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A9E800C0-2B08-4FAE-9BCE-3853D40F37CA}" xr6:coauthVersionLast="47" xr6:coauthVersionMax="47" xr10:uidLastSave="{00000000-0000-0000-0000-000000000000}"/>
  <bookViews>
    <workbookView xWindow="180" yWindow="225" windowWidth="27105" windowHeight="15360" xr2:uid="{00000000-000D-0000-FFFF-FFFF00000000}"/>
  </bookViews>
  <sheets>
    <sheet name="прил № 4 (01.01.24)" sheetId="77" r:id="rId1"/>
    <sheet name="1.1.расчет фот 2024" sheetId="51" r:id="rId2"/>
    <sheet name="1.1.расчет фот 2025" sheetId="84" r:id="rId3"/>
    <sheet name="1.1.расчет фот 2026" sheetId="85" r:id="rId4"/>
    <sheet name="1.1.1 расчет фот с ОВЗ 2024" sheetId="75" r:id="rId5"/>
    <sheet name="211,213 цмппс 2024 контр" sheetId="97" r:id="rId6"/>
    <sheet name="ст-ть ночных и празд" sheetId="95" r:id="rId7"/>
    <sheet name="1.2.комм услуги (01.01.24)" sheetId="39" r:id="rId8"/>
    <sheet name="223" sheetId="94" r:id="rId9"/>
    <sheet name="1.3.расчет прочих" sheetId="31" r:id="rId10"/>
    <sheet name="291 имущ 2024" sheetId="92" r:id="rId11"/>
    <sheet name="коэфф платной деят-ти 2024" sheetId="93" r:id="rId12"/>
    <sheet name="число услуг" sheetId="60" r:id="rId13"/>
    <sheet name="Лист1" sheetId="22" r:id="rId14"/>
  </sheets>
  <externalReferences>
    <externalReference r:id="rId15"/>
    <externalReference r:id="rId16"/>
    <externalReference r:id="rId17"/>
  </externalReferences>
  <definedNames>
    <definedName name="asdg">#REF!</definedName>
    <definedName name="ccc" localSheetId="2">#REF!</definedName>
    <definedName name="ccc" localSheetId="3">#REF!</definedName>
    <definedName name="ccc" localSheetId="5">#REF!</definedName>
    <definedName name="ccc" localSheetId="8">#REF!</definedName>
    <definedName name="ccc" localSheetId="10">#REF!</definedName>
    <definedName name="ccc" localSheetId="6">#REF!</definedName>
    <definedName name="ccc">#REF!</definedName>
    <definedName name="dklr" localSheetId="4">#REF!</definedName>
    <definedName name="dklr" localSheetId="1">#REF!</definedName>
    <definedName name="dklr" localSheetId="2">#REF!</definedName>
    <definedName name="dklr" localSheetId="3">#REF!</definedName>
    <definedName name="dklr" localSheetId="7">#REF!</definedName>
    <definedName name="dklr" localSheetId="5">#REF!</definedName>
    <definedName name="dklr" localSheetId="8">#REF!</definedName>
    <definedName name="dklr" localSheetId="10">#REF!</definedName>
    <definedName name="dklr" localSheetId="0">#REF!</definedName>
    <definedName name="dklr" localSheetId="6">#REF!</definedName>
    <definedName name="dklr" localSheetId="12">#REF!</definedName>
    <definedName name="dklr">#REF!</definedName>
    <definedName name="Excel_BuiltIn__FilterDatabase_1">#REF!</definedName>
    <definedName name="Excel_BuiltIn__FilterDatabase_2">#REF!</definedName>
    <definedName name="Excel_BuiltIn_Database" localSheetId="4">#REF!</definedName>
    <definedName name="Excel_BuiltIn_Database" localSheetId="1">#REF!</definedName>
    <definedName name="Excel_BuiltIn_Database" localSheetId="2">#REF!</definedName>
    <definedName name="Excel_BuiltIn_Database" localSheetId="3">#REF!</definedName>
    <definedName name="Excel_BuiltIn_Database" localSheetId="7">#REF!</definedName>
    <definedName name="Excel_BuiltIn_Database" localSheetId="9">#REF!</definedName>
    <definedName name="Excel_BuiltIn_Database" localSheetId="5">#REF!</definedName>
    <definedName name="Excel_BuiltIn_Database" localSheetId="8">#REF!</definedName>
    <definedName name="Excel_BuiltIn_Database" localSheetId="10">#REF!</definedName>
    <definedName name="Excel_BuiltIn_Database" localSheetId="0">#REF!</definedName>
    <definedName name="Excel_BuiltIn_Database" localSheetId="6">#REF!</definedName>
    <definedName name="Excel_BuiltIn_Database" localSheetId="12">#REF!</definedName>
    <definedName name="Excel_BuiltIn_Database">#REF!</definedName>
    <definedName name="kldp" localSheetId="4">#REF!</definedName>
    <definedName name="kldp" localSheetId="2">#REF!</definedName>
    <definedName name="kldp" localSheetId="3">#REF!</definedName>
    <definedName name="kldp" localSheetId="5">#REF!</definedName>
    <definedName name="kldp" localSheetId="8">#REF!</definedName>
    <definedName name="kldp" localSheetId="10">#REF!</definedName>
    <definedName name="kldp" localSheetId="0">#REF!</definedName>
    <definedName name="kldp" localSheetId="6">#REF!</definedName>
    <definedName name="kldp">#REF!</definedName>
    <definedName name="lkj" localSheetId="5">#REF!</definedName>
    <definedName name="lkj" localSheetId="8">#REF!</definedName>
    <definedName name="lkj" localSheetId="10">#REF!</definedName>
    <definedName name="lkj">#REF!</definedName>
    <definedName name="oppl" localSheetId="2">#REF!</definedName>
    <definedName name="oppl" localSheetId="3">#REF!</definedName>
    <definedName name="oppl" localSheetId="0">#REF!</definedName>
    <definedName name="oppl">#REF!</definedName>
    <definedName name="phgf" localSheetId="4">#REF!</definedName>
    <definedName name="phgf" localSheetId="2">#REF!</definedName>
    <definedName name="phgf" localSheetId="3">#REF!</definedName>
    <definedName name="phgf" localSheetId="0">#REF!</definedName>
    <definedName name="phgf">#REF!</definedName>
    <definedName name="pokj" localSheetId="5">#REF!</definedName>
    <definedName name="pokj" localSheetId="8">#REF!</definedName>
    <definedName name="pokj" localSheetId="10">#REF!</definedName>
    <definedName name="pokj">#REF!</definedName>
    <definedName name="polkk">#REF!</definedName>
    <definedName name="sdf" localSheetId="11">#REF!</definedName>
    <definedName name="sdf">#REF!</definedName>
    <definedName name="T_3862825728" localSheetId="5">'211,213 цмппс 2024 контр'!$A$12:$BS$23</definedName>
    <definedName name="TR_3862825728_204201473" localSheetId="5">'211,213 цмппс 2024 контр'!$A$12:$BS$12</definedName>
    <definedName name="TR_3862825728_204201474" localSheetId="5">'211,213 цмппс 2024 контр'!$A$13:$BS$13</definedName>
    <definedName name="TR_3862825728_204201475" localSheetId="5">'211,213 цмппс 2024 контр'!$A$14:$BS$14</definedName>
    <definedName name="TR_3862825728_204201476" localSheetId="5">'211,213 цмппс 2024 контр'!$A$15:$BS$15</definedName>
    <definedName name="TR_3862825728_204201477" localSheetId="5">'211,213 цмппс 2024 контр'!$A$16:$BS$16</definedName>
    <definedName name="TR_3862825728_204201478" localSheetId="5">'211,213 цмппс 2024 контр'!$A$17:$BS$17</definedName>
    <definedName name="TR_3862825728_204201479" localSheetId="5">'211,213 цмппс 2024 контр'!$A$18:$BS$18</definedName>
    <definedName name="TR_3862825728_204201480" localSheetId="5">'211,213 цмппс 2024 контр'!$A$19:$BS$19</definedName>
    <definedName name="TR_3862825728_204201481" localSheetId="5">'211,213 цмппс 2024 контр'!$A$20:$BS$20</definedName>
    <definedName name="TR_3862825728_204201482" localSheetId="5">'211,213 цмппс 2024 контр'!$A$21:$BS$21</definedName>
    <definedName name="TR_3862825728_204201483" localSheetId="5">'211,213 цмппс 2024 контр'!$A$22:$BS$22</definedName>
    <definedName name="TR_3862825728_204201484" localSheetId="5">'211,213 цмппс 2024 контр'!$A$23:$BS$23</definedName>
    <definedName name="TT_3862825728_204201485_3878157124" localSheetId="5">'211,213 цмппс 2024 контр'!#REF!</definedName>
    <definedName name="TT_3862825728_204201486_3862825803" localSheetId="5">'211,213 цмппс 2024 контр'!#REF!</definedName>
    <definedName name="uioo" localSheetId="2">#REF!</definedName>
    <definedName name="uioo" localSheetId="3">#REF!</definedName>
    <definedName name="uioo" localSheetId="0">#REF!</definedName>
    <definedName name="uioo">#REF!</definedName>
    <definedName name="xxxx" localSheetId="4">#REF!</definedName>
    <definedName name="xxxx" localSheetId="1">#REF!</definedName>
    <definedName name="xxxx" localSheetId="2">#REF!</definedName>
    <definedName name="xxxx" localSheetId="3">#REF!</definedName>
    <definedName name="xxxx" localSheetId="5">#REF!</definedName>
    <definedName name="xxxx" localSheetId="8">#REF!</definedName>
    <definedName name="xxxx" localSheetId="10">#REF!</definedName>
    <definedName name="xxxx" localSheetId="0">#REF!</definedName>
    <definedName name="xxxx" localSheetId="6">#REF!</definedName>
    <definedName name="xxxx" localSheetId="12">#REF!</definedName>
    <definedName name="xxxx">#REF!</definedName>
    <definedName name="zpl" localSheetId="4">#REF!</definedName>
    <definedName name="zpl" localSheetId="1">#REF!</definedName>
    <definedName name="zpl" localSheetId="2">#REF!</definedName>
    <definedName name="zpl" localSheetId="3">#REF!</definedName>
    <definedName name="zpl" localSheetId="7">#REF!</definedName>
    <definedName name="zpl" localSheetId="9">#REF!</definedName>
    <definedName name="zpl" localSheetId="5">#REF!</definedName>
    <definedName name="zpl" localSheetId="8">#REF!</definedName>
    <definedName name="zpl" localSheetId="10">#REF!</definedName>
    <definedName name="zpl" localSheetId="0">#REF!</definedName>
    <definedName name="zpl" localSheetId="6">#REF!</definedName>
    <definedName name="zpl" localSheetId="12">#REF!</definedName>
    <definedName name="zpl">#REF!</definedName>
    <definedName name="аапроолдддд" localSheetId="5">#REF!</definedName>
    <definedName name="аапроолдддд" localSheetId="8">#REF!</definedName>
    <definedName name="аапроолдддд" localSheetId="10">#REF!</definedName>
    <definedName name="аапроолдддд">#REF!</definedName>
    <definedName name="в" localSheetId="5">#REF!</definedName>
    <definedName name="в" localSheetId="8">#REF!</definedName>
    <definedName name="в" localSheetId="10">#REF!</definedName>
    <definedName name="в">#REF!</definedName>
    <definedName name="вбдргп" localSheetId="4">#REF!</definedName>
    <definedName name="вбдргп" localSheetId="1">#REF!</definedName>
    <definedName name="вбдргп" localSheetId="2">#REF!</definedName>
    <definedName name="вбдргп" localSheetId="3">#REF!</definedName>
    <definedName name="вбдргп" localSheetId="7">#REF!</definedName>
    <definedName name="вбдргп" localSheetId="5">#REF!</definedName>
    <definedName name="вбдргп" localSheetId="8">#REF!</definedName>
    <definedName name="вбдргп" localSheetId="10">#REF!</definedName>
    <definedName name="вбдргп" localSheetId="0">#REF!</definedName>
    <definedName name="вбдргп" localSheetId="6">#REF!</definedName>
    <definedName name="вбдргп" localSheetId="12">#REF!</definedName>
    <definedName name="вбдргп">#REF!</definedName>
    <definedName name="ввввв123" localSheetId="4">#REF!</definedName>
    <definedName name="ввввв123" localSheetId="1">#REF!</definedName>
    <definedName name="ввввв123" localSheetId="2">#REF!</definedName>
    <definedName name="ввввв123" localSheetId="3">#REF!</definedName>
    <definedName name="ввввв123" localSheetId="7">#REF!</definedName>
    <definedName name="ввввв123" localSheetId="9">#REF!</definedName>
    <definedName name="ввввв123" localSheetId="5">#REF!</definedName>
    <definedName name="ввввв123" localSheetId="8">#REF!</definedName>
    <definedName name="ввввв123" localSheetId="10">#REF!</definedName>
    <definedName name="ввввв123" localSheetId="0">#REF!</definedName>
    <definedName name="ввввв123" localSheetId="6">#REF!</definedName>
    <definedName name="ввввв123" localSheetId="12">#REF!</definedName>
    <definedName name="ввввв123">#REF!</definedName>
    <definedName name="вввввввв" localSheetId="5">#REF!</definedName>
    <definedName name="вввввввв" localSheetId="8">#REF!</definedName>
    <definedName name="вввввввв" localSheetId="10">#REF!</definedName>
    <definedName name="вввввввв">#REF!</definedName>
    <definedName name="ввыыыы" localSheetId="5">#REF!</definedName>
    <definedName name="ввыыыы" localSheetId="8">#REF!</definedName>
    <definedName name="ввыыыы" localSheetId="10">#REF!</definedName>
    <definedName name="ввыыыы">#REF!</definedName>
    <definedName name="ггшшг" localSheetId="5">#REF!</definedName>
    <definedName name="ггшшг" localSheetId="8">#REF!</definedName>
    <definedName name="ггшшг" localSheetId="10">#REF!</definedName>
    <definedName name="ггшшг">#REF!</definedName>
    <definedName name="гоггггээжжжжж" localSheetId="5">#REF!</definedName>
    <definedName name="гоггггээжжжжж" localSheetId="8">#REF!</definedName>
    <definedName name="гоггггээжжжжж" localSheetId="10">#REF!</definedName>
    <definedName name="гоггггээжжжжж">#REF!</definedName>
    <definedName name="д" localSheetId="5">#REF!</definedName>
    <definedName name="д" localSheetId="8">#REF!</definedName>
    <definedName name="д" localSheetId="10">#REF!</definedName>
    <definedName name="д">#REF!</definedName>
    <definedName name="д999" localSheetId="5">#REF!</definedName>
    <definedName name="д999" localSheetId="8">#REF!</definedName>
    <definedName name="д999" localSheetId="10">#REF!</definedName>
    <definedName name="д999">#REF!</definedName>
    <definedName name="ДатаОтчета" localSheetId="1">#REF!</definedName>
    <definedName name="ДатаОтчета" localSheetId="2">#REF!</definedName>
    <definedName name="ДатаОтчета" localSheetId="3">#REF!</definedName>
    <definedName name="ДатаОтчета" localSheetId="5">#REF!</definedName>
    <definedName name="ДатаОтчета" localSheetId="8">#REF!</definedName>
    <definedName name="ДатаОтчета" localSheetId="10">#REF!</definedName>
    <definedName name="ДатаОтчета" localSheetId="0">#REF!</definedName>
    <definedName name="ДатаОтчета" localSheetId="12">#REF!</definedName>
    <definedName name="ДатаОтчета">#REF!</definedName>
    <definedName name="дс" localSheetId="4">'[1]291 окруж.ср и госпошлины'!$B$9</definedName>
    <definedName name="дс" localSheetId="6">'[1]291 окруж.ср и госпошлины'!$B$9</definedName>
    <definedName name="дс">[2]свод!$A$7</definedName>
    <definedName name="ж" localSheetId="5">#REF!</definedName>
    <definedName name="ж" localSheetId="8">#REF!</definedName>
    <definedName name="ж" localSheetId="10">#REF!</definedName>
    <definedName name="ж" localSheetId="6">#REF!</definedName>
    <definedName name="ж">#REF!</definedName>
    <definedName name="ждд" localSheetId="4">#REF!</definedName>
    <definedName name="ждд" localSheetId="1">#REF!</definedName>
    <definedName name="ждд" localSheetId="2">#REF!</definedName>
    <definedName name="ждд" localSheetId="3">#REF!</definedName>
    <definedName name="ждд" localSheetId="7">#REF!</definedName>
    <definedName name="ждд" localSheetId="5">#REF!</definedName>
    <definedName name="ждд" localSheetId="8">#REF!</definedName>
    <definedName name="ждд" localSheetId="10">#REF!</definedName>
    <definedName name="ждд" localSheetId="0">#REF!</definedName>
    <definedName name="ждд" localSheetId="6">#REF!</definedName>
    <definedName name="ждд" localSheetId="12">#REF!</definedName>
    <definedName name="ждд">#REF!</definedName>
    <definedName name="жжжжжжж" localSheetId="4">#REF!</definedName>
    <definedName name="жжжжжжж" localSheetId="1">#REF!</definedName>
    <definedName name="жжжжжжж" localSheetId="2">#REF!</definedName>
    <definedName name="жжжжжжж" localSheetId="3">#REF!</definedName>
    <definedName name="жжжжжжж" localSheetId="5">#REF!</definedName>
    <definedName name="жжжжжжж" localSheetId="8">#REF!</definedName>
    <definedName name="жжжжжжж" localSheetId="10">#REF!</definedName>
    <definedName name="жжжжжжж" localSheetId="0">#REF!</definedName>
    <definedName name="жжжжжжж" localSheetId="6">#REF!</definedName>
    <definedName name="жжжжжжж" localSheetId="12">#REF!</definedName>
    <definedName name="жжжжжжж">#REF!</definedName>
    <definedName name="жжжээхххъх" localSheetId="5">#REF!</definedName>
    <definedName name="жжжээхххъх" localSheetId="8">#REF!</definedName>
    <definedName name="жжжээхххъх" localSheetId="10">#REF!</definedName>
    <definedName name="жжжээхххъх">#REF!</definedName>
    <definedName name="жжээдйцуу" localSheetId="5">#REF!</definedName>
    <definedName name="жжээдйцуу" localSheetId="8">#REF!</definedName>
    <definedName name="жжээдйцуу" localSheetId="10">#REF!</definedName>
    <definedName name="жжээдйцуу">#REF!</definedName>
    <definedName name="жэддшггрнппм" localSheetId="5">#REF!</definedName>
    <definedName name="жэддшггрнппм" localSheetId="8">#REF!</definedName>
    <definedName name="жэддшггрнппм" localSheetId="10">#REF!</definedName>
    <definedName name="жэддшггрнппм">#REF!</definedName>
    <definedName name="жээ" localSheetId="5">#REF!</definedName>
    <definedName name="жээ" localSheetId="8">#REF!</definedName>
    <definedName name="жээ" localSheetId="10">#REF!</definedName>
    <definedName name="жээ">#REF!</definedName>
    <definedName name="_xlnm.Print_Titles" localSheetId="4">'1.1.1 расчет фот с ОВЗ 2024'!$A:$B</definedName>
    <definedName name="_xlnm.Print_Titles" localSheetId="7">'1.2.комм услуги (01.01.24)'!$A$1:$E$65566</definedName>
    <definedName name="_xlnm.Print_Titles" localSheetId="9">'1.3.расчет прочих'!$27:$29</definedName>
    <definedName name="_xlnm.Print_Titles" localSheetId="10">'291 имущ 2024'!$9:$13</definedName>
    <definedName name="_xlnm.Print_Titles" localSheetId="0">'прил № 4 (01.01.24)'!$10:$13</definedName>
    <definedName name="_xlnm.Print_Titles" localSheetId="12">'число услуг'!$A:$A,'число услуг'!$5:$5</definedName>
    <definedName name="зщшдлд" localSheetId="5">#REF!</definedName>
    <definedName name="зщшдлд" localSheetId="8">#REF!</definedName>
    <definedName name="зщшдлд" localSheetId="10">#REF!</definedName>
    <definedName name="зщшдлд" localSheetId="6">#REF!</definedName>
    <definedName name="зщшдлд">#REF!</definedName>
    <definedName name="ИмяПоказателя" localSheetId="1">#REF!</definedName>
    <definedName name="ИмяПоказателя" localSheetId="2">#REF!</definedName>
    <definedName name="ИмяПоказателя" localSheetId="3">#REF!</definedName>
    <definedName name="ИмяПоказателя" localSheetId="5">#REF!</definedName>
    <definedName name="ИмяПоказателя" localSheetId="8">#REF!</definedName>
    <definedName name="ИмяПоказателя" localSheetId="10">#REF!</definedName>
    <definedName name="ИмяПоказателя" localSheetId="0">#REF!</definedName>
    <definedName name="ИмяПоказателя" localSheetId="12">#REF!</definedName>
    <definedName name="ИмяПоказателя">#REF!</definedName>
    <definedName name="ИтогоПоСтроке" localSheetId="1">#REF!</definedName>
    <definedName name="ИтогоПоСтроке" localSheetId="2">#REF!</definedName>
    <definedName name="ИтогоПоСтроке" localSheetId="3">#REF!</definedName>
    <definedName name="ИтогоПоСтроке" localSheetId="5">#REF!</definedName>
    <definedName name="ИтогоПоСтроке" localSheetId="8">#REF!</definedName>
    <definedName name="ИтогоПоСтроке" localSheetId="10">#REF!</definedName>
    <definedName name="ИтогоПоСтроке" localSheetId="0">#REF!</definedName>
    <definedName name="ИтогоПоСтроке" localSheetId="12">#REF!</definedName>
    <definedName name="ИтогоПоСтроке">#REF!</definedName>
    <definedName name="йййццееап" localSheetId="5">#REF!</definedName>
    <definedName name="йййццееап" localSheetId="8">#REF!</definedName>
    <definedName name="йййццееап" localSheetId="10">#REF!</definedName>
    <definedName name="йййццееап">#REF!</definedName>
    <definedName name="кеепмт" localSheetId="5">#REF!</definedName>
    <definedName name="кеепмт" localSheetId="8">#REF!</definedName>
    <definedName name="кеепмт" localSheetId="10">#REF!</definedName>
    <definedName name="кеепмт">#REF!</definedName>
    <definedName name="кенеку" localSheetId="5">#REF!</definedName>
    <definedName name="кенеку" localSheetId="8">#REF!</definedName>
    <definedName name="кенеку" localSheetId="10">#REF!</definedName>
    <definedName name="кенеку">#REF!</definedName>
    <definedName name="ккнгг" localSheetId="5">#REF!</definedName>
    <definedName name="ккнгг" localSheetId="8">#REF!</definedName>
    <definedName name="ккнгг" localSheetId="10">#REF!</definedName>
    <definedName name="ккнгг">#REF!</definedName>
    <definedName name="Контрагент" localSheetId="1">#REF!</definedName>
    <definedName name="Контрагент" localSheetId="2">#REF!</definedName>
    <definedName name="Контрагент" localSheetId="3">#REF!</definedName>
    <definedName name="Контрагент" localSheetId="5">#REF!</definedName>
    <definedName name="Контрагент" localSheetId="8">#REF!</definedName>
    <definedName name="Контрагент" localSheetId="10">#REF!</definedName>
    <definedName name="Контрагент" localSheetId="0">#REF!</definedName>
    <definedName name="Контрагент" localSheetId="12">#REF!</definedName>
    <definedName name="Контрагент">#REF!</definedName>
    <definedName name="куукапм" localSheetId="5">#REF!</definedName>
    <definedName name="куукапм" localSheetId="8">#REF!</definedName>
    <definedName name="куукапм" localSheetId="10">#REF!</definedName>
    <definedName name="куукапм">#REF!</definedName>
    <definedName name="лдж" localSheetId="4">#REF!</definedName>
    <definedName name="лдж" localSheetId="2">#REF!</definedName>
    <definedName name="лдж" localSheetId="3">#REF!</definedName>
    <definedName name="лдж" localSheetId="5">#REF!</definedName>
    <definedName name="лдж" localSheetId="8">#REF!</definedName>
    <definedName name="лдж" localSheetId="10">#REF!</definedName>
    <definedName name="лдж" localSheetId="0">#REF!</definedName>
    <definedName name="лдж" localSheetId="6">#REF!</definedName>
    <definedName name="лдж">#REF!</definedName>
    <definedName name="ллджэхъшн" localSheetId="5">#REF!</definedName>
    <definedName name="ллджэхъшн" localSheetId="8">#REF!</definedName>
    <definedName name="ллджэхъшн" localSheetId="10">#REF!</definedName>
    <definedName name="ллджэхъшн">#REF!</definedName>
    <definedName name="ммииттттттт" localSheetId="5">#REF!</definedName>
    <definedName name="ммииттттттт" localSheetId="8">#REF!</definedName>
    <definedName name="ммииттттттт" localSheetId="10">#REF!</definedName>
    <definedName name="ммииттттттт">#REF!</definedName>
    <definedName name="ммирнггщзъзщ" localSheetId="5">#REF!</definedName>
    <definedName name="ммирнггщзъзщ" localSheetId="8">#REF!</definedName>
    <definedName name="ммирнггщзъзщ" localSheetId="10">#REF!</definedName>
    <definedName name="ммирнггщзъзщ">#REF!</definedName>
    <definedName name="н" localSheetId="1">#REF!</definedName>
    <definedName name="н" localSheetId="2">#REF!</definedName>
    <definedName name="н" localSheetId="3">#REF!</definedName>
    <definedName name="н" localSheetId="5">#REF!</definedName>
    <definedName name="н" localSheetId="8">#REF!</definedName>
    <definedName name="н" localSheetId="10">#REF!</definedName>
    <definedName name="н" localSheetId="0">#REF!</definedName>
    <definedName name="н" localSheetId="12">#REF!</definedName>
    <definedName name="н">#REF!</definedName>
    <definedName name="ннн" localSheetId="5">#REF!</definedName>
    <definedName name="ннн" localSheetId="8">#REF!</definedName>
    <definedName name="ннн" localSheetId="10">#REF!</definedName>
    <definedName name="ннн">#REF!</definedName>
    <definedName name="нннн" localSheetId="5">#REF!</definedName>
    <definedName name="нннн" localSheetId="8">#REF!</definedName>
    <definedName name="нннн" localSheetId="10">#REF!</definedName>
    <definedName name="нннн">#REF!</definedName>
    <definedName name="о" localSheetId="5">#REF!</definedName>
    <definedName name="о" localSheetId="8">#REF!</definedName>
    <definedName name="о" localSheetId="10">#REF!</definedName>
    <definedName name="о">#REF!</definedName>
    <definedName name="_xlnm.Print_Area" localSheetId="4">'1.1.1 расчет фот с ОВЗ 2024'!$A$3:$BI$35</definedName>
    <definedName name="_xlnm.Print_Area" localSheetId="1">'1.1.расчет фот 2024'!$A$1:$Y$23</definedName>
    <definedName name="_xlnm.Print_Area" localSheetId="2">'1.1.расчет фот 2025'!$A$1:$Y$23</definedName>
    <definedName name="_xlnm.Print_Area" localSheetId="3">'1.1.расчет фот 2026'!$A$1:$Y$23</definedName>
    <definedName name="_xlnm.Print_Area" localSheetId="7">'1.2.комм услуги (01.01.24)'!$A$1:$O$96</definedName>
    <definedName name="_xlnm.Print_Area" localSheetId="9">'1.3.расчет прочих'!$A$1:$Q$259</definedName>
    <definedName name="_xlnm.Print_Area" localSheetId="10">'291 имущ 2024'!$A$1:$M$121</definedName>
    <definedName name="_xlnm.Print_Area" localSheetId="11">'коэфф платной деят-ти 2024'!$A$1:$G$111</definedName>
    <definedName name="_xlnm.Print_Area" localSheetId="0">'прил № 4 (01.01.24)'!$A$1:$AF$311</definedName>
    <definedName name="_xlnm.Print_Area" localSheetId="12">'число услуг'!$A$1:$U$5</definedName>
    <definedName name="оля" localSheetId="5">#REF!</definedName>
    <definedName name="оля" localSheetId="8">#REF!</definedName>
    <definedName name="оля" localSheetId="10">#REF!</definedName>
    <definedName name="оля" localSheetId="6">#REF!</definedName>
    <definedName name="оля">#REF!</definedName>
    <definedName name="оолл" localSheetId="5">#REF!</definedName>
    <definedName name="оолл" localSheetId="8">#REF!</definedName>
    <definedName name="оолл" localSheetId="10">#REF!</definedName>
    <definedName name="оолл" localSheetId="6">#REF!</definedName>
    <definedName name="оолл">#REF!</definedName>
    <definedName name="ооо" localSheetId="5">#REF!</definedName>
    <definedName name="ооо" localSheetId="8">#REF!</definedName>
    <definedName name="ооо" localSheetId="10">#REF!</definedName>
    <definedName name="ооо" localSheetId="6">#REF!</definedName>
    <definedName name="ооо">#REF!</definedName>
    <definedName name="оооо" localSheetId="5">#REF!</definedName>
    <definedName name="оооо" localSheetId="8">#REF!</definedName>
    <definedName name="оооо" localSheetId="10">#REF!</definedName>
    <definedName name="оооо">#REF!</definedName>
    <definedName name="Показатель" localSheetId="1">#REF!</definedName>
    <definedName name="Показатель" localSheetId="2">#REF!</definedName>
    <definedName name="Показатель" localSheetId="3">#REF!</definedName>
    <definedName name="Показатель" localSheetId="5">#REF!</definedName>
    <definedName name="Показатель" localSheetId="8">#REF!</definedName>
    <definedName name="Показатель" localSheetId="10">#REF!</definedName>
    <definedName name="Показатель" localSheetId="0">#REF!</definedName>
    <definedName name="Показатель" localSheetId="12">#REF!</definedName>
    <definedName name="Показатель">#REF!</definedName>
    <definedName name="ппппп" localSheetId="5">#REF!</definedName>
    <definedName name="ппппп" localSheetId="8">#REF!</definedName>
    <definedName name="ппппп" localSheetId="10">#REF!</definedName>
    <definedName name="ппппп">#REF!</definedName>
    <definedName name="про" localSheetId="5">#REF!</definedName>
    <definedName name="про" localSheetId="8">#REF!</definedName>
    <definedName name="про" localSheetId="10">#REF!</definedName>
    <definedName name="про">#REF!</definedName>
    <definedName name="пролджхъъззщггкк" localSheetId="5">#REF!</definedName>
    <definedName name="пролджхъъззщггкк" localSheetId="8">#REF!</definedName>
    <definedName name="пролджхъъззщггкк" localSheetId="10">#REF!</definedName>
    <definedName name="пролджхъъззщггкк">#REF!</definedName>
    <definedName name="Разрез" localSheetId="1">#REF!</definedName>
    <definedName name="Разрез" localSheetId="2">#REF!</definedName>
    <definedName name="Разрез" localSheetId="3">#REF!</definedName>
    <definedName name="Разрез" localSheetId="5">#REF!</definedName>
    <definedName name="Разрез" localSheetId="8">#REF!</definedName>
    <definedName name="Разрез" localSheetId="10">#REF!</definedName>
    <definedName name="Разрез" localSheetId="0">#REF!</definedName>
    <definedName name="Разрез" localSheetId="12">#REF!</definedName>
    <definedName name="Разрез">#REF!</definedName>
    <definedName name="расш.340.16" localSheetId="4">#REF!</definedName>
    <definedName name="расш.340.16" localSheetId="1">#REF!</definedName>
    <definedName name="расш.340.16" localSheetId="2">#REF!</definedName>
    <definedName name="расш.340.16" localSheetId="3">#REF!</definedName>
    <definedName name="расш.340.16" localSheetId="7">#REF!</definedName>
    <definedName name="расш.340.16" localSheetId="5">#REF!</definedName>
    <definedName name="расш.340.16" localSheetId="8">#REF!</definedName>
    <definedName name="расш.340.16" localSheetId="10">#REF!</definedName>
    <definedName name="расш.340.16" localSheetId="0">#REF!</definedName>
    <definedName name="расш.340.16" localSheetId="6">#REF!</definedName>
    <definedName name="расш.340.16" localSheetId="12">#REF!</definedName>
    <definedName name="расш.340.16">#REF!</definedName>
    <definedName name="ррппрр" localSheetId="5">#REF!</definedName>
    <definedName name="ррппрр" localSheetId="8">#REF!</definedName>
    <definedName name="ррппрр" localSheetId="10">#REF!</definedName>
    <definedName name="ррппрр">#REF!</definedName>
    <definedName name="свод2022" localSheetId="4">#REF!</definedName>
    <definedName name="свод2022" localSheetId="2">#REF!</definedName>
    <definedName name="свод2022" localSheetId="3">#REF!</definedName>
    <definedName name="свод2022" localSheetId="5">#REF!</definedName>
    <definedName name="свод2022" localSheetId="8">#REF!</definedName>
    <definedName name="свод2022" localSheetId="10">#REF!</definedName>
    <definedName name="свод2022" localSheetId="0">#REF!</definedName>
    <definedName name="свод2022" localSheetId="6">#REF!</definedName>
    <definedName name="свод2022">#REF!</definedName>
    <definedName name="слава" localSheetId="5">#REF!</definedName>
    <definedName name="слава" localSheetId="8">#REF!</definedName>
    <definedName name="слава" localSheetId="10">#REF!</definedName>
    <definedName name="слава">#REF!</definedName>
    <definedName name="ттььт" localSheetId="5">#REF!</definedName>
    <definedName name="ттььт" localSheetId="8">#REF!</definedName>
    <definedName name="ттььт" localSheetId="10">#REF!</definedName>
    <definedName name="ттььт">#REF!</definedName>
    <definedName name="ууккеее" localSheetId="5">#REF!</definedName>
    <definedName name="ууккеее" localSheetId="8">#REF!</definedName>
    <definedName name="ууккеее" localSheetId="10">#REF!</definedName>
    <definedName name="ууккеее">#REF!</definedName>
    <definedName name="уууууу" localSheetId="5">#REF!</definedName>
    <definedName name="уууууу" localSheetId="8">#REF!</definedName>
    <definedName name="уууууу" localSheetId="10">#REF!</definedName>
    <definedName name="уууууу">#REF!</definedName>
    <definedName name="ффффффваапп" localSheetId="5">#REF!</definedName>
    <definedName name="ффффффваапп" localSheetId="8">#REF!</definedName>
    <definedName name="ффффффваапп" localSheetId="10">#REF!</definedName>
    <definedName name="ффффффваапп">#REF!</definedName>
    <definedName name="цууууууу" localSheetId="5">#REF!</definedName>
    <definedName name="цууууууу" localSheetId="8">#REF!</definedName>
    <definedName name="цууууууу" localSheetId="10">#REF!</definedName>
    <definedName name="цууууууу">#REF!</definedName>
    <definedName name="ццффй" localSheetId="5">#REF!</definedName>
    <definedName name="ццффй" localSheetId="8">#REF!</definedName>
    <definedName name="ццффй" localSheetId="10">#REF!</definedName>
    <definedName name="ццффй">#REF!</definedName>
    <definedName name="ччсммтт" localSheetId="5">#REF!</definedName>
    <definedName name="ччсммтт" localSheetId="8">#REF!</definedName>
    <definedName name="ччсммтт" localSheetId="10">#REF!</definedName>
    <definedName name="ччсммтт">#REF!</definedName>
    <definedName name="ш" localSheetId="5">#REF!</definedName>
    <definedName name="ш" localSheetId="8">#REF!</definedName>
    <definedName name="ш" localSheetId="10">#REF!</definedName>
    <definedName name="ш">#REF!</definedName>
    <definedName name="шшшш" localSheetId="5">#REF!</definedName>
    <definedName name="шшшш" localSheetId="8">#REF!</definedName>
    <definedName name="шшшш" localSheetId="10">#REF!</definedName>
    <definedName name="шшшш">#REF!</definedName>
    <definedName name="шшшшш" localSheetId="5">#REF!</definedName>
    <definedName name="шшшшш" localSheetId="8">#REF!</definedName>
    <definedName name="шшшшш" localSheetId="10">#REF!</definedName>
    <definedName name="шшшшш">#REF!</definedName>
    <definedName name="шшщджзхэъ" localSheetId="5">#REF!</definedName>
    <definedName name="шшщджзхэъ" localSheetId="8">#REF!</definedName>
    <definedName name="шшщджзхэъ" localSheetId="10">#REF!</definedName>
    <definedName name="шшщджзхэъ">#REF!</definedName>
    <definedName name="шшщщзхх" localSheetId="5">#REF!</definedName>
    <definedName name="шшщщзхх" localSheetId="8">#REF!</definedName>
    <definedName name="шшщщзхх" localSheetId="10">#REF!</definedName>
    <definedName name="шшщщзхх">#REF!</definedName>
    <definedName name="ьсовыа1245" localSheetId="5">#REF!</definedName>
    <definedName name="ьсовыа1245" localSheetId="8">#REF!</definedName>
    <definedName name="ьсовыа1245" localSheetId="10">#REF!</definedName>
    <definedName name="ьсовыа1245">#REF!</definedName>
    <definedName name="ььь" localSheetId="4">#REF!</definedName>
    <definedName name="ььь" localSheetId="1">#REF!</definedName>
    <definedName name="ььь" localSheetId="2">#REF!</definedName>
    <definedName name="ььь" localSheetId="3">#REF!</definedName>
    <definedName name="ььь" localSheetId="5">#REF!</definedName>
    <definedName name="ььь" localSheetId="8">#REF!</definedName>
    <definedName name="ььь" localSheetId="10">#REF!</definedName>
    <definedName name="ььь" localSheetId="0">#REF!</definedName>
    <definedName name="ььь" localSheetId="6">#REF!</definedName>
    <definedName name="ььь" localSheetId="12">#REF!</definedName>
    <definedName name="ььь">#REF!</definedName>
    <definedName name="ььььь" localSheetId="5">#REF!</definedName>
    <definedName name="ььььь" localSheetId="8">#REF!</definedName>
    <definedName name="ььььь" localSheetId="10">#REF!</definedName>
    <definedName name="ььььь">#REF!</definedName>
    <definedName name="ээжжж" localSheetId="5">#REF!</definedName>
    <definedName name="ээжжж" localSheetId="8">#REF!</definedName>
    <definedName name="ээжжж" localSheetId="10">#REF!</definedName>
    <definedName name="ээжжж">#REF!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G24" i="75" l="1"/>
  <c r="BI24" i="75" s="1"/>
  <c r="W8" i="85"/>
  <c r="U8" i="85"/>
  <c r="R8" i="85"/>
  <c r="Q8" i="85"/>
  <c r="O8" i="85"/>
  <c r="W8" i="84"/>
  <c r="U8" i="84"/>
  <c r="R8" i="84"/>
  <c r="Q8" i="84"/>
  <c r="O8" i="84"/>
  <c r="AY25" i="75"/>
  <c r="AY26" i="75" s="1"/>
  <c r="AY24" i="75"/>
  <c r="BF25" i="75"/>
  <c r="BF26" i="75" s="1"/>
  <c r="BE25" i="75"/>
  <c r="BE26" i="75" s="1"/>
  <c r="BD25" i="75"/>
  <c r="BD26" i="75" s="1"/>
  <c r="BH24" i="75"/>
  <c r="BF24" i="75"/>
  <c r="BE24" i="75"/>
  <c r="BD24" i="75"/>
  <c r="BB25" i="75"/>
  <c r="BB26" i="75" s="1"/>
  <c r="BA25" i="75"/>
  <c r="BA26" i="75" s="1"/>
  <c r="AZ25" i="75"/>
  <c r="AZ26" i="75" s="1"/>
  <c r="BB24" i="75"/>
  <c r="BA24" i="75"/>
  <c r="AZ24" i="75"/>
  <c r="AU26" i="75"/>
  <c r="AX25" i="75"/>
  <c r="AX26" i="75" s="1"/>
  <c r="AW25" i="75"/>
  <c r="AW26" i="75" s="1"/>
  <c r="AV25" i="75"/>
  <c r="AV26" i="75" s="1"/>
  <c r="AU25" i="75"/>
  <c r="AT25" i="75"/>
  <c r="AT26" i="75" s="1"/>
  <c r="AX24" i="75"/>
  <c r="AW24" i="75"/>
  <c r="AW30" i="75" s="1"/>
  <c r="AV24" i="75"/>
  <c r="AU24" i="75"/>
  <c r="AT24" i="75"/>
  <c r="AR25" i="75"/>
  <c r="AR26" i="75" s="1"/>
  <c r="AQ25" i="75"/>
  <c r="AQ26" i="75" s="1"/>
  <c r="AR24" i="75"/>
  <c r="AQ24" i="75"/>
  <c r="AO25" i="75"/>
  <c r="AO26" i="75" s="1"/>
  <c r="AO24" i="75"/>
  <c r="AM25" i="75"/>
  <c r="AM26" i="75" s="1"/>
  <c r="AL25" i="75"/>
  <c r="AL26" i="75" s="1"/>
  <c r="AM24" i="75"/>
  <c r="AL24" i="75"/>
  <c r="AJ25" i="75"/>
  <c r="AJ26" i="75" s="1"/>
  <c r="AI25" i="75"/>
  <c r="AI26" i="75" s="1"/>
  <c r="AJ24" i="75"/>
  <c r="AI24" i="75"/>
  <c r="AG25" i="75"/>
  <c r="AG26" i="75" s="1"/>
  <c r="AF25" i="75"/>
  <c r="AF26" i="75" s="1"/>
  <c r="AG24" i="75"/>
  <c r="AF24" i="75"/>
  <c r="AD25" i="75"/>
  <c r="AD26" i="75" s="1"/>
  <c r="AC25" i="75"/>
  <c r="AC26" i="75" s="1"/>
  <c r="AD24" i="75"/>
  <c r="AC24" i="75"/>
  <c r="AA25" i="75"/>
  <c r="AA26" i="75" s="1"/>
  <c r="Z25" i="75"/>
  <c r="Z26" i="75" s="1"/>
  <c r="AA24" i="75"/>
  <c r="Z24" i="75"/>
  <c r="X25" i="75"/>
  <c r="X26" i="75" s="1"/>
  <c r="W25" i="75"/>
  <c r="W26" i="75" s="1"/>
  <c r="X24" i="75"/>
  <c r="W24" i="75"/>
  <c r="U25" i="75"/>
  <c r="U26" i="75" s="1"/>
  <c r="T25" i="75"/>
  <c r="T26" i="75" s="1"/>
  <c r="U24" i="75"/>
  <c r="T24" i="75"/>
  <c r="R25" i="75"/>
  <c r="R26" i="75" s="1"/>
  <c r="Q25" i="75"/>
  <c r="Q26" i="75" s="1"/>
  <c r="R24" i="75"/>
  <c r="Q24" i="75"/>
  <c r="Q30" i="75" s="1"/>
  <c r="O25" i="75"/>
  <c r="O26" i="75" s="1"/>
  <c r="N25" i="75"/>
  <c r="N26" i="75" s="1"/>
  <c r="O24" i="75"/>
  <c r="N24" i="75"/>
  <c r="L25" i="75"/>
  <c r="L26" i="75" s="1"/>
  <c r="K25" i="75"/>
  <c r="K26" i="75" s="1"/>
  <c r="L24" i="75"/>
  <c r="K24" i="75"/>
  <c r="I25" i="75"/>
  <c r="I26" i="75" s="1"/>
  <c r="I24" i="75"/>
  <c r="AX32" i="75"/>
  <c r="AW32" i="75"/>
  <c r="AV32" i="75"/>
  <c r="AU32" i="75"/>
  <c r="AT32" i="75"/>
  <c r="AX31" i="75"/>
  <c r="AW31" i="75"/>
  <c r="AV31" i="75"/>
  <c r="AU31" i="75"/>
  <c r="AT31" i="75"/>
  <c r="AX30" i="75"/>
  <c r="AV30" i="75"/>
  <c r="AU30" i="75"/>
  <c r="AU33" i="75" s="1"/>
  <c r="AT30" i="75"/>
  <c r="AR32" i="75"/>
  <c r="AQ32" i="75"/>
  <c r="AR31" i="75"/>
  <c r="AQ31" i="75"/>
  <c r="AR30" i="75"/>
  <c r="AQ30" i="75"/>
  <c r="AO32" i="75"/>
  <c r="AO31" i="75"/>
  <c r="AO30" i="75"/>
  <c r="AM32" i="75"/>
  <c r="AL32" i="75"/>
  <c r="AM31" i="75"/>
  <c r="AL31" i="75"/>
  <c r="AL33" i="75" s="1"/>
  <c r="AM30" i="75"/>
  <c r="AL30" i="75"/>
  <c r="AJ32" i="75"/>
  <c r="AI32" i="75"/>
  <c r="AJ31" i="75"/>
  <c r="AI31" i="75"/>
  <c r="AJ30" i="75"/>
  <c r="AI30" i="75"/>
  <c r="AI33" i="75" s="1"/>
  <c r="AG32" i="75"/>
  <c r="AF32" i="75"/>
  <c r="AG31" i="75"/>
  <c r="AF31" i="75"/>
  <c r="AG30" i="75"/>
  <c r="AF30" i="75"/>
  <c r="AD32" i="75"/>
  <c r="AC32" i="75"/>
  <c r="AD31" i="75"/>
  <c r="AC31" i="75"/>
  <c r="AD30" i="75"/>
  <c r="AC30" i="75"/>
  <c r="Z33" i="75"/>
  <c r="AA32" i="75"/>
  <c r="Z32" i="75"/>
  <c r="AA31" i="75"/>
  <c r="Z31" i="75"/>
  <c r="AA30" i="75"/>
  <c r="Z30" i="75"/>
  <c r="X32" i="75"/>
  <c r="W32" i="75"/>
  <c r="X31" i="75"/>
  <c r="W31" i="75"/>
  <c r="X30" i="75"/>
  <c r="W30" i="75"/>
  <c r="U32" i="75"/>
  <c r="T32" i="75"/>
  <c r="U31" i="75"/>
  <c r="T31" i="75"/>
  <c r="U30" i="75"/>
  <c r="T30" i="75"/>
  <c r="R32" i="75"/>
  <c r="Q32" i="75"/>
  <c r="R31" i="75"/>
  <c r="Q31" i="75"/>
  <c r="R30" i="75"/>
  <c r="O32" i="75"/>
  <c r="N32" i="75"/>
  <c r="O31" i="75"/>
  <c r="N31" i="75"/>
  <c r="O30" i="75"/>
  <c r="N30" i="75"/>
  <c r="L32" i="75"/>
  <c r="K32" i="75"/>
  <c r="L31" i="75"/>
  <c r="K31" i="75"/>
  <c r="L30" i="75"/>
  <c r="L33" i="75" s="1"/>
  <c r="K30" i="75"/>
  <c r="K33" i="75" s="1"/>
  <c r="I32" i="75"/>
  <c r="I31" i="75"/>
  <c r="I30" i="75"/>
  <c r="C33" i="75"/>
  <c r="C32" i="75"/>
  <c r="C31" i="75"/>
  <c r="C25" i="75"/>
  <c r="C26" i="75" s="1"/>
  <c r="AQ23" i="75"/>
  <c r="AK23" i="75"/>
  <c r="AH23" i="75"/>
  <c r="AE23" i="75"/>
  <c r="AB23" i="75"/>
  <c r="Y23" i="75"/>
  <c r="V23" i="75"/>
  <c r="S23" i="75"/>
  <c r="P23" i="75"/>
  <c r="M23" i="75"/>
  <c r="J23" i="75"/>
  <c r="F23" i="75"/>
  <c r="H23" i="75" s="1"/>
  <c r="I23" i="75" s="1"/>
  <c r="AJ23" i="75" s="1"/>
  <c r="G10" i="75"/>
  <c r="E10" i="75"/>
  <c r="AQ22" i="75"/>
  <c r="AQ21" i="75"/>
  <c r="AQ20" i="75"/>
  <c r="AQ19" i="75"/>
  <c r="AQ18" i="75"/>
  <c r="AQ17" i="75"/>
  <c r="AQ16" i="75"/>
  <c r="AQ15" i="75"/>
  <c r="AQ14" i="75"/>
  <c r="AQ13" i="75"/>
  <c r="AQ12" i="75"/>
  <c r="AQ11" i="75"/>
  <c r="AK22" i="75"/>
  <c r="AH22" i="75"/>
  <c r="AE22" i="75"/>
  <c r="AB22" i="75"/>
  <c r="Y22" i="75"/>
  <c r="V22" i="75"/>
  <c r="S22" i="75"/>
  <c r="P22" i="75"/>
  <c r="M22" i="75"/>
  <c r="J22" i="75"/>
  <c r="AK21" i="75"/>
  <c r="AH21" i="75"/>
  <c r="AE21" i="75"/>
  <c r="AB21" i="75"/>
  <c r="Y21" i="75"/>
  <c r="V21" i="75"/>
  <c r="S21" i="75"/>
  <c r="P21" i="75"/>
  <c r="M21" i="75"/>
  <c r="J21" i="75"/>
  <c r="AK20" i="75"/>
  <c r="AH20" i="75"/>
  <c r="AE20" i="75"/>
  <c r="AB20" i="75"/>
  <c r="Y20" i="75"/>
  <c r="V20" i="75"/>
  <c r="S20" i="75"/>
  <c r="P20" i="75"/>
  <c r="M20" i="75"/>
  <c r="J20" i="75"/>
  <c r="AK19" i="75"/>
  <c r="AH19" i="75"/>
  <c r="AE19" i="75"/>
  <c r="AB19" i="75"/>
  <c r="Y19" i="75"/>
  <c r="V19" i="75"/>
  <c r="S19" i="75"/>
  <c r="P19" i="75"/>
  <c r="M19" i="75"/>
  <c r="J19" i="75"/>
  <c r="AK18" i="75"/>
  <c r="AH18" i="75"/>
  <c r="AE18" i="75"/>
  <c r="AB18" i="75"/>
  <c r="Y18" i="75"/>
  <c r="V18" i="75"/>
  <c r="S18" i="75"/>
  <c r="P18" i="75"/>
  <c r="M18" i="75"/>
  <c r="J18" i="75"/>
  <c r="AK17" i="75"/>
  <c r="AH17" i="75"/>
  <c r="AE17" i="75"/>
  <c r="AB17" i="75"/>
  <c r="Y17" i="75"/>
  <c r="V17" i="75"/>
  <c r="S17" i="75"/>
  <c r="P17" i="75"/>
  <c r="M17" i="75"/>
  <c r="J17" i="75"/>
  <c r="AK16" i="75"/>
  <c r="AH16" i="75"/>
  <c r="AE16" i="75"/>
  <c r="AB16" i="75"/>
  <c r="Y16" i="75"/>
  <c r="V16" i="75"/>
  <c r="S16" i="75"/>
  <c r="P16" i="75"/>
  <c r="M16" i="75"/>
  <c r="J16" i="75"/>
  <c r="AK15" i="75"/>
  <c r="AH15" i="75"/>
  <c r="AE15" i="75"/>
  <c r="AB15" i="75"/>
  <c r="Y15" i="75"/>
  <c r="V15" i="75"/>
  <c r="S15" i="75"/>
  <c r="P15" i="75"/>
  <c r="M15" i="75"/>
  <c r="J15" i="75"/>
  <c r="AK14" i="75"/>
  <c r="AH14" i="75"/>
  <c r="AE14" i="75"/>
  <c r="AB14" i="75"/>
  <c r="Y14" i="75"/>
  <c r="V14" i="75"/>
  <c r="S14" i="75"/>
  <c r="P14" i="75"/>
  <c r="M14" i="75"/>
  <c r="J14" i="75"/>
  <c r="AK13" i="75"/>
  <c r="AH13" i="75"/>
  <c r="AE13" i="75"/>
  <c r="AB13" i="75"/>
  <c r="Y13" i="75"/>
  <c r="V13" i="75"/>
  <c r="S13" i="75"/>
  <c r="P13" i="75"/>
  <c r="M13" i="75"/>
  <c r="J13" i="75"/>
  <c r="AK12" i="75"/>
  <c r="AH12" i="75"/>
  <c r="AE12" i="75"/>
  <c r="AB12" i="75"/>
  <c r="Y12" i="75"/>
  <c r="V12" i="75"/>
  <c r="S12" i="75"/>
  <c r="P12" i="75"/>
  <c r="M12" i="75"/>
  <c r="J12" i="75"/>
  <c r="AK11" i="75"/>
  <c r="AH11" i="75"/>
  <c r="AE11" i="75"/>
  <c r="AB11" i="75"/>
  <c r="Y11" i="75"/>
  <c r="V11" i="75"/>
  <c r="S11" i="75"/>
  <c r="P11" i="75"/>
  <c r="M11" i="75"/>
  <c r="J11" i="75"/>
  <c r="F22" i="75"/>
  <c r="H22" i="75" s="1"/>
  <c r="I22" i="75" s="1"/>
  <c r="F21" i="75"/>
  <c r="H21" i="75" s="1"/>
  <c r="I21" i="75" s="1"/>
  <c r="F20" i="75"/>
  <c r="H20" i="75" s="1"/>
  <c r="I20" i="75" s="1"/>
  <c r="F19" i="75"/>
  <c r="H19" i="75" s="1"/>
  <c r="I19" i="75" s="1"/>
  <c r="AM19" i="75" s="1"/>
  <c r="F18" i="75"/>
  <c r="H18" i="75" s="1"/>
  <c r="I18" i="75" s="1"/>
  <c r="F17" i="75"/>
  <c r="H17" i="75" s="1"/>
  <c r="I17" i="75" s="1"/>
  <c r="F16" i="75"/>
  <c r="H16" i="75" s="1"/>
  <c r="I16" i="75" s="1"/>
  <c r="F15" i="75"/>
  <c r="H15" i="75" s="1"/>
  <c r="I15" i="75" s="1"/>
  <c r="AM15" i="75" s="1"/>
  <c r="F14" i="75"/>
  <c r="H14" i="75" s="1"/>
  <c r="I14" i="75" s="1"/>
  <c r="F13" i="75"/>
  <c r="H13" i="75" s="1"/>
  <c r="I13" i="75" s="1"/>
  <c r="F12" i="75"/>
  <c r="H12" i="75" s="1"/>
  <c r="I12" i="75" s="1"/>
  <c r="F11" i="75"/>
  <c r="H11" i="75" s="1"/>
  <c r="I11" i="75" s="1"/>
  <c r="AM11" i="75" s="1"/>
  <c r="AF33" i="75" l="1"/>
  <c r="AM33" i="75"/>
  <c r="AV33" i="75"/>
  <c r="AV35" i="75" s="1"/>
  <c r="AQ33" i="75"/>
  <c r="AQ35" i="75" s="1"/>
  <c r="AI35" i="75"/>
  <c r="AO33" i="75"/>
  <c r="AO35" i="75" s="1"/>
  <c r="AC33" i="75"/>
  <c r="AA33" i="75"/>
  <c r="Z35" i="75"/>
  <c r="W33" i="75"/>
  <c r="Q33" i="75"/>
  <c r="Q35" i="75" s="1"/>
  <c r="R33" i="75"/>
  <c r="R35" i="75" s="1"/>
  <c r="N33" i="75"/>
  <c r="I33" i="75"/>
  <c r="I35" i="75" s="1"/>
  <c r="AW35" i="75"/>
  <c r="AU35" i="75"/>
  <c r="AW33" i="75"/>
  <c r="AT33" i="75"/>
  <c r="AT35" i="75" s="1"/>
  <c r="AX33" i="75"/>
  <c r="AX35" i="75" s="1"/>
  <c r="AR33" i="75"/>
  <c r="AR35" i="75" s="1"/>
  <c r="AL35" i="75"/>
  <c r="AM35" i="75"/>
  <c r="AJ33" i="75"/>
  <c r="AJ35" i="75" s="1"/>
  <c r="AF35" i="75"/>
  <c r="AG33" i="75"/>
  <c r="AG35" i="75" s="1"/>
  <c r="AC35" i="75"/>
  <c r="AD33" i="75"/>
  <c r="AD35" i="75" s="1"/>
  <c r="AA35" i="75"/>
  <c r="W35" i="75"/>
  <c r="X33" i="75"/>
  <c r="X35" i="75" s="1"/>
  <c r="T33" i="75"/>
  <c r="T35" i="75" s="1"/>
  <c r="U33" i="75"/>
  <c r="U35" i="75" s="1"/>
  <c r="N35" i="75"/>
  <c r="O33" i="75"/>
  <c r="O35" i="75" s="1"/>
  <c r="K35" i="75"/>
  <c r="L35" i="75"/>
  <c r="U23" i="75"/>
  <c r="AG23" i="75"/>
  <c r="O23" i="75"/>
  <c r="AM23" i="75"/>
  <c r="AA23" i="75"/>
  <c r="L23" i="75"/>
  <c r="R23" i="75"/>
  <c r="X23" i="75"/>
  <c r="AD23" i="75"/>
  <c r="L12" i="75"/>
  <c r="X12" i="75"/>
  <c r="AJ12" i="75"/>
  <c r="L16" i="75"/>
  <c r="X16" i="75"/>
  <c r="AJ16" i="75"/>
  <c r="R12" i="75"/>
  <c r="AD12" i="75"/>
  <c r="R14" i="75"/>
  <c r="AD14" i="75"/>
  <c r="R18" i="75"/>
  <c r="AD18" i="75"/>
  <c r="R22" i="75"/>
  <c r="AD22" i="75"/>
  <c r="AJ13" i="75"/>
  <c r="AJ21" i="75"/>
  <c r="L14" i="75"/>
  <c r="X14" i="75"/>
  <c r="L20" i="75"/>
  <c r="X20" i="75"/>
  <c r="AJ20" i="75"/>
  <c r="AJ17" i="75"/>
  <c r="L11" i="75"/>
  <c r="R11" i="75"/>
  <c r="X11" i="75"/>
  <c r="AD11" i="75"/>
  <c r="AJ11" i="75"/>
  <c r="O12" i="75"/>
  <c r="AA12" i="75"/>
  <c r="AM12" i="75"/>
  <c r="O13" i="75"/>
  <c r="U13" i="75"/>
  <c r="AA13" i="75"/>
  <c r="AG13" i="75"/>
  <c r="AM13" i="75"/>
  <c r="U14" i="75"/>
  <c r="AG14" i="75"/>
  <c r="L15" i="75"/>
  <c r="R15" i="75"/>
  <c r="X15" i="75"/>
  <c r="AD15" i="75"/>
  <c r="AJ15" i="75"/>
  <c r="O16" i="75"/>
  <c r="AA16" i="75"/>
  <c r="AM16" i="75"/>
  <c r="O17" i="75"/>
  <c r="U17" i="75"/>
  <c r="AA17" i="75"/>
  <c r="AG17" i="75"/>
  <c r="AM17" i="75"/>
  <c r="U18" i="75"/>
  <c r="AG18" i="75"/>
  <c r="L19" i="75"/>
  <c r="R19" i="75"/>
  <c r="X19" i="75"/>
  <c r="AD19" i="75"/>
  <c r="AJ19" i="75"/>
  <c r="O20" i="75"/>
  <c r="AA20" i="75"/>
  <c r="AM20" i="75"/>
  <c r="O21" i="75"/>
  <c r="U21" i="75"/>
  <c r="AA21" i="75"/>
  <c r="AG21" i="75"/>
  <c r="AM21" i="75"/>
  <c r="U22" i="75"/>
  <c r="AG22" i="75"/>
  <c r="AJ14" i="75"/>
  <c r="R16" i="75"/>
  <c r="AD16" i="75"/>
  <c r="L18" i="75"/>
  <c r="X18" i="75"/>
  <c r="AJ18" i="75"/>
  <c r="R20" i="75"/>
  <c r="AD20" i="75"/>
  <c r="L22" i="75"/>
  <c r="X22" i="75"/>
  <c r="AJ22" i="75"/>
  <c r="O11" i="75"/>
  <c r="U11" i="75"/>
  <c r="AA11" i="75"/>
  <c r="AG11" i="75"/>
  <c r="U12" i="75"/>
  <c r="AG12" i="75"/>
  <c r="L13" i="75"/>
  <c r="R13" i="75"/>
  <c r="X13" i="75"/>
  <c r="AD13" i="75"/>
  <c r="O14" i="75"/>
  <c r="AA14" i="75"/>
  <c r="AM14" i="75"/>
  <c r="O15" i="75"/>
  <c r="U15" i="75"/>
  <c r="AA15" i="75"/>
  <c r="AG15" i="75"/>
  <c r="U16" i="75"/>
  <c r="AG16" i="75"/>
  <c r="L17" i="75"/>
  <c r="R17" i="75"/>
  <c r="X17" i="75"/>
  <c r="AD17" i="75"/>
  <c r="O18" i="75"/>
  <c r="AA18" i="75"/>
  <c r="AM18" i="75"/>
  <c r="O19" i="75"/>
  <c r="U19" i="75"/>
  <c r="AA19" i="75"/>
  <c r="AG19" i="75"/>
  <c r="U20" i="75"/>
  <c r="AG20" i="75"/>
  <c r="L21" i="75"/>
  <c r="R21" i="75"/>
  <c r="X21" i="75"/>
  <c r="AD21" i="75"/>
  <c r="O22" i="75"/>
  <c r="AA22" i="75"/>
  <c r="AM22" i="75"/>
  <c r="AO23" i="75" l="1"/>
  <c r="AR23" i="75" s="1"/>
  <c r="AT23" i="75" s="1"/>
  <c r="AO18" i="75"/>
  <c r="AR18" i="75" s="1"/>
  <c r="AT18" i="75" s="1"/>
  <c r="AV18" i="75" s="1"/>
  <c r="AW18" i="75" s="1"/>
  <c r="AZ18" i="75" s="1"/>
  <c r="AO16" i="75"/>
  <c r="AR16" i="75" s="1"/>
  <c r="AT16" i="75" s="1"/>
  <c r="AO14" i="75"/>
  <c r="AR14" i="75" s="1"/>
  <c r="AT14" i="75" s="1"/>
  <c r="AO22" i="75"/>
  <c r="AR22" i="75" s="1"/>
  <c r="AT22" i="75" s="1"/>
  <c r="AO21" i="75"/>
  <c r="AR21" i="75" s="1"/>
  <c r="AT21" i="75" s="1"/>
  <c r="AO12" i="75"/>
  <c r="AR12" i="75" s="1"/>
  <c r="AT12" i="75" s="1"/>
  <c r="AO20" i="75"/>
  <c r="AR20" i="75" s="1"/>
  <c r="AT20" i="75" s="1"/>
  <c r="AO19" i="75"/>
  <c r="AR19" i="75" s="1"/>
  <c r="AT19" i="75" s="1"/>
  <c r="AO13" i="75"/>
  <c r="AR13" i="75" s="1"/>
  <c r="AT13" i="75" s="1"/>
  <c r="AO11" i="75"/>
  <c r="AR11" i="75" s="1"/>
  <c r="AT11" i="75" s="1"/>
  <c r="AO17" i="75"/>
  <c r="AR17" i="75" s="1"/>
  <c r="AT17" i="75" s="1"/>
  <c r="AO15" i="75"/>
  <c r="AR15" i="75" s="1"/>
  <c r="AT15" i="75" s="1"/>
  <c r="BA18" i="75" l="1"/>
  <c r="BB18" i="75"/>
  <c r="BD18" i="75"/>
  <c r="BE18" i="75" s="1"/>
  <c r="BF18" i="75" s="1"/>
  <c r="AV23" i="75"/>
  <c r="AW23" i="75" s="1"/>
  <c r="AV16" i="75"/>
  <c r="AW16" i="75" s="1"/>
  <c r="AZ16" i="75" s="1"/>
  <c r="AX18" i="75"/>
  <c r="AY18" i="75" s="1"/>
  <c r="AV19" i="75"/>
  <c r="AW19" i="75" s="1"/>
  <c r="AZ19" i="75" s="1"/>
  <c r="AV22" i="75"/>
  <c r="AW22" i="75" s="1"/>
  <c r="AV12" i="75"/>
  <c r="AW12" i="75"/>
  <c r="AV13" i="75"/>
  <c r="AW13" i="75" s="1"/>
  <c r="AZ13" i="75" s="1"/>
  <c r="AV21" i="75"/>
  <c r="AW21" i="75" s="1"/>
  <c r="AZ21" i="75" s="1"/>
  <c r="AV17" i="75"/>
  <c r="AW17" i="75" s="1"/>
  <c r="AV20" i="75"/>
  <c r="AW20" i="75" s="1"/>
  <c r="AV14" i="75"/>
  <c r="AW14" i="75" s="1"/>
  <c r="AZ14" i="75" s="1"/>
  <c r="AV15" i="75"/>
  <c r="AW15" i="75" s="1"/>
  <c r="AZ15" i="75" s="1"/>
  <c r="AV11" i="75"/>
  <c r="AW11" i="75" s="1"/>
  <c r="AZ11" i="75" s="1"/>
  <c r="BD15" i="75" l="1"/>
  <c r="BE15" i="75" s="1"/>
  <c r="BF15" i="75" s="1"/>
  <c r="BA15" i="75"/>
  <c r="BB15" i="75" s="1"/>
  <c r="AX22" i="75"/>
  <c r="AY22" i="75" s="1"/>
  <c r="AZ22" i="75"/>
  <c r="BD13" i="75"/>
  <c r="BE13" i="75" s="1"/>
  <c r="BF13" i="75" s="1"/>
  <c r="BA13" i="75"/>
  <c r="BB13" i="75" s="1"/>
  <c r="BD19" i="75"/>
  <c r="BE19" i="75" s="1"/>
  <c r="BF19" i="75" s="1"/>
  <c r="BB19" i="75"/>
  <c r="BA19" i="75"/>
  <c r="BA14" i="75"/>
  <c r="BD14" i="75"/>
  <c r="BE14" i="75" s="1"/>
  <c r="BF14" i="75" s="1"/>
  <c r="BB14" i="75"/>
  <c r="AX20" i="75"/>
  <c r="AY20" i="75" s="1"/>
  <c r="AZ20" i="75"/>
  <c r="AX12" i="75"/>
  <c r="AY12" i="75" s="1"/>
  <c r="AZ12" i="75"/>
  <c r="BD21" i="75"/>
  <c r="BE21" i="75" s="1"/>
  <c r="BF21" i="75" s="1"/>
  <c r="BA21" i="75"/>
  <c r="BB21" i="75" s="1"/>
  <c r="BD11" i="75"/>
  <c r="BE11" i="75" s="1"/>
  <c r="BF11" i="75" s="1"/>
  <c r="BA11" i="75"/>
  <c r="BB11" i="75"/>
  <c r="AX17" i="75"/>
  <c r="AY17" i="75" s="1"/>
  <c r="AZ17" i="75"/>
  <c r="BA16" i="75"/>
  <c r="BB16" i="75"/>
  <c r="BD16" i="75"/>
  <c r="BE16" i="75" s="1"/>
  <c r="BF16" i="75" s="1"/>
  <c r="AZ23" i="75"/>
  <c r="AX23" i="75"/>
  <c r="AY23" i="75" s="1"/>
  <c r="AX15" i="75"/>
  <c r="AY15" i="75" s="1"/>
  <c r="AX14" i="75"/>
  <c r="AY14" i="75" s="1"/>
  <c r="AX21" i="75"/>
  <c r="AY21" i="75" s="1"/>
  <c r="AX13" i="75"/>
  <c r="AY13" i="75" s="1"/>
  <c r="AX16" i="75"/>
  <c r="AY16" i="75" s="1"/>
  <c r="AX19" i="75"/>
  <c r="AY19" i="75" s="1"/>
  <c r="AX11" i="75"/>
  <c r="AY11" i="75" s="1"/>
  <c r="BA20" i="75" l="1"/>
  <c r="BB20" i="75"/>
  <c r="BD20" i="75"/>
  <c r="BE20" i="75" s="1"/>
  <c r="BF20" i="75" s="1"/>
  <c r="BD17" i="75"/>
  <c r="BE17" i="75" s="1"/>
  <c r="BF17" i="75" s="1"/>
  <c r="BA17" i="75"/>
  <c r="BB17" i="75"/>
  <c r="BA22" i="75"/>
  <c r="BB22" i="75" s="1"/>
  <c r="BD22" i="75"/>
  <c r="BE22" i="75" s="1"/>
  <c r="BF22" i="75" s="1"/>
  <c r="BA12" i="75"/>
  <c r="BD12" i="75"/>
  <c r="BE12" i="75" s="1"/>
  <c r="BF12" i="75" s="1"/>
  <c r="BB12" i="75"/>
  <c r="BA23" i="75"/>
  <c r="BB23" i="75" s="1"/>
  <c r="BD23" i="75"/>
  <c r="BE23" i="75" l="1"/>
  <c r="BF23" i="75" s="1"/>
  <c r="BP24" i="97" l="1"/>
  <c r="BG24" i="97"/>
  <c r="BC24" i="97"/>
  <c r="AU24" i="97"/>
  <c r="AS24" i="97"/>
  <c r="AP24" i="97"/>
  <c r="AN24" i="97"/>
  <c r="AL24" i="97"/>
  <c r="AI24" i="97"/>
  <c r="AF24" i="97"/>
  <c r="AC24" i="97"/>
  <c r="Z24" i="97"/>
  <c r="W24" i="97"/>
  <c r="T24" i="97"/>
  <c r="Q24" i="97"/>
  <c r="N24" i="97"/>
  <c r="K24" i="97"/>
  <c r="G24" i="97"/>
  <c r="E24" i="97"/>
  <c r="D24" i="97"/>
  <c r="C24" i="97"/>
  <c r="BO23" i="97"/>
  <c r="BN23" i="97"/>
  <c r="BG23" i="97"/>
  <c r="AQ23" i="97"/>
  <c r="AK23" i="97"/>
  <c r="AH23" i="97"/>
  <c r="AE23" i="97"/>
  <c r="AB23" i="97"/>
  <c r="Y23" i="97"/>
  <c r="V23" i="97"/>
  <c r="S23" i="97"/>
  <c r="P23" i="97"/>
  <c r="M23" i="97"/>
  <c r="J23" i="97"/>
  <c r="H23" i="97"/>
  <c r="I23" i="97" s="1"/>
  <c r="F23" i="97"/>
  <c r="BO22" i="97"/>
  <c r="BN22" i="97"/>
  <c r="BG22" i="97"/>
  <c r="AQ22" i="97"/>
  <c r="AK22" i="97"/>
  <c r="AH22" i="97"/>
  <c r="AE22" i="97"/>
  <c r="AB22" i="97"/>
  <c r="Y22" i="97"/>
  <c r="V22" i="97"/>
  <c r="S22" i="97"/>
  <c r="P22" i="97"/>
  <c r="M22" i="97"/>
  <c r="J22" i="97"/>
  <c r="I22" i="97"/>
  <c r="H22" i="97"/>
  <c r="F22" i="97"/>
  <c r="BN21" i="97"/>
  <c r="BO21" i="97" s="1"/>
  <c r="BG21" i="97"/>
  <c r="AQ21" i="97"/>
  <c r="AK21" i="97"/>
  <c r="AH21" i="97"/>
  <c r="AE21" i="97"/>
  <c r="AB21" i="97"/>
  <c r="Y21" i="97"/>
  <c r="V21" i="97"/>
  <c r="S21" i="97"/>
  <c r="R21" i="97"/>
  <c r="P21" i="97"/>
  <c r="M21" i="97"/>
  <c r="J21" i="97"/>
  <c r="F21" i="97"/>
  <c r="H21" i="97" s="1"/>
  <c r="I21" i="97" s="1"/>
  <c r="AD21" i="97" s="1"/>
  <c r="BN20" i="97"/>
  <c r="BO20" i="97" s="1"/>
  <c r="BG20" i="97"/>
  <c r="AQ20" i="97"/>
  <c r="AK20" i="97"/>
  <c r="AJ20" i="97"/>
  <c r="AH20" i="97"/>
  <c r="AE20" i="97"/>
  <c r="AB20" i="97"/>
  <c r="Y20" i="97"/>
  <c r="V20" i="97"/>
  <c r="S20" i="97"/>
  <c r="P20" i="97"/>
  <c r="M20" i="97"/>
  <c r="L20" i="97"/>
  <c r="J20" i="97"/>
  <c r="H20" i="97"/>
  <c r="I20" i="97" s="1"/>
  <c r="AD20" i="97" s="1"/>
  <c r="F20" i="97"/>
  <c r="BO19" i="97"/>
  <c r="BN19" i="97"/>
  <c r="BG19" i="97"/>
  <c r="AQ19" i="97"/>
  <c r="AK19" i="97"/>
  <c r="AH19" i="97"/>
  <c r="AE19" i="97"/>
  <c r="AB19" i="97"/>
  <c r="Y19" i="97"/>
  <c r="V19" i="97"/>
  <c r="S19" i="97"/>
  <c r="P19" i="97"/>
  <c r="M19" i="97"/>
  <c r="J19" i="97"/>
  <c r="H19" i="97"/>
  <c r="I19" i="97" s="1"/>
  <c r="F19" i="97"/>
  <c r="BO18" i="97"/>
  <c r="BN18" i="97"/>
  <c r="BG18" i="97"/>
  <c r="AQ18" i="97"/>
  <c r="AK18" i="97"/>
  <c r="AH18" i="97"/>
  <c r="AE18" i="97"/>
  <c r="AB18" i="97"/>
  <c r="Y18" i="97"/>
  <c r="V18" i="97"/>
  <c r="S18" i="97"/>
  <c r="P18" i="97"/>
  <c r="M18" i="97"/>
  <c r="J18" i="97"/>
  <c r="I18" i="97"/>
  <c r="H18" i="97"/>
  <c r="F18" i="97"/>
  <c r="BN17" i="97"/>
  <c r="BO17" i="97" s="1"/>
  <c r="BG17" i="97"/>
  <c r="AQ17" i="97"/>
  <c r="AK17" i="97"/>
  <c r="AH17" i="97"/>
  <c r="AE17" i="97"/>
  <c r="AB17" i="97"/>
  <c r="Y17" i="97"/>
  <c r="V17" i="97"/>
  <c r="S17" i="97"/>
  <c r="R17" i="97"/>
  <c r="P17" i="97"/>
  <c r="M17" i="97"/>
  <c r="J17" i="97"/>
  <c r="F17" i="97"/>
  <c r="H17" i="97" s="1"/>
  <c r="I17" i="97" s="1"/>
  <c r="AD17" i="97" s="1"/>
  <c r="BN16" i="97"/>
  <c r="BO16" i="97" s="1"/>
  <c r="BG16" i="97"/>
  <c r="AQ16" i="97"/>
  <c r="AK16" i="97"/>
  <c r="AJ16" i="97"/>
  <c r="AH16" i="97"/>
  <c r="AE16" i="97"/>
  <c r="AB16" i="97"/>
  <c r="Y16" i="97"/>
  <c r="V16" i="97"/>
  <c r="S16" i="97"/>
  <c r="P16" i="97"/>
  <c r="M16" i="97"/>
  <c r="L16" i="97"/>
  <c r="J16" i="97"/>
  <c r="H16" i="97"/>
  <c r="I16" i="97" s="1"/>
  <c r="AD16" i="97" s="1"/>
  <c r="F16" i="97"/>
  <c r="BO15" i="97"/>
  <c r="BN15" i="97"/>
  <c r="BG15" i="97"/>
  <c r="AQ15" i="97"/>
  <c r="AK15" i="97"/>
  <c r="AH15" i="97"/>
  <c r="AE15" i="97"/>
  <c r="AB15" i="97"/>
  <c r="Y15" i="97"/>
  <c r="V15" i="97"/>
  <c r="S15" i="97"/>
  <c r="P15" i="97"/>
  <c r="M15" i="97"/>
  <c r="J15" i="97"/>
  <c r="I15" i="97"/>
  <c r="H15" i="97"/>
  <c r="F15" i="97"/>
  <c r="BO14" i="97"/>
  <c r="BN14" i="97"/>
  <c r="BG14" i="97"/>
  <c r="AQ14" i="97"/>
  <c r="AK14" i="97"/>
  <c r="AH14" i="97"/>
  <c r="AE14" i="97"/>
  <c r="AB14" i="97"/>
  <c r="Y14" i="97"/>
  <c r="V14" i="97"/>
  <c r="S14" i="97"/>
  <c r="P14" i="97"/>
  <c r="M14" i="97"/>
  <c r="J14" i="97"/>
  <c r="H14" i="97"/>
  <c r="I14" i="97" s="1"/>
  <c r="F14" i="97"/>
  <c r="BN13" i="97"/>
  <c r="BO13" i="97" s="1"/>
  <c r="BG13" i="97"/>
  <c r="AQ13" i="97"/>
  <c r="AK13" i="97"/>
  <c r="AH13" i="97"/>
  <c r="AE13" i="97"/>
  <c r="AB13" i="97"/>
  <c r="Y13" i="97"/>
  <c r="V13" i="97"/>
  <c r="S13" i="97"/>
  <c r="P13" i="97"/>
  <c r="M13" i="97"/>
  <c r="J13" i="97"/>
  <c r="F13" i="97"/>
  <c r="H13" i="97" s="1"/>
  <c r="I13" i="97" s="1"/>
  <c r="BO12" i="97"/>
  <c r="BN12" i="97"/>
  <c r="BG12" i="97"/>
  <c r="AQ12" i="97"/>
  <c r="AQ24" i="97" s="1"/>
  <c r="AK12" i="97"/>
  <c r="AK24" i="97" s="1"/>
  <c r="AH12" i="97"/>
  <c r="AE12" i="97"/>
  <c r="AE24" i="97" s="1"/>
  <c r="AB12" i="97"/>
  <c r="AB24" i="97" s="1"/>
  <c r="Y12" i="97"/>
  <c r="Y24" i="97" s="1"/>
  <c r="V12" i="97"/>
  <c r="S12" i="97"/>
  <c r="S24" i="97" s="1"/>
  <c r="P12" i="97"/>
  <c r="P24" i="97" s="1"/>
  <c r="M12" i="97"/>
  <c r="M24" i="97" s="1"/>
  <c r="J12" i="97"/>
  <c r="H12" i="97"/>
  <c r="F12" i="97"/>
  <c r="BG11" i="97"/>
  <c r="G11" i="97"/>
  <c r="E11" i="97"/>
  <c r="AM13" i="97" l="1"/>
  <c r="AG13" i="97"/>
  <c r="AA13" i="97"/>
  <c r="U13" i="97"/>
  <c r="O13" i="97"/>
  <c r="X13" i="97"/>
  <c r="AJ23" i="97"/>
  <c r="AD23" i="97"/>
  <c r="X23" i="97"/>
  <c r="R23" i="97"/>
  <c r="AO23" i="97" s="1"/>
  <c r="L23" i="97"/>
  <c r="AG23" i="97"/>
  <c r="AM23" i="97"/>
  <c r="O23" i="97"/>
  <c r="U23" i="97"/>
  <c r="AA23" i="97"/>
  <c r="H24" i="97"/>
  <c r="I12" i="97"/>
  <c r="R13" i="97"/>
  <c r="AM14" i="97"/>
  <c r="AG14" i="97"/>
  <c r="AA14" i="97"/>
  <c r="U14" i="97"/>
  <c r="O14" i="97"/>
  <c r="AJ14" i="97"/>
  <c r="AD14" i="97"/>
  <c r="X14" i="97"/>
  <c r="R14" i="97"/>
  <c r="L14" i="97"/>
  <c r="L13" i="97"/>
  <c r="AO13" i="97" s="1"/>
  <c r="AJ13" i="97"/>
  <c r="BO24" i="97"/>
  <c r="AD13" i="97"/>
  <c r="AJ19" i="97"/>
  <c r="AD19" i="97"/>
  <c r="X19" i="97"/>
  <c r="R19" i="97"/>
  <c r="AO19" i="97" s="1"/>
  <c r="L19" i="97"/>
  <c r="AG19" i="97"/>
  <c r="AM19" i="97"/>
  <c r="O19" i="97"/>
  <c r="U19" i="97"/>
  <c r="AA19" i="97"/>
  <c r="O15" i="97"/>
  <c r="AG15" i="97"/>
  <c r="AJ18" i="97"/>
  <c r="AD18" i="97"/>
  <c r="X18" i="97"/>
  <c r="R18" i="97"/>
  <c r="L18" i="97"/>
  <c r="AO18" i="97" s="1"/>
  <c r="AG18" i="97"/>
  <c r="AJ22" i="97"/>
  <c r="AD22" i="97"/>
  <c r="X22" i="97"/>
  <c r="R22" i="97"/>
  <c r="L22" i="97"/>
  <c r="AO22" i="97" s="1"/>
  <c r="AG22" i="97"/>
  <c r="L17" i="97"/>
  <c r="AR17" i="97" s="1"/>
  <c r="AT17" i="97" s="1"/>
  <c r="AJ17" i="97"/>
  <c r="AA18" i="97"/>
  <c r="L21" i="97"/>
  <c r="AJ21" i="97"/>
  <c r="AA22" i="97"/>
  <c r="U15" i="97"/>
  <c r="AM15" i="97"/>
  <c r="AH24" i="97"/>
  <c r="L15" i="97"/>
  <c r="R15" i="97"/>
  <c r="X15" i="97"/>
  <c r="AD15" i="97"/>
  <c r="AJ15" i="97"/>
  <c r="AM16" i="97"/>
  <c r="AG16" i="97"/>
  <c r="AA16" i="97"/>
  <c r="U16" i="97"/>
  <c r="AO16" i="97" s="1"/>
  <c r="AR16" i="97" s="1"/>
  <c r="AT16" i="97" s="1"/>
  <c r="O16" i="97"/>
  <c r="X16" i="97"/>
  <c r="U18" i="97"/>
  <c r="AM20" i="97"/>
  <c r="AG20" i="97"/>
  <c r="AA20" i="97"/>
  <c r="U20" i="97"/>
  <c r="O20" i="97"/>
  <c r="X20" i="97"/>
  <c r="U22" i="97"/>
  <c r="AA15" i="97"/>
  <c r="J24" i="97"/>
  <c r="V24" i="97"/>
  <c r="F24" i="97"/>
  <c r="BN24" i="97"/>
  <c r="R16" i="97"/>
  <c r="AM17" i="97"/>
  <c r="AG17" i="97"/>
  <c r="AA17" i="97"/>
  <c r="U17" i="97"/>
  <c r="O17" i="97"/>
  <c r="X17" i="97"/>
  <c r="AO17" i="97"/>
  <c r="O18" i="97"/>
  <c r="AM18" i="97"/>
  <c r="R20" i="97"/>
  <c r="AO20" i="97" s="1"/>
  <c r="AR20" i="97" s="1"/>
  <c r="AT20" i="97" s="1"/>
  <c r="AM21" i="97"/>
  <c r="AG21" i="97"/>
  <c r="AA21" i="97"/>
  <c r="U21" i="97"/>
  <c r="AR21" i="97" s="1"/>
  <c r="AT21" i="97" s="1"/>
  <c r="O21" i="97"/>
  <c r="X21" i="97"/>
  <c r="AO21" i="97"/>
  <c r="O22" i="97"/>
  <c r="AM22" i="97"/>
  <c r="AV16" i="97" l="1"/>
  <c r="AW16" i="97"/>
  <c r="AW17" i="97"/>
  <c r="AV17" i="97"/>
  <c r="AW21" i="97"/>
  <c r="AV21" i="97"/>
  <c r="AV20" i="97"/>
  <c r="AW20" i="97" s="1"/>
  <c r="AO15" i="97"/>
  <c r="AR15" i="97" s="1"/>
  <c r="AT15" i="97" s="1"/>
  <c r="AR22" i="97"/>
  <c r="AT22" i="97" s="1"/>
  <c r="AR18" i="97"/>
  <c r="AT18" i="97" s="1"/>
  <c r="AR19" i="97"/>
  <c r="AT19" i="97" s="1"/>
  <c r="AO14" i="97"/>
  <c r="AR14" i="97" s="1"/>
  <c r="AT14" i="97" s="1"/>
  <c r="AR23" i="97"/>
  <c r="AT23" i="97" s="1"/>
  <c r="AR13" i="97"/>
  <c r="AT13" i="97" s="1"/>
  <c r="I24" i="97"/>
  <c r="AJ12" i="97"/>
  <c r="AJ24" i="97" s="1"/>
  <c r="AD12" i="97"/>
  <c r="AD24" i="97" s="1"/>
  <c r="X12" i="97"/>
  <c r="X24" i="97" s="1"/>
  <c r="R12" i="97"/>
  <c r="R24" i="97" s="1"/>
  <c r="L12" i="97"/>
  <c r="L24" i="97" s="1"/>
  <c r="AM12" i="97"/>
  <c r="AM24" i="97" s="1"/>
  <c r="AG12" i="97"/>
  <c r="AG24" i="97" s="1"/>
  <c r="AA12" i="97"/>
  <c r="AA24" i="97" s="1"/>
  <c r="U12" i="97"/>
  <c r="U24" i="97" s="1"/>
  <c r="O12" i="97"/>
  <c r="O24" i="97" s="1"/>
  <c r="AV15" i="97" l="1"/>
  <c r="AW15" i="97" s="1"/>
  <c r="AV14" i="97"/>
  <c r="AW14" i="97" s="1"/>
  <c r="AZ20" i="97"/>
  <c r="AX20" i="97"/>
  <c r="AY20" i="97" s="1"/>
  <c r="AX17" i="97"/>
  <c r="AY17" i="97" s="1"/>
  <c r="AZ17" i="97"/>
  <c r="AV23" i="97"/>
  <c r="AW23" i="97" s="1"/>
  <c r="AV19" i="97"/>
  <c r="AW19" i="97" s="1"/>
  <c r="AX21" i="97"/>
  <c r="AY21" i="97" s="1"/>
  <c r="AZ21" i="97"/>
  <c r="AZ16" i="97"/>
  <c r="AX16" i="97"/>
  <c r="AY16" i="97" s="1"/>
  <c r="AO12" i="97"/>
  <c r="AO24" i="97" s="1"/>
  <c r="AV22" i="97"/>
  <c r="AW22" i="97" s="1"/>
  <c r="AV13" i="97"/>
  <c r="AW13" i="97"/>
  <c r="AV18" i="97"/>
  <c r="AW18" i="97" s="1"/>
  <c r="AZ19" i="97" l="1"/>
  <c r="AX19" i="97"/>
  <c r="AY19" i="97" s="1"/>
  <c r="AZ23" i="97"/>
  <c r="AX23" i="97"/>
  <c r="AY23" i="97" s="1"/>
  <c r="AX22" i="97"/>
  <c r="AY22" i="97" s="1"/>
  <c r="AZ22" i="97"/>
  <c r="AX14" i="97"/>
  <c r="AY14" i="97" s="1"/>
  <c r="AZ14" i="97"/>
  <c r="AX18" i="97"/>
  <c r="AY18" i="97"/>
  <c r="AZ18" i="97"/>
  <c r="AX15" i="97"/>
  <c r="AY15" i="97" s="1"/>
  <c r="AZ15" i="97"/>
  <c r="BD16" i="97"/>
  <c r="BB16" i="97"/>
  <c r="BA16" i="97"/>
  <c r="AZ13" i="97"/>
  <c r="AX13" i="97"/>
  <c r="AY13" i="97" s="1"/>
  <c r="BD21" i="97"/>
  <c r="BA21" i="97"/>
  <c r="BB21" i="97" s="1"/>
  <c r="BD17" i="97"/>
  <c r="BA17" i="97"/>
  <c r="BB17" i="97" s="1"/>
  <c r="AR12" i="97"/>
  <c r="BD20" i="97"/>
  <c r="BA20" i="97"/>
  <c r="BB20" i="97" s="1"/>
  <c r="BE20" i="97" l="1"/>
  <c r="BH20" i="97"/>
  <c r="BF20" i="97"/>
  <c r="BD14" i="97"/>
  <c r="BA14" i="97"/>
  <c r="BB14" i="97" s="1"/>
  <c r="AR24" i="97"/>
  <c r="AT12" i="97"/>
  <c r="BE16" i="97"/>
  <c r="BH16" i="97"/>
  <c r="BF16" i="97"/>
  <c r="BB18" i="97"/>
  <c r="BA18" i="97"/>
  <c r="BD18" i="97"/>
  <c r="BA22" i="97"/>
  <c r="BB22" i="97" s="1"/>
  <c r="BD22" i="97"/>
  <c r="BD13" i="97"/>
  <c r="BA13" i="97"/>
  <c r="BB13" i="97" s="1"/>
  <c r="BH17" i="97"/>
  <c r="BF17" i="97"/>
  <c r="BE17" i="97"/>
  <c r="BA23" i="97"/>
  <c r="BB23" i="97" s="1"/>
  <c r="BD23" i="97"/>
  <c r="BH21" i="97"/>
  <c r="BF21" i="97"/>
  <c r="BE21" i="97"/>
  <c r="BB15" i="97"/>
  <c r="BA15" i="97"/>
  <c r="BD15" i="97"/>
  <c r="BA19" i="97"/>
  <c r="BD19" i="97"/>
  <c r="BB19" i="97"/>
  <c r="BH14" i="97" l="1"/>
  <c r="BE14" i="97"/>
  <c r="BF14" i="97" s="1"/>
  <c r="BQ21" i="97"/>
  <c r="BK21" i="97"/>
  <c r="BI21" i="97"/>
  <c r="BJ21" i="97" s="1"/>
  <c r="BF19" i="97"/>
  <c r="BE19" i="97"/>
  <c r="BH19" i="97"/>
  <c r="BE13" i="97"/>
  <c r="BF13" i="97" s="1"/>
  <c r="BH13" i="97"/>
  <c r="BE18" i="97"/>
  <c r="BF18" i="97" s="1"/>
  <c r="BH18" i="97"/>
  <c r="BI16" i="97"/>
  <c r="BQ16" i="97"/>
  <c r="BK16" i="97"/>
  <c r="BJ16" i="97"/>
  <c r="BI20" i="97"/>
  <c r="BQ20" i="97"/>
  <c r="BK20" i="97"/>
  <c r="BJ20" i="97"/>
  <c r="BH15" i="97"/>
  <c r="BE15" i="97"/>
  <c r="BF15" i="97" s="1"/>
  <c r="AT24" i="97"/>
  <c r="AV12" i="97"/>
  <c r="AV24" i="97" s="1"/>
  <c r="BE23" i="97"/>
  <c r="BF23" i="97" s="1"/>
  <c r="BH23" i="97"/>
  <c r="BQ17" i="97"/>
  <c r="BK17" i="97"/>
  <c r="BI17" i="97"/>
  <c r="BF22" i="97"/>
  <c r="BE22" i="97"/>
  <c r="BH22" i="97"/>
  <c r="BK22" i="97" l="1"/>
  <c r="BQ22" i="97"/>
  <c r="BI22" i="97"/>
  <c r="BL17" i="97"/>
  <c r="BM17" i="97" s="1"/>
  <c r="BR17" i="97"/>
  <c r="BK18" i="97"/>
  <c r="BQ18" i="97"/>
  <c r="BI18" i="97"/>
  <c r="BJ18" i="97" s="1"/>
  <c r="BI13" i="97"/>
  <c r="BQ13" i="97"/>
  <c r="BK13" i="97"/>
  <c r="BL21" i="97"/>
  <c r="BM21" i="97" s="1"/>
  <c r="BR21" i="97"/>
  <c r="BS21" i="97" s="1"/>
  <c r="BS17" i="97"/>
  <c r="BI19" i="97"/>
  <c r="BJ19" i="97" s="1"/>
  <c r="BK19" i="97"/>
  <c r="BQ19" i="97"/>
  <c r="BJ17" i="97"/>
  <c r="BI23" i="97"/>
  <c r="BJ23" i="97" s="1"/>
  <c r="BQ23" i="97"/>
  <c r="BK23" i="97"/>
  <c r="AW12" i="97"/>
  <c r="BQ15" i="97"/>
  <c r="BK15" i="97"/>
  <c r="BI15" i="97"/>
  <c r="BJ15" i="97" s="1"/>
  <c r="BR20" i="97"/>
  <c r="BS20" i="97" s="1"/>
  <c r="BL20" i="97"/>
  <c r="BM20" i="97" s="1"/>
  <c r="BR16" i="97"/>
  <c r="BS16" i="97" s="1"/>
  <c r="BL16" i="97"/>
  <c r="BM16" i="97" s="1"/>
  <c r="BQ14" i="97"/>
  <c r="BK14" i="97"/>
  <c r="BI14" i="97"/>
  <c r="BJ14" i="97" s="1"/>
  <c r="BL22" i="97" l="1"/>
  <c r="BR22" i="97"/>
  <c r="BS22" i="97" s="1"/>
  <c r="BR13" i="97"/>
  <c r="BS13" i="97" s="1"/>
  <c r="BL13" i="97"/>
  <c r="BM13" i="97" s="1"/>
  <c r="BL14" i="97"/>
  <c r="BM14" i="97" s="1"/>
  <c r="BR14" i="97"/>
  <c r="BS14" i="97" s="1"/>
  <c r="BR23" i="97"/>
  <c r="BS23" i="97" s="1"/>
  <c r="BL23" i="97"/>
  <c r="BM23" i="97" s="1"/>
  <c r="BJ13" i="97"/>
  <c r="BL18" i="97"/>
  <c r="BM18" i="97" s="1"/>
  <c r="BR18" i="97"/>
  <c r="BS18" i="97" s="1"/>
  <c r="BJ22" i="97"/>
  <c r="BR15" i="97"/>
  <c r="BS15" i="97" s="1"/>
  <c r="BL15" i="97"/>
  <c r="BM15" i="97" s="1"/>
  <c r="AW24" i="97"/>
  <c r="AZ12" i="97"/>
  <c r="AX12" i="97"/>
  <c r="AX24" i="97" s="1"/>
  <c r="BR19" i="97"/>
  <c r="BS19" i="97" s="1"/>
  <c r="BL19" i="97"/>
  <c r="BM19" i="97" s="1"/>
  <c r="BM22" i="97"/>
  <c r="AY12" i="97" l="1"/>
  <c r="AY24" i="97" s="1"/>
  <c r="BA12" i="97"/>
  <c r="BA24" i="97" s="1"/>
  <c r="AZ24" i="97"/>
  <c r="BD12" i="97"/>
  <c r="BB12" i="97"/>
  <c r="BB24" i="97" s="1"/>
  <c r="BF12" i="97" l="1"/>
  <c r="BF24" i="97" s="1"/>
  <c r="BE12" i="97"/>
  <c r="BE24" i="97" s="1"/>
  <c r="BH12" i="97"/>
  <c r="BD24" i="97"/>
  <c r="BH24" i="97" l="1"/>
  <c r="BI12" i="97"/>
  <c r="BQ12" i="97"/>
  <c r="BK12" i="97"/>
  <c r="BQ24" i="97" l="1"/>
  <c r="BI24" i="97"/>
  <c r="BR12" i="97"/>
  <c r="BR24" i="97" s="1"/>
  <c r="BL12" i="97"/>
  <c r="BL24" i="97" s="1"/>
  <c r="BK24" i="97"/>
  <c r="BJ12" i="97"/>
  <c r="BJ24" i="97" s="1"/>
  <c r="BM12" i="97" l="1"/>
  <c r="BM24" i="97" s="1"/>
  <c r="BS12" i="97"/>
  <c r="BS24" i="97" s="1"/>
  <c r="AX27" i="95" l="1"/>
  <c r="AP27" i="95"/>
  <c r="Z27" i="95"/>
  <c r="R27" i="95"/>
  <c r="J27" i="95"/>
  <c r="AX26" i="95"/>
  <c r="AP26" i="95"/>
  <c r="AH26" i="95"/>
  <c r="AH27" i="95" s="1"/>
  <c r="Z26" i="95"/>
  <c r="R26" i="95"/>
  <c r="J26" i="95"/>
  <c r="B26" i="95"/>
  <c r="B27" i="95" s="1"/>
  <c r="AX20" i="95"/>
  <c r="AH20" i="95"/>
  <c r="Z20" i="95"/>
  <c r="R20" i="95"/>
  <c r="B20" i="95"/>
  <c r="AX19" i="95"/>
  <c r="AP19" i="95"/>
  <c r="AP20" i="95" s="1"/>
  <c r="AH19" i="95"/>
  <c r="Z19" i="95"/>
  <c r="R19" i="95"/>
  <c r="J19" i="95"/>
  <c r="J20" i="95" s="1"/>
  <c r="B19" i="95"/>
  <c r="Z13" i="95"/>
  <c r="Z21" i="95" s="1"/>
  <c r="AX11" i="95"/>
  <c r="AX13" i="95" s="1"/>
  <c r="Z11" i="95"/>
  <c r="Z15" i="95" s="1"/>
  <c r="Z28" i="95" s="1"/>
  <c r="R11" i="95"/>
  <c r="R13" i="95" s="1"/>
  <c r="AK10" i="95"/>
  <c r="AS10" i="95" s="1"/>
  <c r="AC10" i="95"/>
  <c r="U10" i="95"/>
  <c r="W10" i="95" s="1"/>
  <c r="Y10" i="95" s="1"/>
  <c r="O10" i="95"/>
  <c r="Q10" i="95" s="1"/>
  <c r="G10" i="95"/>
  <c r="I10" i="95" s="1"/>
  <c r="AX9" i="95"/>
  <c r="AP9" i="95"/>
  <c r="AP11" i="95" s="1"/>
  <c r="Z9" i="95"/>
  <c r="R9" i="95"/>
  <c r="J9" i="95"/>
  <c r="J11" i="95" s="1"/>
  <c r="AX7" i="95"/>
  <c r="AP7" i="95"/>
  <c r="AH7" i="95"/>
  <c r="AH9" i="95" s="1"/>
  <c r="AH11" i="95" s="1"/>
  <c r="Z7" i="95"/>
  <c r="R7" i="95"/>
  <c r="J7" i="95"/>
  <c r="B7" i="95"/>
  <c r="B9" i="95" s="1"/>
  <c r="B11" i="95" s="1"/>
  <c r="AP13" i="95" l="1"/>
  <c r="AP21" i="95" s="1"/>
  <c r="AP15" i="95"/>
  <c r="AP28" i="95" s="1"/>
  <c r="J21" i="95"/>
  <c r="J15" i="95"/>
  <c r="J13" i="95"/>
  <c r="AG10" i="95"/>
  <c r="R21" i="95"/>
  <c r="AH28" i="95"/>
  <c r="B13" i="95"/>
  <c r="B21" i="95" s="1"/>
  <c r="B15" i="95"/>
  <c r="B28" i="95" s="1"/>
  <c r="AH15" i="95"/>
  <c r="AH13" i="95"/>
  <c r="AH21" i="95" s="1"/>
  <c r="AH31" i="95" s="1"/>
  <c r="AU10" i="95"/>
  <c r="AW10" i="95" s="1"/>
  <c r="Z31" i="95"/>
  <c r="AX21" i="95"/>
  <c r="J28" i="95"/>
  <c r="AM10" i="95"/>
  <c r="AO10" i="95"/>
  <c r="R15" i="95"/>
  <c r="R28" i="95" s="1"/>
  <c r="AX15" i="95"/>
  <c r="AX28" i="95" s="1"/>
  <c r="AE10" i="95"/>
  <c r="AP31" i="95" l="1"/>
  <c r="AX31" i="95"/>
  <c r="Z32" i="95"/>
  <c r="Z33" i="95" s="1"/>
  <c r="Z34" i="95"/>
  <c r="Z35" i="95" s="1"/>
  <c r="R31" i="95"/>
  <c r="B31" i="95"/>
  <c r="J31" i="95"/>
  <c r="AH32" i="95"/>
  <c r="AH33" i="95" s="1"/>
  <c r="AH34" i="95"/>
  <c r="AH35" i="95" s="1"/>
  <c r="B34" i="95" l="1"/>
  <c r="B35" i="95" s="1"/>
  <c r="B32" i="95"/>
  <c r="B33" i="95" s="1"/>
  <c r="AX34" i="95"/>
  <c r="AX35" i="95" s="1"/>
  <c r="AX32" i="95"/>
  <c r="AX33" i="95" s="1"/>
  <c r="J34" i="95"/>
  <c r="J35" i="95" s="1"/>
  <c r="J32" i="95"/>
  <c r="J33" i="95" s="1"/>
  <c r="R32" i="95"/>
  <c r="R33" i="95" s="1"/>
  <c r="R34" i="95"/>
  <c r="R35" i="95" s="1"/>
  <c r="AP34" i="95"/>
  <c r="AP35" i="95" s="1"/>
  <c r="AP32" i="95"/>
  <c r="AP33" i="95" s="1"/>
  <c r="H95" i="39" l="1"/>
  <c r="AX126" i="94"/>
  <c r="BL126" i="94" s="1"/>
  <c r="BG125" i="94"/>
  <c r="AX125" i="94"/>
  <c r="BL122" i="94"/>
  <c r="AO120" i="94"/>
  <c r="AO119" i="94"/>
  <c r="AO118" i="94"/>
  <c r="BQ117" i="94"/>
  <c r="BJ116" i="94"/>
  <c r="BI116" i="94"/>
  <c r="BD116" i="94"/>
  <c r="BF116" i="94" s="1"/>
  <c r="BG116" i="94" s="1"/>
  <c r="BB116" i="94"/>
  <c r="AR116" i="94"/>
  <c r="AQ116" i="94"/>
  <c r="AP116" i="94"/>
  <c r="AN116" i="94"/>
  <c r="AJ116" i="94"/>
  <c r="Y116" i="94"/>
  <c r="Z116" i="94" s="1"/>
  <c r="AC116" i="94" s="1"/>
  <c r="AE116" i="94" s="1"/>
  <c r="AF116" i="94" s="1"/>
  <c r="P116" i="94"/>
  <c r="R116" i="94" s="1"/>
  <c r="T116" i="94" s="1"/>
  <c r="U116" i="94" s="1"/>
  <c r="O116" i="94"/>
  <c r="F116" i="94"/>
  <c r="H116" i="94" s="1"/>
  <c r="J116" i="94" s="1"/>
  <c r="E116" i="94"/>
  <c r="BP115" i="94"/>
  <c r="BC115" i="94"/>
  <c r="AY115" i="94"/>
  <c r="AT115" i="94"/>
  <c r="AM115" i="94"/>
  <c r="AL115" i="94"/>
  <c r="AI115" i="94"/>
  <c r="AH115" i="94"/>
  <c r="AB115" i="94"/>
  <c r="AA115" i="94"/>
  <c r="X115" i="94"/>
  <c r="W115" i="94"/>
  <c r="Q115" i="94"/>
  <c r="G115" i="94"/>
  <c r="D115" i="94"/>
  <c r="C115" i="94"/>
  <c r="BP114" i="94"/>
  <c r="BC114" i="94"/>
  <c r="BA114" i="94"/>
  <c r="AZ114" i="94"/>
  <c r="AT114" i="94"/>
  <c r="AK114" i="94"/>
  <c r="AB114" i="94"/>
  <c r="AA114" i="94"/>
  <c r="X114" i="94"/>
  <c r="W114" i="94"/>
  <c r="Q114" i="94"/>
  <c r="N114" i="94"/>
  <c r="M114" i="94"/>
  <c r="G114" i="94"/>
  <c r="D114" i="94"/>
  <c r="C114" i="94"/>
  <c r="BP113" i="94"/>
  <c r="BC113" i="94"/>
  <c r="AT113" i="94"/>
  <c r="AM113" i="94"/>
  <c r="AL113" i="94"/>
  <c r="AB113" i="94"/>
  <c r="AA113" i="94"/>
  <c r="X113" i="94"/>
  <c r="W113" i="94"/>
  <c r="Q113" i="94"/>
  <c r="N113" i="94"/>
  <c r="M113" i="94"/>
  <c r="G113" i="94"/>
  <c r="D113" i="94"/>
  <c r="C113" i="94"/>
  <c r="BJ112" i="94"/>
  <c r="BI112" i="94"/>
  <c r="BB112" i="94"/>
  <c r="BD112" i="94" s="1"/>
  <c r="BF112" i="94" s="1"/>
  <c r="BG112" i="94" s="1"/>
  <c r="AQ112" i="94"/>
  <c r="AP112" i="94"/>
  <c r="AN112" i="94"/>
  <c r="AR112" i="94" s="1"/>
  <c r="AJ112" i="94"/>
  <c r="Y112" i="94"/>
  <c r="Z112" i="94" s="1"/>
  <c r="AC112" i="94" s="1"/>
  <c r="AE112" i="94" s="1"/>
  <c r="AF112" i="94" s="1"/>
  <c r="U112" i="94"/>
  <c r="O112" i="94"/>
  <c r="P112" i="94" s="1"/>
  <c r="R112" i="94" s="1"/>
  <c r="T112" i="94" s="1"/>
  <c r="E112" i="94"/>
  <c r="F112" i="94" s="1"/>
  <c r="BJ111" i="94"/>
  <c r="BI111" i="94"/>
  <c r="AY111" i="94"/>
  <c r="AM111" i="94"/>
  <c r="AM114" i="94" s="1"/>
  <c r="AL111" i="94"/>
  <c r="AL114" i="94" s="1"/>
  <c r="AI111" i="94"/>
  <c r="AH111" i="94"/>
  <c r="AH113" i="94" s="1"/>
  <c r="Y111" i="94"/>
  <c r="Z111" i="94" s="1"/>
  <c r="AC111" i="94" s="1"/>
  <c r="AE111" i="94" s="1"/>
  <c r="AF111" i="94" s="1"/>
  <c r="W111" i="94"/>
  <c r="O111" i="94"/>
  <c r="P111" i="94" s="1"/>
  <c r="R111" i="94" s="1"/>
  <c r="T111" i="94" s="1"/>
  <c r="U111" i="94" s="1"/>
  <c r="E111" i="94"/>
  <c r="F111" i="94" s="1"/>
  <c r="C111" i="94"/>
  <c r="BJ110" i="94"/>
  <c r="BI110" i="94"/>
  <c r="BI114" i="94" s="1"/>
  <c r="BD110" i="94"/>
  <c r="BF110" i="94" s="1"/>
  <c r="BB110" i="94"/>
  <c r="AN110" i="94"/>
  <c r="AR110" i="94" s="1"/>
  <c r="AJ110" i="94"/>
  <c r="Y110" i="94"/>
  <c r="O110" i="94"/>
  <c r="P110" i="94" s="1"/>
  <c r="E110" i="94"/>
  <c r="F110" i="94" s="1"/>
  <c r="H110" i="94" s="1"/>
  <c r="BJ109" i="94"/>
  <c r="BJ115" i="94" s="1"/>
  <c r="BI109" i="94"/>
  <c r="BB109" i="94"/>
  <c r="AN109" i="94"/>
  <c r="AJ109" i="94"/>
  <c r="Y109" i="94"/>
  <c r="Y115" i="94" s="1"/>
  <c r="O109" i="94"/>
  <c r="O115" i="94" s="1"/>
  <c r="E109" i="94"/>
  <c r="BP108" i="94"/>
  <c r="BC108" i="94"/>
  <c r="AT108" i="94"/>
  <c r="AB108" i="94"/>
  <c r="AA108" i="94"/>
  <c r="Q108" i="94"/>
  <c r="N108" i="94"/>
  <c r="M108" i="94"/>
  <c r="G108" i="94"/>
  <c r="BP107" i="94"/>
  <c r="BC107" i="94"/>
  <c r="AY107" i="94"/>
  <c r="AT107" i="94"/>
  <c r="AT119" i="94" s="1"/>
  <c r="AH107" i="94"/>
  <c r="AB107" i="94"/>
  <c r="Q107" i="94"/>
  <c r="N107" i="94"/>
  <c r="M107" i="94"/>
  <c r="G107" i="94"/>
  <c r="D107" i="94"/>
  <c r="C107" i="94"/>
  <c r="BP106" i="94"/>
  <c r="BC106" i="94"/>
  <c r="AY106" i="94"/>
  <c r="AT106" i="94"/>
  <c r="AT118" i="94" s="1"/>
  <c r="AB106" i="94"/>
  <c r="Q106" i="94"/>
  <c r="N106" i="94"/>
  <c r="M106" i="94"/>
  <c r="G106" i="94"/>
  <c r="BJ105" i="94"/>
  <c r="BI105" i="94"/>
  <c r="BB105" i="94"/>
  <c r="BD105" i="94" s="1"/>
  <c r="BF105" i="94" s="1"/>
  <c r="BG105" i="94" s="1"/>
  <c r="AY105" i="94"/>
  <c r="AY108" i="94" s="1"/>
  <c r="AM105" i="94"/>
  <c r="AM108" i="94" s="1"/>
  <c r="AL105" i="94"/>
  <c r="AL108" i="94" s="1"/>
  <c r="AJ105" i="94"/>
  <c r="AP105" i="94" s="1"/>
  <c r="AI105" i="94"/>
  <c r="AI108" i="94" s="1"/>
  <c r="AH105" i="94"/>
  <c r="AH108" i="94" s="1"/>
  <c r="X105" i="94"/>
  <c r="W105" i="94"/>
  <c r="W108" i="94" s="1"/>
  <c r="R105" i="94"/>
  <c r="T105" i="94" s="1"/>
  <c r="U105" i="94" s="1"/>
  <c r="O105" i="94"/>
  <c r="P105" i="94" s="1"/>
  <c r="D105" i="94"/>
  <c r="C105" i="94"/>
  <c r="C108" i="94" s="1"/>
  <c r="BJ104" i="94"/>
  <c r="BI104" i="94"/>
  <c r="BF104" i="94"/>
  <c r="BG104" i="94" s="1"/>
  <c r="BB104" i="94"/>
  <c r="BD104" i="94" s="1"/>
  <c r="AW104" i="94"/>
  <c r="AX104" i="94" s="1"/>
  <c r="AQ104" i="94"/>
  <c r="AN104" i="94"/>
  <c r="AR104" i="94" s="1"/>
  <c r="AS104" i="94" s="1"/>
  <c r="AU104" i="94" s="1"/>
  <c r="AJ104" i="94"/>
  <c r="AP104" i="94" s="1"/>
  <c r="AF104" i="94"/>
  <c r="Y104" i="94"/>
  <c r="Z104" i="94" s="1"/>
  <c r="AC104" i="94" s="1"/>
  <c r="AE104" i="94" s="1"/>
  <c r="P104" i="94"/>
  <c r="R104" i="94" s="1"/>
  <c r="T104" i="94" s="1"/>
  <c r="U104" i="94" s="1"/>
  <c r="O104" i="94"/>
  <c r="H104" i="94"/>
  <c r="J104" i="94" s="1"/>
  <c r="E104" i="94"/>
  <c r="F104" i="94" s="1"/>
  <c r="BJ103" i="94"/>
  <c r="BI103" i="94"/>
  <c r="BD103" i="94"/>
  <c r="BF103" i="94" s="1"/>
  <c r="BG103" i="94" s="1"/>
  <c r="BB103" i="94"/>
  <c r="AR103" i="94"/>
  <c r="AN103" i="94"/>
  <c r="AQ103" i="94" s="1"/>
  <c r="AJ103" i="94"/>
  <c r="AP103" i="94" s="1"/>
  <c r="AE103" i="94"/>
  <c r="AF103" i="94" s="1"/>
  <c r="Z103" i="94"/>
  <c r="AC103" i="94" s="1"/>
  <c r="Y103" i="94"/>
  <c r="R103" i="94"/>
  <c r="T103" i="94" s="1"/>
  <c r="U103" i="94" s="1"/>
  <c r="O103" i="94"/>
  <c r="P103" i="94" s="1"/>
  <c r="F103" i="94"/>
  <c r="E103" i="94"/>
  <c r="BJ102" i="94"/>
  <c r="BI102" i="94"/>
  <c r="BB102" i="94"/>
  <c r="BD102" i="94" s="1"/>
  <c r="BF102" i="94" s="1"/>
  <c r="BG102" i="94" s="1"/>
  <c r="AP102" i="94"/>
  <c r="AN102" i="94"/>
  <c r="AR102" i="94" s="1"/>
  <c r="AJ102" i="94"/>
  <c r="AC102" i="94"/>
  <c r="AE102" i="94" s="1"/>
  <c r="AF102" i="94" s="1"/>
  <c r="Y102" i="94"/>
  <c r="Z102" i="94" s="1"/>
  <c r="T102" i="94"/>
  <c r="U102" i="94" s="1"/>
  <c r="P102" i="94"/>
  <c r="R102" i="94" s="1"/>
  <c r="O102" i="94"/>
  <c r="E102" i="94"/>
  <c r="F102" i="94" s="1"/>
  <c r="BJ101" i="94"/>
  <c r="BI101" i="94"/>
  <c r="BF101" i="94"/>
  <c r="BG101" i="94" s="1"/>
  <c r="BD101" i="94"/>
  <c r="BB101" i="94"/>
  <c r="AR101" i="94"/>
  <c r="AQ101" i="94"/>
  <c r="AP101" i="94"/>
  <c r="AN101" i="94"/>
  <c r="AJ101" i="94"/>
  <c r="AE101" i="94"/>
  <c r="AF101" i="94" s="1"/>
  <c r="AA101" i="94"/>
  <c r="Z101" i="94"/>
  <c r="AC101" i="94" s="1"/>
  <c r="Y101" i="94"/>
  <c r="T101" i="94"/>
  <c r="U101" i="94" s="1"/>
  <c r="P101" i="94"/>
  <c r="R101" i="94" s="1"/>
  <c r="O101" i="94"/>
  <c r="H101" i="94"/>
  <c r="J101" i="94" s="1"/>
  <c r="E101" i="94"/>
  <c r="F101" i="94" s="1"/>
  <c r="BJ100" i="94"/>
  <c r="BI100" i="94"/>
  <c r="BG100" i="94"/>
  <c r="BB100" i="94"/>
  <c r="BD100" i="94" s="1"/>
  <c r="BF100" i="94" s="1"/>
  <c r="AN100" i="94"/>
  <c r="AJ100" i="94"/>
  <c r="AP100" i="94" s="1"/>
  <c r="Z100" i="94"/>
  <c r="AC100" i="94" s="1"/>
  <c r="AE100" i="94" s="1"/>
  <c r="AF100" i="94" s="1"/>
  <c r="Y100" i="94"/>
  <c r="O100" i="94"/>
  <c r="P100" i="94" s="1"/>
  <c r="R100" i="94" s="1"/>
  <c r="T100" i="94" s="1"/>
  <c r="U100" i="94" s="1"/>
  <c r="F100" i="94"/>
  <c r="H100" i="94" s="1"/>
  <c r="J100" i="94" s="1"/>
  <c r="E100" i="94"/>
  <c r="BJ99" i="94"/>
  <c r="BI99" i="94"/>
  <c r="BB99" i="94"/>
  <c r="BD99" i="94" s="1"/>
  <c r="BF99" i="94" s="1"/>
  <c r="BG99" i="94" s="1"/>
  <c r="AN99" i="94"/>
  <c r="AM99" i="94"/>
  <c r="AM106" i="94" s="1"/>
  <c r="AL99" i="94"/>
  <c r="AI99" i="94"/>
  <c r="X99" i="94"/>
  <c r="W99" i="94"/>
  <c r="U99" i="94"/>
  <c r="O99" i="94"/>
  <c r="P99" i="94" s="1"/>
  <c r="R99" i="94" s="1"/>
  <c r="T99" i="94" s="1"/>
  <c r="F99" i="94"/>
  <c r="H99" i="94" s="1"/>
  <c r="J99" i="94" s="1"/>
  <c r="E99" i="94"/>
  <c r="BJ98" i="94"/>
  <c r="BI98" i="94"/>
  <c r="BB98" i="94"/>
  <c r="BD98" i="94" s="1"/>
  <c r="BF98" i="94" s="1"/>
  <c r="BG98" i="94" s="1"/>
  <c r="AQ98" i="94"/>
  <c r="AP98" i="94"/>
  <c r="AN98" i="94"/>
  <c r="AR98" i="94" s="1"/>
  <c r="AS98" i="94" s="1"/>
  <c r="AU98" i="94" s="1"/>
  <c r="AW98" i="94" s="1"/>
  <c r="AX98" i="94" s="1"/>
  <c r="AJ98" i="94"/>
  <c r="Y98" i="94"/>
  <c r="Z98" i="94" s="1"/>
  <c r="AC98" i="94" s="1"/>
  <c r="AE98" i="94" s="1"/>
  <c r="AF98" i="94" s="1"/>
  <c r="P98" i="94"/>
  <c r="R98" i="94" s="1"/>
  <c r="T98" i="94" s="1"/>
  <c r="U98" i="94" s="1"/>
  <c r="O98" i="94"/>
  <c r="E98" i="94"/>
  <c r="F98" i="94" s="1"/>
  <c r="BJ97" i="94"/>
  <c r="BI97" i="94"/>
  <c r="BG97" i="94"/>
  <c r="BD97" i="94"/>
  <c r="BF97" i="94" s="1"/>
  <c r="BB97" i="94"/>
  <c r="AR97" i="94"/>
  <c r="AS97" i="94" s="1"/>
  <c r="AU97" i="94" s="1"/>
  <c r="AW97" i="94" s="1"/>
  <c r="AX97" i="94" s="1"/>
  <c r="AQ97" i="94"/>
  <c r="AN97" i="94"/>
  <c r="AJ97" i="94"/>
  <c r="AP97" i="94" s="1"/>
  <c r="Z97" i="94"/>
  <c r="AC97" i="94" s="1"/>
  <c r="AE97" i="94" s="1"/>
  <c r="AF97" i="94" s="1"/>
  <c r="Y97" i="94"/>
  <c r="O97" i="94"/>
  <c r="P97" i="94" s="1"/>
  <c r="R97" i="94" s="1"/>
  <c r="T97" i="94" s="1"/>
  <c r="U97" i="94" s="1"/>
  <c r="J97" i="94"/>
  <c r="F97" i="94"/>
  <c r="H97" i="94" s="1"/>
  <c r="E97" i="94"/>
  <c r="BJ96" i="94"/>
  <c r="BI96" i="94"/>
  <c r="BB96" i="94"/>
  <c r="BD96" i="94" s="1"/>
  <c r="BF96" i="94" s="1"/>
  <c r="BG96" i="94" s="1"/>
  <c r="AN96" i="94"/>
  <c r="AJ96" i="94"/>
  <c r="AP96" i="94" s="1"/>
  <c r="AC96" i="94"/>
  <c r="AE96" i="94" s="1"/>
  <c r="AF96" i="94" s="1"/>
  <c r="Y96" i="94"/>
  <c r="Z96" i="94" s="1"/>
  <c r="P96" i="94"/>
  <c r="R96" i="94" s="1"/>
  <c r="T96" i="94" s="1"/>
  <c r="U96" i="94" s="1"/>
  <c r="O96" i="94"/>
  <c r="E96" i="94"/>
  <c r="F96" i="94" s="1"/>
  <c r="H96" i="94" s="1"/>
  <c r="J96" i="94" s="1"/>
  <c r="BJ95" i="94"/>
  <c r="BI95" i="94"/>
  <c r="BD95" i="94"/>
  <c r="BF95" i="94" s="1"/>
  <c r="BG95" i="94" s="1"/>
  <c r="BB95" i="94"/>
  <c r="AR95" i="94"/>
  <c r="AP95" i="94"/>
  <c r="AN95" i="94"/>
  <c r="AQ95" i="94" s="1"/>
  <c r="AJ95" i="94"/>
  <c r="Z95" i="94"/>
  <c r="AC95" i="94" s="1"/>
  <c r="AE95" i="94" s="1"/>
  <c r="AF95" i="94" s="1"/>
  <c r="Y95" i="94"/>
  <c r="U95" i="94"/>
  <c r="O95" i="94"/>
  <c r="P95" i="94" s="1"/>
  <c r="R95" i="94" s="1"/>
  <c r="T95" i="94" s="1"/>
  <c r="F95" i="94"/>
  <c r="E95" i="94"/>
  <c r="BJ94" i="94"/>
  <c r="BI94" i="94"/>
  <c r="BB94" i="94"/>
  <c r="BD94" i="94" s="1"/>
  <c r="BF94" i="94" s="1"/>
  <c r="BG94" i="94" s="1"/>
  <c r="AQ94" i="94"/>
  <c r="AP94" i="94"/>
  <c r="AN94" i="94"/>
  <c r="AR94" i="94" s="1"/>
  <c r="AS94" i="94" s="1"/>
  <c r="AU94" i="94" s="1"/>
  <c r="AW94" i="94" s="1"/>
  <c r="AX94" i="94" s="1"/>
  <c r="AJ94" i="94"/>
  <c r="Y94" i="94"/>
  <c r="Z94" i="94" s="1"/>
  <c r="AC94" i="94" s="1"/>
  <c r="AE94" i="94" s="1"/>
  <c r="AF94" i="94" s="1"/>
  <c r="P94" i="94"/>
  <c r="R94" i="94" s="1"/>
  <c r="T94" i="94" s="1"/>
  <c r="U94" i="94" s="1"/>
  <c r="O94" i="94"/>
  <c r="E94" i="94"/>
  <c r="F94" i="94" s="1"/>
  <c r="BJ93" i="94"/>
  <c r="BI93" i="94"/>
  <c r="BG93" i="94"/>
  <c r="BD93" i="94"/>
  <c r="BF93" i="94" s="1"/>
  <c r="BB93" i="94"/>
  <c r="AR93" i="94"/>
  <c r="AS93" i="94" s="1"/>
  <c r="AU93" i="94" s="1"/>
  <c r="AW93" i="94" s="1"/>
  <c r="AX93" i="94" s="1"/>
  <c r="AQ93" i="94"/>
  <c r="AN93" i="94"/>
  <c r="AJ93" i="94"/>
  <c r="AP93" i="94" s="1"/>
  <c r="Z93" i="94"/>
  <c r="AC93" i="94" s="1"/>
  <c r="AE93" i="94" s="1"/>
  <c r="AF93" i="94" s="1"/>
  <c r="Y93" i="94"/>
  <c r="O93" i="94"/>
  <c r="P93" i="94" s="1"/>
  <c r="R93" i="94" s="1"/>
  <c r="T93" i="94" s="1"/>
  <c r="U93" i="94" s="1"/>
  <c r="J93" i="94"/>
  <c r="F93" i="94"/>
  <c r="H93" i="94" s="1"/>
  <c r="E93" i="94"/>
  <c r="BJ92" i="94"/>
  <c r="BI92" i="94"/>
  <c r="BB92" i="94"/>
  <c r="BD92" i="94" s="1"/>
  <c r="BF92" i="94" s="1"/>
  <c r="BG92" i="94" s="1"/>
  <c r="AN92" i="94"/>
  <c r="AJ92" i="94"/>
  <c r="AP92" i="94" s="1"/>
  <c r="AC92" i="94"/>
  <c r="AE92" i="94" s="1"/>
  <c r="AF92" i="94" s="1"/>
  <c r="Y92" i="94"/>
  <c r="Z92" i="94" s="1"/>
  <c r="P92" i="94"/>
  <c r="R92" i="94" s="1"/>
  <c r="T92" i="94" s="1"/>
  <c r="U92" i="94" s="1"/>
  <c r="O92" i="94"/>
  <c r="E92" i="94"/>
  <c r="F92" i="94" s="1"/>
  <c r="H92" i="94" s="1"/>
  <c r="J92" i="94" s="1"/>
  <c r="BJ91" i="94"/>
  <c r="BI91" i="94"/>
  <c r="BD91" i="94"/>
  <c r="BF91" i="94" s="1"/>
  <c r="BG91" i="94" s="1"/>
  <c r="BB91" i="94"/>
  <c r="AR91" i="94"/>
  <c r="AP91" i="94"/>
  <c r="AN91" i="94"/>
  <c r="AQ91" i="94" s="1"/>
  <c r="AJ91" i="94"/>
  <c r="Z91" i="94"/>
  <c r="AC91" i="94" s="1"/>
  <c r="AE91" i="94" s="1"/>
  <c r="AF91" i="94" s="1"/>
  <c r="Y91" i="94"/>
  <c r="U91" i="94"/>
  <c r="O91" i="94"/>
  <c r="P91" i="94" s="1"/>
  <c r="R91" i="94" s="1"/>
  <c r="T91" i="94" s="1"/>
  <c r="F91" i="94"/>
  <c r="E91" i="94"/>
  <c r="BJ90" i="94"/>
  <c r="BI90" i="94"/>
  <c r="BB90" i="94"/>
  <c r="BD90" i="94" s="1"/>
  <c r="BF90" i="94" s="1"/>
  <c r="BG90" i="94" s="1"/>
  <c r="AQ90" i="94"/>
  <c r="AP90" i="94"/>
  <c r="AN90" i="94"/>
  <c r="AR90" i="94" s="1"/>
  <c r="AS90" i="94" s="1"/>
  <c r="AU90" i="94" s="1"/>
  <c r="AW90" i="94" s="1"/>
  <c r="AX90" i="94" s="1"/>
  <c r="AJ90" i="94"/>
  <c r="Y90" i="94"/>
  <c r="Z90" i="94" s="1"/>
  <c r="AC90" i="94" s="1"/>
  <c r="AE90" i="94" s="1"/>
  <c r="AF90" i="94" s="1"/>
  <c r="P90" i="94"/>
  <c r="R90" i="94" s="1"/>
  <c r="T90" i="94" s="1"/>
  <c r="U90" i="94" s="1"/>
  <c r="O90" i="94"/>
  <c r="E90" i="94"/>
  <c r="F90" i="94" s="1"/>
  <c r="BJ89" i="94"/>
  <c r="BI89" i="94"/>
  <c r="BG89" i="94"/>
  <c r="BD89" i="94"/>
  <c r="BF89" i="94" s="1"/>
  <c r="BB89" i="94"/>
  <c r="AR89" i="94"/>
  <c r="AS89" i="94" s="1"/>
  <c r="AU89" i="94" s="1"/>
  <c r="AW89" i="94" s="1"/>
  <c r="AX89" i="94" s="1"/>
  <c r="AQ89" i="94"/>
  <c r="AN89" i="94"/>
  <c r="AJ89" i="94"/>
  <c r="AP89" i="94" s="1"/>
  <c r="AE89" i="94"/>
  <c r="AF89" i="94" s="1"/>
  <c r="Z89" i="94"/>
  <c r="AC89" i="94" s="1"/>
  <c r="Y89" i="94"/>
  <c r="R89" i="94"/>
  <c r="T89" i="94" s="1"/>
  <c r="U89" i="94" s="1"/>
  <c r="O89" i="94"/>
  <c r="P89" i="94" s="1"/>
  <c r="F89" i="94"/>
  <c r="E89" i="94"/>
  <c r="BJ88" i="94"/>
  <c r="BI88" i="94"/>
  <c r="BB88" i="94"/>
  <c r="BD88" i="94" s="1"/>
  <c r="BF88" i="94" s="1"/>
  <c r="BG88" i="94" s="1"/>
  <c r="AN88" i="94"/>
  <c r="AJ88" i="94"/>
  <c r="AP88" i="94" s="1"/>
  <c r="Y88" i="94"/>
  <c r="Z88" i="94" s="1"/>
  <c r="AC88" i="94" s="1"/>
  <c r="AE88" i="94" s="1"/>
  <c r="AF88" i="94" s="1"/>
  <c r="P88" i="94"/>
  <c r="R88" i="94" s="1"/>
  <c r="T88" i="94" s="1"/>
  <c r="U88" i="94" s="1"/>
  <c r="O88" i="94"/>
  <c r="K88" i="94"/>
  <c r="E88" i="94"/>
  <c r="F88" i="94" s="1"/>
  <c r="H88" i="94" s="1"/>
  <c r="J88" i="94" s="1"/>
  <c r="BJ87" i="94"/>
  <c r="BI87" i="94"/>
  <c r="BG87" i="94"/>
  <c r="BD87" i="94"/>
  <c r="BF87" i="94" s="1"/>
  <c r="BB87" i="94"/>
  <c r="AR87" i="94"/>
  <c r="AN87" i="94"/>
  <c r="AQ87" i="94" s="1"/>
  <c r="AJ87" i="94"/>
  <c r="AP87" i="94" s="1"/>
  <c r="Z87" i="94"/>
  <c r="AC87" i="94" s="1"/>
  <c r="AE87" i="94" s="1"/>
  <c r="AF87" i="94" s="1"/>
  <c r="Y87" i="94"/>
  <c r="O87" i="94"/>
  <c r="P87" i="94" s="1"/>
  <c r="R87" i="94" s="1"/>
  <c r="T87" i="94" s="1"/>
  <c r="U87" i="94" s="1"/>
  <c r="F87" i="94"/>
  <c r="E87" i="94"/>
  <c r="BJ86" i="94"/>
  <c r="BI86" i="94"/>
  <c r="BF86" i="94"/>
  <c r="BG86" i="94" s="1"/>
  <c r="BB86" i="94"/>
  <c r="BD86" i="94" s="1"/>
  <c r="AQ86" i="94"/>
  <c r="AS86" i="94" s="1"/>
  <c r="AU86" i="94" s="1"/>
  <c r="AW86" i="94" s="1"/>
  <c r="AX86" i="94" s="1"/>
  <c r="AP86" i="94"/>
  <c r="AN86" i="94"/>
  <c r="AR86" i="94" s="1"/>
  <c r="AJ86" i="94"/>
  <c r="Y86" i="94"/>
  <c r="Z86" i="94" s="1"/>
  <c r="AC86" i="94" s="1"/>
  <c r="AE86" i="94" s="1"/>
  <c r="AF86" i="94" s="1"/>
  <c r="P86" i="94"/>
  <c r="R86" i="94" s="1"/>
  <c r="T86" i="94" s="1"/>
  <c r="U86" i="94" s="1"/>
  <c r="O86" i="94"/>
  <c r="E86" i="94"/>
  <c r="F86" i="94" s="1"/>
  <c r="BJ85" i="94"/>
  <c r="BI85" i="94"/>
  <c r="BD85" i="94"/>
  <c r="BF85" i="94" s="1"/>
  <c r="BG85" i="94" s="1"/>
  <c r="BB85" i="94"/>
  <c r="AR85" i="94"/>
  <c r="AQ85" i="94"/>
  <c r="AN85" i="94"/>
  <c r="AJ85" i="94"/>
  <c r="AP85" i="94" s="1"/>
  <c r="AE85" i="94"/>
  <c r="AF85" i="94" s="1"/>
  <c r="Z85" i="94"/>
  <c r="AC85" i="94" s="1"/>
  <c r="Y85" i="94"/>
  <c r="R85" i="94"/>
  <c r="T85" i="94" s="1"/>
  <c r="U85" i="94" s="1"/>
  <c r="O85" i="94"/>
  <c r="P85" i="94" s="1"/>
  <c r="F85" i="94"/>
  <c r="E85" i="94"/>
  <c r="BJ84" i="94"/>
  <c r="BI84" i="94"/>
  <c r="BB84" i="94"/>
  <c r="BD84" i="94" s="1"/>
  <c r="BF84" i="94" s="1"/>
  <c r="BG84" i="94" s="1"/>
  <c r="AN84" i="94"/>
  <c r="AJ84" i="94"/>
  <c r="AP84" i="94" s="1"/>
  <c r="Y84" i="94"/>
  <c r="Z84" i="94" s="1"/>
  <c r="AC84" i="94" s="1"/>
  <c r="AE84" i="94" s="1"/>
  <c r="AF84" i="94" s="1"/>
  <c r="P84" i="94"/>
  <c r="R84" i="94" s="1"/>
  <c r="T84" i="94" s="1"/>
  <c r="U84" i="94" s="1"/>
  <c r="O84" i="94"/>
  <c r="E84" i="94"/>
  <c r="F84" i="94" s="1"/>
  <c r="H84" i="94" s="1"/>
  <c r="J84" i="94" s="1"/>
  <c r="BJ83" i="94"/>
  <c r="BI83" i="94"/>
  <c r="BG83" i="94"/>
  <c r="BD83" i="94"/>
  <c r="BF83" i="94" s="1"/>
  <c r="BB83" i="94"/>
  <c r="AR83" i="94"/>
  <c r="AN83" i="94"/>
  <c r="AQ83" i="94" s="1"/>
  <c r="AJ83" i="94"/>
  <c r="AP83" i="94" s="1"/>
  <c r="Z83" i="94"/>
  <c r="AC83" i="94" s="1"/>
  <c r="AE83" i="94" s="1"/>
  <c r="AF83" i="94" s="1"/>
  <c r="Y83" i="94"/>
  <c r="U83" i="94"/>
  <c r="O83" i="94"/>
  <c r="P83" i="94" s="1"/>
  <c r="R83" i="94" s="1"/>
  <c r="T83" i="94" s="1"/>
  <c r="F83" i="94"/>
  <c r="E83" i="94"/>
  <c r="BJ82" i="94"/>
  <c r="BI82" i="94"/>
  <c r="BF82" i="94"/>
  <c r="BG82" i="94" s="1"/>
  <c r="BB82" i="94"/>
  <c r="BD82" i="94" s="1"/>
  <c r="AP82" i="94"/>
  <c r="AN82" i="94"/>
  <c r="AJ82" i="94"/>
  <c r="AC82" i="94"/>
  <c r="AE82" i="94" s="1"/>
  <c r="AF82" i="94" s="1"/>
  <c r="Y82" i="94"/>
  <c r="Z82" i="94" s="1"/>
  <c r="P82" i="94"/>
  <c r="R82" i="94" s="1"/>
  <c r="T82" i="94" s="1"/>
  <c r="U82" i="94" s="1"/>
  <c r="O82" i="94"/>
  <c r="F82" i="94"/>
  <c r="E82" i="94"/>
  <c r="BJ81" i="94"/>
  <c r="BI81" i="94"/>
  <c r="BD81" i="94"/>
  <c r="BF81" i="94" s="1"/>
  <c r="BG81" i="94" s="1"/>
  <c r="BB81" i="94"/>
  <c r="AR81" i="94"/>
  <c r="AQ81" i="94"/>
  <c r="AN81" i="94"/>
  <c r="AJ81" i="94"/>
  <c r="AP81" i="94" s="1"/>
  <c r="Y81" i="94"/>
  <c r="Z81" i="94" s="1"/>
  <c r="AC81" i="94" s="1"/>
  <c r="AE81" i="94" s="1"/>
  <c r="AF81" i="94" s="1"/>
  <c r="U81" i="94"/>
  <c r="O81" i="94"/>
  <c r="P81" i="94" s="1"/>
  <c r="R81" i="94" s="1"/>
  <c r="T81" i="94" s="1"/>
  <c r="F81" i="94"/>
  <c r="E81" i="94"/>
  <c r="BJ80" i="94"/>
  <c r="BI80" i="94"/>
  <c r="BF80" i="94"/>
  <c r="BG80" i="94" s="1"/>
  <c r="BB80" i="94"/>
  <c r="BD80" i="94" s="1"/>
  <c r="AQ80" i="94"/>
  <c r="AN80" i="94"/>
  <c r="AR80" i="94" s="1"/>
  <c r="AS80" i="94" s="1"/>
  <c r="AU80" i="94" s="1"/>
  <c r="AW80" i="94" s="1"/>
  <c r="AX80" i="94" s="1"/>
  <c r="AJ80" i="94"/>
  <c r="AP80" i="94" s="1"/>
  <c r="Y80" i="94"/>
  <c r="Z80" i="94" s="1"/>
  <c r="AC80" i="94" s="1"/>
  <c r="AE80" i="94" s="1"/>
  <c r="AF80" i="94" s="1"/>
  <c r="P80" i="94"/>
  <c r="R80" i="94" s="1"/>
  <c r="T80" i="94" s="1"/>
  <c r="U80" i="94" s="1"/>
  <c r="O80" i="94"/>
  <c r="E80" i="94"/>
  <c r="F80" i="94" s="1"/>
  <c r="BJ79" i="94"/>
  <c r="BI79" i="94"/>
  <c r="BG79" i="94"/>
  <c r="BD79" i="94"/>
  <c r="BF79" i="94" s="1"/>
  <c r="BB79" i="94"/>
  <c r="AR79" i="94"/>
  <c r="AS79" i="94" s="1"/>
  <c r="AU79" i="94" s="1"/>
  <c r="AW79" i="94" s="1"/>
  <c r="AX79" i="94" s="1"/>
  <c r="AN79" i="94"/>
  <c r="AQ79" i="94" s="1"/>
  <c r="AJ79" i="94"/>
  <c r="AP79" i="94" s="1"/>
  <c r="Z79" i="94"/>
  <c r="AC79" i="94" s="1"/>
  <c r="AE79" i="94" s="1"/>
  <c r="AF79" i="94" s="1"/>
  <c r="Y79" i="94"/>
  <c r="R79" i="94"/>
  <c r="T79" i="94" s="1"/>
  <c r="U79" i="94" s="1"/>
  <c r="O79" i="94"/>
  <c r="P79" i="94" s="1"/>
  <c r="F79" i="94"/>
  <c r="H79" i="94" s="1"/>
  <c r="J79" i="94" s="1"/>
  <c r="E79" i="94"/>
  <c r="BJ78" i="94"/>
  <c r="BI78" i="94"/>
  <c r="BB78" i="94"/>
  <c r="BD78" i="94" s="1"/>
  <c r="BF78" i="94" s="1"/>
  <c r="BG78" i="94" s="1"/>
  <c r="AP78" i="94"/>
  <c r="AN78" i="94"/>
  <c r="AJ78" i="94"/>
  <c r="AC78" i="94"/>
  <c r="AE78" i="94" s="1"/>
  <c r="AF78" i="94" s="1"/>
  <c r="Y78" i="94"/>
  <c r="Z78" i="94" s="1"/>
  <c r="P78" i="94"/>
  <c r="R78" i="94" s="1"/>
  <c r="T78" i="94" s="1"/>
  <c r="U78" i="94" s="1"/>
  <c r="O78" i="94"/>
  <c r="K78" i="94"/>
  <c r="E78" i="94"/>
  <c r="F78" i="94" s="1"/>
  <c r="H78" i="94" s="1"/>
  <c r="J78" i="94" s="1"/>
  <c r="BJ77" i="94"/>
  <c r="BI77" i="94"/>
  <c r="BD77" i="94"/>
  <c r="BF77" i="94" s="1"/>
  <c r="BG77" i="94" s="1"/>
  <c r="BB77" i="94"/>
  <c r="AU77" i="94"/>
  <c r="AW77" i="94" s="1"/>
  <c r="AX77" i="94" s="1"/>
  <c r="AR77" i="94"/>
  <c r="AS77" i="94" s="1"/>
  <c r="AQ77" i="94"/>
  <c r="AP77" i="94"/>
  <c r="AN77" i="94"/>
  <c r="AJ77" i="94"/>
  <c r="Z77" i="94"/>
  <c r="AC77" i="94" s="1"/>
  <c r="AE77" i="94" s="1"/>
  <c r="AF77" i="94" s="1"/>
  <c r="Y77" i="94"/>
  <c r="U77" i="94"/>
  <c r="O77" i="94"/>
  <c r="P77" i="94" s="1"/>
  <c r="R77" i="94" s="1"/>
  <c r="T77" i="94" s="1"/>
  <c r="F77" i="94"/>
  <c r="E77" i="94"/>
  <c r="BJ76" i="94"/>
  <c r="BI76" i="94"/>
  <c r="BB76" i="94"/>
  <c r="AQ76" i="94"/>
  <c r="AN76" i="94"/>
  <c r="AR76" i="94" s="1"/>
  <c r="AJ76" i="94"/>
  <c r="Y76" i="94"/>
  <c r="P76" i="94"/>
  <c r="O76" i="94"/>
  <c r="E76" i="94"/>
  <c r="BJ75" i="94"/>
  <c r="BI75" i="94"/>
  <c r="BD75" i="94"/>
  <c r="BB75" i="94"/>
  <c r="AR75" i="94"/>
  <c r="AN75" i="94"/>
  <c r="AJ75" i="94"/>
  <c r="Z75" i="94"/>
  <c r="Y75" i="94"/>
  <c r="O75" i="94"/>
  <c r="F75" i="94"/>
  <c r="E75" i="94"/>
  <c r="BP74" i="94"/>
  <c r="BP120" i="94" s="1"/>
  <c r="BC74" i="94"/>
  <c r="AY74" i="94"/>
  <c r="AY120" i="94" s="1"/>
  <c r="AT74" i="94"/>
  <c r="AT120" i="94" s="1"/>
  <c r="AM74" i="94"/>
  <c r="AM120" i="94" s="1"/>
  <c r="AL74" i="94"/>
  <c r="AK74" i="94"/>
  <c r="AI74" i="94"/>
  <c r="AI120" i="94" s="1"/>
  <c r="AH74" i="94"/>
  <c r="AH120" i="94" s="1"/>
  <c r="AB74" i="94"/>
  <c r="AB120" i="94" s="1"/>
  <c r="AA74" i="94"/>
  <c r="X74" i="94"/>
  <c r="W74" i="94"/>
  <c r="W120" i="94" s="1"/>
  <c r="Q74" i="94"/>
  <c r="Q120" i="94" s="1"/>
  <c r="N74" i="94"/>
  <c r="N120" i="94" s="1"/>
  <c r="M74" i="94"/>
  <c r="M120" i="94" s="1"/>
  <c r="G74" i="94"/>
  <c r="D74" i="94"/>
  <c r="C74" i="94"/>
  <c r="C120" i="94" s="1"/>
  <c r="AM73" i="94"/>
  <c r="AL73" i="94"/>
  <c r="AI73" i="94"/>
  <c r="AH73" i="94"/>
  <c r="N73" i="94"/>
  <c r="N119" i="94" s="1"/>
  <c r="BP72" i="94"/>
  <c r="BP118" i="94" s="1"/>
  <c r="AY72" i="94"/>
  <c r="AM72" i="94"/>
  <c r="AM118" i="94" s="1"/>
  <c r="AL72" i="94"/>
  <c r="AK72" i="94"/>
  <c r="AK73" i="94" s="1"/>
  <c r="AI72" i="94"/>
  <c r="AH72" i="94"/>
  <c r="AB72" i="94"/>
  <c r="AA72" i="94"/>
  <c r="X72" i="94"/>
  <c r="W72" i="94"/>
  <c r="Q72" i="94"/>
  <c r="N72" i="94"/>
  <c r="N118" i="94" s="1"/>
  <c r="M72" i="94"/>
  <c r="G72" i="94"/>
  <c r="D72" i="94"/>
  <c r="C72" i="94"/>
  <c r="BJ71" i="94"/>
  <c r="BI71" i="94"/>
  <c r="BF71" i="94"/>
  <c r="BG71" i="94" s="1"/>
  <c r="BD71" i="94"/>
  <c r="BB71" i="94"/>
  <c r="AP71" i="94"/>
  <c r="AN71" i="94"/>
  <c r="AJ71" i="94"/>
  <c r="AC71" i="94"/>
  <c r="AE71" i="94" s="1"/>
  <c r="AF71" i="94" s="1"/>
  <c r="Y71" i="94"/>
  <c r="Z71" i="94" s="1"/>
  <c r="P71" i="94"/>
  <c r="R71" i="94" s="1"/>
  <c r="T71" i="94" s="1"/>
  <c r="U71" i="94" s="1"/>
  <c r="O71" i="94"/>
  <c r="F71" i="94"/>
  <c r="E71" i="94"/>
  <c r="BJ70" i="94"/>
  <c r="BI70" i="94"/>
  <c r="BG70" i="94"/>
  <c r="BF70" i="94"/>
  <c r="BD70" i="94"/>
  <c r="BB70" i="94"/>
  <c r="AR70" i="94"/>
  <c r="AQ70" i="94"/>
  <c r="AP70" i="94"/>
  <c r="AN70" i="94"/>
  <c r="AJ70" i="94"/>
  <c r="Y70" i="94"/>
  <c r="Z70" i="94" s="1"/>
  <c r="AC70" i="94" s="1"/>
  <c r="AE70" i="94" s="1"/>
  <c r="AF70" i="94" s="1"/>
  <c r="O70" i="94"/>
  <c r="P70" i="94" s="1"/>
  <c r="R70" i="94" s="1"/>
  <c r="T70" i="94" s="1"/>
  <c r="U70" i="94" s="1"/>
  <c r="J70" i="94"/>
  <c r="K70" i="94" s="1"/>
  <c r="H70" i="94"/>
  <c r="F70" i="94"/>
  <c r="E70" i="94"/>
  <c r="BJ69" i="94"/>
  <c r="BI69" i="94"/>
  <c r="BG69" i="94"/>
  <c r="BF69" i="94"/>
  <c r="BB69" i="94"/>
  <c r="BD69" i="94" s="1"/>
  <c r="AN69" i="94"/>
  <c r="AJ69" i="94"/>
  <c r="AP69" i="94" s="1"/>
  <c r="Z69" i="94"/>
  <c r="AC69" i="94" s="1"/>
  <c r="AE69" i="94" s="1"/>
  <c r="AF69" i="94" s="1"/>
  <c r="Y69" i="94"/>
  <c r="P69" i="94"/>
  <c r="R69" i="94" s="1"/>
  <c r="T69" i="94" s="1"/>
  <c r="U69" i="94" s="1"/>
  <c r="O69" i="94"/>
  <c r="H69" i="94"/>
  <c r="J69" i="94" s="1"/>
  <c r="E69" i="94"/>
  <c r="F69" i="94" s="1"/>
  <c r="BJ68" i="94"/>
  <c r="BI68" i="94"/>
  <c r="BB68" i="94"/>
  <c r="BD68" i="94" s="1"/>
  <c r="BF68" i="94" s="1"/>
  <c r="BG68" i="94" s="1"/>
  <c r="AR68" i="94"/>
  <c r="AS68" i="94" s="1"/>
  <c r="AU68" i="94" s="1"/>
  <c r="AW68" i="94" s="1"/>
  <c r="AX68" i="94" s="1"/>
  <c r="AP68" i="94"/>
  <c r="AN68" i="94"/>
  <c r="AQ68" i="94" s="1"/>
  <c r="AJ68" i="94"/>
  <c r="AE68" i="94"/>
  <c r="AF68" i="94" s="1"/>
  <c r="AC68" i="94"/>
  <c r="Z68" i="94"/>
  <c r="Y68" i="94"/>
  <c r="O68" i="94"/>
  <c r="P68" i="94" s="1"/>
  <c r="R68" i="94" s="1"/>
  <c r="T68" i="94" s="1"/>
  <c r="U68" i="94" s="1"/>
  <c r="E68" i="94"/>
  <c r="F68" i="94" s="1"/>
  <c r="BJ67" i="94"/>
  <c r="BI67" i="94"/>
  <c r="BD67" i="94"/>
  <c r="BF67" i="94" s="1"/>
  <c r="BG67" i="94" s="1"/>
  <c r="BB67" i="94"/>
  <c r="AS67" i="94"/>
  <c r="AU67" i="94" s="1"/>
  <c r="AW67" i="94" s="1"/>
  <c r="AX67" i="94" s="1"/>
  <c r="AQ67" i="94"/>
  <c r="AN67" i="94"/>
  <c r="AR67" i="94" s="1"/>
  <c r="AJ67" i="94"/>
  <c r="AP67" i="94" s="1"/>
  <c r="Z67" i="94"/>
  <c r="AC67" i="94" s="1"/>
  <c r="AE67" i="94" s="1"/>
  <c r="AF67" i="94" s="1"/>
  <c r="Y67" i="94"/>
  <c r="R67" i="94"/>
  <c r="T67" i="94" s="1"/>
  <c r="U67" i="94" s="1"/>
  <c r="P67" i="94"/>
  <c r="O67" i="94"/>
  <c r="E67" i="94"/>
  <c r="F67" i="94" s="1"/>
  <c r="BJ66" i="94"/>
  <c r="BI66" i="94"/>
  <c r="BB66" i="94"/>
  <c r="BD66" i="94" s="1"/>
  <c r="BF66" i="94" s="1"/>
  <c r="BG66" i="94" s="1"/>
  <c r="AN66" i="94"/>
  <c r="AJ66" i="94"/>
  <c r="AP66" i="94" s="1"/>
  <c r="AC66" i="94"/>
  <c r="AE66" i="94" s="1"/>
  <c r="AF66" i="94" s="1"/>
  <c r="Z66" i="94"/>
  <c r="Y66" i="94"/>
  <c r="O66" i="94"/>
  <c r="P66" i="94" s="1"/>
  <c r="R66" i="94" s="1"/>
  <c r="T66" i="94" s="1"/>
  <c r="U66" i="94" s="1"/>
  <c r="E66" i="94"/>
  <c r="F66" i="94" s="1"/>
  <c r="H66" i="94" s="1"/>
  <c r="J66" i="94" s="1"/>
  <c r="BJ65" i="94"/>
  <c r="BI65" i="94"/>
  <c r="BD65" i="94"/>
  <c r="BF65" i="94" s="1"/>
  <c r="BG65" i="94" s="1"/>
  <c r="BB65" i="94"/>
  <c r="AP65" i="94"/>
  <c r="AN65" i="94"/>
  <c r="AR65" i="94" s="1"/>
  <c r="AJ65" i="94"/>
  <c r="AE65" i="94"/>
  <c r="AF65" i="94" s="1"/>
  <c r="Y65" i="94"/>
  <c r="Z65" i="94" s="1"/>
  <c r="AC65" i="94" s="1"/>
  <c r="U65" i="94"/>
  <c r="O65" i="94"/>
  <c r="P65" i="94" s="1"/>
  <c r="R65" i="94" s="1"/>
  <c r="T65" i="94" s="1"/>
  <c r="F65" i="94"/>
  <c r="E65" i="94"/>
  <c r="BJ64" i="94"/>
  <c r="BI64" i="94"/>
  <c r="BF64" i="94"/>
  <c r="BG64" i="94" s="1"/>
  <c r="BD64" i="94"/>
  <c r="BB64" i="94"/>
  <c r="AR64" i="94"/>
  <c r="AQ64" i="94"/>
  <c r="AP64" i="94"/>
  <c r="AN64" i="94"/>
  <c r="AJ64" i="94"/>
  <c r="AF64" i="94"/>
  <c r="Y64" i="94"/>
  <c r="Z64" i="94" s="1"/>
  <c r="AC64" i="94" s="1"/>
  <c r="AE64" i="94" s="1"/>
  <c r="P64" i="94"/>
  <c r="R64" i="94" s="1"/>
  <c r="T64" i="94" s="1"/>
  <c r="U64" i="94" s="1"/>
  <c r="O64" i="94"/>
  <c r="H64" i="94"/>
  <c r="J64" i="94" s="1"/>
  <c r="F64" i="94"/>
  <c r="E64" i="94"/>
  <c r="BJ63" i="94"/>
  <c r="BI63" i="94"/>
  <c r="BB63" i="94"/>
  <c r="BD63" i="94" s="1"/>
  <c r="BF63" i="94" s="1"/>
  <c r="BG63" i="94" s="1"/>
  <c r="AR63" i="94"/>
  <c r="AS63" i="94" s="1"/>
  <c r="AU63" i="94" s="1"/>
  <c r="AW63" i="94" s="1"/>
  <c r="AX63" i="94" s="1"/>
  <c r="AQ63" i="94"/>
  <c r="AN63" i="94"/>
  <c r="AJ63" i="94"/>
  <c r="AP63" i="94" s="1"/>
  <c r="Z63" i="94"/>
  <c r="AC63" i="94" s="1"/>
  <c r="AE63" i="94" s="1"/>
  <c r="AF63" i="94" s="1"/>
  <c r="Y63" i="94"/>
  <c r="R63" i="94"/>
  <c r="T63" i="94" s="1"/>
  <c r="U63" i="94" s="1"/>
  <c r="P63" i="94"/>
  <c r="O63" i="94"/>
  <c r="E63" i="94"/>
  <c r="F63" i="94" s="1"/>
  <c r="BJ62" i="94"/>
  <c r="BI62" i="94"/>
  <c r="BB62" i="94"/>
  <c r="BD62" i="94" s="1"/>
  <c r="BF62" i="94" s="1"/>
  <c r="BG62" i="94" s="1"/>
  <c r="AN62" i="94"/>
  <c r="AJ62" i="94"/>
  <c r="AP62" i="94" s="1"/>
  <c r="AC62" i="94"/>
  <c r="AE62" i="94" s="1"/>
  <c r="AF62" i="94" s="1"/>
  <c r="Z62" i="94"/>
  <c r="Y62" i="94"/>
  <c r="O62" i="94"/>
  <c r="P62" i="94" s="1"/>
  <c r="R62" i="94" s="1"/>
  <c r="T62" i="94" s="1"/>
  <c r="U62" i="94" s="1"/>
  <c r="E62" i="94"/>
  <c r="F62" i="94" s="1"/>
  <c r="H62" i="94" s="1"/>
  <c r="J62" i="94" s="1"/>
  <c r="BJ61" i="94"/>
  <c r="BI61" i="94"/>
  <c r="BD61" i="94"/>
  <c r="BF61" i="94" s="1"/>
  <c r="BG61" i="94" s="1"/>
  <c r="BB61" i="94"/>
  <c r="AP61" i="94"/>
  <c r="AN61" i="94"/>
  <c r="AJ61" i="94"/>
  <c r="AC61" i="94"/>
  <c r="AE61" i="94" s="1"/>
  <c r="AF61" i="94" s="1"/>
  <c r="Y61" i="94"/>
  <c r="Z61" i="94" s="1"/>
  <c r="O61" i="94"/>
  <c r="P61" i="94" s="1"/>
  <c r="R61" i="94" s="1"/>
  <c r="T61" i="94" s="1"/>
  <c r="U61" i="94" s="1"/>
  <c r="F61" i="94"/>
  <c r="E61" i="94"/>
  <c r="BJ60" i="94"/>
  <c r="BI60" i="94"/>
  <c r="BF60" i="94"/>
  <c r="BG60" i="94" s="1"/>
  <c r="BD60" i="94"/>
  <c r="BB60" i="94"/>
  <c r="AR60" i="94"/>
  <c r="AQ60" i="94"/>
  <c r="AP60" i="94"/>
  <c r="AN60" i="94"/>
  <c r="AJ60" i="94"/>
  <c r="Y60" i="94"/>
  <c r="Z60" i="94" s="1"/>
  <c r="AC60" i="94" s="1"/>
  <c r="AE60" i="94" s="1"/>
  <c r="AF60" i="94" s="1"/>
  <c r="P60" i="94"/>
  <c r="R60" i="94" s="1"/>
  <c r="T60" i="94" s="1"/>
  <c r="U60" i="94" s="1"/>
  <c r="O60" i="94"/>
  <c r="H60" i="94"/>
  <c r="J60" i="94" s="1"/>
  <c r="K60" i="94" s="1"/>
  <c r="F60" i="94"/>
  <c r="E60" i="94"/>
  <c r="BJ59" i="94"/>
  <c r="BI59" i="94"/>
  <c r="BB59" i="94"/>
  <c r="BD59" i="94" s="1"/>
  <c r="BF59" i="94" s="1"/>
  <c r="BG59" i="94" s="1"/>
  <c r="AR59" i="94"/>
  <c r="AQ59" i="94"/>
  <c r="AN59" i="94"/>
  <c r="AJ59" i="94"/>
  <c r="AP59" i="94" s="1"/>
  <c r="Z59" i="94"/>
  <c r="AC59" i="94" s="1"/>
  <c r="AE59" i="94" s="1"/>
  <c r="AF59" i="94" s="1"/>
  <c r="Y59" i="94"/>
  <c r="R59" i="94"/>
  <c r="T59" i="94" s="1"/>
  <c r="U59" i="94" s="1"/>
  <c r="P59" i="94"/>
  <c r="O59" i="94"/>
  <c r="H59" i="94"/>
  <c r="J59" i="94" s="1"/>
  <c r="E59" i="94"/>
  <c r="F59" i="94" s="1"/>
  <c r="BJ58" i="94"/>
  <c r="BI58" i="94"/>
  <c r="BB58" i="94"/>
  <c r="BD58" i="94" s="1"/>
  <c r="BF58" i="94" s="1"/>
  <c r="BG58" i="94" s="1"/>
  <c r="AN58" i="94"/>
  <c r="AQ58" i="94" s="1"/>
  <c r="AJ58" i="94"/>
  <c r="AP58" i="94" s="1"/>
  <c r="AC58" i="94"/>
  <c r="AE58" i="94" s="1"/>
  <c r="AF58" i="94" s="1"/>
  <c r="Z58" i="94"/>
  <c r="Y58" i="94"/>
  <c r="R58" i="94"/>
  <c r="T58" i="94" s="1"/>
  <c r="U58" i="94" s="1"/>
  <c r="O58" i="94"/>
  <c r="P58" i="94" s="1"/>
  <c r="F58" i="94"/>
  <c r="H58" i="94" s="1"/>
  <c r="J58" i="94" s="1"/>
  <c r="E58" i="94"/>
  <c r="BJ57" i="94"/>
  <c r="BI57" i="94"/>
  <c r="BD57" i="94"/>
  <c r="BF57" i="94" s="1"/>
  <c r="BG57" i="94" s="1"/>
  <c r="BB57" i="94"/>
  <c r="AP57" i="94"/>
  <c r="AN57" i="94"/>
  <c r="AR57" i="94" s="1"/>
  <c r="AJ57" i="94"/>
  <c r="Y57" i="94"/>
  <c r="Z57" i="94" s="1"/>
  <c r="AC57" i="94" s="1"/>
  <c r="AE57" i="94" s="1"/>
  <c r="AF57" i="94" s="1"/>
  <c r="O57" i="94"/>
  <c r="P57" i="94" s="1"/>
  <c r="R57" i="94" s="1"/>
  <c r="T57" i="94" s="1"/>
  <c r="U57" i="94" s="1"/>
  <c r="E57" i="94"/>
  <c r="F57" i="94" s="1"/>
  <c r="BJ56" i="94"/>
  <c r="BI56" i="94"/>
  <c r="BF56" i="94"/>
  <c r="BG56" i="94" s="1"/>
  <c r="BD56" i="94"/>
  <c r="BB56" i="94"/>
  <c r="AR56" i="94"/>
  <c r="AQ56" i="94"/>
  <c r="AP56" i="94"/>
  <c r="AN56" i="94"/>
  <c r="AJ56" i="94"/>
  <c r="Y56" i="94"/>
  <c r="Z56" i="94" s="1"/>
  <c r="AC56" i="94" s="1"/>
  <c r="AE56" i="94" s="1"/>
  <c r="AF56" i="94" s="1"/>
  <c r="O56" i="94"/>
  <c r="P56" i="94" s="1"/>
  <c r="R56" i="94" s="1"/>
  <c r="T56" i="94" s="1"/>
  <c r="U56" i="94" s="1"/>
  <c r="H56" i="94"/>
  <c r="J56" i="94" s="1"/>
  <c r="F56" i="94"/>
  <c r="E56" i="94"/>
  <c r="BJ55" i="94"/>
  <c r="BI55" i="94"/>
  <c r="BF55" i="94"/>
  <c r="BG55" i="94" s="1"/>
  <c r="BB55" i="94"/>
  <c r="BD55" i="94" s="1"/>
  <c r="AQ55" i="94"/>
  <c r="AN55" i="94"/>
  <c r="AR55" i="94" s="1"/>
  <c r="AS55" i="94" s="1"/>
  <c r="AU55" i="94" s="1"/>
  <c r="AW55" i="94" s="1"/>
  <c r="AX55" i="94" s="1"/>
  <c r="AJ55" i="94"/>
  <c r="AP55" i="94" s="1"/>
  <c r="Y55" i="94"/>
  <c r="Z55" i="94" s="1"/>
  <c r="AC55" i="94" s="1"/>
  <c r="AE55" i="94" s="1"/>
  <c r="AF55" i="94" s="1"/>
  <c r="R55" i="94"/>
  <c r="T55" i="94" s="1"/>
  <c r="U55" i="94" s="1"/>
  <c r="P55" i="94"/>
  <c r="O55" i="94"/>
  <c r="E55" i="94"/>
  <c r="F55" i="94" s="1"/>
  <c r="BH55" i="94" s="1"/>
  <c r="BK55" i="94" s="1"/>
  <c r="BL55" i="94" s="1"/>
  <c r="BJ54" i="94"/>
  <c r="BI54" i="94"/>
  <c r="BD54" i="94"/>
  <c r="BF54" i="94" s="1"/>
  <c r="BG54" i="94" s="1"/>
  <c r="BB54" i="94"/>
  <c r="AR54" i="94"/>
  <c r="AP54" i="94"/>
  <c r="AS54" i="94" s="1"/>
  <c r="AU54" i="94" s="1"/>
  <c r="AW54" i="94" s="1"/>
  <c r="AX54" i="94" s="1"/>
  <c r="AN54" i="94"/>
  <c r="AQ54" i="94" s="1"/>
  <c r="AJ54" i="94"/>
  <c r="AC54" i="94"/>
  <c r="AE54" i="94" s="1"/>
  <c r="AF54" i="94" s="1"/>
  <c r="Z54" i="94"/>
  <c r="Y54" i="94"/>
  <c r="O54" i="94"/>
  <c r="P54" i="94" s="1"/>
  <c r="R54" i="94" s="1"/>
  <c r="T54" i="94" s="1"/>
  <c r="U54" i="94" s="1"/>
  <c r="E54" i="94"/>
  <c r="F54" i="94" s="1"/>
  <c r="BJ53" i="94"/>
  <c r="BI53" i="94"/>
  <c r="BB53" i="94"/>
  <c r="BD53" i="94" s="1"/>
  <c r="BF53" i="94" s="1"/>
  <c r="BG53" i="94" s="1"/>
  <c r="AQ53" i="94"/>
  <c r="AP53" i="94"/>
  <c r="AN53" i="94"/>
  <c r="AR53" i="94" s="1"/>
  <c r="AS53" i="94" s="1"/>
  <c r="AU53" i="94" s="1"/>
  <c r="AW53" i="94" s="1"/>
  <c r="AX53" i="94" s="1"/>
  <c r="AJ53" i="94"/>
  <c r="AC53" i="94"/>
  <c r="AE53" i="94" s="1"/>
  <c r="AF53" i="94" s="1"/>
  <c r="Y53" i="94"/>
  <c r="Z53" i="94" s="1"/>
  <c r="P53" i="94"/>
  <c r="R53" i="94" s="1"/>
  <c r="T53" i="94" s="1"/>
  <c r="U53" i="94" s="1"/>
  <c r="O53" i="94"/>
  <c r="F53" i="94"/>
  <c r="BH53" i="94" s="1"/>
  <c r="BK53" i="94" s="1"/>
  <c r="BL53" i="94" s="1"/>
  <c r="E53" i="94"/>
  <c r="BJ52" i="94"/>
  <c r="BI52" i="94"/>
  <c r="BD52" i="94"/>
  <c r="BF52" i="94" s="1"/>
  <c r="BG52" i="94" s="1"/>
  <c r="BB52" i="94"/>
  <c r="AR52" i="94"/>
  <c r="AQ52" i="94"/>
  <c r="AP52" i="94"/>
  <c r="AN52" i="94"/>
  <c r="AJ52" i="94"/>
  <c r="Z52" i="94"/>
  <c r="AC52" i="94" s="1"/>
  <c r="AE52" i="94" s="1"/>
  <c r="AF52" i="94" s="1"/>
  <c r="Y52" i="94"/>
  <c r="O52" i="94"/>
  <c r="P52" i="94" s="1"/>
  <c r="R52" i="94" s="1"/>
  <c r="T52" i="94" s="1"/>
  <c r="U52" i="94" s="1"/>
  <c r="F52" i="94"/>
  <c r="E52" i="94"/>
  <c r="BJ51" i="94"/>
  <c r="BI51" i="94"/>
  <c r="BB51" i="94"/>
  <c r="BD51" i="94" s="1"/>
  <c r="BF51" i="94" s="1"/>
  <c r="BG51" i="94" s="1"/>
  <c r="AP51" i="94"/>
  <c r="AN51" i="94"/>
  <c r="AR51" i="94" s="1"/>
  <c r="AJ51" i="94"/>
  <c r="Y51" i="94"/>
  <c r="Z51" i="94" s="1"/>
  <c r="AC51" i="94" s="1"/>
  <c r="AE51" i="94" s="1"/>
  <c r="AF51" i="94" s="1"/>
  <c r="P51" i="94"/>
  <c r="R51" i="94" s="1"/>
  <c r="T51" i="94" s="1"/>
  <c r="U51" i="94" s="1"/>
  <c r="O51" i="94"/>
  <c r="E51" i="94"/>
  <c r="F51" i="94" s="1"/>
  <c r="BJ50" i="94"/>
  <c r="BI50" i="94"/>
  <c r="BD50" i="94"/>
  <c r="BF50" i="94" s="1"/>
  <c r="BG50" i="94" s="1"/>
  <c r="BB50" i="94"/>
  <c r="AR50" i="94"/>
  <c r="AS50" i="94" s="1"/>
  <c r="AU50" i="94" s="1"/>
  <c r="AW50" i="94" s="1"/>
  <c r="AX50" i="94" s="1"/>
  <c r="AQ50" i="94"/>
  <c r="AP50" i="94"/>
  <c r="AN50" i="94"/>
  <c r="AJ50" i="94"/>
  <c r="Z50" i="94"/>
  <c r="AC50" i="94" s="1"/>
  <c r="AE50" i="94" s="1"/>
  <c r="AF50" i="94" s="1"/>
  <c r="Y50" i="94"/>
  <c r="O50" i="94"/>
  <c r="P50" i="94" s="1"/>
  <c r="R50" i="94" s="1"/>
  <c r="T50" i="94" s="1"/>
  <c r="U50" i="94" s="1"/>
  <c r="F50" i="94"/>
  <c r="BH50" i="94" s="1"/>
  <c r="BK50" i="94" s="1"/>
  <c r="BL50" i="94" s="1"/>
  <c r="E50" i="94"/>
  <c r="BJ49" i="94"/>
  <c r="BI49" i="94"/>
  <c r="BB49" i="94"/>
  <c r="BD49" i="94" s="1"/>
  <c r="BF49" i="94" s="1"/>
  <c r="BG49" i="94" s="1"/>
  <c r="AQ49" i="94"/>
  <c r="AN49" i="94"/>
  <c r="AR49" i="94" s="1"/>
  <c r="AS49" i="94" s="1"/>
  <c r="AU49" i="94" s="1"/>
  <c r="AW49" i="94" s="1"/>
  <c r="AX49" i="94" s="1"/>
  <c r="AJ49" i="94"/>
  <c r="AP49" i="94" s="1"/>
  <c r="Y49" i="94"/>
  <c r="Z49" i="94" s="1"/>
  <c r="AC49" i="94" s="1"/>
  <c r="AE49" i="94" s="1"/>
  <c r="AF49" i="94" s="1"/>
  <c r="P49" i="94"/>
  <c r="R49" i="94" s="1"/>
  <c r="T49" i="94" s="1"/>
  <c r="U49" i="94" s="1"/>
  <c r="O49" i="94"/>
  <c r="E49" i="94"/>
  <c r="F49" i="94" s="1"/>
  <c r="BJ48" i="94"/>
  <c r="BI48" i="94"/>
  <c r="BD48" i="94"/>
  <c r="BF48" i="94" s="1"/>
  <c r="BG48" i="94" s="1"/>
  <c r="BB48" i="94"/>
  <c r="AR48" i="94"/>
  <c r="AN48" i="94"/>
  <c r="AQ48" i="94" s="1"/>
  <c r="AJ48" i="94"/>
  <c r="AP48" i="94" s="1"/>
  <c r="Z48" i="94"/>
  <c r="AC48" i="94" s="1"/>
  <c r="AE48" i="94" s="1"/>
  <c r="AF48" i="94" s="1"/>
  <c r="Y48" i="94"/>
  <c r="O48" i="94"/>
  <c r="P48" i="94" s="1"/>
  <c r="R48" i="94" s="1"/>
  <c r="T48" i="94" s="1"/>
  <c r="U48" i="94" s="1"/>
  <c r="F48" i="94"/>
  <c r="H48" i="94" s="1"/>
  <c r="J48" i="94" s="1"/>
  <c r="E48" i="94"/>
  <c r="BJ47" i="94"/>
  <c r="BI47" i="94"/>
  <c r="BB47" i="94"/>
  <c r="BD47" i="94" s="1"/>
  <c r="BF47" i="94" s="1"/>
  <c r="BG47" i="94" s="1"/>
  <c r="AP47" i="94"/>
  <c r="AN47" i="94"/>
  <c r="AR47" i="94" s="1"/>
  <c r="AJ47" i="94"/>
  <c r="Y47" i="94"/>
  <c r="Z47" i="94" s="1"/>
  <c r="AC47" i="94" s="1"/>
  <c r="AE47" i="94" s="1"/>
  <c r="AF47" i="94" s="1"/>
  <c r="P47" i="94"/>
  <c r="R47" i="94" s="1"/>
  <c r="T47" i="94" s="1"/>
  <c r="U47" i="94" s="1"/>
  <c r="O47" i="94"/>
  <c r="E47" i="94"/>
  <c r="F47" i="94" s="1"/>
  <c r="BJ46" i="94"/>
  <c r="BI46" i="94"/>
  <c r="BD46" i="94"/>
  <c r="BF46" i="94" s="1"/>
  <c r="BG46" i="94" s="1"/>
  <c r="BB46" i="94"/>
  <c r="AR46" i="94"/>
  <c r="AS46" i="94" s="1"/>
  <c r="AU46" i="94" s="1"/>
  <c r="AW46" i="94" s="1"/>
  <c r="AX46" i="94" s="1"/>
  <c r="AQ46" i="94"/>
  <c r="AP46" i="94"/>
  <c r="AN46" i="94"/>
  <c r="AJ46" i="94"/>
  <c r="Z46" i="94"/>
  <c r="AC46" i="94" s="1"/>
  <c r="AE46" i="94" s="1"/>
  <c r="AF46" i="94" s="1"/>
  <c r="Y46" i="94"/>
  <c r="O46" i="94"/>
  <c r="P46" i="94" s="1"/>
  <c r="R46" i="94" s="1"/>
  <c r="T46" i="94" s="1"/>
  <c r="U46" i="94" s="1"/>
  <c r="F46" i="94"/>
  <c r="BH46" i="94" s="1"/>
  <c r="BK46" i="94" s="1"/>
  <c r="BL46" i="94" s="1"/>
  <c r="E46" i="94"/>
  <c r="BJ45" i="94"/>
  <c r="BI45" i="94"/>
  <c r="BB45" i="94"/>
  <c r="BD45" i="94" s="1"/>
  <c r="BF45" i="94" s="1"/>
  <c r="BG45" i="94" s="1"/>
  <c r="AQ45" i="94"/>
  <c r="AN45" i="94"/>
  <c r="AR45" i="94" s="1"/>
  <c r="AJ45" i="94"/>
  <c r="AP45" i="94" s="1"/>
  <c r="Y45" i="94"/>
  <c r="Z45" i="94" s="1"/>
  <c r="AC45" i="94" s="1"/>
  <c r="AE45" i="94" s="1"/>
  <c r="AF45" i="94" s="1"/>
  <c r="P45" i="94"/>
  <c r="R45" i="94" s="1"/>
  <c r="T45" i="94" s="1"/>
  <c r="U45" i="94" s="1"/>
  <c r="O45" i="94"/>
  <c r="E45" i="94"/>
  <c r="F45" i="94" s="1"/>
  <c r="BJ44" i="94"/>
  <c r="BI44" i="94"/>
  <c r="BD44" i="94"/>
  <c r="BF44" i="94" s="1"/>
  <c r="BG44" i="94" s="1"/>
  <c r="BB44" i="94"/>
  <c r="AR44" i="94"/>
  <c r="AS44" i="94" s="1"/>
  <c r="AU44" i="94" s="1"/>
  <c r="AW44" i="94" s="1"/>
  <c r="AX44" i="94" s="1"/>
  <c r="AN44" i="94"/>
  <c r="AQ44" i="94" s="1"/>
  <c r="AJ44" i="94"/>
  <c r="AP44" i="94" s="1"/>
  <c r="Z44" i="94"/>
  <c r="AC44" i="94" s="1"/>
  <c r="AE44" i="94" s="1"/>
  <c r="AF44" i="94" s="1"/>
  <c r="Y44" i="94"/>
  <c r="O44" i="94"/>
  <c r="P44" i="94" s="1"/>
  <c r="R44" i="94" s="1"/>
  <c r="T44" i="94" s="1"/>
  <c r="U44" i="94" s="1"/>
  <c r="F44" i="94"/>
  <c r="H44" i="94" s="1"/>
  <c r="J44" i="94" s="1"/>
  <c r="E44" i="94"/>
  <c r="BJ43" i="94"/>
  <c r="BI43" i="94"/>
  <c r="BB43" i="94"/>
  <c r="BD43" i="94" s="1"/>
  <c r="BF43" i="94" s="1"/>
  <c r="BG43" i="94" s="1"/>
  <c r="AP43" i="94"/>
  <c r="AN43" i="94"/>
  <c r="AJ43" i="94"/>
  <c r="Y43" i="94"/>
  <c r="Z43" i="94" s="1"/>
  <c r="AC43" i="94" s="1"/>
  <c r="AE43" i="94" s="1"/>
  <c r="AF43" i="94" s="1"/>
  <c r="P43" i="94"/>
  <c r="R43" i="94" s="1"/>
  <c r="T43" i="94" s="1"/>
  <c r="U43" i="94" s="1"/>
  <c r="O43" i="94"/>
  <c r="E43" i="94"/>
  <c r="F43" i="94" s="1"/>
  <c r="H43" i="94" s="1"/>
  <c r="J43" i="94" s="1"/>
  <c r="K43" i="94" s="1"/>
  <c r="BJ42" i="94"/>
  <c r="BI42" i="94"/>
  <c r="BD42" i="94"/>
  <c r="BF42" i="94" s="1"/>
  <c r="BG42" i="94" s="1"/>
  <c r="BB42" i="94"/>
  <c r="AR42" i="94"/>
  <c r="AQ42" i="94"/>
  <c r="AP42" i="94"/>
  <c r="AN42" i="94"/>
  <c r="AJ42" i="94"/>
  <c r="Z42" i="94"/>
  <c r="AC42" i="94" s="1"/>
  <c r="AE42" i="94" s="1"/>
  <c r="AF42" i="94" s="1"/>
  <c r="Y42" i="94"/>
  <c r="O42" i="94"/>
  <c r="P42" i="94" s="1"/>
  <c r="R42" i="94" s="1"/>
  <c r="T42" i="94" s="1"/>
  <c r="U42" i="94" s="1"/>
  <c r="F42" i="94"/>
  <c r="E42" i="94"/>
  <c r="BJ41" i="94"/>
  <c r="BI41" i="94"/>
  <c r="BB41" i="94"/>
  <c r="BD41" i="94" s="1"/>
  <c r="BF41" i="94" s="1"/>
  <c r="BG41" i="94" s="1"/>
  <c r="AN41" i="94"/>
  <c r="AR41" i="94" s="1"/>
  <c r="AJ41" i="94"/>
  <c r="AP41" i="94" s="1"/>
  <c r="Y41" i="94"/>
  <c r="Z41" i="94" s="1"/>
  <c r="AC41" i="94" s="1"/>
  <c r="AE41" i="94" s="1"/>
  <c r="AF41" i="94" s="1"/>
  <c r="T41" i="94"/>
  <c r="U41" i="94" s="1"/>
  <c r="P41" i="94"/>
  <c r="R41" i="94" s="1"/>
  <c r="O41" i="94"/>
  <c r="H41" i="94"/>
  <c r="J41" i="94" s="1"/>
  <c r="E41" i="94"/>
  <c r="F41" i="94" s="1"/>
  <c r="BJ40" i="94"/>
  <c r="BI40" i="94"/>
  <c r="BD40" i="94"/>
  <c r="BF40" i="94" s="1"/>
  <c r="BG40" i="94" s="1"/>
  <c r="BB40" i="94"/>
  <c r="AR40" i="94"/>
  <c r="AN40" i="94"/>
  <c r="AQ40" i="94" s="1"/>
  <c r="AJ40" i="94"/>
  <c r="AP40" i="94" s="1"/>
  <c r="AE40" i="94"/>
  <c r="AF40" i="94" s="1"/>
  <c r="Z40" i="94"/>
  <c r="AC40" i="94" s="1"/>
  <c r="Y40" i="94"/>
  <c r="R40" i="94"/>
  <c r="T40" i="94" s="1"/>
  <c r="U40" i="94" s="1"/>
  <c r="O40" i="94"/>
  <c r="P40" i="94" s="1"/>
  <c r="F40" i="94"/>
  <c r="E40" i="94"/>
  <c r="BJ39" i="94"/>
  <c r="BI39" i="94"/>
  <c r="BB39" i="94"/>
  <c r="BD39" i="94" s="1"/>
  <c r="BF39" i="94" s="1"/>
  <c r="BG39" i="94" s="1"/>
  <c r="AQ39" i="94"/>
  <c r="AS39" i="94" s="1"/>
  <c r="AU39" i="94" s="1"/>
  <c r="AW39" i="94" s="1"/>
  <c r="AX39" i="94" s="1"/>
  <c r="AP39" i="94"/>
  <c r="AN39" i="94"/>
  <c r="AR39" i="94" s="1"/>
  <c r="AJ39" i="94"/>
  <c r="AC39" i="94"/>
  <c r="AE39" i="94" s="1"/>
  <c r="AF39" i="94" s="1"/>
  <c r="Y39" i="94"/>
  <c r="Z39" i="94" s="1"/>
  <c r="P39" i="94"/>
  <c r="R39" i="94" s="1"/>
  <c r="T39" i="94" s="1"/>
  <c r="U39" i="94" s="1"/>
  <c r="O39" i="94"/>
  <c r="E39" i="94"/>
  <c r="F39" i="94" s="1"/>
  <c r="BH39" i="94" s="1"/>
  <c r="BK39" i="94" s="1"/>
  <c r="BL39" i="94" s="1"/>
  <c r="BJ38" i="94"/>
  <c r="BI38" i="94"/>
  <c r="BD38" i="94"/>
  <c r="BF38" i="94" s="1"/>
  <c r="BG38" i="94" s="1"/>
  <c r="BB38" i="94"/>
  <c r="AR38" i="94"/>
  <c r="AQ38" i="94"/>
  <c r="AP38" i="94"/>
  <c r="AN38" i="94"/>
  <c r="AJ38" i="94"/>
  <c r="Z38" i="94"/>
  <c r="AC38" i="94" s="1"/>
  <c r="AE38" i="94" s="1"/>
  <c r="AF38" i="94" s="1"/>
  <c r="Y38" i="94"/>
  <c r="O38" i="94"/>
  <c r="P38" i="94" s="1"/>
  <c r="R38" i="94" s="1"/>
  <c r="T38" i="94" s="1"/>
  <c r="U38" i="94" s="1"/>
  <c r="F38" i="94"/>
  <c r="E38" i="94"/>
  <c r="BJ37" i="94"/>
  <c r="BI37" i="94"/>
  <c r="BB37" i="94"/>
  <c r="BD37" i="94" s="1"/>
  <c r="BF37" i="94" s="1"/>
  <c r="BG37" i="94" s="1"/>
  <c r="AN37" i="94"/>
  <c r="AR37" i="94" s="1"/>
  <c r="AJ37" i="94"/>
  <c r="AP37" i="94" s="1"/>
  <c r="Y37" i="94"/>
  <c r="Z37" i="94" s="1"/>
  <c r="AC37" i="94" s="1"/>
  <c r="AE37" i="94" s="1"/>
  <c r="AF37" i="94" s="1"/>
  <c r="T37" i="94"/>
  <c r="U37" i="94" s="1"/>
  <c r="P37" i="94"/>
  <c r="R37" i="94" s="1"/>
  <c r="O37" i="94"/>
  <c r="H37" i="94"/>
  <c r="J37" i="94" s="1"/>
  <c r="E37" i="94"/>
  <c r="F37" i="94" s="1"/>
  <c r="BJ36" i="94"/>
  <c r="BI36" i="94"/>
  <c r="BD36" i="94"/>
  <c r="BF36" i="94" s="1"/>
  <c r="BG36" i="94" s="1"/>
  <c r="BB36" i="94"/>
  <c r="AR36" i="94"/>
  <c r="AN36" i="94"/>
  <c r="AQ36" i="94" s="1"/>
  <c r="AJ36" i="94"/>
  <c r="AP36" i="94" s="1"/>
  <c r="AE36" i="94"/>
  <c r="AF36" i="94" s="1"/>
  <c r="Z36" i="94"/>
  <c r="AC36" i="94" s="1"/>
  <c r="Y36" i="94"/>
  <c r="R36" i="94"/>
  <c r="T36" i="94" s="1"/>
  <c r="U36" i="94" s="1"/>
  <c r="O36" i="94"/>
  <c r="P36" i="94" s="1"/>
  <c r="F36" i="94"/>
  <c r="E36" i="94"/>
  <c r="BJ35" i="94"/>
  <c r="BI35" i="94"/>
  <c r="BB35" i="94"/>
  <c r="BD35" i="94" s="1"/>
  <c r="BF35" i="94" s="1"/>
  <c r="BG35" i="94" s="1"/>
  <c r="AQ35" i="94"/>
  <c r="AS35" i="94" s="1"/>
  <c r="AU35" i="94" s="1"/>
  <c r="AW35" i="94" s="1"/>
  <c r="AX35" i="94" s="1"/>
  <c r="AP35" i="94"/>
  <c r="AN35" i="94"/>
  <c r="AR35" i="94" s="1"/>
  <c r="AJ35" i="94"/>
  <c r="AC35" i="94"/>
  <c r="AE35" i="94" s="1"/>
  <c r="AF35" i="94" s="1"/>
  <c r="Y35" i="94"/>
  <c r="Z35" i="94" s="1"/>
  <c r="P35" i="94"/>
  <c r="R35" i="94" s="1"/>
  <c r="T35" i="94" s="1"/>
  <c r="U35" i="94" s="1"/>
  <c r="O35" i="94"/>
  <c r="E35" i="94"/>
  <c r="F35" i="94" s="1"/>
  <c r="BH35" i="94" s="1"/>
  <c r="BK35" i="94" s="1"/>
  <c r="BL35" i="94" s="1"/>
  <c r="BJ34" i="94"/>
  <c r="BI34" i="94"/>
  <c r="BD34" i="94"/>
  <c r="BF34" i="94" s="1"/>
  <c r="BG34" i="94" s="1"/>
  <c r="BB34" i="94"/>
  <c r="AR34" i="94"/>
  <c r="AQ34" i="94"/>
  <c r="AP34" i="94"/>
  <c r="AN34" i="94"/>
  <c r="AJ34" i="94"/>
  <c r="Z34" i="94"/>
  <c r="AC34" i="94" s="1"/>
  <c r="AE34" i="94" s="1"/>
  <c r="AF34" i="94" s="1"/>
  <c r="Y34" i="94"/>
  <c r="O34" i="94"/>
  <c r="P34" i="94" s="1"/>
  <c r="R34" i="94" s="1"/>
  <c r="T34" i="94" s="1"/>
  <c r="U34" i="94" s="1"/>
  <c r="F34" i="94"/>
  <c r="E34" i="94"/>
  <c r="BJ33" i="94"/>
  <c r="BI33" i="94"/>
  <c r="BB33" i="94"/>
  <c r="BD33" i="94" s="1"/>
  <c r="BF33" i="94" s="1"/>
  <c r="BG33" i="94" s="1"/>
  <c r="AN33" i="94"/>
  <c r="AR33" i="94" s="1"/>
  <c r="AJ33" i="94"/>
  <c r="AP33" i="94" s="1"/>
  <c r="Y33" i="94"/>
  <c r="Z33" i="94" s="1"/>
  <c r="AC33" i="94" s="1"/>
  <c r="AE33" i="94" s="1"/>
  <c r="AF33" i="94" s="1"/>
  <c r="T33" i="94"/>
  <c r="U33" i="94" s="1"/>
  <c r="P33" i="94"/>
  <c r="R33" i="94" s="1"/>
  <c r="O33" i="94"/>
  <c r="H33" i="94"/>
  <c r="J33" i="94" s="1"/>
  <c r="E33" i="94"/>
  <c r="F33" i="94" s="1"/>
  <c r="BJ32" i="94"/>
  <c r="BI32" i="94"/>
  <c r="BD32" i="94"/>
  <c r="BF32" i="94" s="1"/>
  <c r="BG32" i="94" s="1"/>
  <c r="BB32" i="94"/>
  <c r="AR32" i="94"/>
  <c r="AN32" i="94"/>
  <c r="AQ32" i="94" s="1"/>
  <c r="AJ32" i="94"/>
  <c r="AP32" i="94" s="1"/>
  <c r="AE32" i="94"/>
  <c r="AF32" i="94" s="1"/>
  <c r="Z32" i="94"/>
  <c r="AC32" i="94" s="1"/>
  <c r="Y32" i="94"/>
  <c r="R32" i="94"/>
  <c r="T32" i="94" s="1"/>
  <c r="U32" i="94" s="1"/>
  <c r="O32" i="94"/>
  <c r="P32" i="94" s="1"/>
  <c r="F32" i="94"/>
  <c r="E32" i="94"/>
  <c r="BJ31" i="94"/>
  <c r="BI31" i="94"/>
  <c r="BB31" i="94"/>
  <c r="BD31" i="94" s="1"/>
  <c r="BF31" i="94" s="1"/>
  <c r="BG31" i="94" s="1"/>
  <c r="AQ31" i="94"/>
  <c r="AS31" i="94" s="1"/>
  <c r="AU31" i="94" s="1"/>
  <c r="AW31" i="94" s="1"/>
  <c r="AX31" i="94" s="1"/>
  <c r="AP31" i="94"/>
  <c r="AN31" i="94"/>
  <c r="AR31" i="94" s="1"/>
  <c r="AJ31" i="94"/>
  <c r="AC31" i="94"/>
  <c r="AE31" i="94" s="1"/>
  <c r="AF31" i="94" s="1"/>
  <c r="Y31" i="94"/>
  <c r="Z31" i="94" s="1"/>
  <c r="P31" i="94"/>
  <c r="R31" i="94" s="1"/>
  <c r="T31" i="94" s="1"/>
  <c r="U31" i="94" s="1"/>
  <c r="O31" i="94"/>
  <c r="E31" i="94"/>
  <c r="F31" i="94" s="1"/>
  <c r="BH31" i="94" s="1"/>
  <c r="BK31" i="94" s="1"/>
  <c r="BL31" i="94" s="1"/>
  <c r="BJ30" i="94"/>
  <c r="BI30" i="94"/>
  <c r="BD30" i="94"/>
  <c r="BF30" i="94" s="1"/>
  <c r="BG30" i="94" s="1"/>
  <c r="BB30" i="94"/>
  <c r="AR30" i="94"/>
  <c r="AQ30" i="94"/>
  <c r="AP30" i="94"/>
  <c r="AN30" i="94"/>
  <c r="AJ30" i="94"/>
  <c r="Z30" i="94"/>
  <c r="AC30" i="94" s="1"/>
  <c r="AE30" i="94" s="1"/>
  <c r="AF30" i="94" s="1"/>
  <c r="Y30" i="94"/>
  <c r="O30" i="94"/>
  <c r="P30" i="94" s="1"/>
  <c r="R30" i="94" s="1"/>
  <c r="T30" i="94" s="1"/>
  <c r="U30" i="94" s="1"/>
  <c r="F30" i="94"/>
  <c r="E30" i="94"/>
  <c r="BJ29" i="94"/>
  <c r="BI29" i="94"/>
  <c r="BB29" i="94"/>
  <c r="BD29" i="94" s="1"/>
  <c r="BF29" i="94" s="1"/>
  <c r="BG29" i="94" s="1"/>
  <c r="AN29" i="94"/>
  <c r="AR29" i="94" s="1"/>
  <c r="AJ29" i="94"/>
  <c r="AP29" i="94" s="1"/>
  <c r="Y29" i="94"/>
  <c r="Z29" i="94" s="1"/>
  <c r="AC29" i="94" s="1"/>
  <c r="AE29" i="94" s="1"/>
  <c r="AF29" i="94" s="1"/>
  <c r="T29" i="94"/>
  <c r="U29" i="94" s="1"/>
  <c r="P29" i="94"/>
  <c r="R29" i="94" s="1"/>
  <c r="O29" i="94"/>
  <c r="H29" i="94"/>
  <c r="J29" i="94" s="1"/>
  <c r="E29" i="94"/>
  <c r="F29" i="94" s="1"/>
  <c r="BJ28" i="94"/>
  <c r="BI28" i="94"/>
  <c r="BD28" i="94"/>
  <c r="BF28" i="94" s="1"/>
  <c r="BG28" i="94" s="1"/>
  <c r="BB28" i="94"/>
  <c r="AR28" i="94"/>
  <c r="AN28" i="94"/>
  <c r="AQ28" i="94" s="1"/>
  <c r="AJ28" i="94"/>
  <c r="AP28" i="94" s="1"/>
  <c r="AE28" i="94"/>
  <c r="AF28" i="94" s="1"/>
  <c r="Z28" i="94"/>
  <c r="AC28" i="94" s="1"/>
  <c r="Y28" i="94"/>
  <c r="R28" i="94"/>
  <c r="T28" i="94" s="1"/>
  <c r="U28" i="94" s="1"/>
  <c r="O28" i="94"/>
  <c r="P28" i="94" s="1"/>
  <c r="F28" i="94"/>
  <c r="E28" i="94"/>
  <c r="BJ27" i="94"/>
  <c r="BI27" i="94"/>
  <c r="BB27" i="94"/>
  <c r="BD27" i="94" s="1"/>
  <c r="BF27" i="94" s="1"/>
  <c r="BG27" i="94" s="1"/>
  <c r="AQ27" i="94"/>
  <c r="AP27" i="94"/>
  <c r="AN27" i="94"/>
  <c r="AR27" i="94" s="1"/>
  <c r="AS27" i="94" s="1"/>
  <c r="AU27" i="94" s="1"/>
  <c r="AW27" i="94" s="1"/>
  <c r="AX27" i="94" s="1"/>
  <c r="AJ27" i="94"/>
  <c r="AC27" i="94"/>
  <c r="AE27" i="94" s="1"/>
  <c r="AF27" i="94" s="1"/>
  <c r="Y27" i="94"/>
  <c r="Z27" i="94" s="1"/>
  <c r="P27" i="94"/>
  <c r="R27" i="94" s="1"/>
  <c r="T27" i="94" s="1"/>
  <c r="U27" i="94" s="1"/>
  <c r="O27" i="94"/>
  <c r="E27" i="94"/>
  <c r="F27" i="94" s="1"/>
  <c r="BJ26" i="94"/>
  <c r="BI26" i="94"/>
  <c r="BF26" i="94"/>
  <c r="BG26" i="94" s="1"/>
  <c r="BD26" i="94"/>
  <c r="BB26" i="94"/>
  <c r="AR26" i="94"/>
  <c r="AQ26" i="94"/>
  <c r="AP26" i="94"/>
  <c r="AN26" i="94"/>
  <c r="AJ26" i="94"/>
  <c r="AE26" i="94"/>
  <c r="AF26" i="94" s="1"/>
  <c r="Z26" i="94"/>
  <c r="AC26" i="94" s="1"/>
  <c r="Y26" i="94"/>
  <c r="R26" i="94"/>
  <c r="T26" i="94" s="1"/>
  <c r="U26" i="94" s="1"/>
  <c r="P26" i="94"/>
  <c r="O26" i="94"/>
  <c r="H26" i="94"/>
  <c r="J26" i="94" s="1"/>
  <c r="F26" i="94"/>
  <c r="E26" i="94"/>
  <c r="BJ25" i="94"/>
  <c r="BI25" i="94"/>
  <c r="BF25" i="94"/>
  <c r="BG25" i="94" s="1"/>
  <c r="BD25" i="94"/>
  <c r="BB25" i="94"/>
  <c r="AR25" i="94"/>
  <c r="AQ25" i="94"/>
  <c r="AN25" i="94"/>
  <c r="AJ25" i="94"/>
  <c r="AP25" i="94" s="1"/>
  <c r="AF25" i="94"/>
  <c r="Y25" i="94"/>
  <c r="Z25" i="94" s="1"/>
  <c r="AC25" i="94" s="1"/>
  <c r="AE25" i="94" s="1"/>
  <c r="P25" i="94"/>
  <c r="R25" i="94" s="1"/>
  <c r="T25" i="94" s="1"/>
  <c r="U25" i="94" s="1"/>
  <c r="O25" i="94"/>
  <c r="H25" i="94"/>
  <c r="J25" i="94" s="1"/>
  <c r="F25" i="94"/>
  <c r="E25" i="94"/>
  <c r="BJ24" i="94"/>
  <c r="BI24" i="94"/>
  <c r="BB24" i="94"/>
  <c r="BD24" i="94" s="1"/>
  <c r="BF24" i="94" s="1"/>
  <c r="BG24" i="94" s="1"/>
  <c r="AR24" i="94"/>
  <c r="AN24" i="94"/>
  <c r="AQ24" i="94" s="1"/>
  <c r="AJ24" i="94"/>
  <c r="AP24" i="94" s="1"/>
  <c r="Z24" i="94"/>
  <c r="AC24" i="94" s="1"/>
  <c r="AE24" i="94" s="1"/>
  <c r="AF24" i="94" s="1"/>
  <c r="Y24" i="94"/>
  <c r="R24" i="94"/>
  <c r="T24" i="94" s="1"/>
  <c r="U24" i="94" s="1"/>
  <c r="P24" i="94"/>
  <c r="O24" i="94"/>
  <c r="E24" i="94"/>
  <c r="F24" i="94" s="1"/>
  <c r="BJ23" i="94"/>
  <c r="BI23" i="94"/>
  <c r="BB23" i="94"/>
  <c r="BD23" i="94" s="1"/>
  <c r="BF23" i="94" s="1"/>
  <c r="BG23" i="94" s="1"/>
  <c r="AP23" i="94"/>
  <c r="AN23" i="94"/>
  <c r="AJ23" i="94"/>
  <c r="AC23" i="94"/>
  <c r="AE23" i="94" s="1"/>
  <c r="AF23" i="94" s="1"/>
  <c r="Z23" i="94"/>
  <c r="Y23" i="94"/>
  <c r="T23" i="94"/>
  <c r="U23" i="94" s="1"/>
  <c r="O23" i="94"/>
  <c r="P23" i="94" s="1"/>
  <c r="R23" i="94" s="1"/>
  <c r="E23" i="94"/>
  <c r="F23" i="94" s="1"/>
  <c r="H23" i="94" s="1"/>
  <c r="J23" i="94" s="1"/>
  <c r="K23" i="94" s="1"/>
  <c r="BJ22" i="94"/>
  <c r="BI22" i="94"/>
  <c r="BD22" i="94"/>
  <c r="BF22" i="94" s="1"/>
  <c r="BG22" i="94" s="1"/>
  <c r="BB22" i="94"/>
  <c r="AQ22" i="94"/>
  <c r="AP22" i="94"/>
  <c r="AN22" i="94"/>
  <c r="AR22" i="94" s="1"/>
  <c r="AJ22" i="94"/>
  <c r="Y22" i="94"/>
  <c r="Z22" i="94" s="1"/>
  <c r="AC22" i="94" s="1"/>
  <c r="AE22" i="94" s="1"/>
  <c r="AF22" i="94" s="1"/>
  <c r="U22" i="94"/>
  <c r="O22" i="94"/>
  <c r="P22" i="94" s="1"/>
  <c r="R22" i="94" s="1"/>
  <c r="T22" i="94" s="1"/>
  <c r="F22" i="94"/>
  <c r="E22" i="94"/>
  <c r="BJ21" i="94"/>
  <c r="BI21" i="94"/>
  <c r="BF21" i="94"/>
  <c r="BG21" i="94" s="1"/>
  <c r="BD21" i="94"/>
  <c r="BB21" i="94"/>
  <c r="AR21" i="94"/>
  <c r="AS21" i="94" s="1"/>
  <c r="AU21" i="94" s="1"/>
  <c r="AW21" i="94" s="1"/>
  <c r="AX21" i="94" s="1"/>
  <c r="AQ21" i="94"/>
  <c r="AN21" i="94"/>
  <c r="AJ21" i="94"/>
  <c r="AP21" i="94" s="1"/>
  <c r="AF21" i="94"/>
  <c r="Y21" i="94"/>
  <c r="Z21" i="94" s="1"/>
  <c r="AC21" i="94" s="1"/>
  <c r="AE21" i="94" s="1"/>
  <c r="P21" i="94"/>
  <c r="R21" i="94" s="1"/>
  <c r="T21" i="94" s="1"/>
  <c r="U21" i="94" s="1"/>
  <c r="O21" i="94"/>
  <c r="H21" i="94"/>
  <c r="J21" i="94" s="1"/>
  <c r="F21" i="94"/>
  <c r="E21" i="94"/>
  <c r="BJ20" i="94"/>
  <c r="BI20" i="94"/>
  <c r="BB20" i="94"/>
  <c r="BD20" i="94" s="1"/>
  <c r="BF20" i="94" s="1"/>
  <c r="BG20" i="94" s="1"/>
  <c r="BG124" i="94" s="1"/>
  <c r="AR20" i="94"/>
  <c r="AN20" i="94"/>
  <c r="AQ20" i="94" s="1"/>
  <c r="AJ20" i="94"/>
  <c r="AP20" i="94" s="1"/>
  <c r="Z20" i="94"/>
  <c r="AC20" i="94" s="1"/>
  <c r="AE20" i="94" s="1"/>
  <c r="AF20" i="94" s="1"/>
  <c r="Y20" i="94"/>
  <c r="R20" i="94"/>
  <c r="T20" i="94" s="1"/>
  <c r="U20" i="94" s="1"/>
  <c r="P20" i="94"/>
  <c r="O20" i="94"/>
  <c r="E20" i="94"/>
  <c r="F20" i="94" s="1"/>
  <c r="BJ19" i="94"/>
  <c r="BI19" i="94"/>
  <c r="BB19" i="94"/>
  <c r="BD19" i="94" s="1"/>
  <c r="BF19" i="94" s="1"/>
  <c r="BG19" i="94" s="1"/>
  <c r="AP19" i="94"/>
  <c r="AN19" i="94"/>
  <c r="AJ19" i="94"/>
  <c r="AC19" i="94"/>
  <c r="AE19" i="94" s="1"/>
  <c r="AF19" i="94" s="1"/>
  <c r="Z19" i="94"/>
  <c r="Y19" i="94"/>
  <c r="T19" i="94"/>
  <c r="U19" i="94" s="1"/>
  <c r="O19" i="94"/>
  <c r="P19" i="94" s="1"/>
  <c r="R19" i="94" s="1"/>
  <c r="E19" i="94"/>
  <c r="F19" i="94" s="1"/>
  <c r="H19" i="94" s="1"/>
  <c r="J19" i="94" s="1"/>
  <c r="K19" i="94" s="1"/>
  <c r="BJ18" i="94"/>
  <c r="BI18" i="94"/>
  <c r="BD18" i="94"/>
  <c r="BF18" i="94" s="1"/>
  <c r="BG18" i="94" s="1"/>
  <c r="BB18" i="94"/>
  <c r="AQ18" i="94"/>
  <c r="AP18" i="94"/>
  <c r="AN18" i="94"/>
  <c r="AR18" i="94" s="1"/>
  <c r="AS18" i="94" s="1"/>
  <c r="AU18" i="94" s="1"/>
  <c r="AW18" i="94" s="1"/>
  <c r="AX18" i="94" s="1"/>
  <c r="AJ18" i="94"/>
  <c r="Y18" i="94"/>
  <c r="Z18" i="94" s="1"/>
  <c r="AC18" i="94" s="1"/>
  <c r="AE18" i="94" s="1"/>
  <c r="AF18" i="94" s="1"/>
  <c r="U18" i="94"/>
  <c r="O18" i="94"/>
  <c r="P18" i="94" s="1"/>
  <c r="R18" i="94" s="1"/>
  <c r="T18" i="94" s="1"/>
  <c r="F18" i="94"/>
  <c r="E18" i="94"/>
  <c r="BJ17" i="94"/>
  <c r="BI17" i="94"/>
  <c r="BF17" i="94"/>
  <c r="BG17" i="94" s="1"/>
  <c r="BD17" i="94"/>
  <c r="BB17" i="94"/>
  <c r="AR17" i="94"/>
  <c r="AQ17" i="94"/>
  <c r="AN17" i="94"/>
  <c r="AJ17" i="94"/>
  <c r="AP17" i="94" s="1"/>
  <c r="Y17" i="94"/>
  <c r="Z17" i="94" s="1"/>
  <c r="AC17" i="94" s="1"/>
  <c r="AE17" i="94" s="1"/>
  <c r="AF17" i="94" s="1"/>
  <c r="P17" i="94"/>
  <c r="R17" i="94" s="1"/>
  <c r="T17" i="94" s="1"/>
  <c r="U17" i="94" s="1"/>
  <c r="O17" i="94"/>
  <c r="H17" i="94"/>
  <c r="J17" i="94" s="1"/>
  <c r="F17" i="94"/>
  <c r="E17" i="94"/>
  <c r="BJ16" i="94"/>
  <c r="BI16" i="94"/>
  <c r="BB16" i="94"/>
  <c r="BD16" i="94" s="1"/>
  <c r="BF16" i="94" s="1"/>
  <c r="BG16" i="94" s="1"/>
  <c r="AR16" i="94"/>
  <c r="AN16" i="94"/>
  <c r="AQ16" i="94" s="1"/>
  <c r="AJ16" i="94"/>
  <c r="AP16" i="94" s="1"/>
  <c r="Z16" i="94"/>
  <c r="AC16" i="94" s="1"/>
  <c r="AE16" i="94" s="1"/>
  <c r="AF16" i="94" s="1"/>
  <c r="Y16" i="94"/>
  <c r="R16" i="94"/>
  <c r="T16" i="94" s="1"/>
  <c r="U16" i="94" s="1"/>
  <c r="P16" i="94"/>
  <c r="O16" i="94"/>
  <c r="E16" i="94"/>
  <c r="F16" i="94" s="1"/>
  <c r="BJ15" i="94"/>
  <c r="BI15" i="94"/>
  <c r="BB15" i="94"/>
  <c r="AP15" i="94"/>
  <c r="AN15" i="94"/>
  <c r="AJ15" i="94"/>
  <c r="AC15" i="94"/>
  <c r="Z15" i="94"/>
  <c r="Y15" i="94"/>
  <c r="O15" i="94"/>
  <c r="E15" i="94"/>
  <c r="AA120" i="94" l="1"/>
  <c r="AQ110" i="94"/>
  <c r="AL120" i="94"/>
  <c r="BC120" i="94"/>
  <c r="BC118" i="94"/>
  <c r="BC119" i="94"/>
  <c r="Z109" i="94"/>
  <c r="AC109" i="94" s="1"/>
  <c r="Y114" i="94"/>
  <c r="G120" i="94"/>
  <c r="P109" i="94"/>
  <c r="BJ114" i="94"/>
  <c r="AS116" i="94"/>
  <c r="AU116" i="94" s="1"/>
  <c r="AW116" i="94" s="1"/>
  <c r="AX116" i="94" s="1"/>
  <c r="AN72" i="94"/>
  <c r="AN74" i="94"/>
  <c r="AR15" i="94"/>
  <c r="AQ15" i="94"/>
  <c r="BM17" i="94"/>
  <c r="K17" i="94"/>
  <c r="BN17" i="94" s="1"/>
  <c r="AS17" i="94"/>
  <c r="AU17" i="94" s="1"/>
  <c r="AW17" i="94" s="1"/>
  <c r="AX17" i="94" s="1"/>
  <c r="AR19" i="94"/>
  <c r="AQ19" i="94"/>
  <c r="BM21" i="94"/>
  <c r="K21" i="94"/>
  <c r="BN21" i="94" s="1"/>
  <c r="E74" i="94"/>
  <c r="E72" i="94"/>
  <c r="AP74" i="94"/>
  <c r="AP72" i="94"/>
  <c r="H18" i="94"/>
  <c r="J18" i="94" s="1"/>
  <c r="BH18" i="94"/>
  <c r="BK18" i="94" s="1"/>
  <c r="BL18" i="94" s="1"/>
  <c r="H20" i="94"/>
  <c r="J20" i="94" s="1"/>
  <c r="H22" i="94"/>
  <c r="J22" i="94" s="1"/>
  <c r="H24" i="94"/>
  <c r="J24" i="94" s="1"/>
  <c r="BH27" i="94"/>
  <c r="BK27" i="94" s="1"/>
  <c r="BL27" i="94" s="1"/>
  <c r="H27" i="94"/>
  <c r="J27" i="94" s="1"/>
  <c r="K29" i="94"/>
  <c r="O74" i="94"/>
  <c r="O72" i="94"/>
  <c r="P15" i="94"/>
  <c r="AC74" i="94"/>
  <c r="AC72" i="94"/>
  <c r="H16" i="94"/>
  <c r="J16" i="94" s="1"/>
  <c r="BH16" i="94"/>
  <c r="BK16" i="94" s="1"/>
  <c r="BL16" i="94" s="1"/>
  <c r="F15" i="94"/>
  <c r="AE15" i="94"/>
  <c r="AS16" i="94"/>
  <c r="AU16" i="94" s="1"/>
  <c r="AW16" i="94" s="1"/>
  <c r="AX16" i="94" s="1"/>
  <c r="AS20" i="94"/>
  <c r="AU20" i="94" s="1"/>
  <c r="AW20" i="94" s="1"/>
  <c r="AX20" i="94" s="1"/>
  <c r="AX124" i="94" s="1"/>
  <c r="AS24" i="94"/>
  <c r="AU24" i="94" s="1"/>
  <c r="AW24" i="94" s="1"/>
  <c r="AX24" i="94" s="1"/>
  <c r="K26" i="94"/>
  <c r="AS28" i="94"/>
  <c r="AU28" i="94" s="1"/>
  <c r="AW28" i="94" s="1"/>
  <c r="AX28" i="94" s="1"/>
  <c r="AF124" i="94"/>
  <c r="BH21" i="94"/>
  <c r="BK21" i="94" s="1"/>
  <c r="BL21" i="94" s="1"/>
  <c r="U124" i="94"/>
  <c r="AS22" i="94"/>
  <c r="AU22" i="94" s="1"/>
  <c r="AW22" i="94" s="1"/>
  <c r="AX22" i="94" s="1"/>
  <c r="BH25" i="94"/>
  <c r="BK25" i="94" s="1"/>
  <c r="BL25" i="94" s="1"/>
  <c r="BB74" i="94"/>
  <c r="BB72" i="94"/>
  <c r="BD15" i="94"/>
  <c r="BH17" i="94"/>
  <c r="BK17" i="94" s="1"/>
  <c r="BL17" i="94" s="1"/>
  <c r="AR23" i="94"/>
  <c r="AQ23" i="94"/>
  <c r="BM25" i="94"/>
  <c r="K25" i="94"/>
  <c r="AS25" i="94"/>
  <c r="AU25" i="94" s="1"/>
  <c r="AW25" i="94" s="1"/>
  <c r="AX25" i="94" s="1"/>
  <c r="Y74" i="94"/>
  <c r="Y72" i="94"/>
  <c r="BJ72" i="94"/>
  <c r="BJ74" i="94"/>
  <c r="AS26" i="94"/>
  <c r="AU26" i="94" s="1"/>
  <c r="AW26" i="94" s="1"/>
  <c r="AX26" i="94" s="1"/>
  <c r="AQ29" i="94"/>
  <c r="AS29" i="94" s="1"/>
  <c r="H30" i="94"/>
  <c r="J30" i="94" s="1"/>
  <c r="AS30" i="94"/>
  <c r="AU30" i="94" s="1"/>
  <c r="AW30" i="94" s="1"/>
  <c r="AX30" i="94" s="1"/>
  <c r="H31" i="94"/>
  <c r="J31" i="94" s="1"/>
  <c r="AQ33" i="94"/>
  <c r="AS33" i="94" s="1"/>
  <c r="BH34" i="94"/>
  <c r="BK34" i="94" s="1"/>
  <c r="BL34" i="94" s="1"/>
  <c r="H34" i="94"/>
  <c r="J34" i="94" s="1"/>
  <c r="AS34" i="94"/>
  <c r="AU34" i="94" s="1"/>
  <c r="AW34" i="94" s="1"/>
  <c r="AX34" i="94" s="1"/>
  <c r="H35" i="94"/>
  <c r="J35" i="94" s="1"/>
  <c r="AQ37" i="94"/>
  <c r="AS37" i="94" s="1"/>
  <c r="BH38" i="94"/>
  <c r="BK38" i="94" s="1"/>
  <c r="BL38" i="94" s="1"/>
  <c r="H38" i="94"/>
  <c r="J38" i="94" s="1"/>
  <c r="AS38" i="94"/>
  <c r="AU38" i="94" s="1"/>
  <c r="AW38" i="94" s="1"/>
  <c r="AX38" i="94" s="1"/>
  <c r="H39" i="94"/>
  <c r="J39" i="94" s="1"/>
  <c r="AQ41" i="94"/>
  <c r="AS41" i="94" s="1"/>
  <c r="H42" i="94"/>
  <c r="J42" i="94" s="1"/>
  <c r="AS42" i="94"/>
  <c r="AU42" i="94" s="1"/>
  <c r="AW42" i="94" s="1"/>
  <c r="AX42" i="94" s="1"/>
  <c r="BM44" i="94"/>
  <c r="K44" i="94"/>
  <c r="BN44" i="94" s="1"/>
  <c r="AS45" i="94"/>
  <c r="AU45" i="94" s="1"/>
  <c r="AW45" i="94" s="1"/>
  <c r="AX45" i="94" s="1"/>
  <c r="AS48" i="94"/>
  <c r="AU48" i="94" s="1"/>
  <c r="AW48" i="94" s="1"/>
  <c r="AX48" i="94" s="1"/>
  <c r="Z74" i="94"/>
  <c r="Z72" i="94"/>
  <c r="AJ72" i="94"/>
  <c r="AJ74" i="94"/>
  <c r="BH26" i="94"/>
  <c r="BK26" i="94" s="1"/>
  <c r="BL26" i="94" s="1"/>
  <c r="BH49" i="94"/>
  <c r="BK49" i="94" s="1"/>
  <c r="BL49" i="94" s="1"/>
  <c r="H49" i="94"/>
  <c r="J49" i="94" s="1"/>
  <c r="H51" i="94"/>
  <c r="J51" i="94" s="1"/>
  <c r="K56" i="94"/>
  <c r="K58" i="94"/>
  <c r="K59" i="94"/>
  <c r="AS32" i="94"/>
  <c r="AU32" i="94" s="1"/>
  <c r="AW32" i="94" s="1"/>
  <c r="AX32" i="94" s="1"/>
  <c r="AS36" i="94"/>
  <c r="AU36" i="94" s="1"/>
  <c r="AW36" i="94" s="1"/>
  <c r="AX36" i="94" s="1"/>
  <c r="AS40" i="94"/>
  <c r="AU40" i="94" s="1"/>
  <c r="AW40" i="94" s="1"/>
  <c r="AX40" i="94" s="1"/>
  <c r="BM48" i="94"/>
  <c r="K48" i="94"/>
  <c r="BN48" i="94" s="1"/>
  <c r="H54" i="94"/>
  <c r="J54" i="94" s="1"/>
  <c r="BH54" i="94"/>
  <c r="BK54" i="94" s="1"/>
  <c r="BL54" i="94" s="1"/>
  <c r="H57" i="94"/>
  <c r="J57" i="94" s="1"/>
  <c r="BI72" i="94"/>
  <c r="BI74" i="94"/>
  <c r="H28" i="94"/>
  <c r="J28" i="94" s="1"/>
  <c r="BH28" i="94"/>
  <c r="BK28" i="94" s="1"/>
  <c r="BL28" i="94" s="1"/>
  <c r="H32" i="94"/>
  <c r="J32" i="94" s="1"/>
  <c r="BH32" i="94"/>
  <c r="BK32" i="94" s="1"/>
  <c r="BL32" i="94" s="1"/>
  <c r="K33" i="94"/>
  <c r="H36" i="94"/>
  <c r="J36" i="94" s="1"/>
  <c r="K37" i="94"/>
  <c r="H40" i="94"/>
  <c r="J40" i="94" s="1"/>
  <c r="BH40" i="94"/>
  <c r="BK40" i="94" s="1"/>
  <c r="BL40" i="94" s="1"/>
  <c r="K41" i="94"/>
  <c r="AR43" i="94"/>
  <c r="AQ43" i="94"/>
  <c r="BH45" i="94"/>
  <c r="BK45" i="94" s="1"/>
  <c r="BL45" i="94" s="1"/>
  <c r="H45" i="94"/>
  <c r="J45" i="94" s="1"/>
  <c r="H47" i="94"/>
  <c r="J47" i="94" s="1"/>
  <c r="H61" i="94"/>
  <c r="J61" i="94" s="1"/>
  <c r="H65" i="94"/>
  <c r="J65" i="94" s="1"/>
  <c r="H71" i="94"/>
  <c r="J71" i="94" s="1"/>
  <c r="H87" i="94"/>
  <c r="J87" i="94" s="1"/>
  <c r="BH44" i="94"/>
  <c r="BK44" i="94" s="1"/>
  <c r="BL44" i="94" s="1"/>
  <c r="H46" i="94"/>
  <c r="J46" i="94" s="1"/>
  <c r="BH48" i="94"/>
  <c r="BK48" i="94" s="1"/>
  <c r="BL48" i="94" s="1"/>
  <c r="H50" i="94"/>
  <c r="J50" i="94" s="1"/>
  <c r="H55" i="94"/>
  <c r="J55" i="94" s="1"/>
  <c r="AR58" i="94"/>
  <c r="AS58" i="94" s="1"/>
  <c r="AU58" i="94" s="1"/>
  <c r="AW58" i="94" s="1"/>
  <c r="AX58" i="94" s="1"/>
  <c r="AS59" i="94"/>
  <c r="AU59" i="94" s="1"/>
  <c r="AW59" i="94" s="1"/>
  <c r="AX59" i="94" s="1"/>
  <c r="AS60" i="94"/>
  <c r="AU60" i="94" s="1"/>
  <c r="AW60" i="94" s="1"/>
  <c r="AX60" i="94" s="1"/>
  <c r="BN60" i="94" s="1"/>
  <c r="AR61" i="94"/>
  <c r="AS61" i="94" s="1"/>
  <c r="AU61" i="94" s="1"/>
  <c r="AW61" i="94" s="1"/>
  <c r="AX61" i="94" s="1"/>
  <c r="AQ61" i="94"/>
  <c r="AR69" i="94"/>
  <c r="AQ69" i="94"/>
  <c r="BM79" i="94"/>
  <c r="K79" i="94"/>
  <c r="BN79" i="94" s="1"/>
  <c r="AQ47" i="94"/>
  <c r="AS47" i="94" s="1"/>
  <c r="AQ51" i="94"/>
  <c r="AS51" i="94" s="1"/>
  <c r="AS56" i="94"/>
  <c r="AU56" i="94" s="1"/>
  <c r="AW56" i="94" s="1"/>
  <c r="AX56" i="94" s="1"/>
  <c r="BH58" i="94"/>
  <c r="BK58" i="94" s="1"/>
  <c r="BL58" i="94" s="1"/>
  <c r="AR62" i="94"/>
  <c r="AS62" i="94" s="1"/>
  <c r="AU62" i="94" s="1"/>
  <c r="AW62" i="94" s="1"/>
  <c r="AX62" i="94" s="1"/>
  <c r="AQ62" i="94"/>
  <c r="H63" i="94"/>
  <c r="J63" i="94" s="1"/>
  <c r="BH63" i="94"/>
  <c r="BK63" i="94" s="1"/>
  <c r="BL63" i="94" s="1"/>
  <c r="BM64" i="94"/>
  <c r="K64" i="94"/>
  <c r="AS65" i="94"/>
  <c r="AU65" i="94" s="1"/>
  <c r="AW65" i="94" s="1"/>
  <c r="AX65" i="94" s="1"/>
  <c r="AR66" i="94"/>
  <c r="AS66" i="94" s="1"/>
  <c r="AU66" i="94" s="1"/>
  <c r="AW66" i="94" s="1"/>
  <c r="AX66" i="94" s="1"/>
  <c r="AQ66" i="94"/>
  <c r="H67" i="94"/>
  <c r="J67" i="94" s="1"/>
  <c r="BH67" i="94"/>
  <c r="BK67" i="94" s="1"/>
  <c r="BL67" i="94" s="1"/>
  <c r="H68" i="94"/>
  <c r="J68" i="94" s="1"/>
  <c r="BH68" i="94"/>
  <c r="BK68" i="94" s="1"/>
  <c r="BL68" i="94" s="1"/>
  <c r="AR71" i="94"/>
  <c r="AS71" i="94" s="1"/>
  <c r="AU71" i="94" s="1"/>
  <c r="AW71" i="94" s="1"/>
  <c r="AX71" i="94" s="1"/>
  <c r="AQ71" i="94"/>
  <c r="AB118" i="94"/>
  <c r="AB73" i="94"/>
  <c r="AB119" i="94" s="1"/>
  <c r="P107" i="94"/>
  <c r="R76" i="94"/>
  <c r="H52" i="94"/>
  <c r="J52" i="94" s="1"/>
  <c r="AS52" i="94"/>
  <c r="AU52" i="94" s="1"/>
  <c r="AW52" i="94" s="1"/>
  <c r="AX52" i="94" s="1"/>
  <c r="H53" i="94"/>
  <c r="J53" i="94" s="1"/>
  <c r="BH56" i="94"/>
  <c r="BK56" i="94" s="1"/>
  <c r="BL56" i="94" s="1"/>
  <c r="AQ57" i="94"/>
  <c r="AS57" i="94" s="1"/>
  <c r="K62" i="94"/>
  <c r="BN62" i="94" s="1"/>
  <c r="AS64" i="94"/>
  <c r="AU64" i="94" s="1"/>
  <c r="AW64" i="94" s="1"/>
  <c r="AX64" i="94" s="1"/>
  <c r="K66" i="94"/>
  <c r="BN66" i="94" s="1"/>
  <c r="K69" i="94"/>
  <c r="C73" i="94"/>
  <c r="C119" i="94" s="1"/>
  <c r="W73" i="94"/>
  <c r="AR82" i="94"/>
  <c r="AS82" i="94" s="1"/>
  <c r="AU82" i="94" s="1"/>
  <c r="AW82" i="94" s="1"/>
  <c r="AX82" i="94" s="1"/>
  <c r="AQ82" i="94"/>
  <c r="K84" i="94"/>
  <c r="BM97" i="94"/>
  <c r="K97" i="94"/>
  <c r="BN97" i="94" s="1"/>
  <c r="AI107" i="94"/>
  <c r="AI106" i="94"/>
  <c r="AJ99" i="94"/>
  <c r="AP99" i="94" s="1"/>
  <c r="AQ65" i="94"/>
  <c r="AS70" i="94"/>
  <c r="AU70" i="94" s="1"/>
  <c r="AW70" i="94" s="1"/>
  <c r="AX70" i="94" s="1"/>
  <c r="BN70" i="94" s="1"/>
  <c r="Q118" i="94"/>
  <c r="Q73" i="94"/>
  <c r="Q119" i="94" s="1"/>
  <c r="AY73" i="94"/>
  <c r="AC75" i="94"/>
  <c r="Z76" i="94"/>
  <c r="BH77" i="94"/>
  <c r="BK77" i="94" s="1"/>
  <c r="BL77" i="94" s="1"/>
  <c r="H77" i="94"/>
  <c r="J77" i="94" s="1"/>
  <c r="BH80" i="94"/>
  <c r="BK80" i="94" s="1"/>
  <c r="BL80" i="94" s="1"/>
  <c r="H81" i="94"/>
  <c r="J81" i="94" s="1"/>
  <c r="H83" i="94"/>
  <c r="J83" i="94" s="1"/>
  <c r="BH86" i="94"/>
  <c r="BK86" i="94" s="1"/>
  <c r="BL86" i="94" s="1"/>
  <c r="H86" i="94"/>
  <c r="J86" i="94" s="1"/>
  <c r="AR88" i="94"/>
  <c r="AQ88" i="94"/>
  <c r="K100" i="94"/>
  <c r="K101" i="94"/>
  <c r="M118" i="94"/>
  <c r="M73" i="94"/>
  <c r="M119" i="94" s="1"/>
  <c r="D73" i="94"/>
  <c r="D119" i="94" s="1"/>
  <c r="X73" i="94"/>
  <c r="AJ108" i="94"/>
  <c r="AJ106" i="94"/>
  <c r="AP75" i="94"/>
  <c r="BJ107" i="94"/>
  <c r="AR78" i="94"/>
  <c r="AS78" i="94" s="1"/>
  <c r="AU78" i="94" s="1"/>
  <c r="AW78" i="94" s="1"/>
  <c r="AX78" i="94" s="1"/>
  <c r="AQ78" i="94"/>
  <c r="AQ107" i="94" s="1"/>
  <c r="BH78" i="94"/>
  <c r="BK78" i="94" s="1"/>
  <c r="BL78" i="94" s="1"/>
  <c r="H80" i="94"/>
  <c r="J80" i="94" s="1"/>
  <c r="BH82" i="94"/>
  <c r="BK82" i="94" s="1"/>
  <c r="BL82" i="94" s="1"/>
  <c r="H82" i="94"/>
  <c r="J82" i="94" s="1"/>
  <c r="AR84" i="94"/>
  <c r="AS84" i="94" s="1"/>
  <c r="AU84" i="94" s="1"/>
  <c r="AW84" i="94" s="1"/>
  <c r="AX84" i="94" s="1"/>
  <c r="AQ84" i="94"/>
  <c r="BM93" i="94"/>
  <c r="K93" i="94"/>
  <c r="BN93" i="94" s="1"/>
  <c r="X108" i="94"/>
  <c r="Y105" i="94"/>
  <c r="Z105" i="94" s="1"/>
  <c r="AC105" i="94" s="1"/>
  <c r="AE105" i="94" s="1"/>
  <c r="AF105" i="94" s="1"/>
  <c r="G118" i="94"/>
  <c r="G73" i="94"/>
  <c r="G119" i="94" s="1"/>
  <c r="AA73" i="94"/>
  <c r="BN78" i="94"/>
  <c r="BB108" i="94"/>
  <c r="BB106" i="94"/>
  <c r="BH79" i="94"/>
  <c r="BK79" i="94" s="1"/>
  <c r="BL79" i="94" s="1"/>
  <c r="AS81" i="94"/>
  <c r="AU81" i="94" s="1"/>
  <c r="AW81" i="94" s="1"/>
  <c r="AX81" i="94" s="1"/>
  <c r="H85" i="94"/>
  <c r="J85" i="94" s="1"/>
  <c r="AS85" i="94"/>
  <c r="AU85" i="94" s="1"/>
  <c r="AW85" i="94" s="1"/>
  <c r="AX85" i="94" s="1"/>
  <c r="H89" i="94"/>
  <c r="J89" i="94" s="1"/>
  <c r="BH89" i="94"/>
  <c r="BK89" i="94" s="1"/>
  <c r="BL89" i="94" s="1"/>
  <c r="BH90" i="94"/>
  <c r="BK90" i="94" s="1"/>
  <c r="BL90" i="94" s="1"/>
  <c r="BH94" i="94"/>
  <c r="BK94" i="94" s="1"/>
  <c r="BL94" i="94" s="1"/>
  <c r="BH98" i="94"/>
  <c r="BK98" i="94" s="1"/>
  <c r="BL98" i="94" s="1"/>
  <c r="BH102" i="94"/>
  <c r="BK102" i="94" s="1"/>
  <c r="BL102" i="94" s="1"/>
  <c r="H102" i="94"/>
  <c r="J102" i="94" s="1"/>
  <c r="BM104" i="94"/>
  <c r="K104" i="94"/>
  <c r="BN104" i="94" s="1"/>
  <c r="AC115" i="94"/>
  <c r="AE109" i="94"/>
  <c r="X120" i="94"/>
  <c r="O108" i="94"/>
  <c r="O106" i="94"/>
  <c r="BD108" i="94"/>
  <c r="BI106" i="94"/>
  <c r="BI108" i="94"/>
  <c r="E107" i="94"/>
  <c r="AN107" i="94"/>
  <c r="BB107" i="94"/>
  <c r="H90" i="94"/>
  <c r="J90" i="94" s="1"/>
  <c r="H91" i="94"/>
  <c r="J91" i="94" s="1"/>
  <c r="AR92" i="94"/>
  <c r="AQ92" i="94"/>
  <c r="H94" i="94"/>
  <c r="J94" i="94" s="1"/>
  <c r="H95" i="94"/>
  <c r="J95" i="94" s="1"/>
  <c r="AR96" i="94"/>
  <c r="AQ96" i="94"/>
  <c r="H98" i="94"/>
  <c r="J98" i="94" s="1"/>
  <c r="K99" i="94"/>
  <c r="AS103" i="94"/>
  <c r="AU103" i="94" s="1"/>
  <c r="AW103" i="94" s="1"/>
  <c r="AX103" i="94" s="1"/>
  <c r="AI114" i="94"/>
  <c r="AI113" i="94"/>
  <c r="AI118" i="94"/>
  <c r="BP73" i="94"/>
  <c r="BP119" i="94" s="1"/>
  <c r="H75" i="94"/>
  <c r="P75" i="94"/>
  <c r="Y108" i="94"/>
  <c r="AQ75" i="94"/>
  <c r="BF75" i="94"/>
  <c r="BJ108" i="94"/>
  <c r="BJ106" i="94"/>
  <c r="F76" i="94"/>
  <c r="O107" i="94"/>
  <c r="AP76" i="94"/>
  <c r="AP107" i="94" s="1"/>
  <c r="BD76" i="94"/>
  <c r="BD106" i="94" s="1"/>
  <c r="BI107" i="94"/>
  <c r="AS83" i="94"/>
  <c r="AU83" i="94" s="1"/>
  <c r="AW83" i="94" s="1"/>
  <c r="AX83" i="94" s="1"/>
  <c r="AS87" i="94"/>
  <c r="AU87" i="94" s="1"/>
  <c r="AW87" i="94" s="1"/>
  <c r="AX87" i="94" s="1"/>
  <c r="AS91" i="94"/>
  <c r="AU91" i="94" s="1"/>
  <c r="AW91" i="94" s="1"/>
  <c r="AX91" i="94" s="1"/>
  <c r="K92" i="94"/>
  <c r="AS95" i="94"/>
  <c r="AU95" i="94" s="1"/>
  <c r="AW95" i="94" s="1"/>
  <c r="AX95" i="94" s="1"/>
  <c r="K96" i="94"/>
  <c r="AR99" i="94"/>
  <c r="AS99" i="94" s="1"/>
  <c r="AU99" i="94" s="1"/>
  <c r="AW99" i="94" s="1"/>
  <c r="AX99" i="94" s="1"/>
  <c r="AQ99" i="94"/>
  <c r="AQ100" i="94"/>
  <c r="AR100" i="94"/>
  <c r="BH93" i="94"/>
  <c r="BK93" i="94" s="1"/>
  <c r="BL93" i="94" s="1"/>
  <c r="BH97" i="94"/>
  <c r="BK97" i="94" s="1"/>
  <c r="BL97" i="94" s="1"/>
  <c r="W107" i="94"/>
  <c r="W106" i="94"/>
  <c r="W118" i="94" s="1"/>
  <c r="BH101" i="94"/>
  <c r="BK101" i="94" s="1"/>
  <c r="BL101" i="94" s="1"/>
  <c r="AQ102" i="94"/>
  <c r="AS102" i="94" s="1"/>
  <c r="AU102" i="94" s="1"/>
  <c r="AW102" i="94" s="1"/>
  <c r="AX102" i="94" s="1"/>
  <c r="H103" i="94"/>
  <c r="J103" i="94" s="1"/>
  <c r="BH103" i="94"/>
  <c r="BK103" i="94" s="1"/>
  <c r="BL103" i="94" s="1"/>
  <c r="AM107" i="94"/>
  <c r="AM119" i="94" s="1"/>
  <c r="P114" i="94"/>
  <c r="R110" i="94"/>
  <c r="X107" i="94"/>
  <c r="X106" i="94"/>
  <c r="X118" i="94" s="1"/>
  <c r="AL107" i="94"/>
  <c r="AL119" i="94" s="1"/>
  <c r="AL106" i="94"/>
  <c r="AL118" i="94" s="1"/>
  <c r="AS101" i="94"/>
  <c r="AU101" i="94" s="1"/>
  <c r="AW101" i="94" s="1"/>
  <c r="AX101" i="94" s="1"/>
  <c r="H111" i="94"/>
  <c r="J111" i="94" s="1"/>
  <c r="H112" i="94"/>
  <c r="J112" i="94" s="1"/>
  <c r="Y99" i="94"/>
  <c r="Z99" i="94" s="1"/>
  <c r="AC99" i="94" s="1"/>
  <c r="AE99" i="94" s="1"/>
  <c r="AF99" i="94" s="1"/>
  <c r="AA107" i="94"/>
  <c r="AA106" i="94"/>
  <c r="AA118" i="94" s="1"/>
  <c r="BH104" i="94"/>
  <c r="BK104" i="94" s="1"/>
  <c r="BL104" i="94" s="1"/>
  <c r="D108" i="94"/>
  <c r="D120" i="94" s="1"/>
  <c r="D106" i="94"/>
  <c r="D118" i="94" s="1"/>
  <c r="E105" i="94"/>
  <c r="F105" i="94" s="1"/>
  <c r="C106" i="94"/>
  <c r="C118" i="94" s="1"/>
  <c r="AJ115" i="94"/>
  <c r="AP109" i="94"/>
  <c r="H114" i="94"/>
  <c r="AP110" i="94"/>
  <c r="AS110" i="94" s="1"/>
  <c r="AS112" i="94"/>
  <c r="AU112" i="94" s="1"/>
  <c r="AW112" i="94" s="1"/>
  <c r="AX112" i="94" s="1"/>
  <c r="AH106" i="94"/>
  <c r="AH118" i="94" s="1"/>
  <c r="AN115" i="94"/>
  <c r="AQ109" i="94"/>
  <c r="BB115" i="94"/>
  <c r="BD109" i="94"/>
  <c r="J110" i="94"/>
  <c r="BG110" i="94"/>
  <c r="AN105" i="94"/>
  <c r="AN106" i="94" s="1"/>
  <c r="E115" i="94"/>
  <c r="E113" i="94"/>
  <c r="F109" i="94"/>
  <c r="Z115" i="94"/>
  <c r="AR109" i="94"/>
  <c r="Z110" i="94"/>
  <c r="Z113" i="94" s="1"/>
  <c r="AH114" i="94"/>
  <c r="AH119" i="94" s="1"/>
  <c r="AJ111" i="94"/>
  <c r="AP111" i="94" s="1"/>
  <c r="AN111" i="94"/>
  <c r="AN113" i="94" s="1"/>
  <c r="AY114" i="94"/>
  <c r="AY113" i="94"/>
  <c r="AY118" i="94" s="1"/>
  <c r="BB111" i="94"/>
  <c r="BD111" i="94" s="1"/>
  <c r="BI113" i="94"/>
  <c r="BI115" i="94"/>
  <c r="E114" i="94"/>
  <c r="AN114" i="94"/>
  <c r="O113" i="94"/>
  <c r="Y113" i="94"/>
  <c r="BH116" i="94"/>
  <c r="BK116" i="94" s="1"/>
  <c r="BL116" i="94" s="1"/>
  <c r="F114" i="94"/>
  <c r="O114" i="94"/>
  <c r="P113" i="94"/>
  <c r="BJ113" i="94"/>
  <c r="BM116" i="94"/>
  <c r="K116" i="94"/>
  <c r="BN116" i="94" s="1"/>
  <c r="BL125" i="94"/>
  <c r="E109" i="93"/>
  <c r="F109" i="93" s="1"/>
  <c r="G109" i="93" s="1"/>
  <c r="D106" i="93"/>
  <c r="D108" i="93" s="1"/>
  <c r="C106" i="93"/>
  <c r="C108" i="93" s="1"/>
  <c r="B106" i="93"/>
  <c r="B108" i="93" s="1"/>
  <c r="E105" i="93"/>
  <c r="F105" i="93" s="1"/>
  <c r="G105" i="93" s="1"/>
  <c r="E104" i="93"/>
  <c r="F104" i="93" s="1"/>
  <c r="G104" i="93" s="1"/>
  <c r="E103" i="93"/>
  <c r="F103" i="93" s="1"/>
  <c r="G103" i="93" s="1"/>
  <c r="E102" i="93"/>
  <c r="F102" i="93" s="1"/>
  <c r="G102" i="93" s="1"/>
  <c r="E101" i="93"/>
  <c r="F101" i="93" s="1"/>
  <c r="D98" i="93"/>
  <c r="C98" i="93"/>
  <c r="C100" i="93" s="1"/>
  <c r="B98" i="93"/>
  <c r="E97" i="93"/>
  <c r="F97" i="93" s="1"/>
  <c r="G97" i="93" s="1"/>
  <c r="E96" i="93"/>
  <c r="F96" i="93" s="1"/>
  <c r="G96" i="93" s="1"/>
  <c r="E95" i="93"/>
  <c r="F95" i="93" s="1"/>
  <c r="G95" i="93" s="1"/>
  <c r="F94" i="93"/>
  <c r="G94" i="93" s="1"/>
  <c r="E94" i="93"/>
  <c r="E93" i="93"/>
  <c r="F93" i="93" s="1"/>
  <c r="G93" i="93" s="1"/>
  <c r="F92" i="93"/>
  <c r="G92" i="93" s="1"/>
  <c r="E92" i="93"/>
  <c r="E91" i="93"/>
  <c r="F91" i="93" s="1"/>
  <c r="G91" i="93" s="1"/>
  <c r="E90" i="93"/>
  <c r="F90" i="93" s="1"/>
  <c r="G90" i="93" s="1"/>
  <c r="E89" i="93"/>
  <c r="F89" i="93" s="1"/>
  <c r="G89" i="93" s="1"/>
  <c r="E88" i="93"/>
  <c r="F88" i="93" s="1"/>
  <c r="G88" i="93" s="1"/>
  <c r="E87" i="93"/>
  <c r="F87" i="93" s="1"/>
  <c r="G87" i="93" s="1"/>
  <c r="F86" i="93"/>
  <c r="G86" i="93" s="1"/>
  <c r="E86" i="93"/>
  <c r="E85" i="93"/>
  <c r="F85" i="93" s="1"/>
  <c r="G85" i="93" s="1"/>
  <c r="E84" i="93"/>
  <c r="F84" i="93" s="1"/>
  <c r="G84" i="93" s="1"/>
  <c r="E83" i="93"/>
  <c r="F83" i="93" s="1"/>
  <c r="G83" i="93" s="1"/>
  <c r="E82" i="93"/>
  <c r="F82" i="93" s="1"/>
  <c r="G82" i="93" s="1"/>
  <c r="E81" i="93"/>
  <c r="F81" i="93" s="1"/>
  <c r="G81" i="93" s="1"/>
  <c r="E80" i="93"/>
  <c r="F80" i="93" s="1"/>
  <c r="G80" i="93" s="1"/>
  <c r="F79" i="93"/>
  <c r="G79" i="93" s="1"/>
  <c r="E79" i="93"/>
  <c r="E78" i="93"/>
  <c r="F78" i="93" s="1"/>
  <c r="G78" i="93" s="1"/>
  <c r="E77" i="93"/>
  <c r="F77" i="93" s="1"/>
  <c r="G77" i="93" s="1"/>
  <c r="E76" i="93"/>
  <c r="F76" i="93" s="1"/>
  <c r="G76" i="93" s="1"/>
  <c r="E75" i="93"/>
  <c r="F75" i="93" s="1"/>
  <c r="G75" i="93" s="1"/>
  <c r="E74" i="93"/>
  <c r="F74" i="93" s="1"/>
  <c r="G74" i="93" s="1"/>
  <c r="E73" i="93"/>
  <c r="F73" i="93" s="1"/>
  <c r="G73" i="93" s="1"/>
  <c r="E72" i="93"/>
  <c r="F72" i="93" s="1"/>
  <c r="G72" i="93" s="1"/>
  <c r="F71" i="93"/>
  <c r="G71" i="93" s="1"/>
  <c r="E71" i="93"/>
  <c r="E70" i="93"/>
  <c r="F70" i="93" s="1"/>
  <c r="G70" i="93" s="1"/>
  <c r="E69" i="93"/>
  <c r="F69" i="93" s="1"/>
  <c r="G69" i="93" s="1"/>
  <c r="F68" i="93"/>
  <c r="G68" i="93" s="1"/>
  <c r="E68" i="93"/>
  <c r="E67" i="93"/>
  <c r="F67" i="93" s="1"/>
  <c r="G67" i="93" s="1"/>
  <c r="E66" i="93"/>
  <c r="F66" i="93" s="1"/>
  <c r="G66" i="93" s="1"/>
  <c r="E65" i="93"/>
  <c r="F65" i="93" s="1"/>
  <c r="G65" i="93" s="1"/>
  <c r="E64" i="93"/>
  <c r="F64" i="93" s="1"/>
  <c r="G64" i="93" s="1"/>
  <c r="F63" i="93"/>
  <c r="G63" i="93" s="1"/>
  <c r="E63" i="93"/>
  <c r="E62" i="93"/>
  <c r="F62" i="93" s="1"/>
  <c r="G62" i="93" s="1"/>
  <c r="E61" i="93"/>
  <c r="F61" i="93" s="1"/>
  <c r="G61" i="93" s="1"/>
  <c r="F60" i="93"/>
  <c r="G60" i="93" s="1"/>
  <c r="E60" i="93"/>
  <c r="E59" i="93"/>
  <c r="F59" i="93" s="1"/>
  <c r="G59" i="93" s="1"/>
  <c r="F58" i="93"/>
  <c r="G58" i="93" s="1"/>
  <c r="E58" i="93"/>
  <c r="E57" i="93"/>
  <c r="F57" i="93" s="1"/>
  <c r="G57" i="93" s="1"/>
  <c r="F56" i="93"/>
  <c r="G56" i="93" s="1"/>
  <c r="E56" i="93"/>
  <c r="E55" i="93"/>
  <c r="F55" i="93" s="1"/>
  <c r="G55" i="93" s="1"/>
  <c r="F54" i="93"/>
  <c r="G54" i="93" s="1"/>
  <c r="E54" i="93"/>
  <c r="E53" i="93"/>
  <c r="F53" i="93" s="1"/>
  <c r="G53" i="93" s="1"/>
  <c r="E52" i="93"/>
  <c r="F52" i="93" s="1"/>
  <c r="G52" i="93" s="1"/>
  <c r="E51" i="93"/>
  <c r="F51" i="93" s="1"/>
  <c r="G51" i="93" s="1"/>
  <c r="F50" i="93"/>
  <c r="G50" i="93" s="1"/>
  <c r="E50" i="93"/>
  <c r="E49" i="93"/>
  <c r="F49" i="93" s="1"/>
  <c r="G49" i="93" s="1"/>
  <c r="E48" i="93"/>
  <c r="F48" i="93" s="1"/>
  <c r="G48" i="93" s="1"/>
  <c r="E47" i="93"/>
  <c r="F47" i="93" s="1"/>
  <c r="G47" i="93" s="1"/>
  <c r="F46" i="93"/>
  <c r="G46" i="93" s="1"/>
  <c r="E46" i="93"/>
  <c r="E45" i="93"/>
  <c r="F45" i="93" s="1"/>
  <c r="G45" i="93" s="1"/>
  <c r="E44" i="93"/>
  <c r="F44" i="93" s="1"/>
  <c r="G44" i="93" s="1"/>
  <c r="G43" i="93"/>
  <c r="F43" i="93"/>
  <c r="E43" i="93"/>
  <c r="E42" i="93"/>
  <c r="F42" i="93" s="1"/>
  <c r="G42" i="93" s="1"/>
  <c r="E41" i="93"/>
  <c r="F41" i="93" s="1"/>
  <c r="D38" i="93"/>
  <c r="C38" i="93"/>
  <c r="B38" i="93"/>
  <c r="E37" i="93"/>
  <c r="F37" i="93" s="1"/>
  <c r="G37" i="93" s="1"/>
  <c r="E36" i="93"/>
  <c r="F36" i="93" s="1"/>
  <c r="G36" i="93" s="1"/>
  <c r="E35" i="93"/>
  <c r="F35" i="93" s="1"/>
  <c r="G35" i="93" s="1"/>
  <c r="E34" i="93"/>
  <c r="F34" i="93" s="1"/>
  <c r="G34" i="93" s="1"/>
  <c r="E33" i="93"/>
  <c r="F33" i="93" s="1"/>
  <c r="G33" i="93" s="1"/>
  <c r="E32" i="93"/>
  <c r="F32" i="93" s="1"/>
  <c r="G32" i="93" s="1"/>
  <c r="F31" i="93"/>
  <c r="G31" i="93" s="1"/>
  <c r="E31" i="93"/>
  <c r="E30" i="93"/>
  <c r="F30" i="93" s="1"/>
  <c r="G30" i="93" s="1"/>
  <c r="E29" i="93"/>
  <c r="F29" i="93" s="1"/>
  <c r="G29" i="93" s="1"/>
  <c r="E28" i="93"/>
  <c r="F28" i="93" s="1"/>
  <c r="G28" i="93" s="1"/>
  <c r="E27" i="93"/>
  <c r="F27" i="93" s="1"/>
  <c r="G27" i="93" s="1"/>
  <c r="E26" i="93"/>
  <c r="F26" i="93" s="1"/>
  <c r="G26" i="93" s="1"/>
  <c r="E25" i="93"/>
  <c r="F25" i="93" s="1"/>
  <c r="G25" i="93" s="1"/>
  <c r="E24" i="93"/>
  <c r="F24" i="93" s="1"/>
  <c r="G24" i="93" s="1"/>
  <c r="E23" i="93"/>
  <c r="F23" i="93" s="1"/>
  <c r="G23" i="93" s="1"/>
  <c r="E22" i="93"/>
  <c r="F22" i="93" s="1"/>
  <c r="G22" i="93" s="1"/>
  <c r="E21" i="93"/>
  <c r="F21" i="93" s="1"/>
  <c r="G21" i="93" s="1"/>
  <c r="E20" i="93"/>
  <c r="F20" i="93" s="1"/>
  <c r="G20" i="93" s="1"/>
  <c r="F19" i="93"/>
  <c r="G19" i="93" s="1"/>
  <c r="E19" i="93"/>
  <c r="E18" i="93"/>
  <c r="F18" i="93" s="1"/>
  <c r="G18" i="93" s="1"/>
  <c r="E17" i="93"/>
  <c r="F17" i="93" s="1"/>
  <c r="G17" i="93" s="1"/>
  <c r="E16" i="93"/>
  <c r="F16" i="93" s="1"/>
  <c r="G16" i="93" s="1"/>
  <c r="F15" i="93"/>
  <c r="G15" i="93" s="1"/>
  <c r="E15" i="93"/>
  <c r="E14" i="93"/>
  <c r="F14" i="93" s="1"/>
  <c r="G14" i="93" s="1"/>
  <c r="E13" i="93"/>
  <c r="F13" i="93" s="1"/>
  <c r="G13" i="93" s="1"/>
  <c r="E12" i="93"/>
  <c r="F12" i="93" s="1"/>
  <c r="G12" i="93" s="1"/>
  <c r="E11" i="93"/>
  <c r="F11" i="93" s="1"/>
  <c r="G11" i="93" s="1"/>
  <c r="E10" i="93"/>
  <c r="F10" i="93" s="1"/>
  <c r="G10" i="93" s="1"/>
  <c r="E9" i="93"/>
  <c r="F9" i="93" s="1"/>
  <c r="G9" i="93" s="1"/>
  <c r="E8" i="93"/>
  <c r="F8" i="93" s="1"/>
  <c r="G8" i="93" s="1"/>
  <c r="E7" i="93"/>
  <c r="F7" i="93" s="1"/>
  <c r="G7" i="93" s="1"/>
  <c r="F116" i="92"/>
  <c r="G116" i="92" s="1"/>
  <c r="E115" i="92"/>
  <c r="D115" i="92"/>
  <c r="B115" i="92"/>
  <c r="E113" i="92"/>
  <c r="D113" i="92"/>
  <c r="B113" i="92"/>
  <c r="B114" i="92" s="1"/>
  <c r="F112" i="92"/>
  <c r="G112" i="92" s="1"/>
  <c r="I112" i="92" s="1"/>
  <c r="L112" i="92" s="1"/>
  <c r="M112" i="92" s="1"/>
  <c r="F111" i="92"/>
  <c r="G111" i="92" s="1"/>
  <c r="F110" i="92"/>
  <c r="G110" i="92" s="1"/>
  <c r="I110" i="92" s="1"/>
  <c r="L110" i="92" s="1"/>
  <c r="M110" i="92" s="1"/>
  <c r="G109" i="92"/>
  <c r="F109" i="92"/>
  <c r="F108" i="92"/>
  <c r="F113" i="92" s="1"/>
  <c r="E107" i="92"/>
  <c r="D107" i="92"/>
  <c r="B107" i="92"/>
  <c r="E105" i="92"/>
  <c r="E106" i="92" s="1"/>
  <c r="D105" i="92"/>
  <c r="D106" i="92" s="1"/>
  <c r="B105" i="92"/>
  <c r="N104" i="92"/>
  <c r="F104" i="92"/>
  <c r="N103" i="92"/>
  <c r="F103" i="92"/>
  <c r="N102" i="92"/>
  <c r="F102" i="92"/>
  <c r="N101" i="92"/>
  <c r="F101" i="92"/>
  <c r="N100" i="92"/>
  <c r="F100" i="92"/>
  <c r="N99" i="92"/>
  <c r="F99" i="92"/>
  <c r="N98" i="92"/>
  <c r="F98" i="92"/>
  <c r="N97" i="92"/>
  <c r="F97" i="92"/>
  <c r="N96" i="92"/>
  <c r="F96" i="92"/>
  <c r="N95" i="92"/>
  <c r="F95" i="92"/>
  <c r="N94" i="92"/>
  <c r="F94" i="92"/>
  <c r="N93" i="92"/>
  <c r="F93" i="92"/>
  <c r="N92" i="92"/>
  <c r="F92" i="92"/>
  <c r="N91" i="92"/>
  <c r="F91" i="92"/>
  <c r="N90" i="92"/>
  <c r="F90" i="92"/>
  <c r="N89" i="92"/>
  <c r="F89" i="92"/>
  <c r="N88" i="92"/>
  <c r="F88" i="92"/>
  <c r="N87" i="92"/>
  <c r="F87" i="92"/>
  <c r="O87" i="92" s="1"/>
  <c r="N86" i="92"/>
  <c r="F86" i="92"/>
  <c r="N85" i="92"/>
  <c r="F85" i="92"/>
  <c r="G85" i="92" s="1"/>
  <c r="N84" i="92"/>
  <c r="F84" i="92"/>
  <c r="N83" i="92"/>
  <c r="F83" i="92"/>
  <c r="G83" i="92" s="1"/>
  <c r="N82" i="92"/>
  <c r="F82" i="92"/>
  <c r="N81" i="92"/>
  <c r="F81" i="92"/>
  <c r="G81" i="92" s="1"/>
  <c r="N80" i="92"/>
  <c r="F80" i="92"/>
  <c r="O80" i="92" s="1"/>
  <c r="N79" i="92"/>
  <c r="G79" i="92"/>
  <c r="F79" i="92"/>
  <c r="N78" i="92"/>
  <c r="F78" i="92"/>
  <c r="N77" i="92"/>
  <c r="F77" i="92"/>
  <c r="G77" i="92" s="1"/>
  <c r="N76" i="92"/>
  <c r="F76" i="92"/>
  <c r="N75" i="92"/>
  <c r="F75" i="92"/>
  <c r="F74" i="92"/>
  <c r="G74" i="92" s="1"/>
  <c r="I74" i="92" s="1"/>
  <c r="E73" i="92"/>
  <c r="E120" i="92" s="1"/>
  <c r="D73" i="92"/>
  <c r="B73" i="92"/>
  <c r="E71" i="92"/>
  <c r="D71" i="92"/>
  <c r="B71" i="92"/>
  <c r="F70" i="92"/>
  <c r="G70" i="92" s="1"/>
  <c r="F69" i="92"/>
  <c r="G69" i="92" s="1"/>
  <c r="I68" i="92"/>
  <c r="L68" i="92" s="1"/>
  <c r="M68" i="92" s="1"/>
  <c r="F68" i="92"/>
  <c r="G68" i="92" s="1"/>
  <c r="F67" i="92"/>
  <c r="G67" i="92" s="1"/>
  <c r="F66" i="92"/>
  <c r="G66" i="92" s="1"/>
  <c r="G65" i="92"/>
  <c r="I65" i="92" s="1"/>
  <c r="L65" i="92" s="1"/>
  <c r="M65" i="92" s="1"/>
  <c r="F65" i="92"/>
  <c r="F64" i="92"/>
  <c r="G64" i="92" s="1"/>
  <c r="I64" i="92" s="1"/>
  <c r="L64" i="92" s="1"/>
  <c r="M64" i="92" s="1"/>
  <c r="F63" i="92"/>
  <c r="G63" i="92" s="1"/>
  <c r="F62" i="92"/>
  <c r="G62" i="92" s="1"/>
  <c r="I62" i="92" s="1"/>
  <c r="F61" i="92"/>
  <c r="G61" i="92" s="1"/>
  <c r="F60" i="92"/>
  <c r="G60" i="92" s="1"/>
  <c r="I60" i="92" s="1"/>
  <c r="F59" i="92"/>
  <c r="G59" i="92" s="1"/>
  <c r="F58" i="92"/>
  <c r="G58" i="92" s="1"/>
  <c r="F57" i="92"/>
  <c r="G57" i="92" s="1"/>
  <c r="F56" i="92"/>
  <c r="G56" i="92" s="1"/>
  <c r="F55" i="92"/>
  <c r="G55" i="92" s="1"/>
  <c r="F54" i="92"/>
  <c r="G54" i="92" s="1"/>
  <c r="I54" i="92" s="1"/>
  <c r="L54" i="92" s="1"/>
  <c r="M54" i="92" s="1"/>
  <c r="F53" i="92"/>
  <c r="G53" i="92" s="1"/>
  <c r="I52" i="92"/>
  <c r="J52" i="92" s="1"/>
  <c r="F52" i="92"/>
  <c r="G52" i="92" s="1"/>
  <c r="F51" i="92"/>
  <c r="G51" i="92" s="1"/>
  <c r="F50" i="92"/>
  <c r="G50" i="92" s="1"/>
  <c r="G49" i="92"/>
  <c r="F49" i="92"/>
  <c r="F48" i="92"/>
  <c r="G48" i="92" s="1"/>
  <c r="I48" i="92" s="1"/>
  <c r="L48" i="92" s="1"/>
  <c r="M48" i="92" s="1"/>
  <c r="I47" i="92"/>
  <c r="L47" i="92" s="1"/>
  <c r="M47" i="92" s="1"/>
  <c r="F47" i="92"/>
  <c r="G47" i="92" s="1"/>
  <c r="F46" i="92"/>
  <c r="G46" i="92" s="1"/>
  <c r="I46" i="92" s="1"/>
  <c r="L46" i="92" s="1"/>
  <c r="M46" i="92" s="1"/>
  <c r="F45" i="92"/>
  <c r="G45" i="92" s="1"/>
  <c r="F44" i="92"/>
  <c r="G44" i="92" s="1"/>
  <c r="I44" i="92" s="1"/>
  <c r="L44" i="92" s="1"/>
  <c r="M44" i="92" s="1"/>
  <c r="F43" i="92"/>
  <c r="G43" i="92" s="1"/>
  <c r="F42" i="92"/>
  <c r="G42" i="92" s="1"/>
  <c r="I42" i="92" s="1"/>
  <c r="L42" i="92" s="1"/>
  <c r="M42" i="92" s="1"/>
  <c r="F41" i="92"/>
  <c r="G41" i="92" s="1"/>
  <c r="F40" i="92"/>
  <c r="G40" i="92" s="1"/>
  <c r="I40" i="92" s="1"/>
  <c r="L40" i="92" s="1"/>
  <c r="M40" i="92" s="1"/>
  <c r="F39" i="92"/>
  <c r="G39" i="92" s="1"/>
  <c r="I38" i="92"/>
  <c r="L38" i="92" s="1"/>
  <c r="M38" i="92" s="1"/>
  <c r="F38" i="92"/>
  <c r="G38" i="92" s="1"/>
  <c r="F37" i="92"/>
  <c r="G37" i="92" s="1"/>
  <c r="F36" i="92"/>
  <c r="G36" i="92" s="1"/>
  <c r="I36" i="92" s="1"/>
  <c r="L36" i="92" s="1"/>
  <c r="M36" i="92" s="1"/>
  <c r="F35" i="92"/>
  <c r="G35" i="92" s="1"/>
  <c r="I34" i="92"/>
  <c r="L34" i="92" s="1"/>
  <c r="M34" i="92" s="1"/>
  <c r="F34" i="92"/>
  <c r="G34" i="92" s="1"/>
  <c r="F33" i="92"/>
  <c r="G33" i="92" s="1"/>
  <c r="F32" i="92"/>
  <c r="G32" i="92" s="1"/>
  <c r="I32" i="92" s="1"/>
  <c r="L32" i="92" s="1"/>
  <c r="M32" i="92" s="1"/>
  <c r="F31" i="92"/>
  <c r="G31" i="92" s="1"/>
  <c r="F30" i="92"/>
  <c r="G30" i="92" s="1"/>
  <c r="I30" i="92" s="1"/>
  <c r="L30" i="92" s="1"/>
  <c r="M30" i="92" s="1"/>
  <c r="F29" i="92"/>
  <c r="G29" i="92" s="1"/>
  <c r="F28" i="92"/>
  <c r="G28" i="92" s="1"/>
  <c r="I28" i="92" s="1"/>
  <c r="L28" i="92" s="1"/>
  <c r="M28" i="92" s="1"/>
  <c r="F27" i="92"/>
  <c r="G27" i="92" s="1"/>
  <c r="F26" i="92"/>
  <c r="G26" i="92" s="1"/>
  <c r="I26" i="92" s="1"/>
  <c r="L26" i="92" s="1"/>
  <c r="M26" i="92" s="1"/>
  <c r="F25" i="92"/>
  <c r="G25" i="92" s="1"/>
  <c r="F24" i="92"/>
  <c r="G24" i="92" s="1"/>
  <c r="I24" i="92" s="1"/>
  <c r="L24" i="92" s="1"/>
  <c r="M24" i="92" s="1"/>
  <c r="F23" i="92"/>
  <c r="G23" i="92" s="1"/>
  <c r="I22" i="92"/>
  <c r="L22" i="92" s="1"/>
  <c r="M22" i="92" s="1"/>
  <c r="F22" i="92"/>
  <c r="G22" i="92" s="1"/>
  <c r="F21" i="92"/>
  <c r="G21" i="92" s="1"/>
  <c r="F20" i="92"/>
  <c r="G20" i="92" s="1"/>
  <c r="I20" i="92" s="1"/>
  <c r="L20" i="92" s="1"/>
  <c r="M20" i="92" s="1"/>
  <c r="F19" i="92"/>
  <c r="G19" i="92" s="1"/>
  <c r="I18" i="92"/>
  <c r="L18" i="92" s="1"/>
  <c r="M18" i="92" s="1"/>
  <c r="F18" i="92"/>
  <c r="G18" i="92" s="1"/>
  <c r="F17" i="92"/>
  <c r="G17" i="92" s="1"/>
  <c r="F16" i="92"/>
  <c r="G16" i="92" s="1"/>
  <c r="I16" i="92" s="1"/>
  <c r="L16" i="92" s="1"/>
  <c r="M16" i="92" s="1"/>
  <c r="F15" i="92"/>
  <c r="G15" i="92" s="1"/>
  <c r="F14" i="92"/>
  <c r="AI119" i="94" l="1"/>
  <c r="P115" i="94"/>
  <c r="R109" i="94"/>
  <c r="AU47" i="94"/>
  <c r="AW47" i="94" s="1"/>
  <c r="AX47" i="94" s="1"/>
  <c r="BH47" i="94"/>
  <c r="BK47" i="94" s="1"/>
  <c r="BL47" i="94" s="1"/>
  <c r="BQ70" i="94"/>
  <c r="AU57" i="94"/>
  <c r="AW57" i="94" s="1"/>
  <c r="AX57" i="94" s="1"/>
  <c r="BH57" i="94"/>
  <c r="BK57" i="94" s="1"/>
  <c r="BL57" i="94" s="1"/>
  <c r="AU41" i="94"/>
  <c r="AW41" i="94" s="1"/>
  <c r="BH41" i="94"/>
  <c r="BK41" i="94" s="1"/>
  <c r="BL41" i="94" s="1"/>
  <c r="AU110" i="94"/>
  <c r="AU37" i="94"/>
  <c r="AW37" i="94" s="1"/>
  <c r="BH37" i="94"/>
  <c r="BK37" i="94" s="1"/>
  <c r="BL37" i="94" s="1"/>
  <c r="AU51" i="94"/>
  <c r="AW51" i="94" s="1"/>
  <c r="AX51" i="94" s="1"/>
  <c r="BH51" i="94"/>
  <c r="BK51" i="94" s="1"/>
  <c r="BL51" i="94" s="1"/>
  <c r="BQ60" i="94"/>
  <c r="AU33" i="94"/>
  <c r="AW33" i="94" s="1"/>
  <c r="BH33" i="94"/>
  <c r="BK33" i="94" s="1"/>
  <c r="BL33" i="94" s="1"/>
  <c r="AU29" i="94"/>
  <c r="AW29" i="94" s="1"/>
  <c r="BH29" i="94"/>
  <c r="BK29" i="94" s="1"/>
  <c r="BL29" i="94" s="1"/>
  <c r="AR115" i="94"/>
  <c r="AS109" i="94"/>
  <c r="J114" i="94"/>
  <c r="K110" i="94"/>
  <c r="H105" i="94"/>
  <c r="J105" i="94" s="1"/>
  <c r="BH112" i="94"/>
  <c r="BK112" i="94" s="1"/>
  <c r="BL112" i="94" s="1"/>
  <c r="BQ116" i="94"/>
  <c r="BO116" i="94"/>
  <c r="BD113" i="94"/>
  <c r="BD115" i="94"/>
  <c r="BF109" i="94"/>
  <c r="AQ115" i="94"/>
  <c r="AP115" i="94"/>
  <c r="AP113" i="94"/>
  <c r="K111" i="94"/>
  <c r="AS100" i="94"/>
  <c r="Y106" i="94"/>
  <c r="BM98" i="94"/>
  <c r="K98" i="94"/>
  <c r="BN98" i="94" s="1"/>
  <c r="K95" i="94"/>
  <c r="BN95" i="94" s="1"/>
  <c r="BM95" i="94"/>
  <c r="AS92" i="94"/>
  <c r="BM90" i="94"/>
  <c r="K90" i="94"/>
  <c r="BN90" i="94" s="1"/>
  <c r="F108" i="94"/>
  <c r="BM102" i="94"/>
  <c r="K102" i="94"/>
  <c r="BN102" i="94" s="1"/>
  <c r="BH85" i="94"/>
  <c r="BK85" i="94" s="1"/>
  <c r="BL85" i="94" s="1"/>
  <c r="AJ107" i="94"/>
  <c r="BQ93" i="94"/>
  <c r="BO93" i="94"/>
  <c r="BM82" i="94"/>
  <c r="K82" i="94"/>
  <c r="BN82" i="94" s="1"/>
  <c r="AP108" i="94"/>
  <c r="AP106" i="94"/>
  <c r="X119" i="94"/>
  <c r="BH70" i="94"/>
  <c r="BK70" i="94" s="1"/>
  <c r="BL70" i="94" s="1"/>
  <c r="BO70" i="94" s="1"/>
  <c r="BH81" i="94"/>
  <c r="BK81" i="94" s="1"/>
  <c r="BL81" i="94" s="1"/>
  <c r="Z108" i="94"/>
  <c r="BQ97" i="94"/>
  <c r="BO97" i="94"/>
  <c r="BM52" i="94"/>
  <c r="K52" i="94"/>
  <c r="BN52" i="94" s="1"/>
  <c r="BM70" i="94"/>
  <c r="BM66" i="94"/>
  <c r="BM62" i="94"/>
  <c r="AS76" i="94"/>
  <c r="AS69" i="94"/>
  <c r="BH60" i="94"/>
  <c r="BK60" i="94" s="1"/>
  <c r="BL60" i="94" s="1"/>
  <c r="BO60" i="94" s="1"/>
  <c r="BM55" i="94"/>
  <c r="K55" i="94"/>
  <c r="BN55" i="94" s="1"/>
  <c r="BH71" i="94"/>
  <c r="BK71" i="94" s="1"/>
  <c r="BL71" i="94" s="1"/>
  <c r="BH61" i="94"/>
  <c r="BK61" i="94" s="1"/>
  <c r="BL61" i="94" s="1"/>
  <c r="BM45" i="94"/>
  <c r="K45" i="94"/>
  <c r="BN45" i="94" s="1"/>
  <c r="AS43" i="94"/>
  <c r="K40" i="94"/>
  <c r="BN40" i="94" s="1"/>
  <c r="BM40" i="94"/>
  <c r="K28" i="94"/>
  <c r="BN28" i="94" s="1"/>
  <c r="BM28" i="94"/>
  <c r="BQ48" i="94"/>
  <c r="BO48" i="94"/>
  <c r="BN59" i="94"/>
  <c r="BM56" i="94"/>
  <c r="BM49" i="94"/>
  <c r="K49" i="94"/>
  <c r="BN49" i="94" s="1"/>
  <c r="AJ73" i="94"/>
  <c r="K34" i="94"/>
  <c r="BN34" i="94" s="1"/>
  <c r="BM34" i="94"/>
  <c r="Y120" i="94"/>
  <c r="BN25" i="94"/>
  <c r="AS23" i="94"/>
  <c r="BD72" i="94"/>
  <c r="BD74" i="94"/>
  <c r="BD120" i="94" s="1"/>
  <c r="BF15" i="94"/>
  <c r="F72" i="94"/>
  <c r="F74" i="94"/>
  <c r="H15" i="94"/>
  <c r="O120" i="94"/>
  <c r="BH24" i="94"/>
  <c r="BK24" i="94" s="1"/>
  <c r="BL24" i="94" s="1"/>
  <c r="K20" i="94"/>
  <c r="BN20" i="94" s="1"/>
  <c r="BM20" i="94"/>
  <c r="AP120" i="94"/>
  <c r="BQ17" i="94"/>
  <c r="BO17" i="94"/>
  <c r="BB113" i="94"/>
  <c r="BB118" i="94" s="1"/>
  <c r="AP114" i="94"/>
  <c r="AJ113" i="94"/>
  <c r="AJ118" i="94" s="1"/>
  <c r="BF108" i="94"/>
  <c r="BG75" i="94"/>
  <c r="P106" i="94"/>
  <c r="P108" i="94"/>
  <c r="R75" i="94"/>
  <c r="BH99" i="94"/>
  <c r="BK99" i="94" s="1"/>
  <c r="BL99" i="94" s="1"/>
  <c r="BH95" i="94"/>
  <c r="BK95" i="94" s="1"/>
  <c r="BL95" i="94" s="1"/>
  <c r="K85" i="94"/>
  <c r="BN85" i="94" s="1"/>
  <c r="BM85" i="94"/>
  <c r="E108" i="94"/>
  <c r="BN101" i="94"/>
  <c r="K83" i="94"/>
  <c r="BN83" i="94" s="1"/>
  <c r="BM83" i="94"/>
  <c r="Z107" i="94"/>
  <c r="AC76" i="94"/>
  <c r="Z106" i="94"/>
  <c r="AY119" i="94"/>
  <c r="BQ66" i="94"/>
  <c r="BM67" i="94"/>
  <c r="K67" i="94"/>
  <c r="BN67" i="94" s="1"/>
  <c r="BM63" i="94"/>
  <c r="K63" i="94"/>
  <c r="BN63" i="94" s="1"/>
  <c r="AR107" i="94"/>
  <c r="BH66" i="94"/>
  <c r="BK66" i="94" s="1"/>
  <c r="BL66" i="94" s="1"/>
  <c r="BO66" i="94" s="1"/>
  <c r="K50" i="94"/>
  <c r="BN50" i="94" s="1"/>
  <c r="BM50" i="94"/>
  <c r="K87" i="94"/>
  <c r="BN87" i="94" s="1"/>
  <c r="BM87" i="94"/>
  <c r="K65" i="94"/>
  <c r="BN65" i="94" s="1"/>
  <c r="BM65" i="94"/>
  <c r="BI120" i="94"/>
  <c r="BM59" i="94"/>
  <c r="BN56" i="94"/>
  <c r="Z118" i="94"/>
  <c r="AC122" i="94" s="1"/>
  <c r="Z73" i="94"/>
  <c r="BM39" i="94"/>
  <c r="K39" i="94"/>
  <c r="BN39" i="94" s="1"/>
  <c r="K30" i="94"/>
  <c r="BN30" i="94" s="1"/>
  <c r="BM30" i="94"/>
  <c r="BJ120" i="94"/>
  <c r="BB73" i="94"/>
  <c r="BM27" i="94"/>
  <c r="K27" i="94"/>
  <c r="BN27" i="94" s="1"/>
  <c r="K22" i="94"/>
  <c r="BN22" i="94" s="1"/>
  <c r="BM22" i="94"/>
  <c r="E73" i="94"/>
  <c r="E119" i="94" s="1"/>
  <c r="AN118" i="94"/>
  <c r="AN73" i="94"/>
  <c r="AN119" i="94" s="1"/>
  <c r="AR105" i="94"/>
  <c r="AQ105" i="94"/>
  <c r="R114" i="94"/>
  <c r="T110" i="94"/>
  <c r="R113" i="94"/>
  <c r="BB114" i="94"/>
  <c r="AQ111" i="94"/>
  <c r="AQ114" i="94" s="1"/>
  <c r="AR111" i="94"/>
  <c r="Z114" i="94"/>
  <c r="AC110" i="94"/>
  <c r="F115" i="94"/>
  <c r="F113" i="94"/>
  <c r="H109" i="94"/>
  <c r="BH109" i="94"/>
  <c r="AJ114" i="94"/>
  <c r="K112" i="94"/>
  <c r="BN112" i="94" s="1"/>
  <c r="BM112" i="94"/>
  <c r="BH110" i="94"/>
  <c r="F107" i="94"/>
  <c r="BH76" i="94"/>
  <c r="H76" i="94"/>
  <c r="AQ108" i="94"/>
  <c r="AQ106" i="94"/>
  <c r="H108" i="94"/>
  <c r="H106" i="94"/>
  <c r="J75" i="94"/>
  <c r="BM99" i="94"/>
  <c r="AS96" i="94"/>
  <c r="BM94" i="94"/>
  <c r="K94" i="94"/>
  <c r="BN94" i="94" s="1"/>
  <c r="K91" i="94"/>
  <c r="BN91" i="94" s="1"/>
  <c r="BM91" i="94"/>
  <c r="BH84" i="94"/>
  <c r="BK84" i="94" s="1"/>
  <c r="BL84" i="94" s="1"/>
  <c r="BQ104" i="94"/>
  <c r="BO104" i="94"/>
  <c r="BM89" i="94"/>
  <c r="K89" i="94"/>
  <c r="BN89" i="94" s="1"/>
  <c r="E106" i="94"/>
  <c r="E118" i="94" s="1"/>
  <c r="AA119" i="94"/>
  <c r="BM80" i="94"/>
  <c r="K80" i="94"/>
  <c r="BN80" i="94" s="1"/>
  <c r="BM78" i="94"/>
  <c r="BM101" i="94"/>
  <c r="AS88" i="94"/>
  <c r="BH83" i="94"/>
  <c r="BK83" i="94" s="1"/>
  <c r="BL83" i="94" s="1"/>
  <c r="K77" i="94"/>
  <c r="BN77" i="94" s="1"/>
  <c r="BM77" i="94"/>
  <c r="Y107" i="94"/>
  <c r="BN84" i="94"/>
  <c r="BM53" i="94"/>
  <c r="K53" i="94"/>
  <c r="BN53" i="94" s="1"/>
  <c r="R107" i="94"/>
  <c r="T76" i="94"/>
  <c r="BN64" i="94"/>
  <c r="BQ79" i="94"/>
  <c r="BO79" i="94"/>
  <c r="AS75" i="94"/>
  <c r="BH64" i="94"/>
  <c r="BK64" i="94" s="1"/>
  <c r="BL64" i="94" s="1"/>
  <c r="BM60" i="94"/>
  <c r="BH59" i="94"/>
  <c r="BK59" i="94" s="1"/>
  <c r="BL59" i="94" s="1"/>
  <c r="BH87" i="94"/>
  <c r="BK87" i="94" s="1"/>
  <c r="BL87" i="94" s="1"/>
  <c r="BH65" i="94"/>
  <c r="BK65" i="94" s="1"/>
  <c r="BL65" i="94" s="1"/>
  <c r="BH36" i="94"/>
  <c r="BK36" i="94" s="1"/>
  <c r="BL36" i="94" s="1"/>
  <c r="K32" i="94"/>
  <c r="BN32" i="94" s="1"/>
  <c r="BM32" i="94"/>
  <c r="BI118" i="94"/>
  <c r="BI73" i="94"/>
  <c r="BI119" i="94" s="1"/>
  <c r="BM54" i="94"/>
  <c r="K54" i="94"/>
  <c r="BN54" i="94" s="1"/>
  <c r="BN58" i="94"/>
  <c r="Z120" i="94"/>
  <c r="K42" i="94"/>
  <c r="BN42" i="94" s="1"/>
  <c r="BM42" i="94"/>
  <c r="BM35" i="94"/>
  <c r="K35" i="94"/>
  <c r="BN35" i="94" s="1"/>
  <c r="BH30" i="94"/>
  <c r="BK30" i="94" s="1"/>
  <c r="BL30" i="94" s="1"/>
  <c r="BJ118" i="94"/>
  <c r="BJ73" i="94"/>
  <c r="BJ119" i="94" s="1"/>
  <c r="BB120" i="94"/>
  <c r="BM26" i="94"/>
  <c r="K16" i="94"/>
  <c r="BN16" i="94" s="1"/>
  <c r="BM16" i="94"/>
  <c r="P74" i="94"/>
  <c r="P120" i="94" s="1"/>
  <c r="P72" i="94"/>
  <c r="R15" i="94"/>
  <c r="BH22" i="94"/>
  <c r="BK22" i="94" s="1"/>
  <c r="BL22" i="94" s="1"/>
  <c r="K18" i="94"/>
  <c r="BN18" i="94" s="1"/>
  <c r="BM18" i="94"/>
  <c r="E120" i="94"/>
  <c r="AS19" i="94"/>
  <c r="AQ74" i="94"/>
  <c r="AQ120" i="94" s="1"/>
  <c r="AQ72" i="94"/>
  <c r="BD114" i="94"/>
  <c r="BF111" i="94"/>
  <c r="K103" i="94"/>
  <c r="BN103" i="94" s="1"/>
  <c r="BM103" i="94"/>
  <c r="F106" i="94"/>
  <c r="BD107" i="94"/>
  <c r="BF76" i="94"/>
  <c r="BN99" i="94"/>
  <c r="BH91" i="94"/>
  <c r="BK91" i="94" s="1"/>
  <c r="BL91" i="94" s="1"/>
  <c r="AE115" i="94"/>
  <c r="AF109" i="94"/>
  <c r="AN108" i="94"/>
  <c r="AN120" i="94" s="1"/>
  <c r="BO78" i="94"/>
  <c r="BQ78" i="94"/>
  <c r="BM86" i="94"/>
  <c r="K86" i="94"/>
  <c r="BN86" i="94" s="1"/>
  <c r="K81" i="94"/>
  <c r="BN81" i="94" s="1"/>
  <c r="BM81" i="94"/>
  <c r="AC106" i="94"/>
  <c r="AC108" i="94"/>
  <c r="AC120" i="94" s="1"/>
  <c r="AE75" i="94"/>
  <c r="BM84" i="94"/>
  <c r="W119" i="94"/>
  <c r="BQ62" i="94"/>
  <c r="K68" i="94"/>
  <c r="BN68" i="94" s="1"/>
  <c r="BM68" i="94"/>
  <c r="BH52" i="94"/>
  <c r="BK52" i="94" s="1"/>
  <c r="BL52" i="94" s="1"/>
  <c r="AR106" i="94"/>
  <c r="BH62" i="94"/>
  <c r="BK62" i="94" s="1"/>
  <c r="BL62" i="94" s="1"/>
  <c r="BO62" i="94" s="1"/>
  <c r="K46" i="94"/>
  <c r="BN46" i="94" s="1"/>
  <c r="BM46" i="94"/>
  <c r="K71" i="94"/>
  <c r="BN71" i="94" s="1"/>
  <c r="BM71" i="94"/>
  <c r="BM61" i="94"/>
  <c r="K61" i="94"/>
  <c r="BN61" i="94" s="1"/>
  <c r="BM47" i="94"/>
  <c r="K47" i="94"/>
  <c r="BN47" i="94" s="1"/>
  <c r="K36" i="94"/>
  <c r="BN36" i="94" s="1"/>
  <c r="BM36" i="94"/>
  <c r="K57" i="94"/>
  <c r="BN57" i="94" s="1"/>
  <c r="BM57" i="94"/>
  <c r="BM58" i="94"/>
  <c r="BM51" i="94"/>
  <c r="K51" i="94"/>
  <c r="BN51" i="94" s="1"/>
  <c r="AJ120" i="94"/>
  <c r="BQ44" i="94"/>
  <c r="BO44" i="94"/>
  <c r="BH42" i="94"/>
  <c r="BK42" i="94" s="1"/>
  <c r="BL42" i="94" s="1"/>
  <c r="K38" i="94"/>
  <c r="BN38" i="94" s="1"/>
  <c r="BM38" i="94"/>
  <c r="BM31" i="94"/>
  <c r="K31" i="94"/>
  <c r="BN31" i="94" s="1"/>
  <c r="Y118" i="94"/>
  <c r="Y73" i="94"/>
  <c r="Y119" i="94" s="1"/>
  <c r="BL124" i="94"/>
  <c r="BN26" i="94"/>
  <c r="AE74" i="94"/>
  <c r="AE72" i="94"/>
  <c r="AF15" i="94"/>
  <c r="AC73" i="94"/>
  <c r="O118" i="94"/>
  <c r="O73" i="94"/>
  <c r="O119" i="94" s="1"/>
  <c r="K24" i="94"/>
  <c r="BN24" i="94" s="1"/>
  <c r="BM24" i="94"/>
  <c r="BH20" i="94"/>
  <c r="BK20" i="94" s="1"/>
  <c r="BL20" i="94" s="1"/>
  <c r="AP118" i="94"/>
  <c r="AP73" i="94"/>
  <c r="AP119" i="94" s="1"/>
  <c r="BO21" i="94"/>
  <c r="BQ21" i="94"/>
  <c r="AR74" i="94"/>
  <c r="AR72" i="94"/>
  <c r="AS15" i="94"/>
  <c r="G108" i="92"/>
  <c r="D114" i="92"/>
  <c r="J46" i="92"/>
  <c r="B120" i="92"/>
  <c r="G87" i="92"/>
  <c r="B106" i="92"/>
  <c r="E114" i="92"/>
  <c r="D120" i="92"/>
  <c r="O84" i="92"/>
  <c r="J60" i="92"/>
  <c r="L60" i="92"/>
  <c r="M60" i="92" s="1"/>
  <c r="J56" i="92"/>
  <c r="I56" i="92"/>
  <c r="L56" i="92" s="1"/>
  <c r="M56" i="92" s="1"/>
  <c r="J64" i="92"/>
  <c r="E118" i="92"/>
  <c r="E121" i="92" s="1"/>
  <c r="O82" i="92"/>
  <c r="F115" i="92"/>
  <c r="F114" i="92" s="1"/>
  <c r="L52" i="92"/>
  <c r="M52" i="92" s="1"/>
  <c r="B118" i="92"/>
  <c r="O78" i="92"/>
  <c r="O86" i="92"/>
  <c r="J110" i="92"/>
  <c r="C110" i="93"/>
  <c r="C112" i="93" s="1"/>
  <c r="E98" i="93"/>
  <c r="D110" i="93"/>
  <c r="E106" i="93"/>
  <c r="D40" i="93"/>
  <c r="E38" i="93"/>
  <c r="F38" i="93"/>
  <c r="G38" i="93"/>
  <c r="F98" i="93"/>
  <c r="G41" i="93"/>
  <c r="G98" i="93" s="1"/>
  <c r="F106" i="93"/>
  <c r="G101" i="93"/>
  <c r="G106" i="93" s="1"/>
  <c r="B40" i="93"/>
  <c r="B110" i="93"/>
  <c r="E110" i="93" s="1"/>
  <c r="C40" i="93"/>
  <c r="I49" i="92"/>
  <c r="L49" i="92" s="1"/>
  <c r="M49" i="92" s="1"/>
  <c r="I55" i="92"/>
  <c r="L55" i="92" s="1"/>
  <c r="M55" i="92" s="1"/>
  <c r="J62" i="92"/>
  <c r="L62" i="92"/>
  <c r="M62" i="92" s="1"/>
  <c r="F73" i="92"/>
  <c r="J16" i="92"/>
  <c r="J18" i="92"/>
  <c r="J20" i="92"/>
  <c r="J22" i="92"/>
  <c r="J24" i="92"/>
  <c r="J26" i="92"/>
  <c r="J28" i="92"/>
  <c r="J30" i="92"/>
  <c r="J32" i="92"/>
  <c r="J34" i="92"/>
  <c r="J36" i="92"/>
  <c r="J38" i="92"/>
  <c r="J40" i="92"/>
  <c r="J42" i="92"/>
  <c r="J44" i="92"/>
  <c r="J48" i="92"/>
  <c r="I50" i="92"/>
  <c r="L50" i="92" s="1"/>
  <c r="M50" i="92" s="1"/>
  <c r="I63" i="92"/>
  <c r="L63" i="92" s="1"/>
  <c r="M63" i="92" s="1"/>
  <c r="I51" i="92"/>
  <c r="L51" i="92" s="1"/>
  <c r="M51" i="92" s="1"/>
  <c r="I59" i="92"/>
  <c r="L59" i="92" s="1"/>
  <c r="M59" i="92" s="1"/>
  <c r="I69" i="92"/>
  <c r="L69" i="92" s="1"/>
  <c r="M69" i="92" s="1"/>
  <c r="I15" i="92"/>
  <c r="L15" i="92" s="1"/>
  <c r="M15" i="92" s="1"/>
  <c r="I17" i="92"/>
  <c r="L17" i="92" s="1"/>
  <c r="M17" i="92" s="1"/>
  <c r="I19" i="92"/>
  <c r="L19" i="92" s="1"/>
  <c r="M19" i="92" s="1"/>
  <c r="J21" i="92"/>
  <c r="I21" i="92"/>
  <c r="L21" i="92" s="1"/>
  <c r="M21" i="92" s="1"/>
  <c r="I23" i="92"/>
  <c r="L23" i="92" s="1"/>
  <c r="M23" i="92" s="1"/>
  <c r="I25" i="92"/>
  <c r="L25" i="92" s="1"/>
  <c r="M25" i="92" s="1"/>
  <c r="I27" i="92"/>
  <c r="L27" i="92" s="1"/>
  <c r="M27" i="92" s="1"/>
  <c r="I29" i="92"/>
  <c r="L29" i="92" s="1"/>
  <c r="M29" i="92" s="1"/>
  <c r="J31" i="92"/>
  <c r="I31" i="92"/>
  <c r="L31" i="92" s="1"/>
  <c r="M31" i="92" s="1"/>
  <c r="I33" i="92"/>
  <c r="L33" i="92" s="1"/>
  <c r="M33" i="92" s="1"/>
  <c r="I35" i="92"/>
  <c r="L35" i="92" s="1"/>
  <c r="M35" i="92" s="1"/>
  <c r="I37" i="92"/>
  <c r="L37" i="92" s="1"/>
  <c r="M37" i="92" s="1"/>
  <c r="I39" i="92"/>
  <c r="L39" i="92" s="1"/>
  <c r="M39" i="92" s="1"/>
  <c r="I41" i="92"/>
  <c r="L41" i="92" s="1"/>
  <c r="M41" i="92" s="1"/>
  <c r="I43" i="92"/>
  <c r="L43" i="92" s="1"/>
  <c r="M43" i="92" s="1"/>
  <c r="I45" i="92"/>
  <c r="L45" i="92" s="1"/>
  <c r="M45" i="92" s="1"/>
  <c r="J47" i="92"/>
  <c r="J54" i="92"/>
  <c r="I67" i="92"/>
  <c r="L67" i="92" s="1"/>
  <c r="M67" i="92" s="1"/>
  <c r="D118" i="92"/>
  <c r="D72" i="92"/>
  <c r="D119" i="92" s="1"/>
  <c r="O75" i="92"/>
  <c r="G75" i="92"/>
  <c r="O76" i="92"/>
  <c r="G76" i="92"/>
  <c r="I77" i="92"/>
  <c r="L77" i="92" s="1"/>
  <c r="M77" i="92" s="1"/>
  <c r="I81" i="92"/>
  <c r="L81" i="92" s="1"/>
  <c r="M81" i="92" s="1"/>
  <c r="I85" i="92"/>
  <c r="L85" i="92" s="1"/>
  <c r="M85" i="92" s="1"/>
  <c r="O88" i="92"/>
  <c r="G88" i="92"/>
  <c r="O90" i="92"/>
  <c r="G90" i="92"/>
  <c r="O92" i="92"/>
  <c r="G92" i="92"/>
  <c r="O94" i="92"/>
  <c r="G94" i="92"/>
  <c r="O96" i="92"/>
  <c r="G96" i="92"/>
  <c r="O98" i="92"/>
  <c r="G98" i="92"/>
  <c r="O100" i="92"/>
  <c r="G100" i="92"/>
  <c r="O102" i="92"/>
  <c r="G102" i="92"/>
  <c r="O104" i="92"/>
  <c r="G104" i="92"/>
  <c r="I57" i="92"/>
  <c r="L57" i="92" s="1"/>
  <c r="M57" i="92" s="1"/>
  <c r="I58" i="92"/>
  <c r="L58" i="92" s="1"/>
  <c r="M58" i="92" s="1"/>
  <c r="I66" i="92"/>
  <c r="L66" i="92" s="1"/>
  <c r="M66" i="92" s="1"/>
  <c r="I70" i="92"/>
  <c r="L70" i="92" s="1"/>
  <c r="M70" i="92" s="1"/>
  <c r="B72" i="92"/>
  <c r="B119" i="92" s="1"/>
  <c r="J74" i="92"/>
  <c r="L74" i="92"/>
  <c r="I79" i="92"/>
  <c r="L79" i="92" s="1"/>
  <c r="M79" i="92" s="1"/>
  <c r="I83" i="92"/>
  <c r="L83" i="92" s="1"/>
  <c r="M83" i="92" s="1"/>
  <c r="I87" i="92"/>
  <c r="L87" i="92" s="1"/>
  <c r="M87" i="92" s="1"/>
  <c r="O89" i="92"/>
  <c r="G89" i="92"/>
  <c r="O91" i="92"/>
  <c r="G91" i="92"/>
  <c r="O93" i="92"/>
  <c r="G93" i="92"/>
  <c r="O95" i="92"/>
  <c r="G95" i="92"/>
  <c r="O97" i="92"/>
  <c r="G97" i="92"/>
  <c r="O99" i="92"/>
  <c r="G99" i="92"/>
  <c r="O101" i="92"/>
  <c r="G101" i="92"/>
  <c r="O103" i="92"/>
  <c r="G103" i="92"/>
  <c r="I109" i="92"/>
  <c r="L109" i="92" s="1"/>
  <c r="M109" i="92" s="1"/>
  <c r="J65" i="92"/>
  <c r="F71" i="92"/>
  <c r="G14" i="92"/>
  <c r="I53" i="92"/>
  <c r="L53" i="92" s="1"/>
  <c r="M53" i="92" s="1"/>
  <c r="I61" i="92"/>
  <c r="L61" i="92" s="1"/>
  <c r="M61" i="92" s="1"/>
  <c r="J68" i="92"/>
  <c r="G113" i="92"/>
  <c r="E72" i="92"/>
  <c r="E119" i="92" s="1"/>
  <c r="F107" i="92"/>
  <c r="F105" i="92"/>
  <c r="N105" i="92"/>
  <c r="G78" i="92"/>
  <c r="G80" i="92"/>
  <c r="G82" i="92"/>
  <c r="G84" i="92"/>
  <c r="G86" i="92"/>
  <c r="I111" i="92"/>
  <c r="L111" i="92" s="1"/>
  <c r="M111" i="92" s="1"/>
  <c r="J112" i="92"/>
  <c r="I116" i="92"/>
  <c r="L116" i="92" s="1"/>
  <c r="M116" i="92" s="1"/>
  <c r="O77" i="92"/>
  <c r="O79" i="92"/>
  <c r="O81" i="92"/>
  <c r="O83" i="92"/>
  <c r="O85" i="92"/>
  <c r="G115" i="92"/>
  <c r="I108" i="92"/>
  <c r="T109" i="94" l="1"/>
  <c r="R115" i="94"/>
  <c r="BQ26" i="94"/>
  <c r="BO26" i="94"/>
  <c r="AF74" i="94"/>
  <c r="AF72" i="94"/>
  <c r="BQ61" i="94"/>
  <c r="BO61" i="94"/>
  <c r="AE108" i="94"/>
  <c r="AF75" i="94"/>
  <c r="BQ81" i="94"/>
  <c r="BO81" i="94"/>
  <c r="BF107" i="94"/>
  <c r="BG76" i="94"/>
  <c r="BG107" i="94" s="1"/>
  <c r="BQ103" i="94"/>
  <c r="BO103" i="94"/>
  <c r="BG111" i="94"/>
  <c r="BG114" i="94" s="1"/>
  <c r="BF114" i="94"/>
  <c r="AU19" i="94"/>
  <c r="AW19" i="94" s="1"/>
  <c r="BH19" i="94"/>
  <c r="BK19" i="94" s="1"/>
  <c r="BL19" i="94" s="1"/>
  <c r="BO58" i="94"/>
  <c r="BQ58" i="94"/>
  <c r="BO53" i="94"/>
  <c r="BQ53" i="94"/>
  <c r="AU88" i="94"/>
  <c r="AW88" i="94" s="1"/>
  <c r="BH88" i="94"/>
  <c r="BK88" i="94" s="1"/>
  <c r="BL88" i="94" s="1"/>
  <c r="AU96" i="94"/>
  <c r="AW96" i="94" s="1"/>
  <c r="BH96" i="94"/>
  <c r="BK96" i="94" s="1"/>
  <c r="BL96" i="94" s="1"/>
  <c r="BK76" i="94"/>
  <c r="BH115" i="94"/>
  <c r="BK109" i="94"/>
  <c r="AC114" i="94"/>
  <c r="AE110" i="94"/>
  <c r="AC113" i="94"/>
  <c r="AC118" i="94" s="1"/>
  <c r="BO27" i="94"/>
  <c r="BQ27" i="94"/>
  <c r="BQ65" i="94"/>
  <c r="BO65" i="94"/>
  <c r="BQ50" i="94"/>
  <c r="BO50" i="94"/>
  <c r="BG108" i="94"/>
  <c r="BG106" i="94"/>
  <c r="H74" i="94"/>
  <c r="H72" i="94"/>
  <c r="J15" i="94"/>
  <c r="BQ59" i="94"/>
  <c r="BO59" i="94"/>
  <c r="BQ28" i="94"/>
  <c r="BO28" i="94"/>
  <c r="AU43" i="94"/>
  <c r="AW43" i="94" s="1"/>
  <c r="BH43" i="94"/>
  <c r="BK43" i="94" s="1"/>
  <c r="BL43" i="94" s="1"/>
  <c r="AU69" i="94"/>
  <c r="AW69" i="94" s="1"/>
  <c r="BH69" i="94"/>
  <c r="BK69" i="94" s="1"/>
  <c r="BL69" i="94" s="1"/>
  <c r="BO82" i="94"/>
  <c r="BQ82" i="94"/>
  <c r="AQ113" i="94"/>
  <c r="AQ118" i="94" s="1"/>
  <c r="BO31" i="94"/>
  <c r="BQ31" i="94"/>
  <c r="AS72" i="94"/>
  <c r="AS74" i="94"/>
  <c r="AU15" i="94"/>
  <c r="AE73" i="94"/>
  <c r="BQ36" i="94"/>
  <c r="BO36" i="94"/>
  <c r="BQ46" i="94"/>
  <c r="BO46" i="94"/>
  <c r="BO86" i="94"/>
  <c r="BQ86" i="94"/>
  <c r="R74" i="94"/>
  <c r="R72" i="94"/>
  <c r="T15" i="94"/>
  <c r="BQ16" i="94"/>
  <c r="BO16" i="94"/>
  <c r="BQ54" i="94"/>
  <c r="BO54" i="94"/>
  <c r="BQ64" i="94"/>
  <c r="BO64" i="94"/>
  <c r="BQ91" i="94"/>
  <c r="BO91" i="94"/>
  <c r="BQ112" i="94"/>
  <c r="BO112" i="94"/>
  <c r="H115" i="94"/>
  <c r="J109" i="94"/>
  <c r="H113" i="94"/>
  <c r="AS105" i="94"/>
  <c r="Z119" i="94"/>
  <c r="BO67" i="94"/>
  <c r="BQ67" i="94"/>
  <c r="R108" i="94"/>
  <c r="R106" i="94"/>
  <c r="T75" i="94"/>
  <c r="BF106" i="94"/>
  <c r="F120" i="94"/>
  <c r="BD118" i="94"/>
  <c r="BD73" i="94"/>
  <c r="BD119" i="94" s="1"/>
  <c r="BQ49" i="94"/>
  <c r="BO49" i="94"/>
  <c r="BQ45" i="94"/>
  <c r="BO45" i="94"/>
  <c r="BQ55" i="94"/>
  <c r="BO55" i="94"/>
  <c r="AR108" i="94"/>
  <c r="AR120" i="94" s="1"/>
  <c r="BQ90" i="94"/>
  <c r="BO90" i="94"/>
  <c r="BQ95" i="94"/>
  <c r="BO95" i="94"/>
  <c r="K105" i="94"/>
  <c r="AS115" i="94"/>
  <c r="AU109" i="94"/>
  <c r="AX29" i="94"/>
  <c r="BN29" i="94" s="1"/>
  <c r="BM29" i="94"/>
  <c r="AX37" i="94"/>
  <c r="BN37" i="94" s="1"/>
  <c r="BM37" i="94"/>
  <c r="AX41" i="94"/>
  <c r="BN41" i="94" s="1"/>
  <c r="BM41" i="94"/>
  <c r="BQ24" i="94"/>
  <c r="BO24" i="94"/>
  <c r="AE120" i="94"/>
  <c r="BQ38" i="94"/>
  <c r="BO38" i="94"/>
  <c r="BO47" i="94"/>
  <c r="BQ47" i="94"/>
  <c r="BQ68" i="94"/>
  <c r="BO68" i="94"/>
  <c r="AQ73" i="94"/>
  <c r="AQ119" i="94" s="1"/>
  <c r="P118" i="94"/>
  <c r="P73" i="94"/>
  <c r="P119" i="94" s="1"/>
  <c r="BQ42" i="94"/>
  <c r="BO42" i="94"/>
  <c r="BQ32" i="94"/>
  <c r="BO32" i="94"/>
  <c r="AS106" i="94"/>
  <c r="AS108" i="94"/>
  <c r="AU75" i="94"/>
  <c r="T107" i="94"/>
  <c r="U76" i="94"/>
  <c r="U107" i="94" s="1"/>
  <c r="BH75" i="94"/>
  <c r="BQ77" i="94"/>
  <c r="BO77" i="94"/>
  <c r="BQ94" i="94"/>
  <c r="BO94" i="94"/>
  <c r="J108" i="94"/>
  <c r="K75" i="94"/>
  <c r="AS111" i="94"/>
  <c r="AR114" i="94"/>
  <c r="T114" i="94"/>
  <c r="U110" i="94"/>
  <c r="U114" i="94" s="1"/>
  <c r="BB119" i="94"/>
  <c r="BQ30" i="94"/>
  <c r="BO30" i="94"/>
  <c r="BQ87" i="94"/>
  <c r="BO87" i="94"/>
  <c r="BQ83" i="94"/>
  <c r="BO83" i="94"/>
  <c r="BQ85" i="94"/>
  <c r="BO85" i="94"/>
  <c r="F118" i="94"/>
  <c r="F73" i="94"/>
  <c r="F119" i="94" s="1"/>
  <c r="AU23" i="94"/>
  <c r="AW23" i="94" s="1"/>
  <c r="BH23" i="94"/>
  <c r="BK23" i="94" s="1"/>
  <c r="BL23" i="94" s="1"/>
  <c r="BQ34" i="94"/>
  <c r="BO34" i="94"/>
  <c r="AS107" i="94"/>
  <c r="AU76" i="94"/>
  <c r="BQ52" i="94"/>
  <c r="BO52" i="94"/>
  <c r="BO102" i="94"/>
  <c r="BQ102" i="94"/>
  <c r="BQ98" i="94"/>
  <c r="BO98" i="94"/>
  <c r="BF115" i="94"/>
  <c r="BF113" i="94"/>
  <c r="BG109" i="94"/>
  <c r="K114" i="94"/>
  <c r="AR113" i="94"/>
  <c r="AR118" i="94" s="1"/>
  <c r="AW110" i="94"/>
  <c r="BM110" i="94" s="1"/>
  <c r="AR73" i="94"/>
  <c r="AR119" i="94" s="1"/>
  <c r="BO51" i="94"/>
  <c r="BQ51" i="94"/>
  <c r="BO57" i="94"/>
  <c r="BQ57" i="94"/>
  <c r="BO71" i="94"/>
  <c r="BQ71" i="94"/>
  <c r="AF115" i="94"/>
  <c r="BO99" i="94"/>
  <c r="BQ99" i="94"/>
  <c r="BQ18" i="94"/>
  <c r="BO18" i="94"/>
  <c r="BO35" i="94"/>
  <c r="BQ35" i="94"/>
  <c r="BO84" i="94"/>
  <c r="BQ84" i="94"/>
  <c r="BQ80" i="94"/>
  <c r="BO80" i="94"/>
  <c r="BQ89" i="94"/>
  <c r="BO89" i="94"/>
  <c r="H107" i="94"/>
  <c r="J76" i="94"/>
  <c r="BK110" i="94"/>
  <c r="BQ22" i="94"/>
  <c r="BO22" i="94"/>
  <c r="BO39" i="94"/>
  <c r="BQ39" i="94"/>
  <c r="BQ56" i="94"/>
  <c r="BO56" i="94"/>
  <c r="BQ63" i="94"/>
  <c r="BO63" i="94"/>
  <c r="AC107" i="94"/>
  <c r="AE76" i="94"/>
  <c r="BQ101" i="94"/>
  <c r="BO101" i="94"/>
  <c r="BQ20" i="94"/>
  <c r="BO20" i="94"/>
  <c r="BH15" i="94"/>
  <c r="BF72" i="94"/>
  <c r="BF74" i="94"/>
  <c r="BF120" i="94" s="1"/>
  <c r="BG15" i="94"/>
  <c r="BQ25" i="94"/>
  <c r="BO25" i="94"/>
  <c r="AJ119" i="94"/>
  <c r="BQ40" i="94"/>
  <c r="BO40" i="94"/>
  <c r="AU92" i="94"/>
  <c r="AW92" i="94" s="1"/>
  <c r="BH92" i="94"/>
  <c r="BK92" i="94" s="1"/>
  <c r="BL92" i="94" s="1"/>
  <c r="AU100" i="94"/>
  <c r="AW100" i="94" s="1"/>
  <c r="BH100" i="94"/>
  <c r="BK100" i="94" s="1"/>
  <c r="BL100" i="94" s="1"/>
  <c r="AX33" i="94"/>
  <c r="BN33" i="94" s="1"/>
  <c r="BM33" i="94"/>
  <c r="J69" i="92"/>
  <c r="J79" i="92"/>
  <c r="J17" i="92"/>
  <c r="J43" i="92"/>
  <c r="J27" i="92"/>
  <c r="J111" i="92"/>
  <c r="J87" i="92"/>
  <c r="J70" i="92"/>
  <c r="J35" i="92"/>
  <c r="J50" i="92"/>
  <c r="J77" i="92"/>
  <c r="J39" i="92"/>
  <c r="J23" i="92"/>
  <c r="J19" i="92"/>
  <c r="J15" i="92"/>
  <c r="B121" i="92"/>
  <c r="J85" i="92"/>
  <c r="G110" i="93"/>
  <c r="F110" i="93"/>
  <c r="I80" i="92"/>
  <c r="L80" i="92" s="1"/>
  <c r="M80" i="92" s="1"/>
  <c r="I97" i="92"/>
  <c r="L97" i="92" s="1"/>
  <c r="M97" i="92" s="1"/>
  <c r="I89" i="92"/>
  <c r="L89" i="92" s="1"/>
  <c r="M89" i="92" s="1"/>
  <c r="M74" i="92"/>
  <c r="J109" i="92"/>
  <c r="I104" i="92"/>
  <c r="L104" i="92" s="1"/>
  <c r="M104" i="92" s="1"/>
  <c r="I100" i="92"/>
  <c r="L100" i="92" s="1"/>
  <c r="M100" i="92" s="1"/>
  <c r="I96" i="92"/>
  <c r="L96" i="92" s="1"/>
  <c r="M96" i="92" s="1"/>
  <c r="I92" i="92"/>
  <c r="L92" i="92" s="1"/>
  <c r="M92" i="92" s="1"/>
  <c r="I88" i="92"/>
  <c r="L88" i="92" s="1"/>
  <c r="M88" i="92" s="1"/>
  <c r="I76" i="92"/>
  <c r="J59" i="92"/>
  <c r="J63" i="92"/>
  <c r="F120" i="92"/>
  <c r="J55" i="92"/>
  <c r="I101" i="92"/>
  <c r="L101" i="92" s="1"/>
  <c r="M101" i="92" s="1"/>
  <c r="J53" i="92"/>
  <c r="I86" i="92"/>
  <c r="L86" i="92" s="1"/>
  <c r="M86" i="92" s="1"/>
  <c r="I78" i="92"/>
  <c r="L78" i="92" s="1"/>
  <c r="M78" i="92" s="1"/>
  <c r="G73" i="92"/>
  <c r="G71" i="92"/>
  <c r="I14" i="92"/>
  <c r="J14" i="92" s="1"/>
  <c r="J83" i="92"/>
  <c r="I115" i="92"/>
  <c r="L108" i="92"/>
  <c r="I113" i="92"/>
  <c r="J108" i="92"/>
  <c r="I84" i="92"/>
  <c r="L84" i="92" s="1"/>
  <c r="M84" i="92" s="1"/>
  <c r="J116" i="92"/>
  <c r="F118" i="92"/>
  <c r="F72" i="92"/>
  <c r="J103" i="92"/>
  <c r="I103" i="92"/>
  <c r="L103" i="92" s="1"/>
  <c r="M103" i="92" s="1"/>
  <c r="I99" i="92"/>
  <c r="L99" i="92" s="1"/>
  <c r="M99" i="92" s="1"/>
  <c r="I95" i="92"/>
  <c r="L95" i="92" s="1"/>
  <c r="M95" i="92" s="1"/>
  <c r="I91" i="92"/>
  <c r="L91" i="92" s="1"/>
  <c r="M91" i="92" s="1"/>
  <c r="G107" i="92"/>
  <c r="J81" i="92"/>
  <c r="D121" i="92"/>
  <c r="J67" i="92"/>
  <c r="J45" i="92"/>
  <c r="J41" i="92"/>
  <c r="J37" i="92"/>
  <c r="J33" i="92"/>
  <c r="J29" i="92"/>
  <c r="J25" i="92"/>
  <c r="J58" i="92"/>
  <c r="I93" i="92"/>
  <c r="L93" i="92" s="1"/>
  <c r="M93" i="92" s="1"/>
  <c r="I82" i="92"/>
  <c r="L82" i="92" s="1"/>
  <c r="M82" i="92" s="1"/>
  <c r="O105" i="92"/>
  <c r="F106" i="92"/>
  <c r="G114" i="92"/>
  <c r="J61" i="92"/>
  <c r="G105" i="92"/>
  <c r="I102" i="92"/>
  <c r="L102" i="92" s="1"/>
  <c r="M102" i="92" s="1"/>
  <c r="I98" i="92"/>
  <c r="L98" i="92" s="1"/>
  <c r="M98" i="92" s="1"/>
  <c r="I94" i="92"/>
  <c r="L94" i="92" s="1"/>
  <c r="M94" i="92" s="1"/>
  <c r="I90" i="92"/>
  <c r="L90" i="92" s="1"/>
  <c r="M90" i="92" s="1"/>
  <c r="I75" i="92"/>
  <c r="J75" i="92"/>
  <c r="J57" i="92"/>
  <c r="J66" i="92"/>
  <c r="J51" i="92"/>
  <c r="J49" i="92"/>
  <c r="AC119" i="94" l="1"/>
  <c r="T113" i="94"/>
  <c r="U109" i="94"/>
  <c r="U115" i="94" s="1"/>
  <c r="T115" i="94"/>
  <c r="AX92" i="94"/>
  <c r="BN92" i="94" s="1"/>
  <c r="BM92" i="94"/>
  <c r="BF118" i="94"/>
  <c r="BF73" i="94"/>
  <c r="BF119" i="94" s="1"/>
  <c r="BL110" i="94"/>
  <c r="AU107" i="94"/>
  <c r="AW76" i="94"/>
  <c r="AU111" i="94"/>
  <c r="AU113" i="94" s="1"/>
  <c r="BH111" i="94"/>
  <c r="AS114" i="94"/>
  <c r="AW75" i="94"/>
  <c r="BO37" i="94"/>
  <c r="BQ37" i="94"/>
  <c r="AS113" i="94"/>
  <c r="R118" i="94"/>
  <c r="R73" i="94"/>
  <c r="R119" i="94" s="1"/>
  <c r="AU74" i="94"/>
  <c r="AU72" i="94"/>
  <c r="AW15" i="94"/>
  <c r="AX43" i="94"/>
  <c r="BN43" i="94" s="1"/>
  <c r="BM43" i="94"/>
  <c r="BH74" i="94"/>
  <c r="BH72" i="94"/>
  <c r="BK15" i="94"/>
  <c r="AX23" i="94"/>
  <c r="BN23" i="94" s="1"/>
  <c r="BM23" i="94"/>
  <c r="K108" i="94"/>
  <c r="BK75" i="94"/>
  <c r="AU105" i="94"/>
  <c r="AW105" i="94" s="1"/>
  <c r="BH105" i="94"/>
  <c r="BK105" i="94" s="1"/>
  <c r="BL105" i="94" s="1"/>
  <c r="R120" i="94"/>
  <c r="AS120" i="94"/>
  <c r="J74" i="94"/>
  <c r="J72" i="94"/>
  <c r="BM15" i="94"/>
  <c r="K15" i="94"/>
  <c r="AE114" i="94"/>
  <c r="AF110" i="94"/>
  <c r="AE113" i="94"/>
  <c r="AX96" i="94"/>
  <c r="BN96" i="94" s="1"/>
  <c r="BM96" i="94"/>
  <c r="AX19" i="94"/>
  <c r="BN19" i="94" s="1"/>
  <c r="BM19" i="94"/>
  <c r="AX100" i="94"/>
  <c r="BN100" i="94" s="1"/>
  <c r="BM100" i="94"/>
  <c r="BG74" i="94"/>
  <c r="BG72" i="94"/>
  <c r="AE107" i="94"/>
  <c r="AF76" i="94"/>
  <c r="AF107" i="94" s="1"/>
  <c r="J107" i="94"/>
  <c r="BM76" i="94"/>
  <c r="K76" i="94"/>
  <c r="K106" i="94" s="1"/>
  <c r="AX110" i="94"/>
  <c r="BO41" i="94"/>
  <c r="BQ41" i="94"/>
  <c r="BO29" i="94"/>
  <c r="BQ29" i="94"/>
  <c r="U113" i="94"/>
  <c r="AE119" i="94"/>
  <c r="AS118" i="94"/>
  <c r="AS73" i="94"/>
  <c r="AS119" i="94" s="1"/>
  <c r="AX69" i="94"/>
  <c r="BN69" i="94" s="1"/>
  <c r="BM69" i="94"/>
  <c r="H118" i="94"/>
  <c r="H73" i="94"/>
  <c r="H119" i="94" s="1"/>
  <c r="BK107" i="94"/>
  <c r="BL76" i="94"/>
  <c r="BL107" i="94" s="1"/>
  <c r="AF108" i="94"/>
  <c r="AF120" i="94" s="1"/>
  <c r="AF106" i="94"/>
  <c r="BO33" i="94"/>
  <c r="BQ33" i="94"/>
  <c r="BG115" i="94"/>
  <c r="BG113" i="94"/>
  <c r="J106" i="94"/>
  <c r="AU115" i="94"/>
  <c r="AW109" i="94"/>
  <c r="T106" i="94"/>
  <c r="T108" i="94"/>
  <c r="U75" i="94"/>
  <c r="J115" i="94"/>
  <c r="J113" i="94"/>
  <c r="K109" i="94"/>
  <c r="T74" i="94"/>
  <c r="T72" i="94"/>
  <c r="U15" i="94"/>
  <c r="H120" i="94"/>
  <c r="BK115" i="94"/>
  <c r="BL109" i="94"/>
  <c r="BH107" i="94"/>
  <c r="AX88" i="94"/>
  <c r="BN88" i="94" s="1"/>
  <c r="BM88" i="94"/>
  <c r="AE106" i="94"/>
  <c r="AE118" i="94" s="1"/>
  <c r="AF73" i="94"/>
  <c r="J90" i="92"/>
  <c r="J95" i="92"/>
  <c r="I114" i="92"/>
  <c r="J86" i="92"/>
  <c r="J102" i="92"/>
  <c r="J91" i="92"/>
  <c r="J99" i="92"/>
  <c r="J78" i="92"/>
  <c r="J98" i="92"/>
  <c r="J71" i="92"/>
  <c r="J73" i="92"/>
  <c r="J82" i="92"/>
  <c r="G72" i="92"/>
  <c r="G118" i="92"/>
  <c r="J101" i="92"/>
  <c r="J88" i="92"/>
  <c r="J96" i="92"/>
  <c r="J104" i="92"/>
  <c r="J97" i="92"/>
  <c r="J94" i="92"/>
  <c r="L113" i="92"/>
  <c r="M108" i="92"/>
  <c r="L115" i="92"/>
  <c r="G120" i="92"/>
  <c r="L76" i="92"/>
  <c r="I107" i="92"/>
  <c r="J115" i="92"/>
  <c r="J113" i="92"/>
  <c r="J114" i="92" s="1"/>
  <c r="L75" i="92"/>
  <c r="I105" i="92"/>
  <c r="I106" i="92" s="1"/>
  <c r="G106" i="92"/>
  <c r="J93" i="92"/>
  <c r="F119" i="92"/>
  <c r="F121" i="92" s="1"/>
  <c r="J84" i="92"/>
  <c r="I73" i="92"/>
  <c r="I71" i="92"/>
  <c r="L14" i="92"/>
  <c r="J76" i="92"/>
  <c r="J92" i="92"/>
  <c r="J100" i="92"/>
  <c r="J89" i="92"/>
  <c r="J80" i="92"/>
  <c r="BO88" i="94" l="1"/>
  <c r="BQ88" i="94"/>
  <c r="T120" i="94"/>
  <c r="BM107" i="94"/>
  <c r="BG118" i="94"/>
  <c r="BG73" i="94"/>
  <c r="BG119" i="94" s="1"/>
  <c r="BM72" i="94"/>
  <c r="BM74" i="94"/>
  <c r="BH106" i="94"/>
  <c r="BH73" i="94"/>
  <c r="AU108" i="94"/>
  <c r="AU120" i="94" s="1"/>
  <c r="AW107" i="94"/>
  <c r="AX76" i="94"/>
  <c r="AX107" i="94" s="1"/>
  <c r="K113" i="94"/>
  <c r="K115" i="94"/>
  <c r="U108" i="94"/>
  <c r="U106" i="94"/>
  <c r="AW115" i="94"/>
  <c r="AX109" i="94"/>
  <c r="BG120" i="94"/>
  <c r="BO19" i="94"/>
  <c r="BQ19" i="94"/>
  <c r="AF114" i="94"/>
  <c r="AF119" i="94" s="1"/>
  <c r="BN110" i="94"/>
  <c r="AF113" i="94"/>
  <c r="AF118" i="94" s="1"/>
  <c r="J118" i="94"/>
  <c r="J73" i="94"/>
  <c r="J119" i="94" s="1"/>
  <c r="BH108" i="94"/>
  <c r="BH120" i="94" s="1"/>
  <c r="BO43" i="94"/>
  <c r="BQ43" i="94"/>
  <c r="BL115" i="94"/>
  <c r="U74" i="94"/>
  <c r="U120" i="94" s="1"/>
  <c r="U72" i="94"/>
  <c r="BM109" i="94"/>
  <c r="J120" i="94"/>
  <c r="AX105" i="94"/>
  <c r="BN105" i="94" s="1"/>
  <c r="BM105" i="94"/>
  <c r="BO23" i="94"/>
  <c r="BQ23" i="94"/>
  <c r="AW74" i="94"/>
  <c r="AW72" i="94"/>
  <c r="AX15" i="94"/>
  <c r="AW108" i="94"/>
  <c r="AW106" i="94"/>
  <c r="AX75" i="94"/>
  <c r="BM75" i="94"/>
  <c r="BK111" i="94"/>
  <c r="BH113" i="94"/>
  <c r="BH114" i="94"/>
  <c r="T118" i="94"/>
  <c r="T73" i="94"/>
  <c r="T119" i="94" s="1"/>
  <c r="BO69" i="94"/>
  <c r="BQ69" i="94"/>
  <c r="K107" i="94"/>
  <c r="BN76" i="94"/>
  <c r="BO100" i="94"/>
  <c r="BQ100" i="94"/>
  <c r="BO96" i="94"/>
  <c r="BQ96" i="94"/>
  <c r="K74" i="94"/>
  <c r="K120" i="94" s="1"/>
  <c r="K72" i="94"/>
  <c r="BN15" i="94"/>
  <c r="BK108" i="94"/>
  <c r="BK106" i="94"/>
  <c r="BL75" i="94"/>
  <c r="BK74" i="94"/>
  <c r="BK120" i="94" s="1"/>
  <c r="BK72" i="94"/>
  <c r="BL15" i="94"/>
  <c r="AU73" i="94"/>
  <c r="AU106" i="94"/>
  <c r="AU118" i="94" s="1"/>
  <c r="AW111" i="94"/>
  <c r="AW113" i="94" s="1"/>
  <c r="AU114" i="94"/>
  <c r="BO92" i="94"/>
  <c r="BQ92" i="94"/>
  <c r="I118" i="92"/>
  <c r="I72" i="92"/>
  <c r="I119" i="92" s="1"/>
  <c r="I120" i="92"/>
  <c r="J120" i="92"/>
  <c r="M113" i="92"/>
  <c r="M115" i="92"/>
  <c r="J72" i="92"/>
  <c r="J107" i="92"/>
  <c r="J105" i="92"/>
  <c r="J118" i="92" s="1"/>
  <c r="L71" i="92"/>
  <c r="L73" i="92"/>
  <c r="M14" i="92"/>
  <c r="M75" i="92"/>
  <c r="L105" i="92"/>
  <c r="L106" i="92" s="1"/>
  <c r="M76" i="92"/>
  <c r="M107" i="92" s="1"/>
  <c r="L107" i="92"/>
  <c r="L114" i="92"/>
  <c r="G119" i="92"/>
  <c r="G121" i="92" s="1"/>
  <c r="AU119" i="94" l="1"/>
  <c r="BH118" i="94"/>
  <c r="BK121" i="94" s="1"/>
  <c r="BM121" i="94" s="1"/>
  <c r="BN72" i="94"/>
  <c r="BN74" i="94"/>
  <c r="BO15" i="94"/>
  <c r="BQ15" i="94"/>
  <c r="BL111" i="94"/>
  <c r="BK114" i="94"/>
  <c r="BK113" i="94"/>
  <c r="BO105" i="94"/>
  <c r="BQ105" i="94"/>
  <c r="AX115" i="94"/>
  <c r="BH119" i="94"/>
  <c r="BM73" i="94"/>
  <c r="BL108" i="94"/>
  <c r="BL106" i="94"/>
  <c r="K118" i="94"/>
  <c r="K73" i="94"/>
  <c r="K119" i="94" s="1"/>
  <c r="BM108" i="94"/>
  <c r="BM106" i="94"/>
  <c r="AX72" i="94"/>
  <c r="AX74" i="94"/>
  <c r="AF127" i="94"/>
  <c r="AF128" i="94" s="1"/>
  <c r="AF123" i="94"/>
  <c r="AX111" i="94"/>
  <c r="AX113" i="94" s="1"/>
  <c r="BM111" i="94"/>
  <c r="BM114" i="94" s="1"/>
  <c r="AW114" i="94"/>
  <c r="BL74" i="94"/>
  <c r="BL120" i="94" s="1"/>
  <c r="BL72" i="94"/>
  <c r="AX106" i="94"/>
  <c r="AX108" i="94"/>
  <c r="AW118" i="94"/>
  <c r="AW73" i="94"/>
  <c r="BN75" i="94"/>
  <c r="BM115" i="94"/>
  <c r="BM120" i="94" s="1"/>
  <c r="BQ110" i="94"/>
  <c r="BO110" i="94"/>
  <c r="BN109" i="94"/>
  <c r="BG127" i="94"/>
  <c r="BG128" i="94" s="1"/>
  <c r="BG123" i="94"/>
  <c r="BK118" i="94"/>
  <c r="BK73" i="94"/>
  <c r="BN107" i="94"/>
  <c r="BQ107" i="94" s="1"/>
  <c r="BQ76" i="94"/>
  <c r="BO76" i="94"/>
  <c r="BO107" i="94" s="1"/>
  <c r="AW120" i="94"/>
  <c r="U118" i="94"/>
  <c r="U73" i="94"/>
  <c r="U119" i="94" s="1"/>
  <c r="M105" i="92"/>
  <c r="M106" i="92" s="1"/>
  <c r="J106" i="92"/>
  <c r="J119" i="92" s="1"/>
  <c r="J121" i="92" s="1"/>
  <c r="L118" i="92"/>
  <c r="L72" i="92"/>
  <c r="L119" i="92" s="1"/>
  <c r="M73" i="92"/>
  <c r="M120" i="92" s="1"/>
  <c r="M71" i="92"/>
  <c r="L120" i="92"/>
  <c r="M114" i="92"/>
  <c r="I121" i="92"/>
  <c r="BK119" i="94" l="1"/>
  <c r="BM113" i="94"/>
  <c r="BM118" i="94" s="1"/>
  <c r="U127" i="94"/>
  <c r="U128" i="94" s="1"/>
  <c r="U123" i="94"/>
  <c r="BN115" i="94"/>
  <c r="BQ115" i="94" s="1"/>
  <c r="BQ109" i="94"/>
  <c r="BO109" i="94"/>
  <c r="BQ72" i="94"/>
  <c r="BQ73" i="94" s="1"/>
  <c r="BQ74" i="94"/>
  <c r="BO74" i="94"/>
  <c r="BO72" i="94"/>
  <c r="BN108" i="94"/>
  <c r="BQ108" i="94" s="1"/>
  <c r="BN106" i="94"/>
  <c r="BQ106" i="94" s="1"/>
  <c r="BQ75" i="94"/>
  <c r="BO75" i="94"/>
  <c r="AX120" i="94"/>
  <c r="BM119" i="94"/>
  <c r="AW119" i="94"/>
  <c r="BL73" i="94"/>
  <c r="BN111" i="94"/>
  <c r="AX114" i="94"/>
  <c r="AX118" i="94"/>
  <c r="AX73" i="94"/>
  <c r="K123" i="94"/>
  <c r="K127" i="94"/>
  <c r="K128" i="94" s="1"/>
  <c r="BL113" i="94"/>
  <c r="BL118" i="94" s="1"/>
  <c r="BL114" i="94"/>
  <c r="BN73" i="94"/>
  <c r="L121" i="92"/>
  <c r="M118" i="92"/>
  <c r="M72" i="92"/>
  <c r="M119" i="92" s="1"/>
  <c r="BN120" i="94" l="1"/>
  <c r="BQ120" i="94" s="1"/>
  <c r="BL127" i="94"/>
  <c r="BL128" i="94" s="1"/>
  <c r="BL123" i="94"/>
  <c r="AX127" i="94"/>
  <c r="AX128" i="94" s="1"/>
  <c r="AX123" i="94"/>
  <c r="BO108" i="94"/>
  <c r="BO106" i="94"/>
  <c r="BO73" i="94"/>
  <c r="BQ111" i="94"/>
  <c r="BO111" i="94"/>
  <c r="BO114" i="94" s="1"/>
  <c r="BN114" i="94"/>
  <c r="BQ114" i="94" s="1"/>
  <c r="BO115" i="94"/>
  <c r="AX119" i="94"/>
  <c r="BL119" i="94"/>
  <c r="BN113" i="94"/>
  <c r="M121" i="92"/>
  <c r="BO120" i="94" l="1"/>
  <c r="BO113" i="94"/>
  <c r="BO118" i="94" s="1"/>
  <c r="BQ113" i="94"/>
  <c r="BN118" i="94"/>
  <c r="BQ118" i="94" s="1"/>
  <c r="BO119" i="94"/>
  <c r="BN119" i="94"/>
  <c r="BQ119" i="94" s="1"/>
  <c r="AH21" i="85" l="1"/>
  <c r="AG21" i="85"/>
  <c r="AF21" i="85"/>
  <c r="S20" i="85"/>
  <c r="P20" i="85"/>
  <c r="M20" i="85"/>
  <c r="J20" i="85"/>
  <c r="F20" i="85"/>
  <c r="G20" i="85" s="1"/>
  <c r="S19" i="85"/>
  <c r="P19" i="85"/>
  <c r="M19" i="85"/>
  <c r="J19" i="85"/>
  <c r="F19" i="85"/>
  <c r="G19" i="85" s="1"/>
  <c r="S18" i="85"/>
  <c r="P18" i="85"/>
  <c r="M18" i="85"/>
  <c r="J18" i="85"/>
  <c r="F18" i="85"/>
  <c r="G18" i="85" s="1"/>
  <c r="S17" i="85"/>
  <c r="P17" i="85"/>
  <c r="M17" i="85"/>
  <c r="J17" i="85"/>
  <c r="F17" i="85"/>
  <c r="G17" i="85" s="1"/>
  <c r="S16" i="85"/>
  <c r="P16" i="85"/>
  <c r="M16" i="85"/>
  <c r="J16" i="85"/>
  <c r="F16" i="85"/>
  <c r="G16" i="85" s="1"/>
  <c r="S15" i="85"/>
  <c r="P15" i="85"/>
  <c r="M15" i="85"/>
  <c r="J15" i="85"/>
  <c r="F15" i="85"/>
  <c r="G15" i="85" s="1"/>
  <c r="S14" i="85"/>
  <c r="P14" i="85"/>
  <c r="M14" i="85"/>
  <c r="J14" i="85"/>
  <c r="F14" i="85"/>
  <c r="G14" i="85" s="1"/>
  <c r="S13" i="85"/>
  <c r="P13" i="85"/>
  <c r="M13" i="85"/>
  <c r="J13" i="85"/>
  <c r="F13" i="85"/>
  <c r="G13" i="85" s="1"/>
  <c r="S12" i="85"/>
  <c r="P12" i="85"/>
  <c r="M12" i="85"/>
  <c r="J12" i="85"/>
  <c r="F12" i="85"/>
  <c r="G12" i="85" s="1"/>
  <c r="S11" i="85"/>
  <c r="P11" i="85"/>
  <c r="M11" i="85"/>
  <c r="J11" i="85"/>
  <c r="F11" i="85"/>
  <c r="G11" i="85" s="1"/>
  <c r="S10" i="85"/>
  <c r="P10" i="85"/>
  <c r="M10" i="85"/>
  <c r="J10" i="85"/>
  <c r="F10" i="85"/>
  <c r="G10" i="85" s="1"/>
  <c r="S9" i="85"/>
  <c r="P9" i="85"/>
  <c r="M9" i="85"/>
  <c r="J9" i="85"/>
  <c r="F9" i="85"/>
  <c r="G9" i="85" s="1"/>
  <c r="AH8" i="85"/>
  <c r="AG8" i="85"/>
  <c r="AF8" i="85"/>
  <c r="AH21" i="84"/>
  <c r="AG21" i="84"/>
  <c r="AF21" i="84"/>
  <c r="S20" i="84"/>
  <c r="P20" i="84"/>
  <c r="M20" i="84"/>
  <c r="J20" i="84"/>
  <c r="F20" i="84"/>
  <c r="G20" i="84" s="1"/>
  <c r="S19" i="84"/>
  <c r="P19" i="84"/>
  <c r="M19" i="84"/>
  <c r="J19" i="84"/>
  <c r="F19" i="84"/>
  <c r="G19" i="84" s="1"/>
  <c r="S18" i="84"/>
  <c r="P18" i="84"/>
  <c r="M18" i="84"/>
  <c r="J18" i="84"/>
  <c r="F18" i="84"/>
  <c r="G18" i="84" s="1"/>
  <c r="S17" i="84"/>
  <c r="P17" i="84"/>
  <c r="M17" i="84"/>
  <c r="J17" i="84"/>
  <c r="F17" i="84"/>
  <c r="G17" i="84" s="1"/>
  <c r="S16" i="84"/>
  <c r="P16" i="84"/>
  <c r="M16" i="84"/>
  <c r="J16" i="84"/>
  <c r="F16" i="84"/>
  <c r="G16" i="84" s="1"/>
  <c r="S15" i="84"/>
  <c r="P15" i="84"/>
  <c r="M15" i="84"/>
  <c r="J15" i="84"/>
  <c r="F15" i="84"/>
  <c r="G15" i="84" s="1"/>
  <c r="S14" i="84"/>
  <c r="P14" i="84"/>
  <c r="M14" i="84"/>
  <c r="J14" i="84"/>
  <c r="G14" i="84"/>
  <c r="F14" i="84"/>
  <c r="S13" i="84"/>
  <c r="P13" i="84"/>
  <c r="M13" i="84"/>
  <c r="J13" i="84"/>
  <c r="F13" i="84"/>
  <c r="G13" i="84" s="1"/>
  <c r="S12" i="84"/>
  <c r="P12" i="84"/>
  <c r="M12" i="84"/>
  <c r="J12" i="84"/>
  <c r="F12" i="84"/>
  <c r="G12" i="84" s="1"/>
  <c r="S11" i="84"/>
  <c r="P11" i="84"/>
  <c r="M11" i="84"/>
  <c r="J11" i="84"/>
  <c r="F11" i="84"/>
  <c r="G11" i="84" s="1"/>
  <c r="S10" i="84"/>
  <c r="P10" i="84"/>
  <c r="M10" i="84"/>
  <c r="J10" i="84"/>
  <c r="F10" i="84"/>
  <c r="G10" i="84" s="1"/>
  <c r="S9" i="84"/>
  <c r="P9" i="84"/>
  <c r="M9" i="84"/>
  <c r="J9" i="84"/>
  <c r="F9" i="84"/>
  <c r="G9" i="84" s="1"/>
  <c r="AH8" i="84"/>
  <c r="AG8" i="84"/>
  <c r="AF8" i="84"/>
  <c r="J21" i="85" l="1"/>
  <c r="AC17" i="85"/>
  <c r="AD18" i="85" s="1"/>
  <c r="AC13" i="84"/>
  <c r="AD15" i="84" s="1"/>
  <c r="J21" i="84"/>
  <c r="AC17" i="84"/>
  <c r="AD17" i="84" s="1"/>
  <c r="AC13" i="85"/>
  <c r="AD16" i="85" s="1"/>
  <c r="Y9" i="85"/>
  <c r="Y11" i="85"/>
  <c r="AD13" i="85"/>
  <c r="Y13" i="85"/>
  <c r="Y15" i="85"/>
  <c r="Y18" i="85"/>
  <c r="AD19" i="85"/>
  <c r="Y10" i="85"/>
  <c r="Y12" i="85"/>
  <c r="Y14" i="85"/>
  <c r="AD17" i="85"/>
  <c r="Y17" i="85"/>
  <c r="Y20" i="85"/>
  <c r="AC9" i="85"/>
  <c r="Y16" i="85"/>
  <c r="Y19" i="85"/>
  <c r="Y9" i="84"/>
  <c r="Y11" i="84"/>
  <c r="Y15" i="84"/>
  <c r="Y18" i="84"/>
  <c r="AD16" i="84"/>
  <c r="Y10" i="84"/>
  <c r="Y12" i="84"/>
  <c r="Y17" i="84"/>
  <c r="Y20" i="84"/>
  <c r="AC9" i="84"/>
  <c r="Y13" i="84"/>
  <c r="Y14" i="84"/>
  <c r="Y16" i="84"/>
  <c r="Y19" i="84"/>
  <c r="AD20" i="84" l="1"/>
  <c r="AC21" i="85"/>
  <c r="AD18" i="84"/>
  <c r="AD14" i="84"/>
  <c r="AD13" i="84"/>
  <c r="AC21" i="84"/>
  <c r="AD20" i="85"/>
  <c r="AD19" i="84"/>
  <c r="AD15" i="85"/>
  <c r="AD14" i="85"/>
  <c r="AD10" i="85"/>
  <c r="AD9" i="85"/>
  <c r="AD12" i="85"/>
  <c r="AD11" i="85"/>
  <c r="AD10" i="84"/>
  <c r="AD9" i="84"/>
  <c r="AD12" i="84"/>
  <c r="AD11" i="84"/>
  <c r="AF307" i="77" l="1"/>
  <c r="AE307" i="77"/>
  <c r="AF306" i="77"/>
  <c r="AE306" i="77"/>
  <c r="AF305" i="77"/>
  <c r="AE305" i="77"/>
  <c r="F12" i="39"/>
  <c r="F13" i="39"/>
  <c r="F14" i="39"/>
  <c r="F15" i="39"/>
  <c r="F16" i="39"/>
  <c r="F17" i="39"/>
  <c r="F18" i="39"/>
  <c r="F19" i="39"/>
  <c r="F20" i="39"/>
  <c r="F21" i="39"/>
  <c r="F22" i="39"/>
  <c r="F23" i="39"/>
  <c r="F9" i="51"/>
  <c r="F10" i="51"/>
  <c r="F11" i="51"/>
  <c r="F12" i="51"/>
  <c r="F13" i="51"/>
  <c r="F14" i="51"/>
  <c r="F15" i="51"/>
  <c r="F16" i="51"/>
  <c r="F17" i="51"/>
  <c r="F18" i="51"/>
  <c r="F19" i="51"/>
  <c r="F20" i="51"/>
  <c r="AH21" i="51"/>
  <c r="AG21" i="51"/>
  <c r="AF21" i="51"/>
  <c r="J9" i="51" l="1"/>
  <c r="J10" i="51"/>
  <c r="J11" i="51"/>
  <c r="J12" i="51"/>
  <c r="J13" i="51"/>
  <c r="J14" i="51"/>
  <c r="J15" i="51"/>
  <c r="J16" i="51"/>
  <c r="J17" i="51"/>
  <c r="J18" i="51"/>
  <c r="J19" i="51"/>
  <c r="J20" i="51"/>
  <c r="AH8" i="51"/>
  <c r="AG8" i="51"/>
  <c r="AF8" i="51"/>
  <c r="AD304" i="77"/>
  <c r="AD303" i="77" s="1"/>
  <c r="AD309" i="77" s="1"/>
  <c r="Q297" i="77"/>
  <c r="P297" i="77"/>
  <c r="O297" i="77"/>
  <c r="Q296" i="77"/>
  <c r="P296" i="77"/>
  <c r="O296" i="77"/>
  <c r="Q295" i="77"/>
  <c r="P295" i="77"/>
  <c r="O295" i="77"/>
  <c r="Q294" i="77"/>
  <c r="P294" i="77"/>
  <c r="O294" i="77"/>
  <c r="Q293" i="77"/>
  <c r="P293" i="77"/>
  <c r="O293" i="77"/>
  <c r="Q292" i="77"/>
  <c r="P292" i="77"/>
  <c r="O292" i="77"/>
  <c r="Q291" i="77"/>
  <c r="P291" i="77"/>
  <c r="O291" i="77"/>
  <c r="Q290" i="77"/>
  <c r="P290" i="77"/>
  <c r="O290" i="77"/>
  <c r="Q289" i="77"/>
  <c r="P289" i="77"/>
  <c r="O289" i="77"/>
  <c r="Q288" i="77"/>
  <c r="P288" i="77"/>
  <c r="O288" i="77"/>
  <c r="Q287" i="77"/>
  <c r="P287" i="77"/>
  <c r="O287" i="77"/>
  <c r="Q286" i="77"/>
  <c r="P286" i="77"/>
  <c r="O286" i="77"/>
  <c r="N285" i="77"/>
  <c r="M285" i="77"/>
  <c r="L285" i="77"/>
  <c r="AH308" i="77" s="1"/>
  <c r="O285" i="77" l="1"/>
  <c r="O299" i="77" s="1"/>
  <c r="U300" i="77" s="1"/>
  <c r="U296" i="77" s="1"/>
  <c r="AA296" i="77" s="1"/>
  <c r="Q285" i="77"/>
  <c r="Q299" i="77" s="1"/>
  <c r="W300" i="77" s="1"/>
  <c r="W290" i="77" s="1"/>
  <c r="AC290" i="77" s="1"/>
  <c r="AE304" i="77"/>
  <c r="AE303" i="77" s="1"/>
  <c r="AE309" i="77" s="1"/>
  <c r="P285" i="77"/>
  <c r="P299" i="77" s="1"/>
  <c r="V300" i="77" s="1"/>
  <c r="V293" i="77" s="1"/>
  <c r="AB293" i="77" s="1"/>
  <c r="AF304" i="77"/>
  <c r="AF303" i="77" s="1"/>
  <c r="AF309" i="77" s="1"/>
  <c r="W292" i="77" l="1"/>
  <c r="AC292" i="77" s="1"/>
  <c r="W297" i="77"/>
  <c r="AC297" i="77" s="1"/>
  <c r="W294" i="77"/>
  <c r="AC294" i="77" s="1"/>
  <c r="W293" i="77"/>
  <c r="AC293" i="77" s="1"/>
  <c r="W289" i="77"/>
  <c r="AC289" i="77" s="1"/>
  <c r="W286" i="77"/>
  <c r="AC286" i="77" s="1"/>
  <c r="W296" i="77"/>
  <c r="AC296" i="77" s="1"/>
  <c r="W291" i="77"/>
  <c r="AC291" i="77" s="1"/>
  <c r="W288" i="77"/>
  <c r="AC288" i="77" s="1"/>
  <c r="V289" i="77"/>
  <c r="AB289" i="77" s="1"/>
  <c r="W287" i="77"/>
  <c r="AC287" i="77" s="1"/>
  <c r="W295" i="77"/>
  <c r="AC295" i="77" s="1"/>
  <c r="V292" i="77"/>
  <c r="AB292" i="77" s="1"/>
  <c r="V290" i="77"/>
  <c r="AB290" i="77" s="1"/>
  <c r="V297" i="77"/>
  <c r="AB297" i="77" s="1"/>
  <c r="V295" i="77"/>
  <c r="AB295" i="77" s="1"/>
  <c r="V287" i="77"/>
  <c r="AB287" i="77" s="1"/>
  <c r="U287" i="77"/>
  <c r="AA287" i="77" s="1"/>
  <c r="U291" i="77"/>
  <c r="AA291" i="77" s="1"/>
  <c r="U295" i="77"/>
  <c r="AA295" i="77" s="1"/>
  <c r="U286" i="77"/>
  <c r="AA286" i="77" s="1"/>
  <c r="U290" i="77"/>
  <c r="AA290" i="77" s="1"/>
  <c r="U294" i="77"/>
  <c r="AA294" i="77" s="1"/>
  <c r="V296" i="77"/>
  <c r="AB296" i="77" s="1"/>
  <c r="V288" i="77"/>
  <c r="AB288" i="77" s="1"/>
  <c r="V291" i="77"/>
  <c r="AB291" i="77" s="1"/>
  <c r="V294" i="77"/>
  <c r="AB294" i="77" s="1"/>
  <c r="V286" i="77"/>
  <c r="AB286" i="77" s="1"/>
  <c r="U289" i="77"/>
  <c r="AA289" i="77" s="1"/>
  <c r="U293" i="77"/>
  <c r="AA293" i="77" s="1"/>
  <c r="U297" i="77"/>
  <c r="AA297" i="77" s="1"/>
  <c r="U288" i="77"/>
  <c r="AA288" i="77" s="1"/>
  <c r="U292" i="77"/>
  <c r="AA292" i="77" s="1"/>
  <c r="AC285" i="77" l="1"/>
  <c r="AC301" i="77" s="1"/>
  <c r="AC302" i="77" s="1"/>
  <c r="AB285" i="77"/>
  <c r="AB301" i="77" s="1"/>
  <c r="AB302" i="77" s="1"/>
  <c r="AA285" i="77"/>
  <c r="AA301" i="77" s="1"/>
  <c r="AA302" i="77" s="1"/>
  <c r="J21" i="51"/>
  <c r="T6" i="60" l="1"/>
  <c r="S6" i="60"/>
  <c r="R6" i="60"/>
  <c r="Q6" i="60"/>
  <c r="P6" i="60"/>
  <c r="K6" i="60"/>
  <c r="F6" i="60"/>
  <c r="U6" i="60" l="1"/>
  <c r="M20" i="51" l="1"/>
  <c r="M19" i="51"/>
  <c r="M18" i="51"/>
  <c r="M17" i="51"/>
  <c r="M16" i="51"/>
  <c r="M15" i="51"/>
  <c r="M14" i="51"/>
  <c r="M13" i="51"/>
  <c r="M12" i="51"/>
  <c r="M11" i="51"/>
  <c r="M10" i="51"/>
  <c r="M9" i="51"/>
  <c r="C24" i="75" l="1"/>
  <c r="C30" i="75" s="1"/>
  <c r="C35" i="75" l="1"/>
  <c r="BF33" i="75" l="1"/>
  <c r="BF34" i="75"/>
  <c r="BF31" i="75" l="1"/>
  <c r="BG31" i="75" s="1"/>
  <c r="BI34" i="75"/>
  <c r="BI33" i="75"/>
  <c r="BH34" i="75" l="1"/>
  <c r="O8" i="51"/>
  <c r="BH33" i="75"/>
  <c r="BI31" i="75"/>
  <c r="BF32" i="75"/>
  <c r="BH32" i="75" s="1"/>
  <c r="BF30" i="75"/>
  <c r="BI30" i="75" s="1"/>
  <c r="O20" i="84" l="1"/>
  <c r="O13" i="84"/>
  <c r="O14" i="84"/>
  <c r="O16" i="84"/>
  <c r="O19" i="84"/>
  <c r="O9" i="84"/>
  <c r="O12" i="84"/>
  <c r="O17" i="84"/>
  <c r="O11" i="84"/>
  <c r="O10" i="84"/>
  <c r="O15" i="84"/>
  <c r="O18" i="84"/>
  <c r="O20" i="85"/>
  <c r="O11" i="85"/>
  <c r="O14" i="85"/>
  <c r="O10" i="85"/>
  <c r="O15" i="85"/>
  <c r="O18" i="85"/>
  <c r="O13" i="85"/>
  <c r="O16" i="85"/>
  <c r="O19" i="85"/>
  <c r="O9" i="85"/>
  <c r="O12" i="85"/>
  <c r="O17" i="85"/>
  <c r="Q8" i="51"/>
  <c r="W8" i="51"/>
  <c r="U8" i="51"/>
  <c r="R8" i="51"/>
  <c r="BI32" i="75"/>
  <c r="W19" i="85" l="1"/>
  <c r="W9" i="85"/>
  <c r="W12" i="85"/>
  <c r="W15" i="85"/>
  <c r="W17" i="85"/>
  <c r="W18" i="85"/>
  <c r="W20" i="85"/>
  <c r="W11" i="85"/>
  <c r="W16" i="85"/>
  <c r="W10" i="85"/>
  <c r="W13" i="85"/>
  <c r="W14" i="85"/>
  <c r="R19" i="85"/>
  <c r="R10" i="85"/>
  <c r="R13" i="85"/>
  <c r="R14" i="85"/>
  <c r="R9" i="85"/>
  <c r="R12" i="85"/>
  <c r="R15" i="85"/>
  <c r="R17" i="85"/>
  <c r="R18" i="85"/>
  <c r="R20" i="85"/>
  <c r="R11" i="85"/>
  <c r="R16" i="85"/>
  <c r="Q20" i="84"/>
  <c r="Q11" i="84"/>
  <c r="Q10" i="84"/>
  <c r="Q15" i="84"/>
  <c r="Q18" i="84"/>
  <c r="Q13" i="84"/>
  <c r="Q14" i="84"/>
  <c r="Q16" i="84"/>
  <c r="Q19" i="84"/>
  <c r="Q9" i="84"/>
  <c r="Q12" i="84"/>
  <c r="Q17" i="84"/>
  <c r="U20" i="84"/>
  <c r="T20" i="84" s="1"/>
  <c r="AB20" i="84" s="1"/>
  <c r="U13" i="84"/>
  <c r="T13" i="84" s="1"/>
  <c r="C13" i="84" s="1"/>
  <c r="U14" i="84"/>
  <c r="T14" i="84" s="1"/>
  <c r="U16" i="84"/>
  <c r="T16" i="84" s="1"/>
  <c r="U19" i="84"/>
  <c r="T19" i="84" s="1"/>
  <c r="U9" i="84"/>
  <c r="T9" i="84" s="1"/>
  <c r="E9" i="84" s="1"/>
  <c r="U12" i="84"/>
  <c r="T12" i="84" s="1"/>
  <c r="AB12" i="84" s="1"/>
  <c r="U17" i="84"/>
  <c r="T17" i="84" s="1"/>
  <c r="AB17" i="84" s="1"/>
  <c r="U11" i="84"/>
  <c r="T11" i="84" s="1"/>
  <c r="C11" i="84" s="1"/>
  <c r="U10" i="84"/>
  <c r="T10" i="84" s="1"/>
  <c r="E10" i="84" s="1"/>
  <c r="U15" i="84"/>
  <c r="T15" i="84" s="1"/>
  <c r="U18" i="84"/>
  <c r="T18" i="84" s="1"/>
  <c r="AB18" i="84" s="1"/>
  <c r="W19" i="84"/>
  <c r="W10" i="84"/>
  <c r="E11" i="84" s="1"/>
  <c r="W13" i="84"/>
  <c r="W14" i="84"/>
  <c r="W9" i="84"/>
  <c r="W12" i="84"/>
  <c r="W15" i="84"/>
  <c r="W17" i="84"/>
  <c r="E18" i="84" s="1"/>
  <c r="W18" i="84"/>
  <c r="W20" i="84"/>
  <c r="W11" i="84"/>
  <c r="W16" i="84"/>
  <c r="R19" i="84"/>
  <c r="R9" i="84"/>
  <c r="B9" i="84" s="1"/>
  <c r="G30" i="77" s="1"/>
  <c r="R12" i="84"/>
  <c r="R15" i="84"/>
  <c r="R17" i="84"/>
  <c r="R18" i="84"/>
  <c r="R20" i="84"/>
  <c r="R11" i="84"/>
  <c r="B11" i="84" s="1"/>
  <c r="G32" i="77" s="1"/>
  <c r="R16" i="84"/>
  <c r="R10" i="84"/>
  <c r="R13" i="84"/>
  <c r="B13" i="84" s="1"/>
  <c r="G34" i="77" s="1"/>
  <c r="R14" i="84"/>
  <c r="B14" i="84" s="1"/>
  <c r="G35" i="77" s="1"/>
  <c r="Q20" i="85"/>
  <c r="Q13" i="85"/>
  <c r="AA13" i="85" s="1"/>
  <c r="Q16" i="85"/>
  <c r="Q19" i="85"/>
  <c r="AA19" i="85" s="1"/>
  <c r="Q9" i="85"/>
  <c r="Q12" i="85"/>
  <c r="AA12" i="85" s="1"/>
  <c r="Q17" i="85"/>
  <c r="Q11" i="85"/>
  <c r="AA11" i="85" s="1"/>
  <c r="Q14" i="85"/>
  <c r="Q10" i="85"/>
  <c r="AA10" i="85" s="1"/>
  <c r="Q15" i="85"/>
  <c r="Q18" i="85"/>
  <c r="AA18" i="85" s="1"/>
  <c r="AB15" i="84"/>
  <c r="AB11" i="84"/>
  <c r="B12" i="84"/>
  <c r="G33" i="77" s="1"/>
  <c r="E12" i="84"/>
  <c r="AB19" i="84"/>
  <c r="B19" i="84"/>
  <c r="G40" i="77" s="1"/>
  <c r="AB14" i="84"/>
  <c r="E20" i="84"/>
  <c r="U20" i="85"/>
  <c r="T20" i="85" s="1"/>
  <c r="AB20" i="85" s="1"/>
  <c r="U11" i="85"/>
  <c r="T11" i="85" s="1"/>
  <c r="E11" i="85" s="1"/>
  <c r="U14" i="85"/>
  <c r="T14" i="85" s="1"/>
  <c r="AB14" i="85" s="1"/>
  <c r="U10" i="85"/>
  <c r="T10" i="85" s="1"/>
  <c r="E10" i="85" s="1"/>
  <c r="U15" i="85"/>
  <c r="T15" i="85" s="1"/>
  <c r="U18" i="85"/>
  <c r="T18" i="85" s="1"/>
  <c r="E18" i="85" s="1"/>
  <c r="U13" i="85"/>
  <c r="T13" i="85" s="1"/>
  <c r="E13" i="85" s="1"/>
  <c r="U16" i="85"/>
  <c r="T16" i="85" s="1"/>
  <c r="AB16" i="85" s="1"/>
  <c r="U19" i="85"/>
  <c r="T19" i="85" s="1"/>
  <c r="AB19" i="85" s="1"/>
  <c r="U9" i="85"/>
  <c r="T9" i="85" s="1"/>
  <c r="AB9" i="85" s="1"/>
  <c r="U12" i="85"/>
  <c r="T12" i="85" s="1"/>
  <c r="U17" i="85"/>
  <c r="T17" i="85" s="1"/>
  <c r="AB17" i="85" s="1"/>
  <c r="N175" i="31"/>
  <c r="G175" i="31"/>
  <c r="L175" i="31" s="1"/>
  <c r="N174" i="31"/>
  <c r="G174" i="31"/>
  <c r="H174" i="31" s="1"/>
  <c r="M174" i="31" s="1"/>
  <c r="C16" i="84" l="1"/>
  <c r="E12" i="85"/>
  <c r="AA17" i="85"/>
  <c r="AA16" i="85"/>
  <c r="E15" i="85"/>
  <c r="AA14" i="85"/>
  <c r="AA20" i="85"/>
  <c r="B15" i="84"/>
  <c r="G36" i="77" s="1"/>
  <c r="C15" i="84"/>
  <c r="B16" i="84"/>
  <c r="G37" i="77" s="1"/>
  <c r="B17" i="84"/>
  <c r="G38" i="77" s="1"/>
  <c r="AB11" i="85"/>
  <c r="AB18" i="85"/>
  <c r="E9" i="85"/>
  <c r="C9" i="85"/>
  <c r="E17" i="85"/>
  <c r="AB10" i="85"/>
  <c r="E16" i="85"/>
  <c r="C16" i="85"/>
  <c r="B17" i="85"/>
  <c r="E19" i="84"/>
  <c r="E14" i="84"/>
  <c r="E16" i="84"/>
  <c r="C9" i="84"/>
  <c r="D9" i="84" s="1"/>
  <c r="C10" i="84"/>
  <c r="AB13" i="84"/>
  <c r="AB9" i="84"/>
  <c r="C17" i="84"/>
  <c r="AB10" i="84"/>
  <c r="D16" i="84"/>
  <c r="AA12" i="84"/>
  <c r="AA19" i="84"/>
  <c r="AA20" i="84"/>
  <c r="AK11" i="84"/>
  <c r="D11" i="84"/>
  <c r="AJ11" i="84"/>
  <c r="AI11" i="84"/>
  <c r="AI9" i="84"/>
  <c r="AJ9" i="84"/>
  <c r="AK9" i="84"/>
  <c r="AK14" i="84"/>
  <c r="AJ14" i="84"/>
  <c r="AI14" i="84"/>
  <c r="AK19" i="84"/>
  <c r="AJ19" i="84"/>
  <c r="AI19" i="84"/>
  <c r="AI12" i="84"/>
  <c r="AJ12" i="84"/>
  <c r="AK12" i="84"/>
  <c r="AI13" i="84"/>
  <c r="D13" i="84"/>
  <c r="AK13" i="84"/>
  <c r="AJ13" i="84"/>
  <c r="C20" i="85"/>
  <c r="E20" i="85"/>
  <c r="E14" i="85"/>
  <c r="C15" i="85"/>
  <c r="AB15" i="85"/>
  <c r="B13" i="85"/>
  <c r="H34" i="77" s="1"/>
  <c r="C13" i="85"/>
  <c r="E19" i="85"/>
  <c r="B19" i="85"/>
  <c r="H40" i="77" s="1"/>
  <c r="AB12" i="85"/>
  <c r="C12" i="85"/>
  <c r="AA14" i="84"/>
  <c r="AA18" i="84"/>
  <c r="AA10" i="84"/>
  <c r="C11" i="85"/>
  <c r="B10" i="85"/>
  <c r="H31" i="77" s="1"/>
  <c r="B18" i="85"/>
  <c r="H39" i="77" s="1"/>
  <c r="C20" i="84"/>
  <c r="C14" i="84"/>
  <c r="D14" i="84" s="1"/>
  <c r="C19" i="84"/>
  <c r="D19" i="84" s="1"/>
  <c r="C12" i="84"/>
  <c r="D12" i="84" s="1"/>
  <c r="E15" i="84"/>
  <c r="AA15" i="85"/>
  <c r="AA9" i="85"/>
  <c r="B20" i="84"/>
  <c r="G41" i="77" s="1"/>
  <c r="B14" i="85"/>
  <c r="H35" i="77" s="1"/>
  <c r="C14" i="85"/>
  <c r="B15" i="85"/>
  <c r="H36" i="77" s="1"/>
  <c r="AB13" i="85"/>
  <c r="C19" i="85"/>
  <c r="B12" i="85"/>
  <c r="H33" i="77" s="1"/>
  <c r="E13" i="84"/>
  <c r="AB16" i="84"/>
  <c r="E17" i="84"/>
  <c r="B10" i="84"/>
  <c r="G31" i="77" s="1"/>
  <c r="C18" i="84"/>
  <c r="B18" i="84"/>
  <c r="G39" i="77" s="1"/>
  <c r="AA17" i="84"/>
  <c r="AA9" i="84"/>
  <c r="AA16" i="84"/>
  <c r="AA13" i="84"/>
  <c r="AA15" i="84"/>
  <c r="AA11" i="84"/>
  <c r="B20" i="85"/>
  <c r="H41" i="77" s="1"/>
  <c r="B11" i="85"/>
  <c r="H32" i="77" s="1"/>
  <c r="C10" i="85"/>
  <c r="D10" i="85" s="1"/>
  <c r="C18" i="85"/>
  <c r="B16" i="85"/>
  <c r="H37" i="77" s="1"/>
  <c r="B9" i="85"/>
  <c r="H30" i="77" s="1"/>
  <c r="C17" i="85"/>
  <c r="H175" i="31"/>
  <c r="M175" i="31" s="1"/>
  <c r="O175" i="31" s="1"/>
  <c r="L174" i="31"/>
  <c r="O174" i="31" s="1"/>
  <c r="D15" i="84" l="1"/>
  <c r="AJ16" i="84"/>
  <c r="AK15" i="84"/>
  <c r="D18" i="85"/>
  <c r="AJ15" i="84"/>
  <c r="AI15" i="84"/>
  <c r="AK16" i="84"/>
  <c r="AI16" i="84"/>
  <c r="AK17" i="84"/>
  <c r="AJ17" i="84"/>
  <c r="AI17" i="84"/>
  <c r="D17" i="84"/>
  <c r="AJ17" i="85"/>
  <c r="H38" i="77"/>
  <c r="AK17" i="85"/>
  <c r="D17" i="85"/>
  <c r="AI17" i="85"/>
  <c r="D18" i="84"/>
  <c r="AK16" i="85"/>
  <c r="D16" i="85"/>
  <c r="AJ16" i="85"/>
  <c r="AI16" i="85"/>
  <c r="AK20" i="85"/>
  <c r="D20" i="85"/>
  <c r="AI20" i="85"/>
  <c r="AJ20" i="85"/>
  <c r="AI15" i="85"/>
  <c r="AJ15" i="85"/>
  <c r="AK15" i="85"/>
  <c r="D15" i="85"/>
  <c r="AK14" i="85"/>
  <c r="D14" i="85"/>
  <c r="AJ14" i="85"/>
  <c r="AI14" i="85"/>
  <c r="AK10" i="85"/>
  <c r="AJ10" i="85"/>
  <c r="AI10" i="85"/>
  <c r="AK19" i="85"/>
  <c r="D19" i="85"/>
  <c r="AJ19" i="85"/>
  <c r="AI19" i="85"/>
  <c r="D9" i="85"/>
  <c r="AI9" i="85"/>
  <c r="AJ9" i="85"/>
  <c r="AK9" i="85"/>
  <c r="AK11" i="85"/>
  <c r="D11" i="85"/>
  <c r="AJ11" i="85"/>
  <c r="AI11" i="85"/>
  <c r="AK18" i="84"/>
  <c r="AJ18" i="84"/>
  <c r="AI18" i="84"/>
  <c r="AI10" i="84"/>
  <c r="AK10" i="84"/>
  <c r="AJ10" i="84"/>
  <c r="AI12" i="85"/>
  <c r="AJ12" i="85"/>
  <c r="AK12" i="85"/>
  <c r="D12" i="85"/>
  <c r="AK20" i="84"/>
  <c r="D20" i="84"/>
  <c r="AI20" i="84"/>
  <c r="AJ20" i="84"/>
  <c r="AI18" i="85"/>
  <c r="AK18" i="85"/>
  <c r="AJ18" i="85"/>
  <c r="AI13" i="85"/>
  <c r="D13" i="85"/>
  <c r="AK13" i="85"/>
  <c r="AJ13" i="85"/>
  <c r="D10" i="84"/>
  <c r="F161" i="31"/>
  <c r="E161" i="31"/>
  <c r="K34" i="31"/>
  <c r="E151" i="31"/>
  <c r="K151" i="31"/>
  <c r="E150" i="31"/>
  <c r="K150" i="31"/>
  <c r="N145" i="31"/>
  <c r="G145" i="31"/>
  <c r="L145" i="31" s="1"/>
  <c r="F207" i="31"/>
  <c r="F206" i="31"/>
  <c r="F205" i="31"/>
  <c r="F212" i="31"/>
  <c r="F128" i="31"/>
  <c r="E128" i="31"/>
  <c r="AJ8" i="84" l="1"/>
  <c r="AK8" i="84"/>
  <c r="AI8" i="84"/>
  <c r="AL8" i="84" s="1"/>
  <c r="AK8" i="85"/>
  <c r="AI8" i="85"/>
  <c r="AL8" i="85" s="1"/>
  <c r="AJ8" i="85"/>
  <c r="H145" i="31"/>
  <c r="M145" i="31" s="1"/>
  <c r="O145" i="31" s="1"/>
  <c r="F94" i="31" l="1"/>
  <c r="E94" i="31"/>
  <c r="E91" i="31"/>
  <c r="F86" i="31"/>
  <c r="F84" i="31"/>
  <c r="F83" i="31"/>
  <c r="F82" i="31"/>
  <c r="F81" i="31"/>
  <c r="F80" i="31"/>
  <c r="F79" i="31"/>
  <c r="F78" i="31"/>
  <c r="F77" i="31"/>
  <c r="F76" i="31"/>
  <c r="F75" i="31"/>
  <c r="F74" i="31"/>
  <c r="F73" i="31"/>
  <c r="F72" i="31"/>
  <c r="F71" i="31"/>
  <c r="F70" i="31"/>
  <c r="F68" i="31"/>
  <c r="F67" i="31"/>
  <c r="F66" i="31"/>
  <c r="F65" i="31"/>
  <c r="F64" i="31"/>
  <c r="F63" i="31"/>
  <c r="F62" i="31"/>
  <c r="F61" i="31"/>
  <c r="F60" i="31"/>
  <c r="F59" i="31"/>
  <c r="F58" i="31"/>
  <c r="F57" i="31"/>
  <c r="F56" i="31"/>
  <c r="F55" i="31"/>
  <c r="F54" i="31"/>
  <c r="F53" i="31"/>
  <c r="F49" i="31"/>
  <c r="F48" i="31"/>
  <c r="F47" i="31"/>
  <c r="F46" i="31"/>
  <c r="F40" i="31"/>
  <c r="F38" i="31"/>
  <c r="E46" i="31"/>
  <c r="E38" i="31"/>
  <c r="F31" i="31"/>
  <c r="E86" i="31"/>
  <c r="E84" i="31"/>
  <c r="E83" i="31"/>
  <c r="E82" i="31"/>
  <c r="E81" i="31"/>
  <c r="E80" i="31"/>
  <c r="E79" i="31"/>
  <c r="E78" i="31"/>
  <c r="E77" i="31"/>
  <c r="E76" i="31"/>
  <c r="E75" i="31"/>
  <c r="E74" i="31"/>
  <c r="E73" i="31"/>
  <c r="E72" i="31"/>
  <c r="E71" i="31"/>
  <c r="E70" i="31"/>
  <c r="E69" i="31"/>
  <c r="E68" i="31"/>
  <c r="E67" i="31"/>
  <c r="E66" i="31"/>
  <c r="E65" i="31"/>
  <c r="E64" i="31"/>
  <c r="E63" i="31"/>
  <c r="E62" i="31"/>
  <c r="E61" i="31"/>
  <c r="E60" i="31"/>
  <c r="E59" i="31"/>
  <c r="E58" i="31"/>
  <c r="E57" i="31"/>
  <c r="E56" i="31"/>
  <c r="E55" i="31"/>
  <c r="E54" i="31"/>
  <c r="E53" i="31"/>
  <c r="E52" i="31"/>
  <c r="E51" i="31"/>
  <c r="E49" i="31"/>
  <c r="E48" i="31"/>
  <c r="E47" i="31"/>
  <c r="F52" i="31"/>
  <c r="N40" i="31"/>
  <c r="E40" i="31"/>
  <c r="G40" i="31" s="1"/>
  <c r="L40" i="31" l="1"/>
  <c r="H40" i="31"/>
  <c r="M40" i="31" s="1"/>
  <c r="O40" i="31" l="1"/>
  <c r="G129" i="31" l="1"/>
  <c r="G130" i="31"/>
  <c r="G131" i="31"/>
  <c r="G132" i="31"/>
  <c r="G133" i="31"/>
  <c r="G134" i="31"/>
  <c r="G135" i="31"/>
  <c r="G136" i="31"/>
  <c r="N136" i="31"/>
  <c r="J136" i="31"/>
  <c r="N135" i="31"/>
  <c r="J135" i="31"/>
  <c r="J134" i="31"/>
  <c r="N133" i="31"/>
  <c r="J133" i="31"/>
  <c r="L133" i="31"/>
  <c r="N132" i="31"/>
  <c r="J132" i="31"/>
  <c r="N131" i="31"/>
  <c r="J131" i="31"/>
  <c r="N130" i="31"/>
  <c r="J130" i="31"/>
  <c r="N129" i="31"/>
  <c r="J129" i="31"/>
  <c r="K111" i="31"/>
  <c r="K124" i="31"/>
  <c r="N120" i="31"/>
  <c r="J120" i="31"/>
  <c r="G120" i="31"/>
  <c r="L120" i="31" s="1"/>
  <c r="N124" i="31"/>
  <c r="J124" i="31"/>
  <c r="G124" i="31"/>
  <c r="L124" i="31" s="1"/>
  <c r="N123" i="31"/>
  <c r="J123" i="31"/>
  <c r="G123" i="31"/>
  <c r="L123" i="31" s="1"/>
  <c r="N122" i="31"/>
  <c r="J122" i="31"/>
  <c r="G122" i="31"/>
  <c r="L122" i="31" s="1"/>
  <c r="H135" i="31" l="1"/>
  <c r="H133" i="31"/>
  <c r="H131" i="31"/>
  <c r="H129" i="31"/>
  <c r="H136" i="31"/>
  <c r="H134" i="31"/>
  <c r="H132" i="31"/>
  <c r="H130" i="31"/>
  <c r="L134" i="31"/>
  <c r="M133" i="31"/>
  <c r="O133" i="31" s="1"/>
  <c r="H120" i="31"/>
  <c r="M120" i="31" s="1"/>
  <c r="O120" i="31" s="1"/>
  <c r="H123" i="31"/>
  <c r="M123" i="31" s="1"/>
  <c r="O123" i="31" s="1"/>
  <c r="H124" i="31"/>
  <c r="M124" i="31" s="1"/>
  <c r="O124" i="31" s="1"/>
  <c r="H122" i="31"/>
  <c r="M122" i="31" s="1"/>
  <c r="O122" i="31" s="1"/>
  <c r="L136" i="31" l="1"/>
  <c r="M136" i="31"/>
  <c r="L132" i="31"/>
  <c r="M132" i="31"/>
  <c r="L130" i="31"/>
  <c r="M130" i="31"/>
  <c r="L135" i="31"/>
  <c r="M135" i="31"/>
  <c r="L131" i="31"/>
  <c r="M131" i="31"/>
  <c r="L129" i="31"/>
  <c r="M129" i="31"/>
  <c r="O131" i="31" l="1"/>
  <c r="O135" i="31"/>
  <c r="O130" i="31"/>
  <c r="O132" i="31"/>
  <c r="O136" i="31"/>
  <c r="O129" i="31"/>
  <c r="K149" i="31" l="1"/>
  <c r="N112" i="31" l="1"/>
  <c r="J112" i="31"/>
  <c r="N111" i="31"/>
  <c r="E111" i="31"/>
  <c r="J111" i="31" s="1"/>
  <c r="G111" i="31" l="1"/>
  <c r="G112" i="31"/>
  <c r="L111" i="31" l="1"/>
  <c r="H111" i="31"/>
  <c r="M111" i="31" s="1"/>
  <c r="L112" i="31"/>
  <c r="H112" i="31"/>
  <c r="M112" i="31" s="1"/>
  <c r="O111" i="31" l="1"/>
  <c r="O112" i="31"/>
  <c r="AC17" i="51" l="1"/>
  <c r="AC13" i="51"/>
  <c r="AC9" i="51"/>
  <c r="W20" i="51"/>
  <c r="U20" i="51"/>
  <c r="T20" i="51" s="1"/>
  <c r="S20" i="51"/>
  <c r="S19" i="51"/>
  <c r="S18" i="51"/>
  <c r="S17" i="51"/>
  <c r="S16" i="51"/>
  <c r="S15" i="51"/>
  <c r="S14" i="51"/>
  <c r="S13" i="51"/>
  <c r="S12" i="51"/>
  <c r="S11" i="51"/>
  <c r="S10" i="51"/>
  <c r="S9" i="51"/>
  <c r="P20" i="51"/>
  <c r="P19" i="51"/>
  <c r="P18" i="51"/>
  <c r="P17" i="51"/>
  <c r="P16" i="51"/>
  <c r="P15" i="51"/>
  <c r="P14" i="51"/>
  <c r="P13" i="51"/>
  <c r="P12" i="51"/>
  <c r="P11" i="51"/>
  <c r="P10" i="51"/>
  <c r="P9" i="51"/>
  <c r="W19" i="51"/>
  <c r="W18" i="51"/>
  <c r="W17" i="51"/>
  <c r="W16" i="51"/>
  <c r="W15" i="51"/>
  <c r="W14" i="51"/>
  <c r="W13" i="51"/>
  <c r="W12" i="51"/>
  <c r="W11" i="51"/>
  <c r="W10" i="51"/>
  <c r="W9" i="51"/>
  <c r="Q20" i="51"/>
  <c r="Q19" i="51"/>
  <c r="Q18" i="51"/>
  <c r="Q17" i="51"/>
  <c r="Q16" i="51"/>
  <c r="Q15" i="51"/>
  <c r="Q14" i="51"/>
  <c r="Q13" i="51"/>
  <c r="Q12" i="51"/>
  <c r="Q11" i="51"/>
  <c r="Q10" i="51"/>
  <c r="Q9" i="51"/>
  <c r="R20" i="51"/>
  <c r="O20" i="51"/>
  <c r="G20" i="51"/>
  <c r="U19" i="51"/>
  <c r="T19" i="51" s="1"/>
  <c r="R19" i="51"/>
  <c r="O19" i="51"/>
  <c r="G19" i="51"/>
  <c r="U18" i="51"/>
  <c r="T18" i="51" s="1"/>
  <c r="R18" i="51"/>
  <c r="O18" i="51"/>
  <c r="G18" i="51"/>
  <c r="U17" i="51"/>
  <c r="T17" i="51" s="1"/>
  <c r="R17" i="51"/>
  <c r="O17" i="51"/>
  <c r="G17" i="51"/>
  <c r="U16" i="51"/>
  <c r="T16" i="51" s="1"/>
  <c r="R16" i="51"/>
  <c r="O16" i="51"/>
  <c r="G16" i="51"/>
  <c r="U15" i="51"/>
  <c r="T15" i="51" s="1"/>
  <c r="R15" i="51"/>
  <c r="O15" i="51"/>
  <c r="G15" i="51"/>
  <c r="U14" i="51"/>
  <c r="T14" i="51" s="1"/>
  <c r="R14" i="51"/>
  <c r="O14" i="51"/>
  <c r="G14" i="51"/>
  <c r="U13" i="51"/>
  <c r="T13" i="51" s="1"/>
  <c r="R13" i="51"/>
  <c r="O13" i="51"/>
  <c r="G13" i="51"/>
  <c r="U12" i="51"/>
  <c r="T12" i="51" s="1"/>
  <c r="R12" i="51"/>
  <c r="O12" i="51"/>
  <c r="G12" i="51"/>
  <c r="U11" i="51"/>
  <c r="T11" i="51" s="1"/>
  <c r="R11" i="51"/>
  <c r="O11" i="51"/>
  <c r="G11" i="51"/>
  <c r="U10" i="51"/>
  <c r="T10" i="51" s="1"/>
  <c r="R10" i="51"/>
  <c r="O10" i="51"/>
  <c r="G10" i="51"/>
  <c r="U9" i="51"/>
  <c r="T9" i="51" s="1"/>
  <c r="R9" i="51"/>
  <c r="O9" i="51"/>
  <c r="G9" i="51"/>
  <c r="AC21" i="51" l="1"/>
  <c r="B10" i="51"/>
  <c r="B11" i="51"/>
  <c r="B12" i="51"/>
  <c r="B13" i="51"/>
  <c r="B14" i="51"/>
  <c r="B15" i="51"/>
  <c r="B16" i="51"/>
  <c r="B17" i="51"/>
  <c r="B18" i="51"/>
  <c r="B19" i="51"/>
  <c r="B20" i="51"/>
  <c r="B9" i="51"/>
  <c r="C10" i="51"/>
  <c r="C12" i="51"/>
  <c r="C14" i="51"/>
  <c r="C16" i="51"/>
  <c r="C18" i="51"/>
  <c r="AA10" i="51"/>
  <c r="AA12" i="51"/>
  <c r="AA14" i="51"/>
  <c r="AA16" i="51"/>
  <c r="AA18" i="51"/>
  <c r="AA20" i="51"/>
  <c r="AB10" i="51"/>
  <c r="AB12" i="51"/>
  <c r="AB14" i="51"/>
  <c r="AB16" i="51"/>
  <c r="AB18" i="51"/>
  <c r="AB20" i="51"/>
  <c r="AA9" i="51"/>
  <c r="AA11" i="51"/>
  <c r="AA13" i="51"/>
  <c r="AA15" i="51"/>
  <c r="AA17" i="51"/>
  <c r="AA19" i="51"/>
  <c r="AB9" i="51"/>
  <c r="AB11" i="51"/>
  <c r="AB13" i="51"/>
  <c r="AB15" i="51"/>
  <c r="AB17" i="51"/>
  <c r="AB19" i="51"/>
  <c r="Y9" i="51"/>
  <c r="Y11" i="51"/>
  <c r="Y13" i="51"/>
  <c r="Y15" i="51"/>
  <c r="Y17" i="51"/>
  <c r="Y19" i="51"/>
  <c r="AD9" i="51"/>
  <c r="AD19" i="51"/>
  <c r="Y10" i="51"/>
  <c r="Y12" i="51"/>
  <c r="Y14" i="51"/>
  <c r="Y16" i="51"/>
  <c r="Y18" i="51"/>
  <c r="Y20" i="51"/>
  <c r="E9" i="51"/>
  <c r="E11" i="51"/>
  <c r="E13" i="51"/>
  <c r="E15" i="51"/>
  <c r="E17" i="51"/>
  <c r="E19" i="51"/>
  <c r="AD15" i="51"/>
  <c r="AD14" i="51"/>
  <c r="AD16" i="51"/>
  <c r="AD18" i="51"/>
  <c r="AD20" i="51"/>
  <c r="AD13" i="51"/>
  <c r="AD17" i="51"/>
  <c r="AD10" i="51"/>
  <c r="AD12" i="51"/>
  <c r="AD11" i="51"/>
  <c r="C9" i="51"/>
  <c r="E10" i="51"/>
  <c r="C11" i="51"/>
  <c r="E12" i="51"/>
  <c r="C13" i="51"/>
  <c r="E14" i="51"/>
  <c r="C15" i="51"/>
  <c r="E16" i="51"/>
  <c r="C17" i="51"/>
  <c r="E18" i="51"/>
  <c r="C19" i="51"/>
  <c r="C20" i="51"/>
  <c r="E20" i="51"/>
  <c r="E41" i="77" l="1"/>
  <c r="E37" i="77"/>
  <c r="E33" i="77"/>
  <c r="E40" i="77"/>
  <c r="E36" i="77"/>
  <c r="E32" i="77"/>
  <c r="E39" i="77"/>
  <c r="E35" i="77"/>
  <c r="E31" i="77"/>
  <c r="E38" i="77"/>
  <c r="E34" i="77"/>
  <c r="E30" i="77"/>
  <c r="AJ20" i="51"/>
  <c r="AK20" i="51"/>
  <c r="AI20" i="51"/>
  <c r="F41" i="77"/>
  <c r="AK17" i="51"/>
  <c r="AI17" i="51"/>
  <c r="F38" i="77"/>
  <c r="AJ17" i="51"/>
  <c r="AK13" i="51"/>
  <c r="AI13" i="51"/>
  <c r="AJ13" i="51"/>
  <c r="F34" i="77"/>
  <c r="AK9" i="51"/>
  <c r="AI9" i="51"/>
  <c r="F30" i="77"/>
  <c r="AJ9" i="51"/>
  <c r="AJ18" i="51"/>
  <c r="F39" i="77"/>
  <c r="AK18" i="51"/>
  <c r="AI18" i="51"/>
  <c r="F247" i="77"/>
  <c r="AJ14" i="51"/>
  <c r="AK14" i="51"/>
  <c r="AI14" i="51"/>
  <c r="F35" i="77"/>
  <c r="F243" i="77"/>
  <c r="AJ10" i="51"/>
  <c r="F31" i="77"/>
  <c r="AK10" i="51"/>
  <c r="AI10" i="51"/>
  <c r="F250" i="77"/>
  <c r="F246" i="77"/>
  <c r="F242" i="77"/>
  <c r="F251" i="77"/>
  <c r="AK19" i="51"/>
  <c r="AI19" i="51"/>
  <c r="F40" i="77"/>
  <c r="AJ19" i="51"/>
  <c r="AK15" i="51"/>
  <c r="AI15" i="51"/>
  <c r="AJ15" i="51"/>
  <c r="F36" i="77"/>
  <c r="AK11" i="51"/>
  <c r="AI11" i="51"/>
  <c r="F32" i="77"/>
  <c r="AJ11" i="51"/>
  <c r="F249" i="77"/>
  <c r="AJ16" i="51"/>
  <c r="F37" i="77"/>
  <c r="AK16" i="51"/>
  <c r="AI16" i="51"/>
  <c r="F245" i="77"/>
  <c r="AJ12" i="51"/>
  <c r="AK12" i="51"/>
  <c r="AI12" i="51"/>
  <c r="F33" i="77"/>
  <c r="F241" i="77"/>
  <c r="F248" i="77"/>
  <c r="F244" i="77"/>
  <c r="F240" i="77"/>
  <c r="D20" i="51"/>
  <c r="D17" i="51"/>
  <c r="D13" i="51"/>
  <c r="D18" i="51"/>
  <c r="D14" i="51"/>
  <c r="D10" i="51"/>
  <c r="D16" i="51"/>
  <c r="D12" i="51"/>
  <c r="D15" i="51"/>
  <c r="D19" i="51"/>
  <c r="D11" i="51"/>
  <c r="D9" i="51"/>
  <c r="G251" i="77" l="1"/>
  <c r="H251" i="77"/>
  <c r="H242" i="77"/>
  <c r="G242" i="77"/>
  <c r="H246" i="77"/>
  <c r="G246" i="77"/>
  <c r="H250" i="77"/>
  <c r="G250" i="77"/>
  <c r="G243" i="77"/>
  <c r="H243" i="77"/>
  <c r="G247" i="77"/>
  <c r="H247" i="77"/>
  <c r="AJ8" i="51"/>
  <c r="AI8" i="51"/>
  <c r="AL8" i="51" s="1"/>
  <c r="H240" i="77"/>
  <c r="G240" i="77"/>
  <c r="H244" i="77"/>
  <c r="G244" i="77"/>
  <c r="H248" i="77"/>
  <c r="G248" i="77"/>
  <c r="G241" i="77"/>
  <c r="H241" i="77"/>
  <c r="G245" i="77"/>
  <c r="H245" i="77"/>
  <c r="G249" i="77"/>
  <c r="H249" i="77"/>
  <c r="AK8" i="51"/>
  <c r="F122" i="39" l="1"/>
  <c r="F121" i="39"/>
  <c r="F120" i="39"/>
  <c r="F119" i="39"/>
  <c r="F118" i="39"/>
  <c r="F117" i="39"/>
  <c r="F116" i="39"/>
  <c r="F115" i="39"/>
  <c r="F114" i="39"/>
  <c r="F113" i="39"/>
  <c r="F112" i="39"/>
  <c r="F111" i="39"/>
  <c r="F108" i="39"/>
  <c r="F107" i="39"/>
  <c r="F106" i="39"/>
  <c r="F105" i="39"/>
  <c r="F104" i="39"/>
  <c r="F103" i="39"/>
  <c r="F102" i="39"/>
  <c r="F101" i="39"/>
  <c r="F100" i="39"/>
  <c r="F99" i="39"/>
  <c r="F98" i="39"/>
  <c r="F97" i="39"/>
  <c r="J95" i="39"/>
  <c r="J107" i="39" s="1"/>
  <c r="J98" i="39" l="1"/>
  <c r="J102" i="39"/>
  <c r="J106" i="39"/>
  <c r="J100" i="39"/>
  <c r="J104" i="39"/>
  <c r="J108" i="39"/>
  <c r="J97" i="39"/>
  <c r="J99" i="39"/>
  <c r="J101" i="39"/>
  <c r="J103" i="39"/>
  <c r="J105" i="39"/>
  <c r="F109" i="39"/>
  <c r="F95" i="39"/>
  <c r="I95" i="39" s="1"/>
  <c r="K95" i="39" s="1"/>
  <c r="G106" i="39" l="1"/>
  <c r="H106" i="39" s="1"/>
  <c r="I106" i="39" s="1"/>
  <c r="E184" i="77" s="1"/>
  <c r="G102" i="39"/>
  <c r="H102" i="39" s="1"/>
  <c r="I102" i="39" s="1"/>
  <c r="E180" i="77" s="1"/>
  <c r="G98" i="39"/>
  <c r="H98" i="39" s="1"/>
  <c r="I98" i="39" s="1"/>
  <c r="E176" i="77" s="1"/>
  <c r="G107" i="39"/>
  <c r="H107" i="39" s="1"/>
  <c r="I107" i="39" s="1"/>
  <c r="E185" i="77" s="1"/>
  <c r="G103" i="39"/>
  <c r="H103" i="39" s="1"/>
  <c r="I103" i="39" s="1"/>
  <c r="E181" i="77" s="1"/>
  <c r="G99" i="39"/>
  <c r="H99" i="39" s="1"/>
  <c r="I99" i="39" s="1"/>
  <c r="E177" i="77" s="1"/>
  <c r="G108" i="39"/>
  <c r="H108" i="39" s="1"/>
  <c r="I108" i="39" s="1"/>
  <c r="E186" i="77" s="1"/>
  <c r="G104" i="39"/>
  <c r="H104" i="39" s="1"/>
  <c r="I104" i="39" s="1"/>
  <c r="E182" i="77" s="1"/>
  <c r="G100" i="39"/>
  <c r="H100" i="39" s="1"/>
  <c r="I100" i="39" s="1"/>
  <c r="E178" i="77" s="1"/>
  <c r="G97" i="39"/>
  <c r="H97" i="39" s="1"/>
  <c r="I97" i="39" s="1"/>
  <c r="K97" i="39" s="1"/>
  <c r="G105" i="39"/>
  <c r="H105" i="39" s="1"/>
  <c r="I105" i="39" s="1"/>
  <c r="E183" i="77" s="1"/>
  <c r="G101" i="39"/>
  <c r="H101" i="39" s="1"/>
  <c r="I101" i="39" s="1"/>
  <c r="E179" i="77" s="1"/>
  <c r="L95" i="39"/>
  <c r="F175" i="77" l="1"/>
  <c r="E175" i="77"/>
  <c r="K98" i="39"/>
  <c r="L98" i="39" s="1"/>
  <c r="K105" i="39"/>
  <c r="F183" i="77" s="1"/>
  <c r="K100" i="39"/>
  <c r="F178" i="77" s="1"/>
  <c r="K108" i="39"/>
  <c r="F186" i="77" s="1"/>
  <c r="K103" i="39"/>
  <c r="F181" i="77" s="1"/>
  <c r="K106" i="39"/>
  <c r="F184" i="77" s="1"/>
  <c r="L97" i="39"/>
  <c r="H96" i="39"/>
  <c r="K101" i="39"/>
  <c r="F179" i="77" s="1"/>
  <c r="K104" i="39"/>
  <c r="F182" i="77" s="1"/>
  <c r="K99" i="39"/>
  <c r="F177" i="77" s="1"/>
  <c r="K107" i="39"/>
  <c r="F185" i="77" s="1"/>
  <c r="K102" i="39"/>
  <c r="F180" i="77" s="1"/>
  <c r="N95" i="39"/>
  <c r="G185" i="77" l="1"/>
  <c r="H185" i="77"/>
  <c r="G177" i="77"/>
  <c r="H177" i="77"/>
  <c r="G179" i="77"/>
  <c r="H179" i="77"/>
  <c r="G184" i="77"/>
  <c r="H184" i="77"/>
  <c r="G181" i="77"/>
  <c r="H181" i="77"/>
  <c r="G186" i="77"/>
  <c r="H186" i="77"/>
  <c r="G178" i="77"/>
  <c r="H178" i="77"/>
  <c r="G183" i="77"/>
  <c r="H183" i="77"/>
  <c r="F176" i="77"/>
  <c r="G180" i="77"/>
  <c r="H180" i="77"/>
  <c r="G182" i="77"/>
  <c r="H182" i="77"/>
  <c r="G175" i="77"/>
  <c r="H175" i="77"/>
  <c r="L102" i="39"/>
  <c r="L107" i="39"/>
  <c r="L99" i="39"/>
  <c r="L104" i="39"/>
  <c r="L101" i="39"/>
  <c r="L106" i="39"/>
  <c r="L103" i="39"/>
  <c r="L108" i="39"/>
  <c r="L100" i="39"/>
  <c r="L105" i="39"/>
  <c r="G176" i="77" l="1"/>
  <c r="H176" i="77"/>
  <c r="L96" i="39"/>
  <c r="F10" i="39" l="1"/>
  <c r="I10" i="39" s="1"/>
  <c r="J10" i="39"/>
  <c r="J12" i="39" s="1"/>
  <c r="J24" i="39"/>
  <c r="J28" i="39" s="1"/>
  <c r="F26" i="39"/>
  <c r="F27" i="39"/>
  <c r="F28" i="39"/>
  <c r="F29" i="39"/>
  <c r="F30" i="39"/>
  <c r="F31" i="39"/>
  <c r="F32" i="39"/>
  <c r="F33" i="39"/>
  <c r="F34" i="39"/>
  <c r="F35" i="39"/>
  <c r="F36" i="39"/>
  <c r="F37" i="39"/>
  <c r="J38" i="39"/>
  <c r="J41" i="39" s="1"/>
  <c r="F40" i="39"/>
  <c r="F41" i="39"/>
  <c r="F42" i="39"/>
  <c r="F43" i="39"/>
  <c r="F44" i="39"/>
  <c r="F45" i="39"/>
  <c r="F46" i="39"/>
  <c r="F47" i="39"/>
  <c r="F48" i="39"/>
  <c r="F49" i="39"/>
  <c r="F50" i="39"/>
  <c r="F51" i="39"/>
  <c r="J52" i="39"/>
  <c r="J54" i="39" s="1"/>
  <c r="F54" i="39"/>
  <c r="F55" i="39"/>
  <c r="F56" i="39"/>
  <c r="J56" i="39"/>
  <c r="F57" i="39"/>
  <c r="F58" i="39"/>
  <c r="F59" i="39"/>
  <c r="F60" i="39"/>
  <c r="F61" i="39"/>
  <c r="F62" i="39"/>
  <c r="F63" i="39"/>
  <c r="J63" i="39"/>
  <c r="F64" i="39"/>
  <c r="F65" i="39"/>
  <c r="J66" i="39"/>
  <c r="J70" i="39" s="1"/>
  <c r="F68" i="39"/>
  <c r="F69" i="39"/>
  <c r="F70" i="39"/>
  <c r="F71" i="39"/>
  <c r="F72" i="39"/>
  <c r="F73" i="39"/>
  <c r="F74" i="39"/>
  <c r="F75" i="39"/>
  <c r="F76" i="39"/>
  <c r="F77" i="39"/>
  <c r="F78" i="39"/>
  <c r="F79" i="39"/>
  <c r="M80" i="39"/>
  <c r="M109" i="39" s="1"/>
  <c r="F82" i="39"/>
  <c r="F83" i="39"/>
  <c r="F84" i="39"/>
  <c r="F85" i="39"/>
  <c r="F86" i="39"/>
  <c r="F87" i="39"/>
  <c r="F88" i="39"/>
  <c r="F89" i="39"/>
  <c r="F90" i="39"/>
  <c r="F91" i="39"/>
  <c r="F92" i="39"/>
  <c r="F93" i="39"/>
  <c r="J65" i="39" l="1"/>
  <c r="G20" i="39"/>
  <c r="H20" i="39" s="1"/>
  <c r="I20" i="39" s="1"/>
  <c r="J17" i="39"/>
  <c r="G16" i="39"/>
  <c r="H16" i="39" s="1"/>
  <c r="I16" i="39" s="1"/>
  <c r="G23" i="39"/>
  <c r="H23" i="39" s="1"/>
  <c r="I23" i="39" s="1"/>
  <c r="J61" i="39"/>
  <c r="J58" i="39"/>
  <c r="J31" i="39"/>
  <c r="J46" i="39"/>
  <c r="J37" i="39"/>
  <c r="J78" i="39"/>
  <c r="J33" i="39"/>
  <c r="J75" i="39"/>
  <c r="J68" i="39"/>
  <c r="J79" i="39"/>
  <c r="J77" i="39"/>
  <c r="J13" i="39"/>
  <c r="J23" i="39"/>
  <c r="J22" i="39"/>
  <c r="G21" i="39"/>
  <c r="H21" i="39" s="1"/>
  <c r="I21" i="39" s="1"/>
  <c r="J19" i="39"/>
  <c r="J18" i="39"/>
  <c r="G17" i="39"/>
  <c r="H17" i="39" s="1"/>
  <c r="I17" i="39" s="1"/>
  <c r="E115" i="77" s="1"/>
  <c r="J15" i="39"/>
  <c r="J59" i="39"/>
  <c r="J57" i="39"/>
  <c r="J55" i="39"/>
  <c r="J51" i="39"/>
  <c r="G22" i="39"/>
  <c r="H22" i="39" s="1"/>
  <c r="I22" i="39" s="1"/>
  <c r="J20" i="39"/>
  <c r="K20" i="39" s="1"/>
  <c r="F118" i="77" s="1"/>
  <c r="J16" i="39"/>
  <c r="G15" i="39"/>
  <c r="H15" i="39" s="1"/>
  <c r="I15" i="39" s="1"/>
  <c r="G13" i="39"/>
  <c r="H13" i="39" s="1"/>
  <c r="I13" i="39" s="1"/>
  <c r="K10" i="39"/>
  <c r="L10" i="39" s="1"/>
  <c r="N10" i="39" s="1"/>
  <c r="J64" i="39"/>
  <c r="J62" i="39"/>
  <c r="J60" i="39"/>
  <c r="J36" i="39"/>
  <c r="J34" i="39"/>
  <c r="J32" i="39"/>
  <c r="J30" i="39"/>
  <c r="J21" i="39"/>
  <c r="G19" i="39"/>
  <c r="H19" i="39" s="1"/>
  <c r="I19" i="39" s="1"/>
  <c r="G18" i="39"/>
  <c r="H18" i="39" s="1"/>
  <c r="I18" i="39" s="1"/>
  <c r="J14" i="39"/>
  <c r="G12" i="39"/>
  <c r="H12" i="39" s="1"/>
  <c r="I12" i="39" s="1"/>
  <c r="E110" i="77" s="1"/>
  <c r="J76" i="39"/>
  <c r="J73" i="39"/>
  <c r="J71" i="39"/>
  <c r="J69" i="39"/>
  <c r="J49" i="39"/>
  <c r="J47" i="39"/>
  <c r="J44" i="39"/>
  <c r="J42" i="39"/>
  <c r="G14" i="39"/>
  <c r="H14" i="39" s="1"/>
  <c r="I14" i="39" s="1"/>
  <c r="J40" i="39"/>
  <c r="J74" i="39"/>
  <c r="J72" i="39"/>
  <c r="J50" i="39"/>
  <c r="J48" i="39"/>
  <c r="J45" i="39"/>
  <c r="J43" i="39"/>
  <c r="J35" i="39"/>
  <c r="F80" i="39"/>
  <c r="F66" i="39"/>
  <c r="G74" i="39" s="1"/>
  <c r="H74" i="39" s="1"/>
  <c r="I74" i="39" s="1"/>
  <c r="F52" i="39"/>
  <c r="G56" i="39" s="1"/>
  <c r="H56" i="39" s="1"/>
  <c r="I56" i="39" s="1"/>
  <c r="E151" i="77" s="1"/>
  <c r="F38" i="39"/>
  <c r="F24" i="39"/>
  <c r="J29" i="39"/>
  <c r="J27" i="39"/>
  <c r="J26" i="39"/>
  <c r="E116" i="77" l="1"/>
  <c r="E113" i="77"/>
  <c r="H118" i="77"/>
  <c r="G118" i="77"/>
  <c r="E119" i="77"/>
  <c r="E114" i="77"/>
  <c r="E118" i="77"/>
  <c r="E168" i="77"/>
  <c r="E112" i="77"/>
  <c r="E117" i="77"/>
  <c r="E111" i="77"/>
  <c r="E120" i="77"/>
  <c r="E121" i="77"/>
  <c r="K16" i="39"/>
  <c r="K56" i="39"/>
  <c r="K12" i="39"/>
  <c r="L12" i="39" s="1"/>
  <c r="L20" i="39"/>
  <c r="K17" i="39"/>
  <c r="F115" i="77" s="1"/>
  <c r="K14" i="39"/>
  <c r="F112" i="77" s="1"/>
  <c r="K23" i="39"/>
  <c r="F121" i="77" s="1"/>
  <c r="K19" i="39"/>
  <c r="F117" i="77" s="1"/>
  <c r="K13" i="39"/>
  <c r="F111" i="77" s="1"/>
  <c r="K21" i="39"/>
  <c r="F119" i="77" s="1"/>
  <c r="K18" i="39"/>
  <c r="F116" i="77" s="1"/>
  <c r="K22" i="39"/>
  <c r="F120" i="77" s="1"/>
  <c r="K15" i="39"/>
  <c r="K74" i="39"/>
  <c r="G72" i="39"/>
  <c r="H72" i="39" s="1"/>
  <c r="I72" i="39" s="1"/>
  <c r="E166" i="77" s="1"/>
  <c r="H11" i="39"/>
  <c r="G76" i="39"/>
  <c r="H76" i="39" s="1"/>
  <c r="I76" i="39" s="1"/>
  <c r="E170" i="77" s="1"/>
  <c r="L56" i="39"/>
  <c r="G30" i="39"/>
  <c r="H30" i="39" s="1"/>
  <c r="I30" i="39" s="1"/>
  <c r="E127" i="77" s="1"/>
  <c r="G41" i="39"/>
  <c r="H41" i="39" s="1"/>
  <c r="I41" i="39" s="1"/>
  <c r="E137" i="77" s="1"/>
  <c r="G42" i="39"/>
  <c r="H42" i="39" s="1"/>
  <c r="I42" i="39" s="1"/>
  <c r="E138" i="77" s="1"/>
  <c r="I38" i="39"/>
  <c r="K38" i="39" s="1"/>
  <c r="G48" i="39"/>
  <c r="H48" i="39" s="1"/>
  <c r="I48" i="39" s="1"/>
  <c r="E144" i="77" s="1"/>
  <c r="G45" i="39"/>
  <c r="H45" i="39" s="1"/>
  <c r="I45" i="39" s="1"/>
  <c r="E141" i="77" s="1"/>
  <c r="G46" i="39"/>
  <c r="H46" i="39" s="1"/>
  <c r="I46" i="39" s="1"/>
  <c r="E142" i="77" s="1"/>
  <c r="G50" i="39"/>
  <c r="H50" i="39" s="1"/>
  <c r="I50" i="39" s="1"/>
  <c r="E146" i="77" s="1"/>
  <c r="G43" i="39"/>
  <c r="H43" i="39" s="1"/>
  <c r="I43" i="39" s="1"/>
  <c r="E139" i="77" s="1"/>
  <c r="G68" i="39"/>
  <c r="H68" i="39" s="1"/>
  <c r="G70" i="39"/>
  <c r="H70" i="39" s="1"/>
  <c r="I70" i="39" s="1"/>
  <c r="E164" i="77" s="1"/>
  <c r="L16" i="39"/>
  <c r="G28" i="39"/>
  <c r="H28" i="39" s="1"/>
  <c r="I28" i="39" s="1"/>
  <c r="E125" i="77" s="1"/>
  <c r="G36" i="39"/>
  <c r="H36" i="39" s="1"/>
  <c r="I36" i="39" s="1"/>
  <c r="E133" i="77" s="1"/>
  <c r="G49" i="39"/>
  <c r="H49" i="39" s="1"/>
  <c r="I49" i="39" s="1"/>
  <c r="E145" i="77" s="1"/>
  <c r="G54" i="39"/>
  <c r="H54" i="39" s="1"/>
  <c r="G61" i="39"/>
  <c r="H61" i="39" s="1"/>
  <c r="I61" i="39" s="1"/>
  <c r="E156" i="77" s="1"/>
  <c r="G29" i="39"/>
  <c r="H29" i="39" s="1"/>
  <c r="I29" i="39" s="1"/>
  <c r="E126" i="77" s="1"/>
  <c r="G32" i="39"/>
  <c r="H32" i="39" s="1"/>
  <c r="I32" i="39" s="1"/>
  <c r="E129" i="77" s="1"/>
  <c r="G40" i="39"/>
  <c r="H40" i="39" s="1"/>
  <c r="G47" i="39"/>
  <c r="H47" i="39" s="1"/>
  <c r="I47" i="39" s="1"/>
  <c r="E143" i="77" s="1"/>
  <c r="I24" i="39"/>
  <c r="K24" i="39" s="1"/>
  <c r="G27" i="39"/>
  <c r="H27" i="39" s="1"/>
  <c r="I27" i="39" s="1"/>
  <c r="E124" i="77" s="1"/>
  <c r="G26" i="39"/>
  <c r="H26" i="39" s="1"/>
  <c r="G35" i="39"/>
  <c r="H35" i="39" s="1"/>
  <c r="I35" i="39" s="1"/>
  <c r="E132" i="77" s="1"/>
  <c r="G31" i="39"/>
  <c r="H31" i="39" s="1"/>
  <c r="I31" i="39" s="1"/>
  <c r="E128" i="77" s="1"/>
  <c r="G33" i="39"/>
  <c r="H33" i="39" s="1"/>
  <c r="I33" i="39" s="1"/>
  <c r="E130" i="77" s="1"/>
  <c r="G34" i="39"/>
  <c r="H34" i="39" s="1"/>
  <c r="I34" i="39" s="1"/>
  <c r="E131" i="77" s="1"/>
  <c r="G37" i="39"/>
  <c r="H37" i="39" s="1"/>
  <c r="I37" i="39" s="1"/>
  <c r="E134" i="77" s="1"/>
  <c r="G44" i="39"/>
  <c r="H44" i="39" s="1"/>
  <c r="I44" i="39" s="1"/>
  <c r="E140" i="77" s="1"/>
  <c r="G51" i="39"/>
  <c r="H51" i="39" s="1"/>
  <c r="I51" i="39" s="1"/>
  <c r="E147" i="77" s="1"/>
  <c r="G60" i="39"/>
  <c r="H60" i="39" s="1"/>
  <c r="I60" i="39" s="1"/>
  <c r="E155" i="77" s="1"/>
  <c r="G64" i="39"/>
  <c r="H64" i="39" s="1"/>
  <c r="I64" i="39" s="1"/>
  <c r="E159" i="77" s="1"/>
  <c r="G57" i="39"/>
  <c r="H57" i="39" s="1"/>
  <c r="I57" i="39" s="1"/>
  <c r="E152" i="77" s="1"/>
  <c r="G59" i="39"/>
  <c r="H59" i="39" s="1"/>
  <c r="I59" i="39" s="1"/>
  <c r="E154" i="77" s="1"/>
  <c r="G63" i="39"/>
  <c r="H63" i="39" s="1"/>
  <c r="I63" i="39" s="1"/>
  <c r="E158" i="77" s="1"/>
  <c r="G58" i="39"/>
  <c r="H58" i="39" s="1"/>
  <c r="I58" i="39" s="1"/>
  <c r="E153" i="77" s="1"/>
  <c r="I52" i="39"/>
  <c r="K52" i="39" s="1"/>
  <c r="G55" i="39"/>
  <c r="H55" i="39" s="1"/>
  <c r="I55" i="39" s="1"/>
  <c r="E150" i="77" s="1"/>
  <c r="G62" i="39"/>
  <c r="H62" i="39" s="1"/>
  <c r="I62" i="39" s="1"/>
  <c r="E157" i="77" s="1"/>
  <c r="G65" i="39"/>
  <c r="H65" i="39" s="1"/>
  <c r="I65" i="39" s="1"/>
  <c r="E160" i="77" s="1"/>
  <c r="I66" i="39"/>
  <c r="K66" i="39" s="1"/>
  <c r="G69" i="39"/>
  <c r="H69" i="39" s="1"/>
  <c r="I69" i="39" s="1"/>
  <c r="E163" i="77" s="1"/>
  <c r="G71" i="39"/>
  <c r="H71" i="39" s="1"/>
  <c r="I71" i="39" s="1"/>
  <c r="E165" i="77" s="1"/>
  <c r="G75" i="39"/>
  <c r="H75" i="39" s="1"/>
  <c r="I75" i="39" s="1"/>
  <c r="E169" i="77" s="1"/>
  <c r="G73" i="39"/>
  <c r="H73" i="39" s="1"/>
  <c r="I73" i="39" s="1"/>
  <c r="E167" i="77" s="1"/>
  <c r="G77" i="39"/>
  <c r="H77" i="39" s="1"/>
  <c r="I77" i="39" s="1"/>
  <c r="E171" i="77" s="1"/>
  <c r="G79" i="39"/>
  <c r="H79" i="39" s="1"/>
  <c r="I79" i="39" s="1"/>
  <c r="E173" i="77" s="1"/>
  <c r="G78" i="39"/>
  <c r="H78" i="39" s="1"/>
  <c r="I78" i="39" s="1"/>
  <c r="E172" i="77" s="1"/>
  <c r="F113" i="77" l="1"/>
  <c r="H116" i="77"/>
  <c r="G116" i="77"/>
  <c r="H111" i="77"/>
  <c r="G111" i="77"/>
  <c r="H121" i="77"/>
  <c r="G121" i="77"/>
  <c r="F114" i="77"/>
  <c r="F168" i="77"/>
  <c r="H120" i="77"/>
  <c r="G120" i="77"/>
  <c r="H119" i="77"/>
  <c r="G119" i="77"/>
  <c r="H117" i="77"/>
  <c r="G117" i="77"/>
  <c r="H112" i="77"/>
  <c r="G112" i="77"/>
  <c r="H115" i="77"/>
  <c r="G115" i="77"/>
  <c r="F110" i="77"/>
  <c r="F151" i="77"/>
  <c r="K79" i="39"/>
  <c r="F173" i="77" s="1"/>
  <c r="K73" i="39"/>
  <c r="L73" i="39" s="1"/>
  <c r="K71" i="39"/>
  <c r="L71" i="39" s="1"/>
  <c r="K62" i="39"/>
  <c r="K63" i="39"/>
  <c r="F158" i="77" s="1"/>
  <c r="K57" i="39"/>
  <c r="L57" i="39" s="1"/>
  <c r="K60" i="39"/>
  <c r="F155" i="77" s="1"/>
  <c r="K44" i="39"/>
  <c r="F140" i="77" s="1"/>
  <c r="K34" i="39"/>
  <c r="L34" i="39" s="1"/>
  <c r="K31" i="39"/>
  <c r="L31" i="39" s="1"/>
  <c r="K29" i="39"/>
  <c r="K36" i="39"/>
  <c r="L36" i="39" s="1"/>
  <c r="K70" i="39"/>
  <c r="K43" i="39"/>
  <c r="L43" i="39" s="1"/>
  <c r="K46" i="39"/>
  <c r="F142" i="77" s="1"/>
  <c r="K48" i="39"/>
  <c r="L48" i="39" s="1"/>
  <c r="K42" i="39"/>
  <c r="K30" i="39"/>
  <c r="F127" i="77" s="1"/>
  <c r="K76" i="39"/>
  <c r="F170" i="77" s="1"/>
  <c r="K72" i="39"/>
  <c r="F166" i="77" s="1"/>
  <c r="L18" i="39"/>
  <c r="L13" i="39"/>
  <c r="L23" i="39"/>
  <c r="K78" i="39"/>
  <c r="K77" i="39"/>
  <c r="F171" i="77" s="1"/>
  <c r="K75" i="39"/>
  <c r="F169" i="77" s="1"/>
  <c r="K69" i="39"/>
  <c r="F163" i="77" s="1"/>
  <c r="K65" i="39"/>
  <c r="F160" i="77" s="1"/>
  <c r="K55" i="39"/>
  <c r="F150" i="77" s="1"/>
  <c r="K58" i="39"/>
  <c r="F153" i="77" s="1"/>
  <c r="K59" i="39"/>
  <c r="K64" i="39"/>
  <c r="K51" i="39"/>
  <c r="F147" i="77" s="1"/>
  <c r="K37" i="39"/>
  <c r="F134" i="77" s="1"/>
  <c r="K33" i="39"/>
  <c r="F130" i="77" s="1"/>
  <c r="K35" i="39"/>
  <c r="K27" i="39"/>
  <c r="L27" i="39" s="1"/>
  <c r="K47" i="39"/>
  <c r="F143" i="77" s="1"/>
  <c r="K32" i="39"/>
  <c r="F129" i="77" s="1"/>
  <c r="K61" i="39"/>
  <c r="F156" i="77" s="1"/>
  <c r="K49" i="39"/>
  <c r="F145" i="77" s="1"/>
  <c r="K28" i="39"/>
  <c r="L28" i="39" s="1"/>
  <c r="K50" i="39"/>
  <c r="L50" i="39" s="1"/>
  <c r="K45" i="39"/>
  <c r="L45" i="39" s="1"/>
  <c r="K41" i="39"/>
  <c r="F137" i="77" s="1"/>
  <c r="L22" i="39"/>
  <c r="L21" i="39"/>
  <c r="L19" i="39"/>
  <c r="L14" i="39"/>
  <c r="L17" i="39"/>
  <c r="K88" i="39"/>
  <c r="K117" i="39" s="1"/>
  <c r="L15" i="39"/>
  <c r="L74" i="39"/>
  <c r="K86" i="39"/>
  <c r="K115" i="39" s="1"/>
  <c r="L59" i="39"/>
  <c r="H67" i="39"/>
  <c r="I68" i="39"/>
  <c r="E162" i="77" s="1"/>
  <c r="L64" i="39"/>
  <c r="H25" i="39"/>
  <c r="I26" i="39"/>
  <c r="E123" i="77" s="1"/>
  <c r="L38" i="39"/>
  <c r="H39" i="39"/>
  <c r="I40" i="39"/>
  <c r="E136" i="77" s="1"/>
  <c r="L78" i="39"/>
  <c r="L66" i="39"/>
  <c r="L62" i="39"/>
  <c r="L52" i="39"/>
  <c r="L24" i="39"/>
  <c r="K80" i="39"/>
  <c r="K109" i="39" s="1"/>
  <c r="L109" i="39" s="1"/>
  <c r="N109" i="39" s="1"/>
  <c r="H53" i="39"/>
  <c r="I54" i="39"/>
  <c r="E149" i="77" s="1"/>
  <c r="L70" i="39"/>
  <c r="K91" i="39" l="1"/>
  <c r="K120" i="39" s="1"/>
  <c r="K90" i="39"/>
  <c r="K119" i="39" s="1"/>
  <c r="K93" i="39"/>
  <c r="K122" i="39" s="1"/>
  <c r="K92" i="39"/>
  <c r="K121" i="39" s="1"/>
  <c r="K87" i="39"/>
  <c r="K116" i="39" s="1"/>
  <c r="K84" i="39"/>
  <c r="K113" i="39" s="1"/>
  <c r="K85" i="39"/>
  <c r="K114" i="39" s="1"/>
  <c r="L42" i="39"/>
  <c r="L84" i="39" s="1"/>
  <c r="L113" i="39" s="1"/>
  <c r="L29" i="39"/>
  <c r="K89" i="39"/>
  <c r="K118" i="39" s="1"/>
  <c r="L11" i="39"/>
  <c r="G166" i="77"/>
  <c r="H166" i="77"/>
  <c r="G170" i="77"/>
  <c r="H170" i="77"/>
  <c r="H127" i="77"/>
  <c r="G127" i="77"/>
  <c r="F138" i="77"/>
  <c r="F144" i="77"/>
  <c r="H142" i="77"/>
  <c r="G142" i="77"/>
  <c r="F139" i="77"/>
  <c r="F164" i="77"/>
  <c r="F133" i="77"/>
  <c r="F126" i="77"/>
  <c r="F128" i="77"/>
  <c r="F131" i="77"/>
  <c r="H140" i="77"/>
  <c r="G140" i="77"/>
  <c r="G155" i="77"/>
  <c r="H155" i="77"/>
  <c r="F152" i="77"/>
  <c r="G158" i="77"/>
  <c r="H158" i="77"/>
  <c r="F157" i="77"/>
  <c r="F165" i="77"/>
  <c r="F167" i="77"/>
  <c r="G173" i="77"/>
  <c r="H173" i="77"/>
  <c r="H137" i="77"/>
  <c r="G137" i="77"/>
  <c r="F141" i="77"/>
  <c r="F146" i="77"/>
  <c r="F125" i="77"/>
  <c r="G145" i="77"/>
  <c r="H145" i="77"/>
  <c r="G156" i="77"/>
  <c r="H156" i="77"/>
  <c r="H129" i="77"/>
  <c r="G129" i="77"/>
  <c r="H143" i="77"/>
  <c r="G143" i="77"/>
  <c r="F124" i="77"/>
  <c r="F132" i="77"/>
  <c r="H130" i="77"/>
  <c r="G130" i="77"/>
  <c r="H134" i="77"/>
  <c r="G134" i="77"/>
  <c r="G147" i="77"/>
  <c r="H147" i="77"/>
  <c r="F159" i="77"/>
  <c r="F154" i="77"/>
  <c r="G153" i="77"/>
  <c r="H153" i="77"/>
  <c r="G150" i="77"/>
  <c r="H150" i="77"/>
  <c r="G160" i="77"/>
  <c r="H160" i="77"/>
  <c r="G163" i="77"/>
  <c r="H163" i="77"/>
  <c r="G169" i="77"/>
  <c r="H169" i="77"/>
  <c r="G171" i="77"/>
  <c r="H171" i="77"/>
  <c r="F172" i="77"/>
  <c r="G151" i="77"/>
  <c r="H151" i="77"/>
  <c r="H110" i="77"/>
  <c r="G110" i="77"/>
  <c r="G168" i="77"/>
  <c r="H168" i="77"/>
  <c r="H114" i="77"/>
  <c r="F101" i="77"/>
  <c r="G114" i="77"/>
  <c r="H113" i="77"/>
  <c r="G113" i="77"/>
  <c r="F104" i="77"/>
  <c r="F108" i="77"/>
  <c r="F103" i="77"/>
  <c r="K54" i="39"/>
  <c r="L54" i="39" s="1"/>
  <c r="K40" i="39"/>
  <c r="L40" i="39" s="1"/>
  <c r="K26" i="39"/>
  <c r="L26" i="39" s="1"/>
  <c r="L41" i="39"/>
  <c r="L49" i="39"/>
  <c r="L61" i="39"/>
  <c r="L32" i="39"/>
  <c r="L47" i="39"/>
  <c r="L33" i="39"/>
  <c r="L37" i="39"/>
  <c r="L51" i="39"/>
  <c r="L58" i="39"/>
  <c r="L55" i="39"/>
  <c r="L65" i="39"/>
  <c r="L69" i="39"/>
  <c r="L75" i="39"/>
  <c r="L77" i="39"/>
  <c r="L72" i="39"/>
  <c r="L76" i="39"/>
  <c r="L90" i="39" s="1"/>
  <c r="L119" i="39" s="1"/>
  <c r="L30" i="39"/>
  <c r="L46" i="39"/>
  <c r="L44" i="39"/>
  <c r="L60" i="39"/>
  <c r="L63" i="39"/>
  <c r="L79" i="39"/>
  <c r="K68" i="39"/>
  <c r="K83" i="39"/>
  <c r="K112" i="39" s="1"/>
  <c r="L35" i="39"/>
  <c r="L85" i="39"/>
  <c r="L114" i="39" s="1"/>
  <c r="L87" i="39"/>
  <c r="L116" i="39" s="1"/>
  <c r="L68" i="39"/>
  <c r="N24" i="39"/>
  <c r="L92" i="39"/>
  <c r="L121" i="39" s="1"/>
  <c r="N52" i="39"/>
  <c r="N38" i="39"/>
  <c r="L80" i="39"/>
  <c r="N66" i="39"/>
  <c r="L88" i="39" l="1"/>
  <c r="L117" i="39" s="1"/>
  <c r="L53" i="39"/>
  <c r="F100" i="77"/>
  <c r="K82" i="39"/>
  <c r="K111" i="39" s="1"/>
  <c r="L67" i="39"/>
  <c r="F123" i="77"/>
  <c r="F136" i="77"/>
  <c r="F149" i="77"/>
  <c r="G101" i="77"/>
  <c r="H101" i="77"/>
  <c r="L83" i="39"/>
  <c r="L112" i="39" s="1"/>
  <c r="H103" i="77"/>
  <c r="G103" i="77"/>
  <c r="H108" i="77"/>
  <c r="G108" i="77"/>
  <c r="H104" i="77"/>
  <c r="G104" i="77"/>
  <c r="F162" i="77"/>
  <c r="G172" i="77"/>
  <c r="H172" i="77"/>
  <c r="G154" i="77"/>
  <c r="H154" i="77"/>
  <c r="G159" i="77"/>
  <c r="H159" i="77"/>
  <c r="H132" i="77"/>
  <c r="G132" i="77"/>
  <c r="F106" i="77"/>
  <c r="H124" i="77"/>
  <c r="G124" i="77"/>
  <c r="F98" i="77"/>
  <c r="H125" i="77"/>
  <c r="G125" i="77"/>
  <c r="F99" i="77"/>
  <c r="G146" i="77"/>
  <c r="H146" i="77"/>
  <c r="H141" i="77"/>
  <c r="G141" i="77"/>
  <c r="G167" i="77"/>
  <c r="H167" i="77"/>
  <c r="G165" i="77"/>
  <c r="H165" i="77"/>
  <c r="G157" i="77"/>
  <c r="H157" i="77"/>
  <c r="G152" i="77"/>
  <c r="H152" i="77"/>
  <c r="H131" i="77"/>
  <c r="G131" i="77"/>
  <c r="F105" i="77"/>
  <c r="H128" i="77"/>
  <c r="G128" i="77"/>
  <c r="F102" i="77"/>
  <c r="H126" i="77"/>
  <c r="G126" i="77"/>
  <c r="H133" i="77"/>
  <c r="G133" i="77"/>
  <c r="F107" i="77"/>
  <c r="G164" i="77"/>
  <c r="H164" i="77"/>
  <c r="H139" i="77"/>
  <c r="G139" i="77"/>
  <c r="G144" i="77"/>
  <c r="H144" i="77"/>
  <c r="H138" i="77"/>
  <c r="G138" i="77"/>
  <c r="L39" i="39"/>
  <c r="L91" i="39"/>
  <c r="L120" i="39" s="1"/>
  <c r="L86" i="39"/>
  <c r="L115" i="39" s="1"/>
  <c r="L93" i="39"/>
  <c r="L122" i="39" s="1"/>
  <c r="L89" i="39"/>
  <c r="L118" i="39" s="1"/>
  <c r="N80" i="39"/>
  <c r="L82" i="39"/>
  <c r="L25" i="39"/>
  <c r="H107" i="77" l="1"/>
  <c r="H102" i="77"/>
  <c r="H105" i="77"/>
  <c r="H99" i="77"/>
  <c r="H98" i="77"/>
  <c r="H106" i="77"/>
  <c r="H100" i="77"/>
  <c r="G100" i="77"/>
  <c r="G107" i="77"/>
  <c r="G102" i="77"/>
  <c r="G105" i="77"/>
  <c r="G99" i="77"/>
  <c r="G98" i="77"/>
  <c r="G106" i="77"/>
  <c r="G162" i="77"/>
  <c r="H162" i="77"/>
  <c r="G149" i="77"/>
  <c r="H149" i="77"/>
  <c r="H136" i="77"/>
  <c r="G136" i="77"/>
  <c r="H123" i="77"/>
  <c r="G123" i="77"/>
  <c r="F97" i="77"/>
  <c r="L81" i="39"/>
  <c r="L111" i="39"/>
  <c r="L110" i="39" s="1"/>
  <c r="N240" i="31"/>
  <c r="M240" i="31"/>
  <c r="N227" i="31"/>
  <c r="G227" i="31"/>
  <c r="L227" i="31" s="1"/>
  <c r="N226" i="31"/>
  <c r="G226" i="31"/>
  <c r="L226" i="31" s="1"/>
  <c r="N225" i="31"/>
  <c r="G225" i="31"/>
  <c r="L225" i="31" s="1"/>
  <c r="N224" i="31"/>
  <c r="G224" i="31"/>
  <c r="L224" i="31" s="1"/>
  <c r="N223" i="31"/>
  <c r="N228" i="31" s="1"/>
  <c r="G223" i="31"/>
  <c r="L223" i="31" s="1"/>
  <c r="N220" i="31"/>
  <c r="G220" i="31"/>
  <c r="L220" i="31" s="1"/>
  <c r="N219" i="31"/>
  <c r="G219" i="31"/>
  <c r="L219" i="31" s="1"/>
  <c r="N218" i="31"/>
  <c r="G218" i="31"/>
  <c r="L218" i="31" s="1"/>
  <c r="N217" i="31"/>
  <c r="G217" i="31"/>
  <c r="L217" i="31" s="1"/>
  <c r="I216" i="31"/>
  <c r="N216" i="31" s="1"/>
  <c r="G216" i="31"/>
  <c r="L216" i="31" s="1"/>
  <c r="I215" i="31"/>
  <c r="N215" i="31" s="1"/>
  <c r="G215" i="31"/>
  <c r="L215" i="31" s="1"/>
  <c r="N212" i="31"/>
  <c r="N213" i="31" s="1"/>
  <c r="E212" i="31"/>
  <c r="N207" i="31"/>
  <c r="E207" i="31"/>
  <c r="G207" i="31" s="1"/>
  <c r="N206" i="31"/>
  <c r="E206" i="31"/>
  <c r="N205" i="31"/>
  <c r="E205" i="31"/>
  <c r="N202" i="31"/>
  <c r="J202" i="31"/>
  <c r="G202" i="31"/>
  <c r="L202" i="31" s="1"/>
  <c r="N201" i="31"/>
  <c r="J201" i="31"/>
  <c r="G201" i="31"/>
  <c r="L201" i="31" s="1"/>
  <c r="N198" i="31"/>
  <c r="J198" i="31"/>
  <c r="G198" i="31"/>
  <c r="L198" i="31" s="1"/>
  <c r="N197" i="31"/>
  <c r="J197" i="31"/>
  <c r="G197" i="31"/>
  <c r="L197" i="31" s="1"/>
  <c r="N196" i="31"/>
  <c r="J196" i="31"/>
  <c r="G196" i="31"/>
  <c r="L196" i="31" s="1"/>
  <c r="K195" i="31"/>
  <c r="N195" i="31" s="1"/>
  <c r="N199" i="31" s="1"/>
  <c r="J195" i="31"/>
  <c r="G195" i="31"/>
  <c r="N192" i="31"/>
  <c r="J192" i="31"/>
  <c r="G192" i="31"/>
  <c r="L192" i="31" s="1"/>
  <c r="N191" i="31"/>
  <c r="J191" i="31"/>
  <c r="G191" i="31"/>
  <c r="L191" i="31" s="1"/>
  <c r="N188" i="31"/>
  <c r="N189" i="31" s="1"/>
  <c r="J188" i="31"/>
  <c r="G188" i="31"/>
  <c r="L188" i="31" s="1"/>
  <c r="L189" i="31" s="1"/>
  <c r="N185" i="31"/>
  <c r="N186" i="31" s="1"/>
  <c r="J185" i="31"/>
  <c r="G185" i="31"/>
  <c r="L185" i="31" s="1"/>
  <c r="N182" i="31"/>
  <c r="G182" i="31"/>
  <c r="L182" i="31" s="1"/>
  <c r="N181" i="31"/>
  <c r="G181" i="31"/>
  <c r="L181" i="31" s="1"/>
  <c r="N180" i="31"/>
  <c r="G180" i="31"/>
  <c r="L180" i="31" s="1"/>
  <c r="N179" i="31"/>
  <c r="G179" i="31"/>
  <c r="L179" i="31" s="1"/>
  <c r="N178" i="31"/>
  <c r="G178" i="31"/>
  <c r="L178" i="31" s="1"/>
  <c r="N177" i="31"/>
  <c r="G177" i="31"/>
  <c r="L177" i="31" s="1"/>
  <c r="N176" i="31"/>
  <c r="G176" i="31"/>
  <c r="L176" i="31" s="1"/>
  <c r="N173" i="31"/>
  <c r="G173" i="31"/>
  <c r="L173" i="31" s="1"/>
  <c r="N172" i="31"/>
  <c r="G172" i="31"/>
  <c r="L172" i="31" s="1"/>
  <c r="N171" i="31"/>
  <c r="G171" i="31"/>
  <c r="L171" i="31" s="1"/>
  <c r="N166" i="31"/>
  <c r="J166" i="31"/>
  <c r="G166" i="31"/>
  <c r="L166" i="31" s="1"/>
  <c r="N165" i="31"/>
  <c r="J165" i="31"/>
  <c r="G165" i="31"/>
  <c r="N163" i="31"/>
  <c r="N162" i="31"/>
  <c r="I161" i="31"/>
  <c r="N161" i="31" s="1"/>
  <c r="G161" i="31"/>
  <c r="L161" i="31" s="1"/>
  <c r="N159" i="31"/>
  <c r="M159" i="31"/>
  <c r="O159" i="31" s="1"/>
  <c r="N158" i="31"/>
  <c r="J158" i="31"/>
  <c r="G158" i="31"/>
  <c r="L158" i="31" s="1"/>
  <c r="N157" i="31"/>
  <c r="J157" i="31"/>
  <c r="G157" i="31"/>
  <c r="L157" i="31" s="1"/>
  <c r="N156" i="31"/>
  <c r="J156" i="31"/>
  <c r="G156" i="31"/>
  <c r="L156" i="31" s="1"/>
  <c r="N155" i="31"/>
  <c r="J155" i="31"/>
  <c r="G155" i="31"/>
  <c r="L155" i="31" s="1"/>
  <c r="N154" i="31"/>
  <c r="J154" i="31"/>
  <c r="G154" i="31"/>
  <c r="L154" i="31" s="1"/>
  <c r="N151" i="31"/>
  <c r="J151" i="31"/>
  <c r="N150" i="31"/>
  <c r="N149" i="31"/>
  <c r="J149" i="31"/>
  <c r="G149" i="31"/>
  <c r="L149" i="31" s="1"/>
  <c r="N146" i="31"/>
  <c r="G146" i="31"/>
  <c r="L146" i="31" s="1"/>
  <c r="N144" i="31"/>
  <c r="G144" i="31"/>
  <c r="L144" i="31" s="1"/>
  <c r="N143" i="31"/>
  <c r="G143" i="31"/>
  <c r="L143" i="31" s="1"/>
  <c r="N142" i="31"/>
  <c r="G142" i="31"/>
  <c r="L142" i="31" s="1"/>
  <c r="N141" i="31"/>
  <c r="G141" i="31"/>
  <c r="L141" i="31" s="1"/>
  <c r="I128" i="31"/>
  <c r="N128" i="31" s="1"/>
  <c r="J128" i="31"/>
  <c r="J127" i="31"/>
  <c r="I127" i="31"/>
  <c r="N127" i="31" s="1"/>
  <c r="G127" i="31"/>
  <c r="L127" i="31" s="1"/>
  <c r="N121" i="31"/>
  <c r="J121" i="31"/>
  <c r="G121" i="31"/>
  <c r="L121" i="31" s="1"/>
  <c r="N119" i="31"/>
  <c r="J119" i="31"/>
  <c r="G119" i="31"/>
  <c r="L119" i="31" s="1"/>
  <c r="N118" i="31"/>
  <c r="J118" i="31"/>
  <c r="G118" i="31"/>
  <c r="L118" i="31" s="1"/>
  <c r="N117" i="31"/>
  <c r="J117" i="31"/>
  <c r="G117" i="31"/>
  <c r="L117" i="31" s="1"/>
  <c r="N116" i="31"/>
  <c r="J116" i="31"/>
  <c r="G116" i="31"/>
  <c r="L116" i="31" s="1"/>
  <c r="N113" i="31"/>
  <c r="J113" i="31"/>
  <c r="N110" i="31"/>
  <c r="N114" i="31" s="1"/>
  <c r="E110" i="31"/>
  <c r="J110" i="31" s="1"/>
  <c r="N107" i="31"/>
  <c r="E107" i="31"/>
  <c r="G107" i="31" s="1"/>
  <c r="L107" i="31" s="1"/>
  <c r="N106" i="31"/>
  <c r="F106" i="31"/>
  <c r="E106" i="31"/>
  <c r="N105" i="31"/>
  <c r="F105" i="31"/>
  <c r="E105" i="31"/>
  <c r="N104" i="31"/>
  <c r="E104" i="31"/>
  <c r="G104" i="31" s="1"/>
  <c r="N103" i="31"/>
  <c r="F103" i="31"/>
  <c r="G103" i="31" s="1"/>
  <c r="L103" i="31" s="1"/>
  <c r="N102" i="31"/>
  <c r="G102" i="31"/>
  <c r="L102" i="31" s="1"/>
  <c r="N101" i="31"/>
  <c r="G101" i="31"/>
  <c r="L101" i="31" s="1"/>
  <c r="N100" i="31"/>
  <c r="G100" i="31"/>
  <c r="N99" i="31"/>
  <c r="G99" i="31"/>
  <c r="L99" i="31" s="1"/>
  <c r="N98" i="31"/>
  <c r="G98" i="31"/>
  <c r="L98" i="31" s="1"/>
  <c r="N97" i="31"/>
  <c r="G97" i="31"/>
  <c r="L97" i="31" s="1"/>
  <c r="N96" i="31"/>
  <c r="N95" i="31"/>
  <c r="G95" i="31"/>
  <c r="L95" i="31" s="1"/>
  <c r="N94" i="31"/>
  <c r="N93" i="31"/>
  <c r="F93" i="31"/>
  <c r="N92" i="31"/>
  <c r="G92" i="31"/>
  <c r="L92" i="31" s="1"/>
  <c r="N91" i="31"/>
  <c r="E93" i="31"/>
  <c r="I86" i="31"/>
  <c r="N86" i="31" s="1"/>
  <c r="I85" i="31"/>
  <c r="N85" i="31" s="1"/>
  <c r="G85" i="31"/>
  <c r="L85" i="31" s="1"/>
  <c r="I84" i="31"/>
  <c r="N84" i="31" s="1"/>
  <c r="I83" i="31"/>
  <c r="N83" i="31" s="1"/>
  <c r="I82" i="31"/>
  <c r="N82" i="31" s="1"/>
  <c r="I81" i="31"/>
  <c r="N81" i="31" s="1"/>
  <c r="I80" i="31"/>
  <c r="N80" i="31" s="1"/>
  <c r="I79" i="31"/>
  <c r="N79" i="31" s="1"/>
  <c r="I78" i="31"/>
  <c r="N78" i="31" s="1"/>
  <c r="I77" i="31"/>
  <c r="N77" i="31" s="1"/>
  <c r="I76" i="31"/>
  <c r="N76" i="31" s="1"/>
  <c r="I75" i="31"/>
  <c r="N75" i="31" s="1"/>
  <c r="I74" i="31"/>
  <c r="N74" i="31" s="1"/>
  <c r="I73" i="31"/>
  <c r="N73" i="31" s="1"/>
  <c r="I72" i="31"/>
  <c r="N72" i="31" s="1"/>
  <c r="I71" i="31"/>
  <c r="N71" i="31" s="1"/>
  <c r="I70" i="31"/>
  <c r="N70" i="31" s="1"/>
  <c r="I69" i="31"/>
  <c r="N69" i="31" s="1"/>
  <c r="G69" i="31"/>
  <c r="L69" i="31" s="1"/>
  <c r="I68" i="31"/>
  <c r="N68" i="31" s="1"/>
  <c r="I67" i="31"/>
  <c r="N67" i="31" s="1"/>
  <c r="I66" i="31"/>
  <c r="N66" i="31" s="1"/>
  <c r="I65" i="31"/>
  <c r="N65" i="31" s="1"/>
  <c r="I64" i="31"/>
  <c r="N64" i="31" s="1"/>
  <c r="I63" i="31"/>
  <c r="N63" i="31" s="1"/>
  <c r="I62" i="31"/>
  <c r="N62" i="31" s="1"/>
  <c r="I61" i="31"/>
  <c r="N61" i="31" s="1"/>
  <c r="I60" i="31"/>
  <c r="N60" i="31" s="1"/>
  <c r="I59" i="31"/>
  <c r="N59" i="31" s="1"/>
  <c r="I58" i="31"/>
  <c r="N58" i="31" s="1"/>
  <c r="I57" i="31"/>
  <c r="N57" i="31" s="1"/>
  <c r="I56" i="31"/>
  <c r="N56" i="31" s="1"/>
  <c r="I55" i="31"/>
  <c r="N55" i="31" s="1"/>
  <c r="I54" i="31"/>
  <c r="N54" i="31" s="1"/>
  <c r="I53" i="31"/>
  <c r="N53" i="31" s="1"/>
  <c r="I52" i="31"/>
  <c r="N52" i="31" s="1"/>
  <c r="I51" i="31"/>
  <c r="N51" i="31" s="1"/>
  <c r="G51" i="31"/>
  <c r="I50" i="31"/>
  <c r="N50" i="31" s="1"/>
  <c r="G50" i="31"/>
  <c r="L50" i="31" s="1"/>
  <c r="I49" i="31"/>
  <c r="N49" i="31" s="1"/>
  <c r="I48" i="31"/>
  <c r="N48" i="31" s="1"/>
  <c r="I47" i="31"/>
  <c r="N47" i="31" s="1"/>
  <c r="I46" i="31"/>
  <c r="N46" i="31" s="1"/>
  <c r="N41" i="31"/>
  <c r="G41" i="31"/>
  <c r="L41" i="31" s="1"/>
  <c r="I38" i="31"/>
  <c r="N38" i="31" s="1"/>
  <c r="N37" i="31"/>
  <c r="F37" i="31"/>
  <c r="E37" i="31"/>
  <c r="N36" i="31"/>
  <c r="F36" i="31"/>
  <c r="E36" i="31"/>
  <c r="N34" i="31"/>
  <c r="G34" i="31"/>
  <c r="H34" i="31" s="1"/>
  <c r="M34" i="31" s="1"/>
  <c r="N33" i="31"/>
  <c r="G33" i="31"/>
  <c r="H33" i="31" s="1"/>
  <c r="M33" i="31" s="1"/>
  <c r="F96" i="31"/>
  <c r="E96" i="31"/>
  <c r="L195" i="31" l="1"/>
  <c r="H97" i="77"/>
  <c r="G97" i="77"/>
  <c r="N137" i="31"/>
  <c r="N138" i="31" s="1"/>
  <c r="L138" i="31" s="1"/>
  <c r="G48" i="31"/>
  <c r="G53" i="31"/>
  <c r="L53" i="31" s="1"/>
  <c r="G78" i="31"/>
  <c r="G82" i="31"/>
  <c r="L82" i="31" s="1"/>
  <c r="N193" i="31"/>
  <c r="N238" i="31" s="1"/>
  <c r="G205" i="31"/>
  <c r="L205" i="31" s="1"/>
  <c r="G38" i="31"/>
  <c r="G57" i="31"/>
  <c r="G62" i="31"/>
  <c r="H62" i="31" s="1"/>
  <c r="M62" i="31" s="1"/>
  <c r="G66" i="31"/>
  <c r="G73" i="31"/>
  <c r="H73" i="31" s="1"/>
  <c r="M73" i="31" s="1"/>
  <c r="H142" i="31"/>
  <c r="M142" i="31" s="1"/>
  <c r="O142" i="31" s="1"/>
  <c r="G151" i="31"/>
  <c r="L151" i="31" s="1"/>
  <c r="N203" i="31"/>
  <c r="H165" i="31"/>
  <c r="M165" i="31" s="1"/>
  <c r="H156" i="31"/>
  <c r="M156" i="31" s="1"/>
  <c r="O156" i="31" s="1"/>
  <c r="L165" i="31"/>
  <c r="G96" i="31"/>
  <c r="L96" i="31" s="1"/>
  <c r="G36" i="31"/>
  <c r="L36" i="31" s="1"/>
  <c r="H154" i="31"/>
  <c r="M154" i="31" s="1"/>
  <c r="O154" i="31" s="1"/>
  <c r="H158" i="31"/>
  <c r="M158" i="31" s="1"/>
  <c r="L100" i="31"/>
  <c r="H100" i="31"/>
  <c r="M100" i="31" s="1"/>
  <c r="O100" i="31" s="1"/>
  <c r="J150" i="31"/>
  <c r="G150" i="31"/>
  <c r="L150" i="31" s="1"/>
  <c r="L152" i="31" s="1"/>
  <c r="N147" i="31"/>
  <c r="N239" i="31" s="1"/>
  <c r="G54" i="31"/>
  <c r="L54" i="31" s="1"/>
  <c r="G61" i="31"/>
  <c r="L61" i="31" s="1"/>
  <c r="G70" i="31"/>
  <c r="H70" i="31" s="1"/>
  <c r="M70" i="31" s="1"/>
  <c r="G77" i="31"/>
  <c r="L77" i="31" s="1"/>
  <c r="G86" i="31"/>
  <c r="L86" i="31" s="1"/>
  <c r="G91" i="31"/>
  <c r="L91" i="31" s="1"/>
  <c r="G106" i="31"/>
  <c r="H106" i="31" s="1"/>
  <c r="M106" i="31" s="1"/>
  <c r="N183" i="31"/>
  <c r="L203" i="31"/>
  <c r="N208" i="31"/>
  <c r="N209" i="31" s="1"/>
  <c r="I31" i="31"/>
  <c r="N31" i="31" s="1"/>
  <c r="G49" i="31"/>
  <c r="L49" i="31" s="1"/>
  <c r="G58" i="31"/>
  <c r="L58" i="31" s="1"/>
  <c r="G65" i="31"/>
  <c r="L65" i="31" s="1"/>
  <c r="G74" i="31"/>
  <c r="H74" i="31" s="1"/>
  <c r="M74" i="31" s="1"/>
  <c r="G81" i="31"/>
  <c r="H81" i="31" s="1"/>
  <c r="M81" i="31" s="1"/>
  <c r="N152" i="31"/>
  <c r="N237" i="31" s="1"/>
  <c r="F32" i="31"/>
  <c r="G37" i="31"/>
  <c r="H37" i="31" s="1"/>
  <c r="M37" i="31" s="1"/>
  <c r="G46" i="31"/>
  <c r="H46" i="31" s="1"/>
  <c r="M46" i="31" s="1"/>
  <c r="G47" i="31"/>
  <c r="H47" i="31" s="1"/>
  <c r="M47" i="31" s="1"/>
  <c r="G52" i="31"/>
  <c r="L52" i="31" s="1"/>
  <c r="G55" i="31"/>
  <c r="H55" i="31" s="1"/>
  <c r="M55" i="31" s="1"/>
  <c r="G56" i="31"/>
  <c r="H56" i="31" s="1"/>
  <c r="M56" i="31" s="1"/>
  <c r="G59" i="31"/>
  <c r="L59" i="31" s="1"/>
  <c r="G60" i="31"/>
  <c r="L60" i="31" s="1"/>
  <c r="G63" i="31"/>
  <c r="L63" i="31" s="1"/>
  <c r="G64" i="31"/>
  <c r="H64" i="31" s="1"/>
  <c r="M64" i="31" s="1"/>
  <c r="G67" i="31"/>
  <c r="H67" i="31" s="1"/>
  <c r="M67" i="31" s="1"/>
  <c r="G68" i="31"/>
  <c r="L68" i="31" s="1"/>
  <c r="H69" i="31"/>
  <c r="M69" i="31" s="1"/>
  <c r="O69" i="31" s="1"/>
  <c r="G71" i="31"/>
  <c r="H71" i="31" s="1"/>
  <c r="M71" i="31" s="1"/>
  <c r="G72" i="31"/>
  <c r="L72" i="31" s="1"/>
  <c r="G75" i="31"/>
  <c r="L75" i="31" s="1"/>
  <c r="G76" i="31"/>
  <c r="H76" i="31" s="1"/>
  <c r="M76" i="31" s="1"/>
  <c r="G79" i="31"/>
  <c r="L79" i="31" s="1"/>
  <c r="G80" i="31"/>
  <c r="L80" i="31" s="1"/>
  <c r="G83" i="31"/>
  <c r="L83" i="31" s="1"/>
  <c r="G84" i="31"/>
  <c r="L84" i="31" s="1"/>
  <c r="N108" i="31"/>
  <c r="H98" i="31"/>
  <c r="M98" i="31" s="1"/>
  <c r="G105" i="31"/>
  <c r="H105" i="31" s="1"/>
  <c r="M105" i="31" s="1"/>
  <c r="N125" i="31"/>
  <c r="N242" i="31" s="1"/>
  <c r="H188" i="31"/>
  <c r="M188" i="31" s="1"/>
  <c r="M189" i="31" s="1"/>
  <c r="H192" i="31"/>
  <c r="M192" i="31" s="1"/>
  <c r="O192" i="31" s="1"/>
  <c r="H197" i="31"/>
  <c r="M197" i="31" s="1"/>
  <c r="G206" i="31"/>
  <c r="L206" i="31" s="1"/>
  <c r="G212" i="31"/>
  <c r="L212" i="31" s="1"/>
  <c r="H216" i="31"/>
  <c r="M216" i="31" s="1"/>
  <c r="O216" i="31" s="1"/>
  <c r="N221" i="31"/>
  <c r="H201" i="31"/>
  <c r="M201" i="31" s="1"/>
  <c r="O201" i="31" s="1"/>
  <c r="H141" i="31"/>
  <c r="M141" i="31" s="1"/>
  <c r="H117" i="31"/>
  <c r="M117" i="31" s="1"/>
  <c r="O117" i="31" s="1"/>
  <c r="H119" i="31"/>
  <c r="M119" i="31" s="1"/>
  <c r="O119" i="31" s="1"/>
  <c r="H92" i="31"/>
  <c r="M92" i="31" s="1"/>
  <c r="O92" i="31" s="1"/>
  <c r="H95" i="31"/>
  <c r="M95" i="31" s="1"/>
  <c r="O95" i="31" s="1"/>
  <c r="H97" i="31"/>
  <c r="M97" i="31" s="1"/>
  <c r="O97" i="31" s="1"/>
  <c r="H99" i="31"/>
  <c r="M99" i="31" s="1"/>
  <c r="O99" i="31" s="1"/>
  <c r="H101" i="31"/>
  <c r="M101" i="31" s="1"/>
  <c r="O101" i="31" s="1"/>
  <c r="H102" i="31"/>
  <c r="M102" i="31" s="1"/>
  <c r="N87" i="31"/>
  <c r="N88" i="31" s="1"/>
  <c r="L88" i="31" s="1"/>
  <c r="H50" i="31"/>
  <c r="M50" i="31" s="1"/>
  <c r="O50" i="31" s="1"/>
  <c r="H85" i="31"/>
  <c r="M85" i="31" s="1"/>
  <c r="O85" i="31" s="1"/>
  <c r="H41" i="31"/>
  <c r="M41" i="31" s="1"/>
  <c r="O41" i="31" s="1"/>
  <c r="H36" i="31"/>
  <c r="M36" i="31" s="1"/>
  <c r="L38" i="31"/>
  <c r="H38" i="31"/>
  <c r="M38" i="31" s="1"/>
  <c r="L46" i="31"/>
  <c r="L47" i="31"/>
  <c r="L56" i="31"/>
  <c r="H59" i="31"/>
  <c r="M59" i="31" s="1"/>
  <c r="L64" i="31"/>
  <c r="L67" i="31"/>
  <c r="L78" i="31"/>
  <c r="H78" i="31"/>
  <c r="M78" i="31" s="1"/>
  <c r="L81" i="31"/>
  <c r="H82" i="31"/>
  <c r="M82" i="31" s="1"/>
  <c r="L48" i="31"/>
  <c r="H48" i="31"/>
  <c r="M48" i="31" s="1"/>
  <c r="H49" i="31"/>
  <c r="M49" i="31" s="1"/>
  <c r="L51" i="31"/>
  <c r="H51" i="31"/>
  <c r="M51" i="31" s="1"/>
  <c r="H53" i="31"/>
  <c r="M53" i="31" s="1"/>
  <c r="L57" i="31"/>
  <c r="H57" i="31"/>
  <c r="M57" i="31" s="1"/>
  <c r="H58" i="31"/>
  <c r="M58" i="31" s="1"/>
  <c r="H61" i="31"/>
  <c r="M61" i="31" s="1"/>
  <c r="L62" i="31"/>
  <c r="L66" i="31"/>
  <c r="H66" i="31"/>
  <c r="M66" i="31" s="1"/>
  <c r="H75" i="31"/>
  <c r="M75" i="31" s="1"/>
  <c r="L76" i="31"/>
  <c r="H79" i="31"/>
  <c r="M79" i="31" s="1"/>
  <c r="H84" i="31"/>
  <c r="M84" i="31" s="1"/>
  <c r="H104" i="31"/>
  <c r="M104" i="31" s="1"/>
  <c r="L104" i="31"/>
  <c r="L105" i="31"/>
  <c r="L147" i="31"/>
  <c r="L239" i="31" s="1"/>
  <c r="O141" i="31"/>
  <c r="H207" i="31"/>
  <c r="M207" i="31" s="1"/>
  <c r="L207" i="31"/>
  <c r="L221" i="31"/>
  <c r="G31" i="31"/>
  <c r="L33" i="31"/>
  <c r="O33" i="31" s="1"/>
  <c r="L34" i="31"/>
  <c r="O34" i="31" s="1"/>
  <c r="G93" i="31"/>
  <c r="G94" i="31"/>
  <c r="O98" i="31"/>
  <c r="O102" i="31"/>
  <c r="O158" i="31"/>
  <c r="L106" i="31"/>
  <c r="L125" i="31"/>
  <c r="L183" i="31"/>
  <c r="L186" i="31"/>
  <c r="L193" i="31"/>
  <c r="L199" i="31"/>
  <c r="H206" i="31"/>
  <c r="M206" i="31" s="1"/>
  <c r="L228" i="31"/>
  <c r="E32" i="31"/>
  <c r="O197" i="31"/>
  <c r="H103" i="31"/>
  <c r="M103" i="31" s="1"/>
  <c r="O103" i="31" s="1"/>
  <c r="H107" i="31"/>
  <c r="M107" i="31" s="1"/>
  <c r="O107" i="31" s="1"/>
  <c r="G110" i="31"/>
  <c r="G113" i="31"/>
  <c r="H116" i="31"/>
  <c r="M116" i="31" s="1"/>
  <c r="O116" i="31" s="1"/>
  <c r="H118" i="31"/>
  <c r="M118" i="31" s="1"/>
  <c r="O118" i="31" s="1"/>
  <c r="H121" i="31"/>
  <c r="M121" i="31" s="1"/>
  <c r="O121" i="31" s="1"/>
  <c r="H127" i="31"/>
  <c r="M127" i="31" s="1"/>
  <c r="G128" i="31"/>
  <c r="H143" i="31"/>
  <c r="M143" i="31" s="1"/>
  <c r="O143" i="31" s="1"/>
  <c r="H144" i="31"/>
  <c r="M144" i="31" s="1"/>
  <c r="O144" i="31" s="1"/>
  <c r="H146" i="31"/>
  <c r="M146" i="31" s="1"/>
  <c r="O146" i="31" s="1"/>
  <c r="H149" i="31"/>
  <c r="M149" i="31" s="1"/>
  <c r="O149" i="31" s="1"/>
  <c r="H151" i="31"/>
  <c r="M151" i="31" s="1"/>
  <c r="O151" i="31" s="1"/>
  <c r="H155" i="31"/>
  <c r="M155" i="31" s="1"/>
  <c r="H157" i="31"/>
  <c r="M157" i="31" s="1"/>
  <c r="O157" i="31" s="1"/>
  <c r="H161" i="31"/>
  <c r="M161" i="31" s="1"/>
  <c r="O161" i="31" s="1"/>
  <c r="H166" i="31"/>
  <c r="M166" i="31" s="1"/>
  <c r="O166" i="31" s="1"/>
  <c r="H171" i="31"/>
  <c r="M171" i="31" s="1"/>
  <c r="H172" i="31"/>
  <c r="M172" i="31" s="1"/>
  <c r="O172" i="31" s="1"/>
  <c r="H173" i="31"/>
  <c r="M173" i="31" s="1"/>
  <c r="O173" i="31" s="1"/>
  <c r="H176" i="31"/>
  <c r="M176" i="31" s="1"/>
  <c r="O176" i="31" s="1"/>
  <c r="H177" i="31"/>
  <c r="M177" i="31" s="1"/>
  <c r="O177" i="31" s="1"/>
  <c r="H178" i="31"/>
  <c r="M178" i="31" s="1"/>
  <c r="O178" i="31" s="1"/>
  <c r="H179" i="31"/>
  <c r="M179" i="31" s="1"/>
  <c r="O179" i="31" s="1"/>
  <c r="H180" i="31"/>
  <c r="M180" i="31" s="1"/>
  <c r="O180" i="31" s="1"/>
  <c r="H181" i="31"/>
  <c r="M181" i="31" s="1"/>
  <c r="O181" i="31" s="1"/>
  <c r="H182" i="31"/>
  <c r="M182" i="31" s="1"/>
  <c r="O182" i="31" s="1"/>
  <c r="H185" i="31"/>
  <c r="M185" i="31" s="1"/>
  <c r="M186" i="31" s="1"/>
  <c r="H191" i="31"/>
  <c r="M191" i="31" s="1"/>
  <c r="M193" i="31" s="1"/>
  <c r="H195" i="31"/>
  <c r="M195" i="31" s="1"/>
  <c r="H196" i="31"/>
  <c r="M196" i="31" s="1"/>
  <c r="O196" i="31" s="1"/>
  <c r="H198" i="31"/>
  <c r="M198" i="31" s="1"/>
  <c r="O198" i="31" s="1"/>
  <c r="H202" i="31"/>
  <c r="M202" i="31" s="1"/>
  <c r="M203" i="31" s="1"/>
  <c r="H215" i="31"/>
  <c r="M215" i="31" s="1"/>
  <c r="H217" i="31"/>
  <c r="M217" i="31" s="1"/>
  <c r="O217" i="31" s="1"/>
  <c r="H218" i="31"/>
  <c r="M218" i="31" s="1"/>
  <c r="O218" i="31" s="1"/>
  <c r="H219" i="31"/>
  <c r="M219" i="31" s="1"/>
  <c r="O219" i="31" s="1"/>
  <c r="H220" i="31"/>
  <c r="M220" i="31" s="1"/>
  <c r="O220" i="31" s="1"/>
  <c r="H223" i="31"/>
  <c r="M223" i="31" s="1"/>
  <c r="H224" i="31"/>
  <c r="M224" i="31" s="1"/>
  <c r="O224" i="31" s="1"/>
  <c r="H225" i="31"/>
  <c r="M225" i="31" s="1"/>
  <c r="O225" i="31" s="1"/>
  <c r="H226" i="31"/>
  <c r="M226" i="31" s="1"/>
  <c r="O226" i="31" s="1"/>
  <c r="H227" i="31"/>
  <c r="M227" i="31" s="1"/>
  <c r="O227" i="31" s="1"/>
  <c r="M258" i="31" l="1"/>
  <c r="F224" i="77" s="1"/>
  <c r="M256" i="31"/>
  <c r="F222" i="77" s="1"/>
  <c r="M254" i="31"/>
  <c r="F220" i="77" s="1"/>
  <c r="M252" i="31"/>
  <c r="F218" i="77" s="1"/>
  <c r="M250" i="31"/>
  <c r="F216" i="77" s="1"/>
  <c r="M248" i="31"/>
  <c r="F214" i="77" s="1"/>
  <c r="M259" i="31"/>
  <c r="F225" i="77" s="1"/>
  <c r="M257" i="31"/>
  <c r="F223" i="77" s="1"/>
  <c r="M255" i="31"/>
  <c r="F221" i="77" s="1"/>
  <c r="M253" i="31"/>
  <c r="F219" i="77" s="1"/>
  <c r="M251" i="31"/>
  <c r="F217" i="77" s="1"/>
  <c r="M249" i="31"/>
  <c r="F215" i="77" s="1"/>
  <c r="F35" i="31"/>
  <c r="I35" i="31" s="1"/>
  <c r="N35" i="31" s="1"/>
  <c r="F162" i="31"/>
  <c r="F160" i="31"/>
  <c r="I160" i="31" s="1"/>
  <c r="N160" i="31" s="1"/>
  <c r="N167" i="31" s="1"/>
  <c r="N168" i="31" s="1"/>
  <c r="F163" i="31"/>
  <c r="E162" i="31"/>
  <c r="G162" i="31" s="1"/>
  <c r="E163" i="31"/>
  <c r="G163" i="31" s="1"/>
  <c r="E160" i="31"/>
  <c r="G160" i="31" s="1"/>
  <c r="O188" i="31"/>
  <c r="O189" i="31" s="1"/>
  <c r="L37" i="31"/>
  <c r="H205" i="31"/>
  <c r="M205" i="31" s="1"/>
  <c r="M209" i="31" s="1"/>
  <c r="L209" i="31" s="1"/>
  <c r="H86" i="31"/>
  <c r="M86" i="31" s="1"/>
  <c r="H80" i="31"/>
  <c r="M80" i="31" s="1"/>
  <c r="L74" i="31"/>
  <c r="L73" i="31"/>
  <c r="H72" i="31"/>
  <c r="M72" i="31" s="1"/>
  <c r="L71" i="31"/>
  <c r="L70" i="31"/>
  <c r="H63" i="31"/>
  <c r="M63" i="31" s="1"/>
  <c r="L55" i="31"/>
  <c r="H54" i="31"/>
  <c r="M54" i="31" s="1"/>
  <c r="H212" i="31"/>
  <c r="M212" i="31" s="1"/>
  <c r="M213" i="31" s="1"/>
  <c r="H96" i="31"/>
  <c r="M96" i="31" s="1"/>
  <c r="O165" i="31"/>
  <c r="H150" i="31"/>
  <c r="M150" i="31" s="1"/>
  <c r="O150" i="31" s="1"/>
  <c r="O152" i="31" s="1"/>
  <c r="H91" i="31"/>
  <c r="M91" i="31" s="1"/>
  <c r="O91" i="31" s="1"/>
  <c r="H83" i="31"/>
  <c r="M83" i="31" s="1"/>
  <c r="H65" i="31"/>
  <c r="M65" i="31" s="1"/>
  <c r="O96" i="31"/>
  <c r="O105" i="31"/>
  <c r="H77" i="31"/>
  <c r="M77" i="31" s="1"/>
  <c r="O77" i="31" s="1"/>
  <c r="H68" i="31"/>
  <c r="M68" i="31" s="1"/>
  <c r="O68" i="31" s="1"/>
  <c r="H60" i="31"/>
  <c r="M60" i="31" s="1"/>
  <c r="O60" i="31" s="1"/>
  <c r="H52" i="31"/>
  <c r="M52" i="31" s="1"/>
  <c r="O52" i="31" s="1"/>
  <c r="I32" i="31"/>
  <c r="N32" i="31" s="1"/>
  <c r="N42" i="31" s="1"/>
  <c r="N43" i="31" s="1"/>
  <c r="O104" i="31"/>
  <c r="O202" i="31"/>
  <c r="O203" i="31" s="1"/>
  <c r="L237" i="31"/>
  <c r="O207" i="31"/>
  <c r="O125" i="31"/>
  <c r="L113" i="31"/>
  <c r="H113" i="31"/>
  <c r="M113" i="31" s="1"/>
  <c r="H94" i="31"/>
  <c r="M94" i="31" s="1"/>
  <c r="L94" i="31"/>
  <c r="L31" i="31"/>
  <c r="H31" i="31"/>
  <c r="M31" i="31" s="1"/>
  <c r="M208" i="31"/>
  <c r="O46" i="31"/>
  <c r="M183" i="31"/>
  <c r="M228" i="31"/>
  <c r="M234" i="31" s="1"/>
  <c r="M199" i="31"/>
  <c r="M238" i="31" s="1"/>
  <c r="M147" i="31"/>
  <c r="M239" i="31" s="1"/>
  <c r="O223" i="31"/>
  <c r="O228" i="31" s="1"/>
  <c r="O234" i="31" s="1"/>
  <c r="O206" i="31"/>
  <c r="O195" i="31"/>
  <c r="O199" i="31" s="1"/>
  <c r="O191" i="31"/>
  <c r="O193" i="31" s="1"/>
  <c r="O171" i="31"/>
  <c r="O183" i="31" s="1"/>
  <c r="O127" i="31"/>
  <c r="O106" i="31"/>
  <c r="O155" i="31"/>
  <c r="O86" i="31"/>
  <c r="O84" i="31"/>
  <c r="O83" i="31"/>
  <c r="O80" i="31"/>
  <c r="O79" i="31"/>
  <c r="O76" i="31"/>
  <c r="O75" i="31"/>
  <c r="O72" i="31"/>
  <c r="O66" i="31"/>
  <c r="O65" i="31"/>
  <c r="O62" i="31"/>
  <c r="O61" i="31"/>
  <c r="O58" i="31"/>
  <c r="O57" i="31"/>
  <c r="O54" i="31"/>
  <c r="O53" i="31"/>
  <c r="O51" i="31"/>
  <c r="O49" i="31"/>
  <c r="O48" i="31"/>
  <c r="O37" i="31"/>
  <c r="O82" i="31"/>
  <c r="O81" i="31"/>
  <c r="O78" i="31"/>
  <c r="O74" i="31"/>
  <c r="O73" i="31"/>
  <c r="O70" i="31"/>
  <c r="O67" i="31"/>
  <c r="O64" i="31"/>
  <c r="O63" i="31"/>
  <c r="O59" i="31"/>
  <c r="O56" i="31"/>
  <c r="O55" i="31"/>
  <c r="O47" i="31"/>
  <c r="O38" i="31"/>
  <c r="O36" i="31"/>
  <c r="H128" i="31"/>
  <c r="M128" i="31" s="1"/>
  <c r="M137" i="31" s="1"/>
  <c r="M139" i="31" s="1"/>
  <c r="L128" i="31"/>
  <c r="L137" i="31" s="1"/>
  <c r="L110" i="31"/>
  <c r="H110" i="31"/>
  <c r="M110" i="31" s="1"/>
  <c r="G32" i="31"/>
  <c r="E35" i="31"/>
  <c r="G35" i="31" s="1"/>
  <c r="L213" i="31"/>
  <c r="L93" i="31"/>
  <c r="H93" i="31"/>
  <c r="M93" i="31" s="1"/>
  <c r="O205" i="31"/>
  <c r="L208" i="31"/>
  <c r="M221" i="31"/>
  <c r="M125" i="31"/>
  <c r="O185" i="31"/>
  <c r="O186" i="31" s="1"/>
  <c r="N235" i="31"/>
  <c r="O215" i="31"/>
  <c r="O221" i="31" s="1"/>
  <c r="O147" i="31"/>
  <c r="O239" i="31" s="1"/>
  <c r="G219" i="77" l="1"/>
  <c r="H219" i="77"/>
  <c r="H214" i="77"/>
  <c r="G214" i="77"/>
  <c r="H222" i="77"/>
  <c r="G222" i="77"/>
  <c r="G221" i="77"/>
  <c r="H221" i="77"/>
  <c r="H216" i="77"/>
  <c r="G216" i="77"/>
  <c r="H224" i="77"/>
  <c r="G224" i="77"/>
  <c r="G215" i="77"/>
  <c r="H215" i="77"/>
  <c r="G223" i="77"/>
  <c r="H223" i="77"/>
  <c r="H218" i="77"/>
  <c r="G218" i="77"/>
  <c r="G217" i="77"/>
  <c r="H217" i="77"/>
  <c r="G225" i="77"/>
  <c r="H225" i="77"/>
  <c r="H220" i="77"/>
  <c r="G220" i="77"/>
  <c r="L160" i="31"/>
  <c r="H160" i="31"/>
  <c r="M160" i="31" s="1"/>
  <c r="L162" i="31"/>
  <c r="H162" i="31"/>
  <c r="M162" i="31" s="1"/>
  <c r="O162" i="31" s="1"/>
  <c r="K258" i="31"/>
  <c r="F198" i="77" s="1"/>
  <c r="K256" i="31"/>
  <c r="F196" i="77" s="1"/>
  <c r="K254" i="31"/>
  <c r="F194" i="77" s="1"/>
  <c r="K252" i="31"/>
  <c r="F192" i="77" s="1"/>
  <c r="K250" i="31"/>
  <c r="F190" i="77" s="1"/>
  <c r="K248" i="31"/>
  <c r="F188" i="77" s="1"/>
  <c r="K259" i="31"/>
  <c r="F199" i="77" s="1"/>
  <c r="K257" i="31"/>
  <c r="F197" i="77" s="1"/>
  <c r="K255" i="31"/>
  <c r="F195" i="77" s="1"/>
  <c r="K253" i="31"/>
  <c r="F193" i="77" s="1"/>
  <c r="K251" i="31"/>
  <c r="F191" i="77" s="1"/>
  <c r="K249" i="31"/>
  <c r="F189" i="77" s="1"/>
  <c r="L163" i="31"/>
  <c r="H163" i="31"/>
  <c r="M163" i="31" s="1"/>
  <c r="O212" i="31"/>
  <c r="O213" i="31" s="1"/>
  <c r="L87" i="31"/>
  <c r="O71" i="31"/>
  <c r="N230" i="31"/>
  <c r="M152" i="31"/>
  <c r="M237" i="31" s="1"/>
  <c r="M114" i="31"/>
  <c r="M242" i="31" s="1"/>
  <c r="O113" i="31"/>
  <c r="O208" i="31"/>
  <c r="O210" i="31" s="1"/>
  <c r="L210" i="31" s="1"/>
  <c r="L240" i="31" s="1"/>
  <c r="M87" i="31"/>
  <c r="M89" i="31" s="1"/>
  <c r="L89" i="31" s="1"/>
  <c r="M108" i="31"/>
  <c r="O93" i="31"/>
  <c r="L108" i="31"/>
  <c r="L32" i="31"/>
  <c r="H32" i="31"/>
  <c r="M32" i="31" s="1"/>
  <c r="L114" i="31"/>
  <c r="O110" i="31"/>
  <c r="O114" i="31" s="1"/>
  <c r="O31" i="31"/>
  <c r="O237" i="31"/>
  <c r="L35" i="31"/>
  <c r="H35" i="31"/>
  <c r="M35" i="31" s="1"/>
  <c r="O128" i="31"/>
  <c r="O137" i="31" s="1"/>
  <c r="O139" i="31" s="1"/>
  <c r="L139" i="31" s="1"/>
  <c r="N234" i="31"/>
  <c r="N243" i="31" s="1"/>
  <c r="L43" i="31"/>
  <c r="L234" i="31" s="1"/>
  <c r="O87" i="31"/>
  <c r="O94" i="31"/>
  <c r="G195" i="77" l="1"/>
  <c r="H195" i="77"/>
  <c r="H190" i="77"/>
  <c r="G190" i="77"/>
  <c r="H198" i="77"/>
  <c r="G198" i="77"/>
  <c r="G189" i="77"/>
  <c r="H189" i="77"/>
  <c r="G197" i="77"/>
  <c r="H197" i="77"/>
  <c r="H192" i="77"/>
  <c r="G192" i="77"/>
  <c r="G191" i="77"/>
  <c r="H191" i="77"/>
  <c r="G199" i="77"/>
  <c r="H199" i="77"/>
  <c r="H194" i="77"/>
  <c r="G194" i="77"/>
  <c r="G193" i="77"/>
  <c r="H193" i="77"/>
  <c r="H188" i="77"/>
  <c r="G188" i="77"/>
  <c r="H196" i="77"/>
  <c r="G196" i="77"/>
  <c r="N259" i="31"/>
  <c r="F238" i="77" s="1"/>
  <c r="N257" i="31"/>
  <c r="F236" i="77" s="1"/>
  <c r="N255" i="31"/>
  <c r="F234" i="77" s="1"/>
  <c r="N253" i="31"/>
  <c r="F232" i="77" s="1"/>
  <c r="N251" i="31"/>
  <c r="F230" i="77" s="1"/>
  <c r="N249" i="31"/>
  <c r="F228" i="77" s="1"/>
  <c r="N258" i="31"/>
  <c r="F237" i="77" s="1"/>
  <c r="N256" i="31"/>
  <c r="F235" i="77" s="1"/>
  <c r="N254" i="31"/>
  <c r="F233" i="77" s="1"/>
  <c r="N252" i="31"/>
  <c r="F231" i="77" s="1"/>
  <c r="N250" i="31"/>
  <c r="F229" i="77" s="1"/>
  <c r="N248" i="31"/>
  <c r="F227" i="77" s="1"/>
  <c r="O163" i="31"/>
  <c r="L167" i="31"/>
  <c r="I258" i="31"/>
  <c r="F67" i="77" s="1"/>
  <c r="I256" i="31"/>
  <c r="F65" i="77" s="1"/>
  <c r="I254" i="31"/>
  <c r="F63" i="77" s="1"/>
  <c r="I252" i="31"/>
  <c r="F61" i="77" s="1"/>
  <c r="I250" i="31"/>
  <c r="F59" i="77" s="1"/>
  <c r="I248" i="31"/>
  <c r="F57" i="77" s="1"/>
  <c r="I259" i="31"/>
  <c r="F68" i="77" s="1"/>
  <c r="I257" i="31"/>
  <c r="F66" i="77" s="1"/>
  <c r="I255" i="31"/>
  <c r="F64" i="77" s="1"/>
  <c r="I253" i="31"/>
  <c r="F62" i="77" s="1"/>
  <c r="I251" i="31"/>
  <c r="F60" i="77" s="1"/>
  <c r="I249" i="31"/>
  <c r="F58" i="77" s="1"/>
  <c r="O160" i="31"/>
  <c r="M167" i="31"/>
  <c r="M168" i="31" s="1"/>
  <c r="L168" i="31" s="1"/>
  <c r="O240" i="31"/>
  <c r="M42" i="31"/>
  <c r="M44" i="31" s="1"/>
  <c r="O32" i="31"/>
  <c r="O35" i="31"/>
  <c r="O242" i="31"/>
  <c r="L42" i="31"/>
  <c r="L230" i="31" s="1"/>
  <c r="L242" i="31"/>
  <c r="O108" i="31"/>
  <c r="O235" i="31" s="1"/>
  <c r="H68" i="77" l="1"/>
  <c r="G68" i="77"/>
  <c r="H233" i="77"/>
  <c r="G233" i="77"/>
  <c r="H57" i="77"/>
  <c r="G57" i="77"/>
  <c r="H65" i="77"/>
  <c r="G65" i="77"/>
  <c r="H227" i="77"/>
  <c r="G227" i="77"/>
  <c r="H235" i="77"/>
  <c r="G235" i="77"/>
  <c r="G232" i="77"/>
  <c r="H232" i="77"/>
  <c r="H63" i="77"/>
  <c r="G63" i="77"/>
  <c r="G230" i="77"/>
  <c r="H230" i="77"/>
  <c r="H62" i="77"/>
  <c r="G62" i="77"/>
  <c r="O167" i="31"/>
  <c r="O169" i="31" s="1"/>
  <c r="H64" i="77"/>
  <c r="G64" i="77"/>
  <c r="H59" i="77"/>
  <c r="G59" i="77"/>
  <c r="H67" i="77"/>
  <c r="G67" i="77"/>
  <c r="H229" i="77"/>
  <c r="G229" i="77"/>
  <c r="H237" i="77"/>
  <c r="G237" i="77"/>
  <c r="G234" i="77"/>
  <c r="H234" i="77"/>
  <c r="H60" i="77"/>
  <c r="G60" i="77"/>
  <c r="G238" i="77"/>
  <c r="H238" i="77"/>
  <c r="H58" i="77"/>
  <c r="G58" i="77"/>
  <c r="H66" i="77"/>
  <c r="G66" i="77"/>
  <c r="H61" i="77"/>
  <c r="G61" i="77"/>
  <c r="H231" i="77"/>
  <c r="G231" i="77"/>
  <c r="G228" i="77"/>
  <c r="H228" i="77"/>
  <c r="G236" i="77"/>
  <c r="H236" i="77"/>
  <c r="O258" i="31"/>
  <c r="F263" i="77" s="1"/>
  <c r="O256" i="31"/>
  <c r="F261" i="77" s="1"/>
  <c r="O254" i="31"/>
  <c r="F259" i="77" s="1"/>
  <c r="O252" i="31"/>
  <c r="F257" i="77" s="1"/>
  <c r="O250" i="31"/>
  <c r="F255" i="77" s="1"/>
  <c r="O248" i="31"/>
  <c r="F253" i="77" s="1"/>
  <c r="O259" i="31"/>
  <c r="F264" i="77" s="1"/>
  <c r="O257" i="31"/>
  <c r="F262" i="77" s="1"/>
  <c r="O255" i="31"/>
  <c r="F260" i="77" s="1"/>
  <c r="O253" i="31"/>
  <c r="F258" i="77" s="1"/>
  <c r="O251" i="31"/>
  <c r="F256" i="77" s="1"/>
  <c r="O249" i="31"/>
  <c r="F254" i="77" s="1"/>
  <c r="L169" i="31"/>
  <c r="L238" i="31" s="1"/>
  <c r="O238" i="31"/>
  <c r="O243" i="31" s="1"/>
  <c r="M230" i="31"/>
  <c r="O42" i="31"/>
  <c r="O230" i="31" s="1"/>
  <c r="M235" i="31"/>
  <c r="M243" i="31" s="1"/>
  <c r="L44" i="31"/>
  <c r="L235" i="31" s="1"/>
  <c r="G256" i="77" l="1"/>
  <c r="H256" i="77"/>
  <c r="G264" i="77"/>
  <c r="H264" i="77"/>
  <c r="H259" i="77"/>
  <c r="G259" i="77"/>
  <c r="G258" i="77"/>
  <c r="H258" i="77"/>
  <c r="H253" i="77"/>
  <c r="G253" i="77"/>
  <c r="H261" i="77"/>
  <c r="G261" i="77"/>
  <c r="G260" i="77"/>
  <c r="H260" i="77"/>
  <c r="H255" i="77"/>
  <c r="G255" i="77"/>
  <c r="H263" i="77"/>
  <c r="G263" i="77"/>
  <c r="G254" i="77"/>
  <c r="H254" i="77"/>
  <c r="G262" i="77"/>
  <c r="H262" i="77"/>
  <c r="H257" i="77"/>
  <c r="G257" i="77"/>
  <c r="L259" i="31"/>
  <c r="F212" i="77" s="1"/>
  <c r="L257" i="31"/>
  <c r="F210" i="77" s="1"/>
  <c r="L255" i="31"/>
  <c r="F208" i="77" s="1"/>
  <c r="L253" i="31"/>
  <c r="F206" i="77" s="1"/>
  <c r="L251" i="31"/>
  <c r="F204" i="77" s="1"/>
  <c r="L249" i="31"/>
  <c r="F202" i="77" s="1"/>
  <c r="L258" i="31"/>
  <c r="F211" i="77" s="1"/>
  <c r="L256" i="31"/>
  <c r="F209" i="77" s="1"/>
  <c r="L254" i="31"/>
  <c r="F207" i="77" s="1"/>
  <c r="L252" i="31"/>
  <c r="F205" i="77" s="1"/>
  <c r="L250" i="31"/>
  <c r="F203" i="77" s="1"/>
  <c r="L248" i="31"/>
  <c r="F201" i="77" s="1"/>
  <c r="L243" i="31"/>
  <c r="J259" i="31"/>
  <c r="F82" i="77" s="1"/>
  <c r="J257" i="31"/>
  <c r="F80" i="77" s="1"/>
  <c r="J255" i="31"/>
  <c r="F78" i="77" s="1"/>
  <c r="J253" i="31"/>
  <c r="F76" i="77" s="1"/>
  <c r="J251" i="31"/>
  <c r="F74" i="77" s="1"/>
  <c r="J249" i="31"/>
  <c r="F72" i="77" s="1"/>
  <c r="J258" i="31"/>
  <c r="F81" i="77" s="1"/>
  <c r="J256" i="31"/>
  <c r="F79" i="77" s="1"/>
  <c r="J254" i="31"/>
  <c r="F77" i="77" s="1"/>
  <c r="J252" i="31"/>
  <c r="F75" i="77" s="1"/>
  <c r="J250" i="31"/>
  <c r="F73" i="77" s="1"/>
  <c r="J248" i="31"/>
  <c r="F71" i="77" s="1"/>
  <c r="H81" i="77" l="1"/>
  <c r="H53" i="77" s="1"/>
  <c r="H26" i="77" s="1"/>
  <c r="G81" i="77"/>
  <c r="G53" i="77" s="1"/>
  <c r="G26" i="77" s="1"/>
  <c r="F53" i="77"/>
  <c r="F26" i="77" s="1"/>
  <c r="H78" i="77"/>
  <c r="H50" i="77" s="1"/>
  <c r="H23" i="77" s="1"/>
  <c r="G78" i="77"/>
  <c r="G50" i="77" s="1"/>
  <c r="G23" i="77" s="1"/>
  <c r="F50" i="77"/>
  <c r="F23" i="77" s="1"/>
  <c r="H201" i="77"/>
  <c r="H84" i="77" s="1"/>
  <c r="G201" i="77"/>
  <c r="G84" i="77" s="1"/>
  <c r="F84" i="77"/>
  <c r="H209" i="77"/>
  <c r="H92" i="77" s="1"/>
  <c r="G209" i="77"/>
  <c r="G92" i="77" s="1"/>
  <c r="F92" i="77"/>
  <c r="G206" i="77"/>
  <c r="G89" i="77" s="1"/>
  <c r="H206" i="77"/>
  <c r="H89" i="77" s="1"/>
  <c r="F89" i="77"/>
  <c r="H75" i="77"/>
  <c r="H47" i="77" s="1"/>
  <c r="H20" i="77" s="1"/>
  <c r="G75" i="77"/>
  <c r="G47" i="77" s="1"/>
  <c r="G20" i="77" s="1"/>
  <c r="F47" i="77"/>
  <c r="F20" i="77" s="1"/>
  <c r="H72" i="77"/>
  <c r="H44" i="77" s="1"/>
  <c r="H17" i="77" s="1"/>
  <c r="G72" i="77"/>
  <c r="G44" i="77" s="1"/>
  <c r="G17" i="77" s="1"/>
  <c r="F44" i="77"/>
  <c r="F17" i="77" s="1"/>
  <c r="H80" i="77"/>
  <c r="H52" i="77" s="1"/>
  <c r="H25" i="77" s="1"/>
  <c r="G80" i="77"/>
  <c r="G52" i="77" s="1"/>
  <c r="G25" i="77" s="1"/>
  <c r="F52" i="77"/>
  <c r="F25" i="77" s="1"/>
  <c r="H203" i="77"/>
  <c r="H86" i="77" s="1"/>
  <c r="G203" i="77"/>
  <c r="G86" i="77" s="1"/>
  <c r="F86" i="77"/>
  <c r="H211" i="77"/>
  <c r="H94" i="77" s="1"/>
  <c r="G211" i="77"/>
  <c r="G94" i="77" s="1"/>
  <c r="F94" i="77"/>
  <c r="G208" i="77"/>
  <c r="G91" i="77" s="1"/>
  <c r="H208" i="77"/>
  <c r="H91" i="77" s="1"/>
  <c r="H273" i="77" s="1"/>
  <c r="K293" i="77" s="1"/>
  <c r="F91" i="77"/>
  <c r="H77" i="77"/>
  <c r="H49" i="77" s="1"/>
  <c r="H22" i="77" s="1"/>
  <c r="G77" i="77"/>
  <c r="G49" i="77" s="1"/>
  <c r="G22" i="77" s="1"/>
  <c r="F49" i="77"/>
  <c r="F22" i="77" s="1"/>
  <c r="H74" i="77"/>
  <c r="H46" i="77" s="1"/>
  <c r="H19" i="77" s="1"/>
  <c r="G74" i="77"/>
  <c r="G46" i="77" s="1"/>
  <c r="G19" i="77" s="1"/>
  <c r="F46" i="77"/>
  <c r="F19" i="77" s="1"/>
  <c r="H82" i="77"/>
  <c r="H54" i="77" s="1"/>
  <c r="H27" i="77" s="1"/>
  <c r="G82" i="77"/>
  <c r="G54" i="77" s="1"/>
  <c r="G27" i="77" s="1"/>
  <c r="F54" i="77"/>
  <c r="F27" i="77" s="1"/>
  <c r="H205" i="77"/>
  <c r="H88" i="77" s="1"/>
  <c r="G205" i="77"/>
  <c r="G88" i="77" s="1"/>
  <c r="F88" i="77"/>
  <c r="G202" i="77"/>
  <c r="G85" i="77" s="1"/>
  <c r="H202" i="77"/>
  <c r="H85" i="77" s="1"/>
  <c r="H267" i="77" s="1"/>
  <c r="K287" i="77" s="1"/>
  <c r="F85" i="77"/>
  <c r="G210" i="77"/>
  <c r="G93" i="77" s="1"/>
  <c r="H210" i="77"/>
  <c r="H93" i="77" s="1"/>
  <c r="H275" i="77" s="1"/>
  <c r="K295" i="77" s="1"/>
  <c r="F93" i="77"/>
  <c r="H73" i="77"/>
  <c r="H45" i="77" s="1"/>
  <c r="H18" i="77" s="1"/>
  <c r="G73" i="77"/>
  <c r="G45" i="77" s="1"/>
  <c r="G18" i="77" s="1"/>
  <c r="F45" i="77"/>
  <c r="F18" i="77" s="1"/>
  <c r="H71" i="77"/>
  <c r="H43" i="77" s="1"/>
  <c r="H16" i="77" s="1"/>
  <c r="G71" i="77"/>
  <c r="G43" i="77" s="1"/>
  <c r="G16" i="77" s="1"/>
  <c r="F43" i="77"/>
  <c r="F16" i="77" s="1"/>
  <c r="H79" i="77"/>
  <c r="H51" i="77" s="1"/>
  <c r="H24" i="77" s="1"/>
  <c r="G79" i="77"/>
  <c r="G51" i="77" s="1"/>
  <c r="G24" i="77" s="1"/>
  <c r="F51" i="77"/>
  <c r="F24" i="77" s="1"/>
  <c r="H76" i="77"/>
  <c r="H48" i="77" s="1"/>
  <c r="H21" i="77" s="1"/>
  <c r="G76" i="77"/>
  <c r="G48" i="77" s="1"/>
  <c r="G21" i="77" s="1"/>
  <c r="F48" i="77"/>
  <c r="F21" i="77" s="1"/>
  <c r="H207" i="77"/>
  <c r="H90" i="77" s="1"/>
  <c r="H272" i="77" s="1"/>
  <c r="K292" i="77" s="1"/>
  <c r="G207" i="77"/>
  <c r="G90" i="77" s="1"/>
  <c r="F90" i="77"/>
  <c r="G204" i="77"/>
  <c r="G87" i="77" s="1"/>
  <c r="H204" i="77"/>
  <c r="H87" i="77" s="1"/>
  <c r="F87" i="77"/>
  <c r="G212" i="77"/>
  <c r="G95" i="77" s="1"/>
  <c r="H212" i="77"/>
  <c r="H95" i="77" s="1"/>
  <c r="F95" i="77"/>
  <c r="F277" i="77" s="1"/>
  <c r="I297" i="77" s="1"/>
  <c r="H269" i="77" l="1"/>
  <c r="K289" i="77" s="1"/>
  <c r="F267" i="77"/>
  <c r="I287" i="77" s="1"/>
  <c r="F270" i="77"/>
  <c r="I290" i="77" s="1"/>
  <c r="F273" i="77"/>
  <c r="I293" i="77" s="1"/>
  <c r="R293" i="77" s="1"/>
  <c r="H276" i="77"/>
  <c r="K296" i="77" s="1"/>
  <c r="T296" i="77" s="1"/>
  <c r="G272" i="77"/>
  <c r="J292" i="77" s="1"/>
  <c r="S292" i="77" s="1"/>
  <c r="G275" i="77"/>
  <c r="J295" i="77" s="1"/>
  <c r="S295" i="77" s="1"/>
  <c r="G270" i="77"/>
  <c r="J290" i="77" s="1"/>
  <c r="S290" i="77" s="1"/>
  <c r="G276" i="77"/>
  <c r="J296" i="77" s="1"/>
  <c r="S296" i="77" s="1"/>
  <c r="G269" i="77"/>
  <c r="J289" i="77" s="1"/>
  <c r="S289" i="77" s="1"/>
  <c r="G273" i="77"/>
  <c r="J293" i="77" s="1"/>
  <c r="S293" i="77" s="1"/>
  <c r="G277" i="77"/>
  <c r="J297" i="77" s="1"/>
  <c r="S297" i="77" s="1"/>
  <c r="F276" i="77"/>
  <c r="I296" i="77" s="1"/>
  <c r="R296" i="77" s="1"/>
  <c r="F269" i="77"/>
  <c r="I289" i="77" s="1"/>
  <c r="R289" i="77" s="1"/>
  <c r="R297" i="77"/>
  <c r="R287" i="77"/>
  <c r="F274" i="77"/>
  <c r="I294" i="77" s="1"/>
  <c r="H277" i="77"/>
  <c r="K297" i="77" s="1"/>
  <c r="F275" i="77"/>
  <c r="I295" i="77" s="1"/>
  <c r="T287" i="77"/>
  <c r="H270" i="77"/>
  <c r="K290" i="77" s="1"/>
  <c r="F268" i="77"/>
  <c r="I288" i="77" s="1"/>
  <c r="F271" i="77"/>
  <c r="I291" i="77" s="1"/>
  <c r="G274" i="77"/>
  <c r="J294" i="77" s="1"/>
  <c r="H266" i="77"/>
  <c r="K286" i="77" s="1"/>
  <c r="T286" i="77" s="1"/>
  <c r="T289" i="77"/>
  <c r="G266" i="77"/>
  <c r="J286" i="77" s="1"/>
  <c r="S286" i="77" s="1"/>
  <c r="F272" i="77"/>
  <c r="I292" i="77" s="1"/>
  <c r="T295" i="77"/>
  <c r="G267" i="77"/>
  <c r="J287" i="77" s="1"/>
  <c r="G268" i="77"/>
  <c r="J288" i="77" s="1"/>
  <c r="H271" i="77"/>
  <c r="K291" i="77" s="1"/>
  <c r="H274" i="77"/>
  <c r="K294" i="77" s="1"/>
  <c r="T292" i="77"/>
  <c r="T293" i="77"/>
  <c r="R290" i="77"/>
  <c r="H268" i="77"/>
  <c r="K288" i="77" s="1"/>
  <c r="G271" i="77"/>
  <c r="J291" i="77" s="1"/>
  <c r="F266" i="77"/>
  <c r="I286" i="77" s="1"/>
  <c r="R292" i="77" l="1"/>
  <c r="T291" i="77"/>
  <c r="S287" i="77"/>
  <c r="R288" i="77"/>
  <c r="R291" i="77"/>
  <c r="S291" i="77"/>
  <c r="S288" i="77"/>
  <c r="T297" i="77"/>
  <c r="T294" i="77"/>
  <c r="T290" i="77"/>
  <c r="R286" i="77"/>
  <c r="T288" i="77"/>
  <c r="S294" i="77"/>
  <c r="R295" i="77"/>
  <c r="R294" i="77"/>
  <c r="T285" i="77" l="1"/>
  <c r="T299" i="77" s="1"/>
  <c r="Z300" i="77" s="1"/>
  <c r="Z287" i="77" s="1"/>
  <c r="AF287" i="77" s="1"/>
  <c r="S285" i="77"/>
  <c r="S299" i="77" s="1"/>
  <c r="Y300" i="77" s="1"/>
  <c r="Y286" i="77" s="1"/>
  <c r="AE286" i="77" s="1"/>
  <c r="R285" i="77"/>
  <c r="R299" i="77" s="1"/>
  <c r="X300" i="77" s="1"/>
  <c r="Z291" i="77" l="1"/>
  <c r="AF291" i="77" s="1"/>
  <c r="Z293" i="77"/>
  <c r="AF293" i="77" s="1"/>
  <c r="Z288" i="77"/>
  <c r="AF288" i="77" s="1"/>
  <c r="Z296" i="77"/>
  <c r="AF296" i="77" s="1"/>
  <c r="Z295" i="77"/>
  <c r="AF295" i="77" s="1"/>
  <c r="Z290" i="77"/>
  <c r="AF290" i="77" s="1"/>
  <c r="Z289" i="77"/>
  <c r="AF289" i="77" s="1"/>
  <c r="Z286" i="77"/>
  <c r="AF286" i="77" s="1"/>
  <c r="Z292" i="77"/>
  <c r="AF292" i="77" s="1"/>
  <c r="Z294" i="77"/>
  <c r="AF294" i="77" s="1"/>
  <c r="Z297" i="77"/>
  <c r="AF297" i="77" s="1"/>
  <c r="Y291" i="77"/>
  <c r="AE291" i="77" s="1"/>
  <c r="Y297" i="77"/>
  <c r="AE297" i="77" s="1"/>
  <c r="Y295" i="77"/>
  <c r="AE295" i="77" s="1"/>
  <c r="Y288" i="77"/>
  <c r="AE288" i="77" s="1"/>
  <c r="Y290" i="77"/>
  <c r="AE290" i="77" s="1"/>
  <c r="Y292" i="77"/>
  <c r="AE292" i="77" s="1"/>
  <c r="Y293" i="77"/>
  <c r="AE293" i="77" s="1"/>
  <c r="Y296" i="77"/>
  <c r="AE296" i="77" s="1"/>
  <c r="Y287" i="77"/>
  <c r="AE287" i="77" s="1"/>
  <c r="Y294" i="77"/>
  <c r="AE294" i="77" s="1"/>
  <c r="Y289" i="77"/>
  <c r="AE289" i="77" s="1"/>
  <c r="X296" i="77"/>
  <c r="AD296" i="77" s="1"/>
  <c r="X297" i="77"/>
  <c r="AD297" i="77" s="1"/>
  <c r="X289" i="77"/>
  <c r="AD289" i="77" s="1"/>
  <c r="X293" i="77"/>
  <c r="AD293" i="77" s="1"/>
  <c r="X287" i="77"/>
  <c r="AD287" i="77" s="1"/>
  <c r="X290" i="77"/>
  <c r="AD290" i="77" s="1"/>
  <c r="X286" i="77"/>
  <c r="AD286" i="77" s="1"/>
  <c r="X292" i="77"/>
  <c r="AD292" i="77" s="1"/>
  <c r="X291" i="77"/>
  <c r="AD291" i="77" s="1"/>
  <c r="X295" i="77"/>
  <c r="AD295" i="77" s="1"/>
  <c r="X288" i="77"/>
  <c r="AD288" i="77" s="1"/>
  <c r="X294" i="77"/>
  <c r="AD294" i="77" s="1"/>
  <c r="AF285" i="77" l="1"/>
  <c r="AF301" i="77" s="1"/>
  <c r="AF302" i="77" s="1"/>
  <c r="AE285" i="77"/>
  <c r="AE301" i="77" s="1"/>
  <c r="AE302" i="77" s="1"/>
  <c r="AD285" i="77"/>
  <c r="AD301" i="77" s="1"/>
  <c r="AD311" i="77" l="1"/>
  <c r="AD302" i="77"/>
</calcChain>
</file>

<file path=xl/sharedStrings.xml><?xml version="1.0" encoding="utf-8"?>
<sst xmlns="http://schemas.openxmlformats.org/spreadsheetml/2006/main" count="3142" uniqueCount="1122">
  <si>
    <t>наименование муниципальной услуги</t>
  </si>
  <si>
    <t>уникальный номер реестровой записи</t>
  </si>
  <si>
    <t>№ п/п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</si>
  <si>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</si>
  <si>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</si>
  <si>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</si>
  <si>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</si>
  <si>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</si>
  <si>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</si>
  <si>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</si>
  <si>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</si>
  <si>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</si>
  <si>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</si>
  <si>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</si>
  <si>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</si>
  <si>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</si>
  <si>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</si>
  <si>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</si>
  <si>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</si>
  <si>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</si>
  <si>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</si>
  <si>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</si>
  <si>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</si>
  <si>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</si>
  <si>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</si>
  <si>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</si>
  <si>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</si>
  <si>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</si>
  <si>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</si>
  <si>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</si>
  <si>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</si>
  <si>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коэффициент увеличения ФОТ на пр.ПП, АУП, УВП, ОП</t>
  </si>
  <si>
    <t>в том числе</t>
  </si>
  <si>
    <t>Главный бухгалтер</t>
  </si>
  <si>
    <t>куб.м</t>
  </si>
  <si>
    <t>квт/ч</t>
  </si>
  <si>
    <t>Гкал</t>
  </si>
  <si>
    <t>ИТОГО</t>
  </si>
  <si>
    <t>зар плата с начис в месяц на 1 ставку осн пед.раб-ка, руб.</t>
  </si>
  <si>
    <t>средневзвешенный тариф на единицу комм. услуг, руб.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</si>
  <si>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</si>
  <si>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</si>
  <si>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</si>
  <si>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</si>
  <si>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</si>
  <si>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</si>
  <si>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</si>
  <si>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</si>
  <si>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</si>
  <si>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</si>
  <si>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Нормативы</t>
  </si>
  <si>
    <t>применяемые при определении затрат на финансовое обеспечение образовательного учреждения</t>
  </si>
  <si>
    <t>срок использования, лет</t>
  </si>
  <si>
    <t>примечание</t>
  </si>
  <si>
    <t>Бумага А4 (для принтера и копир. аппарата)</t>
  </si>
  <si>
    <t>Компьютер (со всеми комплектующими)</t>
  </si>
  <si>
    <t>Принтер лазерный формат А4 для монохромной печати</t>
  </si>
  <si>
    <t>Многофункциональное устройство для монохромной печати, копирования и сканирования в формате А4 (МФУ)</t>
  </si>
  <si>
    <t>Телефон-факс</t>
  </si>
  <si>
    <t>Термочувствительная бумага для факсимильных аппаратов</t>
  </si>
  <si>
    <t>1 в год на устройство</t>
  </si>
  <si>
    <t>Картридж для лазерного монохромного принтера</t>
  </si>
  <si>
    <t>Картридж для МФУ</t>
  </si>
  <si>
    <t>средняя рыночная цена за 1 единицу, руб.</t>
  </si>
  <si>
    <t>1 на учреждение</t>
  </si>
  <si>
    <t>1 учреждение</t>
  </si>
  <si>
    <t>1 в месяц на устройство</t>
  </si>
  <si>
    <t>носители информации</t>
  </si>
  <si>
    <t xml:space="preserve">мобильные носители информации 
USBфлэш - накопитель
</t>
  </si>
  <si>
    <t>внешний жесткий диск</t>
  </si>
  <si>
    <t>2 единицы на учреждение</t>
  </si>
  <si>
    <t>канцелярские принадлежности</t>
  </si>
  <si>
    <t>компьютеры, оргтехника и расходные материалы и запасные части к компьютерам и оргтехнике</t>
  </si>
  <si>
    <t>Папка с арочным механизмом (для бумаг формата А4, 50мм)</t>
  </si>
  <si>
    <t>Дырокол на 2 отверстия</t>
  </si>
  <si>
    <t>Линейка 30см</t>
  </si>
  <si>
    <t>Ластик</t>
  </si>
  <si>
    <t>Книга учета формат А4, 96 листов</t>
  </si>
  <si>
    <t>1 раз в год на учреждение</t>
  </si>
  <si>
    <t xml:space="preserve">Папка-скоросшиватель бумажная </t>
  </si>
  <si>
    <t>Папка скоросшиватель пластиковая</t>
  </si>
  <si>
    <t>Папка-файл прозрачный с боковой перфорацией,  А4 (упаковка -100шт.)</t>
  </si>
  <si>
    <t xml:space="preserve">Маркер-выделитель </t>
  </si>
  <si>
    <t>Папка-уголок А4 цветная</t>
  </si>
  <si>
    <t>Антистеплер</t>
  </si>
  <si>
    <t>Степлер №10</t>
  </si>
  <si>
    <t>Степлер №24</t>
  </si>
  <si>
    <t>Скобы №10</t>
  </si>
  <si>
    <t>Скобы №24</t>
  </si>
  <si>
    <t>Ручка шариковая</t>
  </si>
  <si>
    <t>Ручка гелевая черная</t>
  </si>
  <si>
    <t>Ручка гелевая красная</t>
  </si>
  <si>
    <t>Калькулятор</t>
  </si>
  <si>
    <t>Скрепки канцелярские (28мм)</t>
  </si>
  <si>
    <t>Скрепки канцелярские (50мм)</t>
  </si>
  <si>
    <t>Скрепочница</t>
  </si>
  <si>
    <t>Папка для документов (на подпись)</t>
  </si>
  <si>
    <t>Зажим для бумаг металлический (19мм)</t>
  </si>
  <si>
    <t>Зажим для бумаг металлический (32мм)</t>
  </si>
  <si>
    <t>Зажим для бумаг металлический (51мм)</t>
  </si>
  <si>
    <t>Скотч прозрачный канцелярская (ширина 19мм)</t>
  </si>
  <si>
    <t xml:space="preserve">Клеящий карандаш, 20 г </t>
  </si>
  <si>
    <t>Клей ПВА-М канцелярский (125г)</t>
  </si>
  <si>
    <t>Ножницы</t>
  </si>
  <si>
    <t>Стикеры-закладки с клейким краем пластиковые цветные, формат 45х12 мм (упаковка – 5 цветов по 20 листов)</t>
  </si>
  <si>
    <t>Бумага для заметок с липким краем, формат 76х76 (упаковка – 400 листов)</t>
  </si>
  <si>
    <t>Корректирующая жидкость, 20мл</t>
  </si>
  <si>
    <t>Блок для записей</t>
  </si>
  <si>
    <t>Точилка для карандашей</t>
  </si>
  <si>
    <t>Календарь перекидной ежедневный</t>
  </si>
  <si>
    <t>Подставка под перекидной календарь</t>
  </si>
  <si>
    <t>Вертикальный накопитель для бумаг</t>
  </si>
  <si>
    <t>Штемпельная краска</t>
  </si>
  <si>
    <t xml:space="preserve">Ежедневник </t>
  </si>
  <si>
    <t>Корзина для бумаг</t>
  </si>
  <si>
    <t>Вешалка-плечики</t>
  </si>
  <si>
    <t>Шнурки для подшивки дел</t>
  </si>
  <si>
    <t>Корзина для мусора</t>
  </si>
  <si>
    <t>Мешки для мусора (в упаковке 20 шт.)</t>
  </si>
  <si>
    <t>Мыло жидкое для рук (500мл)</t>
  </si>
  <si>
    <t>Салфетки влажные числящие для оргтехники</t>
  </si>
  <si>
    <t>Средство моющее (для мытья сантехники, объем 500 мл)</t>
  </si>
  <si>
    <t>Батарейка (аккумуляторная) для часов</t>
  </si>
  <si>
    <t>Часы</t>
  </si>
  <si>
    <t>хозяйственные товары и инвентарь</t>
  </si>
  <si>
    <t>Салфетки вискозные (для мытья поверхностей кроме пола)</t>
  </si>
  <si>
    <t>1 в месяц на учреждение</t>
  </si>
  <si>
    <t>Набор: щетка для подметания пола с черенком и совком</t>
  </si>
  <si>
    <t>Тряпка (насадка) из микрофибры для мытья пола</t>
  </si>
  <si>
    <t>Перчатки резиновые (пара)</t>
  </si>
  <si>
    <t>Бумага туалетная</t>
  </si>
  <si>
    <t>Швабра с корпусом из пластмассы и ручкой из легкого металла</t>
  </si>
  <si>
    <t>по 1 на 1 компьютер в год</t>
  </si>
  <si>
    <t>Средство моющее (для мытья полов, объем 500 мл)</t>
  </si>
  <si>
    <t xml:space="preserve">1 в месяц на учреждение </t>
  </si>
  <si>
    <t>2 пары на 1 уборщика в месяц</t>
  </si>
  <si>
    <t>обучение лиц, ответственных за газовое хозяйство</t>
  </si>
  <si>
    <t>обучение</t>
  </si>
  <si>
    <t>норматив, непосредственно связанный с оказанием муниципальной услуги</t>
  </si>
  <si>
    <t>норматив на общехозяйственные нужды</t>
  </si>
  <si>
    <t>обучение ответственных лиц за исправность и безопасность эксплуатации энергоустановок</t>
  </si>
  <si>
    <t>обучение электротехнического персонала</t>
  </si>
  <si>
    <t>обучение по охране труда</t>
  </si>
  <si>
    <t>обучение ответственных лиц пожарно-техническому минимуму</t>
  </si>
  <si>
    <t>гигиеническое обучение</t>
  </si>
  <si>
    <t>1 ответственное лицо</t>
  </si>
  <si>
    <t>весь персонал</t>
  </si>
  <si>
    <t>медосмотр мужчин</t>
  </si>
  <si>
    <t>медосмотр женщин</t>
  </si>
  <si>
    <t>аккарицидная обработка</t>
  </si>
  <si>
    <t>лаврицидная обработка</t>
  </si>
  <si>
    <t>энтомологическое обследование</t>
  </si>
  <si>
    <t>исследование средств дезинфекции</t>
  </si>
  <si>
    <t>серологические исследование крови (лошади)</t>
  </si>
  <si>
    <t>1 раз в год    (кол-во периодов)</t>
  </si>
  <si>
    <t>исследование почвы (песка)</t>
  </si>
  <si>
    <t>Нормы на общехозяйственные нужды</t>
  </si>
  <si>
    <t>услуги связи</t>
  </si>
  <si>
    <t>абонентская плата за интернет</t>
  </si>
  <si>
    <t>городская связь</t>
  </si>
  <si>
    <t>междугородная связь</t>
  </si>
  <si>
    <t>проводное радиовещание</t>
  </si>
  <si>
    <t>на 1 учреждение 12 месяцев (кол-во периодов)</t>
  </si>
  <si>
    <t>1 раз на 1 учреждение (кол-во периодов)</t>
  </si>
  <si>
    <t>содержание в чистоте помещений, зданий, дворов, иного имущества</t>
  </si>
  <si>
    <t>дератизация</t>
  </si>
  <si>
    <t>дезинсекция</t>
  </si>
  <si>
    <t>1 раз в год весь персонал</t>
  </si>
  <si>
    <t>обеспечение поверки УУТЭ</t>
  </si>
  <si>
    <t>ремонт и техническое обслуживание оборудования и техники</t>
  </si>
  <si>
    <t>поверка УУТЭ</t>
  </si>
  <si>
    <t>поверка манометров технических и термометров манометрических</t>
  </si>
  <si>
    <t>техническое обслуживание УУТЭ</t>
  </si>
  <si>
    <t>профилактические испытания электрооборудования</t>
  </si>
  <si>
    <t>заправка тонера</t>
  </si>
  <si>
    <t>замена барабанов</t>
  </si>
  <si>
    <t>содержание и ремонт многоквартирного дома</t>
  </si>
  <si>
    <t>заправка катриджей</t>
  </si>
  <si>
    <t>ремонт и техобслуживание компьютеров и оргтехники</t>
  </si>
  <si>
    <t>ежемесячно на 1 учреждение (кол-во периодов)</t>
  </si>
  <si>
    <t>ежеквартально на 1 учреждение (кол-во периодов)</t>
  </si>
  <si>
    <t>услуги в области информационных технологий</t>
  </si>
  <si>
    <t>для сотрудников и учреждение в целом</t>
  </si>
  <si>
    <t>1 в год на 5 устройств</t>
  </si>
  <si>
    <t>прочие услуги (установка телефона, интернет и пр)</t>
  </si>
  <si>
    <t xml:space="preserve">ключ ЭЦП </t>
  </si>
  <si>
    <t>ПП "Парус-бюджет"</t>
  </si>
  <si>
    <t>хостинг для сайта учреждения</t>
  </si>
  <si>
    <t>ЭЦП, продление лицензии, ru-токен, ЭЦП для торговых площадок</t>
  </si>
  <si>
    <t>Ведро для уборки 12л оцинкованное без крышки</t>
  </si>
  <si>
    <t>1 на 1 уборщика</t>
  </si>
  <si>
    <t>Средство моющее (для мытья стекол, объем 500 мл)</t>
  </si>
  <si>
    <t>на 1 учреждение (кол-во периодов)</t>
  </si>
  <si>
    <t>Ремонтные работы по подготовке к зиме</t>
  </si>
  <si>
    <t>гидравлические испытания</t>
  </si>
  <si>
    <t>Исходные данные (средний расчет на учреждение):</t>
  </si>
  <si>
    <t>ИТОГО норматив на 1 обучающегося в год</t>
  </si>
  <si>
    <t>норматив на 1 обучающегося в год</t>
  </si>
  <si>
    <t>2 ответственных лица (рук-ль + отв.работник)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</si>
  <si>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</si>
  <si>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</si>
  <si>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</si>
  <si>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</si>
  <si>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4а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</si>
  <si>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</si>
  <si>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</si>
  <si>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в части коммунальных услуг</t>
  </si>
  <si>
    <t>№</t>
  </si>
  <si>
    <t>1.2.</t>
  </si>
  <si>
    <t>1.3.</t>
  </si>
  <si>
    <t>2.7.</t>
  </si>
  <si>
    <t>Охранные услуги</t>
  </si>
  <si>
    <t>Противопожарные мероприятия</t>
  </si>
  <si>
    <t>Обслуживание пожарной сигнализации (кнопка "01")</t>
  </si>
  <si>
    <t>вывод сигнала</t>
  </si>
  <si>
    <t>обслуживание</t>
  </si>
  <si>
    <t>перезарядка огнетушителей</t>
  </si>
  <si>
    <t>проверка дымоходов и вентиляции</t>
  </si>
  <si>
    <t>испытание внутреннего пожарного водопровода</t>
  </si>
  <si>
    <t>проведение испытаний пожарной лестницы</t>
  </si>
  <si>
    <t>на 1 учреждение (кол-во огнетушителей)</t>
  </si>
  <si>
    <t>1 здание 2 раза в год (кол-во периодов)</t>
  </si>
  <si>
    <t>на 1 учреждение 1 раз в год (кол-во периодов)</t>
  </si>
  <si>
    <t>налог на имущество</t>
  </si>
  <si>
    <t>транспортный налог</t>
  </si>
  <si>
    <t>Налоги</t>
  </si>
  <si>
    <t>1 раз в квартал на 1 учреждение (кол-во периодов)</t>
  </si>
  <si>
    <t>2.4.</t>
  </si>
  <si>
    <t>2.2.</t>
  </si>
  <si>
    <t>2.3.</t>
  </si>
  <si>
    <t>ремонт, диагностика и техобслуживание иного оборудования</t>
  </si>
  <si>
    <t>2.6.</t>
  </si>
  <si>
    <t>1.1.</t>
  </si>
  <si>
    <t>2.5.</t>
  </si>
  <si>
    <t>2.1.</t>
  </si>
  <si>
    <t>отдельный расчет</t>
  </si>
  <si>
    <t>в части товаров, работ и услуг (кроме фонда оплаты труда и коммунальных услуг)</t>
  </si>
  <si>
    <t>не используется</t>
  </si>
  <si>
    <t>7=(п.5+ п.6)/ п.3/ п.4</t>
  </si>
  <si>
    <t>8=п.7- п.9</t>
  </si>
  <si>
    <t>8а</t>
  </si>
  <si>
    <t>11=п.7* п.10</t>
  </si>
  <si>
    <t>12=п.8* п.10</t>
  </si>
  <si>
    <t>12а= п.8а* п.10</t>
  </si>
  <si>
    <t>13=п.9* п.10</t>
  </si>
  <si>
    <t>О.Ю.Воронина</t>
  </si>
  <si>
    <t>в соответствии с прилагаемым расчетом</t>
  </si>
  <si>
    <t>-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</si>
  <si>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</si>
  <si>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периодов оплаты (месяц и пр.)</t>
  </si>
  <si>
    <t>постоянно не используется, оплачивается за счет экономии по другим статьям затрат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</si>
  <si>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</si>
  <si>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</si>
  <si>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количество услуг (ед.), количество работников (чел.), товаров (ед.), периодов оплаты (месяц и пр.)</t>
  </si>
  <si>
    <t>в т.ч. среднегодовой норматив с округлением</t>
  </si>
  <si>
    <t>1+2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</si>
  <si>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</si>
  <si>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</si>
  <si>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</si>
  <si>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</si>
  <si>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количество часов педагогической работы с учетом коэффициента, учитывающего фонд оплаты труда обслуживающего персонала, не принимающего непосредственного участия в оказании услуг (час)</t>
  </si>
  <si>
    <t>Карандаш черно-графитный с ластиком</t>
  </si>
  <si>
    <t>МБУ ЦМППС</t>
  </si>
  <si>
    <t>в центре психолого-педагогической, медицинской и социальной помощи</t>
  </si>
  <si>
    <t>Заместитель директора</t>
  </si>
  <si>
    <t>Уровень общего образования</t>
  </si>
  <si>
    <t>Коэффициент, учитывающий начисления на выплаты по оплате труда</t>
  </si>
  <si>
    <t xml:space="preserve">Коэффициент увеличения ФОТ на величину компенсационных и стимулирующих выплат </t>
  </si>
  <si>
    <t>Коэффициент за сельскую местность</t>
  </si>
  <si>
    <t>Количество месяцев в календарном году</t>
  </si>
  <si>
    <t>Коэффициент, учитывающий увеличение ФОТ на АУП, УВП и обслуживающий персонал</t>
  </si>
  <si>
    <t>За индивидуальное обучение на дому больных детей-хроников и  детей, находящихся на длительном лечении</t>
  </si>
  <si>
    <t>Коэффициент удорожания</t>
  </si>
  <si>
    <t>Педработники</t>
  </si>
  <si>
    <t>АУП, УВП и прочие</t>
  </si>
  <si>
    <t>Очная форма обучения</t>
  </si>
  <si>
    <t>Количество часов пребывания в неделю при 5-ти дневной раб.неделе</t>
  </si>
  <si>
    <t>стоимость в год на 1 ребенка, руб.</t>
  </si>
  <si>
    <t>Наполняемость учреждения</t>
  </si>
  <si>
    <t>оптим. кол-во пед.часов на 1 ребенка в неделю</t>
  </si>
  <si>
    <t>количество часов педагогической работы в неделю на 1 ребенка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</si>
  <si>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оптимальное количество детей на 1 учреждение = 10000 / 12 мес = 833 чел</t>
  </si>
  <si>
    <t>среднее (расчетное) количество детей на 1 ставку педагога = 833 чел / 7 ст = 119</t>
  </si>
  <si>
    <t>кол-во основных сотрудников АУП = 1 руководитель, 1 зам.рук-ля, 1 гл.бухгалтер, 1 начальник отдела, 1 завхоз, 1 секретарь = 6 чел.</t>
  </si>
  <si>
    <t>количество ставок педагогов на 1 учреждение = 4 * 36ч пед-псих + 1 * 36ч метод + 2 * 25ч учит =  230 (пед.часов в неделю) = 7 ед</t>
  </si>
  <si>
    <t>количество уборщиков на 1 учреждение = 0,5 ст. = 1 чел.</t>
  </si>
  <si>
    <t>в т.ч. мужчин на 1 учреждение = 0 чел.</t>
  </si>
  <si>
    <t>в т.ч. женщин на 1 учреждение = 14 чел.</t>
  </si>
  <si>
    <t>в т.ч. мужчин на 1 учреждение = 1 чел.</t>
  </si>
  <si>
    <t>в т.ч. женщин на 1 учреждение = 7 чел.</t>
  </si>
  <si>
    <t>численность работников (ставок) в 1 учреждении = 15 чел.</t>
  </si>
  <si>
    <t>численность педагогических работников (ставок)  в 1 учреждении = 7 чел.</t>
  </si>
  <si>
    <t>ставки ОП не связанные с оказанием мун.услуги = 0 ед</t>
  </si>
  <si>
    <t>коэффициент соотношения работников, не связанных с оказанием мун.услуг к общему числу работников на 1 учреждение = 0 ед /  15 ед = 0</t>
  </si>
  <si>
    <t>оптимальное кол-во детей на 1 учреждение</t>
  </si>
  <si>
    <t>среднее количество детей на 1 учреждение в год (2015 год)= 2025 чел</t>
  </si>
  <si>
    <t>кол-во в год на 1 ребенка</t>
  </si>
  <si>
    <t>из него непосредственно для организации основной деятельности</t>
  </si>
  <si>
    <t>по 4 на 1 работника</t>
  </si>
  <si>
    <t>по 4 на 1 работника и по 1 на 1 ребенка в год</t>
  </si>
  <si>
    <t>численность медицинских работников (ставок)  в 1 учреждении = 1,5 ст. = 2 чел.</t>
  </si>
  <si>
    <t>в т.ч. женщин на 1 учреждение = 2 чел.</t>
  </si>
  <si>
    <t>численность прочих работников (ставок) на 1 учреждение = 15 чел - 7 чел - 2 чел = 6 чел</t>
  </si>
  <si>
    <t>ставки ПП, МП, АУП, ОП связанные с оказанием мун.услуги = 15 ед</t>
  </si>
  <si>
    <t xml:space="preserve">по 1 на 1 работника, на 1 педагога, на 1 мед.работника </t>
  </si>
  <si>
    <t>по 1 упаковке в год на 1 работника и на 1 педагога и 1 мед.работника</t>
  </si>
  <si>
    <t>по 4 на 1 работника и на 1 педагога и 1 медработника в год</t>
  </si>
  <si>
    <t>по 2 на 1 работника и на 1 педагога и на 1 медработника</t>
  </si>
  <si>
    <t>1 на санузел для служебного персонала и 1 на санузел для детей</t>
  </si>
  <si>
    <t>по 1 в год на бухгалтерские документы, документы по личному составу, документы по детям</t>
  </si>
  <si>
    <t>1 в год на санузел для служебного персонала и 1 в год на санузел для детей</t>
  </si>
  <si>
    <t>1 в месяц на 1 работника и 2 в месяц на помещения для приема детей,  1 в месяц на санузел для служебного персонала и 1 в месяц на санузел для детей</t>
  </si>
  <si>
    <t>1 на 1 работника и 2 на помещения для приема детей</t>
  </si>
  <si>
    <t>1 в год на учреждение и 1 в год на помещения для приема детей</t>
  </si>
  <si>
    <t>4 в месяц на санузелы для служебного персонала и 20 в месяц на санузел для детей</t>
  </si>
  <si>
    <t>1 в месяц на санузел для служебного персонала и 4 в месяц на санузел для детей</t>
  </si>
  <si>
    <t>4 на 1 уборщика в год</t>
  </si>
  <si>
    <t>1 на кабинет рук-ля,  1 на 1 помещения для приема детей</t>
  </si>
  <si>
    <t>ЦМППС</t>
  </si>
  <si>
    <t xml:space="preserve">кол-во приобретаемых единиц, периодов оплаты в год </t>
  </si>
  <si>
    <t>обслуживание в системе "Контур-Экстерн" или Сбис или Орбита</t>
  </si>
  <si>
    <t>антивирусные программные продукты</t>
  </si>
  <si>
    <t>в месяц на 1 здание (кол-во периодов)</t>
  </si>
  <si>
    <t>медосмотр и санитарно-эпидемиологические работы и услуги</t>
  </si>
  <si>
    <t xml:space="preserve">кол-во комнат для приема детей = </t>
  </si>
  <si>
    <t>Командировочные расходы</t>
  </si>
  <si>
    <t>Подписка на периодические и справочные издания</t>
  </si>
  <si>
    <t xml:space="preserve">Повышение квалификации </t>
  </si>
  <si>
    <t>Средства обучения и воспитания</t>
  </si>
  <si>
    <t xml:space="preserve">повышение квалификации </t>
  </si>
  <si>
    <t>из расчета стоимости очного обучения по 72-часовой программе и количества человек руководитель, заместитель руководителя, весь педагогический и мед.персонал</t>
  </si>
  <si>
    <t>главный бухгалтер</t>
  </si>
  <si>
    <t>справочник руководителя</t>
  </si>
  <si>
    <t>количество экземпляров в год</t>
  </si>
  <si>
    <t>справочник педагога-психолога</t>
  </si>
  <si>
    <t>логопед</t>
  </si>
  <si>
    <t>дефектология</t>
  </si>
  <si>
    <t>медицинский работник</t>
  </si>
  <si>
    <t>набор игрушек</t>
  </si>
  <si>
    <t>количество экземпляров</t>
  </si>
  <si>
    <t>материалы для дет.творчества</t>
  </si>
  <si>
    <t>коврик для занятий</t>
  </si>
  <si>
    <t>музыкальный центр</t>
  </si>
  <si>
    <t>телевизор</t>
  </si>
  <si>
    <t>суточные (для повышения квалификации)</t>
  </si>
  <si>
    <t>проезд (для повышения квалификации)</t>
  </si>
  <si>
    <t>проживание (для повышения квалификации)</t>
  </si>
  <si>
    <t>из расчета 10 дней командировки и количества человек - руководитель, зам.руководителя, весь педагогический и мед.персонал</t>
  </si>
  <si>
    <t>из расчета 2 поездок (туда и обратно) и количества человек - руководитель,зам. руководителя, весь педагогический и мед.персонал</t>
  </si>
  <si>
    <t>расчетный норматив на 1 единицу товара, работы, услуги или расчет по эффективному учреждение</t>
  </si>
  <si>
    <t>Утверждаю</t>
  </si>
  <si>
    <t>Начальник Управления образования г.Таганрога</t>
  </si>
  <si>
    <t>_________________________________О.Л.Морозова</t>
  </si>
  <si>
    <t>853212О.99.0.БВ20АА02001</t>
  </si>
  <si>
    <t>853212О.99.0.БВ21АА02003</t>
  </si>
  <si>
    <t>853212О.99.0.БВ22АА02001</t>
  </si>
  <si>
    <t>коррекционно-развивающая, компенсирующая и логопедическая помощь обучающимся (дошкольное образование)</t>
  </si>
  <si>
    <t>психолого-медико-педагогическое обследование детей (дошкольное образование)</t>
  </si>
  <si>
    <t>психолого-педагогическое консультирование обучающихся, их родителей (законных представителей) и педагогических работников (дошкольное образование)</t>
  </si>
  <si>
    <t>880900О.99.0.БА84АА02000</t>
  </si>
  <si>
    <t>психолого-медико-педагогическое обследование детей (начальное общее образование)</t>
  </si>
  <si>
    <t>880900О.99.0.БА85АА02000</t>
  </si>
  <si>
    <t>психолого-педагогическое консультирование обучающихся, их родителей (законных представителей) и педагогических работников (начальное общее образование)</t>
  </si>
  <si>
    <t>880900О.99.0.БА86АА02000</t>
  </si>
  <si>
    <t>коррекционно-развивающая, компенсирующая и логопедическая помощь обучающимся (начальное общее образование)</t>
  </si>
  <si>
    <t>880900О.99.0.БА98АА02000</t>
  </si>
  <si>
    <t>психолого-медико-педагогическое обследование детей (основное общее образование)</t>
  </si>
  <si>
    <t>880900О.99.0.БА99АА02000</t>
  </si>
  <si>
    <t>психолого-педагогическое консультирование обучающихся, их родителей (законных представителей) и педагогических работников (основное общее образование)</t>
  </si>
  <si>
    <t>880900О.99.0.ББ00АА02000</t>
  </si>
  <si>
    <t>коррекционно-развивающая, компенсирующая и логопедическая помощь обучающимся (основное общее образование)</t>
  </si>
  <si>
    <t>880900О.99.0.ББ13АА02000</t>
  </si>
  <si>
    <t>психолого-медико-педагогическое обследование детей (среднее общее образование)</t>
  </si>
  <si>
    <t>880900О.99.0.ББ14АА02000</t>
  </si>
  <si>
    <t>психолого-педагогическое консультирование обучающихся, их родителей (законных представителей) и педагогических работников (среднее общее образование)</t>
  </si>
  <si>
    <t>880900О.99.0.ББ15АА02000</t>
  </si>
  <si>
    <t>коррекционно-развивающая, компенсирующая и логопедическая помощь обучающимся (среднее общее образование)</t>
  </si>
  <si>
    <t xml:space="preserve">Норма часов педагогической работы педагога-психолога в неделю за ставку заработной платы </t>
  </si>
  <si>
    <t>кол-во детей для расчета услуги</t>
  </si>
  <si>
    <t>базовый норматив затрат на 1-e услугу, руб.</t>
  </si>
  <si>
    <t>за счет средств областного бюджета</t>
  </si>
  <si>
    <t>за счет средств местного бюджета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</si>
  <si>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</si>
  <si>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</si>
  <si>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</si>
  <si>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Всего по услуге</t>
  </si>
  <si>
    <t>19</t>
  </si>
  <si>
    <t>х</t>
  </si>
  <si>
    <t>финансовое обеспечение по базовому нормативу , руб.</t>
  </si>
  <si>
    <t>20</t>
  </si>
  <si>
    <t>21</t>
  </si>
  <si>
    <t>22</t>
  </si>
  <si>
    <t>округление, руб.</t>
  </si>
  <si>
    <t>налоги, в качестве объекта налогообложения по которым признается имущество муниципального учреждения, руб.</t>
  </si>
  <si>
    <t>23</t>
  </si>
  <si>
    <t>24</t>
  </si>
  <si>
    <t>Итого по всем услугам , в т.ч.</t>
  </si>
  <si>
    <t>МБУ "ЦМППС"</t>
  </si>
  <si>
    <t>проверка</t>
  </si>
  <si>
    <t>ИТОГО по коммунальным услугам</t>
  </si>
  <si>
    <t>2.1.6.</t>
  </si>
  <si>
    <t xml:space="preserve">Водоотведение </t>
  </si>
  <si>
    <t>кол-во единиц комм. услуг в год по направленности</t>
  </si>
  <si>
    <t>коэф. направленности по уд.весу кол-ва детей</t>
  </si>
  <si>
    <t>количество детей</t>
  </si>
  <si>
    <t>корректирующий коэффициент на коммунальные услуги</t>
  </si>
  <si>
    <t>стоимость в год на все мун. услуги, руб.</t>
  </si>
  <si>
    <t>стоимость в год на 1 мун. услугу, руб.</t>
  </si>
  <si>
    <t>кол-во единиц коммун. расходов в год на 1 мун. услугу</t>
  </si>
  <si>
    <t>объем для проверки затрат, руб.</t>
  </si>
  <si>
    <t>10=п.4* п.9</t>
  </si>
  <si>
    <t>9=п.7*п.8</t>
  </si>
  <si>
    <t>7=п.6/ п.4</t>
  </si>
  <si>
    <t>11= п.9учр/ п.9свод</t>
  </si>
  <si>
    <t>ед.изм</t>
  </si>
  <si>
    <t>применяемых при определении затрат на финансовое обеспечение образовательного учреждения</t>
  </si>
  <si>
    <t>Расчет нормативов,</t>
  </si>
  <si>
    <t>финансовое обеспечение муниципального задания</t>
  </si>
  <si>
    <t xml:space="preserve"> КОСГУ 211 "Заработная плата"</t>
  </si>
  <si>
    <t xml:space="preserve"> КОСГУ 213 "Начисления на заработную плату"</t>
  </si>
  <si>
    <t>наименование учреждения</t>
  </si>
  <si>
    <t>должность, категория, разряд</t>
  </si>
  <si>
    <t>надбавка за квалификационную категорию</t>
  </si>
  <si>
    <t xml:space="preserve">доплата за работу с вредными и (или) опасными условиями труда </t>
  </si>
  <si>
    <t>доплата за работу в особых условиях труда</t>
  </si>
  <si>
    <t xml:space="preserve">надбавка за выслугу лет </t>
  </si>
  <si>
    <t xml:space="preserve">надбавка за наличие ученой степени, почетного звания </t>
  </si>
  <si>
    <t xml:space="preserve">надбавка за качество работы рабочим, имеющим не ниже 6-го разряда и привлекаемым для выполнения важных (особо важных) и ответственных (особо ответственных) работ, а также водителям автомобилей, тарифицированным по 4-му и 5-му разрядам, занятым перевозкой обучающихся (воспитанников)
</t>
  </si>
  <si>
    <t>надбавка за классность водителям автомобилей</t>
  </si>
  <si>
    <t>Заработная плата в месяц ст.211</t>
  </si>
  <si>
    <t>количество месяцев оплаты</t>
  </si>
  <si>
    <t>Заработная плата в год (ст.211), руб.</t>
  </si>
  <si>
    <t>Начисления на выплаты по оплате труда (ст.213), руб.</t>
  </si>
  <si>
    <t>коэффициенты</t>
  </si>
  <si>
    <t>иные показатели</t>
  </si>
  <si>
    <t>КОСГУ 291 "Налоги, пошлины и сборы"</t>
  </si>
  <si>
    <t>Расчет налога на имущество на очередной финансовый год</t>
  </si>
  <si>
    <t>Наименование учреждения</t>
  </si>
  <si>
    <t xml:space="preserve">Ставка налога, % </t>
  </si>
  <si>
    <t>расчет норматива коммунальных услуг по МБУ "ЦМППС"</t>
  </si>
  <si>
    <t>2.1.7.</t>
  </si>
  <si>
    <t>2.1.8.</t>
  </si>
  <si>
    <t>Твердые коммунальные отходы</t>
  </si>
  <si>
    <t>муниципальных учреждений</t>
  </si>
  <si>
    <t>Главный экономист планово-экономическим отдела</t>
  </si>
  <si>
    <t>оклад с учетом нагрузки, руб.</t>
  </si>
  <si>
    <t>из них</t>
  </si>
  <si>
    <t>всего по педагогическому персоналу</t>
  </si>
  <si>
    <t>среднемесячный ФОТ без МРОТ 211:</t>
  </si>
  <si>
    <t>коэфф на увелич МРОТ:</t>
  </si>
  <si>
    <t xml:space="preserve"> - АУП без содержания зданий</t>
  </si>
  <si>
    <t xml:space="preserve"> - АУП в части содержания зданий</t>
  </si>
  <si>
    <t>Итого ЦМППС</t>
  </si>
  <si>
    <t xml:space="preserve"> - педагог-психолог</t>
  </si>
  <si>
    <t xml:space="preserve"> - прочие пед. и мед.работники</t>
  </si>
  <si>
    <t>Коэффициент, учитывающий увеличение ФОТ на ОП, на содержание имущества, связанное с оказанием услуги</t>
  </si>
  <si>
    <t>Приложение № 1/2</t>
  </si>
  <si>
    <t>Приложение № 1/3</t>
  </si>
  <si>
    <t>Количество часов пребывания в день на 5 ставок педагога-психолога (8час * 5ст)</t>
  </si>
  <si>
    <t>Коэффициент учитывающий оплату труда прочих педагогических и медицинских работников</t>
  </si>
  <si>
    <t>Главный экономист планово-экономического отдела</t>
  </si>
  <si>
    <t>2 вариант</t>
  </si>
  <si>
    <t>расчет - приложение № 1/1</t>
  </si>
  <si>
    <t>Приложение № 1/1</t>
  </si>
  <si>
    <t>расчет - приложение № 1/2</t>
  </si>
  <si>
    <t>расчет - приложение № 1/3</t>
  </si>
  <si>
    <t>расчет - приложение №1/1</t>
  </si>
  <si>
    <t>расчет - приложение №1/3</t>
  </si>
  <si>
    <t>прочие товары и услуги</t>
  </si>
  <si>
    <t>специальная оценка труда (аттестация рабочих мест)</t>
  </si>
  <si>
    <t>1 раз в 5 лет на 1 учреждение (количество штатных единиц)</t>
  </si>
  <si>
    <t>утилизация и хранение люминисцентных ламп</t>
  </si>
  <si>
    <t>1 раз в 2 года на 1 учреждение (кол-во ламп)</t>
  </si>
  <si>
    <t>обучение по закупкам</t>
  </si>
  <si>
    <t>обучение по гражданской обороне и ЧС</t>
  </si>
  <si>
    <t>обучение механика в целях организации проведения самостоятельного технического осмотра автомобиля</t>
  </si>
  <si>
    <t>1 обработка в год на площадь прилегающей территории (га)</t>
  </si>
  <si>
    <t>контроль эффективности обработки</t>
  </si>
  <si>
    <t>5 раз в год (кол-во периодов)</t>
  </si>
  <si>
    <t>предрейсовый медицинский осмотр водителей</t>
  </si>
  <si>
    <t>90 дней в год    (кол-во периодов)</t>
  </si>
  <si>
    <t>услуги почтовой связи (маркированные конверты)</t>
  </si>
  <si>
    <t>вывоз мусора (твердых бытовых отходов)</t>
  </si>
  <si>
    <t xml:space="preserve">Материальные запасы и особо ценное движимое имущество, потребляемые (используемые) в процессе оказания муниципальной услуги </t>
  </si>
  <si>
    <t>Иные натуральные нормы, непосредственно используемые в процессе оказания муниципальной услуги</t>
  </si>
  <si>
    <t>для детей, педагогов и мед. работников</t>
  </si>
  <si>
    <t>Информац.-техническое сопровождение  1С</t>
  </si>
  <si>
    <t>Инфрмац.-консульт. Услуги по программе 1С</t>
  </si>
  <si>
    <t>Продление лицензии на ПП «Парус-Дон»</t>
  </si>
  <si>
    <t xml:space="preserve"> Продление лицензии ЭО «Сбис++»</t>
  </si>
  <si>
    <t>Продление лицензии «VipNet» система Дело</t>
  </si>
  <si>
    <t>Приобретение лицензии на антивирус Kaspersky (базовый)</t>
  </si>
  <si>
    <t>Доступ к информационной базе "Консультант+"</t>
  </si>
  <si>
    <t>Переход на Российское ПО</t>
  </si>
  <si>
    <t xml:space="preserve"> КОСГУ 223 "Коммунальные услуги"</t>
  </si>
  <si>
    <t xml:space="preserve">Перечень учреждений </t>
  </si>
  <si>
    <t>223.11</t>
  </si>
  <si>
    <t>223.12</t>
  </si>
  <si>
    <t>223.13</t>
  </si>
  <si>
    <t>223.14</t>
  </si>
  <si>
    <t xml:space="preserve">Средневзвешенный тариф по теплу
</t>
  </si>
  <si>
    <t>Бюджет на год по теплоснабжению</t>
  </si>
  <si>
    <t xml:space="preserve">Средневзвешенный тариф по газоснабжению
</t>
  </si>
  <si>
    <t>Бюджет на год по газоснабжению</t>
  </si>
  <si>
    <t xml:space="preserve">Средневзвешенный тариф по электроэнергии
</t>
  </si>
  <si>
    <t>Бюджет на год по электроснабжению</t>
  </si>
  <si>
    <t xml:space="preserve">Средневзвешенный тариф по водоснабжению
</t>
  </si>
  <si>
    <t xml:space="preserve">Средневзвешенный тариф по водоотведению
</t>
  </si>
  <si>
    <t>Бюджет на год по водоснабжению,водоотведению</t>
  </si>
  <si>
    <t>ИТОГО на 12 месяцев</t>
  </si>
  <si>
    <t>водоснабжение</t>
  </si>
  <si>
    <t>водоотведение</t>
  </si>
  <si>
    <t>руб/Гкал</t>
  </si>
  <si>
    <t>руб.</t>
  </si>
  <si>
    <t>руб/м3</t>
  </si>
  <si>
    <t>м3</t>
  </si>
  <si>
    <t>руб/кВт</t>
  </si>
  <si>
    <t>кВт/ч</t>
  </si>
  <si>
    <t>руб./м3</t>
  </si>
  <si>
    <t>223.15</t>
  </si>
  <si>
    <t>вывоз мусора (ежемесячно)</t>
  </si>
  <si>
    <t>среднемесячное количество куб. метров твердых отходов</t>
  </si>
  <si>
    <t>стоимость (тариф) 1 куб.м в месяц, руб.</t>
  </si>
  <si>
    <t>кол-во месяцев потребления услуги</t>
  </si>
  <si>
    <t>сумма, руб.</t>
  </si>
  <si>
    <t>Количество муниципальных услуг, оказываемых муниципальным бюджетным учреждением "Центр медико-психолого-педагогического сопровождения"</t>
  </si>
  <si>
    <t>период</t>
  </si>
  <si>
    <t>психолого-медико-педагогическое обследование детей</t>
  </si>
  <si>
    <t>психолого-педагогическое консультирование обучающихся, их родителей (законных представителей) и педагогических работников</t>
  </si>
  <si>
    <t>коррекционно-развивающая, компенсирующая и логопедическая помощь обучающимся</t>
  </si>
  <si>
    <t xml:space="preserve">ИТОГО </t>
  </si>
  <si>
    <t>дошкольное образование</t>
  </si>
  <si>
    <t>начальное общее образование</t>
  </si>
  <si>
    <t>основное общее образование</t>
  </si>
  <si>
    <t>1 на рук-ля в месяц, 1 зам.рук.ля, 3 на бухгалтерию в месяц, 1 на инж-прогр в месяц; 2 на 1 педагога в квартал и 1 на медработника в квартал</t>
  </si>
  <si>
    <t>по 2 ед. мобильного носителя информации на 1 рук-ля и 1 гл.бух (в качестве ключевого носителя для электронной подписи и для временного хранения информации), 1 на зам.рук-ля, 1 на инж-програм, по 1 на 1 педагога и медработника</t>
  </si>
  <si>
    <t>по 1 на 1 зам.руководителя, на 2 рук-лей структ-подразд-ей, на 1 гл.бухгалтера</t>
  </si>
  <si>
    <t>по 1 в год на 1 зам.рук-ля и 1 гл.бухгалтера</t>
  </si>
  <si>
    <t>по 1 на рук-ля, 1 зам.рук-ля, 1 гл.бухгалтера, 1 инж-прогр; 2 на педагогов-рук-лей структ подр, 1 на статистика</t>
  </si>
  <si>
    <t>обработка 1 раз в месяц *12 на площадь помещений (кв.м)</t>
  </si>
  <si>
    <t>обработка 1 раз в квартал *4 на площадь помещений (кв.м)</t>
  </si>
  <si>
    <t>на 1 учреждение (кол-во техники и оборудования)</t>
  </si>
  <si>
    <t>информационно-техническое сопровождение ПП "1С"</t>
  </si>
  <si>
    <t>информационно-консультационное обслуживание ПП "1С"</t>
  </si>
  <si>
    <t xml:space="preserve">подписка на обновление ПП "1С" </t>
  </si>
  <si>
    <t>обслужиание VIPNET (система ДЕЛО)</t>
  </si>
  <si>
    <t>доступ к информационной базе "Консультант"</t>
  </si>
  <si>
    <t>лицензионное программное обеспечение</t>
  </si>
  <si>
    <t>ФОТ работников на 1 услугу в год (на оказание услуги), руб.</t>
  </si>
  <si>
    <t>ФОТ работников на 1 услугу в год (не связанный с оказанием услуги, на содержание зданий и помещений), руб.</t>
  </si>
  <si>
    <t>Кол-во пед.часов на 1 услугу в неделю</t>
  </si>
  <si>
    <t>контрольная сумма, год, руб.</t>
  </si>
  <si>
    <t>контрольная сумма, год, тыс.руб.</t>
  </si>
  <si>
    <t xml:space="preserve"> год, руб.</t>
  </si>
  <si>
    <t xml:space="preserve"> год, тыс.руб.</t>
  </si>
  <si>
    <t>Расчет доплаты за работу в ночное время и нерабочие праздничные дни</t>
  </si>
  <si>
    <t>с 01.10.2020</t>
  </si>
  <si>
    <t>в 2021 году</t>
  </si>
  <si>
    <t>кол-во раб.дней в году при 5-дневной неделе</t>
  </si>
  <si>
    <t>дн.</t>
  </si>
  <si>
    <t>кол-во раб часов в день при 5-дневной неделе</t>
  </si>
  <si>
    <t>час</t>
  </si>
  <si>
    <t>кол-во укороченных дней в году (предпраздничных по 7 часов)</t>
  </si>
  <si>
    <t>расчет количества рабочих часов в году</t>
  </si>
  <si>
    <t>количество месяцев в году</t>
  </si>
  <si>
    <t>мес</t>
  </si>
  <si>
    <t>среднее количество рабочих часов в месяц</t>
  </si>
  <si>
    <t>размер ставки заработной платы сторожа 1 разряда</t>
  </si>
  <si>
    <t>оклад с 01.10.20=</t>
  </si>
  <si>
    <t>оклад с ув на 3% с 01.10.21=</t>
  </si>
  <si>
    <t>среднегод оклад=</t>
  </si>
  <si>
    <t>расчет стоимости 1 часа</t>
  </si>
  <si>
    <t>доплата за работу в ночные часы</t>
  </si>
  <si>
    <t>%</t>
  </si>
  <si>
    <t>расчет доплаты за 1 час работы в ночное время</t>
  </si>
  <si>
    <t>доплата за работу в нерабочие праздничные дни</t>
  </si>
  <si>
    <t>расчет доплаты за 1 час работы в нерабочие праздничные дни</t>
  </si>
  <si>
    <t>количество календарных дней в году</t>
  </si>
  <si>
    <t>количество ночных часов работы в сутки (с 22.00 до 6.00)</t>
  </si>
  <si>
    <t>количество ночных часов в году</t>
  </si>
  <si>
    <t>в т.ч. в месяц на 1 ставку из 3-х</t>
  </si>
  <si>
    <t>расчет доплаты за работу в ночное время на 1 ставку в месяц</t>
  </si>
  <si>
    <t>количество нерабочих праздничных дней в году</t>
  </si>
  <si>
    <t>количество часов работы в сутки в нерабочий праздничный день</t>
  </si>
  <si>
    <t>количество часов работы в нерабочие праздничные дни в год (14 дн * 24 час)</t>
  </si>
  <si>
    <t>расчет доплаты за работу в праздничные дни на 1 ставку в месяц</t>
  </si>
  <si>
    <t>ИТОГО доплаты на 1 ставку в месяц</t>
  </si>
  <si>
    <t>ИТОГО % доплаты (доплата/ставка зарплаты)</t>
  </si>
  <si>
    <t xml:space="preserve">                или в коэффициенте</t>
  </si>
  <si>
    <t>коэфф</t>
  </si>
  <si>
    <t>на 3 ставки</t>
  </si>
  <si>
    <t>Заместитель директора по АХР</t>
  </si>
  <si>
    <t>Итого по МБУ ЦМППС</t>
  </si>
  <si>
    <r>
      <t xml:space="preserve">Размер должностного оклада педагога-психолога среднегодовой </t>
    </r>
    <r>
      <rPr>
        <sz val="10"/>
        <color rgb="FFC00000"/>
        <rFont val="Times New Roman"/>
        <family val="1"/>
        <charset val="204"/>
      </rPr>
      <t xml:space="preserve">с учетом планируемого увеличения </t>
    </r>
  </si>
  <si>
    <t>коэфф компен и стим выплат ПП:</t>
  </si>
  <si>
    <t>коэфф отнош к ПП:</t>
  </si>
  <si>
    <t>коэффициент платной деятельности</t>
  </si>
  <si>
    <t>объем субсидии, полученной из местного бюджета в отчетном (предыдущем) финансовом году, на финансовое обеспечение выполнения муниципального задания, руб.</t>
  </si>
  <si>
    <t>объем доходов от платной деятельности, полученных в отчетном (предыдщем) году, руб.</t>
  </si>
  <si>
    <t>налоги, в качестве объекта налогообложения по которым признается имущество муниципального учреждения с учетом коэффициента платной деятельности, руб.</t>
  </si>
  <si>
    <t>отклонение по налогу</t>
  </si>
  <si>
    <t>расчет фот в субсидии по нормативу</t>
  </si>
  <si>
    <t>кол-во услуг 2021</t>
  </si>
  <si>
    <t>кол-во услуг 2022</t>
  </si>
  <si>
    <t>кол-во услуг 2023</t>
  </si>
  <si>
    <t>нормативный фот 2021</t>
  </si>
  <si>
    <t>нормативный фот 2022</t>
  </si>
  <si>
    <t>нормативный фот 2023</t>
  </si>
  <si>
    <t>7=п.6*5</t>
  </si>
  <si>
    <t>13=п.11*п.12</t>
  </si>
  <si>
    <t>20=п.21*п.22</t>
  </si>
  <si>
    <t>24=п.7/п.10</t>
  </si>
  <si>
    <t>4=п.2-п.3</t>
  </si>
  <si>
    <t>2=п.7/ п.8* п.9/ п.10* п.13* п.14* п.15* (1+ п.16+ п.17+ п.18+ п.19)* п.20</t>
  </si>
  <si>
    <t>3=п.7/ п.8* п.9/ п.10* п.13* п.14* п.15* (1+ п.16+ п.17+ п.19)* п.20</t>
  </si>
  <si>
    <t>5=п.7/ п.8* п.9/ п.10* п.13* п.14* п.15* (1+ п.16)* п.20* п.23</t>
  </si>
  <si>
    <t>коэффициент выравнивания</t>
  </si>
  <si>
    <t>финансовое обеспечение с учетом коэффициента выравнивания, руб.</t>
  </si>
  <si>
    <t>Количество услуг, расчет финансового обеспечения по базовому нормативу, расчет коэффициентов выравнивания и платной деятельности, а также финансового обеспечения с учетом коэффициентов</t>
  </si>
  <si>
    <t>финансовое обеспечение с учетом коэффициента выравнивания, а также с учетом налогов, в качестве объекта налогообложения по которым признается имущество муниципального учреждения, руб.</t>
  </si>
  <si>
    <t>нормативы затрат с учетом коэффициента выравнивания за счет средств областного бюджета, руб.</t>
  </si>
  <si>
    <t>нормативы затрат с учетом коэффициента выравнивания за счет средств местного бюджета, руб.</t>
  </si>
  <si>
    <t>финансовое обеспечение с учетом коэффициента выравнивания за счет средств областного бюджета, руб.</t>
  </si>
  <si>
    <t>финансовое обеспечение с учетом коэффициента выравнивания за счет средств местного бюджета, руб.</t>
  </si>
  <si>
    <t>2024 год величина базового норматива затрат на 1 услугу в год (руб.)</t>
  </si>
  <si>
    <t>пед+мед</t>
  </si>
  <si>
    <t>Расчет на 2024 год в части местного бюджета</t>
  </si>
  <si>
    <t>2025 год величина базового норматива затрат на 1 услугу в год (руб.)</t>
  </si>
  <si>
    <r>
      <t xml:space="preserve">количество штатных единиц </t>
    </r>
    <r>
      <rPr>
        <sz val="8"/>
        <color indexed="8"/>
        <rFont val="Times New Roman"/>
        <family val="1"/>
        <charset val="204"/>
      </rPr>
      <t>(по штатному расписанию на 01.07. 2022)</t>
    </r>
  </si>
  <si>
    <t>надбавка за интенсивность и высокие результаты работы (педагогическим и медицинским работникам)</t>
  </si>
  <si>
    <t>Директор</t>
  </si>
  <si>
    <t>Врач-офтальмолог,первая категория</t>
  </si>
  <si>
    <t>Инженер-программист,ведущий</t>
  </si>
  <si>
    <t>в 2022 году</t>
  </si>
  <si>
    <t>в 2023 году</t>
  </si>
  <si>
    <t>в 2024 году</t>
  </si>
  <si>
    <t>в 2025 году</t>
  </si>
  <si>
    <t>оклад с ув на 4% с 01.10.22=</t>
  </si>
  <si>
    <t>оклад с 01.10.22=</t>
  </si>
  <si>
    <t>оклад с 01.10.23=</t>
  </si>
  <si>
    <t>оклад с ув на 4% с 01.10.24=</t>
  </si>
  <si>
    <t>оклад с 01.10.24=</t>
  </si>
  <si>
    <t>оклад с ув на 4% с 01.10.25=</t>
  </si>
  <si>
    <t>дополнительно на</t>
  </si>
  <si>
    <t>ИТОГО ФОТ на год</t>
  </si>
  <si>
    <t xml:space="preserve">Всего ФОТ на год </t>
  </si>
  <si>
    <t>ИТОГО ФОТ за год в рублях</t>
  </si>
  <si>
    <t>ИТОГО ФОТ за год с учетом 5% экономии в тыс.руб.</t>
  </si>
  <si>
    <t>В расчет норматива на 2024 год (211+213), руб.</t>
  </si>
  <si>
    <r>
      <rPr>
        <sz val="12"/>
        <rFont val="Times New Roman"/>
        <family val="2"/>
        <charset val="204"/>
      </rPr>
      <t>в зависимости от размера МРОТ</t>
    </r>
    <r>
      <rPr>
        <sz val="12"/>
        <color indexed="10"/>
        <rFont val="Times New Roman"/>
        <family val="2"/>
        <charset val="204"/>
      </rPr>
      <t xml:space="preserve"> </t>
    </r>
    <r>
      <rPr>
        <sz val="10"/>
        <color rgb="FF993300"/>
        <rFont val="Times New Roman"/>
        <family val="1"/>
        <charset val="204"/>
      </rPr>
      <t>(с 01.01. 2019 = 11280, с 01.01. 2020 = 12130, с 01.01. 2021 = 12792, с 01.01. 2022 = 13890, с 01.01. 2023 = 16242)</t>
    </r>
  </si>
  <si>
    <t>Расчет подушевого норматива в части оплаты труда на 1 ребенка в год МБУ ЦМППС на 2025 год</t>
  </si>
  <si>
    <t>Расчет подушевого норматива в части оплаты труда на 1 ребенка в год МБУ ЦМППС на 2024 год</t>
  </si>
  <si>
    <t xml:space="preserve">Средневзвешенный тариф по негативному воздействию на ЦСВ
</t>
  </si>
  <si>
    <t>негативное воздействие на ЦС водоотведения</t>
  </si>
  <si>
    <t>МБУ ДО ЦТТ</t>
  </si>
  <si>
    <t>Итого</t>
  </si>
  <si>
    <t>бюджетные</t>
  </si>
  <si>
    <t>автономные</t>
  </si>
  <si>
    <t>МАУ ДО ДДТ</t>
  </si>
  <si>
    <t>МБУ ДО СЮТур</t>
  </si>
  <si>
    <t>СЮН</t>
  </si>
  <si>
    <t>а также величина базовых нормативов затрат по МБУ ЦМППС на 2024 год и плановый период 2025 и 2026 годов</t>
  </si>
  <si>
    <t>от 26.12.2023 № 1733</t>
  </si>
  <si>
    <t>2026 год величина базового норматива затрат на 1 услугу в год (руб.)</t>
  </si>
  <si>
    <t>2024-2026</t>
  </si>
  <si>
    <t>Расшифровка к проекту бюджета на 2024 -2026 годы в части местного бюджета</t>
  </si>
  <si>
    <t>2024 год</t>
  </si>
  <si>
    <t>информация по остаточной стоимостина конец отчетного финансового года, руб.</t>
  </si>
  <si>
    <t>Сумма налога, уплаченного в отчетном финансовом году (в 2022 году - уплачено за 4 квартал 2021 и 1,2,3 кварталы 2022), руб.</t>
  </si>
  <si>
    <t>Сумма налога, подлежащего уплате, в текущем финансовом году (в 2023 году - за 4 квартал 2022 и за 1,2,3 квартал 2023), руб.</t>
  </si>
  <si>
    <r>
      <t xml:space="preserve">Прогнозируемая сумма налога исходя из остаточной стоимости, подлежащего уплате в очередном финансовом 2024 году, </t>
    </r>
    <r>
      <rPr>
        <b/>
        <sz val="10"/>
        <rFont val="Times New Roman"/>
        <family val="1"/>
        <charset val="204"/>
      </rPr>
      <t>руб.</t>
    </r>
  </si>
  <si>
    <r>
      <t xml:space="preserve">Прогнозируемая сумма налога исходя из остаточной стоимости, подлежащего уплате в очередном финансовом 2024 году, </t>
    </r>
    <r>
      <rPr>
        <b/>
        <sz val="10"/>
        <rFont val="Times New Roman"/>
        <family val="1"/>
        <charset val="204"/>
      </rPr>
      <t>тыс.руб.</t>
    </r>
  </si>
  <si>
    <r>
      <t xml:space="preserve">Прогнозируемая сумма налога, подлежащего уплате в очередном финансовом 2024 году </t>
    </r>
    <r>
      <rPr>
        <b/>
        <sz val="10"/>
        <rFont val="Times New Roman"/>
        <family val="1"/>
        <charset val="204"/>
      </rPr>
      <t>за счет бюджетных средств</t>
    </r>
    <r>
      <rPr>
        <sz val="10"/>
        <rFont val="Times New Roman"/>
        <family val="1"/>
        <charset val="204"/>
      </rPr>
      <t xml:space="preserve">  с учетом коэф.платной деятельности, тыс.руб.</t>
    </r>
  </si>
  <si>
    <r>
      <t>Прогнозируемая сумма налога, подлежащего уплате в очередном финансовом 2024 году</t>
    </r>
    <r>
      <rPr>
        <i/>
        <u/>
        <sz val="10"/>
        <rFont val="Times New Roman"/>
        <family val="1"/>
        <charset val="204"/>
      </rPr>
      <t xml:space="preserve"> за счет средств от платной деятельности, </t>
    </r>
    <r>
      <rPr>
        <i/>
        <sz val="10"/>
        <rFont val="Times New Roman"/>
        <family val="1"/>
        <charset val="204"/>
      </rPr>
      <t>тыс.руб.</t>
    </r>
  </si>
  <si>
    <t>коэффициент выравнивания к утвержденому бюджету</t>
  </si>
  <si>
    <t>Утверждено в бюджете, тыс.руб.</t>
  </si>
  <si>
    <t>отклонение, тыс.руб.</t>
  </si>
  <si>
    <t xml:space="preserve"> на 01.01.2023</t>
  </si>
  <si>
    <t>6=п.2* п.3/100</t>
  </si>
  <si>
    <t>7=6/1000</t>
  </si>
  <si>
    <t>9=7*8</t>
  </si>
  <si>
    <t>10=7-9</t>
  </si>
  <si>
    <t>12=9*11</t>
  </si>
  <si>
    <t>13=12-9</t>
  </si>
  <si>
    <t>МАДОУ д/с № 1</t>
  </si>
  <si>
    <t>МБДОУ д\с №2</t>
  </si>
  <si>
    <t>МБДОУ д/с № 3</t>
  </si>
  <si>
    <t>МАДОУ д/с № 4</t>
  </si>
  <si>
    <t>МБДОУ д/с № 5"</t>
  </si>
  <si>
    <t>МАДОУ д/с № 6</t>
  </si>
  <si>
    <t>МАДОУ д/с № 7</t>
  </si>
  <si>
    <t>МАДОУ д/с № 8</t>
  </si>
  <si>
    <t>МБДОУ № 10</t>
  </si>
  <si>
    <t>МБДОУ д/с №12</t>
  </si>
  <si>
    <t>МБДОУ д/с №13/38</t>
  </si>
  <si>
    <t>МБДОУ д/с № 15</t>
  </si>
  <si>
    <t>МБДОУ д/с № 17</t>
  </si>
  <si>
    <t>МБДОУ д/с № 20</t>
  </si>
  <si>
    <t>МБДОУ д/с № 24</t>
  </si>
  <si>
    <t>МБДОУ д/с № 25</t>
  </si>
  <si>
    <t>МБДОУ д/с № 29</t>
  </si>
  <si>
    <t>МБДОУ д/с № 31</t>
  </si>
  <si>
    <t>МБДОУ д/с № 32</t>
  </si>
  <si>
    <t>МБДОУ д/с № 36</t>
  </si>
  <si>
    <t>МБДОУ д/с № 37</t>
  </si>
  <si>
    <t>МБДОУ д/с №39</t>
  </si>
  <si>
    <t>МБДОУ д/с № 41</t>
  </si>
  <si>
    <t>МБДОУ д/с № 43</t>
  </si>
  <si>
    <t>МБДОУ д/с № 44</t>
  </si>
  <si>
    <t>МБДОУ ЦРР "Ромашка"</t>
  </si>
  <si>
    <t>МБДОУ д/с № 46</t>
  </si>
  <si>
    <t>МБДОУ д/с № 48</t>
  </si>
  <si>
    <t>МБДОУ д/с №51</t>
  </si>
  <si>
    <t>МБДОУ д/с №52</t>
  </si>
  <si>
    <t>МБДОУ д/с № 55</t>
  </si>
  <si>
    <t>МБДОУ д/с №59</t>
  </si>
  <si>
    <t xml:space="preserve">МБДОУ д/с № 62 </t>
  </si>
  <si>
    <t>МБДОУ д/с № 63</t>
  </si>
  <si>
    <t>МБДОУ д/с № 64</t>
  </si>
  <si>
    <t xml:space="preserve">МБДОУ д/с № 65 </t>
  </si>
  <si>
    <t>МАДОУ ЦРР "Улыбка"</t>
  </si>
  <si>
    <t>МБДОУ д/с № 67</t>
  </si>
  <si>
    <t xml:space="preserve">МАДОУ д/с №68 </t>
  </si>
  <si>
    <t>МБДОУ д/с №71</t>
  </si>
  <si>
    <t>МБДОУ д/с № 73</t>
  </si>
  <si>
    <t>МБДОУ д/с № 76</t>
  </si>
  <si>
    <t>МБДОУ д/с № 78</t>
  </si>
  <si>
    <t>МБДОУ д/с № 80</t>
  </si>
  <si>
    <t>МБДОУ д/с № 83</t>
  </si>
  <si>
    <t>МБДОУ Д/С №84</t>
  </si>
  <si>
    <t xml:space="preserve">МБДОУ д/с "Здоровый ребенок" </t>
  </si>
  <si>
    <t>МБДОУ д/с №91</t>
  </si>
  <si>
    <t>МБДОУ д/с № 92</t>
  </si>
  <si>
    <t>МБДОУ д/с №93</t>
  </si>
  <si>
    <t>МБДОУ д/с № 94</t>
  </si>
  <si>
    <t>МБДОУ ДС № 95</t>
  </si>
  <si>
    <t>МБДОУ д/с № 97</t>
  </si>
  <si>
    <t>МБДОУ д/с № 99</t>
  </si>
  <si>
    <t>МБДОУд /с 100</t>
  </si>
  <si>
    <t>МБДОУ д/с № 101</t>
  </si>
  <si>
    <t>МБДОУ д/с №102</t>
  </si>
  <si>
    <t>Итого сады, в т.ч.</t>
  </si>
  <si>
    <t>МАОУ гимназия имени А.П. Чехова</t>
  </si>
  <si>
    <t>МОБУ СОШ № 3 им.Ю.А. Гагарина</t>
  </si>
  <si>
    <t>МАОУ лицей № 4 (ТМОЛ)</t>
  </si>
  <si>
    <t>МОБУ СОШ № 5</t>
  </si>
  <si>
    <t>МОБУ СОШ № 6</t>
  </si>
  <si>
    <t>МОБУ лицей №7</t>
  </si>
  <si>
    <t>МОБУ СОШ № 8</t>
  </si>
  <si>
    <t>МОБУ СОШ № 9 с углубленным изучением английского языка</t>
  </si>
  <si>
    <t>МАОУ СОШ № 10</t>
  </si>
  <si>
    <t>МАОУ СОШ № 12</t>
  </si>
  <si>
    <t>МАОУ гимназия "Мариинская"</t>
  </si>
  <si>
    <t>МОБУ СОШ №16</t>
  </si>
  <si>
    <t>МОБУ СОШ № 20</t>
  </si>
  <si>
    <t>МОБУ СОШ № 21</t>
  </si>
  <si>
    <t>МАОУСОШ№22</t>
  </si>
  <si>
    <t>МОБУ СОШ № 23</t>
  </si>
  <si>
    <t>МОБУ СОШ № 24</t>
  </si>
  <si>
    <t>МАОУ СОШ № 25/11</t>
  </si>
  <si>
    <t>МОБУ СОШ № 26</t>
  </si>
  <si>
    <t>МАОУ СОШ № 27</t>
  </si>
  <si>
    <t>МАОУ лицей №28</t>
  </si>
  <si>
    <t>МОБУ СОШ № 30</t>
  </si>
  <si>
    <t>МОБУ СОШ № 31</t>
  </si>
  <si>
    <t>МОБУ СОШ № 32</t>
  </si>
  <si>
    <t>МОБУ СОШ № 33</t>
  </si>
  <si>
    <t>МОБУ СОШ № 34</t>
  </si>
  <si>
    <t>МОБУ СОШ № 35</t>
  </si>
  <si>
    <t>МОБУ СОШ № 36</t>
  </si>
  <si>
    <t>МАОУ СОШ № 37</t>
  </si>
  <si>
    <t>МОБУ СОШ №38</t>
  </si>
  <si>
    <t>МАОУ СОШ №39</t>
  </si>
  <si>
    <t>ИТОГО школы, в т.ч.</t>
  </si>
  <si>
    <t>бюджетные:</t>
  </si>
  <si>
    <t>автономные:</t>
  </si>
  <si>
    <t>МБУДО ЦВР</t>
  </si>
  <si>
    <t>ИТОГО допы, в т.ч.</t>
  </si>
  <si>
    <t>ВСЕГО:</t>
  </si>
  <si>
    <t>Расчет коффициента платной деятельности на 2024 год и плановый период 2025-2026 годов</t>
  </si>
  <si>
    <t>+</t>
  </si>
  <si>
    <t>Организация</t>
  </si>
  <si>
    <t>объем доходов от платной деятельности, полученных в отчетном (предыдущем) году  "Оказание платных услуг (работ) (131)" - за 2022 год, руб.</t>
  </si>
  <si>
    <t>объем субсидии, полученной из бюджета в отчетном (предыдущем) финансовом году, на финансовое обеспечение выполнения муниципального задания - за 2022 год, руб.</t>
  </si>
  <si>
    <t>налоги, в качестве объекта налогообложения по которым признается имущество муниципального учреждения - на 2024 год, руб.</t>
  </si>
  <si>
    <t>отклонение по налогу для выплаты за счет платной деятельности, руб.</t>
  </si>
  <si>
    <t>4=п.2/(п.1+п.2)</t>
  </si>
  <si>
    <t>5=п.3*п.4</t>
  </si>
  <si>
    <t>6=п.3-п.5</t>
  </si>
  <si>
    <t>02 МАОУ гимназия им.А.П.Чехова</t>
  </si>
  <si>
    <t>03 МОБУ СОШ № 3 Ю.А.Гагарина</t>
  </si>
  <si>
    <t>04 МАОУ лицей № 4 (ТМОЛ)</t>
  </si>
  <si>
    <t>05 МОБУ СОШ № 5</t>
  </si>
  <si>
    <t>06 МОБУ СОШ № 6</t>
  </si>
  <si>
    <t>07 МОБУ лицей  №7</t>
  </si>
  <si>
    <t>08 МОБУ СОШ № 8 А.Г. Ломакина</t>
  </si>
  <si>
    <t>09 МОБУ СОШ № 9</t>
  </si>
  <si>
    <t>10 МАОУ СОШ № 10</t>
  </si>
  <si>
    <t>12 МАОУ СОШ №12</t>
  </si>
  <si>
    <t>15 МАОУ гимназия Мариинская</t>
  </si>
  <si>
    <t>16 МОБУ СОШ № 16</t>
  </si>
  <si>
    <t>20 МОБУ СОШ № 20</t>
  </si>
  <si>
    <t>21 МОБУ СОШ № 21</t>
  </si>
  <si>
    <t>22 МАОУСОШ№22</t>
  </si>
  <si>
    <t>23 МОБУ СОШ № 23</t>
  </si>
  <si>
    <t>24 МОБУ СОШ № 24</t>
  </si>
  <si>
    <t>25 МАОУ СОШ № 25/11</t>
  </si>
  <si>
    <t>26 МОБУ СОШ № 26</t>
  </si>
  <si>
    <t>27 МАОУ СОШ № 27</t>
  </si>
  <si>
    <t>28 МАОУ лицей № 28</t>
  </si>
  <si>
    <t>30 МОБУ СОШ № 30</t>
  </si>
  <si>
    <t>31 МОБУ СОШ № 31</t>
  </si>
  <si>
    <t>32 МОБУ СОШ № 32</t>
  </si>
  <si>
    <t>33 МОБУ лицей № 33</t>
  </si>
  <si>
    <t>34 МОБУ СОШ №34</t>
  </si>
  <si>
    <t>35 МОБУ СОШ № 35</t>
  </si>
  <si>
    <t>36 МОБУ СОШ №36</t>
  </si>
  <si>
    <t>37 МАОУ СОШ № 37</t>
  </si>
  <si>
    <t>38 МОБУ СОШ № 38</t>
  </si>
  <si>
    <t>39 МАБУ СОШ № 39</t>
  </si>
  <si>
    <t>001 МАДОУ д/с № 1</t>
  </si>
  <si>
    <t>002 МБДОУ  д/с №2</t>
  </si>
  <si>
    <t>003 МБДОУ  д/с № 3</t>
  </si>
  <si>
    <t>004 МАДОУ д/с № 4</t>
  </si>
  <si>
    <t>005 МБДОУ  д/с № 5</t>
  </si>
  <si>
    <t>006 МАДОУ д/с № 6</t>
  </si>
  <si>
    <t>007 МАДОУ д/с №7</t>
  </si>
  <si>
    <t>008 МАДОУ д/с № 8</t>
  </si>
  <si>
    <t>010 МБДОУ д/с №10</t>
  </si>
  <si>
    <t>012 МБДОУ д/с № 12</t>
  </si>
  <si>
    <t>013 МБДОУ д/с №13/38</t>
  </si>
  <si>
    <t>015 МБДОУ  д/с № 15</t>
  </si>
  <si>
    <t>017 МБДОУ д/с № 17</t>
  </si>
  <si>
    <t>020 МБДОУ д/с № 20</t>
  </si>
  <si>
    <t>024 МБДОУ д/с № 24</t>
  </si>
  <si>
    <t>025 МБДОУ д/с № 25</t>
  </si>
  <si>
    <t>029 МБДОУ д/с №29 "Маячок"</t>
  </si>
  <si>
    <t>031 МБДОУ  д/с № 31</t>
  </si>
  <si>
    <t>032 МБДОУ д/с № 32</t>
  </si>
  <si>
    <t>036 МБДОУ д/с №36</t>
  </si>
  <si>
    <t>037 МБДОУ д/с № 37</t>
  </si>
  <si>
    <t>039 МБДОУ д/с №39</t>
  </si>
  <si>
    <t>041 МБДОУ д/с №41</t>
  </si>
  <si>
    <t>043 МБДОУ д/с № 43</t>
  </si>
  <si>
    <t>044 МБДОУ д/с №44</t>
  </si>
  <si>
    <t>045 МБДОУ ЦРР "Ромашка"</t>
  </si>
  <si>
    <t>046 МБДОУ д/с № 46</t>
  </si>
  <si>
    <t>048 МБДОУ д/с № 48</t>
  </si>
  <si>
    <t>051 МБДОУ д/с № 51</t>
  </si>
  <si>
    <t>052 МБДОУ д/с № 52</t>
  </si>
  <si>
    <t>055 МБДОУ д/с №55</t>
  </si>
  <si>
    <t>059 МБДОУ д/с № 59</t>
  </si>
  <si>
    <t>062 МБДОУ д/с № 62 "Журавушка"</t>
  </si>
  <si>
    <t>063 МБДОУ д/с № 63</t>
  </si>
  <si>
    <t>064 МБДОУ д/с № 64</t>
  </si>
  <si>
    <t>065 МБДОУ д/с №65 "Буратино"</t>
  </si>
  <si>
    <t>066 МАДОУ ЦРР "Улыбка"</t>
  </si>
  <si>
    <t>067 МБДОУ д/с № 67</t>
  </si>
  <si>
    <t>068 МАДОУ д/с № 68"Светлячок"</t>
  </si>
  <si>
    <t>071 МБДОУ д/с № 71</t>
  </si>
  <si>
    <t>073 МБДОУ д/с № 73</t>
  </si>
  <si>
    <t>076 МБДОУ д/с № 76</t>
  </si>
  <si>
    <t>078 МБДОУ д/с №78</t>
  </si>
  <si>
    <t>080 МБДОУ д/с № 80</t>
  </si>
  <si>
    <t>083 МБДОУ д/с  № 83</t>
  </si>
  <si>
    <t>084 МБДОУ д/с № 84</t>
  </si>
  <si>
    <t>086 МБДОУ д/с Здоровый ребёнок</t>
  </si>
  <si>
    <t xml:space="preserve">091 МБДОУ д/с № 91 </t>
  </si>
  <si>
    <t>092 МБДОУ д/с № 92</t>
  </si>
  <si>
    <t>093 МБДОУ д/с № 93</t>
  </si>
  <si>
    <t>094 МБДОУ д/с № 94</t>
  </si>
  <si>
    <t>095 МБДОУ ДС № 95</t>
  </si>
  <si>
    <t>097 МБДОУ д/с № 97</t>
  </si>
  <si>
    <t>099 МБДОУ д/с №99</t>
  </si>
  <si>
    <t>100 МБДОУ д/с № 100</t>
  </si>
  <si>
    <t>101 МБДОУ д/с № 101</t>
  </si>
  <si>
    <t>102 МБДОУ д/с № 102</t>
  </si>
  <si>
    <t>ДДТ</t>
  </si>
  <si>
    <t>СЮТур</t>
  </si>
  <si>
    <t>ЦВР</t>
  </si>
  <si>
    <t>ЦТТ</t>
  </si>
  <si>
    <t>ВСЕГО</t>
  </si>
  <si>
    <t>Расшифровка к проекту бюджета на 2024-2026 годы в части местного бюджета</t>
  </si>
  <si>
    <t>ВСЕГО на год, потребность по ожидаемому исполнению, руб.</t>
  </si>
  <si>
    <t>итого сумма из внебюджета, руб.</t>
  </si>
  <si>
    <t>итого сумма на энергосервисные контракты, руб.</t>
  </si>
  <si>
    <t>ВСЕГО по проекту бюджета на год, за вычетом внебюджета и энергосбережения, руб.</t>
  </si>
  <si>
    <t>ВСЕГО по проекту бюджета на год, за вычетом внебюджета и энергосбережения, тыс.руб.</t>
  </si>
  <si>
    <t>контрольная сумма в местном бюджете</t>
  </si>
  <si>
    <t>отклонение утв.суммы от проекта</t>
  </si>
  <si>
    <t>объем тепловой энергии за 2 полугодие предыдущего года</t>
  </si>
  <si>
    <t>объем тепловой энергии за 1 полугодие текущего года</t>
  </si>
  <si>
    <t>объем тепловой энергии всего на год</t>
  </si>
  <si>
    <t xml:space="preserve"> сумма, год, руб.</t>
  </si>
  <si>
    <t>объем газоснабжения за 2 полугодие предыдущего года</t>
  </si>
  <si>
    <t>объем газоснабжения за 1 полугодие текущего года</t>
  </si>
  <si>
    <t>объем газоснабжения всего на год</t>
  </si>
  <si>
    <t>объем электро энергии за 2 полугодие предыдущего года</t>
  </si>
  <si>
    <t>объем электро энергии за 1 полугодие текущего года</t>
  </si>
  <si>
    <t>объем электро энергии всего на год</t>
  </si>
  <si>
    <t>объем водоснабжения за 2 полугодие предыдущего года</t>
  </si>
  <si>
    <t>объем водоснабжения за 1 полугодие текущего года</t>
  </si>
  <si>
    <t>объем водоснабжения всего на год</t>
  </si>
  <si>
    <t>объем водоотведения за 2 полугодие предыдущего года</t>
  </si>
  <si>
    <t>объем водоотведения за 1 полугодие текущего года</t>
  </si>
  <si>
    <t>объем водоотведения всего на год</t>
  </si>
  <si>
    <t>сумма уменьшения потребности за счет возмещения коммунальных расходов из внебюджета</t>
  </si>
  <si>
    <t>итого сумма на год по проекту бюджета, руб.</t>
  </si>
  <si>
    <t>сумма уменьшения потребности по энергоэффективным контрактам</t>
  </si>
  <si>
    <t>тыс.руб.</t>
  </si>
  <si>
    <t>5=гр.3+гр.4</t>
  </si>
  <si>
    <t>6=гр.2*гр.5</t>
  </si>
  <si>
    <t>8=гр.6-гр.7</t>
  </si>
  <si>
    <t>10=гр.8*гр.9</t>
  </si>
  <si>
    <t>11=гр.10/1000</t>
  </si>
  <si>
    <t>15=гр.13+гр.14</t>
  </si>
  <si>
    <t>16=гр.12*гр.15</t>
  </si>
  <si>
    <t>18=гр.16-гр.17</t>
  </si>
  <si>
    <t>20=гр.18*гр.19</t>
  </si>
  <si>
    <t>21=гр.20/1000</t>
  </si>
  <si>
    <t>25=гр.23+гр.24</t>
  </si>
  <si>
    <t>26=гр.22*гр.25</t>
  </si>
  <si>
    <t>27.1.</t>
  </si>
  <si>
    <t>28=гр.26-гр.27-гр.27.1</t>
  </si>
  <si>
    <t>30=гр.28*гр.29</t>
  </si>
  <si>
    <t>31=гр.30/1000</t>
  </si>
  <si>
    <t>35=гр.33+гр.34</t>
  </si>
  <si>
    <t>39=гр.37+гр.38</t>
  </si>
  <si>
    <t>41=гр.32*гр.35</t>
  </si>
  <si>
    <t>42=гр.36*гр.39</t>
  </si>
  <si>
    <t>43=гр.39*гр.40</t>
  </si>
  <si>
    <t>44=гр.41+гр.42+гр.43</t>
  </si>
  <si>
    <t>46=гр.44-гр.45</t>
  </si>
  <si>
    <t>48=гр.46*гр.47</t>
  </si>
  <si>
    <t>49=гр.48/1000</t>
  </si>
  <si>
    <t>53=гр.50*гр.51</t>
  </si>
  <si>
    <t>55=гр.53-гр.54</t>
  </si>
  <si>
    <t>57=гр.55*гр.56</t>
  </si>
  <si>
    <t>58=гр.57/1000</t>
  </si>
  <si>
    <t>59=гр.6+гр.16+гр.26+гр.44+ гр.53</t>
  </si>
  <si>
    <t>60=гр.7+гр.17+   гр.27+гр.45+гр.54</t>
  </si>
  <si>
    <t>60.1=гр.27.1</t>
  </si>
  <si>
    <t>61=гр.59-гр.60</t>
  </si>
  <si>
    <t>62=гр.61/1000</t>
  </si>
  <si>
    <t>63=гр.10+гр.20+гр.30+ гр.48+ гр.57</t>
  </si>
  <si>
    <t>64=гр.11+гр.21+         гр.31+ гр.49+ гр.58</t>
  </si>
  <si>
    <t>001 МАДОУ д/с №1</t>
  </si>
  <si>
    <t>002 МБДОУ д\с №2</t>
  </si>
  <si>
    <t>003 МБДОУ д/с № 3</t>
  </si>
  <si>
    <t>005 МБДОУ д/с № 5</t>
  </si>
  <si>
    <t>007 МАДОУ д/с № 7</t>
  </si>
  <si>
    <t>010 МБДОУ д/с № 10</t>
  </si>
  <si>
    <t>015 МБДОУ д/с № 15</t>
  </si>
  <si>
    <t>029 МБДОУ д/с № 29</t>
  </si>
  <si>
    <t>031 МБДОУ д/с № 31</t>
  </si>
  <si>
    <t>036 МБДОУ д/с № 36</t>
  </si>
  <si>
    <t>041 МБДОУ д/с № 41</t>
  </si>
  <si>
    <t>046 МБДОУ д/с№46</t>
  </si>
  <si>
    <t>052 МБДОУ д/с №52</t>
  </si>
  <si>
    <t>055 МБДОУ д/с № 55</t>
  </si>
  <si>
    <t>059 МБДОУ д/с №59</t>
  </si>
  <si>
    <t>065 МБДОУ д/с № 65 "Буратино"</t>
  </si>
  <si>
    <t>068 МАДОУ д/с №68</t>
  </si>
  <si>
    <t>071 МБДОУ д/с №71</t>
  </si>
  <si>
    <t>073 МБДОУ д/с 73</t>
  </si>
  <si>
    <t>076 МБДОУд/с №76</t>
  </si>
  <si>
    <t>078 МБДОУ Д/С №78</t>
  </si>
  <si>
    <t>080 МБДОУ д/с 80</t>
  </si>
  <si>
    <t>083 МБДОУ д/с № 83</t>
  </si>
  <si>
    <t>084 МБДОУ Д/С №84</t>
  </si>
  <si>
    <t>086 МБДОУ д/с "Здоровый ребенок"</t>
  </si>
  <si>
    <t>091 МБДОУ д/с №91</t>
  </si>
  <si>
    <t>093 МБДОУ д/с №93</t>
  </si>
  <si>
    <t>099 МБДОУ д/с № 99</t>
  </si>
  <si>
    <t>102 МБДОУ д/с №102</t>
  </si>
  <si>
    <t>02 МАОУ гимназия имени А.П. Чехова</t>
  </si>
  <si>
    <t>03 МОБУ СОШ № 3 им.Ю.А. Гагарина</t>
  </si>
  <si>
    <t>07 МОБУ лицей №7</t>
  </si>
  <si>
    <t>08 МОБУ СОШ № 8</t>
  </si>
  <si>
    <t>12 МАОУ СОШ № 12</t>
  </si>
  <si>
    <t>15 МАОУ гимназия "Мариинская"</t>
  </si>
  <si>
    <t>16 МОБУ СОШ №16</t>
  </si>
  <si>
    <t>28 МАОУ лицей №28</t>
  </si>
  <si>
    <t>36 МОБУ СОШ № 36</t>
  </si>
  <si>
    <t>38 МОБУ СОШ №38</t>
  </si>
  <si>
    <t>39 МАОУ СОШ №39</t>
  </si>
  <si>
    <t>Итого школы, в т.ч.</t>
  </si>
  <si>
    <t>Итого, в т.ч.</t>
  </si>
  <si>
    <t>потребность на 2023 год, тыс.руб.</t>
  </si>
  <si>
    <t>% роста</t>
  </si>
  <si>
    <t>увеличение по новым дс 6 и 8, тыс.руб.</t>
  </si>
  <si>
    <t>новое здание ЦВР, тыс.руб.</t>
  </si>
  <si>
    <t>увеличение по МАОУ СОШ №39 на 18% в связи с увеличением крол-ва учащихся, тыс.руб.</t>
  </si>
  <si>
    <t>потребность на 2024 год без новой сети, тыс.руб.</t>
  </si>
  <si>
    <t>в 2024, 2025, 2026 годах</t>
  </si>
  <si>
    <t>в 2026 году</t>
  </si>
  <si>
    <t>оклад с ув на 5,5% с 01.10.23=</t>
  </si>
  <si>
    <t>оклад с 01.10.25=</t>
  </si>
  <si>
    <t>оклад с ув на 4% с 01.10.26=</t>
  </si>
  <si>
    <t>(за исключением расходов областного бюджета)</t>
  </si>
  <si>
    <r>
      <t xml:space="preserve">количество штатных единиц </t>
    </r>
    <r>
      <rPr>
        <sz val="8"/>
        <rFont val="Times New Roman"/>
        <family val="1"/>
        <charset val="204"/>
      </rPr>
      <t>(по штатному расписанию)</t>
    </r>
  </si>
  <si>
    <t>расчет заработной платы</t>
  </si>
  <si>
    <t>отклонение на коэффициент экономии и коэффициент выравнивания</t>
  </si>
  <si>
    <t>Утвержденная в бюджете (проекте бюджета) сумма по дотации (на доплату до МРОТ и повышение (индексацию) заработной платы)</t>
  </si>
  <si>
    <t>Утвержденная в бюджете (проекте бюджета) сумма без дотации на год</t>
  </si>
  <si>
    <t>должностной оклад на полную ставку</t>
  </si>
  <si>
    <t>коэффициент увеличения должностных окладов в текущем году</t>
  </si>
  <si>
    <t>должностной оклад на полную ставку с учетом увеличения в текущем году</t>
  </si>
  <si>
    <t>среднемесячный коэффициент увеличения должностных окладов в предстоящем году (в плановом периоде)</t>
  </si>
  <si>
    <t>среднемесячный должностной оклад на полную ставку с учетом увеличения в предстоящем году  (в плановом периоде)</t>
  </si>
  <si>
    <t>средний процент надбавки/доплаты, %</t>
  </si>
  <si>
    <t>надбавка за квалификационную категорию с учетом коэффициентов увеличения</t>
  </si>
  <si>
    <t>доплата за работу с вредными и (или) опасными условиями труда с учетом коэффициентов увеличения</t>
  </si>
  <si>
    <t>доплата за работу в особых условиях труда с учетом коэффициентов увеличения</t>
  </si>
  <si>
    <t xml:space="preserve">доплата за осуществление дополнительной работы, не входящей в круг основных должностных обязанностей
</t>
  </si>
  <si>
    <t xml:space="preserve">доплата за осуществление дополнительной работы, не входящей в круг основных должностных обязанностей, с учетом коэффициентов увеличения
</t>
  </si>
  <si>
    <t>надбавка за интенсивность и высокие результаты работы (педагогическим и медицинским работникам) с учетом коэффициентов увеличения</t>
  </si>
  <si>
    <t>надбавка за качество выполняемых работ (кроме педагогических и медицинских работников)</t>
  </si>
  <si>
    <t>надбавка за качество выполняемых работ (кроме педагогических и медицинских работников) с учетом коэффициентов увеличения</t>
  </si>
  <si>
    <t>надбавка за выслугу лет с учетом коэффициентов увеличения</t>
  </si>
  <si>
    <t>надбавка за наличие ученой степени, почетного звания с учетом коэффициентов увеличения</t>
  </si>
  <si>
    <t xml:space="preserve">надбавка за качество работы рабочим, имеющим не ниже 6-го разряда и привлекаемым для выполнения важных (особо важных) и ответственных (особо ответственных) работ, а также водителям автомобилей, тарифицированным по 4-му и 5-му разрядам, занятым перевозкой обучающихся (воспитанников), с учетом коэффициентов увеличения
</t>
  </si>
  <si>
    <t>надбавка за классность водителям автомобилей с учетом коэффициентов увеличения</t>
  </si>
  <si>
    <t xml:space="preserve">размер МРОТ, установленный (прогнозируемый) </t>
  </si>
  <si>
    <t>доплата до мрот</t>
  </si>
  <si>
    <t>размер доплаты за работу в ночное время, выходные и праздничные дни на 1 ставку в месяц</t>
  </si>
  <si>
    <t>доплата за работу в ночное время, выходные и праздничные дни</t>
  </si>
  <si>
    <t>Доплата замещения в дни невыходов за год = 28 дней отпуска + 3 дня бол.лист = 31 день / 365 дней в году = коэффициент невыходов 0,085 (ст.211)</t>
  </si>
  <si>
    <t>Материальная помощь (ст.211)</t>
  </si>
  <si>
    <t>ФОТ на год (ст.211+213), руб.</t>
  </si>
  <si>
    <t>Сумма потребности на год по 211, тыс.руб.</t>
  </si>
  <si>
    <t>Сумма потребности на год по 213, тыс.руб.</t>
  </si>
  <si>
    <t>Потребность по ФОТ на год всего по 211+213, тыс.руб.</t>
  </si>
  <si>
    <t>коэффициент снижения на ожидаемую экономию по ФОТ в размере 5%</t>
  </si>
  <si>
    <t>Сумма потребности на год по 211 с учетом коэффициента экономии, тыс.руб.</t>
  </si>
  <si>
    <t>Сумма потребности на год по 213 с учетом коэффициента экономии, тыс.руб.</t>
  </si>
  <si>
    <t>Сумма потребности на год по 211 с учетом коэффициентов экономии и выравнивания, тыс.руб.</t>
  </si>
  <si>
    <t>Сумма потребности на год по 213 с учетом коэффициентов экономии и выравнивания, тыс.руб.</t>
  </si>
  <si>
    <t>Потребность по 211+213 с учетом коэффициентов экономии и выравнивания, тыс.руб.</t>
  </si>
  <si>
    <t>по 211, тыс.руб.</t>
  </si>
  <si>
    <t>по 213, тыс.руб.</t>
  </si>
  <si>
    <t>по 211+213, тыс.руб.</t>
  </si>
  <si>
    <t>всего 211+213</t>
  </si>
  <si>
    <t>всего 211</t>
  </si>
  <si>
    <t>всего 213</t>
  </si>
  <si>
    <t xml:space="preserve">4 = оклад на 01.07.23 </t>
  </si>
  <si>
    <t>5 = с 01.10.23 на 5,5%/100</t>
  </si>
  <si>
    <t>6=п.4*п.5</t>
  </si>
  <si>
    <t>7 = с 01.10.24 на 4%/12мес*3мес/100</t>
  </si>
  <si>
    <t>8=п.6*п.7</t>
  </si>
  <si>
    <t>9=п.3*п.8</t>
  </si>
  <si>
    <t>10=п.11/ (п.3*п.4)</t>
  </si>
  <si>
    <t>12=п.9*п.10</t>
  </si>
  <si>
    <t>13=п.14/ (п.3*п.4)</t>
  </si>
  <si>
    <t>15=п.9*п.13</t>
  </si>
  <si>
    <t>16=п.17/ (п.3*п.4)</t>
  </si>
  <si>
    <t>18=п.9*п.16</t>
  </si>
  <si>
    <t>19=п.20/ (п.3*п.4)</t>
  </si>
  <si>
    <t>21=п.9*п.19</t>
  </si>
  <si>
    <t>22=п.23/ (п.3*п.4)</t>
  </si>
  <si>
    <t>24=п.9*п.22</t>
  </si>
  <si>
    <t>25=п.26/ (п.3*п.4)</t>
  </si>
  <si>
    <t>27=п.9*п.25</t>
  </si>
  <si>
    <t>28=п.29/ (п.3*п.4)</t>
  </si>
  <si>
    <t>30=п.9*п.28</t>
  </si>
  <si>
    <t>31=п.32/ (п.3*п.4)</t>
  </si>
  <si>
    <t>33=п.9*п.31</t>
  </si>
  <si>
    <t>34=п.35/ (п.3*п.4)</t>
  </si>
  <si>
    <t>36=п.9*п.34</t>
  </si>
  <si>
    <t>37=п.38/ (п.3*п.4)</t>
  </si>
  <si>
    <t>39=п.9* п.37/100</t>
  </si>
  <si>
    <t>40а</t>
  </si>
  <si>
    <t>40=п.40а-сумма оклада, доплат и надбавок</t>
  </si>
  <si>
    <t>41а</t>
  </si>
  <si>
    <t>41=п.3*п.41а</t>
  </si>
  <si>
    <t>42= 9+ 12+ 15+ 18+ 21+ 24+ 27+ 30+ 33+ 36+ 39+ 40+ 41</t>
  </si>
  <si>
    <t>44=п.42*п.43</t>
  </si>
  <si>
    <t>45=п.44 * 0,085 - заполнять самостоятельно по замещаемым должностям</t>
  </si>
  <si>
    <t>46=п.44* 1%</t>
  </si>
  <si>
    <t>47=п.44+ п.45+ п.46</t>
  </si>
  <si>
    <t>48=п.47*0,302</t>
  </si>
  <si>
    <t>49=п.47+п.48</t>
  </si>
  <si>
    <t>50=п.47/1000</t>
  </si>
  <si>
    <t>51=п.50*0,302</t>
  </si>
  <si>
    <t>52=п.50+п.51</t>
  </si>
  <si>
    <t>54=п.50*п.53</t>
  </si>
  <si>
    <t>55=п.54*0,302</t>
  </si>
  <si>
    <t>56=п.54+п.55</t>
  </si>
  <si>
    <t>58=п.54*п.57</t>
  </si>
  <si>
    <t>59=п.58*0,302</t>
  </si>
  <si>
    <t>60=п.58+п.59</t>
  </si>
  <si>
    <t>61=п.58-п.50</t>
  </si>
  <si>
    <t>62=п.59-п.51</t>
  </si>
  <si>
    <t>63=п.61+п.62</t>
  </si>
  <si>
    <t>64=п.66/1,302</t>
  </si>
  <si>
    <t>65=п.66-п.64</t>
  </si>
  <si>
    <t>67=п.58-п.64</t>
  </si>
  <si>
    <t>68=п.59-п.65</t>
  </si>
  <si>
    <t>69=п.67+п.68</t>
  </si>
  <si>
    <t>значения для заполнения</t>
  </si>
  <si>
    <t>Главный бухгалтер,без категории</t>
  </si>
  <si>
    <t>Директор,без категории</t>
  </si>
  <si>
    <t>Заместитель директора по АХР,без категории</t>
  </si>
  <si>
    <t>Педагог-психолог,без категории</t>
  </si>
  <si>
    <t>Социальный педагог,без категории</t>
  </si>
  <si>
    <t>Статистик, без категории</t>
  </si>
  <si>
    <t>Уборщик служебных помещений,1 разряд</t>
  </si>
  <si>
    <t>Учитель-дефектолог,без категории</t>
  </si>
  <si>
    <t>Учитель-логопед,без категории</t>
  </si>
  <si>
    <t>Потребность по ФОТ на год всего по 211+213 с учетом коэффициента экономии, тыс.руб.</t>
  </si>
  <si>
    <t>в тысячах рублей</t>
  </si>
  <si>
    <t>29=п.57+п.58</t>
  </si>
  <si>
    <r>
      <rPr>
        <sz val="9"/>
        <rFont val="Times New Roman"/>
        <family val="2"/>
        <charset val="204"/>
      </rPr>
      <t>в зависимости от размера МРОТ</t>
    </r>
    <r>
      <rPr>
        <sz val="9"/>
        <color indexed="10"/>
        <rFont val="Times New Roman"/>
        <family val="2"/>
        <charset val="204"/>
      </rPr>
      <t xml:space="preserve"> </t>
    </r>
    <r>
      <rPr>
        <sz val="9"/>
        <color indexed="60"/>
        <rFont val="Times New Roman"/>
        <family val="1"/>
        <charset val="204"/>
      </rPr>
      <t>(с 01.01.19 = 11280, с 01.01.20 = 12130, с 01.01.21 = 12792, с 01.01.22 = 13890, с 01.06.22 = 15279, с 01.01.23 = 16242, с 01.01.24 = 19242)</t>
    </r>
  </si>
  <si>
    <r>
      <t xml:space="preserve">Коэффициент, учитывающий увеличение (индексацию) ставки заработной платы среднегодовое </t>
    </r>
    <r>
      <rPr>
        <sz val="11"/>
        <color rgb="FFC00000"/>
        <rFont val="Times New Roman"/>
        <family val="1"/>
        <charset val="204"/>
      </rPr>
      <t>на 4 % с 01.10.24 по среднему коэф.1,01</t>
    </r>
  </si>
  <si>
    <r>
      <t xml:space="preserve">Размер должностного оклада педагога-психолога с учетом индексации </t>
    </r>
    <r>
      <rPr>
        <sz val="12"/>
        <color rgb="FFC00000"/>
        <rFont val="Times New Roman"/>
        <family val="1"/>
        <charset val="204"/>
      </rPr>
      <t>5,5% с 01.10.23</t>
    </r>
  </si>
  <si>
    <r>
      <t xml:space="preserve">Размер должностного оклада педагога-психолога с учетом индексации </t>
    </r>
    <r>
      <rPr>
        <sz val="12"/>
        <color rgb="FFC00000"/>
        <rFont val="Times New Roman"/>
        <family val="1"/>
        <charset val="204"/>
      </rPr>
      <t>4% с 01.10.24</t>
    </r>
  </si>
  <si>
    <r>
      <t xml:space="preserve">Размер должностного оклада педагога-психолога с учетом индексации </t>
    </r>
    <r>
      <rPr>
        <sz val="12"/>
        <color rgb="FFC00000"/>
        <rFont val="Times New Roman"/>
        <family val="1"/>
        <charset val="204"/>
      </rPr>
      <t>4% с 01.10.25</t>
    </r>
  </si>
  <si>
    <r>
      <t xml:space="preserve">Коэффициент, учитывающий увеличение (индексацию) ставки заработной платы среднегодовое </t>
    </r>
    <r>
      <rPr>
        <sz val="12"/>
        <color rgb="FFC00000"/>
        <rFont val="Times New Roman"/>
        <family val="1"/>
        <charset val="204"/>
      </rPr>
      <t>на 4% с 01.10.25 = 1,01</t>
    </r>
  </si>
  <si>
    <r>
      <t xml:space="preserve">Коэффициент, учитывающий увеличение (индексацию) ставки заработной платы среднегодовое </t>
    </r>
    <r>
      <rPr>
        <sz val="12"/>
        <color rgb="FFC00000"/>
        <rFont val="Times New Roman"/>
        <family val="1"/>
        <charset val="204"/>
      </rPr>
      <t>на 4% с 01.10.26 = 1,01</t>
    </r>
  </si>
  <si>
    <t>Расчет подушевого норматива в части оплаты труда на 1 ребенка в год МБУ ЦМППС на 2026 год</t>
  </si>
  <si>
    <t xml:space="preserve">Главный экономист </t>
  </si>
  <si>
    <t>Приложение № 4 к приказу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</si>
</sst>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164" formatCode="_-* #,##0.00\ _₽_-;\-* #,##0.00\ _₽_-;_-* &quot;-&quot;??\ _₽_-;_-@_-"/>
    <numFmt numFmtId="165" formatCode="_-* #,##0_р_._-;\-* #,##0_р_._-;_-* &quot;-&quot;_р_._-;_-@_-"/>
    <numFmt numFmtId="166" formatCode="_-* #,##0.00&quot;р.&quot;_-;\-* #,##0.00&quot;р.&quot;_-;_-* &quot;-&quot;??&quot;р.&quot;_-;_-@_-"/>
    <numFmt numFmtId="167" formatCode="_-* #,##0.00_р_._-;\-* #,##0.00_р_._-;_-* &quot;-&quot;??_р_._-;_-@_-"/>
    <numFmt numFmtId="168" formatCode="0.000"/>
    <numFmt numFmtId="169" formatCode="#,##0.000"/>
    <numFmt numFmtId="170" formatCode="#,##0.0"/>
    <numFmt numFmtId="171" formatCode="#,##0.00_ ;[Red]\-#,##0.00\ "/>
    <numFmt numFmtId="172" formatCode="0.00000"/>
    <numFmt numFmtId="173" formatCode="0.0"/>
    <numFmt numFmtId="174" formatCode="#,##0.0000000000"/>
    <numFmt numFmtId="175" formatCode="#,##0.00000"/>
    <numFmt numFmtId="176" formatCode="0.00000000"/>
    <numFmt numFmtId="177" formatCode="#,##0.0_ ;[Red]\-#,##0.0\ "/>
    <numFmt numFmtId="178" formatCode="[$-419]General"/>
    <numFmt numFmtId="179" formatCode="0.0000000000"/>
    <numFmt numFmtId="180" formatCode="0.000000"/>
    <numFmt numFmtId="181" formatCode="#,##0.00000_ ;[Red]\-#,##0.00000\ "/>
    <numFmt numFmtId="182" formatCode="0.00_ ;[Red]\-0.00\ "/>
    <numFmt numFmtId="183" formatCode="#,##0.0000_ ;[Red]\-#,##0.0000\ "/>
    <numFmt numFmtId="184" formatCode="#,##0.000000"/>
    <numFmt numFmtId="185" formatCode="#,##0.0000000000_ ;[Red]\-#,##0.0000000000\ "/>
    <numFmt numFmtId="186" formatCode="#,##0.00000000_ ;[Red]\-#,##0.00000000\ "/>
    <numFmt numFmtId="187" formatCode="#,##0_ ;[Red]\-#,##0\ "/>
    <numFmt numFmtId="188" formatCode="0.000000000"/>
  </numFmts>
  <fonts count="13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rgb="FF0070C0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sz val="12"/>
      <color rgb="FFC00000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8"/>
      <color rgb="FF0070C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color rgb="FFC00000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sz val="7"/>
      <color theme="1"/>
      <name val="Calibri"/>
      <family val="2"/>
      <charset val="204"/>
      <scheme val="minor"/>
    </font>
    <font>
      <b/>
      <sz val="8"/>
      <color rgb="FF0070C0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color rgb="FFC00000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i/>
      <sz val="11"/>
      <color rgb="FFC00000"/>
      <name val="Calibri"/>
      <family val="2"/>
      <charset val="204"/>
      <scheme val="minor"/>
    </font>
    <font>
      <i/>
      <sz val="9"/>
      <color rgb="FFC00000"/>
      <name val="Calibri"/>
      <family val="2"/>
      <charset val="204"/>
      <scheme val="minor"/>
    </font>
    <font>
      <i/>
      <sz val="8"/>
      <color rgb="FFC00000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  <font>
      <b/>
      <sz val="12"/>
      <color rgb="FFFF0000"/>
      <name val="Calibri"/>
      <family val="2"/>
      <charset val="204"/>
      <scheme val="minor"/>
    </font>
    <font>
      <sz val="8"/>
      <color indexed="8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7030A0"/>
      <name val="Times New Roman"/>
      <family val="1"/>
      <charset val="204"/>
    </font>
    <font>
      <sz val="11"/>
      <color rgb="FF0070C0"/>
      <name val="Times New Roman"/>
      <family val="1"/>
      <charset val="204"/>
    </font>
    <font>
      <b/>
      <sz val="11"/>
      <color rgb="FF0070C0"/>
      <name val="Times New Roman"/>
      <family val="1"/>
      <charset val="204"/>
    </font>
    <font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color rgb="FF7030A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b/>
      <sz val="11"/>
      <color rgb="FF0070C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sz val="8"/>
      <name val="Arial"/>
      <family val="2"/>
    </font>
    <font>
      <sz val="11"/>
      <color theme="1"/>
      <name val="Calibri"/>
      <family val="2"/>
    </font>
    <font>
      <b/>
      <sz val="11"/>
      <color rgb="FF7030A0"/>
      <name val="Times New Roman"/>
      <family val="1"/>
      <charset val="204"/>
    </font>
    <font>
      <i/>
      <sz val="8"/>
      <color rgb="FF0070C0"/>
      <name val="Times New Roman"/>
      <family val="1"/>
      <charset val="204"/>
    </font>
    <font>
      <sz val="10"/>
      <color rgb="FFC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rgb="FF0070C0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sz val="8"/>
      <name val="Arial"/>
      <family val="2"/>
      <charset val="204"/>
    </font>
    <font>
      <i/>
      <sz val="11"/>
      <color rgb="FF7F7F7F"/>
      <name val="Calibri"/>
      <family val="2"/>
      <charset val="204"/>
    </font>
    <font>
      <sz val="11"/>
      <color rgb="FF0070C0"/>
      <name val="Calibri"/>
      <family val="2"/>
      <charset val="204"/>
      <scheme val="minor"/>
    </font>
    <font>
      <sz val="10"/>
      <name val="Arial"/>
      <family val="2"/>
      <charset val="204"/>
    </font>
    <font>
      <sz val="14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indexed="8"/>
      <name val="Calibri"/>
      <family val="2"/>
    </font>
    <font>
      <b/>
      <sz val="14"/>
      <color rgb="FF0070C0"/>
      <name val="Calibri"/>
      <family val="2"/>
      <charset val="204"/>
      <scheme val="minor"/>
    </font>
    <font>
      <sz val="11"/>
      <color theme="8" tint="-0.499984740745262"/>
      <name val="Calibri"/>
      <family val="2"/>
      <charset val="204"/>
      <scheme val="minor"/>
    </font>
    <font>
      <sz val="11"/>
      <color rgb="FFC00000"/>
      <name val="Calibri"/>
      <family val="2"/>
      <charset val="204"/>
      <scheme val="minor"/>
    </font>
    <font>
      <b/>
      <sz val="10"/>
      <name val="Arial Cyr"/>
      <family val="2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2"/>
      <charset val="204"/>
    </font>
    <font>
      <sz val="12"/>
      <name val="Times New Roman"/>
      <family val="2"/>
      <charset val="204"/>
    </font>
    <font>
      <sz val="12"/>
      <color indexed="10"/>
      <name val="Times New Roman"/>
      <family val="2"/>
      <charset val="204"/>
    </font>
    <font>
      <sz val="11"/>
      <color rgb="FFC00000"/>
      <name val="Times New Roman"/>
      <family val="1"/>
      <charset val="204"/>
    </font>
    <font>
      <sz val="10"/>
      <color rgb="FF993300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i/>
      <sz val="14"/>
      <name val="Times New Roman"/>
      <family val="1"/>
      <charset val="204"/>
    </font>
    <font>
      <b/>
      <u/>
      <sz val="14"/>
      <name val="Times New Roman"/>
      <family val="1"/>
      <charset val="204"/>
    </font>
    <font>
      <i/>
      <sz val="10"/>
      <name val="Times New Roman"/>
      <family val="1"/>
      <charset val="204"/>
    </font>
    <font>
      <i/>
      <u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i/>
      <sz val="10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indexed="21"/>
      <name val="Times New Roman"/>
      <family val="1"/>
      <charset val="204"/>
    </font>
    <font>
      <sz val="12"/>
      <color theme="4"/>
      <name val="Times New Roman"/>
      <family val="1"/>
      <charset val="204"/>
    </font>
    <font>
      <b/>
      <sz val="12"/>
      <name val="Arial"/>
      <family val="2"/>
      <charset val="204"/>
    </font>
    <font>
      <sz val="8"/>
      <color rgb="FF0070C0"/>
      <name val="Arial"/>
      <family val="2"/>
    </font>
    <font>
      <b/>
      <sz val="11"/>
      <name val="Calibri"/>
      <family val="2"/>
      <charset val="204"/>
    </font>
    <font>
      <b/>
      <sz val="10"/>
      <name val="Calibri"/>
      <family val="2"/>
      <charset val="204"/>
    </font>
    <font>
      <b/>
      <sz val="12"/>
      <name val="Calibri"/>
      <family val="2"/>
      <charset val="204"/>
    </font>
    <font>
      <b/>
      <i/>
      <sz val="12"/>
      <name val="Times New Roman"/>
      <family val="1"/>
      <charset val="204"/>
    </font>
    <font>
      <sz val="10"/>
      <color rgb="FF7030A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color rgb="FFFF0000"/>
      <name val="Times New Roman"/>
      <family val="2"/>
      <charset val="204"/>
    </font>
    <font>
      <sz val="9"/>
      <name val="Times New Roman"/>
      <family val="2"/>
      <charset val="204"/>
    </font>
    <font>
      <sz val="9"/>
      <color indexed="10"/>
      <name val="Times New Roman"/>
      <family val="2"/>
      <charset val="204"/>
    </font>
    <font>
      <sz val="9"/>
      <color indexed="60"/>
      <name val="Times New Roman"/>
      <family val="1"/>
      <charset val="204"/>
    </font>
  </fonts>
  <fills count="5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B7FFDB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0FAA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3FFD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D6FFC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EECE1"/>
        <bgColor indexed="64"/>
      </patternFill>
    </fill>
  </fills>
  <borders count="9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5122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6" fillId="23" borderId="0" applyNumberFormat="0" applyBorder="0" applyAlignment="0" applyProtection="0"/>
    <xf numFmtId="0" fontId="17" fillId="11" borderId="11" applyNumberFormat="0" applyAlignment="0" applyProtection="0"/>
    <xf numFmtId="0" fontId="17" fillId="11" borderId="11" applyNumberFormat="0" applyAlignment="0" applyProtection="0"/>
    <xf numFmtId="0" fontId="17" fillId="11" borderId="11" applyNumberFormat="0" applyAlignment="0" applyProtection="0"/>
    <xf numFmtId="0" fontId="17" fillId="11" borderId="11" applyNumberFormat="0" applyAlignment="0" applyProtection="0"/>
    <xf numFmtId="0" fontId="17" fillId="11" borderId="11" applyNumberFormat="0" applyAlignment="0" applyProtection="0"/>
    <xf numFmtId="0" fontId="17" fillId="11" borderId="11" applyNumberFormat="0" applyAlignment="0" applyProtection="0"/>
    <xf numFmtId="0" fontId="17" fillId="11" borderId="11" applyNumberFormat="0" applyAlignment="0" applyProtection="0"/>
    <xf numFmtId="0" fontId="17" fillId="11" borderId="11" applyNumberFormat="0" applyAlignment="0" applyProtection="0"/>
    <xf numFmtId="0" fontId="17" fillId="11" borderId="11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8" fillId="24" borderId="12" applyNumberFormat="0" applyAlignment="0" applyProtection="0"/>
    <xf numFmtId="0" fontId="19" fillId="24" borderId="11" applyNumberFormat="0" applyAlignment="0" applyProtection="0"/>
    <xf numFmtId="0" fontId="19" fillId="24" borderId="11" applyNumberFormat="0" applyAlignment="0" applyProtection="0"/>
    <xf numFmtId="0" fontId="19" fillId="24" borderId="11" applyNumberFormat="0" applyAlignment="0" applyProtection="0"/>
    <xf numFmtId="0" fontId="19" fillId="24" borderId="11" applyNumberFormat="0" applyAlignment="0" applyProtection="0"/>
    <xf numFmtId="0" fontId="19" fillId="24" borderId="11" applyNumberFormat="0" applyAlignment="0" applyProtection="0"/>
    <xf numFmtId="0" fontId="19" fillId="24" borderId="11" applyNumberFormat="0" applyAlignment="0" applyProtection="0"/>
    <xf numFmtId="0" fontId="19" fillId="24" borderId="11" applyNumberFormat="0" applyAlignment="0" applyProtection="0"/>
    <xf numFmtId="0" fontId="19" fillId="24" borderId="11" applyNumberFormat="0" applyAlignment="0" applyProtection="0"/>
    <xf numFmtId="0" fontId="19" fillId="24" borderId="11" applyNumberFormat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6" applyNumberFormat="0" applyFill="0" applyAlignment="0" applyProtection="0"/>
    <xf numFmtId="0" fontId="23" fillId="0" borderId="16" applyNumberFormat="0" applyFill="0" applyAlignment="0" applyProtection="0"/>
    <xf numFmtId="0" fontId="23" fillId="0" borderId="16" applyNumberFormat="0" applyFill="0" applyAlignment="0" applyProtection="0"/>
    <xf numFmtId="0" fontId="23" fillId="0" borderId="16" applyNumberFormat="0" applyFill="0" applyAlignment="0" applyProtection="0"/>
    <xf numFmtId="0" fontId="23" fillId="0" borderId="16" applyNumberFormat="0" applyFill="0" applyAlignment="0" applyProtection="0"/>
    <xf numFmtId="0" fontId="23" fillId="0" borderId="16" applyNumberFormat="0" applyFill="0" applyAlignment="0" applyProtection="0"/>
    <xf numFmtId="0" fontId="23" fillId="0" borderId="16" applyNumberFormat="0" applyFill="0" applyAlignment="0" applyProtection="0"/>
    <xf numFmtId="0" fontId="23" fillId="0" borderId="16" applyNumberFormat="0" applyFill="0" applyAlignment="0" applyProtection="0"/>
    <xf numFmtId="0" fontId="23" fillId="0" borderId="16" applyNumberFormat="0" applyFill="0" applyAlignment="0" applyProtection="0"/>
    <xf numFmtId="0" fontId="24" fillId="25" borderId="17" applyNumberFormat="0" applyAlignment="0" applyProtection="0"/>
    <xf numFmtId="0" fontId="24" fillId="25" borderId="17" applyNumberFormat="0" applyAlignment="0" applyProtection="0"/>
    <xf numFmtId="0" fontId="24" fillId="25" borderId="17" applyNumberFormat="0" applyAlignment="0" applyProtection="0"/>
    <xf numFmtId="0" fontId="24" fillId="25" borderId="17" applyNumberFormat="0" applyAlignment="0" applyProtection="0"/>
    <xf numFmtId="0" fontId="24" fillId="25" borderId="17" applyNumberFormat="0" applyAlignment="0" applyProtection="0"/>
    <xf numFmtId="0" fontId="24" fillId="25" borderId="17" applyNumberFormat="0" applyAlignment="0" applyProtection="0"/>
    <xf numFmtId="0" fontId="24" fillId="25" borderId="17" applyNumberFormat="0" applyAlignment="0" applyProtection="0"/>
    <xf numFmtId="0" fontId="24" fillId="25" borderId="17" applyNumberFormat="0" applyAlignment="0" applyProtection="0"/>
    <xf numFmtId="0" fontId="24" fillId="25" borderId="17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4" fillId="27" borderId="18" applyNumberFormat="0" applyFont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29" fillId="0" borderId="19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31" fillId="8" borderId="0" applyNumberFormat="0" applyBorder="0" applyAlignment="0" applyProtection="0"/>
    <xf numFmtId="0" fontId="1" fillId="0" borderId="0"/>
    <xf numFmtId="0" fontId="5" fillId="0" borderId="0"/>
    <xf numFmtId="0" fontId="32" fillId="0" borderId="0"/>
    <xf numFmtId="0" fontId="32" fillId="0" borderId="0"/>
    <xf numFmtId="0" fontId="33" fillId="0" borderId="0"/>
    <xf numFmtId="0" fontId="41" fillId="0" borderId="0"/>
    <xf numFmtId="0" fontId="5" fillId="0" borderId="0"/>
    <xf numFmtId="0" fontId="5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0" fillId="0" borderId="0">
      <alignment vertical="top"/>
    </xf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73" fontId="5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0" fontId="5" fillId="0" borderId="0">
      <alignment vertical="top"/>
    </xf>
    <xf numFmtId="0" fontId="52" fillId="0" borderId="0"/>
    <xf numFmtId="0" fontId="1" fillId="0" borderId="0"/>
    <xf numFmtId="0" fontId="76" fillId="0" borderId="0"/>
    <xf numFmtId="0" fontId="76" fillId="0" borderId="0"/>
    <xf numFmtId="178" fontId="78" fillId="0" borderId="0"/>
    <xf numFmtId="0" fontId="79" fillId="0" borderId="0"/>
    <xf numFmtId="0" fontId="78" fillId="0" borderId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1" fillId="0" borderId="0"/>
    <xf numFmtId="0" fontId="33" fillId="0" borderId="0"/>
    <xf numFmtId="0" fontId="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70" fontId="76" fillId="0" borderId="0" applyFont="0" applyFill="0" applyBorder="0" applyAlignment="0" applyProtection="0"/>
    <xf numFmtId="167" fontId="76" fillId="0" borderId="0" applyFont="0" applyFill="0" applyBorder="0" applyAlignment="0" applyProtection="0"/>
    <xf numFmtId="167" fontId="81" fillId="0" borderId="0" applyFont="0" applyFill="0" applyBorder="0" applyAlignment="0" applyProtection="0"/>
    <xf numFmtId="171" fontId="6" fillId="0" borderId="0" applyFont="0" applyFill="0" applyBorder="0" applyAlignment="0" applyProtection="0"/>
    <xf numFmtId="167" fontId="76" fillId="0" borderId="0" applyFont="0" applyFill="0" applyBorder="0" applyAlignment="0" applyProtection="0"/>
    <xf numFmtId="0" fontId="91" fillId="0" borderId="0"/>
    <xf numFmtId="0" fontId="76" fillId="0" borderId="0"/>
    <xf numFmtId="0" fontId="80" fillId="0" borderId="0"/>
    <xf numFmtId="0" fontId="1" fillId="0" borderId="0"/>
    <xf numFmtId="0" fontId="1" fillId="0" borderId="0"/>
    <xf numFmtId="0" fontId="5" fillId="0" borderId="0"/>
    <xf numFmtId="0" fontId="80" fillId="0" borderId="0"/>
    <xf numFmtId="0" fontId="80" fillId="0" borderId="0"/>
    <xf numFmtId="0" fontId="92" fillId="0" borderId="0" applyNumberFormat="0" applyFill="0" applyBorder="0" applyAlignment="0" applyProtection="0"/>
    <xf numFmtId="0" fontId="94" fillId="0" borderId="0"/>
    <xf numFmtId="0" fontId="80" fillId="0" borderId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7" fillId="11" borderId="35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8" fillId="24" borderId="36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19" fillId="24" borderId="35" applyNumberFormat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23" fillId="0" borderId="37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0" fontId="4" fillId="27" borderId="38" applyNumberFormat="0" applyFont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97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2" fillId="0" borderId="0"/>
    <xf numFmtId="0" fontId="1" fillId="0" borderId="0"/>
    <xf numFmtId="167" fontId="1" fillId="0" borderId="0" applyFont="0" applyFill="0" applyBorder="0" applyAlignment="0" applyProtection="0"/>
    <xf numFmtId="173" fontId="76" fillId="0" borderId="0" applyFont="0" applyFill="0" applyBorder="0" applyAlignment="0" applyProtection="0"/>
    <xf numFmtId="173" fontId="76" fillId="0" borderId="0" applyFont="0" applyFill="0" applyBorder="0" applyAlignment="0" applyProtection="0"/>
    <xf numFmtId="173" fontId="76" fillId="0" borderId="0" applyFont="0" applyFill="0" applyBorder="0" applyAlignment="0" applyProtection="0"/>
    <xf numFmtId="173" fontId="76" fillId="0" borderId="0" applyFont="0" applyFill="0" applyBorder="0" applyAlignment="0" applyProtection="0"/>
    <xf numFmtId="173" fontId="76" fillId="0" borderId="0" applyFont="0" applyFill="0" applyBorder="0" applyAlignment="0" applyProtection="0"/>
    <xf numFmtId="164" fontId="7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8" fillId="0" borderId="0" applyNumberFormat="0" applyFill="0" applyBorder="0" applyAlignment="0" applyProtection="0"/>
    <xf numFmtId="0" fontId="1" fillId="0" borderId="0"/>
    <xf numFmtId="0" fontId="80" fillId="0" borderId="0"/>
    <xf numFmtId="0" fontId="1" fillId="0" borderId="0"/>
    <xf numFmtId="0" fontId="8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87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3" fontId="3" fillId="4" borderId="5" xfId="0" applyNumberFormat="1" applyFont="1" applyFill="1" applyBorder="1" applyAlignment="1">
      <alignment vertical="top" wrapText="1"/>
    </xf>
    <xf numFmtId="0" fontId="2" fillId="0" borderId="0" xfId="0" applyFont="1" applyAlignment="1">
      <alignment vertical="top" wrapText="1"/>
    </xf>
    <xf numFmtId="3" fontId="11" fillId="0" borderId="5" xfId="0" applyNumberFormat="1" applyFont="1" applyBorder="1" applyAlignment="1">
      <alignment horizontal="center" vertical="top"/>
    </xf>
    <xf numFmtId="0" fontId="3" fillId="29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34" fillId="0" borderId="5" xfId="0" applyFont="1" applyBorder="1" applyAlignment="1">
      <alignment vertical="top" wrapText="1"/>
    </xf>
    <xf numFmtId="49" fontId="34" fillId="4" borderId="5" xfId="0" applyNumberFormat="1" applyFont="1" applyFill="1" applyBorder="1" applyAlignment="1">
      <alignment vertical="top" wrapText="1"/>
    </xf>
    <xf numFmtId="0" fontId="34" fillId="4" borderId="5" xfId="0" applyFont="1" applyFill="1" applyBorder="1" applyAlignment="1">
      <alignment vertical="top" wrapText="1"/>
    </xf>
    <xf numFmtId="49" fontId="34" fillId="29" borderId="5" xfId="0" applyNumberFormat="1" applyFont="1" applyFill="1" applyBorder="1" applyAlignment="1">
      <alignment vertical="top" wrapText="1"/>
    </xf>
    <xf numFmtId="0" fontId="34" fillId="29" borderId="5" xfId="0" applyFont="1" applyFill="1" applyBorder="1" applyAlignment="1">
      <alignment vertical="top" wrapText="1"/>
    </xf>
    <xf numFmtId="49" fontId="34" fillId="0" borderId="5" xfId="0" applyNumberFormat="1" applyFont="1" applyBorder="1" applyAlignment="1">
      <alignment vertical="top" wrapText="1"/>
    </xf>
    <xf numFmtId="3" fontId="7" fillId="0" borderId="5" xfId="0" applyNumberFormat="1" applyFont="1" applyBorder="1" applyAlignment="1">
      <alignment vertical="top" wrapText="1"/>
    </xf>
    <xf numFmtId="0" fontId="2" fillId="0" borderId="5" xfId="0" applyFont="1" applyBorder="1" applyAlignment="1">
      <alignment vertical="top"/>
    </xf>
    <xf numFmtId="0" fontId="2" fillId="0" borderId="5" xfId="0" applyFont="1" applyBorder="1" applyAlignment="1">
      <alignment vertical="top" wrapText="1"/>
    </xf>
    <xf numFmtId="1" fontId="2" fillId="0" borderId="5" xfId="0" applyNumberFormat="1" applyFont="1" applyBorder="1" applyAlignment="1">
      <alignment vertical="top"/>
    </xf>
    <xf numFmtId="172" fontId="36" fillId="0" borderId="5" xfId="0" applyNumberFormat="1" applyFont="1" applyBorder="1" applyAlignment="1">
      <alignment vertical="top"/>
    </xf>
    <xf numFmtId="4" fontId="36" fillId="0" borderId="5" xfId="0" applyNumberFormat="1" applyFont="1" applyBorder="1" applyAlignment="1">
      <alignment vertical="top"/>
    </xf>
    <xf numFmtId="1" fontId="38" fillId="0" borderId="5" xfId="0" applyNumberFormat="1" applyFont="1" applyBorder="1" applyAlignment="1">
      <alignment vertical="top"/>
    </xf>
    <xf numFmtId="1" fontId="39" fillId="0" borderId="5" xfId="0" applyNumberFormat="1" applyFont="1" applyBorder="1" applyAlignment="1">
      <alignment vertical="top"/>
    </xf>
    <xf numFmtId="0" fontId="2" fillId="0" borderId="5" xfId="0" applyFont="1" applyFill="1" applyBorder="1" applyAlignment="1">
      <alignment vertical="top" wrapText="1"/>
    </xf>
    <xf numFmtId="0" fontId="2" fillId="0" borderId="5" xfId="0" applyFont="1" applyFill="1" applyBorder="1" applyAlignment="1">
      <alignment vertical="top"/>
    </xf>
    <xf numFmtId="1" fontId="2" fillId="0" borderId="5" xfId="0" applyNumberFormat="1" applyFont="1" applyFill="1" applyBorder="1" applyAlignment="1">
      <alignment vertical="top"/>
    </xf>
    <xf numFmtId="172" fontId="36" fillId="0" borderId="5" xfId="0" applyNumberFormat="1" applyFont="1" applyFill="1" applyBorder="1" applyAlignment="1">
      <alignment vertical="top"/>
    </xf>
    <xf numFmtId="4" fontId="36" fillId="0" borderId="5" xfId="0" applyNumberFormat="1" applyFont="1" applyFill="1" applyBorder="1" applyAlignment="1">
      <alignment vertical="top"/>
    </xf>
    <xf numFmtId="173" fontId="2" fillId="0" borderId="5" xfId="0" applyNumberFormat="1" applyFont="1" applyBorder="1" applyAlignment="1">
      <alignment vertical="top"/>
    </xf>
    <xf numFmtId="0" fontId="0" fillId="0" borderId="5" xfId="0" applyFont="1" applyBorder="1" applyAlignment="1">
      <alignment horizontal="center" vertical="top" wrapText="1"/>
    </xf>
    <xf numFmtId="0" fontId="2" fillId="0" borderId="3" xfId="0" applyFont="1" applyBorder="1" applyAlignment="1">
      <alignment vertical="top" wrapText="1"/>
    </xf>
    <xf numFmtId="0" fontId="42" fillId="0" borderId="5" xfId="0" applyFont="1" applyBorder="1" applyAlignment="1">
      <alignment horizontal="center" vertical="top" wrapText="1"/>
    </xf>
    <xf numFmtId="0" fontId="35" fillId="0" borderId="5" xfId="0" applyFont="1" applyBorder="1" applyAlignment="1">
      <alignment vertical="top"/>
    </xf>
    <xf numFmtId="1" fontId="35" fillId="0" borderId="5" xfId="0" applyNumberFormat="1" applyFont="1" applyBorder="1" applyAlignment="1">
      <alignment vertical="top"/>
    </xf>
    <xf numFmtId="172" fontId="43" fillId="0" borderId="5" xfId="0" applyNumberFormat="1" applyFont="1" applyBorder="1" applyAlignment="1">
      <alignment vertical="top"/>
    </xf>
    <xf numFmtId="4" fontId="43" fillId="0" borderId="5" xfId="0" applyNumberFormat="1" applyFont="1" applyBorder="1" applyAlignment="1">
      <alignment vertical="top"/>
    </xf>
    <xf numFmtId="0" fontId="35" fillId="0" borderId="3" xfId="0" applyFont="1" applyBorder="1" applyAlignment="1">
      <alignment vertical="top" wrapText="1"/>
    </xf>
    <xf numFmtId="0" fontId="2" fillId="0" borderId="3" xfId="0" applyFont="1" applyFill="1" applyBorder="1" applyAlignment="1">
      <alignment vertical="top" wrapText="1"/>
    </xf>
    <xf numFmtId="0" fontId="2" fillId="5" borderId="3" xfId="0" applyFont="1" applyFill="1" applyBorder="1" applyAlignment="1">
      <alignment vertical="top" wrapText="1"/>
    </xf>
    <xf numFmtId="0" fontId="0" fillId="0" borderId="5" xfId="0" applyBorder="1" applyAlignment="1">
      <alignment vertical="top"/>
    </xf>
    <xf numFmtId="0" fontId="0" fillId="2" borderId="5" xfId="0" applyFill="1" applyBorder="1" applyAlignment="1">
      <alignment vertical="top"/>
    </xf>
    <xf numFmtId="0" fontId="2" fillId="2" borderId="5" xfId="0" applyFont="1" applyFill="1" applyBorder="1" applyAlignment="1">
      <alignment vertical="top" wrapText="1"/>
    </xf>
    <xf numFmtId="16" fontId="0" fillId="0" borderId="5" xfId="0" applyNumberFormat="1" applyBorder="1" applyAlignment="1">
      <alignment vertical="top"/>
    </xf>
    <xf numFmtId="49" fontId="3" fillId="0" borderId="5" xfId="0" applyNumberFormat="1" applyFont="1" applyFill="1" applyBorder="1" applyAlignment="1">
      <alignment vertical="top" wrapText="1"/>
    </xf>
    <xf numFmtId="0" fontId="0" fillId="4" borderId="5" xfId="0" applyFill="1" applyBorder="1" applyAlignment="1">
      <alignment vertical="top"/>
    </xf>
    <xf numFmtId="0" fontId="2" fillId="4" borderId="5" xfId="0" applyFont="1" applyFill="1" applyBorder="1" applyAlignment="1">
      <alignment vertical="top" wrapText="1"/>
    </xf>
    <xf numFmtId="0" fontId="35" fillId="4" borderId="3" xfId="0" applyFont="1" applyFill="1" applyBorder="1" applyAlignment="1">
      <alignment vertical="top" wrapText="1"/>
    </xf>
    <xf numFmtId="0" fontId="35" fillId="4" borderId="5" xfId="0" applyFont="1" applyFill="1" applyBorder="1" applyAlignment="1">
      <alignment vertical="top"/>
    </xf>
    <xf numFmtId="1" fontId="35" fillId="4" borderId="5" xfId="0" applyNumberFormat="1" applyFont="1" applyFill="1" applyBorder="1" applyAlignment="1">
      <alignment vertical="top"/>
    </xf>
    <xf numFmtId="172" fontId="43" fillId="4" borderId="5" xfId="0" applyNumberFormat="1" applyFont="1" applyFill="1" applyBorder="1" applyAlignment="1">
      <alignment vertical="top"/>
    </xf>
    <xf numFmtId="4" fontId="43" fillId="4" borderId="5" xfId="0" applyNumberFormat="1" applyFont="1" applyFill="1" applyBorder="1" applyAlignment="1">
      <alignment vertical="top"/>
    </xf>
    <xf numFmtId="0" fontId="2" fillId="2" borderId="3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/>
    </xf>
    <xf numFmtId="0" fontId="35" fillId="2" borderId="3" xfId="0" applyFont="1" applyFill="1" applyBorder="1" applyAlignment="1">
      <alignment vertical="top" wrapText="1"/>
    </xf>
    <xf numFmtId="0" fontId="35" fillId="2" borderId="5" xfId="0" applyFont="1" applyFill="1" applyBorder="1" applyAlignment="1">
      <alignment vertical="top"/>
    </xf>
    <xf numFmtId="1" fontId="35" fillId="2" borderId="5" xfId="0" applyNumberFormat="1" applyFont="1" applyFill="1" applyBorder="1" applyAlignment="1">
      <alignment vertical="top"/>
    </xf>
    <xf numFmtId="172" fontId="43" fillId="2" borderId="5" xfId="0" applyNumberFormat="1" applyFont="1" applyFill="1" applyBorder="1" applyAlignment="1">
      <alignment vertical="top"/>
    </xf>
    <xf numFmtId="3" fontId="45" fillId="4" borderId="5" xfId="0" applyNumberFormat="1" applyFont="1" applyFill="1" applyBorder="1" applyAlignment="1">
      <alignment vertical="top" wrapText="1"/>
    </xf>
    <xf numFmtId="0" fontId="46" fillId="29" borderId="5" xfId="0" applyFont="1" applyFill="1" applyBorder="1" applyAlignment="1">
      <alignment vertical="top" wrapText="1"/>
    </xf>
    <xf numFmtId="49" fontId="47" fillId="29" borderId="5" xfId="0" applyNumberFormat="1" applyFont="1" applyFill="1" applyBorder="1" applyAlignment="1">
      <alignment vertical="top" wrapText="1"/>
    </xf>
    <xf numFmtId="0" fontId="47" fillId="29" borderId="5" xfId="0" applyFont="1" applyFill="1" applyBorder="1" applyAlignment="1">
      <alignment vertical="top" wrapText="1"/>
    </xf>
    <xf numFmtId="0" fontId="48" fillId="0" borderId="0" xfId="0" applyFont="1" applyAlignment="1">
      <alignment vertical="top"/>
    </xf>
    <xf numFmtId="0" fontId="0" fillId="0" borderId="0" xfId="0" applyFill="1" applyBorder="1" applyAlignment="1">
      <alignment vertical="top"/>
    </xf>
    <xf numFmtId="0" fontId="34" fillId="0" borderId="2" xfId="0" applyFont="1" applyFill="1" applyBorder="1" applyAlignment="1">
      <alignment vertical="top" wrapText="1"/>
    </xf>
    <xf numFmtId="0" fontId="34" fillId="0" borderId="8" xfId="0" applyFont="1" applyFill="1" applyBorder="1" applyAlignment="1">
      <alignment vertical="top" wrapText="1"/>
    </xf>
    <xf numFmtId="0" fontId="34" fillId="0" borderId="3" xfId="0" applyFont="1" applyFill="1" applyBorder="1" applyAlignment="1">
      <alignment vertical="top" wrapText="1"/>
    </xf>
    <xf numFmtId="0" fontId="11" fillId="0" borderId="0" xfId="0" applyFont="1" applyAlignment="1">
      <alignment vertical="top"/>
    </xf>
    <xf numFmtId="4" fontId="11" fillId="31" borderId="2" xfId="0" applyNumberFormat="1" applyFont="1" applyFill="1" applyBorder="1" applyAlignment="1">
      <alignment vertical="top"/>
    </xf>
    <xf numFmtId="4" fontId="11" fillId="31" borderId="8" xfId="0" applyNumberFormat="1" applyFont="1" applyFill="1" applyBorder="1" applyAlignment="1">
      <alignment vertical="top"/>
    </xf>
    <xf numFmtId="169" fontId="11" fillId="0" borderId="5" xfId="0" applyNumberFormat="1" applyFont="1" applyBorder="1" applyAlignment="1">
      <alignment horizontal="center" vertical="top"/>
    </xf>
    <xf numFmtId="3" fontId="13" fillId="30" borderId="5" xfId="0" applyNumberFormat="1" applyFont="1" applyFill="1" applyBorder="1" applyAlignment="1">
      <alignment horizontal="center" vertical="top"/>
    </xf>
    <xf numFmtId="0" fontId="0" fillId="0" borderId="0" xfId="0" applyBorder="1" applyAlignment="1">
      <alignment vertical="top"/>
    </xf>
    <xf numFmtId="0" fontId="3" fillId="0" borderId="0" xfId="0" applyFont="1" applyBorder="1" applyAlignment="1">
      <alignment vertical="top"/>
    </xf>
    <xf numFmtId="0" fontId="3" fillId="0" borderId="0" xfId="0" applyFont="1" applyFill="1" applyBorder="1" applyAlignment="1">
      <alignment vertical="top"/>
    </xf>
    <xf numFmtId="0" fontId="3" fillId="5" borderId="0" xfId="0" applyFont="1" applyFill="1" applyBorder="1" applyAlignment="1">
      <alignment vertical="top"/>
    </xf>
    <xf numFmtId="0" fontId="0" fillId="5" borderId="0" xfId="0" applyFill="1" applyBorder="1" applyAlignment="1">
      <alignment horizontal="center" vertical="top"/>
    </xf>
    <xf numFmtId="0" fontId="35" fillId="0" borderId="0" xfId="0" applyFont="1" applyBorder="1" applyAlignment="1">
      <alignment vertical="top" wrapText="1"/>
    </xf>
    <xf numFmtId="0" fontId="35" fillId="0" borderId="0" xfId="0" applyFont="1" applyBorder="1" applyAlignment="1">
      <alignment vertical="top"/>
    </xf>
    <xf numFmtId="1" fontId="35" fillId="0" borderId="0" xfId="0" applyNumberFormat="1" applyFont="1" applyBorder="1" applyAlignment="1">
      <alignment vertical="top"/>
    </xf>
    <xf numFmtId="172" fontId="43" fillId="0" borderId="0" xfId="0" applyNumberFormat="1" applyFont="1" applyBorder="1" applyAlignment="1">
      <alignment vertical="top"/>
    </xf>
    <xf numFmtId="4" fontId="43" fillId="0" borderId="0" xfId="0" applyNumberFormat="1" applyFont="1" applyBorder="1" applyAlignment="1">
      <alignment vertical="top"/>
    </xf>
    <xf numFmtId="0" fontId="2" fillId="0" borderId="0" xfId="0" applyFont="1" applyBorder="1" applyAlignment="1">
      <alignment vertical="top" wrapText="1"/>
    </xf>
    <xf numFmtId="1" fontId="44" fillId="0" borderId="5" xfId="0" applyNumberFormat="1" applyFont="1" applyBorder="1" applyAlignment="1">
      <alignment vertical="top"/>
    </xf>
    <xf numFmtId="1" fontId="43" fillId="0" borderId="5" xfId="0" applyNumberFormat="1" applyFont="1" applyBorder="1" applyAlignment="1">
      <alignment vertical="top"/>
    </xf>
    <xf numFmtId="1" fontId="43" fillId="2" borderId="5" xfId="0" applyNumberFormat="1" applyFont="1" applyFill="1" applyBorder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Border="1" applyAlignment="1">
      <alignment horizontal="center" vertical="top"/>
    </xf>
    <xf numFmtId="0" fontId="3" fillId="32" borderId="5" xfId="0" applyFont="1" applyFill="1" applyBorder="1" applyAlignment="1">
      <alignment vertical="top" wrapText="1"/>
    </xf>
    <xf numFmtId="3" fontId="11" fillId="32" borderId="5" xfId="0" applyNumberFormat="1" applyFont="1" applyFill="1" applyBorder="1" applyAlignment="1">
      <alignment horizontal="center" vertical="top"/>
    </xf>
    <xf numFmtId="169" fontId="11" fillId="32" borderId="5" xfId="0" applyNumberFormat="1" applyFont="1" applyFill="1" applyBorder="1" applyAlignment="1">
      <alignment horizontal="center" vertical="top"/>
    </xf>
    <xf numFmtId="0" fontId="2" fillId="4" borderId="5" xfId="0" applyFont="1" applyFill="1" applyBorder="1" applyAlignment="1">
      <alignment horizontal="center" vertical="top" wrapText="1"/>
    </xf>
    <xf numFmtId="0" fontId="13" fillId="0" borderId="0" xfId="0" applyFont="1" applyAlignment="1">
      <alignment vertical="top"/>
    </xf>
    <xf numFmtId="0" fontId="13" fillId="4" borderId="5" xfId="0" applyFont="1" applyFill="1" applyBorder="1" applyAlignment="1">
      <alignment vertical="top"/>
    </xf>
    <xf numFmtId="0" fontId="0" fillId="0" borderId="23" xfId="0" applyBorder="1" applyAlignment="1">
      <alignment vertical="top"/>
    </xf>
    <xf numFmtId="0" fontId="2" fillId="2" borderId="8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53" fillId="3" borderId="5" xfId="0" applyFont="1" applyFill="1" applyBorder="1" applyAlignment="1">
      <alignment vertical="center" wrapText="1"/>
    </xf>
    <xf numFmtId="0" fontId="34" fillId="0" borderId="0" xfId="0" applyFont="1" applyFill="1" applyBorder="1" applyAlignment="1">
      <alignment vertical="center" wrapText="1"/>
    </xf>
    <xf numFmtId="4" fontId="47" fillId="29" borderId="5" xfId="0" applyNumberFormat="1" applyFont="1" applyFill="1" applyBorder="1" applyAlignment="1">
      <alignment horizontal="center" vertical="top" wrapText="1"/>
    </xf>
    <xf numFmtId="4" fontId="45" fillId="29" borderId="5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4" fontId="7" fillId="0" borderId="3" xfId="0" applyNumberFormat="1" applyFont="1" applyBorder="1" applyAlignment="1">
      <alignment vertical="top" wrapText="1"/>
    </xf>
    <xf numFmtId="4" fontId="7" fillId="0" borderId="5" xfId="0" applyNumberFormat="1" applyFont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4" fontId="3" fillId="34" borderId="5" xfId="0" applyNumberFormat="1" applyFont="1" applyFill="1" applyBorder="1" applyAlignment="1">
      <alignment vertical="top" wrapText="1"/>
    </xf>
    <xf numFmtId="4" fontId="7" fillId="34" borderId="5" xfId="0" applyNumberFormat="1" applyFont="1" applyFill="1" applyBorder="1" applyAlignment="1">
      <alignment vertical="top" wrapText="1"/>
    </xf>
    <xf numFmtId="0" fontId="49" fillId="0" borderId="8" xfId="0" applyFont="1" applyFill="1" applyBorder="1" applyAlignment="1">
      <alignment vertical="top" wrapText="1"/>
    </xf>
    <xf numFmtId="49" fontId="3" fillId="0" borderId="8" xfId="0" applyNumberFormat="1" applyFont="1" applyFill="1" applyBorder="1" applyAlignment="1">
      <alignment vertical="top" wrapText="1"/>
    </xf>
    <xf numFmtId="0" fontId="3" fillId="0" borderId="8" xfId="0" applyFont="1" applyFill="1" applyBorder="1" applyAlignment="1">
      <alignment vertical="top" wrapText="1"/>
    </xf>
    <xf numFmtId="4" fontId="7" fillId="0" borderId="8" xfId="0" applyNumberFormat="1" applyFont="1" applyFill="1" applyBorder="1" applyAlignment="1">
      <alignment vertical="top" wrapText="1"/>
    </xf>
    <xf numFmtId="4" fontId="3" fillId="0" borderId="8" xfId="0" applyNumberFormat="1" applyFont="1" applyFill="1" applyBorder="1" applyAlignment="1">
      <alignment vertical="top" wrapText="1"/>
    </xf>
    <xf numFmtId="49" fontId="34" fillId="29" borderId="1" xfId="0" applyNumberFormat="1" applyFont="1" applyFill="1" applyBorder="1" applyAlignment="1">
      <alignment vertical="top" wrapText="1"/>
    </xf>
    <xf numFmtId="4" fontId="45" fillId="29" borderId="1" xfId="0" applyNumberFormat="1" applyFont="1" applyFill="1" applyBorder="1" applyAlignment="1">
      <alignment vertical="top" wrapText="1"/>
    </xf>
    <xf numFmtId="4" fontId="47" fillId="29" borderId="1" xfId="0" applyNumberFormat="1" applyFont="1" applyFill="1" applyBorder="1" applyAlignment="1">
      <alignment vertical="top" wrapText="1"/>
    </xf>
    <xf numFmtId="49" fontId="3" fillId="29" borderId="5" xfId="0" applyNumberFormat="1" applyFont="1" applyFill="1" applyBorder="1" applyAlignment="1">
      <alignment vertical="top" wrapText="1"/>
    </xf>
    <xf numFmtId="174" fontId="7" fillId="29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0" fontId="55" fillId="0" borderId="2" xfId="0" applyFont="1" applyFill="1" applyBorder="1" applyAlignment="1">
      <alignment vertical="top" wrapText="1"/>
    </xf>
    <xf numFmtId="0" fontId="55" fillId="0" borderId="5" xfId="0" applyFont="1" applyFill="1" applyBorder="1" applyAlignment="1">
      <alignment vertical="top" wrapText="1"/>
    </xf>
    <xf numFmtId="49" fontId="55" fillId="0" borderId="5" xfId="0" applyNumberFormat="1" applyFont="1" applyFill="1" applyBorder="1" applyAlignment="1">
      <alignment vertical="top" wrapText="1"/>
    </xf>
    <xf numFmtId="0" fontId="55" fillId="0" borderId="3" xfId="0" applyFont="1" applyFill="1" applyBorder="1" applyAlignment="1">
      <alignment vertical="top" wrapText="1"/>
    </xf>
    <xf numFmtId="4" fontId="55" fillId="0" borderId="5" xfId="0" applyNumberFormat="1" applyFont="1" applyFill="1" applyBorder="1" applyAlignment="1">
      <alignment vertical="top" wrapText="1"/>
    </xf>
    <xf numFmtId="0" fontId="56" fillId="0" borderId="0" xfId="0" applyFont="1" applyFill="1" applyAlignment="1">
      <alignment vertical="top"/>
    </xf>
    <xf numFmtId="49" fontId="34" fillId="29" borderId="4" xfId="0" applyNumberFormat="1" applyFont="1" applyFill="1" applyBorder="1" applyAlignment="1">
      <alignment vertical="top" wrapText="1"/>
    </xf>
    <xf numFmtId="4" fontId="45" fillId="29" borderId="4" xfId="0" applyNumberFormat="1" applyFont="1" applyFill="1" applyBorder="1" applyAlignment="1">
      <alignment vertical="top" wrapText="1"/>
    </xf>
    <xf numFmtId="4" fontId="47" fillId="29" borderId="4" xfId="0" applyNumberFormat="1" applyFont="1" applyFill="1" applyBorder="1" applyAlignment="1">
      <alignment vertical="top" wrapText="1"/>
    </xf>
    <xf numFmtId="4" fontId="47" fillId="34" borderId="4" xfId="0" applyNumberFormat="1" applyFont="1" applyFill="1" applyBorder="1" applyAlignment="1">
      <alignment vertical="top" wrapText="1"/>
    </xf>
    <xf numFmtId="4" fontId="47" fillId="29" borderId="5" xfId="0" applyNumberFormat="1" applyFont="1" applyFill="1" applyBorder="1" applyAlignment="1">
      <alignment vertical="top" wrapText="1"/>
    </xf>
    <xf numFmtId="0" fontId="57" fillId="0" borderId="0" xfId="0" applyFont="1" applyAlignment="1">
      <alignment vertical="top"/>
    </xf>
    <xf numFmtId="4" fontId="58" fillId="0" borderId="5" xfId="0" applyNumberFormat="1" applyFont="1" applyBorder="1" applyAlignment="1">
      <alignment vertical="top" wrapText="1"/>
    </xf>
    <xf numFmtId="175" fontId="7" fillId="0" borderId="5" xfId="0" applyNumberFormat="1" applyFont="1" applyBorder="1" applyAlignment="1">
      <alignment vertical="top" wrapText="1"/>
    </xf>
    <xf numFmtId="176" fontId="7" fillId="0" borderId="5" xfId="0" applyNumberFormat="1" applyFont="1" applyBorder="1" applyAlignment="1">
      <alignment vertical="top" wrapText="1"/>
    </xf>
    <xf numFmtId="172" fontId="7" fillId="0" borderId="5" xfId="0" applyNumberFormat="1" applyFont="1" applyBorder="1" applyAlignment="1">
      <alignment vertical="top" wrapText="1"/>
    </xf>
    <xf numFmtId="3" fontId="49" fillId="34" borderId="5" xfId="0" applyNumberFormat="1" applyFont="1" applyFill="1" applyBorder="1" applyAlignment="1">
      <alignment vertical="top" wrapText="1"/>
    </xf>
    <xf numFmtId="0" fontId="46" fillId="0" borderId="5" xfId="0" applyFont="1" applyFill="1" applyBorder="1" applyAlignment="1">
      <alignment vertical="top" wrapText="1"/>
    </xf>
    <xf numFmtId="176" fontId="58" fillId="0" borderId="5" xfId="0" applyNumberFormat="1" applyFont="1" applyBorder="1" applyAlignment="1">
      <alignment vertical="top" wrapText="1"/>
    </xf>
    <xf numFmtId="0" fontId="58" fillId="0" borderId="5" xfId="0" applyFont="1" applyBorder="1" applyAlignment="1">
      <alignment vertical="top" wrapText="1"/>
    </xf>
    <xf numFmtId="3" fontId="58" fillId="0" borderId="5" xfId="0" applyNumberFormat="1" applyFont="1" applyBorder="1" applyAlignment="1">
      <alignment vertical="top" wrapText="1"/>
    </xf>
    <xf numFmtId="49" fontId="58" fillId="0" borderId="5" xfId="0" applyNumberFormat="1" applyFont="1" applyBorder="1" applyAlignment="1">
      <alignment vertical="top" wrapText="1"/>
    </xf>
    <xf numFmtId="4" fontId="3" fillId="0" borderId="5" xfId="0" applyNumberFormat="1" applyFont="1" applyFill="1" applyBorder="1" applyAlignment="1">
      <alignment vertical="top" wrapText="1"/>
    </xf>
    <xf numFmtId="4" fontId="49" fillId="0" borderId="5" xfId="0" applyNumberFormat="1" applyFont="1" applyFill="1" applyBorder="1" applyAlignment="1">
      <alignment vertical="top" wrapText="1"/>
    </xf>
    <xf numFmtId="4" fontId="49" fillId="0" borderId="5" xfId="0" applyNumberFormat="1" applyFont="1" applyBorder="1" applyAlignment="1">
      <alignment vertical="top" wrapText="1"/>
    </xf>
    <xf numFmtId="172" fontId="49" fillId="0" borderId="5" xfId="0" applyNumberFormat="1" applyFont="1" applyBorder="1" applyAlignment="1">
      <alignment vertical="top" wrapText="1"/>
    </xf>
    <xf numFmtId="175" fontId="58" fillId="0" borderId="5" xfId="0" applyNumberFormat="1" applyFont="1" applyBorder="1" applyAlignment="1">
      <alignment vertical="top" wrapText="1"/>
    </xf>
    <xf numFmtId="3" fontId="58" fillId="4" borderId="5" xfId="0" applyNumberFormat="1" applyFont="1" applyFill="1" applyBorder="1" applyAlignment="1">
      <alignment vertical="top" wrapText="1"/>
    </xf>
    <xf numFmtId="0" fontId="59" fillId="2" borderId="5" xfId="0" applyFont="1" applyFill="1" applyBorder="1" applyAlignment="1">
      <alignment horizontal="center" vertical="top" wrapText="1"/>
    </xf>
    <xf numFmtId="0" fontId="3" fillId="35" borderId="5" xfId="0" applyFont="1" applyFill="1" applyBorder="1" applyAlignment="1">
      <alignment vertical="top" wrapText="1"/>
    </xf>
    <xf numFmtId="0" fontId="0" fillId="0" borderId="5" xfId="0" applyBorder="1" applyAlignment="1">
      <alignment horizontal="center" vertical="top" wrapText="1"/>
    </xf>
    <xf numFmtId="169" fontId="49" fillId="0" borderId="5" xfId="0" applyNumberFormat="1" applyFont="1" applyBorder="1" applyAlignment="1">
      <alignment vertical="top" wrapText="1"/>
    </xf>
    <xf numFmtId="0" fontId="11" fillId="0" borderId="5" xfId="0" applyFont="1" applyBorder="1" applyAlignment="1">
      <alignment horizontal="center" vertical="top" wrapText="1"/>
    </xf>
    <xf numFmtId="0" fontId="2" fillId="28" borderId="5" xfId="0" applyFont="1" applyFill="1" applyBorder="1" applyAlignment="1">
      <alignment horizontal="center" vertical="top" wrapText="1"/>
    </xf>
    <xf numFmtId="0" fontId="59" fillId="4" borderId="5" xfId="0" applyFont="1" applyFill="1" applyBorder="1" applyAlignment="1">
      <alignment horizontal="center" vertical="top" wrapText="1"/>
    </xf>
    <xf numFmtId="49" fontId="2" fillId="0" borderId="5" xfId="0" applyNumberFormat="1" applyFont="1" applyBorder="1" applyAlignment="1">
      <alignment vertical="top" wrapText="1"/>
    </xf>
    <xf numFmtId="0" fontId="57" fillId="0" borderId="5" xfId="0" applyFont="1" applyBorder="1" applyAlignment="1">
      <alignment vertical="top"/>
    </xf>
    <xf numFmtId="0" fontId="68" fillId="30" borderId="24" xfId="0" applyFont="1" applyFill="1" applyBorder="1" applyAlignment="1">
      <alignment horizontal="center" vertical="top" wrapText="1"/>
    </xf>
    <xf numFmtId="3" fontId="74" fillId="0" borderId="5" xfId="0" applyNumberFormat="1" applyFont="1" applyBorder="1" applyAlignment="1">
      <alignment horizontal="center" vertical="top"/>
    </xf>
    <xf numFmtId="3" fontId="74" fillId="32" borderId="5" xfId="0" applyNumberFormat="1" applyFont="1" applyFill="1" applyBorder="1" applyAlignment="1">
      <alignment horizontal="center" vertical="top"/>
    </xf>
    <xf numFmtId="169" fontId="74" fillId="0" borderId="5" xfId="0" applyNumberFormat="1" applyFont="1" applyFill="1" applyBorder="1" applyAlignment="1">
      <alignment horizontal="center" vertical="top"/>
    </xf>
    <xf numFmtId="168" fontId="74" fillId="0" borderId="5" xfId="0" applyNumberFormat="1" applyFont="1" applyFill="1" applyBorder="1" applyAlignment="1">
      <alignment horizontal="center" vertical="top"/>
    </xf>
    <xf numFmtId="168" fontId="13" fillId="0" borderId="5" xfId="0" applyNumberFormat="1" applyFont="1" applyFill="1" applyBorder="1" applyAlignment="1">
      <alignment horizontal="center" vertical="top"/>
    </xf>
    <xf numFmtId="4" fontId="74" fillId="0" borderId="5" xfId="0" applyNumberFormat="1" applyFont="1" applyFill="1" applyBorder="1" applyAlignment="1">
      <alignment horizontal="center" vertical="top"/>
    </xf>
    <xf numFmtId="169" fontId="74" fillId="32" borderId="5" xfId="0" applyNumberFormat="1" applyFont="1" applyFill="1" applyBorder="1" applyAlignment="1">
      <alignment horizontal="center" vertical="top"/>
    </xf>
    <xf numFmtId="168" fontId="74" fillId="32" borderId="5" xfId="0" applyNumberFormat="1" applyFont="1" applyFill="1" applyBorder="1" applyAlignment="1">
      <alignment horizontal="center" vertical="top"/>
    </xf>
    <xf numFmtId="168" fontId="13" fillId="32" borderId="5" xfId="0" applyNumberFormat="1" applyFont="1" applyFill="1" applyBorder="1" applyAlignment="1">
      <alignment horizontal="center" vertical="top"/>
    </xf>
    <xf numFmtId="4" fontId="74" fillId="32" borderId="5" xfId="0" applyNumberFormat="1" applyFont="1" applyFill="1" applyBorder="1" applyAlignment="1">
      <alignment horizontal="center" vertical="top"/>
    </xf>
    <xf numFmtId="0" fontId="11" fillId="31" borderId="24" xfId="0" applyFont="1" applyFill="1" applyBorder="1" applyAlignment="1">
      <alignment vertical="top"/>
    </xf>
    <xf numFmtId="0" fontId="0" fillId="0" borderId="24" xfId="0" applyFont="1" applyFill="1" applyBorder="1" applyAlignment="1">
      <alignment horizontal="center" vertical="top" wrapText="1"/>
    </xf>
    <xf numFmtId="172" fontId="86" fillId="0" borderId="5" xfId="0" applyNumberFormat="1" applyFont="1" applyFill="1" applyBorder="1" applyAlignment="1">
      <alignment horizontal="center" vertical="top" wrapText="1"/>
    </xf>
    <xf numFmtId="172" fontId="86" fillId="32" borderId="5" xfId="0" applyNumberFormat="1" applyFont="1" applyFill="1" applyBorder="1" applyAlignment="1">
      <alignment horizontal="center" vertical="top" wrapText="1"/>
    </xf>
    <xf numFmtId="171" fontId="13" fillId="4" borderId="5" xfId="0" applyNumberFormat="1" applyFont="1" applyFill="1" applyBorder="1" applyAlignment="1">
      <alignment vertical="top"/>
    </xf>
    <xf numFmtId="0" fontId="67" fillId="4" borderId="24" xfId="0" applyFont="1" applyFill="1" applyBorder="1" applyAlignment="1">
      <alignment horizontal="center" vertical="top" wrapText="1"/>
    </xf>
    <xf numFmtId="0" fontId="67" fillId="0" borderId="0" xfId="0" applyFont="1" applyAlignment="1">
      <alignment vertical="top" wrapText="1"/>
    </xf>
    <xf numFmtId="180" fontId="3" fillId="35" borderId="5" xfId="0" applyNumberFormat="1" applyFont="1" applyFill="1" applyBorder="1" applyAlignment="1">
      <alignment vertical="top" wrapText="1"/>
    </xf>
    <xf numFmtId="180" fontId="86" fillId="0" borderId="5" xfId="0" applyNumberFormat="1" applyFont="1" applyFill="1" applyBorder="1" applyAlignment="1">
      <alignment horizontal="center" vertical="top" wrapText="1"/>
    </xf>
    <xf numFmtId="180" fontId="86" fillId="32" borderId="5" xfId="0" applyNumberFormat="1" applyFont="1" applyFill="1" applyBorder="1" applyAlignment="1">
      <alignment horizontal="center" vertical="top" wrapText="1"/>
    </xf>
    <xf numFmtId="181" fontId="3" fillId="4" borderId="5" xfId="0" applyNumberFormat="1" applyFont="1" applyFill="1" applyBorder="1" applyAlignment="1">
      <alignment vertical="top" wrapText="1"/>
    </xf>
    <xf numFmtId="181" fontId="7" fillId="0" borderId="5" xfId="0" applyNumberFormat="1" applyFont="1" applyFill="1" applyBorder="1" applyAlignment="1">
      <alignment vertical="top" wrapText="1"/>
    </xf>
    <xf numFmtId="181" fontId="3" fillId="35" borderId="5" xfId="0" applyNumberFormat="1" applyFont="1" applyFill="1" applyBorder="1" applyAlignment="1">
      <alignment vertical="top" wrapText="1"/>
    </xf>
    <xf numFmtId="181" fontId="46" fillId="29" borderId="5" xfId="0" applyNumberFormat="1" applyFont="1" applyFill="1" applyBorder="1" applyAlignment="1">
      <alignment vertical="top" wrapText="1"/>
    </xf>
    <xf numFmtId="181" fontId="7" fillId="0" borderId="5" xfId="0" applyNumberFormat="1" applyFont="1" applyBorder="1" applyAlignment="1">
      <alignment vertical="top" wrapText="1"/>
    </xf>
    <xf numFmtId="181" fontId="3" fillId="29" borderId="5" xfId="0" applyNumberFormat="1" applyFont="1" applyFill="1" applyBorder="1" applyAlignment="1">
      <alignment vertical="top" wrapText="1"/>
    </xf>
    <xf numFmtId="181" fontId="34" fillId="29" borderId="5" xfId="0" applyNumberFormat="1" applyFont="1" applyFill="1" applyBorder="1" applyAlignment="1">
      <alignment vertical="top" wrapText="1"/>
    </xf>
    <xf numFmtId="0" fontId="0" fillId="0" borderId="24" xfId="0" applyBorder="1" applyAlignment="1">
      <alignment vertical="top"/>
    </xf>
    <xf numFmtId="0" fontId="2" fillId="0" borderId="24" xfId="0" applyFont="1" applyBorder="1" applyAlignment="1">
      <alignment vertical="top"/>
    </xf>
    <xf numFmtId="1" fontId="2" fillId="0" borderId="24" xfId="0" applyNumberFormat="1" applyFont="1" applyBorder="1" applyAlignment="1">
      <alignment vertical="top"/>
    </xf>
    <xf numFmtId="179" fontId="36" fillId="0" borderId="24" xfId="0" applyNumberFormat="1" applyFont="1" applyBorder="1" applyAlignment="1">
      <alignment vertical="top"/>
    </xf>
    <xf numFmtId="0" fontId="2" fillId="0" borderId="24" xfId="0" applyFont="1" applyBorder="1" applyAlignment="1">
      <alignment vertical="top" wrapText="1"/>
    </xf>
    <xf numFmtId="0" fontId="35" fillId="0" borderId="25" xfId="0" applyFont="1" applyBorder="1" applyAlignment="1">
      <alignment vertical="top" wrapText="1"/>
    </xf>
    <xf numFmtId="0" fontId="35" fillId="0" borderId="24" xfId="0" applyFont="1" applyBorder="1" applyAlignment="1">
      <alignment vertical="top"/>
    </xf>
    <xf numFmtId="1" fontId="35" fillId="0" borderId="24" xfId="0" applyNumberFormat="1" applyFont="1" applyBorder="1" applyAlignment="1">
      <alignment vertical="top"/>
    </xf>
    <xf numFmtId="172" fontId="43" fillId="0" borderId="24" xfId="0" applyNumberFormat="1" applyFont="1" applyBorder="1" applyAlignment="1">
      <alignment vertical="top"/>
    </xf>
    <xf numFmtId="0" fontId="2" fillId="0" borderId="24" xfId="0" applyFont="1" applyFill="1" applyBorder="1" applyAlignment="1">
      <alignment vertical="top"/>
    </xf>
    <xf numFmtId="0" fontId="2" fillId="0" borderId="25" xfId="0" applyFont="1" applyFill="1" applyBorder="1" applyAlignment="1">
      <alignment vertical="top" wrapText="1"/>
    </xf>
    <xf numFmtId="172" fontId="36" fillId="0" borderId="24" xfId="0" applyNumberFormat="1" applyFont="1" applyBorder="1" applyAlignment="1">
      <alignment vertical="top"/>
    </xf>
    <xf numFmtId="0" fontId="43" fillId="0" borderId="24" xfId="0" applyFont="1" applyBorder="1" applyAlignment="1">
      <alignment vertical="top"/>
    </xf>
    <xf numFmtId="0" fontId="2" fillId="5" borderId="25" xfId="0" applyFont="1" applyFill="1" applyBorder="1" applyAlignment="1">
      <alignment vertical="top" wrapText="1"/>
    </xf>
    <xf numFmtId="0" fontId="2" fillId="35" borderId="3" xfId="0" applyFont="1" applyFill="1" applyBorder="1" applyAlignment="1">
      <alignment vertical="top" wrapText="1"/>
    </xf>
    <xf numFmtId="2" fontId="2" fillId="0" borderId="5" xfId="0" applyNumberFormat="1" applyFont="1" applyBorder="1" applyAlignment="1">
      <alignment vertical="top"/>
    </xf>
    <xf numFmtId="171" fontId="2" fillId="0" borderId="24" xfId="0" applyNumberFormat="1" applyFont="1" applyBorder="1" applyAlignment="1">
      <alignment vertical="top"/>
    </xf>
    <xf numFmtId="171" fontId="2" fillId="0" borderId="24" xfId="0" applyNumberFormat="1" applyFont="1" applyFill="1" applyBorder="1" applyAlignment="1">
      <alignment vertical="top"/>
    </xf>
    <xf numFmtId="171" fontId="35" fillId="0" borderId="5" xfId="0" applyNumberFormat="1" applyFont="1" applyBorder="1" applyAlignment="1">
      <alignment vertical="top"/>
    </xf>
    <xf numFmtId="182" fontId="2" fillId="0" borderId="5" xfId="0" applyNumberFormat="1" applyFont="1" applyBorder="1" applyAlignment="1">
      <alignment vertical="top"/>
    </xf>
    <xf numFmtId="175" fontId="36" fillId="0" borderId="5" xfId="0" applyNumberFormat="1" applyFont="1" applyFill="1" applyBorder="1" applyAlignment="1">
      <alignment vertical="top"/>
    </xf>
    <xf numFmtId="175" fontId="36" fillId="0" borderId="5" xfId="0" applyNumberFormat="1" applyFont="1" applyBorder="1" applyAlignment="1">
      <alignment vertical="top"/>
    </xf>
    <xf numFmtId="175" fontId="43" fillId="0" borderId="5" xfId="0" applyNumberFormat="1" applyFont="1" applyBorder="1" applyAlignment="1">
      <alignment vertical="top"/>
    </xf>
    <xf numFmtId="0" fontId="2" fillId="0" borderId="0" xfId="0" applyFont="1" applyAlignment="1">
      <alignment vertical="top"/>
    </xf>
    <xf numFmtId="0" fontId="33" fillId="0" borderId="0" xfId="391" applyAlignment="1">
      <alignment vertical="top" wrapText="1"/>
    </xf>
    <xf numFmtId="0" fontId="33" fillId="0" borderId="0" xfId="391" applyAlignment="1">
      <alignment vertical="top"/>
    </xf>
    <xf numFmtId="0" fontId="61" fillId="0" borderId="0" xfId="391" applyFont="1" applyAlignment="1">
      <alignment vertical="top"/>
    </xf>
    <xf numFmtId="0" fontId="88" fillId="0" borderId="0" xfId="0" applyFont="1" applyFill="1" applyAlignment="1">
      <alignment vertical="top"/>
    </xf>
    <xf numFmtId="0" fontId="88" fillId="0" borderId="0" xfId="0" applyFont="1" applyAlignment="1">
      <alignment vertical="top"/>
    </xf>
    <xf numFmtId="0" fontId="89" fillId="0" borderId="0" xfId="0" applyFont="1" applyBorder="1" applyAlignment="1">
      <alignment vertical="top" wrapText="1"/>
    </xf>
    <xf numFmtId="0" fontId="89" fillId="0" borderId="0" xfId="0" applyFont="1" applyBorder="1" applyAlignment="1">
      <alignment horizontal="center" vertical="top"/>
    </xf>
    <xf numFmtId="0" fontId="62" fillId="0" borderId="0" xfId="0" applyFont="1" applyFill="1" applyAlignment="1">
      <alignment horizontal="center" vertical="top"/>
    </xf>
    <xf numFmtId="0" fontId="88" fillId="0" borderId="23" xfId="0" applyFont="1" applyBorder="1" applyAlignment="1">
      <alignment vertical="top"/>
    </xf>
    <xf numFmtId="2" fontId="61" fillId="0" borderId="30" xfId="0" applyNumberFormat="1" applyFont="1" applyFill="1" applyBorder="1" applyAlignment="1">
      <alignment horizontal="center" vertical="top" wrapText="1"/>
    </xf>
    <xf numFmtId="2" fontId="61" fillId="0" borderId="28" xfId="0" applyNumberFormat="1" applyFont="1" applyFill="1" applyBorder="1" applyAlignment="1">
      <alignment horizontal="center" vertical="top" wrapText="1"/>
    </xf>
    <xf numFmtId="0" fontId="90" fillId="0" borderId="0" xfId="0" applyFont="1" applyFill="1" applyAlignment="1">
      <alignment vertical="top"/>
    </xf>
    <xf numFmtId="0" fontId="90" fillId="0" borderId="0" xfId="0" applyFont="1" applyAlignment="1">
      <alignment vertical="top"/>
    </xf>
    <xf numFmtId="0" fontId="89" fillId="0" borderId="28" xfId="0" applyFont="1" applyFill="1" applyBorder="1" applyAlignment="1">
      <alignment vertical="top" wrapText="1"/>
    </xf>
    <xf numFmtId="1" fontId="89" fillId="0" borderId="28" xfId="0" applyNumberFormat="1" applyFont="1" applyFill="1" applyBorder="1" applyAlignment="1" applyProtection="1">
      <alignment horizontal="center" vertical="top" wrapText="1"/>
      <protection locked="0"/>
    </xf>
    <xf numFmtId="1" fontId="13" fillId="0" borderId="28" xfId="0" applyNumberFormat="1" applyFont="1" applyFill="1" applyBorder="1" applyAlignment="1" applyProtection="1">
      <alignment horizontal="center" vertical="top" wrapText="1"/>
      <protection locked="0"/>
    </xf>
    <xf numFmtId="1" fontId="14" fillId="0" borderId="31" xfId="0" applyNumberFormat="1" applyFont="1" applyFill="1" applyBorder="1" applyAlignment="1">
      <alignment horizontal="center" vertical="top" wrapText="1"/>
    </xf>
    <xf numFmtId="1" fontId="14" fillId="0" borderId="28" xfId="0" applyNumberFormat="1" applyFont="1" applyFill="1" applyBorder="1" applyAlignment="1" applyProtection="1">
      <alignment horizontal="center" vertical="top" wrapText="1"/>
      <protection locked="0"/>
    </xf>
    <xf numFmtId="0" fontId="88" fillId="43" borderId="0" xfId="0" applyFont="1" applyFill="1" applyAlignment="1">
      <alignment vertical="top"/>
    </xf>
    <xf numFmtId="0" fontId="0" fillId="0" borderId="28" xfId="0" applyBorder="1" applyAlignment="1">
      <alignment vertical="top"/>
    </xf>
    <xf numFmtId="0" fontId="2" fillId="0" borderId="28" xfId="0" applyFont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42" fillId="0" borderId="5" xfId="0" applyFont="1" applyFill="1" applyBorder="1" applyAlignment="1">
      <alignment vertical="top" wrapText="1"/>
    </xf>
    <xf numFmtId="1" fontId="93" fillId="0" borderId="28" xfId="0" applyNumberFormat="1" applyFont="1" applyBorder="1" applyAlignment="1">
      <alignment vertical="top"/>
    </xf>
    <xf numFmtId="0" fontId="0" fillId="0" borderId="28" xfId="0" applyBorder="1" applyAlignment="1">
      <alignment horizontal="center" vertical="top"/>
    </xf>
    <xf numFmtId="0" fontId="3" fillId="0" borderId="6" xfId="0" applyFont="1" applyFill="1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37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34" fillId="29" borderId="2" xfId="0" applyFont="1" applyFill="1" applyBorder="1" applyAlignment="1">
      <alignment vertical="top" wrapText="1"/>
    </xf>
    <xf numFmtId="0" fontId="34" fillId="29" borderId="3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3" fillId="29" borderId="3" xfId="0" applyFont="1" applyFill="1" applyBorder="1" applyAlignment="1">
      <alignment vertical="top" wrapText="1"/>
    </xf>
    <xf numFmtId="0" fontId="0" fillId="0" borderId="23" xfId="0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62" fillId="0" borderId="0" xfId="4198" applyFont="1" applyAlignment="1">
      <alignment vertical="top"/>
    </xf>
    <xf numFmtId="0" fontId="1" fillId="0" borderId="0" xfId="4198" applyAlignment="1">
      <alignment horizontal="left" vertical="top"/>
    </xf>
    <xf numFmtId="0" fontId="1" fillId="0" borderId="0" xfId="4198" applyAlignment="1">
      <alignment vertical="top"/>
    </xf>
    <xf numFmtId="0" fontId="10" fillId="0" borderId="0" xfId="4198" applyFont="1" applyAlignment="1">
      <alignment vertical="top"/>
    </xf>
    <xf numFmtId="0" fontId="63" fillId="0" borderId="0" xfId="4198" applyFont="1" applyAlignment="1">
      <alignment horizontal="center" vertical="top"/>
    </xf>
    <xf numFmtId="0" fontId="64" fillId="0" borderId="0" xfId="4198" applyFont="1" applyBorder="1" applyAlignment="1">
      <alignment vertical="top"/>
    </xf>
    <xf numFmtId="0" fontId="65" fillId="0" borderId="0" xfId="4198" applyFont="1" applyBorder="1" applyAlignment="1">
      <alignment horizontal="center" vertical="top"/>
    </xf>
    <xf numFmtId="0" fontId="62" fillId="0" borderId="28" xfId="4198" applyFont="1" applyBorder="1" applyAlignment="1">
      <alignment horizontal="center" vertical="top" wrapText="1"/>
    </xf>
    <xf numFmtId="0" fontId="67" fillId="4" borderId="28" xfId="4198" applyFont="1" applyFill="1" applyBorder="1" applyAlignment="1">
      <alignment horizontal="center" vertical="top" wrapText="1"/>
    </xf>
    <xf numFmtId="0" fontId="1" fillId="0" borderId="0" xfId="4198" applyAlignment="1">
      <alignment vertical="top" wrapText="1"/>
    </xf>
    <xf numFmtId="4" fontId="71" fillId="42" borderId="28" xfId="4198" applyNumberFormat="1" applyFont="1" applyFill="1" applyBorder="1" applyAlignment="1">
      <alignment vertical="top"/>
    </xf>
    <xf numFmtId="0" fontId="1" fillId="0" borderId="0" xfId="4198" applyFill="1" applyAlignment="1">
      <alignment vertical="top"/>
    </xf>
    <xf numFmtId="4" fontId="71" fillId="36" borderId="28" xfId="4198" applyNumberFormat="1" applyFont="1" applyFill="1" applyBorder="1" applyAlignment="1">
      <alignment horizontal="center" vertical="top"/>
    </xf>
    <xf numFmtId="4" fontId="73" fillId="36" borderId="28" xfId="4198" applyNumberFormat="1" applyFont="1" applyFill="1" applyBorder="1" applyAlignment="1">
      <alignment horizontal="center" vertical="top"/>
    </xf>
    <xf numFmtId="0" fontId="1" fillId="0" borderId="0" xfId="4198" applyFill="1" applyBorder="1" applyAlignment="1">
      <alignment vertical="top"/>
    </xf>
    <xf numFmtId="0" fontId="62" fillId="36" borderId="28" xfId="4198" applyFont="1" applyFill="1" applyBorder="1" applyAlignment="1">
      <alignment vertical="top"/>
    </xf>
    <xf numFmtId="0" fontId="75" fillId="36" borderId="28" xfId="4198" applyFont="1" applyFill="1" applyBorder="1" applyAlignment="1">
      <alignment horizontal="left" vertical="top" wrapText="1"/>
    </xf>
    <xf numFmtId="4" fontId="70" fillId="36" borderId="28" xfId="4198" applyNumberFormat="1" applyFont="1" applyFill="1" applyBorder="1" applyAlignment="1">
      <alignment horizontal="center" vertical="top"/>
    </xf>
    <xf numFmtId="4" fontId="60" fillId="36" borderId="28" xfId="4198" applyNumberFormat="1" applyFont="1" applyFill="1" applyBorder="1" applyAlignment="1">
      <alignment horizontal="center" vertical="top"/>
    </xf>
    <xf numFmtId="4" fontId="99" fillId="0" borderId="0" xfId="4198" applyNumberFormat="1" applyFont="1" applyAlignment="1"/>
    <xf numFmtId="4" fontId="67" fillId="2" borderId="28" xfId="0" applyNumberFormat="1" applyFont="1" applyFill="1" applyBorder="1" applyAlignment="1">
      <alignment horizontal="center" vertical="top" wrapText="1"/>
    </xf>
    <xf numFmtId="4" fontId="68" fillId="28" borderId="28" xfId="0" applyNumberFormat="1" applyFont="1" applyFill="1" applyBorder="1" applyAlignment="1">
      <alignment horizontal="center" vertical="top"/>
    </xf>
    <xf numFmtId="4" fontId="70" fillId="0" borderId="28" xfId="0" applyNumberFormat="1" applyFont="1" applyFill="1" applyBorder="1" applyAlignment="1">
      <alignment horizontal="center" vertical="top"/>
    </xf>
    <xf numFmtId="4" fontId="67" fillId="0" borderId="28" xfId="0" applyNumberFormat="1" applyFont="1" applyFill="1" applyBorder="1" applyAlignment="1">
      <alignment horizontal="center" vertical="top"/>
    </xf>
    <xf numFmtId="175" fontId="82" fillId="38" borderId="28" xfId="0" applyNumberFormat="1" applyFont="1" applyFill="1" applyBorder="1" applyAlignment="1">
      <alignment vertical="top"/>
    </xf>
    <xf numFmtId="4" fontId="60" fillId="28" borderId="28" xfId="0" applyNumberFormat="1" applyFont="1" applyFill="1" applyBorder="1" applyAlignment="1">
      <alignment horizontal="center" vertical="top"/>
    </xf>
    <xf numFmtId="4" fontId="62" fillId="28" borderId="28" xfId="0" applyNumberFormat="1" applyFont="1" applyFill="1" applyBorder="1" applyAlignment="1">
      <alignment horizontal="center" vertical="top"/>
    </xf>
    <xf numFmtId="175" fontId="82" fillId="3" borderId="28" xfId="0" applyNumberFormat="1" applyFont="1" applyFill="1" applyBorder="1" applyAlignment="1">
      <alignment vertical="top"/>
    </xf>
    <xf numFmtId="175" fontId="62" fillId="0" borderId="28" xfId="0" applyNumberFormat="1" applyFont="1" applyFill="1" applyBorder="1" applyAlignment="1">
      <alignment vertical="top"/>
    </xf>
    <xf numFmtId="175" fontId="70" fillId="0" borderId="28" xfId="0" applyNumberFormat="1" applyFont="1" applyFill="1" applyBorder="1" applyAlignment="1">
      <alignment vertical="top"/>
    </xf>
    <xf numFmtId="175" fontId="82" fillId="37" borderId="28" xfId="0" applyNumberFormat="1" applyFont="1" applyFill="1" applyBorder="1" applyAlignment="1">
      <alignment vertical="top"/>
    </xf>
    <xf numFmtId="175" fontId="82" fillId="30" borderId="28" xfId="0" applyNumberFormat="1" applyFont="1" applyFill="1" applyBorder="1" applyAlignment="1">
      <alignment vertical="top"/>
    </xf>
    <xf numFmtId="175" fontId="82" fillId="39" borderId="28" xfId="0" applyNumberFormat="1" applyFont="1" applyFill="1" applyBorder="1" applyAlignment="1">
      <alignment vertical="top"/>
    </xf>
    <xf numFmtId="0" fontId="83" fillId="0" borderId="34" xfId="0" applyFont="1" applyFill="1" applyBorder="1" applyAlignment="1">
      <alignment horizontal="center" vertical="top" wrapText="1"/>
    </xf>
    <xf numFmtId="4" fontId="83" fillId="0" borderId="34" xfId="0" applyNumberFormat="1" applyFont="1" applyFill="1" applyBorder="1" applyAlignment="1">
      <alignment horizontal="center" vertical="top"/>
    </xf>
    <xf numFmtId="0" fontId="3" fillId="29" borderId="3" xfId="0" applyFont="1" applyFill="1" applyBorder="1" applyAlignment="1">
      <alignment vertical="top" wrapText="1"/>
    </xf>
    <xf numFmtId="184" fontId="11" fillId="0" borderId="5" xfId="0" applyNumberFormat="1" applyFont="1" applyBorder="1" applyAlignment="1">
      <alignment horizontal="center" vertical="top"/>
    </xf>
    <xf numFmtId="184" fontId="11" fillId="32" borderId="5" xfId="0" applyNumberFormat="1" applyFont="1" applyFill="1" applyBorder="1" applyAlignment="1">
      <alignment horizontal="center" vertical="top"/>
    </xf>
    <xf numFmtId="4" fontId="10" fillId="40" borderId="5" xfId="0" applyNumberFormat="1" applyFont="1" applyFill="1" applyBorder="1" applyAlignment="1">
      <alignment vertical="top"/>
    </xf>
    <xf numFmtId="3" fontId="10" fillId="30" borderId="5" xfId="0" applyNumberFormat="1" applyFont="1" applyFill="1" applyBorder="1" applyAlignment="1">
      <alignment horizontal="center" vertical="top"/>
    </xf>
    <xf numFmtId="3" fontId="10" fillId="0" borderId="5" xfId="0" applyNumberFormat="1" applyFont="1" applyBorder="1" applyAlignment="1">
      <alignment horizontal="center" vertical="top"/>
    </xf>
    <xf numFmtId="169" fontId="10" fillId="0" borderId="5" xfId="0" applyNumberFormat="1" applyFont="1" applyBorder="1" applyAlignment="1">
      <alignment horizontal="center" vertical="top"/>
    </xf>
    <xf numFmtId="169" fontId="10" fillId="0" borderId="5" xfId="0" applyNumberFormat="1" applyFont="1" applyFill="1" applyBorder="1" applyAlignment="1">
      <alignment horizontal="center" vertical="top"/>
    </xf>
    <xf numFmtId="4" fontId="10" fillId="0" borderId="5" xfId="0" applyNumberFormat="1" applyFont="1" applyBorder="1" applyAlignment="1">
      <alignment horizontal="center" vertical="top"/>
    </xf>
    <xf numFmtId="4" fontId="10" fillId="0" borderId="5" xfId="0" applyNumberFormat="1" applyFont="1" applyFill="1" applyBorder="1" applyAlignment="1">
      <alignment horizontal="center" vertical="top"/>
    </xf>
    <xf numFmtId="0" fontId="10" fillId="0" borderId="0" xfId="0" applyFont="1" applyAlignment="1">
      <alignment vertical="top"/>
    </xf>
    <xf numFmtId="0" fontId="10" fillId="0" borderId="24" xfId="0" applyFont="1" applyBorder="1" applyAlignment="1">
      <alignment vertical="top"/>
    </xf>
    <xf numFmtId="3" fontId="11" fillId="0" borderId="0" xfId="0" applyNumberFormat="1" applyFont="1" applyAlignment="1">
      <alignment vertical="top"/>
    </xf>
    <xf numFmtId="4" fontId="67" fillId="0" borderId="40" xfId="0" applyNumberFormat="1" applyFont="1" applyFill="1" applyBorder="1" applyAlignment="1">
      <alignment vertical="top" wrapText="1"/>
    </xf>
    <xf numFmtId="0" fontId="67" fillId="0" borderId="40" xfId="0" applyFont="1" applyFill="1" applyBorder="1" applyAlignment="1">
      <alignment vertical="top"/>
    </xf>
    <xf numFmtId="4" fontId="67" fillId="0" borderId="9" xfId="0" applyNumberFormat="1" applyFont="1" applyFill="1" applyBorder="1" applyAlignment="1">
      <alignment vertical="top" wrapText="1"/>
    </xf>
    <xf numFmtId="0" fontId="67" fillId="0" borderId="9" xfId="0" applyFont="1" applyFill="1" applyBorder="1" applyAlignment="1">
      <alignment vertical="top"/>
    </xf>
    <xf numFmtId="4" fontId="67" fillId="0" borderId="0" xfId="0" applyNumberFormat="1" applyFont="1" applyFill="1" applyBorder="1" applyAlignment="1">
      <alignment vertical="top" wrapText="1"/>
    </xf>
    <xf numFmtId="0" fontId="67" fillId="0" borderId="0" xfId="0" applyFont="1" applyFill="1" applyBorder="1" applyAlignment="1">
      <alignment vertical="top"/>
    </xf>
    <xf numFmtId="0" fontId="34" fillId="29" borderId="42" xfId="0" applyFont="1" applyFill="1" applyBorder="1" applyAlignment="1">
      <alignment vertical="top" wrapText="1"/>
    </xf>
    <xf numFmtId="0" fontId="34" fillId="29" borderId="43" xfId="0" applyFont="1" applyFill="1" applyBorder="1" applyAlignment="1">
      <alignment vertical="top" wrapText="1"/>
    </xf>
    <xf numFmtId="4" fontId="47" fillId="29" borderId="41" xfId="0" applyNumberFormat="1" applyFont="1" applyFill="1" applyBorder="1" applyAlignment="1">
      <alignment horizontal="center" vertical="top" wrapText="1"/>
    </xf>
    <xf numFmtId="0" fontId="3" fillId="29" borderId="42" xfId="0" applyFont="1" applyFill="1" applyBorder="1" applyAlignment="1">
      <alignment vertical="top" wrapText="1"/>
    </xf>
    <xf numFmtId="0" fontId="34" fillId="29" borderId="41" xfId="0" applyFont="1" applyFill="1" applyBorder="1" applyAlignment="1">
      <alignment vertical="top" wrapText="1"/>
    </xf>
    <xf numFmtId="174" fontId="7" fillId="29" borderId="41" xfId="0" applyNumberFormat="1" applyFont="1" applyFill="1" applyBorder="1" applyAlignment="1">
      <alignment vertical="top" wrapText="1"/>
    </xf>
    <xf numFmtId="0" fontId="3" fillId="29" borderId="41" xfId="0" applyFont="1" applyFill="1" applyBorder="1" applyAlignment="1">
      <alignment vertical="top" wrapText="1"/>
    </xf>
    <xf numFmtId="49" fontId="3" fillId="29" borderId="4" xfId="0" applyNumberFormat="1" applyFont="1" applyFill="1" applyBorder="1" applyAlignment="1">
      <alignment vertical="top" wrapText="1"/>
    </xf>
    <xf numFmtId="4" fontId="7" fillId="29" borderId="4" xfId="0" applyNumberFormat="1" applyFont="1" applyFill="1" applyBorder="1" applyAlignment="1">
      <alignment vertical="top" wrapText="1"/>
    </xf>
    <xf numFmtId="4" fontId="46" fillId="29" borderId="4" xfId="0" applyNumberFormat="1" applyFont="1" applyFill="1" applyBorder="1" applyAlignment="1">
      <alignment vertical="top" wrapText="1"/>
    </xf>
    <xf numFmtId="4" fontId="46" fillId="29" borderId="5" xfId="0" applyNumberFormat="1" applyFont="1" applyFill="1" applyBorder="1" applyAlignment="1">
      <alignment horizontal="center" vertical="top" wrapText="1"/>
    </xf>
    <xf numFmtId="4" fontId="46" fillId="34" borderId="4" xfId="0" applyNumberFormat="1" applyFont="1" applyFill="1" applyBorder="1" applyAlignment="1">
      <alignment vertical="top" wrapText="1"/>
    </xf>
    <xf numFmtId="4" fontId="0" fillId="0" borderId="0" xfId="0" applyNumberFormat="1" applyAlignment="1">
      <alignment vertical="top"/>
    </xf>
    <xf numFmtId="0" fontId="11" fillId="0" borderId="47" xfId="0" applyFont="1" applyBorder="1" applyAlignment="1">
      <alignment horizontal="center" vertical="top" wrapText="1"/>
    </xf>
    <xf numFmtId="4" fontId="45" fillId="29" borderId="47" xfId="0" applyNumberFormat="1" applyFont="1" applyFill="1" applyBorder="1" applyAlignment="1">
      <alignment vertical="top" wrapText="1"/>
    </xf>
    <xf numFmtId="4" fontId="7" fillId="0" borderId="47" xfId="0" applyNumberFormat="1" applyFont="1" applyFill="1" applyBorder="1" applyAlignment="1">
      <alignment vertical="top" wrapText="1"/>
    </xf>
    <xf numFmtId="3" fontId="13" fillId="0" borderId="5" xfId="0" applyNumberFormat="1" applyFont="1" applyBorder="1" applyAlignment="1">
      <alignment horizontal="center" vertical="top"/>
    </xf>
    <xf numFmtId="3" fontId="13" fillId="32" borderId="5" xfId="0" applyNumberFormat="1" applyFont="1" applyFill="1" applyBorder="1" applyAlignment="1">
      <alignment horizontal="center" vertical="top"/>
    </xf>
    <xf numFmtId="3" fontId="46" fillId="34" borderId="5" xfId="0" applyNumberFormat="1" applyFont="1" applyFill="1" applyBorder="1" applyAlignment="1">
      <alignment vertical="top" wrapText="1"/>
    </xf>
    <xf numFmtId="0" fontId="34" fillId="29" borderId="48" xfId="0" applyFont="1" applyFill="1" applyBorder="1" applyAlignment="1">
      <alignment vertical="top" wrapText="1"/>
    </xf>
    <xf numFmtId="4" fontId="49" fillId="34" borderId="4" xfId="0" applyNumberFormat="1" applyFont="1" applyFill="1" applyBorder="1" applyAlignment="1">
      <alignment vertical="top" wrapText="1"/>
    </xf>
    <xf numFmtId="0" fontId="101" fillId="0" borderId="0" xfId="391" applyFont="1" applyAlignment="1">
      <alignment vertical="top"/>
    </xf>
    <xf numFmtId="0" fontId="76" fillId="0" borderId="0" xfId="592"/>
    <xf numFmtId="0" fontId="11" fillId="0" borderId="5" xfId="0" applyFont="1" applyBorder="1" applyAlignment="1">
      <alignment horizontal="center" vertical="top" wrapText="1"/>
    </xf>
    <xf numFmtId="0" fontId="68" fillId="30" borderId="24" xfId="0" applyFont="1" applyFill="1" applyBorder="1" applyAlignment="1">
      <alignment horizontal="center" vertical="top" wrapText="1"/>
    </xf>
    <xf numFmtId="169" fontId="14" fillId="3" borderId="5" xfId="0" applyNumberFormat="1" applyFont="1" applyFill="1" applyBorder="1" applyAlignment="1">
      <alignment horizontal="center" vertical="top"/>
    </xf>
    <xf numFmtId="169" fontId="14" fillId="37" borderId="5" xfId="0" applyNumberFormat="1" applyFont="1" applyFill="1" applyBorder="1" applyAlignment="1">
      <alignment horizontal="center" vertical="top"/>
    </xf>
    <xf numFmtId="169" fontId="14" fillId="30" borderId="5" xfId="0" applyNumberFormat="1" applyFont="1" applyFill="1" applyBorder="1" applyAlignment="1">
      <alignment horizontal="center" vertical="top"/>
    </xf>
    <xf numFmtId="169" fontId="14" fillId="38" borderId="5" xfId="0" applyNumberFormat="1" applyFont="1" applyFill="1" applyBorder="1" applyAlignment="1">
      <alignment horizontal="center" vertical="top"/>
    </xf>
    <xf numFmtId="169" fontId="14" fillId="28" borderId="5" xfId="0" applyNumberFormat="1" applyFont="1" applyFill="1" applyBorder="1" applyAlignment="1">
      <alignment horizontal="center" vertical="top"/>
    </xf>
    <xf numFmtId="0" fontId="103" fillId="0" borderId="53" xfId="0" applyFont="1" applyFill="1" applyBorder="1" applyAlignment="1">
      <alignment horizontal="center" vertical="top" wrapText="1"/>
    </xf>
    <xf numFmtId="0" fontId="37" fillId="0" borderId="5" xfId="0" applyFont="1" applyBorder="1" applyAlignment="1">
      <alignment horizontal="center" vertical="top" wrapText="1"/>
    </xf>
    <xf numFmtId="0" fontId="62" fillId="0" borderId="53" xfId="5110" applyFont="1" applyBorder="1" applyAlignment="1">
      <alignment horizontal="center" vertical="top" wrapText="1"/>
    </xf>
    <xf numFmtId="0" fontId="67" fillId="0" borderId="53" xfId="5110" applyFont="1" applyBorder="1" applyAlignment="1">
      <alignment horizontal="center" vertical="top" wrapText="1"/>
    </xf>
    <xf numFmtId="4" fontId="62" fillId="0" borderId="53" xfId="5110" applyNumberFormat="1" applyFont="1" applyBorder="1" applyAlignment="1">
      <alignment horizontal="center" vertical="top"/>
    </xf>
    <xf numFmtId="0" fontId="68" fillId="45" borderId="39" xfId="4198" applyFont="1" applyFill="1" applyBorder="1" applyAlignment="1">
      <alignment horizontal="center" vertical="top" wrapText="1"/>
    </xf>
    <xf numFmtId="170" fontId="71" fillId="36" borderId="28" xfId="4198" applyNumberFormat="1" applyFont="1" applyFill="1" applyBorder="1" applyAlignment="1">
      <alignment horizontal="center" vertical="top"/>
    </xf>
    <xf numFmtId="170" fontId="70" fillId="36" borderId="28" xfId="4198" applyNumberFormat="1" applyFont="1" applyFill="1" applyBorder="1" applyAlignment="1">
      <alignment horizontal="center" vertical="top"/>
    </xf>
    <xf numFmtId="4" fontId="71" fillId="45" borderId="28" xfId="4198" applyNumberFormat="1" applyFont="1" applyFill="1" applyBorder="1" applyAlignment="1">
      <alignment horizontal="center" vertical="top"/>
    </xf>
    <xf numFmtId="170" fontId="71" fillId="3" borderId="28" xfId="4198" applyNumberFormat="1" applyFont="1" applyFill="1" applyBorder="1" applyAlignment="1">
      <alignment horizontal="center" vertical="top"/>
    </xf>
    <xf numFmtId="0" fontId="61" fillId="0" borderId="0" xfId="3" applyFont="1" applyAlignment="1">
      <alignment vertical="top"/>
    </xf>
    <xf numFmtId="0" fontId="72" fillId="0" borderId="0" xfId="3" applyFont="1" applyAlignment="1">
      <alignment vertical="top"/>
    </xf>
    <xf numFmtId="0" fontId="61" fillId="0" borderId="50" xfId="3" applyFont="1" applyBorder="1" applyAlignment="1">
      <alignment horizontal="center" vertical="top" wrapText="1"/>
    </xf>
    <xf numFmtId="0" fontId="95" fillId="0" borderId="0" xfId="3" applyFont="1" applyAlignment="1">
      <alignment vertical="top"/>
    </xf>
    <xf numFmtId="0" fontId="95" fillId="0" borderId="0" xfId="3" applyFont="1" applyAlignment="1">
      <alignment horizontal="right" vertical="top" wrapText="1"/>
    </xf>
    <xf numFmtId="0" fontId="109" fillId="0" borderId="0" xfId="3" applyFont="1" applyAlignment="1">
      <alignment vertical="top"/>
    </xf>
    <xf numFmtId="0" fontId="102" fillId="0" borderId="0" xfId="3" applyFont="1" applyAlignment="1">
      <alignment vertical="top"/>
    </xf>
    <xf numFmtId="0" fontId="102" fillId="0" borderId="54" xfId="592" applyFont="1" applyBorder="1" applyAlignment="1">
      <alignment horizontal="center"/>
    </xf>
    <xf numFmtId="0" fontId="113" fillId="0" borderId="0" xfId="3" applyFont="1" applyAlignment="1">
      <alignment vertical="top"/>
    </xf>
    <xf numFmtId="0" fontId="87" fillId="0" borderId="64" xfId="3" applyFont="1" applyBorder="1" applyAlignment="1">
      <alignment horizontal="center" vertical="top"/>
    </xf>
    <xf numFmtId="0" fontId="87" fillId="0" borderId="65" xfId="3" applyFont="1" applyBorder="1" applyAlignment="1">
      <alignment horizontal="center" vertical="top"/>
    </xf>
    <xf numFmtId="0" fontId="87" fillId="0" borderId="66" xfId="3" applyFont="1" applyBorder="1" applyAlignment="1">
      <alignment horizontal="center" vertical="top"/>
    </xf>
    <xf numFmtId="0" fontId="87" fillId="0" borderId="65" xfId="3" applyFont="1" applyBorder="1" applyAlignment="1">
      <alignment horizontal="center" vertical="top" wrapText="1"/>
    </xf>
    <xf numFmtId="0" fontId="114" fillId="0" borderId="65" xfId="3" applyFont="1" applyBorder="1" applyAlignment="1">
      <alignment horizontal="center" vertical="top"/>
    </xf>
    <xf numFmtId="0" fontId="87" fillId="0" borderId="67" xfId="3" applyFont="1" applyBorder="1" applyAlignment="1">
      <alignment horizontal="center" vertical="top"/>
    </xf>
    <xf numFmtId="0" fontId="9" fillId="0" borderId="68" xfId="592" applyFont="1" applyBorder="1" applyAlignment="1">
      <alignment wrapText="1"/>
    </xf>
    <xf numFmtId="2" fontId="9" fillId="0" borderId="4" xfId="3" applyNumberFormat="1" applyFont="1" applyBorder="1" applyAlignment="1" applyProtection="1">
      <alignment vertical="top"/>
      <protection locked="0"/>
    </xf>
    <xf numFmtId="170" fontId="9" fillId="0" borderId="4" xfId="3" applyNumberFormat="1" applyFont="1" applyBorder="1" applyAlignment="1" applyProtection="1">
      <alignment vertical="top"/>
      <protection locked="0"/>
    </xf>
    <xf numFmtId="4" fontId="9" fillId="0" borderId="4" xfId="3" applyNumberFormat="1" applyFont="1" applyBorder="1" applyAlignment="1" applyProtection="1">
      <alignment vertical="top"/>
      <protection locked="0"/>
    </xf>
    <xf numFmtId="170" fontId="9" fillId="0" borderId="53" xfId="5114" applyNumberFormat="1" applyFont="1" applyBorder="1" applyAlignment="1" applyProtection="1">
      <alignment vertical="top"/>
      <protection locked="0"/>
    </xf>
    <xf numFmtId="174" fontId="9" fillId="0" borderId="4" xfId="3" applyNumberFormat="1" applyFont="1" applyBorder="1" applyAlignment="1" applyProtection="1">
      <alignment vertical="top"/>
      <protection locked="0"/>
    </xf>
    <xf numFmtId="177" fontId="115" fillId="0" borderId="4" xfId="3" applyNumberFormat="1" applyFont="1" applyBorder="1" applyAlignment="1" applyProtection="1">
      <alignment vertical="top"/>
      <protection locked="0"/>
    </xf>
    <xf numFmtId="181" fontId="9" fillId="0" borderId="4" xfId="3" applyNumberFormat="1" applyFont="1" applyBorder="1" applyAlignment="1" applyProtection="1">
      <alignment vertical="top"/>
      <protection locked="0"/>
    </xf>
    <xf numFmtId="177" fontId="9" fillId="0" borderId="69" xfId="3" applyNumberFormat="1" applyFont="1" applyBorder="1" applyAlignment="1" applyProtection="1">
      <alignment vertical="top"/>
      <protection locked="0"/>
    </xf>
    <xf numFmtId="0" fontId="9" fillId="0" borderId="70" xfId="592" applyFont="1" applyBorder="1" applyAlignment="1">
      <alignment wrapText="1"/>
    </xf>
    <xf numFmtId="2" fontId="9" fillId="0" borderId="53" xfId="3" applyNumberFormat="1" applyFont="1" applyBorder="1" applyAlignment="1" applyProtection="1">
      <alignment vertical="top"/>
      <protection locked="0"/>
    </xf>
    <xf numFmtId="170" fontId="9" fillId="0" borderId="53" xfId="3" applyNumberFormat="1" applyFont="1" applyBorder="1" applyAlignment="1" applyProtection="1">
      <alignment vertical="top"/>
      <protection locked="0"/>
    </xf>
    <xf numFmtId="4" fontId="9" fillId="0" borderId="53" xfId="3" applyNumberFormat="1" applyFont="1" applyBorder="1" applyAlignment="1" applyProtection="1">
      <alignment vertical="top"/>
      <protection locked="0"/>
    </xf>
    <xf numFmtId="2" fontId="11" fillId="0" borderId="53" xfId="592" applyNumberFormat="1" applyFont="1" applyBorder="1" applyAlignment="1" applyProtection="1">
      <alignment vertical="top" wrapText="1"/>
      <protection locked="0"/>
    </xf>
    <xf numFmtId="2" fontId="116" fillId="0" borderId="53" xfId="5115" applyNumberFormat="1" applyFont="1" applyBorder="1" applyAlignment="1" applyProtection="1">
      <alignment horizontal="right" vertical="top"/>
      <protection locked="0"/>
    </xf>
    <xf numFmtId="2" fontId="9" fillId="0" borderId="53" xfId="5113" applyNumberFormat="1" applyFont="1" applyFill="1" applyBorder="1" applyAlignment="1" applyProtection="1">
      <alignment vertical="top"/>
      <protection locked="0"/>
    </xf>
    <xf numFmtId="0" fontId="9" fillId="0" borderId="70" xfId="5113" applyNumberFormat="1" applyFont="1" applyFill="1" applyBorder="1" applyAlignment="1">
      <alignment wrapText="1"/>
    </xf>
    <xf numFmtId="0" fontId="9" fillId="0" borderId="70" xfId="5116" applyFont="1" applyBorder="1" applyAlignment="1">
      <alignment wrapText="1"/>
    </xf>
    <xf numFmtId="0" fontId="9" fillId="0" borderId="70" xfId="591" applyFont="1" applyBorder="1" applyAlignment="1">
      <alignment wrapText="1"/>
    </xf>
    <xf numFmtId="0" fontId="9" fillId="0" borderId="71" xfId="592" applyFont="1" applyBorder="1" applyAlignment="1">
      <alignment horizontal="left" wrapText="1"/>
    </xf>
    <xf numFmtId="2" fontId="9" fillId="0" borderId="50" xfId="3" applyNumberFormat="1" applyFont="1" applyBorder="1" applyAlignment="1" applyProtection="1">
      <alignment vertical="top"/>
      <protection locked="0"/>
    </xf>
    <xf numFmtId="170" fontId="9" fillId="0" borderId="50" xfId="3" applyNumberFormat="1" applyFont="1" applyBorder="1" applyAlignment="1" applyProtection="1">
      <alignment vertical="top"/>
      <protection locked="0"/>
    </xf>
    <xf numFmtId="4" fontId="9" fillId="0" borderId="50" xfId="3" applyNumberFormat="1" applyFont="1" applyBorder="1" applyAlignment="1" applyProtection="1">
      <alignment vertical="top"/>
      <protection locked="0"/>
    </xf>
    <xf numFmtId="0" fontId="12" fillId="0" borderId="72" xfId="592" applyFont="1" applyBorder="1"/>
    <xf numFmtId="4" fontId="12" fillId="0" borderId="65" xfId="3" applyNumberFormat="1" applyFont="1" applyBorder="1" applyAlignment="1">
      <alignment vertical="top"/>
    </xf>
    <xf numFmtId="170" fontId="12" fillId="0" borderId="65" xfId="3" applyNumberFormat="1" applyFont="1" applyBorder="1" applyAlignment="1">
      <alignment vertical="top"/>
    </xf>
    <xf numFmtId="4" fontId="12" fillId="0" borderId="65" xfId="3" applyNumberFormat="1" applyFont="1" applyBorder="1" applyAlignment="1">
      <alignment horizontal="center" vertical="top"/>
    </xf>
    <xf numFmtId="170" fontId="12" fillId="0" borderId="67" xfId="3" applyNumberFormat="1" applyFont="1" applyBorder="1" applyAlignment="1">
      <alignment vertical="top"/>
    </xf>
    <xf numFmtId="0" fontId="12" fillId="0" borderId="68" xfId="592" applyFont="1" applyBorder="1"/>
    <xf numFmtId="4" fontId="12" fillId="0" borderId="4" xfId="3" applyNumberFormat="1" applyFont="1" applyBorder="1" applyAlignment="1">
      <alignment vertical="top"/>
    </xf>
    <xf numFmtId="170" fontId="9" fillId="0" borderId="6" xfId="3" applyNumberFormat="1" applyFont="1" applyBorder="1" applyAlignment="1">
      <alignment vertical="top"/>
    </xf>
    <xf numFmtId="4" fontId="12" fillId="0" borderId="4" xfId="3" applyNumberFormat="1" applyFont="1" applyBorder="1" applyAlignment="1">
      <alignment horizontal="center" vertical="top"/>
    </xf>
    <xf numFmtId="170" fontId="12" fillId="0" borderId="4" xfId="3" applyNumberFormat="1" applyFont="1" applyBorder="1" applyAlignment="1">
      <alignment vertical="top"/>
    </xf>
    <xf numFmtId="170" fontId="12" fillId="0" borderId="69" xfId="3" applyNumberFormat="1" applyFont="1" applyBorder="1" applyAlignment="1">
      <alignment vertical="top"/>
    </xf>
    <xf numFmtId="0" fontId="12" fillId="0" borderId="73" xfId="592" applyFont="1" applyBorder="1"/>
    <xf numFmtId="4" fontId="12" fillId="0" borderId="74" xfId="3" applyNumberFormat="1" applyFont="1" applyBorder="1" applyAlignment="1">
      <alignment vertical="top"/>
    </xf>
    <xf numFmtId="170" fontId="9" fillId="0" borderId="74" xfId="3" applyNumberFormat="1" applyFont="1" applyBorder="1" applyAlignment="1">
      <alignment vertical="top"/>
    </xf>
    <xf numFmtId="4" fontId="12" fillId="0" borderId="74" xfId="3" applyNumberFormat="1" applyFont="1" applyBorder="1" applyAlignment="1">
      <alignment horizontal="center" vertical="top"/>
    </xf>
    <xf numFmtId="170" fontId="12" fillId="0" borderId="74" xfId="3" applyNumberFormat="1" applyFont="1" applyBorder="1" applyAlignment="1">
      <alignment vertical="top"/>
    </xf>
    <xf numFmtId="170" fontId="12" fillId="0" borderId="75" xfId="3" applyNumberFormat="1" applyFont="1" applyBorder="1" applyAlignment="1">
      <alignment vertical="top"/>
    </xf>
    <xf numFmtId="0" fontId="9" fillId="0" borderId="68" xfId="4103" applyFont="1" applyBorder="1" applyAlignment="1">
      <alignment wrapText="1"/>
    </xf>
    <xf numFmtId="2" fontId="9" fillId="0" borderId="4" xfId="3" applyNumberFormat="1" applyFont="1" applyBorder="1" applyAlignment="1" applyProtection="1">
      <alignment horizontal="center" vertical="top"/>
      <protection locked="0"/>
    </xf>
    <xf numFmtId="170" fontId="9" fillId="0" borderId="4" xfId="5114" applyNumberFormat="1" applyFont="1" applyBorder="1" applyAlignment="1" applyProtection="1">
      <alignment vertical="top"/>
      <protection locked="0"/>
    </xf>
    <xf numFmtId="4" fontId="76" fillId="0" borderId="0" xfId="592" applyNumberFormat="1"/>
    <xf numFmtId="2" fontId="12" fillId="0" borderId="53" xfId="3" applyNumberFormat="1" applyFont="1" applyBorder="1" applyAlignment="1" applyProtection="1">
      <alignment vertical="top"/>
      <protection locked="0"/>
    </xf>
    <xf numFmtId="2" fontId="117" fillId="0" borderId="53" xfId="3" applyNumberFormat="1" applyFont="1" applyBorder="1" applyAlignment="1" applyProtection="1">
      <alignment vertical="top"/>
      <protection locked="0"/>
    </xf>
    <xf numFmtId="2" fontId="11" fillId="0" borderId="53" xfId="592" applyNumberFormat="1" applyFont="1" applyBorder="1" applyAlignment="1" applyProtection="1">
      <alignment vertical="top"/>
      <protection locked="0"/>
    </xf>
    <xf numFmtId="0" fontId="9" fillId="0" borderId="71" xfId="592" applyFont="1" applyBorder="1" applyAlignment="1">
      <alignment wrapText="1"/>
    </xf>
    <xf numFmtId="0" fontId="10" fillId="0" borderId="72" xfId="592" applyFont="1" applyBorder="1"/>
    <xf numFmtId="0" fontId="10" fillId="0" borderId="76" xfId="592" applyFont="1" applyBorder="1"/>
    <xf numFmtId="0" fontId="10" fillId="0" borderId="73" xfId="592" applyFont="1" applyBorder="1"/>
    <xf numFmtId="0" fontId="9" fillId="0" borderId="77" xfId="592" applyFont="1" applyBorder="1" applyAlignment="1">
      <alignment wrapText="1"/>
    </xf>
    <xf numFmtId="0" fontId="9" fillId="0" borderId="78" xfId="592" applyFont="1" applyBorder="1" applyAlignment="1">
      <alignment wrapText="1"/>
    </xf>
    <xf numFmtId="0" fontId="9" fillId="0" borderId="79" xfId="592" applyFont="1" applyBorder="1" applyAlignment="1">
      <alignment wrapText="1"/>
    </xf>
    <xf numFmtId="0" fontId="10" fillId="0" borderId="68" xfId="592" applyFont="1" applyBorder="1"/>
    <xf numFmtId="0" fontId="12" fillId="0" borderId="72" xfId="592" applyFont="1" applyBorder="1" applyAlignment="1">
      <alignment wrapText="1"/>
    </xf>
    <xf numFmtId="2" fontId="9" fillId="0" borderId="65" xfId="3" applyNumberFormat="1" applyFont="1" applyBorder="1" applyAlignment="1" applyProtection="1">
      <alignment vertical="top"/>
      <protection locked="0"/>
    </xf>
    <xf numFmtId="170" fontId="9" fillId="0" borderId="65" xfId="3" applyNumberFormat="1" applyFont="1" applyBorder="1" applyAlignment="1" applyProtection="1">
      <alignment vertical="top"/>
      <protection locked="0"/>
    </xf>
    <xf numFmtId="4" fontId="9" fillId="0" borderId="65" xfId="3" applyNumberFormat="1" applyFont="1" applyBorder="1" applyAlignment="1" applyProtection="1">
      <alignment vertical="top"/>
      <protection locked="0"/>
    </xf>
    <xf numFmtId="170" fontId="9" fillId="0" borderId="65" xfId="5114" applyNumberFormat="1" applyFont="1" applyBorder="1" applyAlignment="1" applyProtection="1">
      <alignment vertical="top"/>
      <protection locked="0"/>
    </xf>
    <xf numFmtId="174" fontId="9" fillId="0" borderId="65" xfId="3" applyNumberFormat="1" applyFont="1" applyBorder="1" applyAlignment="1" applyProtection="1">
      <alignment vertical="top"/>
      <protection locked="0"/>
    </xf>
    <xf numFmtId="177" fontId="115" fillId="0" borderId="65" xfId="3" applyNumberFormat="1" applyFont="1" applyBorder="1" applyAlignment="1" applyProtection="1">
      <alignment vertical="top"/>
      <protection locked="0"/>
    </xf>
    <xf numFmtId="181" fontId="9" fillId="0" borderId="65" xfId="3" applyNumberFormat="1" applyFont="1" applyBorder="1" applyAlignment="1" applyProtection="1">
      <alignment vertical="top"/>
      <protection locked="0"/>
    </xf>
    <xf numFmtId="177" fontId="9" fillId="0" borderId="67" xfId="3" applyNumberFormat="1" applyFont="1" applyBorder="1" applyAlignment="1" applyProtection="1">
      <alignment vertical="top"/>
      <protection locked="0"/>
    </xf>
    <xf numFmtId="0" fontId="9" fillId="0" borderId="63" xfId="3" applyFont="1" applyBorder="1" applyAlignment="1">
      <alignment vertical="top"/>
    </xf>
    <xf numFmtId="170" fontId="9" fillId="0" borderId="63" xfId="3" applyNumberFormat="1" applyFont="1" applyBorder="1" applyAlignment="1">
      <alignment vertical="top"/>
    </xf>
    <xf numFmtId="4" fontId="9" fillId="0" borderId="63" xfId="3" applyNumberFormat="1" applyFont="1" applyBorder="1" applyAlignment="1">
      <alignment vertical="top"/>
    </xf>
    <xf numFmtId="4" fontId="9" fillId="0" borderId="6" xfId="3" applyNumberFormat="1" applyFont="1" applyBorder="1" applyAlignment="1">
      <alignment vertical="top"/>
    </xf>
    <xf numFmtId="170" fontId="9" fillId="0" borderId="6" xfId="5114" applyNumberFormat="1" applyFont="1" applyBorder="1" applyAlignment="1">
      <alignment vertical="top"/>
    </xf>
    <xf numFmtId="174" fontId="9" fillId="0" borderId="6" xfId="3" applyNumberFormat="1" applyFont="1" applyBorder="1" applyAlignment="1">
      <alignment vertical="top"/>
    </xf>
    <xf numFmtId="177" fontId="115" fillId="0" borderId="6" xfId="3" applyNumberFormat="1" applyFont="1" applyBorder="1" applyAlignment="1">
      <alignment vertical="top"/>
    </xf>
    <xf numFmtId="181" fontId="9" fillId="0" borderId="6" xfId="3" applyNumberFormat="1" applyFont="1" applyBorder="1" applyAlignment="1">
      <alignment vertical="top"/>
    </xf>
    <xf numFmtId="177" fontId="9" fillId="0" borderId="62" xfId="3" applyNumberFormat="1" applyFont="1" applyBorder="1" applyAlignment="1">
      <alignment vertical="top"/>
    </xf>
    <xf numFmtId="170" fontId="12" fillId="0" borderId="65" xfId="3" applyNumberFormat="1" applyFont="1" applyBorder="1" applyAlignment="1">
      <alignment horizontal="center" vertical="top"/>
    </xf>
    <xf numFmtId="170" fontId="12" fillId="0" borderId="4" xfId="3" applyNumberFormat="1" applyFont="1" applyBorder="1" applyAlignment="1">
      <alignment horizontal="center" vertical="top"/>
    </xf>
    <xf numFmtId="170" fontId="12" fillId="0" borderId="74" xfId="3" applyNumberFormat="1" applyFont="1" applyBorder="1" applyAlignment="1">
      <alignment horizontal="center" vertical="top"/>
    </xf>
    <xf numFmtId="0" fontId="9" fillId="0" borderId="0" xfId="3" applyFont="1" applyAlignment="1">
      <alignment vertical="top"/>
    </xf>
    <xf numFmtId="4" fontId="9" fillId="0" borderId="0" xfId="3" applyNumberFormat="1" applyFont="1" applyAlignment="1">
      <alignment vertical="top"/>
    </xf>
    <xf numFmtId="170" fontId="9" fillId="0" borderId="0" xfId="3" applyNumberFormat="1" applyFont="1" applyAlignment="1">
      <alignment vertical="top"/>
    </xf>
    <xf numFmtId="0" fontId="115" fillId="0" borderId="0" xfId="3" applyFont="1" applyAlignment="1">
      <alignment vertical="top"/>
    </xf>
    <xf numFmtId="0" fontId="12" fillId="0" borderId="0" xfId="3" applyFont="1" applyAlignment="1">
      <alignment vertical="top"/>
    </xf>
    <xf numFmtId="0" fontId="80" fillId="0" borderId="0" xfId="5117" applyAlignment="1">
      <alignment vertical="top"/>
    </xf>
    <xf numFmtId="0" fontId="118" fillId="0" borderId="0" xfId="5117" applyFont="1" applyAlignment="1">
      <alignment vertical="top"/>
    </xf>
    <xf numFmtId="0" fontId="80" fillId="0" borderId="0" xfId="5117" applyAlignment="1">
      <alignment horizontal="center" vertical="top"/>
    </xf>
    <xf numFmtId="0" fontId="91" fillId="46" borderId="53" xfId="5117" applyFont="1" applyFill="1" applyBorder="1" applyAlignment="1">
      <alignment horizontal="center" vertical="top" wrapText="1"/>
    </xf>
    <xf numFmtId="0" fontId="80" fillId="47" borderId="53" xfId="5117" applyFill="1" applyBorder="1" applyAlignment="1">
      <alignment vertical="top" wrapText="1"/>
    </xf>
    <xf numFmtId="171" fontId="80" fillId="0" borderId="53" xfId="5117" applyNumberFormat="1" applyBorder="1" applyAlignment="1">
      <alignment horizontal="right" vertical="top"/>
    </xf>
    <xf numFmtId="185" fontId="119" fillId="0" borderId="53" xfId="5117" applyNumberFormat="1" applyFont="1" applyBorder="1" applyAlignment="1">
      <alignment horizontal="right" vertical="top"/>
    </xf>
    <xf numFmtId="171" fontId="119" fillId="0" borderId="53" xfId="5117" applyNumberFormat="1" applyFont="1" applyBorder="1" applyAlignment="1">
      <alignment horizontal="right" vertical="top"/>
    </xf>
    <xf numFmtId="0" fontId="80" fillId="0" borderId="53" xfId="5117" applyBorder="1" applyAlignment="1">
      <alignment vertical="top" wrapText="1"/>
    </xf>
    <xf numFmtId="0" fontId="5" fillId="46" borderId="53" xfId="5117" applyFont="1" applyFill="1" applyBorder="1" applyAlignment="1">
      <alignment vertical="top"/>
    </xf>
    <xf numFmtId="171" fontId="5" fillId="46" borderId="53" xfId="5117" applyNumberFormat="1" applyFont="1" applyFill="1" applyBorder="1" applyAlignment="1">
      <alignment horizontal="right" vertical="top"/>
    </xf>
    <xf numFmtId="171" fontId="80" fillId="0" borderId="0" xfId="5117" applyNumberFormat="1" applyAlignment="1">
      <alignment vertical="top"/>
    </xf>
    <xf numFmtId="185" fontId="119" fillId="0" borderId="0" xfId="5117" applyNumberFormat="1" applyFont="1" applyAlignment="1">
      <alignment vertical="top"/>
    </xf>
    <xf numFmtId="171" fontId="119" fillId="0" borderId="0" xfId="5117" applyNumberFormat="1" applyFont="1" applyAlignment="1">
      <alignment vertical="top"/>
    </xf>
    <xf numFmtId="171" fontId="80" fillId="3" borderId="53" xfId="5117" applyNumberFormat="1" applyFill="1" applyBorder="1" applyAlignment="1">
      <alignment horizontal="right" vertical="top"/>
    </xf>
    <xf numFmtId="0" fontId="96" fillId="0" borderId="0" xfId="5118" applyFont="1" applyAlignment="1">
      <alignment vertical="top"/>
    </xf>
    <xf numFmtId="0" fontId="120" fillId="0" borderId="0" xfId="5118" applyFont="1" applyAlignment="1">
      <alignment vertical="top"/>
    </xf>
    <xf numFmtId="0" fontId="121" fillId="0" borderId="0" xfId="5118" applyFont="1" applyAlignment="1">
      <alignment vertical="top"/>
    </xf>
    <xf numFmtId="0" fontId="1" fillId="0" borderId="0" xfId="5118"/>
    <xf numFmtId="0" fontId="96" fillId="0" borderId="0" xfId="5118" applyFont="1"/>
    <xf numFmtId="0" fontId="12" fillId="0" borderId="0" xfId="5118" applyFont="1" applyAlignment="1">
      <alignment vertical="top"/>
    </xf>
    <xf numFmtId="0" fontId="122" fillId="0" borderId="0" xfId="5118" applyFont="1" applyAlignment="1">
      <alignment vertical="top"/>
    </xf>
    <xf numFmtId="0" fontId="122" fillId="0" borderId="0" xfId="5118" applyFont="1" applyAlignment="1">
      <alignment horizontal="center" vertical="top"/>
    </xf>
    <xf numFmtId="0" fontId="12" fillId="0" borderId="0" xfId="5118" applyFont="1" applyAlignment="1">
      <alignment horizontal="left" vertical="top"/>
    </xf>
    <xf numFmtId="0" fontId="61" fillId="0" borderId="84" xfId="391" applyFont="1" applyBorder="1" applyAlignment="1">
      <alignment horizontal="center" vertical="top" wrapText="1"/>
    </xf>
    <xf numFmtId="0" fontId="61" fillId="0" borderId="84" xfId="391" applyFont="1" applyBorder="1" applyAlignment="1">
      <alignment horizontal="center" vertical="top"/>
    </xf>
    <xf numFmtId="0" fontId="87" fillId="0" borderId="84" xfId="391" applyFont="1" applyBorder="1" applyAlignment="1">
      <alignment horizontal="center" vertical="top"/>
    </xf>
    <xf numFmtId="2" fontId="61" fillId="0" borderId="84" xfId="391" applyNumberFormat="1" applyFont="1" applyBorder="1" applyAlignment="1">
      <alignment horizontal="center" vertical="top" wrapText="1"/>
    </xf>
    <xf numFmtId="0" fontId="61" fillId="3" borderId="84" xfId="391" applyFont="1" applyFill="1" applyBorder="1" applyAlignment="1">
      <alignment horizontal="center" vertical="top"/>
    </xf>
    <xf numFmtId="0" fontId="61" fillId="49" borderId="84" xfId="391" applyFont="1" applyFill="1" applyBorder="1" applyAlignment="1">
      <alignment horizontal="center" vertical="top"/>
    </xf>
    <xf numFmtId="16" fontId="61" fillId="0" borderId="84" xfId="391" applyNumberFormat="1" applyFont="1" applyBorder="1" applyAlignment="1">
      <alignment horizontal="center" vertical="top" wrapText="1"/>
    </xf>
    <xf numFmtId="0" fontId="61" fillId="3" borderId="84" xfId="391" applyFont="1" applyFill="1" applyBorder="1" applyAlignment="1">
      <alignment horizontal="center" vertical="top" wrapText="1"/>
    </xf>
    <xf numFmtId="0" fontId="61" fillId="49" borderId="84" xfId="391" applyFont="1" applyFill="1" applyBorder="1" applyAlignment="1">
      <alignment horizontal="center" vertical="top" wrapText="1"/>
    </xf>
    <xf numFmtId="0" fontId="9" fillId="0" borderId="84" xfId="5118" applyFont="1" applyBorder="1" applyAlignment="1" applyProtection="1">
      <alignment vertical="top" wrapText="1"/>
      <protection locked="0"/>
    </xf>
    <xf numFmtId="171" fontId="9" fillId="0" borderId="84" xfId="391" applyNumberFormat="1" applyFont="1" applyBorder="1" applyAlignment="1" applyProtection="1">
      <alignment horizontal="right"/>
      <protection locked="0"/>
    </xf>
    <xf numFmtId="171" fontId="12" fillId="0" borderId="84" xfId="391" applyNumberFormat="1" applyFont="1" applyBorder="1" applyAlignment="1" applyProtection="1">
      <alignment horizontal="right"/>
      <protection locked="0"/>
    </xf>
    <xf numFmtId="186" fontId="9" fillId="0" borderId="84" xfId="391" applyNumberFormat="1" applyFont="1" applyBorder="1" applyAlignment="1" applyProtection="1">
      <alignment horizontal="right"/>
      <protection locked="0"/>
    </xf>
    <xf numFmtId="187" fontId="9" fillId="0" borderId="84" xfId="391" applyNumberFormat="1" applyFont="1" applyBorder="1" applyAlignment="1" applyProtection="1">
      <alignment horizontal="right"/>
      <protection locked="0"/>
    </xf>
    <xf numFmtId="177" fontId="12" fillId="0" borderId="84" xfId="391" applyNumberFormat="1" applyFont="1" applyBorder="1" applyAlignment="1" applyProtection="1">
      <alignment horizontal="right"/>
      <protection locked="0"/>
    </xf>
    <xf numFmtId="171" fontId="12" fillId="49" borderId="84" xfId="391" applyNumberFormat="1" applyFont="1" applyFill="1" applyBorder="1" applyAlignment="1" applyProtection="1">
      <alignment horizontal="right"/>
      <protection locked="0"/>
    </xf>
    <xf numFmtId="171" fontId="12" fillId="0" borderId="84" xfId="391" applyNumberFormat="1" applyFont="1" applyBorder="1" applyProtection="1">
      <protection locked="0"/>
    </xf>
    <xf numFmtId="171" fontId="76" fillId="0" borderId="0" xfId="592" applyNumberFormat="1"/>
    <xf numFmtId="0" fontId="9" fillId="3" borderId="84" xfId="5118" applyFont="1" applyFill="1" applyBorder="1" applyAlignment="1" applyProtection="1">
      <alignment vertical="top" wrapText="1"/>
      <protection locked="0"/>
    </xf>
    <xf numFmtId="171" fontId="9" fillId="3" borderId="84" xfId="391" applyNumberFormat="1" applyFont="1" applyFill="1" applyBorder="1" applyAlignment="1" applyProtection="1">
      <alignment horizontal="right"/>
      <protection locked="0"/>
    </xf>
    <xf numFmtId="171" fontId="12" fillId="3" borderId="84" xfId="391" applyNumberFormat="1" applyFont="1" applyFill="1" applyBorder="1" applyAlignment="1" applyProtection="1">
      <alignment horizontal="right"/>
      <protection locked="0"/>
    </xf>
    <xf numFmtId="171" fontId="125" fillId="0" borderId="84" xfId="391" applyNumberFormat="1" applyFont="1" applyBorder="1" applyAlignment="1" applyProtection="1">
      <alignment horizontal="right"/>
      <protection locked="0"/>
    </xf>
    <xf numFmtId="0" fontId="12" fillId="3" borderId="64" xfId="5118" applyFont="1" applyFill="1" applyBorder="1" applyAlignment="1">
      <alignment vertical="top"/>
    </xf>
    <xf numFmtId="171" fontId="87" fillId="3" borderId="65" xfId="391" applyNumberFormat="1" applyFont="1" applyFill="1" applyBorder="1"/>
    <xf numFmtId="171" fontId="12" fillId="3" borderId="65" xfId="391" applyNumberFormat="1" applyFont="1" applyFill="1" applyBorder="1"/>
    <xf numFmtId="171" fontId="12" fillId="0" borderId="65" xfId="391" applyNumberFormat="1" applyFont="1" applyBorder="1"/>
    <xf numFmtId="177" fontId="12" fillId="3" borderId="65" xfId="391" applyNumberFormat="1" applyFont="1" applyFill="1" applyBorder="1"/>
    <xf numFmtId="0" fontId="12" fillId="3" borderId="85" xfId="5118" applyFont="1" applyFill="1" applyBorder="1" applyAlignment="1">
      <alignment vertical="top"/>
    </xf>
    <xf numFmtId="171" fontId="87" fillId="3" borderId="10" xfId="391" applyNumberFormat="1" applyFont="1" applyFill="1" applyBorder="1"/>
    <xf numFmtId="171" fontId="12" fillId="3" borderId="4" xfId="391" applyNumberFormat="1" applyFont="1" applyFill="1" applyBorder="1"/>
    <xf numFmtId="171" fontId="12" fillId="0" borderId="4" xfId="391" applyNumberFormat="1" applyFont="1" applyBorder="1"/>
    <xf numFmtId="177" fontId="12" fillId="3" borderId="4" xfId="391" applyNumberFormat="1" applyFont="1" applyFill="1" applyBorder="1"/>
    <xf numFmtId="0" fontId="12" fillId="3" borderId="86" xfId="5118" applyFont="1" applyFill="1" applyBorder="1" applyAlignment="1">
      <alignment vertical="top"/>
    </xf>
    <xf numFmtId="171" fontId="87" fillId="3" borderId="87" xfId="391" applyNumberFormat="1" applyFont="1" applyFill="1" applyBorder="1"/>
    <xf numFmtId="171" fontId="12" fillId="3" borderId="84" xfId="391" applyNumberFormat="1" applyFont="1" applyFill="1" applyBorder="1"/>
    <xf numFmtId="171" fontId="12" fillId="0" borderId="84" xfId="391" applyNumberFormat="1" applyFont="1" applyBorder="1"/>
    <xf numFmtId="177" fontId="12" fillId="3" borderId="84" xfId="391" applyNumberFormat="1" applyFont="1" applyFill="1" applyBorder="1"/>
    <xf numFmtId="0" fontId="9" fillId="0" borderId="4" xfId="5118" applyFont="1" applyBorder="1" applyAlignment="1" applyProtection="1">
      <alignment vertical="top" wrapText="1"/>
      <protection locked="0"/>
    </xf>
    <xf numFmtId="0" fontId="9" fillId="0" borderId="83" xfId="5118" applyFont="1" applyBorder="1" applyAlignment="1" applyProtection="1">
      <alignment vertical="top" wrapText="1"/>
      <protection locked="0"/>
    </xf>
    <xf numFmtId="171" fontId="9" fillId="0" borderId="83" xfId="391" applyNumberFormat="1" applyFont="1" applyBorder="1" applyAlignment="1" applyProtection="1">
      <alignment horizontal="right"/>
      <protection locked="0"/>
    </xf>
    <xf numFmtId="171" fontId="12" fillId="0" borderId="83" xfId="391" applyNumberFormat="1" applyFont="1" applyBorder="1" applyAlignment="1" applyProtection="1">
      <alignment horizontal="right"/>
      <protection locked="0"/>
    </xf>
    <xf numFmtId="186" fontId="9" fillId="0" borderId="83" xfId="391" applyNumberFormat="1" applyFont="1" applyBorder="1" applyAlignment="1" applyProtection="1">
      <alignment horizontal="right"/>
      <protection locked="0"/>
    </xf>
    <xf numFmtId="187" fontId="9" fillId="0" borderId="83" xfId="391" applyNumberFormat="1" applyFont="1" applyBorder="1" applyAlignment="1" applyProtection="1">
      <alignment horizontal="right"/>
      <protection locked="0"/>
    </xf>
    <xf numFmtId="171" fontId="12" fillId="3" borderId="83" xfId="391" applyNumberFormat="1" applyFont="1" applyFill="1" applyBorder="1" applyAlignment="1" applyProtection="1">
      <alignment horizontal="right"/>
      <protection locked="0"/>
    </xf>
    <xf numFmtId="177" fontId="12" fillId="0" borderId="83" xfId="391" applyNumberFormat="1" applyFont="1" applyBorder="1" applyAlignment="1" applyProtection="1">
      <alignment horizontal="right"/>
      <protection locked="0"/>
    </xf>
    <xf numFmtId="171" fontId="12" fillId="49" borderId="83" xfId="391" applyNumberFormat="1" applyFont="1" applyFill="1" applyBorder="1" applyAlignment="1" applyProtection="1">
      <alignment horizontal="right"/>
      <protection locked="0"/>
    </xf>
    <xf numFmtId="171" fontId="12" fillId="0" borderId="83" xfId="391" applyNumberFormat="1" applyFont="1" applyBorder="1" applyProtection="1">
      <protection locked="0"/>
    </xf>
    <xf numFmtId="0" fontId="12" fillId="3" borderId="64" xfId="592" applyFont="1" applyFill="1" applyBorder="1" applyAlignment="1">
      <alignment vertical="top"/>
    </xf>
    <xf numFmtId="171" fontId="126" fillId="3" borderId="65" xfId="5118" applyNumberFormat="1" applyFont="1" applyFill="1" applyBorder="1"/>
    <xf numFmtId="171" fontId="12" fillId="3" borderId="65" xfId="5118" applyNumberFormat="1" applyFont="1" applyFill="1" applyBorder="1"/>
    <xf numFmtId="171" fontId="12" fillId="3" borderId="67" xfId="5118" applyNumberFormat="1" applyFont="1" applyFill="1" applyBorder="1"/>
    <xf numFmtId="171" fontId="76" fillId="3" borderId="0" xfId="592" applyNumberFormat="1" applyFill="1"/>
    <xf numFmtId="0" fontId="1" fillId="3" borderId="0" xfId="5118" applyFill="1"/>
    <xf numFmtId="0" fontId="12" fillId="0" borderId="88" xfId="592" applyFont="1" applyBorder="1" applyAlignment="1">
      <alignment vertical="top"/>
    </xf>
    <xf numFmtId="171" fontId="126" fillId="0" borderId="59" xfId="5118" applyNumberFormat="1" applyFont="1" applyBorder="1"/>
    <xf numFmtId="171" fontId="12" fillId="0" borderId="59" xfId="5118" applyNumberFormat="1" applyFont="1" applyBorder="1"/>
    <xf numFmtId="171" fontId="12" fillId="3" borderId="59" xfId="5118" applyNumberFormat="1" applyFont="1" applyFill="1" applyBorder="1"/>
    <xf numFmtId="171" fontId="12" fillId="3" borderId="89" xfId="5118" applyNumberFormat="1" applyFont="1" applyFill="1" applyBorder="1"/>
    <xf numFmtId="0" fontId="12" fillId="0" borderId="90" xfId="592" applyFont="1" applyBorder="1" applyAlignment="1">
      <alignment vertical="top"/>
    </xf>
    <xf numFmtId="171" fontId="126" fillId="0" borderId="91" xfId="5118" applyNumberFormat="1" applyFont="1" applyBorder="1"/>
    <xf numFmtId="171" fontId="12" fillId="0" borderId="91" xfId="5118" applyNumberFormat="1" applyFont="1" applyBorder="1"/>
    <xf numFmtId="171" fontId="12" fillId="3" borderId="91" xfId="5118" applyNumberFormat="1" applyFont="1" applyFill="1" applyBorder="1"/>
    <xf numFmtId="171" fontId="12" fillId="3" borderId="92" xfId="5118" applyNumberFormat="1" applyFont="1" applyFill="1" applyBorder="1"/>
    <xf numFmtId="171" fontId="9" fillId="0" borderId="4" xfId="391" applyNumberFormat="1" applyFont="1" applyBorder="1" applyAlignment="1" applyProtection="1">
      <alignment horizontal="right"/>
      <protection locked="0"/>
    </xf>
    <xf numFmtId="171" fontId="12" fillId="0" borderId="4" xfId="391" applyNumberFormat="1" applyFont="1" applyBorder="1" applyAlignment="1" applyProtection="1">
      <alignment horizontal="right"/>
      <protection locked="0"/>
    </xf>
    <xf numFmtId="186" fontId="9" fillId="0" borderId="4" xfId="391" applyNumberFormat="1" applyFont="1" applyBorder="1" applyAlignment="1" applyProtection="1">
      <alignment horizontal="right"/>
      <protection locked="0"/>
    </xf>
    <xf numFmtId="187" fontId="9" fillId="0" borderId="4" xfId="391" applyNumberFormat="1" applyFont="1" applyBorder="1" applyAlignment="1" applyProtection="1">
      <alignment horizontal="right"/>
      <protection locked="0"/>
    </xf>
    <xf numFmtId="177" fontId="12" fillId="0" borderId="4" xfId="391" applyNumberFormat="1" applyFont="1" applyBorder="1" applyAlignment="1" applyProtection="1">
      <alignment horizontal="right"/>
      <protection locked="0"/>
    </xf>
    <xf numFmtId="171" fontId="12" fillId="49" borderId="4" xfId="391" applyNumberFormat="1" applyFont="1" applyFill="1" applyBorder="1" applyAlignment="1" applyProtection="1">
      <alignment horizontal="right"/>
      <protection locked="0"/>
    </xf>
    <xf numFmtId="171" fontId="12" fillId="0" borderId="4" xfId="391" applyNumberFormat="1" applyFont="1" applyBorder="1" applyProtection="1">
      <protection locked="0"/>
    </xf>
    <xf numFmtId="171" fontId="96" fillId="3" borderId="65" xfId="5118" applyNumberFormat="1" applyFont="1" applyFill="1" applyBorder="1"/>
    <xf numFmtId="186" fontId="9" fillId="3" borderId="65" xfId="391" applyNumberFormat="1" applyFont="1" applyFill="1" applyBorder="1" applyAlignment="1" applyProtection="1">
      <alignment horizontal="right"/>
      <protection locked="0"/>
    </xf>
    <xf numFmtId="0" fontId="12" fillId="0" borderId="77" xfId="592" applyFont="1" applyBorder="1" applyAlignment="1">
      <alignment vertical="top"/>
    </xf>
    <xf numFmtId="171" fontId="96" fillId="0" borderId="4" xfId="5118" applyNumberFormat="1" applyFont="1" applyBorder="1"/>
    <xf numFmtId="171" fontId="12" fillId="0" borderId="4" xfId="5118" applyNumberFormat="1" applyFont="1" applyBorder="1"/>
    <xf numFmtId="171" fontId="12" fillId="3" borderId="4" xfId="5118" applyNumberFormat="1" applyFont="1" applyFill="1" applyBorder="1"/>
    <xf numFmtId="171" fontId="12" fillId="3" borderId="69" xfId="5118" applyNumberFormat="1" applyFont="1" applyFill="1" applyBorder="1"/>
    <xf numFmtId="171" fontId="96" fillId="0" borderId="91" xfId="5118" applyNumberFormat="1" applyFont="1" applyBorder="1"/>
    <xf numFmtId="186" fontId="9" fillId="0" borderId="91" xfId="391" applyNumberFormat="1" applyFont="1" applyBorder="1" applyAlignment="1" applyProtection="1">
      <alignment horizontal="right"/>
      <protection locked="0"/>
    </xf>
    <xf numFmtId="0" fontId="96" fillId="3" borderId="0" xfId="5118" applyFont="1" applyFill="1"/>
    <xf numFmtId="0" fontId="96" fillId="49" borderId="0" xfId="5118" applyFont="1" applyFill="1"/>
    <xf numFmtId="0" fontId="12" fillId="0" borderId="64" xfId="592" applyFont="1" applyBorder="1" applyAlignment="1">
      <alignment vertical="top"/>
    </xf>
    <xf numFmtId="171" fontId="96" fillId="0" borderId="65" xfId="5118" applyNumberFormat="1" applyFont="1" applyBorder="1"/>
    <xf numFmtId="171" fontId="12" fillId="0" borderId="65" xfId="5118" applyNumberFormat="1" applyFont="1" applyBorder="1"/>
    <xf numFmtId="171" fontId="12" fillId="44" borderId="65" xfId="5118" applyNumberFormat="1" applyFont="1" applyFill="1" applyBorder="1"/>
    <xf numFmtId="171" fontId="12" fillId="50" borderId="65" xfId="5118" applyNumberFormat="1" applyFont="1" applyFill="1" applyBorder="1"/>
    <xf numFmtId="171" fontId="12" fillId="29" borderId="65" xfId="5118" applyNumberFormat="1" applyFont="1" applyFill="1" applyBorder="1"/>
    <xf numFmtId="171" fontId="12" fillId="50" borderId="4" xfId="5118" applyNumberFormat="1" applyFont="1" applyFill="1" applyBorder="1"/>
    <xf numFmtId="171" fontId="12" fillId="29" borderId="4" xfId="5118" applyNumberFormat="1" applyFont="1" applyFill="1" applyBorder="1"/>
    <xf numFmtId="171" fontId="12" fillId="50" borderId="91" xfId="5118" applyNumberFormat="1" applyFont="1" applyFill="1" applyBorder="1"/>
    <xf numFmtId="171" fontId="12" fillId="29" borderId="91" xfId="5118" applyNumberFormat="1" applyFont="1" applyFill="1" applyBorder="1"/>
    <xf numFmtId="0" fontId="96" fillId="50" borderId="0" xfId="5118" applyFont="1" applyFill="1"/>
    <xf numFmtId="171" fontId="96" fillId="0" borderId="0" xfId="5118" applyNumberFormat="1" applyFont="1"/>
    <xf numFmtId="164" fontId="96" fillId="0" borderId="0" xfId="5118" applyNumberFormat="1" applyFont="1"/>
    <xf numFmtId="0" fontId="12" fillId="0" borderId="84" xfId="5118" applyFont="1" applyBorder="1" applyAlignment="1">
      <alignment wrapText="1"/>
    </xf>
    <xf numFmtId="0" fontId="9" fillId="0" borderId="84" xfId="5118" applyFont="1" applyBorder="1"/>
    <xf numFmtId="170" fontId="12" fillId="50" borderId="84" xfId="5118" applyNumberFormat="1" applyFont="1" applyFill="1" applyBorder="1"/>
    <xf numFmtId="170" fontId="12" fillId="0" borderId="84" xfId="5118" applyNumberFormat="1" applyFont="1" applyBorder="1"/>
    <xf numFmtId="0" fontId="11" fillId="0" borderId="0" xfId="5118" applyFont="1"/>
    <xf numFmtId="177" fontId="12" fillId="51" borderId="84" xfId="5118" applyNumberFormat="1" applyFont="1" applyFill="1" applyBorder="1"/>
    <xf numFmtId="177" fontId="64" fillId="51" borderId="84" xfId="5118" applyNumberFormat="1" applyFont="1" applyFill="1" applyBorder="1"/>
    <xf numFmtId="0" fontId="12" fillId="0" borderId="0" xfId="5118" applyFont="1" applyAlignment="1">
      <alignment wrapText="1"/>
    </xf>
    <xf numFmtId="0" fontId="9" fillId="0" borderId="0" xfId="5118" applyFont="1"/>
    <xf numFmtId="170" fontId="12" fillId="0" borderId="0" xfId="5118" applyNumberFormat="1" applyFont="1"/>
    <xf numFmtId="170" fontId="126" fillId="0" borderId="0" xfId="5118" applyNumberFormat="1" applyFont="1"/>
    <xf numFmtId="0" fontId="48" fillId="0" borderId="0" xfId="5119" applyFont="1"/>
    <xf numFmtId="0" fontId="1" fillId="0" borderId="0" xfId="5119"/>
    <xf numFmtId="0" fontId="0" fillId="0" borderId="0" xfId="5119" applyFont="1"/>
    <xf numFmtId="0" fontId="1" fillId="34" borderId="0" xfId="5119" applyFill="1"/>
    <xf numFmtId="0" fontId="93" fillId="0" borderId="0" xfId="5119" applyFont="1"/>
    <xf numFmtId="171" fontId="93" fillId="0" borderId="0" xfId="5119" applyNumberFormat="1" applyFont="1"/>
    <xf numFmtId="171" fontId="1" fillId="34" borderId="0" xfId="5119" applyNumberFormat="1" applyFill="1"/>
    <xf numFmtId="171" fontId="1" fillId="0" borderId="84" xfId="5119" applyNumberFormat="1" applyBorder="1"/>
    <xf numFmtId="171" fontId="93" fillId="0" borderId="84" xfId="5119" applyNumberFormat="1" applyFont="1" applyBorder="1"/>
    <xf numFmtId="4" fontId="93" fillId="0" borderId="84" xfId="5119" applyNumberFormat="1" applyFont="1" applyBorder="1"/>
    <xf numFmtId="0" fontId="1" fillId="0" borderId="84" xfId="5119" applyBorder="1"/>
    <xf numFmtId="0" fontId="48" fillId="4" borderId="84" xfId="5119" applyFont="1" applyFill="1" applyBorder="1"/>
    <xf numFmtId="171" fontId="77" fillId="4" borderId="84" xfId="5119" applyNumberFormat="1" applyFont="1" applyFill="1" applyBorder="1"/>
    <xf numFmtId="0" fontId="1" fillId="0" borderId="0" xfId="5119" applyAlignment="1">
      <alignment wrapText="1"/>
    </xf>
    <xf numFmtId="0" fontId="1" fillId="4" borderId="0" xfId="5119" applyFill="1"/>
    <xf numFmtId="0" fontId="1" fillId="4" borderId="0" xfId="5119" applyFill="1" applyAlignment="1">
      <alignment wrapText="1"/>
    </xf>
    <xf numFmtId="171" fontId="98" fillId="4" borderId="84" xfId="5119" applyNumberFormat="1" applyFont="1" applyFill="1" applyBorder="1"/>
    <xf numFmtId="171" fontId="98" fillId="41" borderId="84" xfId="5119" applyNumberFormat="1" applyFont="1" applyFill="1" applyBorder="1"/>
    <xf numFmtId="183" fontId="77" fillId="4" borderId="84" xfId="5119" applyNumberFormat="1" applyFont="1" applyFill="1" applyBorder="1"/>
    <xf numFmtId="0" fontId="60" fillId="0" borderId="0" xfId="5120" applyFont="1" applyAlignment="1">
      <alignment vertical="top"/>
    </xf>
    <xf numFmtId="0" fontId="96" fillId="0" borderId="0" xfId="5120" applyFont="1" applyAlignment="1">
      <alignment horizontal="left" vertical="top"/>
    </xf>
    <xf numFmtId="0" fontId="96" fillId="0" borderId="0" xfId="5120" applyFont="1" applyAlignment="1">
      <alignment vertical="top"/>
    </xf>
    <xf numFmtId="170" fontId="96" fillId="0" borderId="0" xfId="5120" applyNumberFormat="1" applyFont="1" applyAlignment="1">
      <alignment vertical="top"/>
    </xf>
    <xf numFmtId="177" fontId="96" fillId="0" borderId="0" xfId="5120" applyNumberFormat="1" applyFont="1" applyAlignment="1">
      <alignment vertical="top"/>
    </xf>
    <xf numFmtId="0" fontId="1" fillId="0" borderId="0" xfId="5120"/>
    <xf numFmtId="0" fontId="12" fillId="0" borderId="0" xfId="5120" applyFont="1" applyAlignment="1">
      <alignment vertical="top"/>
    </xf>
    <xf numFmtId="0" fontId="127" fillId="0" borderId="0" xfId="5120" applyFont="1" applyAlignment="1">
      <alignment horizontal="center" vertical="top"/>
    </xf>
    <xf numFmtId="0" fontId="12" fillId="0" borderId="22" xfId="5120" applyFont="1" applyBorder="1" applyAlignment="1">
      <alignment horizontal="left" vertical="top"/>
    </xf>
    <xf numFmtId="0" fontId="127" fillId="0" borderId="10" xfId="5120" applyFont="1" applyBorder="1" applyAlignment="1">
      <alignment vertical="top"/>
    </xf>
    <xf numFmtId="0" fontId="127" fillId="0" borderId="23" xfId="5120" applyFont="1" applyBorder="1" applyAlignment="1">
      <alignment vertical="top"/>
    </xf>
    <xf numFmtId="0" fontId="127" fillId="0" borderId="0" xfId="5120" applyFont="1" applyAlignment="1">
      <alignment vertical="top"/>
    </xf>
    <xf numFmtId="0" fontId="72" fillId="0" borderId="84" xfId="5121" applyFont="1" applyBorder="1" applyAlignment="1">
      <alignment horizontal="center" vertical="top" wrapText="1"/>
    </xf>
    <xf numFmtId="0" fontId="72" fillId="0" borderId="84" xfId="5120" applyFont="1" applyBorder="1" applyAlignment="1">
      <alignment horizontal="center" vertical="top" wrapText="1"/>
    </xf>
    <xf numFmtId="170" fontId="72" fillId="0" borderId="84" xfId="5120" applyNumberFormat="1" applyFont="1" applyBorder="1" applyAlignment="1">
      <alignment horizontal="center" vertical="top" wrapText="1"/>
    </xf>
    <xf numFmtId="177" fontId="72" fillId="0" borderId="84" xfId="5120" applyNumberFormat="1" applyFont="1" applyBorder="1" applyAlignment="1">
      <alignment horizontal="center" vertical="top" wrapText="1"/>
    </xf>
    <xf numFmtId="0" fontId="60" fillId="0" borderId="84" xfId="5120" applyFont="1" applyBorder="1" applyAlignment="1">
      <alignment horizontal="center" vertical="top" wrapText="1"/>
    </xf>
    <xf numFmtId="0" fontId="73" fillId="0" borderId="84" xfId="5120" applyFont="1" applyBorder="1" applyAlignment="1">
      <alignment horizontal="center" vertical="top" wrapText="1"/>
    </xf>
    <xf numFmtId="0" fontId="61" fillId="0" borderId="84" xfId="5121" applyFont="1" applyBorder="1" applyAlignment="1">
      <alignment horizontal="center" vertical="top" wrapText="1"/>
    </xf>
    <xf numFmtId="0" fontId="72" fillId="32" borderId="84" xfId="5120" applyFont="1" applyFill="1" applyBorder="1" applyAlignment="1">
      <alignment horizontal="center" vertical="top" wrapText="1"/>
    </xf>
    <xf numFmtId="0" fontId="72" fillId="32" borderId="84" xfId="5121" applyFont="1" applyFill="1" applyBorder="1" applyAlignment="1">
      <alignment horizontal="center" vertical="top" wrapText="1"/>
    </xf>
    <xf numFmtId="0" fontId="72" fillId="32" borderId="83" xfId="5121" applyFont="1" applyFill="1" applyBorder="1" applyAlignment="1">
      <alignment horizontal="center" vertical="top" wrapText="1"/>
    </xf>
    <xf numFmtId="170" fontId="72" fillId="32" borderId="84" xfId="5120" applyNumberFormat="1" applyFont="1" applyFill="1" applyBorder="1" applyAlignment="1">
      <alignment horizontal="center" vertical="top" wrapText="1"/>
    </xf>
    <xf numFmtId="0" fontId="72" fillId="37" borderId="83" xfId="5120" applyFont="1" applyFill="1" applyBorder="1" applyAlignment="1">
      <alignment horizontal="center" vertical="top" wrapText="1"/>
    </xf>
    <xf numFmtId="0" fontId="72" fillId="37" borderId="83" xfId="5120" applyFont="1" applyFill="1" applyBorder="1" applyAlignment="1">
      <alignment horizontal="right" vertical="top" wrapText="1"/>
    </xf>
    <xf numFmtId="0" fontId="72" fillId="37" borderId="83" xfId="5121" applyFont="1" applyFill="1" applyBorder="1" applyAlignment="1">
      <alignment horizontal="center" vertical="top" wrapText="1"/>
    </xf>
    <xf numFmtId="172" fontId="60" fillId="37" borderId="54" xfId="5120" applyNumberFormat="1" applyFont="1" applyFill="1" applyBorder="1" applyAlignment="1">
      <alignment horizontal="center" vertical="top"/>
    </xf>
    <xf numFmtId="170" fontId="72" fillId="37" borderId="83" xfId="5120" applyNumberFormat="1" applyFont="1" applyFill="1" applyBorder="1" applyAlignment="1">
      <alignment horizontal="center" vertical="top" wrapText="1"/>
    </xf>
    <xf numFmtId="171" fontId="60" fillId="37" borderId="54" xfId="5120" applyNumberFormat="1" applyFont="1" applyFill="1" applyBorder="1" applyAlignment="1">
      <alignment horizontal="center" vertical="top"/>
    </xf>
    <xf numFmtId="188" fontId="60" fillId="37" borderId="54" xfId="5120" applyNumberFormat="1" applyFont="1" applyFill="1" applyBorder="1" applyAlignment="1">
      <alignment horizontal="center" vertical="top"/>
    </xf>
    <xf numFmtId="49" fontId="12" fillId="0" borderId="84" xfId="5120" applyNumberFormat="1" applyFont="1" applyBorder="1" applyAlignment="1" applyProtection="1">
      <alignment vertical="top" wrapText="1"/>
      <protection locked="0"/>
    </xf>
    <xf numFmtId="49" fontId="72" fillId="0" borderId="84" xfId="5121" applyNumberFormat="1" applyFont="1" applyBorder="1" applyAlignment="1" applyProtection="1">
      <alignment horizontal="left" vertical="top" wrapText="1"/>
      <protection locked="0"/>
    </xf>
    <xf numFmtId="171" fontId="60" fillId="53" borderId="84" xfId="5120" applyNumberFormat="1" applyFont="1" applyFill="1" applyBorder="1" applyAlignment="1" applyProtection="1">
      <alignment horizontal="center" vertical="top"/>
      <protection locked="0"/>
    </xf>
    <xf numFmtId="175" fontId="60" fillId="28" borderId="84" xfId="5120" applyNumberFormat="1" applyFont="1" applyFill="1" applyBorder="1" applyAlignment="1" applyProtection="1">
      <alignment horizontal="center" vertical="top"/>
      <protection locked="0"/>
    </xf>
    <xf numFmtId="171" fontId="60" fillId="0" borderId="84" xfId="5120" applyNumberFormat="1" applyFont="1" applyBorder="1" applyAlignment="1">
      <alignment horizontal="center" vertical="top"/>
    </xf>
    <xf numFmtId="171" fontId="60" fillId="0" borderId="84" xfId="5120" applyNumberFormat="1" applyFont="1" applyBorder="1" applyAlignment="1">
      <alignment vertical="top"/>
    </xf>
    <xf numFmtId="181" fontId="60" fillId="0" borderId="84" xfId="5120" applyNumberFormat="1" applyFont="1" applyBorder="1" applyAlignment="1">
      <alignment vertical="top"/>
    </xf>
    <xf numFmtId="171" fontId="60" fillId="53" borderId="84" xfId="5120" applyNumberFormat="1" applyFont="1" applyFill="1" applyBorder="1" applyAlignment="1" applyProtection="1">
      <alignment vertical="top"/>
      <protection locked="0"/>
    </xf>
    <xf numFmtId="171" fontId="60" fillId="28" borderId="84" xfId="5120" applyNumberFormat="1" applyFont="1" applyFill="1" applyBorder="1" applyAlignment="1" applyProtection="1">
      <alignment horizontal="center" vertical="top"/>
      <protection locked="0"/>
    </xf>
    <xf numFmtId="171" fontId="73" fillId="0" borderId="84" xfId="5120" applyNumberFormat="1" applyFont="1" applyBorder="1" applyAlignment="1">
      <alignment vertical="top"/>
    </xf>
    <xf numFmtId="171" fontId="60" fillId="28" borderId="84" xfId="5120" applyNumberFormat="1" applyFont="1" applyFill="1" applyBorder="1" applyAlignment="1">
      <alignment horizontal="center" vertical="top"/>
    </xf>
    <xf numFmtId="171" fontId="60" fillId="0" borderId="84" xfId="5121" applyNumberFormat="1" applyFont="1" applyBorder="1" applyAlignment="1">
      <alignment vertical="top"/>
    </xf>
    <xf numFmtId="177" fontId="73" fillId="0" borderId="84" xfId="5120" applyNumberFormat="1" applyFont="1" applyBorder="1" applyAlignment="1">
      <alignment vertical="top"/>
    </xf>
    <xf numFmtId="188" fontId="60" fillId="28" borderId="84" xfId="5120" applyNumberFormat="1" applyFont="1" applyFill="1" applyBorder="1" applyAlignment="1" applyProtection="1">
      <alignment horizontal="center" vertical="top"/>
      <protection locked="0"/>
    </xf>
    <xf numFmtId="177" fontId="60" fillId="0" borderId="84" xfId="5120" applyNumberFormat="1" applyFont="1" applyBorder="1" applyAlignment="1">
      <alignment horizontal="center" vertical="top"/>
    </xf>
    <xf numFmtId="177" fontId="60" fillId="53" borderId="84" xfId="5120" applyNumberFormat="1" applyFont="1" applyFill="1" applyBorder="1" applyAlignment="1" applyProtection="1">
      <alignment vertical="top"/>
      <protection locked="0"/>
    </xf>
    <xf numFmtId="0" fontId="1" fillId="0" borderId="0" xfId="5120" applyProtection="1">
      <protection locked="0"/>
    </xf>
    <xf numFmtId="49" fontId="12" fillId="54" borderId="84" xfId="5120" applyNumberFormat="1" applyFont="1" applyFill="1" applyBorder="1" applyAlignment="1" applyProtection="1">
      <alignment vertical="top" wrapText="1"/>
      <protection locked="0"/>
    </xf>
    <xf numFmtId="49" fontId="129" fillId="54" borderId="84" xfId="5121" applyNumberFormat="1" applyFont="1" applyFill="1" applyBorder="1" applyAlignment="1" applyProtection="1">
      <alignment horizontal="left" vertical="top" wrapText="1"/>
      <protection locked="0"/>
    </xf>
    <xf numFmtId="171" fontId="73" fillId="54" borderId="84" xfId="5120" applyNumberFormat="1" applyFont="1" applyFill="1" applyBorder="1" applyAlignment="1" applyProtection="1">
      <alignment horizontal="center" vertical="top"/>
      <protection locked="0"/>
    </xf>
    <xf numFmtId="175" fontId="73" fillId="54" borderId="84" xfId="5120" applyNumberFormat="1" applyFont="1" applyFill="1" applyBorder="1" applyAlignment="1" applyProtection="1">
      <alignment horizontal="center" vertical="top"/>
      <protection locked="0"/>
    </xf>
    <xf numFmtId="171" fontId="73" fillId="54" borderId="84" xfId="5120" applyNumberFormat="1" applyFont="1" applyFill="1" applyBorder="1" applyAlignment="1">
      <alignment horizontal="center" vertical="top"/>
    </xf>
    <xf numFmtId="171" fontId="73" fillId="54" borderId="84" xfId="5120" applyNumberFormat="1" applyFont="1" applyFill="1" applyBorder="1" applyAlignment="1">
      <alignment vertical="top"/>
    </xf>
    <xf numFmtId="181" fontId="73" fillId="54" borderId="84" xfId="5120" applyNumberFormat="1" applyFont="1" applyFill="1" applyBorder="1" applyAlignment="1">
      <alignment vertical="top"/>
    </xf>
    <xf numFmtId="171" fontId="73" fillId="54" borderId="84" xfId="5120" applyNumberFormat="1" applyFont="1" applyFill="1" applyBorder="1" applyAlignment="1" applyProtection="1">
      <alignment vertical="top"/>
      <protection locked="0"/>
    </xf>
    <xf numFmtId="171" fontId="73" fillId="54" borderId="84" xfId="5121" applyNumberFormat="1" applyFont="1" applyFill="1" applyBorder="1" applyAlignment="1">
      <alignment vertical="top"/>
    </xf>
    <xf numFmtId="177" fontId="73" fillId="54" borderId="84" xfId="5120" applyNumberFormat="1" applyFont="1" applyFill="1" applyBorder="1" applyAlignment="1">
      <alignment vertical="top"/>
    </xf>
    <xf numFmtId="188" fontId="73" fillId="54" borderId="84" xfId="5120" applyNumberFormat="1" applyFont="1" applyFill="1" applyBorder="1" applyAlignment="1" applyProtection="1">
      <alignment horizontal="center" vertical="top"/>
      <protection locked="0"/>
    </xf>
    <xf numFmtId="177" fontId="73" fillId="54" borderId="84" xfId="5120" applyNumberFormat="1" applyFont="1" applyFill="1" applyBorder="1" applyAlignment="1">
      <alignment horizontal="center" vertical="top"/>
    </xf>
    <xf numFmtId="177" fontId="73" fillId="52" borderId="84" xfId="5120" applyNumberFormat="1" applyFont="1" applyFill="1" applyBorder="1" applyAlignment="1">
      <alignment horizontal="center" vertical="top"/>
    </xf>
    <xf numFmtId="177" fontId="73" fillId="52" borderId="84" xfId="5120" applyNumberFormat="1" applyFont="1" applyFill="1" applyBorder="1" applyAlignment="1" applyProtection="1">
      <alignment vertical="top"/>
      <protection locked="0"/>
    </xf>
    <xf numFmtId="0" fontId="48" fillId="0" borderId="0" xfId="5120" applyFont="1" applyProtection="1">
      <protection locked="0"/>
    </xf>
    <xf numFmtId="0" fontId="8" fillId="0" borderId="0" xfId="4198" applyFont="1" applyAlignment="1">
      <alignment horizontal="center" vertical="top"/>
    </xf>
    <xf numFmtId="0" fontId="60" fillId="0" borderId="84" xfId="5120" applyFont="1" applyBorder="1" applyAlignment="1">
      <alignment horizontal="center" vertical="top" wrapText="1"/>
    </xf>
    <xf numFmtId="4" fontId="71" fillId="36" borderId="84" xfId="4198" applyNumberFormat="1" applyFont="1" applyFill="1" applyBorder="1" applyAlignment="1">
      <alignment horizontal="center" vertical="top"/>
    </xf>
    <xf numFmtId="4" fontId="70" fillId="36" borderId="84" xfId="4198" applyNumberFormat="1" applyFont="1" applyFill="1" applyBorder="1" applyAlignment="1">
      <alignment horizontal="center" vertical="top"/>
    </xf>
    <xf numFmtId="4" fontId="68" fillId="28" borderId="84" xfId="0" applyNumberFormat="1" applyFont="1" applyFill="1" applyBorder="1" applyAlignment="1">
      <alignment horizontal="center" vertical="top"/>
    </xf>
    <xf numFmtId="4" fontId="60" fillId="28" borderId="84" xfId="0" applyNumberFormat="1" applyFont="1" applyFill="1" applyBorder="1" applyAlignment="1">
      <alignment horizontal="center" vertical="top"/>
    </xf>
    <xf numFmtId="4" fontId="62" fillId="28" borderId="84" xfId="0" applyNumberFormat="1" applyFont="1" applyFill="1" applyBorder="1" applyAlignment="1">
      <alignment horizontal="center" vertical="top"/>
    </xf>
    <xf numFmtId="4" fontId="83" fillId="0" borderId="81" xfId="0" applyNumberFormat="1" applyFont="1" applyFill="1" applyBorder="1" applyAlignment="1">
      <alignment horizontal="center" vertical="top"/>
    </xf>
    <xf numFmtId="0" fontId="62" fillId="0" borderId="84" xfId="5110" applyFont="1" applyBorder="1" applyAlignment="1">
      <alignment horizontal="center" vertical="top" wrapText="1"/>
    </xf>
    <xf numFmtId="0" fontId="10" fillId="42" borderId="28" xfId="4198" applyFont="1" applyFill="1" applyBorder="1" applyAlignment="1">
      <alignment vertical="top" wrapText="1"/>
    </xf>
    <xf numFmtId="0" fontId="60" fillId="0" borderId="53" xfId="5110" applyFont="1" applyBorder="1" applyAlignment="1">
      <alignment horizontal="center" vertical="top" wrapText="1"/>
    </xf>
    <xf numFmtId="0" fontId="67" fillId="4" borderId="83" xfId="4198" applyFont="1" applyFill="1" applyBorder="1" applyAlignment="1">
      <alignment horizontal="center" vertical="top" wrapText="1"/>
    </xf>
    <xf numFmtId="0" fontId="67" fillId="4" borderId="84" xfId="4198" applyFont="1" applyFill="1" applyBorder="1" applyAlignment="1">
      <alignment horizontal="center" vertical="top" wrapText="1"/>
    </xf>
    <xf numFmtId="0" fontId="73" fillId="55" borderId="84" xfId="5120" applyFont="1" applyFill="1" applyBorder="1" applyAlignment="1">
      <alignment horizontal="center" vertical="top" wrapText="1"/>
    </xf>
    <xf numFmtId="0" fontId="67" fillId="56" borderId="53" xfId="5110" applyFont="1" applyFill="1" applyBorder="1" applyAlignment="1">
      <alignment horizontal="center" vertical="top" wrapText="1"/>
    </xf>
    <xf numFmtId="0" fontId="67" fillId="56" borderId="84" xfId="5110" applyFont="1" applyFill="1" applyBorder="1" applyAlignment="1">
      <alignment horizontal="center" vertical="top" wrapText="1"/>
    </xf>
    <xf numFmtId="0" fontId="72" fillId="56" borderId="53" xfId="5110" applyFont="1" applyFill="1" applyBorder="1" applyAlignment="1">
      <alignment horizontal="center" vertical="top" wrapText="1"/>
    </xf>
    <xf numFmtId="170" fontId="72" fillId="56" borderId="84" xfId="5120" applyNumberFormat="1" applyFont="1" applyFill="1" applyBorder="1" applyAlignment="1">
      <alignment horizontal="center" vertical="top" wrapText="1"/>
    </xf>
    <xf numFmtId="0" fontId="72" fillId="56" borderId="84" xfId="5120" applyFont="1" applyFill="1" applyBorder="1" applyAlignment="1">
      <alignment horizontal="center" vertical="top" wrapText="1"/>
    </xf>
    <xf numFmtId="0" fontId="72" fillId="56" borderId="84" xfId="5121" applyFont="1" applyFill="1" applyBorder="1" applyAlignment="1">
      <alignment horizontal="center" vertical="top" wrapText="1"/>
    </xf>
    <xf numFmtId="170" fontId="72" fillId="56" borderId="83" xfId="5120" applyNumberFormat="1" applyFont="1" applyFill="1" applyBorder="1" applyAlignment="1">
      <alignment horizontal="center" vertical="top" wrapText="1"/>
    </xf>
    <xf numFmtId="0" fontId="72" fillId="56" borderId="83" xfId="5120" applyFont="1" applyFill="1" applyBorder="1" applyAlignment="1">
      <alignment horizontal="center" vertical="top" wrapText="1"/>
    </xf>
    <xf numFmtId="0" fontId="72" fillId="56" borderId="83" xfId="5121" applyFont="1" applyFill="1" applyBorder="1" applyAlignment="1">
      <alignment horizontal="center" vertical="top" wrapText="1"/>
    </xf>
    <xf numFmtId="171" fontId="60" fillId="56" borderId="54" xfId="5120" applyNumberFormat="1" applyFont="1" applyFill="1" applyBorder="1" applyAlignment="1">
      <alignment horizontal="center" vertical="top"/>
    </xf>
    <xf numFmtId="172" fontId="60" fillId="56" borderId="54" xfId="5120" applyNumberFormat="1" applyFont="1" applyFill="1" applyBorder="1" applyAlignment="1">
      <alignment horizontal="center" vertical="top"/>
    </xf>
    <xf numFmtId="0" fontId="73" fillId="44" borderId="84" xfId="5120" applyFont="1" applyFill="1" applyBorder="1" applyAlignment="1">
      <alignment horizontal="center" vertical="top" wrapText="1"/>
    </xf>
    <xf numFmtId="0" fontId="61" fillId="44" borderId="84" xfId="5121" applyFont="1" applyFill="1" applyBorder="1" applyAlignment="1">
      <alignment horizontal="center" vertical="top" wrapText="1"/>
    </xf>
    <xf numFmtId="171" fontId="69" fillId="53" borderId="84" xfId="5120" applyNumberFormat="1" applyFont="1" applyFill="1" applyBorder="1" applyAlignment="1" applyProtection="1">
      <alignment horizontal="center" vertical="top"/>
      <protection locked="0"/>
    </xf>
    <xf numFmtId="171" fontId="106" fillId="53" borderId="84" xfId="5120" applyNumberFormat="1" applyFont="1" applyFill="1" applyBorder="1" applyAlignment="1" applyProtection="1">
      <alignment horizontal="center" vertical="top"/>
      <protection locked="0"/>
    </xf>
    <xf numFmtId="0" fontId="62" fillId="0" borderId="0" xfId="4198" applyFont="1" applyAlignment="1">
      <alignment horizontal="center" vertical="top"/>
    </xf>
    <xf numFmtId="4" fontId="1" fillId="0" borderId="0" xfId="4198" applyNumberFormat="1" applyAlignment="1">
      <alignment horizontal="center" vertical="top"/>
    </xf>
    <xf numFmtId="0" fontId="1" fillId="0" borderId="0" xfId="4198" applyAlignment="1">
      <alignment horizontal="center" vertical="top"/>
    </xf>
    <xf numFmtId="0" fontId="0" fillId="0" borderId="0" xfId="4198" applyFont="1" applyAlignment="1">
      <alignment vertical="top"/>
    </xf>
    <xf numFmtId="4" fontId="93" fillId="0" borderId="0" xfId="4198" applyNumberFormat="1" applyFont="1" applyAlignment="1">
      <alignment horizontal="center" vertical="top"/>
    </xf>
    <xf numFmtId="170" fontId="93" fillId="0" borderId="0" xfId="4198" applyNumberFormat="1" applyFont="1" applyAlignment="1">
      <alignment horizontal="center" vertical="top"/>
    </xf>
    <xf numFmtId="0" fontId="93" fillId="0" borderId="0" xfId="4198" applyFont="1" applyAlignment="1">
      <alignment horizontal="center" vertical="top"/>
    </xf>
    <xf numFmtId="0" fontId="130" fillId="0" borderId="84" xfId="0" applyFont="1" applyBorder="1" applyAlignment="1">
      <alignment horizontal="center" vertical="top" wrapText="1"/>
    </xf>
    <xf numFmtId="0" fontId="34" fillId="29" borderId="2" xfId="0" applyFont="1" applyFill="1" applyBorder="1" applyAlignment="1">
      <alignment vertical="top" wrapText="1"/>
    </xf>
    <xf numFmtId="0" fontId="34" fillId="29" borderId="3" xfId="0" applyFont="1" applyFill="1" applyBorder="1" applyAlignment="1">
      <alignment vertical="top" wrapText="1"/>
    </xf>
    <xf numFmtId="0" fontId="3" fillId="29" borderId="2" xfId="0" applyFont="1" applyFill="1" applyBorder="1" applyAlignment="1">
      <alignment vertical="top" wrapText="1"/>
    </xf>
    <xf numFmtId="0" fontId="3" fillId="29" borderId="3" xfId="0" applyFont="1" applyFill="1" applyBorder="1" applyAlignment="1">
      <alignment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54" fillId="33" borderId="2" xfId="0" applyFont="1" applyFill="1" applyBorder="1" applyAlignment="1">
      <alignment vertical="top" wrapText="1"/>
    </xf>
    <xf numFmtId="0" fontId="54" fillId="33" borderId="8" xfId="0" applyFont="1" applyFill="1" applyBorder="1" applyAlignment="1">
      <alignment vertical="top" wrapText="1"/>
    </xf>
    <xf numFmtId="0" fontId="54" fillId="33" borderId="3" xfId="0" applyFont="1" applyFill="1" applyBorder="1" applyAlignment="1">
      <alignment vertical="top" wrapText="1"/>
    </xf>
    <xf numFmtId="0" fontId="37" fillId="0" borderId="2" xfId="0" applyFont="1" applyBorder="1" applyAlignment="1">
      <alignment horizontal="center" vertical="top" wrapText="1"/>
    </xf>
    <xf numFmtId="0" fontId="37" fillId="0" borderId="8" xfId="0" applyFont="1" applyBorder="1" applyAlignment="1">
      <alignment horizontal="center" vertical="top" wrapText="1"/>
    </xf>
    <xf numFmtId="0" fontId="37" fillId="0" borderId="3" xfId="0" applyFont="1" applyBorder="1" applyAlignment="1">
      <alignment horizontal="center" vertical="top" wrapText="1"/>
    </xf>
    <xf numFmtId="0" fontId="37" fillId="33" borderId="2" xfId="0" applyFont="1" applyFill="1" applyBorder="1" applyAlignment="1">
      <alignment horizontal="center" vertical="top" wrapText="1"/>
    </xf>
    <xf numFmtId="0" fontId="37" fillId="33" borderId="8" xfId="0" applyFont="1" applyFill="1" applyBorder="1" applyAlignment="1">
      <alignment horizontal="center" vertical="top" wrapText="1"/>
    </xf>
    <xf numFmtId="0" fontId="37" fillId="33" borderId="3" xfId="0" applyFont="1" applyFill="1" applyBorder="1" applyAlignment="1">
      <alignment horizontal="center" vertical="top" wrapText="1"/>
    </xf>
    <xf numFmtId="0" fontId="53" fillId="0" borderId="5" xfId="0" applyFont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7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23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50" xfId="0" applyBorder="1" applyAlignment="1">
      <alignment horizontal="center" vertical="top" wrapText="1"/>
    </xf>
    <xf numFmtId="0" fontId="11" fillId="3" borderId="5" xfId="0" applyFont="1" applyFill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68" fillId="30" borderId="24" xfId="0" applyFont="1" applyFill="1" applyBorder="1" applyAlignment="1">
      <alignment horizontal="center" vertical="top" wrapText="1"/>
    </xf>
    <xf numFmtId="0" fontId="62" fillId="30" borderId="24" xfId="0" applyFont="1" applyFill="1" applyBorder="1" applyAlignment="1">
      <alignment horizontal="center" vertical="top"/>
    </xf>
    <xf numFmtId="0" fontId="11" fillId="0" borderId="5" xfId="0" applyFont="1" applyFill="1" applyBorder="1" applyAlignment="1">
      <alignment horizontal="center" vertical="top" wrapText="1"/>
    </xf>
    <xf numFmtId="0" fontId="11" fillId="0" borderId="44" xfId="0" applyFont="1" applyBorder="1" applyAlignment="1">
      <alignment horizontal="center" vertical="top"/>
    </xf>
    <xf numFmtId="0" fontId="11" fillId="0" borderId="45" xfId="0" applyFont="1" applyBorder="1" applyAlignment="1">
      <alignment horizontal="center" vertical="top"/>
    </xf>
    <xf numFmtId="0" fontId="11" fillId="0" borderId="46" xfId="0" applyFont="1" applyBorder="1" applyAlignment="1">
      <alignment horizontal="center" vertical="top"/>
    </xf>
    <xf numFmtId="0" fontId="11" fillId="40" borderId="1" xfId="0" applyFont="1" applyFill="1" applyBorder="1" applyAlignment="1">
      <alignment horizontal="center" vertical="top" wrapText="1"/>
    </xf>
    <xf numFmtId="0" fontId="11" fillId="40" borderId="4" xfId="0" applyFont="1" applyFill="1" applyBorder="1" applyAlignment="1">
      <alignment horizontal="center" vertical="top" wrapText="1"/>
    </xf>
    <xf numFmtId="0" fontId="11" fillId="40" borderId="5" xfId="0" applyFont="1" applyFill="1" applyBorder="1" applyAlignment="1">
      <alignment horizontal="center" vertical="top" wrapText="1"/>
    </xf>
    <xf numFmtId="3" fontId="85" fillId="0" borderId="1" xfId="0" applyNumberFormat="1" applyFont="1" applyFill="1" applyBorder="1" applyAlignment="1">
      <alignment horizontal="center" vertical="top" wrapText="1"/>
    </xf>
    <xf numFmtId="0" fontId="85" fillId="0" borderId="6" xfId="0" applyFont="1" applyFill="1" applyBorder="1" applyAlignment="1">
      <alignment horizontal="center" vertical="top" wrapText="1"/>
    </xf>
    <xf numFmtId="0" fontId="85" fillId="0" borderId="4" xfId="0" applyFont="1" applyFill="1" applyBorder="1" applyAlignment="1">
      <alignment horizontal="center" vertical="top" wrapText="1"/>
    </xf>
    <xf numFmtId="3" fontId="85" fillId="32" borderId="1" xfId="0" applyNumberFormat="1" applyFont="1" applyFill="1" applyBorder="1" applyAlignment="1">
      <alignment horizontal="center" vertical="top" wrapText="1"/>
    </xf>
    <xf numFmtId="0" fontId="85" fillId="32" borderId="6" xfId="0" applyFont="1" applyFill="1" applyBorder="1" applyAlignment="1">
      <alignment horizontal="center" vertical="top" wrapText="1"/>
    </xf>
    <xf numFmtId="0" fontId="85" fillId="32" borderId="4" xfId="0" applyFont="1" applyFill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/>
    </xf>
    <xf numFmtId="0" fontId="11" fillId="0" borderId="24" xfId="0" applyFont="1" applyBorder="1" applyAlignment="1">
      <alignment horizontal="center" vertical="top"/>
    </xf>
    <xf numFmtId="0" fontId="85" fillId="0" borderId="24" xfId="0" applyFont="1" applyFill="1" applyBorder="1" applyAlignment="1">
      <alignment horizontal="center" vertical="top" wrapText="1"/>
    </xf>
    <xf numFmtId="0" fontId="63" fillId="28" borderId="24" xfId="0" applyFont="1" applyFill="1" applyBorder="1" applyAlignment="1">
      <alignment horizontal="center" vertical="top" wrapText="1"/>
    </xf>
    <xf numFmtId="0" fontId="8" fillId="0" borderId="0" xfId="4198" applyFont="1" applyAlignment="1">
      <alignment horizontal="center" vertical="top"/>
    </xf>
    <xf numFmtId="0" fontId="63" fillId="0" borderId="0" xfId="4198" applyFont="1" applyAlignment="1">
      <alignment horizontal="center" vertical="top"/>
    </xf>
    <xf numFmtId="0" fontId="65" fillId="0" borderId="0" xfId="4198" applyFont="1" applyBorder="1" applyAlignment="1">
      <alignment horizontal="center" vertical="top"/>
    </xf>
    <xf numFmtId="49" fontId="12" fillId="0" borderId="83" xfId="5120" applyNumberFormat="1" applyFont="1" applyBorder="1" applyAlignment="1" applyProtection="1">
      <alignment horizontal="center" vertical="top" wrapText="1"/>
      <protection locked="0"/>
    </xf>
    <xf numFmtId="49" fontId="12" fillId="0" borderId="6" xfId="5120" applyNumberFormat="1" applyFont="1" applyBorder="1" applyAlignment="1" applyProtection="1">
      <alignment horizontal="center" vertical="top" wrapText="1"/>
      <protection locked="0"/>
    </xf>
    <xf numFmtId="49" fontId="12" fillId="0" borderId="4" xfId="5120" applyNumberFormat="1" applyFont="1" applyBorder="1" applyAlignment="1" applyProtection="1">
      <alignment horizontal="center" vertical="top" wrapText="1"/>
      <protection locked="0"/>
    </xf>
    <xf numFmtId="0" fontId="68" fillId="45" borderId="30" xfId="4198" applyFont="1" applyFill="1" applyBorder="1" applyAlignment="1">
      <alignment horizontal="center" vertical="top" wrapText="1"/>
    </xf>
    <xf numFmtId="0" fontId="68" fillId="45" borderId="33" xfId="4198" applyFont="1" applyFill="1" applyBorder="1" applyAlignment="1">
      <alignment horizontal="center" vertical="top" wrapText="1"/>
    </xf>
    <xf numFmtId="0" fontId="68" fillId="45" borderId="31" xfId="4198" applyFont="1" applyFill="1" applyBorder="1" applyAlignment="1">
      <alignment horizontal="center" vertical="top" wrapText="1"/>
    </xf>
    <xf numFmtId="0" fontId="48" fillId="55" borderId="53" xfId="5110" applyFont="1" applyFill="1" applyBorder="1" applyAlignment="1">
      <alignment horizontal="center" vertical="top"/>
    </xf>
    <xf numFmtId="0" fontId="0" fillId="0" borderId="53" xfId="5110" applyFont="1" applyBorder="1" applyAlignment="1">
      <alignment horizontal="center" vertical="top"/>
    </xf>
    <xf numFmtId="0" fontId="1" fillId="0" borderId="53" xfId="5110" applyBorder="1" applyAlignment="1">
      <alignment horizontal="center" vertical="top"/>
    </xf>
    <xf numFmtId="0" fontId="48" fillId="44" borderId="51" xfId="5110" applyFont="1" applyFill="1" applyBorder="1" applyAlignment="1">
      <alignment horizontal="center" vertical="top" wrapText="1"/>
    </xf>
    <xf numFmtId="0" fontId="48" fillId="44" borderId="49" xfId="5110" applyFont="1" applyFill="1" applyBorder="1" applyAlignment="1">
      <alignment horizontal="center" vertical="top" wrapText="1"/>
    </xf>
    <xf numFmtId="0" fontId="48" fillId="44" borderId="87" xfId="5110" applyFont="1" applyFill="1" applyBorder="1" applyAlignment="1">
      <alignment horizontal="center" vertical="top" wrapText="1"/>
    </xf>
    <xf numFmtId="0" fontId="62" fillId="28" borderId="24" xfId="0" applyFont="1" applyFill="1" applyBorder="1" applyAlignment="1">
      <alignment vertical="top" wrapText="1"/>
    </xf>
    <xf numFmtId="0" fontId="68" fillId="36" borderId="30" xfId="4198" applyFont="1" applyFill="1" applyBorder="1" applyAlignment="1">
      <alignment vertical="top" wrapText="1"/>
    </xf>
    <xf numFmtId="0" fontId="68" fillId="36" borderId="31" xfId="4198" applyFont="1" applyFill="1" applyBorder="1" applyAlignment="1">
      <alignment vertical="top" wrapText="1"/>
    </xf>
    <xf numFmtId="0" fontId="68" fillId="28" borderId="28" xfId="0" applyFont="1" applyFill="1" applyBorder="1" applyAlignment="1">
      <alignment vertical="top" wrapText="1"/>
    </xf>
    <xf numFmtId="0" fontId="60" fillId="0" borderId="84" xfId="5120" applyFont="1" applyBorder="1" applyAlignment="1">
      <alignment horizontal="center" vertical="top" wrapText="1"/>
    </xf>
    <xf numFmtId="0" fontId="60" fillId="0" borderId="84" xfId="5121" applyFont="1" applyBorder="1" applyAlignment="1">
      <alignment horizontal="center" vertical="top" wrapText="1"/>
    </xf>
    <xf numFmtId="0" fontId="73" fillId="0" borderId="84" xfId="5120" applyFont="1" applyBorder="1" applyAlignment="1">
      <alignment horizontal="center" vertical="top"/>
    </xf>
    <xf numFmtId="0" fontId="96" fillId="0" borderId="51" xfId="5120" applyFont="1" applyBorder="1" applyAlignment="1">
      <alignment horizontal="center" vertical="top" wrapText="1"/>
    </xf>
    <xf numFmtId="0" fontId="96" fillId="0" borderId="49" xfId="5120" applyFont="1" applyBorder="1" applyAlignment="1">
      <alignment horizontal="center" vertical="top" wrapText="1"/>
    </xf>
    <xf numFmtId="0" fontId="96" fillId="0" borderId="87" xfId="5120" applyFont="1" applyBorder="1" applyAlignment="1">
      <alignment horizontal="center" vertical="top" wrapText="1"/>
    </xf>
    <xf numFmtId="0" fontId="126" fillId="52" borderId="51" xfId="5120" applyFont="1" applyFill="1" applyBorder="1" applyAlignment="1">
      <alignment horizontal="center" vertical="top" wrapText="1"/>
    </xf>
    <xf numFmtId="0" fontId="126" fillId="52" borderId="49" xfId="5120" applyFont="1" applyFill="1" applyBorder="1" applyAlignment="1">
      <alignment horizontal="center" vertical="top" wrapText="1"/>
    </xf>
    <xf numFmtId="0" fontId="126" fillId="52" borderId="87" xfId="5120" applyFont="1" applyFill="1" applyBorder="1" applyAlignment="1">
      <alignment horizontal="center" vertical="top" wrapText="1"/>
    </xf>
    <xf numFmtId="0" fontId="127" fillId="0" borderId="0" xfId="5120" applyFont="1" applyAlignment="1">
      <alignment horizontal="center" vertical="top"/>
    </xf>
    <xf numFmtId="0" fontId="0" fillId="0" borderId="0" xfId="0" applyAlignment="1">
      <alignment horizontal="right" vertical="top"/>
    </xf>
    <xf numFmtId="0" fontId="0" fillId="0" borderId="0" xfId="0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23" xfId="0" applyBorder="1" applyAlignment="1">
      <alignment horizontal="center" vertical="top" wrapText="1"/>
    </xf>
    <xf numFmtId="0" fontId="0" fillId="0" borderId="5" xfId="0" applyFill="1" applyBorder="1" applyAlignment="1">
      <alignment horizontal="center" vertical="top"/>
    </xf>
    <xf numFmtId="0" fontId="100" fillId="0" borderId="47" xfId="0" applyFont="1" applyBorder="1" applyAlignment="1">
      <alignment horizontal="center" vertical="top" wrapText="1"/>
    </xf>
    <xf numFmtId="0" fontId="87" fillId="48" borderId="84" xfId="391" applyFont="1" applyFill="1" applyBorder="1" applyAlignment="1">
      <alignment horizontal="center" vertical="top" wrapText="1"/>
    </xf>
    <xf numFmtId="0" fontId="61" fillId="0" borderId="84" xfId="391" applyFont="1" applyBorder="1" applyAlignment="1">
      <alignment horizontal="center" vertical="top" wrapText="1"/>
    </xf>
    <xf numFmtId="0" fontId="87" fillId="0" borderId="84" xfId="391" applyFont="1" applyBorder="1" applyAlignment="1">
      <alignment horizontal="center" vertical="top" wrapText="1"/>
    </xf>
    <xf numFmtId="0" fontId="61" fillId="48" borderId="84" xfId="391" applyFont="1" applyFill="1" applyBorder="1" applyAlignment="1">
      <alignment horizontal="center" vertical="top" wrapText="1"/>
    </xf>
    <xf numFmtId="0" fontId="87" fillId="0" borderId="83" xfId="391" applyFont="1" applyBorder="1" applyAlignment="1">
      <alignment horizontal="center" vertical="top" wrapText="1"/>
    </xf>
    <xf numFmtId="0" fontId="87" fillId="0" borderId="6" xfId="391" applyFont="1" applyBorder="1" applyAlignment="1">
      <alignment horizontal="center" vertical="top" wrapText="1"/>
    </xf>
    <xf numFmtId="0" fontId="87" fillId="0" borderId="4" xfId="391" applyFont="1" applyBorder="1" applyAlignment="1">
      <alignment horizontal="center" vertical="top" wrapText="1"/>
    </xf>
    <xf numFmtId="0" fontId="61" fillId="48" borderId="83" xfId="391" applyFont="1" applyFill="1" applyBorder="1" applyAlignment="1">
      <alignment horizontal="center" vertical="top" wrapText="1"/>
    </xf>
    <xf numFmtId="0" fontId="61" fillId="48" borderId="6" xfId="391" applyFont="1" applyFill="1" applyBorder="1" applyAlignment="1">
      <alignment horizontal="center" vertical="top" wrapText="1"/>
    </xf>
    <xf numFmtId="0" fontId="61" fillId="48" borderId="4" xfId="391" applyFont="1" applyFill="1" applyBorder="1" applyAlignment="1">
      <alignment horizontal="center" vertical="top" wrapText="1"/>
    </xf>
    <xf numFmtId="0" fontId="124" fillId="48" borderId="83" xfId="391" applyFont="1" applyFill="1" applyBorder="1" applyAlignment="1">
      <alignment horizontal="center" vertical="top" wrapText="1"/>
    </xf>
    <xf numFmtId="0" fontId="124" fillId="48" borderId="6" xfId="391" applyFont="1" applyFill="1" applyBorder="1" applyAlignment="1">
      <alignment horizontal="center" vertical="top" wrapText="1"/>
    </xf>
    <xf numFmtId="0" fontId="124" fillId="48" borderId="4" xfId="391" applyFont="1" applyFill="1" applyBorder="1" applyAlignment="1">
      <alignment horizontal="center" vertical="top" wrapText="1"/>
    </xf>
    <xf numFmtId="0" fontId="61" fillId="0" borderId="53" xfId="391" applyFont="1" applyBorder="1" applyAlignment="1">
      <alignment horizontal="center" vertical="top" wrapText="1"/>
    </xf>
    <xf numFmtId="0" fontId="73" fillId="0" borderId="80" xfId="391" applyFont="1" applyBorder="1" applyAlignment="1">
      <alignment horizontal="center" vertical="top" wrapText="1"/>
    </xf>
    <xf numFmtId="0" fontId="73" fillId="0" borderId="82" xfId="391" applyFont="1" applyBorder="1" applyAlignment="1">
      <alignment horizontal="center" vertical="top" wrapText="1"/>
    </xf>
    <xf numFmtId="0" fontId="73" fillId="0" borderId="40" xfId="391" applyFont="1" applyBorder="1" applyAlignment="1">
      <alignment horizontal="center" vertical="top" wrapText="1"/>
    </xf>
    <xf numFmtId="0" fontId="73" fillId="0" borderId="9" xfId="391" applyFont="1" applyBorder="1" applyAlignment="1">
      <alignment horizontal="center" vertical="top" wrapText="1"/>
    </xf>
    <xf numFmtId="0" fontId="73" fillId="0" borderId="22" xfId="391" applyFont="1" applyBorder="1" applyAlignment="1">
      <alignment horizontal="center" vertical="top" wrapText="1"/>
    </xf>
    <xf numFmtId="0" fontId="73" fillId="0" borderId="10" xfId="391" applyFont="1" applyBorder="1" applyAlignment="1">
      <alignment horizontal="center" vertical="top" wrapText="1"/>
    </xf>
    <xf numFmtId="0" fontId="87" fillId="49" borderId="83" xfId="391" applyFont="1" applyFill="1" applyBorder="1" applyAlignment="1">
      <alignment horizontal="center" vertical="top" wrapText="1"/>
    </xf>
    <xf numFmtId="0" fontId="87" fillId="49" borderId="6" xfId="391" applyFont="1" applyFill="1" applyBorder="1" applyAlignment="1">
      <alignment horizontal="center" vertical="top" wrapText="1"/>
    </xf>
    <xf numFmtId="0" fontId="87" fillId="49" borderId="4" xfId="391" applyFont="1" applyFill="1" applyBorder="1" applyAlignment="1">
      <alignment horizontal="center" vertical="top" wrapText="1"/>
    </xf>
    <xf numFmtId="0" fontId="60" fillId="0" borderId="84" xfId="5118" applyFont="1" applyBorder="1" applyAlignment="1">
      <alignment horizontal="center" vertical="top" wrapText="1"/>
    </xf>
    <xf numFmtId="0" fontId="87" fillId="48" borderId="83" xfId="391" applyFont="1" applyFill="1" applyBorder="1" applyAlignment="1">
      <alignment horizontal="center" vertical="top" wrapText="1"/>
    </xf>
    <xf numFmtId="0" fontId="87" fillId="48" borderId="6" xfId="391" applyFont="1" applyFill="1" applyBorder="1" applyAlignment="1">
      <alignment horizontal="center" vertical="top" wrapText="1"/>
    </xf>
    <xf numFmtId="0" fontId="87" fillId="48" borderId="4" xfId="391" applyFont="1" applyFill="1" applyBorder="1" applyAlignment="1">
      <alignment horizontal="center" vertical="top" wrapText="1"/>
    </xf>
    <xf numFmtId="0" fontId="60" fillId="0" borderId="84" xfId="5118" applyFont="1" applyBorder="1" applyAlignment="1">
      <alignment horizontal="center" vertical="top"/>
    </xf>
    <xf numFmtId="0" fontId="87" fillId="0" borderId="53" xfId="391" applyFont="1" applyBorder="1" applyAlignment="1">
      <alignment horizontal="center" vertical="top" wrapText="1"/>
    </xf>
    <xf numFmtId="0" fontId="61" fillId="0" borderId="50" xfId="391" applyFont="1" applyBorder="1" applyAlignment="1">
      <alignment horizontal="center" vertical="top" wrapText="1"/>
    </xf>
    <xf numFmtId="0" fontId="61" fillId="0" borderId="6" xfId="391" applyFont="1" applyBorder="1" applyAlignment="1">
      <alignment horizontal="center" vertical="top" wrapText="1"/>
    </xf>
    <xf numFmtId="0" fontId="61" fillId="0" borderId="4" xfId="391" applyFont="1" applyBorder="1" applyAlignment="1">
      <alignment horizontal="center" vertical="top" wrapText="1"/>
    </xf>
    <xf numFmtId="0" fontId="87" fillId="0" borderId="50" xfId="391" applyFont="1" applyBorder="1" applyAlignment="1">
      <alignment horizontal="center" vertical="top" wrapText="1"/>
    </xf>
    <xf numFmtId="0" fontId="12" fillId="48" borderId="50" xfId="391" applyFont="1" applyFill="1" applyBorder="1" applyAlignment="1">
      <alignment horizontal="center" vertical="top" wrapText="1"/>
    </xf>
    <xf numFmtId="0" fontId="12" fillId="48" borderId="6" xfId="391" applyFont="1" applyFill="1" applyBorder="1" applyAlignment="1">
      <alignment horizontal="center" vertical="top" wrapText="1"/>
    </xf>
    <xf numFmtId="0" fontId="12" fillId="48" borderId="4" xfId="391" applyFont="1" applyFill="1" applyBorder="1" applyAlignment="1">
      <alignment horizontal="center" vertical="top" wrapText="1"/>
    </xf>
    <xf numFmtId="0" fontId="123" fillId="0" borderId="50" xfId="391" applyFont="1" applyBorder="1" applyAlignment="1">
      <alignment horizontal="center" vertical="top" wrapText="1"/>
    </xf>
    <xf numFmtId="0" fontId="123" fillId="0" borderId="6" xfId="391" applyFont="1" applyBorder="1" applyAlignment="1">
      <alignment horizontal="center" vertical="top" wrapText="1"/>
    </xf>
    <xf numFmtId="0" fontId="123" fillId="0" borderId="4" xfId="391" applyFont="1" applyBorder="1" applyAlignment="1">
      <alignment horizontal="center" vertical="top" wrapText="1"/>
    </xf>
    <xf numFmtId="0" fontId="12" fillId="3" borderId="50" xfId="391" applyFont="1" applyFill="1" applyBorder="1" applyAlignment="1">
      <alignment horizontal="center" vertical="top" wrapText="1"/>
    </xf>
    <xf numFmtId="0" fontId="12" fillId="3" borderId="6" xfId="391" applyFont="1" applyFill="1" applyBorder="1" applyAlignment="1">
      <alignment horizontal="center" vertical="top" wrapText="1"/>
    </xf>
    <xf numFmtId="0" fontId="12" fillId="3" borderId="4" xfId="391" applyFont="1" applyFill="1" applyBorder="1" applyAlignment="1">
      <alignment horizontal="center" vertical="top" wrapText="1"/>
    </xf>
    <xf numFmtId="0" fontId="12" fillId="0" borderId="50" xfId="391" applyFont="1" applyBorder="1" applyAlignment="1">
      <alignment horizontal="center" vertical="top" wrapText="1"/>
    </xf>
    <xf numFmtId="0" fontId="12" fillId="0" borderId="6" xfId="391" applyFont="1" applyBorder="1" applyAlignment="1">
      <alignment horizontal="center" vertical="top" wrapText="1"/>
    </xf>
    <xf numFmtId="0" fontId="12" fillId="0" borderId="4" xfId="391" applyFont="1" applyBorder="1" applyAlignment="1">
      <alignment horizontal="center" vertical="top" wrapText="1"/>
    </xf>
    <xf numFmtId="0" fontId="12" fillId="49" borderId="53" xfId="391" applyFont="1" applyFill="1" applyBorder="1" applyAlignment="1">
      <alignment horizontal="center" vertical="top" wrapText="1"/>
    </xf>
    <xf numFmtId="0" fontId="60" fillId="0" borderId="53" xfId="391" applyFont="1" applyBorder="1" applyAlignment="1">
      <alignment horizontal="center" vertical="top" wrapText="1"/>
    </xf>
    <xf numFmtId="0" fontId="60" fillId="0" borderId="84" xfId="391" applyFont="1" applyBorder="1" applyAlignment="1">
      <alignment horizontal="center" vertical="top" wrapText="1"/>
    </xf>
    <xf numFmtId="0" fontId="73" fillId="0" borderId="51" xfId="391" applyFont="1" applyBorder="1" applyAlignment="1">
      <alignment horizontal="center" vertical="top" wrapText="1"/>
    </xf>
    <xf numFmtId="0" fontId="73" fillId="0" borderId="49" xfId="391" applyFont="1" applyBorder="1" applyAlignment="1">
      <alignment horizontal="center" vertical="top" wrapText="1"/>
    </xf>
    <xf numFmtId="0" fontId="73" fillId="0" borderId="52" xfId="391" applyFont="1" applyBorder="1" applyAlignment="1">
      <alignment horizontal="center" vertical="top" wrapText="1"/>
    </xf>
    <xf numFmtId="0" fontId="73" fillId="48" borderId="51" xfId="391" applyFont="1" applyFill="1" applyBorder="1" applyAlignment="1">
      <alignment horizontal="center" vertical="top" wrapText="1"/>
    </xf>
    <xf numFmtId="0" fontId="73" fillId="48" borderId="49" xfId="391" applyFont="1" applyFill="1" applyBorder="1" applyAlignment="1">
      <alignment horizontal="center" vertical="top" wrapText="1"/>
    </xf>
    <xf numFmtId="0" fontId="73" fillId="48" borderId="52" xfId="391" applyFont="1" applyFill="1" applyBorder="1" applyAlignment="1">
      <alignment horizontal="center" vertical="top" wrapText="1"/>
    </xf>
    <xf numFmtId="0" fontId="61" fillId="0" borderId="80" xfId="391" applyFont="1" applyBorder="1" applyAlignment="1">
      <alignment horizontal="center" vertical="top" wrapText="1"/>
    </xf>
    <xf numFmtId="0" fontId="61" fillId="0" borderId="81" xfId="391" applyFont="1" applyBorder="1" applyAlignment="1">
      <alignment horizontal="center" vertical="top" wrapText="1"/>
    </xf>
    <xf numFmtId="0" fontId="61" fillId="0" borderId="82" xfId="391" applyFont="1" applyBorder="1" applyAlignment="1">
      <alignment horizontal="center" vertical="top" wrapText="1"/>
    </xf>
    <xf numFmtId="0" fontId="61" fillId="0" borderId="40" xfId="391" applyFont="1" applyBorder="1" applyAlignment="1">
      <alignment horizontal="center" vertical="top" wrapText="1"/>
    </xf>
    <xf numFmtId="0" fontId="61" fillId="0" borderId="0" xfId="391" applyFont="1" applyAlignment="1">
      <alignment horizontal="center" vertical="top" wrapText="1"/>
    </xf>
    <xf numFmtId="0" fontId="61" fillId="0" borderId="9" xfId="391" applyFont="1" applyBorder="1" applyAlignment="1">
      <alignment horizontal="center" vertical="top" wrapText="1"/>
    </xf>
    <xf numFmtId="0" fontId="61" fillId="48" borderId="53" xfId="391" applyFont="1" applyFill="1" applyBorder="1" applyAlignment="1">
      <alignment horizontal="center" vertical="top" wrapText="1"/>
    </xf>
    <xf numFmtId="0" fontId="87" fillId="48" borderId="50" xfId="391" applyFont="1" applyFill="1" applyBorder="1" applyAlignment="1">
      <alignment horizontal="center" vertical="top" wrapText="1"/>
    </xf>
    <xf numFmtId="2" fontId="61" fillId="48" borderId="83" xfId="391" applyNumberFormat="1" applyFont="1" applyFill="1" applyBorder="1" applyAlignment="1">
      <alignment horizontal="center" vertical="top" wrapText="1"/>
    </xf>
    <xf numFmtId="2" fontId="61" fillId="48" borderId="6" xfId="391" applyNumberFormat="1" applyFont="1" applyFill="1" applyBorder="1" applyAlignment="1">
      <alignment horizontal="center" vertical="top" wrapText="1"/>
    </xf>
    <xf numFmtId="2" fontId="61" fillId="48" borderId="4" xfId="391" applyNumberFormat="1" applyFont="1" applyFill="1" applyBorder="1" applyAlignment="1">
      <alignment horizontal="center" vertical="top" wrapText="1"/>
    </xf>
    <xf numFmtId="0" fontId="73" fillId="0" borderId="53" xfId="5118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37" fillId="0" borderId="1" xfId="0" applyFont="1" applyBorder="1" applyAlignment="1">
      <alignment horizontal="center" vertical="top" wrapText="1"/>
    </xf>
    <xf numFmtId="0" fontId="37" fillId="0" borderId="4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37" fillId="0" borderId="21" xfId="0" applyFont="1" applyBorder="1" applyAlignment="1">
      <alignment horizontal="center" vertical="top" wrapText="1"/>
    </xf>
    <xf numFmtId="0" fontId="37" fillId="0" borderId="20" xfId="0" applyFont="1" applyBorder="1" applyAlignment="1">
      <alignment horizontal="center" vertical="top" wrapText="1"/>
    </xf>
    <xf numFmtId="0" fontId="37" fillId="0" borderId="7" xfId="0" applyFont="1" applyBorder="1" applyAlignment="1">
      <alignment horizontal="center" vertical="top" wrapText="1"/>
    </xf>
    <xf numFmtId="0" fontId="35" fillId="4" borderId="8" xfId="0" applyFont="1" applyFill="1" applyBorder="1" applyAlignment="1">
      <alignment horizontal="center" vertical="top" wrapText="1"/>
    </xf>
    <xf numFmtId="0" fontId="35" fillId="4" borderId="3" xfId="0" applyFont="1" applyFill="1" applyBorder="1" applyAlignment="1">
      <alignment horizontal="center" vertical="top" wrapText="1"/>
    </xf>
    <xf numFmtId="0" fontId="35" fillId="0" borderId="8" xfId="0" applyFont="1" applyBorder="1" applyAlignment="1">
      <alignment horizontal="center" vertical="top" wrapText="1"/>
    </xf>
    <xf numFmtId="0" fontId="35" fillId="0" borderId="3" xfId="0" applyFont="1" applyBorder="1" applyAlignment="1">
      <alignment horizontal="center" vertical="top" wrapText="1"/>
    </xf>
    <xf numFmtId="0" fontId="35" fillId="0" borderId="30" xfId="0" applyFont="1" applyBorder="1" applyAlignment="1">
      <alignment horizontal="center" vertical="top" wrapText="1"/>
    </xf>
    <xf numFmtId="0" fontId="35" fillId="0" borderId="33" xfId="0" applyFont="1" applyBorder="1" applyAlignment="1">
      <alignment horizontal="center" vertical="top" wrapText="1"/>
    </xf>
    <xf numFmtId="0" fontId="35" fillId="0" borderId="31" xfId="0" applyFont="1" applyBorder="1" applyAlignment="1">
      <alignment horizontal="center" vertical="top" wrapText="1"/>
    </xf>
    <xf numFmtId="0" fontId="87" fillId="0" borderId="58" xfId="3" applyFont="1" applyBorder="1" applyAlignment="1">
      <alignment horizontal="center" vertical="top" wrapText="1"/>
    </xf>
    <xf numFmtId="0" fontId="87" fillId="0" borderId="6" xfId="3" applyFont="1" applyBorder="1" applyAlignment="1">
      <alignment horizontal="center" vertical="top" wrapText="1"/>
    </xf>
    <xf numFmtId="0" fontId="61" fillId="0" borderId="60" xfId="3" applyFont="1" applyBorder="1" applyAlignment="1">
      <alignment horizontal="center" vertical="top" wrapText="1"/>
    </xf>
    <xf numFmtId="0" fontId="61" fillId="0" borderId="62" xfId="3" applyFont="1" applyBorder="1" applyAlignment="1">
      <alignment horizontal="center" vertical="top" wrapText="1"/>
    </xf>
    <xf numFmtId="0" fontId="61" fillId="0" borderId="59" xfId="3" applyFont="1" applyBorder="1" applyAlignment="1">
      <alignment horizontal="center" vertical="top" wrapText="1"/>
    </xf>
    <xf numFmtId="0" fontId="61" fillId="0" borderId="53" xfId="3" applyFont="1" applyBorder="1" applyAlignment="1">
      <alignment horizontal="center" vertical="top" wrapText="1"/>
    </xf>
    <xf numFmtId="0" fontId="61" fillId="0" borderId="50" xfId="3" applyFont="1" applyBorder="1" applyAlignment="1">
      <alignment horizontal="center" vertical="top" wrapText="1"/>
    </xf>
    <xf numFmtId="0" fontId="61" fillId="0" borderId="58" xfId="3" applyFont="1" applyBorder="1" applyAlignment="1">
      <alignment horizontal="center" vertical="top" wrapText="1"/>
    </xf>
    <xf numFmtId="0" fontId="61" fillId="0" borderId="6" xfId="3" applyFont="1" applyBorder="1" applyAlignment="1">
      <alignment horizontal="center" vertical="top" wrapText="1"/>
    </xf>
    <xf numFmtId="0" fontId="111" fillId="0" borderId="58" xfId="3" applyFont="1" applyBorder="1" applyAlignment="1">
      <alignment horizontal="center" vertical="top" wrapText="1"/>
    </xf>
    <xf numFmtId="0" fontId="111" fillId="0" borderId="6" xfId="3" applyFont="1" applyBorder="1" applyAlignment="1">
      <alignment horizontal="center" vertical="top" wrapText="1"/>
    </xf>
    <xf numFmtId="0" fontId="8" fillId="0" borderId="0" xfId="592" applyFont="1" applyAlignment="1">
      <alignment horizontal="center" vertical="top"/>
    </xf>
    <xf numFmtId="0" fontId="102" fillId="0" borderId="0" xfId="592" applyFont="1" applyAlignment="1">
      <alignment horizontal="center" vertical="top"/>
    </xf>
    <xf numFmtId="0" fontId="110" fillId="0" borderId="0" xfId="3" applyFont="1" applyAlignment="1">
      <alignment horizontal="center" vertical="top"/>
    </xf>
    <xf numFmtId="0" fontId="110" fillId="0" borderId="55" xfId="3" applyFont="1" applyBorder="1" applyAlignment="1">
      <alignment horizontal="center" vertical="top"/>
    </xf>
    <xf numFmtId="0" fontId="110" fillId="0" borderId="56" xfId="3" applyFont="1" applyBorder="1" applyAlignment="1">
      <alignment horizontal="center" vertical="top"/>
    </xf>
    <xf numFmtId="0" fontId="61" fillId="0" borderId="57" xfId="3" applyFont="1" applyBorder="1" applyAlignment="1">
      <alignment horizontal="center" vertical="top" wrapText="1"/>
    </xf>
    <xf numFmtId="0" fontId="61" fillId="0" borderId="61" xfId="3" applyFont="1" applyBorder="1" applyAlignment="1">
      <alignment horizontal="center" vertical="top" wrapText="1"/>
    </xf>
    <xf numFmtId="0" fontId="61" fillId="0" borderId="4" xfId="3" applyFont="1" applyBorder="1" applyAlignment="1">
      <alignment horizontal="center" vertical="top" wrapText="1"/>
    </xf>
    <xf numFmtId="0" fontId="61" fillId="0" borderId="59" xfId="3" applyFont="1" applyBorder="1" applyAlignment="1">
      <alignment horizontal="center" vertical="center" textRotation="90" wrapText="1"/>
    </xf>
    <xf numFmtId="0" fontId="61" fillId="0" borderId="53" xfId="3" applyFont="1" applyBorder="1" applyAlignment="1">
      <alignment horizontal="center" vertical="center" textRotation="90" wrapText="1"/>
    </xf>
    <xf numFmtId="0" fontId="61" fillId="0" borderId="50" xfId="3" applyFont="1" applyBorder="1" applyAlignment="1">
      <alignment horizontal="center" vertical="center" textRotation="90" wrapText="1"/>
    </xf>
    <xf numFmtId="0" fontId="61" fillId="0" borderId="63" xfId="3" applyFont="1" applyBorder="1" applyAlignment="1">
      <alignment horizontal="center" vertical="top" wrapText="1"/>
    </xf>
    <xf numFmtId="0" fontId="80" fillId="47" borderId="53" xfId="5117" applyFill="1" applyBorder="1" applyAlignment="1">
      <alignment horizontal="center" vertical="top" wrapText="1"/>
    </xf>
    <xf numFmtId="0" fontId="5" fillId="46" borderId="53" xfId="5117" applyFont="1" applyFill="1" applyBorder="1" applyAlignment="1">
      <alignment vertical="top" wrapText="1"/>
    </xf>
    <xf numFmtId="0" fontId="80" fillId="0" borderId="53" xfId="5117" applyBorder="1" applyAlignment="1">
      <alignment horizontal="center" vertical="top" wrapText="1"/>
    </xf>
    <xf numFmtId="0" fontId="11" fillId="0" borderId="29" xfId="0" applyFont="1" applyBorder="1" applyAlignment="1">
      <alignment horizontal="center" vertical="top"/>
    </xf>
    <xf numFmtId="0" fontId="11" fillId="0" borderId="4" xfId="0" applyFont="1" applyBorder="1" applyAlignment="1">
      <alignment horizontal="center" vertical="top"/>
    </xf>
    <xf numFmtId="2" fontId="9" fillId="0" borderId="30" xfId="0" applyNumberFormat="1" applyFont="1" applyFill="1" applyBorder="1" applyAlignment="1">
      <alignment horizontal="center" vertical="top" wrapText="1"/>
    </xf>
    <xf numFmtId="2" fontId="9" fillId="0" borderId="33" xfId="0" applyNumberFormat="1" applyFont="1" applyFill="1" applyBorder="1" applyAlignment="1">
      <alignment horizontal="center" vertical="top" wrapText="1"/>
    </xf>
    <xf numFmtId="2" fontId="9" fillId="0" borderId="31" xfId="0" applyNumberFormat="1" applyFont="1" applyFill="1" applyBorder="1" applyAlignment="1">
      <alignment horizontal="center" vertical="top" wrapText="1"/>
    </xf>
    <xf numFmtId="2" fontId="9" fillId="0" borderId="32" xfId="0" applyNumberFormat="1" applyFont="1" applyFill="1" applyBorder="1" applyAlignment="1">
      <alignment horizontal="center" vertical="top" wrapText="1"/>
    </xf>
    <xf numFmtId="2" fontId="9" fillId="0" borderId="26" xfId="0" applyNumberFormat="1" applyFont="1" applyFill="1" applyBorder="1" applyAlignment="1">
      <alignment horizontal="center" vertical="top" wrapText="1"/>
    </xf>
    <xf numFmtId="2" fontId="9" fillId="0" borderId="27" xfId="0" applyNumberFormat="1" applyFont="1" applyFill="1" applyBorder="1" applyAlignment="1">
      <alignment horizontal="center" vertical="top" wrapText="1"/>
    </xf>
  </cellXfs>
  <cellStyles count="5122">
    <cellStyle name="20% - Акцент1 10" xfId="10" xr:uid="{00000000-0005-0000-0000-000000000000}"/>
    <cellStyle name="20% - Акцент1 2" xfId="11" xr:uid="{00000000-0005-0000-0000-000001000000}"/>
    <cellStyle name="20% - Акцент1 3" xfId="12" xr:uid="{00000000-0005-0000-0000-000002000000}"/>
    <cellStyle name="20% - Акцент1 4" xfId="13" xr:uid="{00000000-0005-0000-0000-000003000000}"/>
    <cellStyle name="20% - Акцент1 5" xfId="14" xr:uid="{00000000-0005-0000-0000-000004000000}"/>
    <cellStyle name="20% - Акцент1 6" xfId="15" xr:uid="{00000000-0005-0000-0000-000005000000}"/>
    <cellStyle name="20% - Акцент1 7" xfId="16" xr:uid="{00000000-0005-0000-0000-000006000000}"/>
    <cellStyle name="20% - Акцент1 8" xfId="17" xr:uid="{00000000-0005-0000-0000-000007000000}"/>
    <cellStyle name="20% - Акцент1 9" xfId="18" xr:uid="{00000000-0005-0000-0000-000008000000}"/>
    <cellStyle name="20% - Акцент2 10" xfId="19" xr:uid="{00000000-0005-0000-0000-000009000000}"/>
    <cellStyle name="20% - Акцент2 2" xfId="20" xr:uid="{00000000-0005-0000-0000-00000A000000}"/>
    <cellStyle name="20% - Акцент2 3" xfId="21" xr:uid="{00000000-0005-0000-0000-00000B000000}"/>
    <cellStyle name="20% - Акцент2 4" xfId="22" xr:uid="{00000000-0005-0000-0000-00000C000000}"/>
    <cellStyle name="20% - Акцент2 5" xfId="23" xr:uid="{00000000-0005-0000-0000-00000D000000}"/>
    <cellStyle name="20% - Акцент2 6" xfId="24" xr:uid="{00000000-0005-0000-0000-00000E000000}"/>
    <cellStyle name="20% - Акцент2 7" xfId="25" xr:uid="{00000000-0005-0000-0000-00000F000000}"/>
    <cellStyle name="20% - Акцент2 8" xfId="26" xr:uid="{00000000-0005-0000-0000-000010000000}"/>
    <cellStyle name="20% - Акцент2 9" xfId="27" xr:uid="{00000000-0005-0000-0000-000011000000}"/>
    <cellStyle name="20% - Акцент3 10" xfId="28" xr:uid="{00000000-0005-0000-0000-000012000000}"/>
    <cellStyle name="20% - Акцент3 2" xfId="29" xr:uid="{00000000-0005-0000-0000-000013000000}"/>
    <cellStyle name="20% - Акцент3 3" xfId="30" xr:uid="{00000000-0005-0000-0000-000014000000}"/>
    <cellStyle name="20% - Акцент3 4" xfId="31" xr:uid="{00000000-0005-0000-0000-000015000000}"/>
    <cellStyle name="20% - Акцент3 5" xfId="32" xr:uid="{00000000-0005-0000-0000-000016000000}"/>
    <cellStyle name="20% - Акцент3 6" xfId="33" xr:uid="{00000000-0005-0000-0000-000017000000}"/>
    <cellStyle name="20% - Акцент3 7" xfId="34" xr:uid="{00000000-0005-0000-0000-000018000000}"/>
    <cellStyle name="20% - Акцент3 8" xfId="35" xr:uid="{00000000-0005-0000-0000-000019000000}"/>
    <cellStyle name="20% - Акцент3 9" xfId="36" xr:uid="{00000000-0005-0000-0000-00001A000000}"/>
    <cellStyle name="20% - Акцент4 10" xfId="37" xr:uid="{00000000-0005-0000-0000-00001B000000}"/>
    <cellStyle name="20% - Акцент4 2" xfId="38" xr:uid="{00000000-0005-0000-0000-00001C000000}"/>
    <cellStyle name="20% - Акцент4 3" xfId="39" xr:uid="{00000000-0005-0000-0000-00001D000000}"/>
    <cellStyle name="20% - Акцент4 4" xfId="40" xr:uid="{00000000-0005-0000-0000-00001E000000}"/>
    <cellStyle name="20% - Акцент4 5" xfId="41" xr:uid="{00000000-0005-0000-0000-00001F000000}"/>
    <cellStyle name="20% - Акцент4 6" xfId="42" xr:uid="{00000000-0005-0000-0000-000020000000}"/>
    <cellStyle name="20% - Акцент4 7" xfId="43" xr:uid="{00000000-0005-0000-0000-000021000000}"/>
    <cellStyle name="20% - Акцент4 8" xfId="44" xr:uid="{00000000-0005-0000-0000-000022000000}"/>
    <cellStyle name="20% - Акцент4 9" xfId="45" xr:uid="{00000000-0005-0000-0000-000023000000}"/>
    <cellStyle name="20% - Акцент5 10" xfId="46" xr:uid="{00000000-0005-0000-0000-000024000000}"/>
    <cellStyle name="20% - Акцент5 2" xfId="47" xr:uid="{00000000-0005-0000-0000-000025000000}"/>
    <cellStyle name="20% - Акцент5 3" xfId="48" xr:uid="{00000000-0005-0000-0000-000026000000}"/>
    <cellStyle name="20% - Акцент5 4" xfId="49" xr:uid="{00000000-0005-0000-0000-000027000000}"/>
    <cellStyle name="20% - Акцент5 5" xfId="50" xr:uid="{00000000-0005-0000-0000-000028000000}"/>
    <cellStyle name="20% - Акцент5 6" xfId="51" xr:uid="{00000000-0005-0000-0000-000029000000}"/>
    <cellStyle name="20% - Акцент5 7" xfId="52" xr:uid="{00000000-0005-0000-0000-00002A000000}"/>
    <cellStyle name="20% - Акцент5 8" xfId="53" xr:uid="{00000000-0005-0000-0000-00002B000000}"/>
    <cellStyle name="20% - Акцент5 9" xfId="54" xr:uid="{00000000-0005-0000-0000-00002C000000}"/>
    <cellStyle name="20% - Акцент6 10" xfId="55" xr:uid="{00000000-0005-0000-0000-00002D000000}"/>
    <cellStyle name="20% - Акцент6 2" xfId="56" xr:uid="{00000000-0005-0000-0000-00002E000000}"/>
    <cellStyle name="20% - Акцент6 3" xfId="57" xr:uid="{00000000-0005-0000-0000-00002F000000}"/>
    <cellStyle name="20% - Акцент6 4" xfId="58" xr:uid="{00000000-0005-0000-0000-000030000000}"/>
    <cellStyle name="20% - Акцент6 5" xfId="59" xr:uid="{00000000-0005-0000-0000-000031000000}"/>
    <cellStyle name="20% - Акцент6 6" xfId="60" xr:uid="{00000000-0005-0000-0000-000032000000}"/>
    <cellStyle name="20% - Акцент6 7" xfId="61" xr:uid="{00000000-0005-0000-0000-000033000000}"/>
    <cellStyle name="20% - Акцент6 8" xfId="62" xr:uid="{00000000-0005-0000-0000-000034000000}"/>
    <cellStyle name="20% - Акцент6 9" xfId="63" xr:uid="{00000000-0005-0000-0000-000035000000}"/>
    <cellStyle name="40% - Акцент1 10" xfId="64" xr:uid="{00000000-0005-0000-0000-000036000000}"/>
    <cellStyle name="40% - Акцент1 2" xfId="65" xr:uid="{00000000-0005-0000-0000-000037000000}"/>
    <cellStyle name="40% - Акцент1 3" xfId="66" xr:uid="{00000000-0005-0000-0000-000038000000}"/>
    <cellStyle name="40% - Акцент1 4" xfId="67" xr:uid="{00000000-0005-0000-0000-000039000000}"/>
    <cellStyle name="40% - Акцент1 5" xfId="68" xr:uid="{00000000-0005-0000-0000-00003A000000}"/>
    <cellStyle name="40% - Акцент1 6" xfId="69" xr:uid="{00000000-0005-0000-0000-00003B000000}"/>
    <cellStyle name="40% - Акцент1 7" xfId="70" xr:uid="{00000000-0005-0000-0000-00003C000000}"/>
    <cellStyle name="40% - Акцент1 8" xfId="71" xr:uid="{00000000-0005-0000-0000-00003D000000}"/>
    <cellStyle name="40% - Акцент1 9" xfId="72" xr:uid="{00000000-0005-0000-0000-00003E000000}"/>
    <cellStyle name="40% - Акцент2 10" xfId="73" xr:uid="{00000000-0005-0000-0000-00003F000000}"/>
    <cellStyle name="40% - Акцент2 2" xfId="74" xr:uid="{00000000-0005-0000-0000-000040000000}"/>
    <cellStyle name="40% - Акцент2 3" xfId="75" xr:uid="{00000000-0005-0000-0000-000041000000}"/>
    <cellStyle name="40% - Акцент2 4" xfId="76" xr:uid="{00000000-0005-0000-0000-000042000000}"/>
    <cellStyle name="40% - Акцент2 5" xfId="77" xr:uid="{00000000-0005-0000-0000-000043000000}"/>
    <cellStyle name="40% - Акцент2 6" xfId="78" xr:uid="{00000000-0005-0000-0000-000044000000}"/>
    <cellStyle name="40% - Акцент2 7" xfId="79" xr:uid="{00000000-0005-0000-0000-000045000000}"/>
    <cellStyle name="40% - Акцент2 8" xfId="80" xr:uid="{00000000-0005-0000-0000-000046000000}"/>
    <cellStyle name="40% - Акцент2 9" xfId="81" xr:uid="{00000000-0005-0000-0000-000047000000}"/>
    <cellStyle name="40% - Акцент3 10" xfId="82" xr:uid="{00000000-0005-0000-0000-000048000000}"/>
    <cellStyle name="40% - Акцент3 2" xfId="83" xr:uid="{00000000-0005-0000-0000-000049000000}"/>
    <cellStyle name="40% - Акцент3 3" xfId="84" xr:uid="{00000000-0005-0000-0000-00004A000000}"/>
    <cellStyle name="40% - Акцент3 4" xfId="85" xr:uid="{00000000-0005-0000-0000-00004B000000}"/>
    <cellStyle name="40% - Акцент3 5" xfId="86" xr:uid="{00000000-0005-0000-0000-00004C000000}"/>
    <cellStyle name="40% - Акцент3 6" xfId="87" xr:uid="{00000000-0005-0000-0000-00004D000000}"/>
    <cellStyle name="40% - Акцент3 7" xfId="88" xr:uid="{00000000-0005-0000-0000-00004E000000}"/>
    <cellStyle name="40% - Акцент3 8" xfId="89" xr:uid="{00000000-0005-0000-0000-00004F000000}"/>
    <cellStyle name="40% - Акцент3 9" xfId="90" xr:uid="{00000000-0005-0000-0000-000050000000}"/>
    <cellStyle name="40% - Акцент4 10" xfId="91" xr:uid="{00000000-0005-0000-0000-000051000000}"/>
    <cellStyle name="40% - Акцент4 2" xfId="92" xr:uid="{00000000-0005-0000-0000-000052000000}"/>
    <cellStyle name="40% - Акцент4 3" xfId="93" xr:uid="{00000000-0005-0000-0000-000053000000}"/>
    <cellStyle name="40% - Акцент4 4" xfId="94" xr:uid="{00000000-0005-0000-0000-000054000000}"/>
    <cellStyle name="40% - Акцент4 5" xfId="95" xr:uid="{00000000-0005-0000-0000-000055000000}"/>
    <cellStyle name="40% - Акцент4 6" xfId="96" xr:uid="{00000000-0005-0000-0000-000056000000}"/>
    <cellStyle name="40% - Акцент4 7" xfId="97" xr:uid="{00000000-0005-0000-0000-000057000000}"/>
    <cellStyle name="40% - Акцент4 8" xfId="98" xr:uid="{00000000-0005-0000-0000-000058000000}"/>
    <cellStyle name="40% - Акцент4 9" xfId="99" xr:uid="{00000000-0005-0000-0000-000059000000}"/>
    <cellStyle name="40% - Акцент5 10" xfId="100" xr:uid="{00000000-0005-0000-0000-00005A000000}"/>
    <cellStyle name="40% - Акцент5 2" xfId="101" xr:uid="{00000000-0005-0000-0000-00005B000000}"/>
    <cellStyle name="40% - Акцент5 3" xfId="102" xr:uid="{00000000-0005-0000-0000-00005C000000}"/>
    <cellStyle name="40% - Акцент5 4" xfId="103" xr:uid="{00000000-0005-0000-0000-00005D000000}"/>
    <cellStyle name="40% - Акцент5 5" xfId="104" xr:uid="{00000000-0005-0000-0000-00005E000000}"/>
    <cellStyle name="40% - Акцент5 6" xfId="105" xr:uid="{00000000-0005-0000-0000-00005F000000}"/>
    <cellStyle name="40% - Акцент5 7" xfId="106" xr:uid="{00000000-0005-0000-0000-000060000000}"/>
    <cellStyle name="40% - Акцент5 8" xfId="107" xr:uid="{00000000-0005-0000-0000-000061000000}"/>
    <cellStyle name="40% - Акцент5 9" xfId="108" xr:uid="{00000000-0005-0000-0000-000062000000}"/>
    <cellStyle name="40% - Акцент6 10" xfId="109" xr:uid="{00000000-0005-0000-0000-000063000000}"/>
    <cellStyle name="40% - Акцент6 2" xfId="110" xr:uid="{00000000-0005-0000-0000-000064000000}"/>
    <cellStyle name="40% - Акцент6 3" xfId="111" xr:uid="{00000000-0005-0000-0000-000065000000}"/>
    <cellStyle name="40% - Акцент6 4" xfId="112" xr:uid="{00000000-0005-0000-0000-000066000000}"/>
    <cellStyle name="40% - Акцент6 5" xfId="113" xr:uid="{00000000-0005-0000-0000-000067000000}"/>
    <cellStyle name="40% - Акцент6 6" xfId="114" xr:uid="{00000000-0005-0000-0000-000068000000}"/>
    <cellStyle name="40% - Акцент6 7" xfId="115" xr:uid="{00000000-0005-0000-0000-000069000000}"/>
    <cellStyle name="40% - Акцент6 8" xfId="116" xr:uid="{00000000-0005-0000-0000-00006A000000}"/>
    <cellStyle name="40% - Акцент6 9" xfId="117" xr:uid="{00000000-0005-0000-0000-00006B000000}"/>
    <cellStyle name="60% - Акцент1 10" xfId="118" xr:uid="{00000000-0005-0000-0000-00006C000000}"/>
    <cellStyle name="60% - Акцент1 2" xfId="119" xr:uid="{00000000-0005-0000-0000-00006D000000}"/>
    <cellStyle name="60% - Акцент1 3" xfId="120" xr:uid="{00000000-0005-0000-0000-00006E000000}"/>
    <cellStyle name="60% - Акцент1 4" xfId="121" xr:uid="{00000000-0005-0000-0000-00006F000000}"/>
    <cellStyle name="60% - Акцент1 5" xfId="122" xr:uid="{00000000-0005-0000-0000-000070000000}"/>
    <cellStyle name="60% - Акцент1 6" xfId="123" xr:uid="{00000000-0005-0000-0000-000071000000}"/>
    <cellStyle name="60% - Акцент1 7" xfId="124" xr:uid="{00000000-0005-0000-0000-000072000000}"/>
    <cellStyle name="60% - Акцент1 8" xfId="125" xr:uid="{00000000-0005-0000-0000-000073000000}"/>
    <cellStyle name="60% - Акцент1 9" xfId="126" xr:uid="{00000000-0005-0000-0000-000074000000}"/>
    <cellStyle name="60% - Акцент2 10" xfId="127" xr:uid="{00000000-0005-0000-0000-000075000000}"/>
    <cellStyle name="60% - Акцент2 2" xfId="128" xr:uid="{00000000-0005-0000-0000-000076000000}"/>
    <cellStyle name="60% - Акцент2 3" xfId="129" xr:uid="{00000000-0005-0000-0000-000077000000}"/>
    <cellStyle name="60% - Акцент2 4" xfId="130" xr:uid="{00000000-0005-0000-0000-000078000000}"/>
    <cellStyle name="60% - Акцент2 5" xfId="131" xr:uid="{00000000-0005-0000-0000-000079000000}"/>
    <cellStyle name="60% - Акцент2 6" xfId="132" xr:uid="{00000000-0005-0000-0000-00007A000000}"/>
    <cellStyle name="60% - Акцент2 7" xfId="133" xr:uid="{00000000-0005-0000-0000-00007B000000}"/>
    <cellStyle name="60% - Акцент2 8" xfId="134" xr:uid="{00000000-0005-0000-0000-00007C000000}"/>
    <cellStyle name="60% - Акцент2 9" xfId="135" xr:uid="{00000000-0005-0000-0000-00007D000000}"/>
    <cellStyle name="60% - Акцент3 10" xfId="136" xr:uid="{00000000-0005-0000-0000-00007E000000}"/>
    <cellStyle name="60% - Акцент3 2" xfId="137" xr:uid="{00000000-0005-0000-0000-00007F000000}"/>
    <cellStyle name="60% - Акцент3 3" xfId="138" xr:uid="{00000000-0005-0000-0000-000080000000}"/>
    <cellStyle name="60% - Акцент3 4" xfId="139" xr:uid="{00000000-0005-0000-0000-000081000000}"/>
    <cellStyle name="60% - Акцент3 5" xfId="140" xr:uid="{00000000-0005-0000-0000-000082000000}"/>
    <cellStyle name="60% - Акцент3 6" xfId="141" xr:uid="{00000000-0005-0000-0000-000083000000}"/>
    <cellStyle name="60% - Акцент3 7" xfId="142" xr:uid="{00000000-0005-0000-0000-000084000000}"/>
    <cellStyle name="60% - Акцент3 8" xfId="143" xr:uid="{00000000-0005-0000-0000-000085000000}"/>
    <cellStyle name="60% - Акцент3 9" xfId="144" xr:uid="{00000000-0005-0000-0000-000086000000}"/>
    <cellStyle name="60% - Акцент4 10" xfId="145" xr:uid="{00000000-0005-0000-0000-000087000000}"/>
    <cellStyle name="60% - Акцент4 2" xfId="146" xr:uid="{00000000-0005-0000-0000-000088000000}"/>
    <cellStyle name="60% - Акцент4 3" xfId="147" xr:uid="{00000000-0005-0000-0000-000089000000}"/>
    <cellStyle name="60% - Акцент4 4" xfId="148" xr:uid="{00000000-0005-0000-0000-00008A000000}"/>
    <cellStyle name="60% - Акцент4 5" xfId="149" xr:uid="{00000000-0005-0000-0000-00008B000000}"/>
    <cellStyle name="60% - Акцент4 6" xfId="150" xr:uid="{00000000-0005-0000-0000-00008C000000}"/>
    <cellStyle name="60% - Акцент4 7" xfId="151" xr:uid="{00000000-0005-0000-0000-00008D000000}"/>
    <cellStyle name="60% - Акцент4 8" xfId="152" xr:uid="{00000000-0005-0000-0000-00008E000000}"/>
    <cellStyle name="60% - Акцент4 9" xfId="153" xr:uid="{00000000-0005-0000-0000-00008F000000}"/>
    <cellStyle name="60% - Акцент5 10" xfId="154" xr:uid="{00000000-0005-0000-0000-000090000000}"/>
    <cellStyle name="60% - Акцент5 2" xfId="155" xr:uid="{00000000-0005-0000-0000-000091000000}"/>
    <cellStyle name="60% - Акцент5 3" xfId="156" xr:uid="{00000000-0005-0000-0000-000092000000}"/>
    <cellStyle name="60% - Акцент5 4" xfId="157" xr:uid="{00000000-0005-0000-0000-000093000000}"/>
    <cellStyle name="60% - Акцент5 5" xfId="158" xr:uid="{00000000-0005-0000-0000-000094000000}"/>
    <cellStyle name="60% - Акцент5 6" xfId="159" xr:uid="{00000000-0005-0000-0000-000095000000}"/>
    <cellStyle name="60% - Акцент5 7" xfId="160" xr:uid="{00000000-0005-0000-0000-000096000000}"/>
    <cellStyle name="60% - Акцент5 8" xfId="161" xr:uid="{00000000-0005-0000-0000-000097000000}"/>
    <cellStyle name="60% - Акцент5 9" xfId="162" xr:uid="{00000000-0005-0000-0000-000098000000}"/>
    <cellStyle name="60% - Акцент6 10" xfId="163" xr:uid="{00000000-0005-0000-0000-000099000000}"/>
    <cellStyle name="60% - Акцент6 2" xfId="164" xr:uid="{00000000-0005-0000-0000-00009A000000}"/>
    <cellStyle name="60% - Акцент6 3" xfId="165" xr:uid="{00000000-0005-0000-0000-00009B000000}"/>
    <cellStyle name="60% - Акцент6 4" xfId="166" xr:uid="{00000000-0005-0000-0000-00009C000000}"/>
    <cellStyle name="60% - Акцент6 5" xfId="167" xr:uid="{00000000-0005-0000-0000-00009D000000}"/>
    <cellStyle name="60% - Акцент6 6" xfId="168" xr:uid="{00000000-0005-0000-0000-00009E000000}"/>
    <cellStyle name="60% - Акцент6 7" xfId="169" xr:uid="{00000000-0005-0000-0000-00009F000000}"/>
    <cellStyle name="60% - Акцент6 8" xfId="170" xr:uid="{00000000-0005-0000-0000-0000A0000000}"/>
    <cellStyle name="60% - Акцент6 9" xfId="171" xr:uid="{00000000-0005-0000-0000-0000A1000000}"/>
    <cellStyle name="Excel Built-in Normal" xfId="1" xr:uid="{00000000-0005-0000-0000-0000A2000000}"/>
    <cellStyle name="Excel Built-in Normal 1" xfId="593" xr:uid="{00000000-0005-0000-0000-0000A3000000}"/>
    <cellStyle name="Excel Built-in Normal 2" xfId="583" xr:uid="{00000000-0005-0000-0000-0000A4000000}"/>
    <cellStyle name="Excel Built-in Normal 3" xfId="584" xr:uid="{00000000-0005-0000-0000-0000A5000000}"/>
    <cellStyle name="Excel Built-in Normal 4" xfId="594" xr:uid="{00000000-0005-0000-0000-0000A6000000}"/>
    <cellStyle name="TableStyleLight1" xfId="595" xr:uid="{00000000-0005-0000-0000-0000A7000000}"/>
    <cellStyle name="Акцент1 10" xfId="172" xr:uid="{00000000-0005-0000-0000-0000A8000000}"/>
    <cellStyle name="Акцент1 2" xfId="173" xr:uid="{00000000-0005-0000-0000-0000A9000000}"/>
    <cellStyle name="Акцент1 3" xfId="174" xr:uid="{00000000-0005-0000-0000-0000AA000000}"/>
    <cellStyle name="Акцент1 4" xfId="175" xr:uid="{00000000-0005-0000-0000-0000AB000000}"/>
    <cellStyle name="Акцент1 5" xfId="176" xr:uid="{00000000-0005-0000-0000-0000AC000000}"/>
    <cellStyle name="Акцент1 6" xfId="177" xr:uid="{00000000-0005-0000-0000-0000AD000000}"/>
    <cellStyle name="Акцент1 7" xfId="178" xr:uid="{00000000-0005-0000-0000-0000AE000000}"/>
    <cellStyle name="Акцент1 8" xfId="179" xr:uid="{00000000-0005-0000-0000-0000AF000000}"/>
    <cellStyle name="Акцент1 9" xfId="180" xr:uid="{00000000-0005-0000-0000-0000B0000000}"/>
    <cellStyle name="Акцент2 10" xfId="181" xr:uid="{00000000-0005-0000-0000-0000B1000000}"/>
    <cellStyle name="Акцент2 2" xfId="182" xr:uid="{00000000-0005-0000-0000-0000B2000000}"/>
    <cellStyle name="Акцент2 3" xfId="183" xr:uid="{00000000-0005-0000-0000-0000B3000000}"/>
    <cellStyle name="Акцент2 4" xfId="184" xr:uid="{00000000-0005-0000-0000-0000B4000000}"/>
    <cellStyle name="Акцент2 5" xfId="185" xr:uid="{00000000-0005-0000-0000-0000B5000000}"/>
    <cellStyle name="Акцент2 6" xfId="186" xr:uid="{00000000-0005-0000-0000-0000B6000000}"/>
    <cellStyle name="Акцент2 7" xfId="187" xr:uid="{00000000-0005-0000-0000-0000B7000000}"/>
    <cellStyle name="Акцент2 8" xfId="188" xr:uid="{00000000-0005-0000-0000-0000B8000000}"/>
    <cellStyle name="Акцент2 9" xfId="189" xr:uid="{00000000-0005-0000-0000-0000B9000000}"/>
    <cellStyle name="Акцент3 10" xfId="190" xr:uid="{00000000-0005-0000-0000-0000BA000000}"/>
    <cellStyle name="Акцент3 2" xfId="191" xr:uid="{00000000-0005-0000-0000-0000BB000000}"/>
    <cellStyle name="Акцент3 3" xfId="192" xr:uid="{00000000-0005-0000-0000-0000BC000000}"/>
    <cellStyle name="Акцент3 4" xfId="193" xr:uid="{00000000-0005-0000-0000-0000BD000000}"/>
    <cellStyle name="Акцент3 5" xfId="194" xr:uid="{00000000-0005-0000-0000-0000BE000000}"/>
    <cellStyle name="Акцент3 6" xfId="195" xr:uid="{00000000-0005-0000-0000-0000BF000000}"/>
    <cellStyle name="Акцент3 7" xfId="196" xr:uid="{00000000-0005-0000-0000-0000C0000000}"/>
    <cellStyle name="Акцент3 8" xfId="197" xr:uid="{00000000-0005-0000-0000-0000C1000000}"/>
    <cellStyle name="Акцент3 9" xfId="198" xr:uid="{00000000-0005-0000-0000-0000C2000000}"/>
    <cellStyle name="Акцент4 10" xfId="199" xr:uid="{00000000-0005-0000-0000-0000C3000000}"/>
    <cellStyle name="Акцент4 2" xfId="200" xr:uid="{00000000-0005-0000-0000-0000C4000000}"/>
    <cellStyle name="Акцент4 3" xfId="201" xr:uid="{00000000-0005-0000-0000-0000C5000000}"/>
    <cellStyle name="Акцент4 4" xfId="202" xr:uid="{00000000-0005-0000-0000-0000C6000000}"/>
    <cellStyle name="Акцент4 5" xfId="203" xr:uid="{00000000-0005-0000-0000-0000C7000000}"/>
    <cellStyle name="Акцент4 6" xfId="204" xr:uid="{00000000-0005-0000-0000-0000C8000000}"/>
    <cellStyle name="Акцент4 7" xfId="205" xr:uid="{00000000-0005-0000-0000-0000C9000000}"/>
    <cellStyle name="Акцент4 8" xfId="206" xr:uid="{00000000-0005-0000-0000-0000CA000000}"/>
    <cellStyle name="Акцент4 9" xfId="207" xr:uid="{00000000-0005-0000-0000-0000CB000000}"/>
    <cellStyle name="Акцент5 10" xfId="208" xr:uid="{00000000-0005-0000-0000-0000CC000000}"/>
    <cellStyle name="Акцент5 2" xfId="209" xr:uid="{00000000-0005-0000-0000-0000CD000000}"/>
    <cellStyle name="Акцент5 3" xfId="210" xr:uid="{00000000-0005-0000-0000-0000CE000000}"/>
    <cellStyle name="Акцент5 4" xfId="211" xr:uid="{00000000-0005-0000-0000-0000CF000000}"/>
    <cellStyle name="Акцент5 5" xfId="212" xr:uid="{00000000-0005-0000-0000-0000D0000000}"/>
    <cellStyle name="Акцент5 6" xfId="213" xr:uid="{00000000-0005-0000-0000-0000D1000000}"/>
    <cellStyle name="Акцент5 7" xfId="214" xr:uid="{00000000-0005-0000-0000-0000D2000000}"/>
    <cellStyle name="Акцент5 8" xfId="215" xr:uid="{00000000-0005-0000-0000-0000D3000000}"/>
    <cellStyle name="Акцент5 9" xfId="216" xr:uid="{00000000-0005-0000-0000-0000D4000000}"/>
    <cellStyle name="Акцент6 10" xfId="217" xr:uid="{00000000-0005-0000-0000-0000D5000000}"/>
    <cellStyle name="Акцент6 2" xfId="218" xr:uid="{00000000-0005-0000-0000-0000D6000000}"/>
    <cellStyle name="Акцент6 3" xfId="219" xr:uid="{00000000-0005-0000-0000-0000D7000000}"/>
    <cellStyle name="Акцент6 4" xfId="220" xr:uid="{00000000-0005-0000-0000-0000D8000000}"/>
    <cellStyle name="Акцент6 5" xfId="221" xr:uid="{00000000-0005-0000-0000-0000D9000000}"/>
    <cellStyle name="Акцент6 6" xfId="222" xr:uid="{00000000-0005-0000-0000-0000DA000000}"/>
    <cellStyle name="Акцент6 7" xfId="223" xr:uid="{00000000-0005-0000-0000-0000DB000000}"/>
    <cellStyle name="Акцент6 8" xfId="224" xr:uid="{00000000-0005-0000-0000-0000DC000000}"/>
    <cellStyle name="Акцент6 9" xfId="225" xr:uid="{00000000-0005-0000-0000-0000DD000000}"/>
    <cellStyle name="Ввод  10" xfId="226" xr:uid="{00000000-0005-0000-0000-0000DE000000}"/>
    <cellStyle name="Ввод  10 10" xfId="641" xr:uid="{00000000-0005-0000-0000-0000DF000000}"/>
    <cellStyle name="Ввод  10 11" xfId="642" xr:uid="{00000000-0005-0000-0000-0000E0000000}"/>
    <cellStyle name="Ввод  10 12" xfId="643" xr:uid="{00000000-0005-0000-0000-0000E1000000}"/>
    <cellStyle name="Ввод  10 13" xfId="644" xr:uid="{00000000-0005-0000-0000-0000E2000000}"/>
    <cellStyle name="Ввод  10 14" xfId="645" xr:uid="{00000000-0005-0000-0000-0000E3000000}"/>
    <cellStyle name="Ввод  10 15" xfId="646" xr:uid="{00000000-0005-0000-0000-0000E4000000}"/>
    <cellStyle name="Ввод  10 16" xfId="647" xr:uid="{00000000-0005-0000-0000-0000E5000000}"/>
    <cellStyle name="Ввод  10 17" xfId="648" xr:uid="{00000000-0005-0000-0000-0000E6000000}"/>
    <cellStyle name="Ввод  10 18" xfId="649" xr:uid="{00000000-0005-0000-0000-0000E7000000}"/>
    <cellStyle name="Ввод  10 19" xfId="650" xr:uid="{00000000-0005-0000-0000-0000E8000000}"/>
    <cellStyle name="Ввод  10 2" xfId="651" xr:uid="{00000000-0005-0000-0000-0000E9000000}"/>
    <cellStyle name="Ввод  10 2 2" xfId="652" xr:uid="{00000000-0005-0000-0000-0000EA000000}"/>
    <cellStyle name="Ввод  10 2 3" xfId="653" xr:uid="{00000000-0005-0000-0000-0000EB000000}"/>
    <cellStyle name="Ввод  10 20" xfId="654" xr:uid="{00000000-0005-0000-0000-0000EC000000}"/>
    <cellStyle name="Ввод  10 21" xfId="655" xr:uid="{00000000-0005-0000-0000-0000ED000000}"/>
    <cellStyle name="Ввод  10 22" xfId="656" xr:uid="{00000000-0005-0000-0000-0000EE000000}"/>
    <cellStyle name="Ввод  10 23" xfId="657" xr:uid="{00000000-0005-0000-0000-0000EF000000}"/>
    <cellStyle name="Ввод  10 24" xfId="658" xr:uid="{00000000-0005-0000-0000-0000F0000000}"/>
    <cellStyle name="Ввод  10 25" xfId="659" xr:uid="{00000000-0005-0000-0000-0000F1000000}"/>
    <cellStyle name="Ввод  10 26" xfId="660" xr:uid="{00000000-0005-0000-0000-0000F2000000}"/>
    <cellStyle name="Ввод  10 27" xfId="661" xr:uid="{00000000-0005-0000-0000-0000F3000000}"/>
    <cellStyle name="Ввод  10 28" xfId="662" xr:uid="{00000000-0005-0000-0000-0000F4000000}"/>
    <cellStyle name="Ввод  10 29" xfId="663" xr:uid="{00000000-0005-0000-0000-0000F5000000}"/>
    <cellStyle name="Ввод  10 3" xfId="664" xr:uid="{00000000-0005-0000-0000-0000F6000000}"/>
    <cellStyle name="Ввод  10 3 2" xfId="665" xr:uid="{00000000-0005-0000-0000-0000F7000000}"/>
    <cellStyle name="Ввод  10 3 3" xfId="666" xr:uid="{00000000-0005-0000-0000-0000F8000000}"/>
    <cellStyle name="Ввод  10 30" xfId="667" xr:uid="{00000000-0005-0000-0000-0000F9000000}"/>
    <cellStyle name="Ввод  10 31" xfId="668" xr:uid="{00000000-0005-0000-0000-0000FA000000}"/>
    <cellStyle name="Ввод  10 32" xfId="669" xr:uid="{00000000-0005-0000-0000-0000FB000000}"/>
    <cellStyle name="Ввод  10 33" xfId="670" xr:uid="{00000000-0005-0000-0000-0000FC000000}"/>
    <cellStyle name="Ввод  10 34" xfId="671" xr:uid="{00000000-0005-0000-0000-0000FD000000}"/>
    <cellStyle name="Ввод  10 35" xfId="672" xr:uid="{00000000-0005-0000-0000-0000FE000000}"/>
    <cellStyle name="Ввод  10 36" xfId="673" xr:uid="{00000000-0005-0000-0000-0000FF000000}"/>
    <cellStyle name="Ввод  10 37" xfId="674" xr:uid="{00000000-0005-0000-0000-000000010000}"/>
    <cellStyle name="Ввод  10 38" xfId="675" xr:uid="{00000000-0005-0000-0000-000001010000}"/>
    <cellStyle name="Ввод  10 39" xfId="676" xr:uid="{00000000-0005-0000-0000-000002010000}"/>
    <cellStyle name="Ввод  10 4" xfId="677" xr:uid="{00000000-0005-0000-0000-000003010000}"/>
    <cellStyle name="Ввод  10 4 2" xfId="678" xr:uid="{00000000-0005-0000-0000-000004010000}"/>
    <cellStyle name="Ввод  10 4 3" xfId="679" xr:uid="{00000000-0005-0000-0000-000005010000}"/>
    <cellStyle name="Ввод  10 40" xfId="680" xr:uid="{00000000-0005-0000-0000-000006010000}"/>
    <cellStyle name="Ввод  10 41" xfId="681" xr:uid="{00000000-0005-0000-0000-000007010000}"/>
    <cellStyle name="Ввод  10 42" xfId="682" xr:uid="{00000000-0005-0000-0000-000008010000}"/>
    <cellStyle name="Ввод  10 43" xfId="683" xr:uid="{00000000-0005-0000-0000-000009010000}"/>
    <cellStyle name="Ввод  10 44" xfId="684" xr:uid="{00000000-0005-0000-0000-00000A010000}"/>
    <cellStyle name="Ввод  10 45" xfId="685" xr:uid="{00000000-0005-0000-0000-00000B010000}"/>
    <cellStyle name="Ввод  10 46" xfId="686" xr:uid="{00000000-0005-0000-0000-00000C010000}"/>
    <cellStyle name="Ввод  10 47" xfId="687" xr:uid="{00000000-0005-0000-0000-00000D010000}"/>
    <cellStyle name="Ввод  10 48" xfId="688" xr:uid="{00000000-0005-0000-0000-00000E010000}"/>
    <cellStyle name="Ввод  10 49" xfId="689" xr:uid="{00000000-0005-0000-0000-00000F010000}"/>
    <cellStyle name="Ввод  10 5" xfId="690" xr:uid="{00000000-0005-0000-0000-000010010000}"/>
    <cellStyle name="Ввод  10 50" xfId="691" xr:uid="{00000000-0005-0000-0000-000011010000}"/>
    <cellStyle name="Ввод  10 51" xfId="692" xr:uid="{00000000-0005-0000-0000-000012010000}"/>
    <cellStyle name="Ввод  10 52" xfId="693" xr:uid="{00000000-0005-0000-0000-000013010000}"/>
    <cellStyle name="Ввод  10 53" xfId="694" xr:uid="{00000000-0005-0000-0000-000014010000}"/>
    <cellStyle name="Ввод  10 54" xfId="695" xr:uid="{00000000-0005-0000-0000-000015010000}"/>
    <cellStyle name="Ввод  10 55" xfId="696" xr:uid="{00000000-0005-0000-0000-000016010000}"/>
    <cellStyle name="Ввод  10 56" xfId="697" xr:uid="{00000000-0005-0000-0000-000017010000}"/>
    <cellStyle name="Ввод  10 57" xfId="698" xr:uid="{00000000-0005-0000-0000-000018010000}"/>
    <cellStyle name="Ввод  10 58" xfId="699" xr:uid="{00000000-0005-0000-0000-000019010000}"/>
    <cellStyle name="Ввод  10 59" xfId="700" xr:uid="{00000000-0005-0000-0000-00001A010000}"/>
    <cellStyle name="Ввод  10 6" xfId="701" xr:uid="{00000000-0005-0000-0000-00001B010000}"/>
    <cellStyle name="Ввод  10 60" xfId="702" xr:uid="{00000000-0005-0000-0000-00001C010000}"/>
    <cellStyle name="Ввод  10 61" xfId="703" xr:uid="{00000000-0005-0000-0000-00001D010000}"/>
    <cellStyle name="Ввод  10 62" xfId="704" xr:uid="{00000000-0005-0000-0000-00001E010000}"/>
    <cellStyle name="Ввод  10 63" xfId="705" xr:uid="{00000000-0005-0000-0000-00001F010000}"/>
    <cellStyle name="Ввод  10 64" xfId="706" xr:uid="{00000000-0005-0000-0000-000020010000}"/>
    <cellStyle name="Ввод  10 65" xfId="707" xr:uid="{00000000-0005-0000-0000-000021010000}"/>
    <cellStyle name="Ввод  10 66" xfId="708" xr:uid="{00000000-0005-0000-0000-000022010000}"/>
    <cellStyle name="Ввод  10 67" xfId="709" xr:uid="{00000000-0005-0000-0000-000023010000}"/>
    <cellStyle name="Ввод  10 68" xfId="710" xr:uid="{00000000-0005-0000-0000-000024010000}"/>
    <cellStyle name="Ввод  10 69" xfId="711" xr:uid="{00000000-0005-0000-0000-000025010000}"/>
    <cellStyle name="Ввод  10 7" xfId="712" xr:uid="{00000000-0005-0000-0000-000026010000}"/>
    <cellStyle name="Ввод  10 70" xfId="713" xr:uid="{00000000-0005-0000-0000-000027010000}"/>
    <cellStyle name="Ввод  10 71" xfId="714" xr:uid="{00000000-0005-0000-0000-000028010000}"/>
    <cellStyle name="Ввод  10 72" xfId="715" xr:uid="{00000000-0005-0000-0000-000029010000}"/>
    <cellStyle name="Ввод  10 73" xfId="716" xr:uid="{00000000-0005-0000-0000-00002A010000}"/>
    <cellStyle name="Ввод  10 74" xfId="717" xr:uid="{00000000-0005-0000-0000-00002B010000}"/>
    <cellStyle name="Ввод  10 75" xfId="718" xr:uid="{00000000-0005-0000-0000-00002C010000}"/>
    <cellStyle name="Ввод  10 76" xfId="719" xr:uid="{00000000-0005-0000-0000-00002D010000}"/>
    <cellStyle name="Ввод  10 77" xfId="720" xr:uid="{00000000-0005-0000-0000-00002E010000}"/>
    <cellStyle name="Ввод  10 78" xfId="721" xr:uid="{00000000-0005-0000-0000-00002F010000}"/>
    <cellStyle name="Ввод  10 79" xfId="722" xr:uid="{00000000-0005-0000-0000-000030010000}"/>
    <cellStyle name="Ввод  10 8" xfId="723" xr:uid="{00000000-0005-0000-0000-000031010000}"/>
    <cellStyle name="Ввод  10 80" xfId="724" xr:uid="{00000000-0005-0000-0000-000032010000}"/>
    <cellStyle name="Ввод  10 81" xfId="725" xr:uid="{00000000-0005-0000-0000-000033010000}"/>
    <cellStyle name="Ввод  10 82" xfId="726" xr:uid="{00000000-0005-0000-0000-000034010000}"/>
    <cellStyle name="Ввод  10 83" xfId="727" xr:uid="{00000000-0005-0000-0000-000035010000}"/>
    <cellStyle name="Ввод  10 84" xfId="728" xr:uid="{00000000-0005-0000-0000-000036010000}"/>
    <cellStyle name="Ввод  10 85" xfId="729" xr:uid="{00000000-0005-0000-0000-000037010000}"/>
    <cellStyle name="Ввод  10 86" xfId="730" xr:uid="{00000000-0005-0000-0000-000038010000}"/>
    <cellStyle name="Ввод  10 87" xfId="731" xr:uid="{00000000-0005-0000-0000-000039010000}"/>
    <cellStyle name="Ввод  10 88" xfId="732" xr:uid="{00000000-0005-0000-0000-00003A010000}"/>
    <cellStyle name="Ввод  10 89" xfId="733" xr:uid="{00000000-0005-0000-0000-00003B010000}"/>
    <cellStyle name="Ввод  10 9" xfId="734" xr:uid="{00000000-0005-0000-0000-00003C010000}"/>
    <cellStyle name="Ввод  10 90" xfId="735" xr:uid="{00000000-0005-0000-0000-00003D010000}"/>
    <cellStyle name="Ввод  10 91" xfId="736" xr:uid="{00000000-0005-0000-0000-00003E010000}"/>
    <cellStyle name="Ввод  2" xfId="227" xr:uid="{00000000-0005-0000-0000-00003F010000}"/>
    <cellStyle name="Ввод  2 10" xfId="737" xr:uid="{00000000-0005-0000-0000-000040010000}"/>
    <cellStyle name="Ввод  2 11" xfId="738" xr:uid="{00000000-0005-0000-0000-000041010000}"/>
    <cellStyle name="Ввод  2 12" xfId="739" xr:uid="{00000000-0005-0000-0000-000042010000}"/>
    <cellStyle name="Ввод  2 13" xfId="740" xr:uid="{00000000-0005-0000-0000-000043010000}"/>
    <cellStyle name="Ввод  2 14" xfId="741" xr:uid="{00000000-0005-0000-0000-000044010000}"/>
    <cellStyle name="Ввод  2 15" xfId="742" xr:uid="{00000000-0005-0000-0000-000045010000}"/>
    <cellStyle name="Ввод  2 16" xfId="743" xr:uid="{00000000-0005-0000-0000-000046010000}"/>
    <cellStyle name="Ввод  2 17" xfId="744" xr:uid="{00000000-0005-0000-0000-000047010000}"/>
    <cellStyle name="Ввод  2 18" xfId="745" xr:uid="{00000000-0005-0000-0000-000048010000}"/>
    <cellStyle name="Ввод  2 19" xfId="746" xr:uid="{00000000-0005-0000-0000-000049010000}"/>
    <cellStyle name="Ввод  2 2" xfId="747" xr:uid="{00000000-0005-0000-0000-00004A010000}"/>
    <cellStyle name="Ввод  2 2 2" xfId="748" xr:uid="{00000000-0005-0000-0000-00004B010000}"/>
    <cellStyle name="Ввод  2 2 3" xfId="749" xr:uid="{00000000-0005-0000-0000-00004C010000}"/>
    <cellStyle name="Ввод  2 20" xfId="750" xr:uid="{00000000-0005-0000-0000-00004D010000}"/>
    <cellStyle name="Ввод  2 21" xfId="751" xr:uid="{00000000-0005-0000-0000-00004E010000}"/>
    <cellStyle name="Ввод  2 22" xfId="752" xr:uid="{00000000-0005-0000-0000-00004F010000}"/>
    <cellStyle name="Ввод  2 23" xfId="753" xr:uid="{00000000-0005-0000-0000-000050010000}"/>
    <cellStyle name="Ввод  2 24" xfId="754" xr:uid="{00000000-0005-0000-0000-000051010000}"/>
    <cellStyle name="Ввод  2 25" xfId="755" xr:uid="{00000000-0005-0000-0000-000052010000}"/>
    <cellStyle name="Ввод  2 26" xfId="756" xr:uid="{00000000-0005-0000-0000-000053010000}"/>
    <cellStyle name="Ввод  2 27" xfId="757" xr:uid="{00000000-0005-0000-0000-000054010000}"/>
    <cellStyle name="Ввод  2 28" xfId="758" xr:uid="{00000000-0005-0000-0000-000055010000}"/>
    <cellStyle name="Ввод  2 29" xfId="759" xr:uid="{00000000-0005-0000-0000-000056010000}"/>
    <cellStyle name="Ввод  2 3" xfId="760" xr:uid="{00000000-0005-0000-0000-000057010000}"/>
    <cellStyle name="Ввод  2 3 2" xfId="761" xr:uid="{00000000-0005-0000-0000-000058010000}"/>
    <cellStyle name="Ввод  2 3 3" xfId="762" xr:uid="{00000000-0005-0000-0000-000059010000}"/>
    <cellStyle name="Ввод  2 30" xfId="763" xr:uid="{00000000-0005-0000-0000-00005A010000}"/>
    <cellStyle name="Ввод  2 31" xfId="764" xr:uid="{00000000-0005-0000-0000-00005B010000}"/>
    <cellStyle name="Ввод  2 32" xfId="765" xr:uid="{00000000-0005-0000-0000-00005C010000}"/>
    <cellStyle name="Ввод  2 33" xfId="766" xr:uid="{00000000-0005-0000-0000-00005D010000}"/>
    <cellStyle name="Ввод  2 34" xfId="767" xr:uid="{00000000-0005-0000-0000-00005E010000}"/>
    <cellStyle name="Ввод  2 35" xfId="768" xr:uid="{00000000-0005-0000-0000-00005F010000}"/>
    <cellStyle name="Ввод  2 36" xfId="769" xr:uid="{00000000-0005-0000-0000-000060010000}"/>
    <cellStyle name="Ввод  2 37" xfId="770" xr:uid="{00000000-0005-0000-0000-000061010000}"/>
    <cellStyle name="Ввод  2 38" xfId="771" xr:uid="{00000000-0005-0000-0000-000062010000}"/>
    <cellStyle name="Ввод  2 39" xfId="772" xr:uid="{00000000-0005-0000-0000-000063010000}"/>
    <cellStyle name="Ввод  2 4" xfId="773" xr:uid="{00000000-0005-0000-0000-000064010000}"/>
    <cellStyle name="Ввод  2 4 2" xfId="774" xr:uid="{00000000-0005-0000-0000-000065010000}"/>
    <cellStyle name="Ввод  2 4 3" xfId="775" xr:uid="{00000000-0005-0000-0000-000066010000}"/>
    <cellStyle name="Ввод  2 40" xfId="776" xr:uid="{00000000-0005-0000-0000-000067010000}"/>
    <cellStyle name="Ввод  2 41" xfId="777" xr:uid="{00000000-0005-0000-0000-000068010000}"/>
    <cellStyle name="Ввод  2 42" xfId="778" xr:uid="{00000000-0005-0000-0000-000069010000}"/>
    <cellStyle name="Ввод  2 43" xfId="779" xr:uid="{00000000-0005-0000-0000-00006A010000}"/>
    <cellStyle name="Ввод  2 44" xfId="780" xr:uid="{00000000-0005-0000-0000-00006B010000}"/>
    <cellStyle name="Ввод  2 45" xfId="781" xr:uid="{00000000-0005-0000-0000-00006C010000}"/>
    <cellStyle name="Ввод  2 46" xfId="782" xr:uid="{00000000-0005-0000-0000-00006D010000}"/>
    <cellStyle name="Ввод  2 47" xfId="783" xr:uid="{00000000-0005-0000-0000-00006E010000}"/>
    <cellStyle name="Ввод  2 48" xfId="784" xr:uid="{00000000-0005-0000-0000-00006F010000}"/>
    <cellStyle name="Ввод  2 49" xfId="785" xr:uid="{00000000-0005-0000-0000-000070010000}"/>
    <cellStyle name="Ввод  2 5" xfId="786" xr:uid="{00000000-0005-0000-0000-000071010000}"/>
    <cellStyle name="Ввод  2 50" xfId="787" xr:uid="{00000000-0005-0000-0000-000072010000}"/>
    <cellStyle name="Ввод  2 51" xfId="788" xr:uid="{00000000-0005-0000-0000-000073010000}"/>
    <cellStyle name="Ввод  2 52" xfId="789" xr:uid="{00000000-0005-0000-0000-000074010000}"/>
    <cellStyle name="Ввод  2 53" xfId="790" xr:uid="{00000000-0005-0000-0000-000075010000}"/>
    <cellStyle name="Ввод  2 54" xfId="791" xr:uid="{00000000-0005-0000-0000-000076010000}"/>
    <cellStyle name="Ввод  2 55" xfId="792" xr:uid="{00000000-0005-0000-0000-000077010000}"/>
    <cellStyle name="Ввод  2 56" xfId="793" xr:uid="{00000000-0005-0000-0000-000078010000}"/>
    <cellStyle name="Ввод  2 57" xfId="794" xr:uid="{00000000-0005-0000-0000-000079010000}"/>
    <cellStyle name="Ввод  2 58" xfId="795" xr:uid="{00000000-0005-0000-0000-00007A010000}"/>
    <cellStyle name="Ввод  2 59" xfId="796" xr:uid="{00000000-0005-0000-0000-00007B010000}"/>
    <cellStyle name="Ввод  2 6" xfId="797" xr:uid="{00000000-0005-0000-0000-00007C010000}"/>
    <cellStyle name="Ввод  2 60" xfId="798" xr:uid="{00000000-0005-0000-0000-00007D010000}"/>
    <cellStyle name="Ввод  2 61" xfId="799" xr:uid="{00000000-0005-0000-0000-00007E010000}"/>
    <cellStyle name="Ввод  2 62" xfId="800" xr:uid="{00000000-0005-0000-0000-00007F010000}"/>
    <cellStyle name="Ввод  2 63" xfId="801" xr:uid="{00000000-0005-0000-0000-000080010000}"/>
    <cellStyle name="Ввод  2 64" xfId="802" xr:uid="{00000000-0005-0000-0000-000081010000}"/>
    <cellStyle name="Ввод  2 65" xfId="803" xr:uid="{00000000-0005-0000-0000-000082010000}"/>
    <cellStyle name="Ввод  2 66" xfId="804" xr:uid="{00000000-0005-0000-0000-000083010000}"/>
    <cellStyle name="Ввод  2 67" xfId="805" xr:uid="{00000000-0005-0000-0000-000084010000}"/>
    <cellStyle name="Ввод  2 68" xfId="806" xr:uid="{00000000-0005-0000-0000-000085010000}"/>
    <cellStyle name="Ввод  2 69" xfId="807" xr:uid="{00000000-0005-0000-0000-000086010000}"/>
    <cellStyle name="Ввод  2 7" xfId="808" xr:uid="{00000000-0005-0000-0000-000087010000}"/>
    <cellStyle name="Ввод  2 70" xfId="809" xr:uid="{00000000-0005-0000-0000-000088010000}"/>
    <cellStyle name="Ввод  2 71" xfId="810" xr:uid="{00000000-0005-0000-0000-000089010000}"/>
    <cellStyle name="Ввод  2 72" xfId="811" xr:uid="{00000000-0005-0000-0000-00008A010000}"/>
    <cellStyle name="Ввод  2 73" xfId="812" xr:uid="{00000000-0005-0000-0000-00008B010000}"/>
    <cellStyle name="Ввод  2 74" xfId="813" xr:uid="{00000000-0005-0000-0000-00008C010000}"/>
    <cellStyle name="Ввод  2 75" xfId="814" xr:uid="{00000000-0005-0000-0000-00008D010000}"/>
    <cellStyle name="Ввод  2 76" xfId="815" xr:uid="{00000000-0005-0000-0000-00008E010000}"/>
    <cellStyle name="Ввод  2 77" xfId="816" xr:uid="{00000000-0005-0000-0000-00008F010000}"/>
    <cellStyle name="Ввод  2 78" xfId="817" xr:uid="{00000000-0005-0000-0000-000090010000}"/>
    <cellStyle name="Ввод  2 79" xfId="818" xr:uid="{00000000-0005-0000-0000-000091010000}"/>
    <cellStyle name="Ввод  2 8" xfId="819" xr:uid="{00000000-0005-0000-0000-000092010000}"/>
    <cellStyle name="Ввод  2 80" xfId="820" xr:uid="{00000000-0005-0000-0000-000093010000}"/>
    <cellStyle name="Ввод  2 81" xfId="821" xr:uid="{00000000-0005-0000-0000-000094010000}"/>
    <cellStyle name="Ввод  2 82" xfId="822" xr:uid="{00000000-0005-0000-0000-000095010000}"/>
    <cellStyle name="Ввод  2 83" xfId="823" xr:uid="{00000000-0005-0000-0000-000096010000}"/>
    <cellStyle name="Ввод  2 84" xfId="824" xr:uid="{00000000-0005-0000-0000-000097010000}"/>
    <cellStyle name="Ввод  2 85" xfId="825" xr:uid="{00000000-0005-0000-0000-000098010000}"/>
    <cellStyle name="Ввод  2 86" xfId="826" xr:uid="{00000000-0005-0000-0000-000099010000}"/>
    <cellStyle name="Ввод  2 87" xfId="827" xr:uid="{00000000-0005-0000-0000-00009A010000}"/>
    <cellStyle name="Ввод  2 88" xfId="828" xr:uid="{00000000-0005-0000-0000-00009B010000}"/>
    <cellStyle name="Ввод  2 89" xfId="829" xr:uid="{00000000-0005-0000-0000-00009C010000}"/>
    <cellStyle name="Ввод  2 9" xfId="830" xr:uid="{00000000-0005-0000-0000-00009D010000}"/>
    <cellStyle name="Ввод  2 90" xfId="831" xr:uid="{00000000-0005-0000-0000-00009E010000}"/>
    <cellStyle name="Ввод  2 91" xfId="832" xr:uid="{00000000-0005-0000-0000-00009F010000}"/>
    <cellStyle name="Ввод  3" xfId="228" xr:uid="{00000000-0005-0000-0000-0000A0010000}"/>
    <cellStyle name="Ввод  3 10" xfId="833" xr:uid="{00000000-0005-0000-0000-0000A1010000}"/>
    <cellStyle name="Ввод  3 11" xfId="834" xr:uid="{00000000-0005-0000-0000-0000A2010000}"/>
    <cellStyle name="Ввод  3 12" xfId="835" xr:uid="{00000000-0005-0000-0000-0000A3010000}"/>
    <cellStyle name="Ввод  3 13" xfId="836" xr:uid="{00000000-0005-0000-0000-0000A4010000}"/>
    <cellStyle name="Ввод  3 14" xfId="837" xr:uid="{00000000-0005-0000-0000-0000A5010000}"/>
    <cellStyle name="Ввод  3 15" xfId="838" xr:uid="{00000000-0005-0000-0000-0000A6010000}"/>
    <cellStyle name="Ввод  3 16" xfId="839" xr:uid="{00000000-0005-0000-0000-0000A7010000}"/>
    <cellStyle name="Ввод  3 17" xfId="840" xr:uid="{00000000-0005-0000-0000-0000A8010000}"/>
    <cellStyle name="Ввод  3 18" xfId="841" xr:uid="{00000000-0005-0000-0000-0000A9010000}"/>
    <cellStyle name="Ввод  3 19" xfId="842" xr:uid="{00000000-0005-0000-0000-0000AA010000}"/>
    <cellStyle name="Ввод  3 2" xfId="843" xr:uid="{00000000-0005-0000-0000-0000AB010000}"/>
    <cellStyle name="Ввод  3 2 2" xfId="844" xr:uid="{00000000-0005-0000-0000-0000AC010000}"/>
    <cellStyle name="Ввод  3 2 3" xfId="845" xr:uid="{00000000-0005-0000-0000-0000AD010000}"/>
    <cellStyle name="Ввод  3 20" xfId="846" xr:uid="{00000000-0005-0000-0000-0000AE010000}"/>
    <cellStyle name="Ввод  3 21" xfId="847" xr:uid="{00000000-0005-0000-0000-0000AF010000}"/>
    <cellStyle name="Ввод  3 22" xfId="848" xr:uid="{00000000-0005-0000-0000-0000B0010000}"/>
    <cellStyle name="Ввод  3 23" xfId="849" xr:uid="{00000000-0005-0000-0000-0000B1010000}"/>
    <cellStyle name="Ввод  3 24" xfId="850" xr:uid="{00000000-0005-0000-0000-0000B2010000}"/>
    <cellStyle name="Ввод  3 25" xfId="851" xr:uid="{00000000-0005-0000-0000-0000B3010000}"/>
    <cellStyle name="Ввод  3 26" xfId="852" xr:uid="{00000000-0005-0000-0000-0000B4010000}"/>
    <cellStyle name="Ввод  3 27" xfId="853" xr:uid="{00000000-0005-0000-0000-0000B5010000}"/>
    <cellStyle name="Ввод  3 28" xfId="854" xr:uid="{00000000-0005-0000-0000-0000B6010000}"/>
    <cellStyle name="Ввод  3 29" xfId="855" xr:uid="{00000000-0005-0000-0000-0000B7010000}"/>
    <cellStyle name="Ввод  3 3" xfId="856" xr:uid="{00000000-0005-0000-0000-0000B8010000}"/>
    <cellStyle name="Ввод  3 3 2" xfId="857" xr:uid="{00000000-0005-0000-0000-0000B9010000}"/>
    <cellStyle name="Ввод  3 3 3" xfId="858" xr:uid="{00000000-0005-0000-0000-0000BA010000}"/>
    <cellStyle name="Ввод  3 30" xfId="859" xr:uid="{00000000-0005-0000-0000-0000BB010000}"/>
    <cellStyle name="Ввод  3 31" xfId="860" xr:uid="{00000000-0005-0000-0000-0000BC010000}"/>
    <cellStyle name="Ввод  3 32" xfId="861" xr:uid="{00000000-0005-0000-0000-0000BD010000}"/>
    <cellStyle name="Ввод  3 33" xfId="862" xr:uid="{00000000-0005-0000-0000-0000BE010000}"/>
    <cellStyle name="Ввод  3 34" xfId="863" xr:uid="{00000000-0005-0000-0000-0000BF010000}"/>
    <cellStyle name="Ввод  3 35" xfId="864" xr:uid="{00000000-0005-0000-0000-0000C0010000}"/>
    <cellStyle name="Ввод  3 36" xfId="865" xr:uid="{00000000-0005-0000-0000-0000C1010000}"/>
    <cellStyle name="Ввод  3 37" xfId="866" xr:uid="{00000000-0005-0000-0000-0000C2010000}"/>
    <cellStyle name="Ввод  3 38" xfId="867" xr:uid="{00000000-0005-0000-0000-0000C3010000}"/>
    <cellStyle name="Ввод  3 39" xfId="868" xr:uid="{00000000-0005-0000-0000-0000C4010000}"/>
    <cellStyle name="Ввод  3 4" xfId="869" xr:uid="{00000000-0005-0000-0000-0000C5010000}"/>
    <cellStyle name="Ввод  3 4 2" xfId="870" xr:uid="{00000000-0005-0000-0000-0000C6010000}"/>
    <cellStyle name="Ввод  3 4 3" xfId="871" xr:uid="{00000000-0005-0000-0000-0000C7010000}"/>
    <cellStyle name="Ввод  3 40" xfId="872" xr:uid="{00000000-0005-0000-0000-0000C8010000}"/>
    <cellStyle name="Ввод  3 41" xfId="873" xr:uid="{00000000-0005-0000-0000-0000C9010000}"/>
    <cellStyle name="Ввод  3 42" xfId="874" xr:uid="{00000000-0005-0000-0000-0000CA010000}"/>
    <cellStyle name="Ввод  3 43" xfId="875" xr:uid="{00000000-0005-0000-0000-0000CB010000}"/>
    <cellStyle name="Ввод  3 44" xfId="876" xr:uid="{00000000-0005-0000-0000-0000CC010000}"/>
    <cellStyle name="Ввод  3 45" xfId="877" xr:uid="{00000000-0005-0000-0000-0000CD010000}"/>
    <cellStyle name="Ввод  3 46" xfId="878" xr:uid="{00000000-0005-0000-0000-0000CE010000}"/>
    <cellStyle name="Ввод  3 47" xfId="879" xr:uid="{00000000-0005-0000-0000-0000CF010000}"/>
    <cellStyle name="Ввод  3 48" xfId="880" xr:uid="{00000000-0005-0000-0000-0000D0010000}"/>
    <cellStyle name="Ввод  3 49" xfId="881" xr:uid="{00000000-0005-0000-0000-0000D1010000}"/>
    <cellStyle name="Ввод  3 5" xfId="882" xr:uid="{00000000-0005-0000-0000-0000D2010000}"/>
    <cellStyle name="Ввод  3 50" xfId="883" xr:uid="{00000000-0005-0000-0000-0000D3010000}"/>
    <cellStyle name="Ввод  3 51" xfId="884" xr:uid="{00000000-0005-0000-0000-0000D4010000}"/>
    <cellStyle name="Ввод  3 52" xfId="885" xr:uid="{00000000-0005-0000-0000-0000D5010000}"/>
    <cellStyle name="Ввод  3 53" xfId="886" xr:uid="{00000000-0005-0000-0000-0000D6010000}"/>
    <cellStyle name="Ввод  3 54" xfId="887" xr:uid="{00000000-0005-0000-0000-0000D7010000}"/>
    <cellStyle name="Ввод  3 55" xfId="888" xr:uid="{00000000-0005-0000-0000-0000D8010000}"/>
    <cellStyle name="Ввод  3 56" xfId="889" xr:uid="{00000000-0005-0000-0000-0000D9010000}"/>
    <cellStyle name="Ввод  3 57" xfId="890" xr:uid="{00000000-0005-0000-0000-0000DA010000}"/>
    <cellStyle name="Ввод  3 58" xfId="891" xr:uid="{00000000-0005-0000-0000-0000DB010000}"/>
    <cellStyle name="Ввод  3 59" xfId="892" xr:uid="{00000000-0005-0000-0000-0000DC010000}"/>
    <cellStyle name="Ввод  3 6" xfId="893" xr:uid="{00000000-0005-0000-0000-0000DD010000}"/>
    <cellStyle name="Ввод  3 60" xfId="894" xr:uid="{00000000-0005-0000-0000-0000DE010000}"/>
    <cellStyle name="Ввод  3 61" xfId="895" xr:uid="{00000000-0005-0000-0000-0000DF010000}"/>
    <cellStyle name="Ввод  3 62" xfId="896" xr:uid="{00000000-0005-0000-0000-0000E0010000}"/>
    <cellStyle name="Ввод  3 63" xfId="897" xr:uid="{00000000-0005-0000-0000-0000E1010000}"/>
    <cellStyle name="Ввод  3 64" xfId="898" xr:uid="{00000000-0005-0000-0000-0000E2010000}"/>
    <cellStyle name="Ввод  3 65" xfId="899" xr:uid="{00000000-0005-0000-0000-0000E3010000}"/>
    <cellStyle name="Ввод  3 66" xfId="900" xr:uid="{00000000-0005-0000-0000-0000E4010000}"/>
    <cellStyle name="Ввод  3 67" xfId="901" xr:uid="{00000000-0005-0000-0000-0000E5010000}"/>
    <cellStyle name="Ввод  3 68" xfId="902" xr:uid="{00000000-0005-0000-0000-0000E6010000}"/>
    <cellStyle name="Ввод  3 69" xfId="903" xr:uid="{00000000-0005-0000-0000-0000E7010000}"/>
    <cellStyle name="Ввод  3 7" xfId="904" xr:uid="{00000000-0005-0000-0000-0000E8010000}"/>
    <cellStyle name="Ввод  3 70" xfId="905" xr:uid="{00000000-0005-0000-0000-0000E9010000}"/>
    <cellStyle name="Ввод  3 71" xfId="906" xr:uid="{00000000-0005-0000-0000-0000EA010000}"/>
    <cellStyle name="Ввод  3 72" xfId="907" xr:uid="{00000000-0005-0000-0000-0000EB010000}"/>
    <cellStyle name="Ввод  3 73" xfId="908" xr:uid="{00000000-0005-0000-0000-0000EC010000}"/>
    <cellStyle name="Ввод  3 74" xfId="909" xr:uid="{00000000-0005-0000-0000-0000ED010000}"/>
    <cellStyle name="Ввод  3 75" xfId="910" xr:uid="{00000000-0005-0000-0000-0000EE010000}"/>
    <cellStyle name="Ввод  3 76" xfId="911" xr:uid="{00000000-0005-0000-0000-0000EF010000}"/>
    <cellStyle name="Ввод  3 77" xfId="912" xr:uid="{00000000-0005-0000-0000-0000F0010000}"/>
    <cellStyle name="Ввод  3 78" xfId="913" xr:uid="{00000000-0005-0000-0000-0000F1010000}"/>
    <cellStyle name="Ввод  3 79" xfId="914" xr:uid="{00000000-0005-0000-0000-0000F2010000}"/>
    <cellStyle name="Ввод  3 8" xfId="915" xr:uid="{00000000-0005-0000-0000-0000F3010000}"/>
    <cellStyle name="Ввод  3 80" xfId="916" xr:uid="{00000000-0005-0000-0000-0000F4010000}"/>
    <cellStyle name="Ввод  3 81" xfId="917" xr:uid="{00000000-0005-0000-0000-0000F5010000}"/>
    <cellStyle name="Ввод  3 82" xfId="918" xr:uid="{00000000-0005-0000-0000-0000F6010000}"/>
    <cellStyle name="Ввод  3 83" xfId="919" xr:uid="{00000000-0005-0000-0000-0000F7010000}"/>
    <cellStyle name="Ввод  3 84" xfId="920" xr:uid="{00000000-0005-0000-0000-0000F8010000}"/>
    <cellStyle name="Ввод  3 85" xfId="921" xr:uid="{00000000-0005-0000-0000-0000F9010000}"/>
    <cellStyle name="Ввод  3 86" xfId="922" xr:uid="{00000000-0005-0000-0000-0000FA010000}"/>
    <cellStyle name="Ввод  3 87" xfId="923" xr:uid="{00000000-0005-0000-0000-0000FB010000}"/>
    <cellStyle name="Ввод  3 88" xfId="924" xr:uid="{00000000-0005-0000-0000-0000FC010000}"/>
    <cellStyle name="Ввод  3 89" xfId="925" xr:uid="{00000000-0005-0000-0000-0000FD010000}"/>
    <cellStyle name="Ввод  3 9" xfId="926" xr:uid="{00000000-0005-0000-0000-0000FE010000}"/>
    <cellStyle name="Ввод  3 90" xfId="927" xr:uid="{00000000-0005-0000-0000-0000FF010000}"/>
    <cellStyle name="Ввод  3 91" xfId="928" xr:uid="{00000000-0005-0000-0000-000000020000}"/>
    <cellStyle name="Ввод  4" xfId="229" xr:uid="{00000000-0005-0000-0000-000001020000}"/>
    <cellStyle name="Ввод  4 10" xfId="929" xr:uid="{00000000-0005-0000-0000-000002020000}"/>
    <cellStyle name="Ввод  4 11" xfId="930" xr:uid="{00000000-0005-0000-0000-000003020000}"/>
    <cellStyle name="Ввод  4 12" xfId="931" xr:uid="{00000000-0005-0000-0000-000004020000}"/>
    <cellStyle name="Ввод  4 13" xfId="932" xr:uid="{00000000-0005-0000-0000-000005020000}"/>
    <cellStyle name="Ввод  4 14" xfId="933" xr:uid="{00000000-0005-0000-0000-000006020000}"/>
    <cellStyle name="Ввод  4 15" xfId="934" xr:uid="{00000000-0005-0000-0000-000007020000}"/>
    <cellStyle name="Ввод  4 16" xfId="935" xr:uid="{00000000-0005-0000-0000-000008020000}"/>
    <cellStyle name="Ввод  4 17" xfId="936" xr:uid="{00000000-0005-0000-0000-000009020000}"/>
    <cellStyle name="Ввод  4 18" xfId="937" xr:uid="{00000000-0005-0000-0000-00000A020000}"/>
    <cellStyle name="Ввод  4 19" xfId="938" xr:uid="{00000000-0005-0000-0000-00000B020000}"/>
    <cellStyle name="Ввод  4 2" xfId="939" xr:uid="{00000000-0005-0000-0000-00000C020000}"/>
    <cellStyle name="Ввод  4 2 2" xfId="940" xr:uid="{00000000-0005-0000-0000-00000D020000}"/>
    <cellStyle name="Ввод  4 2 3" xfId="941" xr:uid="{00000000-0005-0000-0000-00000E020000}"/>
    <cellStyle name="Ввод  4 20" xfId="942" xr:uid="{00000000-0005-0000-0000-00000F020000}"/>
    <cellStyle name="Ввод  4 21" xfId="943" xr:uid="{00000000-0005-0000-0000-000010020000}"/>
    <cellStyle name="Ввод  4 22" xfId="944" xr:uid="{00000000-0005-0000-0000-000011020000}"/>
    <cellStyle name="Ввод  4 23" xfId="945" xr:uid="{00000000-0005-0000-0000-000012020000}"/>
    <cellStyle name="Ввод  4 24" xfId="946" xr:uid="{00000000-0005-0000-0000-000013020000}"/>
    <cellStyle name="Ввод  4 25" xfId="947" xr:uid="{00000000-0005-0000-0000-000014020000}"/>
    <cellStyle name="Ввод  4 26" xfId="948" xr:uid="{00000000-0005-0000-0000-000015020000}"/>
    <cellStyle name="Ввод  4 27" xfId="949" xr:uid="{00000000-0005-0000-0000-000016020000}"/>
    <cellStyle name="Ввод  4 28" xfId="950" xr:uid="{00000000-0005-0000-0000-000017020000}"/>
    <cellStyle name="Ввод  4 29" xfId="951" xr:uid="{00000000-0005-0000-0000-000018020000}"/>
    <cellStyle name="Ввод  4 3" xfId="952" xr:uid="{00000000-0005-0000-0000-000019020000}"/>
    <cellStyle name="Ввод  4 3 2" xfId="953" xr:uid="{00000000-0005-0000-0000-00001A020000}"/>
    <cellStyle name="Ввод  4 3 3" xfId="954" xr:uid="{00000000-0005-0000-0000-00001B020000}"/>
    <cellStyle name="Ввод  4 30" xfId="955" xr:uid="{00000000-0005-0000-0000-00001C020000}"/>
    <cellStyle name="Ввод  4 31" xfId="956" xr:uid="{00000000-0005-0000-0000-00001D020000}"/>
    <cellStyle name="Ввод  4 32" xfId="957" xr:uid="{00000000-0005-0000-0000-00001E020000}"/>
    <cellStyle name="Ввод  4 33" xfId="958" xr:uid="{00000000-0005-0000-0000-00001F020000}"/>
    <cellStyle name="Ввод  4 34" xfId="959" xr:uid="{00000000-0005-0000-0000-000020020000}"/>
    <cellStyle name="Ввод  4 35" xfId="960" xr:uid="{00000000-0005-0000-0000-000021020000}"/>
    <cellStyle name="Ввод  4 36" xfId="961" xr:uid="{00000000-0005-0000-0000-000022020000}"/>
    <cellStyle name="Ввод  4 37" xfId="962" xr:uid="{00000000-0005-0000-0000-000023020000}"/>
    <cellStyle name="Ввод  4 38" xfId="963" xr:uid="{00000000-0005-0000-0000-000024020000}"/>
    <cellStyle name="Ввод  4 39" xfId="964" xr:uid="{00000000-0005-0000-0000-000025020000}"/>
    <cellStyle name="Ввод  4 4" xfId="965" xr:uid="{00000000-0005-0000-0000-000026020000}"/>
    <cellStyle name="Ввод  4 4 2" xfId="966" xr:uid="{00000000-0005-0000-0000-000027020000}"/>
    <cellStyle name="Ввод  4 4 3" xfId="967" xr:uid="{00000000-0005-0000-0000-000028020000}"/>
    <cellStyle name="Ввод  4 40" xfId="968" xr:uid="{00000000-0005-0000-0000-000029020000}"/>
    <cellStyle name="Ввод  4 41" xfId="969" xr:uid="{00000000-0005-0000-0000-00002A020000}"/>
    <cellStyle name="Ввод  4 42" xfId="970" xr:uid="{00000000-0005-0000-0000-00002B020000}"/>
    <cellStyle name="Ввод  4 43" xfId="971" xr:uid="{00000000-0005-0000-0000-00002C020000}"/>
    <cellStyle name="Ввод  4 44" xfId="972" xr:uid="{00000000-0005-0000-0000-00002D020000}"/>
    <cellStyle name="Ввод  4 45" xfId="973" xr:uid="{00000000-0005-0000-0000-00002E020000}"/>
    <cellStyle name="Ввод  4 46" xfId="974" xr:uid="{00000000-0005-0000-0000-00002F020000}"/>
    <cellStyle name="Ввод  4 47" xfId="975" xr:uid="{00000000-0005-0000-0000-000030020000}"/>
    <cellStyle name="Ввод  4 48" xfId="976" xr:uid="{00000000-0005-0000-0000-000031020000}"/>
    <cellStyle name="Ввод  4 49" xfId="977" xr:uid="{00000000-0005-0000-0000-000032020000}"/>
    <cellStyle name="Ввод  4 5" xfId="978" xr:uid="{00000000-0005-0000-0000-000033020000}"/>
    <cellStyle name="Ввод  4 50" xfId="979" xr:uid="{00000000-0005-0000-0000-000034020000}"/>
    <cellStyle name="Ввод  4 51" xfId="980" xr:uid="{00000000-0005-0000-0000-000035020000}"/>
    <cellStyle name="Ввод  4 52" xfId="981" xr:uid="{00000000-0005-0000-0000-000036020000}"/>
    <cellStyle name="Ввод  4 53" xfId="982" xr:uid="{00000000-0005-0000-0000-000037020000}"/>
    <cellStyle name="Ввод  4 54" xfId="983" xr:uid="{00000000-0005-0000-0000-000038020000}"/>
    <cellStyle name="Ввод  4 55" xfId="984" xr:uid="{00000000-0005-0000-0000-000039020000}"/>
    <cellStyle name="Ввод  4 56" xfId="985" xr:uid="{00000000-0005-0000-0000-00003A020000}"/>
    <cellStyle name="Ввод  4 57" xfId="986" xr:uid="{00000000-0005-0000-0000-00003B020000}"/>
    <cellStyle name="Ввод  4 58" xfId="987" xr:uid="{00000000-0005-0000-0000-00003C020000}"/>
    <cellStyle name="Ввод  4 59" xfId="988" xr:uid="{00000000-0005-0000-0000-00003D020000}"/>
    <cellStyle name="Ввод  4 6" xfId="989" xr:uid="{00000000-0005-0000-0000-00003E020000}"/>
    <cellStyle name="Ввод  4 60" xfId="990" xr:uid="{00000000-0005-0000-0000-00003F020000}"/>
    <cellStyle name="Ввод  4 61" xfId="991" xr:uid="{00000000-0005-0000-0000-000040020000}"/>
    <cellStyle name="Ввод  4 62" xfId="992" xr:uid="{00000000-0005-0000-0000-000041020000}"/>
    <cellStyle name="Ввод  4 63" xfId="993" xr:uid="{00000000-0005-0000-0000-000042020000}"/>
    <cellStyle name="Ввод  4 64" xfId="994" xr:uid="{00000000-0005-0000-0000-000043020000}"/>
    <cellStyle name="Ввод  4 65" xfId="995" xr:uid="{00000000-0005-0000-0000-000044020000}"/>
    <cellStyle name="Ввод  4 66" xfId="996" xr:uid="{00000000-0005-0000-0000-000045020000}"/>
    <cellStyle name="Ввод  4 67" xfId="997" xr:uid="{00000000-0005-0000-0000-000046020000}"/>
    <cellStyle name="Ввод  4 68" xfId="998" xr:uid="{00000000-0005-0000-0000-000047020000}"/>
    <cellStyle name="Ввод  4 69" xfId="999" xr:uid="{00000000-0005-0000-0000-000048020000}"/>
    <cellStyle name="Ввод  4 7" xfId="1000" xr:uid="{00000000-0005-0000-0000-000049020000}"/>
    <cellStyle name="Ввод  4 70" xfId="1001" xr:uid="{00000000-0005-0000-0000-00004A020000}"/>
    <cellStyle name="Ввод  4 71" xfId="1002" xr:uid="{00000000-0005-0000-0000-00004B020000}"/>
    <cellStyle name="Ввод  4 72" xfId="1003" xr:uid="{00000000-0005-0000-0000-00004C020000}"/>
    <cellStyle name="Ввод  4 73" xfId="1004" xr:uid="{00000000-0005-0000-0000-00004D020000}"/>
    <cellStyle name="Ввод  4 74" xfId="1005" xr:uid="{00000000-0005-0000-0000-00004E020000}"/>
    <cellStyle name="Ввод  4 75" xfId="1006" xr:uid="{00000000-0005-0000-0000-00004F020000}"/>
    <cellStyle name="Ввод  4 76" xfId="1007" xr:uid="{00000000-0005-0000-0000-000050020000}"/>
    <cellStyle name="Ввод  4 77" xfId="1008" xr:uid="{00000000-0005-0000-0000-000051020000}"/>
    <cellStyle name="Ввод  4 78" xfId="1009" xr:uid="{00000000-0005-0000-0000-000052020000}"/>
    <cellStyle name="Ввод  4 79" xfId="1010" xr:uid="{00000000-0005-0000-0000-000053020000}"/>
    <cellStyle name="Ввод  4 8" xfId="1011" xr:uid="{00000000-0005-0000-0000-000054020000}"/>
    <cellStyle name="Ввод  4 80" xfId="1012" xr:uid="{00000000-0005-0000-0000-000055020000}"/>
    <cellStyle name="Ввод  4 81" xfId="1013" xr:uid="{00000000-0005-0000-0000-000056020000}"/>
    <cellStyle name="Ввод  4 82" xfId="1014" xr:uid="{00000000-0005-0000-0000-000057020000}"/>
    <cellStyle name="Ввод  4 83" xfId="1015" xr:uid="{00000000-0005-0000-0000-000058020000}"/>
    <cellStyle name="Ввод  4 84" xfId="1016" xr:uid="{00000000-0005-0000-0000-000059020000}"/>
    <cellStyle name="Ввод  4 85" xfId="1017" xr:uid="{00000000-0005-0000-0000-00005A020000}"/>
    <cellStyle name="Ввод  4 86" xfId="1018" xr:uid="{00000000-0005-0000-0000-00005B020000}"/>
    <cellStyle name="Ввод  4 87" xfId="1019" xr:uid="{00000000-0005-0000-0000-00005C020000}"/>
    <cellStyle name="Ввод  4 88" xfId="1020" xr:uid="{00000000-0005-0000-0000-00005D020000}"/>
    <cellStyle name="Ввод  4 89" xfId="1021" xr:uid="{00000000-0005-0000-0000-00005E020000}"/>
    <cellStyle name="Ввод  4 9" xfId="1022" xr:uid="{00000000-0005-0000-0000-00005F020000}"/>
    <cellStyle name="Ввод  4 90" xfId="1023" xr:uid="{00000000-0005-0000-0000-000060020000}"/>
    <cellStyle name="Ввод  4 91" xfId="1024" xr:uid="{00000000-0005-0000-0000-000061020000}"/>
    <cellStyle name="Ввод  5" xfId="230" xr:uid="{00000000-0005-0000-0000-000062020000}"/>
    <cellStyle name="Ввод  5 10" xfId="1025" xr:uid="{00000000-0005-0000-0000-000063020000}"/>
    <cellStyle name="Ввод  5 11" xfId="1026" xr:uid="{00000000-0005-0000-0000-000064020000}"/>
    <cellStyle name="Ввод  5 12" xfId="1027" xr:uid="{00000000-0005-0000-0000-000065020000}"/>
    <cellStyle name="Ввод  5 13" xfId="1028" xr:uid="{00000000-0005-0000-0000-000066020000}"/>
    <cellStyle name="Ввод  5 14" xfId="1029" xr:uid="{00000000-0005-0000-0000-000067020000}"/>
    <cellStyle name="Ввод  5 15" xfId="1030" xr:uid="{00000000-0005-0000-0000-000068020000}"/>
    <cellStyle name="Ввод  5 16" xfId="1031" xr:uid="{00000000-0005-0000-0000-000069020000}"/>
    <cellStyle name="Ввод  5 17" xfId="1032" xr:uid="{00000000-0005-0000-0000-00006A020000}"/>
    <cellStyle name="Ввод  5 18" xfId="1033" xr:uid="{00000000-0005-0000-0000-00006B020000}"/>
    <cellStyle name="Ввод  5 19" xfId="1034" xr:uid="{00000000-0005-0000-0000-00006C020000}"/>
    <cellStyle name="Ввод  5 2" xfId="1035" xr:uid="{00000000-0005-0000-0000-00006D020000}"/>
    <cellStyle name="Ввод  5 2 2" xfId="1036" xr:uid="{00000000-0005-0000-0000-00006E020000}"/>
    <cellStyle name="Ввод  5 2 3" xfId="1037" xr:uid="{00000000-0005-0000-0000-00006F020000}"/>
    <cellStyle name="Ввод  5 20" xfId="1038" xr:uid="{00000000-0005-0000-0000-000070020000}"/>
    <cellStyle name="Ввод  5 21" xfId="1039" xr:uid="{00000000-0005-0000-0000-000071020000}"/>
    <cellStyle name="Ввод  5 22" xfId="1040" xr:uid="{00000000-0005-0000-0000-000072020000}"/>
    <cellStyle name="Ввод  5 23" xfId="1041" xr:uid="{00000000-0005-0000-0000-000073020000}"/>
    <cellStyle name="Ввод  5 24" xfId="1042" xr:uid="{00000000-0005-0000-0000-000074020000}"/>
    <cellStyle name="Ввод  5 25" xfId="1043" xr:uid="{00000000-0005-0000-0000-000075020000}"/>
    <cellStyle name="Ввод  5 26" xfId="1044" xr:uid="{00000000-0005-0000-0000-000076020000}"/>
    <cellStyle name="Ввод  5 27" xfId="1045" xr:uid="{00000000-0005-0000-0000-000077020000}"/>
    <cellStyle name="Ввод  5 28" xfId="1046" xr:uid="{00000000-0005-0000-0000-000078020000}"/>
    <cellStyle name="Ввод  5 29" xfId="1047" xr:uid="{00000000-0005-0000-0000-000079020000}"/>
    <cellStyle name="Ввод  5 3" xfId="1048" xr:uid="{00000000-0005-0000-0000-00007A020000}"/>
    <cellStyle name="Ввод  5 3 2" xfId="1049" xr:uid="{00000000-0005-0000-0000-00007B020000}"/>
    <cellStyle name="Ввод  5 3 3" xfId="1050" xr:uid="{00000000-0005-0000-0000-00007C020000}"/>
    <cellStyle name="Ввод  5 30" xfId="1051" xr:uid="{00000000-0005-0000-0000-00007D020000}"/>
    <cellStyle name="Ввод  5 31" xfId="1052" xr:uid="{00000000-0005-0000-0000-00007E020000}"/>
    <cellStyle name="Ввод  5 32" xfId="1053" xr:uid="{00000000-0005-0000-0000-00007F020000}"/>
    <cellStyle name="Ввод  5 33" xfId="1054" xr:uid="{00000000-0005-0000-0000-000080020000}"/>
    <cellStyle name="Ввод  5 34" xfId="1055" xr:uid="{00000000-0005-0000-0000-000081020000}"/>
    <cellStyle name="Ввод  5 35" xfId="1056" xr:uid="{00000000-0005-0000-0000-000082020000}"/>
    <cellStyle name="Ввод  5 36" xfId="1057" xr:uid="{00000000-0005-0000-0000-000083020000}"/>
    <cellStyle name="Ввод  5 37" xfId="1058" xr:uid="{00000000-0005-0000-0000-000084020000}"/>
    <cellStyle name="Ввод  5 38" xfId="1059" xr:uid="{00000000-0005-0000-0000-000085020000}"/>
    <cellStyle name="Ввод  5 39" xfId="1060" xr:uid="{00000000-0005-0000-0000-000086020000}"/>
    <cellStyle name="Ввод  5 4" xfId="1061" xr:uid="{00000000-0005-0000-0000-000087020000}"/>
    <cellStyle name="Ввод  5 4 2" xfId="1062" xr:uid="{00000000-0005-0000-0000-000088020000}"/>
    <cellStyle name="Ввод  5 4 3" xfId="1063" xr:uid="{00000000-0005-0000-0000-000089020000}"/>
    <cellStyle name="Ввод  5 40" xfId="1064" xr:uid="{00000000-0005-0000-0000-00008A020000}"/>
    <cellStyle name="Ввод  5 41" xfId="1065" xr:uid="{00000000-0005-0000-0000-00008B020000}"/>
    <cellStyle name="Ввод  5 42" xfId="1066" xr:uid="{00000000-0005-0000-0000-00008C020000}"/>
    <cellStyle name="Ввод  5 43" xfId="1067" xr:uid="{00000000-0005-0000-0000-00008D020000}"/>
    <cellStyle name="Ввод  5 44" xfId="1068" xr:uid="{00000000-0005-0000-0000-00008E020000}"/>
    <cellStyle name="Ввод  5 45" xfId="1069" xr:uid="{00000000-0005-0000-0000-00008F020000}"/>
    <cellStyle name="Ввод  5 46" xfId="1070" xr:uid="{00000000-0005-0000-0000-000090020000}"/>
    <cellStyle name="Ввод  5 47" xfId="1071" xr:uid="{00000000-0005-0000-0000-000091020000}"/>
    <cellStyle name="Ввод  5 48" xfId="1072" xr:uid="{00000000-0005-0000-0000-000092020000}"/>
    <cellStyle name="Ввод  5 49" xfId="1073" xr:uid="{00000000-0005-0000-0000-000093020000}"/>
    <cellStyle name="Ввод  5 5" xfId="1074" xr:uid="{00000000-0005-0000-0000-000094020000}"/>
    <cellStyle name="Ввод  5 50" xfId="1075" xr:uid="{00000000-0005-0000-0000-000095020000}"/>
    <cellStyle name="Ввод  5 51" xfId="1076" xr:uid="{00000000-0005-0000-0000-000096020000}"/>
    <cellStyle name="Ввод  5 52" xfId="1077" xr:uid="{00000000-0005-0000-0000-000097020000}"/>
    <cellStyle name="Ввод  5 53" xfId="1078" xr:uid="{00000000-0005-0000-0000-000098020000}"/>
    <cellStyle name="Ввод  5 54" xfId="1079" xr:uid="{00000000-0005-0000-0000-000099020000}"/>
    <cellStyle name="Ввод  5 55" xfId="1080" xr:uid="{00000000-0005-0000-0000-00009A020000}"/>
    <cellStyle name="Ввод  5 56" xfId="1081" xr:uid="{00000000-0005-0000-0000-00009B020000}"/>
    <cellStyle name="Ввод  5 57" xfId="1082" xr:uid="{00000000-0005-0000-0000-00009C020000}"/>
    <cellStyle name="Ввод  5 58" xfId="1083" xr:uid="{00000000-0005-0000-0000-00009D020000}"/>
    <cellStyle name="Ввод  5 59" xfId="1084" xr:uid="{00000000-0005-0000-0000-00009E020000}"/>
    <cellStyle name="Ввод  5 6" xfId="1085" xr:uid="{00000000-0005-0000-0000-00009F020000}"/>
    <cellStyle name="Ввод  5 60" xfId="1086" xr:uid="{00000000-0005-0000-0000-0000A0020000}"/>
    <cellStyle name="Ввод  5 61" xfId="1087" xr:uid="{00000000-0005-0000-0000-0000A1020000}"/>
    <cellStyle name="Ввод  5 62" xfId="1088" xr:uid="{00000000-0005-0000-0000-0000A2020000}"/>
    <cellStyle name="Ввод  5 63" xfId="1089" xr:uid="{00000000-0005-0000-0000-0000A3020000}"/>
    <cellStyle name="Ввод  5 64" xfId="1090" xr:uid="{00000000-0005-0000-0000-0000A4020000}"/>
    <cellStyle name="Ввод  5 65" xfId="1091" xr:uid="{00000000-0005-0000-0000-0000A5020000}"/>
    <cellStyle name="Ввод  5 66" xfId="1092" xr:uid="{00000000-0005-0000-0000-0000A6020000}"/>
    <cellStyle name="Ввод  5 67" xfId="1093" xr:uid="{00000000-0005-0000-0000-0000A7020000}"/>
    <cellStyle name="Ввод  5 68" xfId="1094" xr:uid="{00000000-0005-0000-0000-0000A8020000}"/>
    <cellStyle name="Ввод  5 69" xfId="1095" xr:uid="{00000000-0005-0000-0000-0000A9020000}"/>
    <cellStyle name="Ввод  5 7" xfId="1096" xr:uid="{00000000-0005-0000-0000-0000AA020000}"/>
    <cellStyle name="Ввод  5 70" xfId="1097" xr:uid="{00000000-0005-0000-0000-0000AB020000}"/>
    <cellStyle name="Ввод  5 71" xfId="1098" xr:uid="{00000000-0005-0000-0000-0000AC020000}"/>
    <cellStyle name="Ввод  5 72" xfId="1099" xr:uid="{00000000-0005-0000-0000-0000AD020000}"/>
    <cellStyle name="Ввод  5 73" xfId="1100" xr:uid="{00000000-0005-0000-0000-0000AE020000}"/>
    <cellStyle name="Ввод  5 74" xfId="1101" xr:uid="{00000000-0005-0000-0000-0000AF020000}"/>
    <cellStyle name="Ввод  5 75" xfId="1102" xr:uid="{00000000-0005-0000-0000-0000B0020000}"/>
    <cellStyle name="Ввод  5 76" xfId="1103" xr:uid="{00000000-0005-0000-0000-0000B1020000}"/>
    <cellStyle name="Ввод  5 77" xfId="1104" xr:uid="{00000000-0005-0000-0000-0000B2020000}"/>
    <cellStyle name="Ввод  5 78" xfId="1105" xr:uid="{00000000-0005-0000-0000-0000B3020000}"/>
    <cellStyle name="Ввод  5 79" xfId="1106" xr:uid="{00000000-0005-0000-0000-0000B4020000}"/>
    <cellStyle name="Ввод  5 8" xfId="1107" xr:uid="{00000000-0005-0000-0000-0000B5020000}"/>
    <cellStyle name="Ввод  5 80" xfId="1108" xr:uid="{00000000-0005-0000-0000-0000B6020000}"/>
    <cellStyle name="Ввод  5 81" xfId="1109" xr:uid="{00000000-0005-0000-0000-0000B7020000}"/>
    <cellStyle name="Ввод  5 82" xfId="1110" xr:uid="{00000000-0005-0000-0000-0000B8020000}"/>
    <cellStyle name="Ввод  5 83" xfId="1111" xr:uid="{00000000-0005-0000-0000-0000B9020000}"/>
    <cellStyle name="Ввод  5 84" xfId="1112" xr:uid="{00000000-0005-0000-0000-0000BA020000}"/>
    <cellStyle name="Ввод  5 85" xfId="1113" xr:uid="{00000000-0005-0000-0000-0000BB020000}"/>
    <cellStyle name="Ввод  5 86" xfId="1114" xr:uid="{00000000-0005-0000-0000-0000BC020000}"/>
    <cellStyle name="Ввод  5 87" xfId="1115" xr:uid="{00000000-0005-0000-0000-0000BD020000}"/>
    <cellStyle name="Ввод  5 88" xfId="1116" xr:uid="{00000000-0005-0000-0000-0000BE020000}"/>
    <cellStyle name="Ввод  5 89" xfId="1117" xr:uid="{00000000-0005-0000-0000-0000BF020000}"/>
    <cellStyle name="Ввод  5 9" xfId="1118" xr:uid="{00000000-0005-0000-0000-0000C0020000}"/>
    <cellStyle name="Ввод  5 90" xfId="1119" xr:uid="{00000000-0005-0000-0000-0000C1020000}"/>
    <cellStyle name="Ввод  5 91" xfId="1120" xr:uid="{00000000-0005-0000-0000-0000C2020000}"/>
    <cellStyle name="Ввод  6" xfId="231" xr:uid="{00000000-0005-0000-0000-0000C3020000}"/>
    <cellStyle name="Ввод  6 10" xfId="1121" xr:uid="{00000000-0005-0000-0000-0000C4020000}"/>
    <cellStyle name="Ввод  6 11" xfId="1122" xr:uid="{00000000-0005-0000-0000-0000C5020000}"/>
    <cellStyle name="Ввод  6 12" xfId="1123" xr:uid="{00000000-0005-0000-0000-0000C6020000}"/>
    <cellStyle name="Ввод  6 13" xfId="1124" xr:uid="{00000000-0005-0000-0000-0000C7020000}"/>
    <cellStyle name="Ввод  6 14" xfId="1125" xr:uid="{00000000-0005-0000-0000-0000C8020000}"/>
    <cellStyle name="Ввод  6 15" xfId="1126" xr:uid="{00000000-0005-0000-0000-0000C9020000}"/>
    <cellStyle name="Ввод  6 16" xfId="1127" xr:uid="{00000000-0005-0000-0000-0000CA020000}"/>
    <cellStyle name="Ввод  6 17" xfId="1128" xr:uid="{00000000-0005-0000-0000-0000CB020000}"/>
    <cellStyle name="Ввод  6 18" xfId="1129" xr:uid="{00000000-0005-0000-0000-0000CC020000}"/>
    <cellStyle name="Ввод  6 19" xfId="1130" xr:uid="{00000000-0005-0000-0000-0000CD020000}"/>
    <cellStyle name="Ввод  6 2" xfId="1131" xr:uid="{00000000-0005-0000-0000-0000CE020000}"/>
    <cellStyle name="Ввод  6 2 2" xfId="1132" xr:uid="{00000000-0005-0000-0000-0000CF020000}"/>
    <cellStyle name="Ввод  6 2 3" xfId="1133" xr:uid="{00000000-0005-0000-0000-0000D0020000}"/>
    <cellStyle name="Ввод  6 20" xfId="1134" xr:uid="{00000000-0005-0000-0000-0000D1020000}"/>
    <cellStyle name="Ввод  6 21" xfId="1135" xr:uid="{00000000-0005-0000-0000-0000D2020000}"/>
    <cellStyle name="Ввод  6 22" xfId="1136" xr:uid="{00000000-0005-0000-0000-0000D3020000}"/>
    <cellStyle name="Ввод  6 23" xfId="1137" xr:uid="{00000000-0005-0000-0000-0000D4020000}"/>
    <cellStyle name="Ввод  6 24" xfId="1138" xr:uid="{00000000-0005-0000-0000-0000D5020000}"/>
    <cellStyle name="Ввод  6 25" xfId="1139" xr:uid="{00000000-0005-0000-0000-0000D6020000}"/>
    <cellStyle name="Ввод  6 26" xfId="1140" xr:uid="{00000000-0005-0000-0000-0000D7020000}"/>
    <cellStyle name="Ввод  6 27" xfId="1141" xr:uid="{00000000-0005-0000-0000-0000D8020000}"/>
    <cellStyle name="Ввод  6 28" xfId="1142" xr:uid="{00000000-0005-0000-0000-0000D9020000}"/>
    <cellStyle name="Ввод  6 29" xfId="1143" xr:uid="{00000000-0005-0000-0000-0000DA020000}"/>
    <cellStyle name="Ввод  6 3" xfId="1144" xr:uid="{00000000-0005-0000-0000-0000DB020000}"/>
    <cellStyle name="Ввод  6 3 2" xfId="1145" xr:uid="{00000000-0005-0000-0000-0000DC020000}"/>
    <cellStyle name="Ввод  6 3 3" xfId="1146" xr:uid="{00000000-0005-0000-0000-0000DD020000}"/>
    <cellStyle name="Ввод  6 30" xfId="1147" xr:uid="{00000000-0005-0000-0000-0000DE020000}"/>
    <cellStyle name="Ввод  6 31" xfId="1148" xr:uid="{00000000-0005-0000-0000-0000DF020000}"/>
    <cellStyle name="Ввод  6 32" xfId="1149" xr:uid="{00000000-0005-0000-0000-0000E0020000}"/>
    <cellStyle name="Ввод  6 33" xfId="1150" xr:uid="{00000000-0005-0000-0000-0000E1020000}"/>
    <cellStyle name="Ввод  6 34" xfId="1151" xr:uid="{00000000-0005-0000-0000-0000E2020000}"/>
    <cellStyle name="Ввод  6 35" xfId="1152" xr:uid="{00000000-0005-0000-0000-0000E3020000}"/>
    <cellStyle name="Ввод  6 36" xfId="1153" xr:uid="{00000000-0005-0000-0000-0000E4020000}"/>
    <cellStyle name="Ввод  6 37" xfId="1154" xr:uid="{00000000-0005-0000-0000-0000E5020000}"/>
    <cellStyle name="Ввод  6 38" xfId="1155" xr:uid="{00000000-0005-0000-0000-0000E6020000}"/>
    <cellStyle name="Ввод  6 39" xfId="1156" xr:uid="{00000000-0005-0000-0000-0000E7020000}"/>
    <cellStyle name="Ввод  6 4" xfId="1157" xr:uid="{00000000-0005-0000-0000-0000E8020000}"/>
    <cellStyle name="Ввод  6 4 2" xfId="1158" xr:uid="{00000000-0005-0000-0000-0000E9020000}"/>
    <cellStyle name="Ввод  6 4 3" xfId="1159" xr:uid="{00000000-0005-0000-0000-0000EA020000}"/>
    <cellStyle name="Ввод  6 40" xfId="1160" xr:uid="{00000000-0005-0000-0000-0000EB020000}"/>
    <cellStyle name="Ввод  6 41" xfId="1161" xr:uid="{00000000-0005-0000-0000-0000EC020000}"/>
    <cellStyle name="Ввод  6 42" xfId="1162" xr:uid="{00000000-0005-0000-0000-0000ED020000}"/>
    <cellStyle name="Ввод  6 43" xfId="1163" xr:uid="{00000000-0005-0000-0000-0000EE020000}"/>
    <cellStyle name="Ввод  6 44" xfId="1164" xr:uid="{00000000-0005-0000-0000-0000EF020000}"/>
    <cellStyle name="Ввод  6 45" xfId="1165" xr:uid="{00000000-0005-0000-0000-0000F0020000}"/>
    <cellStyle name="Ввод  6 46" xfId="1166" xr:uid="{00000000-0005-0000-0000-0000F1020000}"/>
    <cellStyle name="Ввод  6 47" xfId="1167" xr:uid="{00000000-0005-0000-0000-0000F2020000}"/>
    <cellStyle name="Ввод  6 48" xfId="1168" xr:uid="{00000000-0005-0000-0000-0000F3020000}"/>
    <cellStyle name="Ввод  6 49" xfId="1169" xr:uid="{00000000-0005-0000-0000-0000F4020000}"/>
    <cellStyle name="Ввод  6 5" xfId="1170" xr:uid="{00000000-0005-0000-0000-0000F5020000}"/>
    <cellStyle name="Ввод  6 50" xfId="1171" xr:uid="{00000000-0005-0000-0000-0000F6020000}"/>
    <cellStyle name="Ввод  6 51" xfId="1172" xr:uid="{00000000-0005-0000-0000-0000F7020000}"/>
    <cellStyle name="Ввод  6 52" xfId="1173" xr:uid="{00000000-0005-0000-0000-0000F8020000}"/>
    <cellStyle name="Ввод  6 53" xfId="1174" xr:uid="{00000000-0005-0000-0000-0000F9020000}"/>
    <cellStyle name="Ввод  6 54" xfId="1175" xr:uid="{00000000-0005-0000-0000-0000FA020000}"/>
    <cellStyle name="Ввод  6 55" xfId="1176" xr:uid="{00000000-0005-0000-0000-0000FB020000}"/>
    <cellStyle name="Ввод  6 56" xfId="1177" xr:uid="{00000000-0005-0000-0000-0000FC020000}"/>
    <cellStyle name="Ввод  6 57" xfId="1178" xr:uid="{00000000-0005-0000-0000-0000FD020000}"/>
    <cellStyle name="Ввод  6 58" xfId="1179" xr:uid="{00000000-0005-0000-0000-0000FE020000}"/>
    <cellStyle name="Ввод  6 59" xfId="1180" xr:uid="{00000000-0005-0000-0000-0000FF020000}"/>
    <cellStyle name="Ввод  6 6" xfId="1181" xr:uid="{00000000-0005-0000-0000-000000030000}"/>
    <cellStyle name="Ввод  6 60" xfId="1182" xr:uid="{00000000-0005-0000-0000-000001030000}"/>
    <cellStyle name="Ввод  6 61" xfId="1183" xr:uid="{00000000-0005-0000-0000-000002030000}"/>
    <cellStyle name="Ввод  6 62" xfId="1184" xr:uid="{00000000-0005-0000-0000-000003030000}"/>
    <cellStyle name="Ввод  6 63" xfId="1185" xr:uid="{00000000-0005-0000-0000-000004030000}"/>
    <cellStyle name="Ввод  6 64" xfId="1186" xr:uid="{00000000-0005-0000-0000-000005030000}"/>
    <cellStyle name="Ввод  6 65" xfId="1187" xr:uid="{00000000-0005-0000-0000-000006030000}"/>
    <cellStyle name="Ввод  6 66" xfId="1188" xr:uid="{00000000-0005-0000-0000-000007030000}"/>
    <cellStyle name="Ввод  6 67" xfId="1189" xr:uid="{00000000-0005-0000-0000-000008030000}"/>
    <cellStyle name="Ввод  6 68" xfId="1190" xr:uid="{00000000-0005-0000-0000-000009030000}"/>
    <cellStyle name="Ввод  6 69" xfId="1191" xr:uid="{00000000-0005-0000-0000-00000A030000}"/>
    <cellStyle name="Ввод  6 7" xfId="1192" xr:uid="{00000000-0005-0000-0000-00000B030000}"/>
    <cellStyle name="Ввод  6 70" xfId="1193" xr:uid="{00000000-0005-0000-0000-00000C030000}"/>
    <cellStyle name="Ввод  6 71" xfId="1194" xr:uid="{00000000-0005-0000-0000-00000D030000}"/>
    <cellStyle name="Ввод  6 72" xfId="1195" xr:uid="{00000000-0005-0000-0000-00000E030000}"/>
    <cellStyle name="Ввод  6 73" xfId="1196" xr:uid="{00000000-0005-0000-0000-00000F030000}"/>
    <cellStyle name="Ввод  6 74" xfId="1197" xr:uid="{00000000-0005-0000-0000-000010030000}"/>
    <cellStyle name="Ввод  6 75" xfId="1198" xr:uid="{00000000-0005-0000-0000-000011030000}"/>
    <cellStyle name="Ввод  6 76" xfId="1199" xr:uid="{00000000-0005-0000-0000-000012030000}"/>
    <cellStyle name="Ввод  6 77" xfId="1200" xr:uid="{00000000-0005-0000-0000-000013030000}"/>
    <cellStyle name="Ввод  6 78" xfId="1201" xr:uid="{00000000-0005-0000-0000-000014030000}"/>
    <cellStyle name="Ввод  6 79" xfId="1202" xr:uid="{00000000-0005-0000-0000-000015030000}"/>
    <cellStyle name="Ввод  6 8" xfId="1203" xr:uid="{00000000-0005-0000-0000-000016030000}"/>
    <cellStyle name="Ввод  6 80" xfId="1204" xr:uid="{00000000-0005-0000-0000-000017030000}"/>
    <cellStyle name="Ввод  6 81" xfId="1205" xr:uid="{00000000-0005-0000-0000-000018030000}"/>
    <cellStyle name="Ввод  6 82" xfId="1206" xr:uid="{00000000-0005-0000-0000-000019030000}"/>
    <cellStyle name="Ввод  6 83" xfId="1207" xr:uid="{00000000-0005-0000-0000-00001A030000}"/>
    <cellStyle name="Ввод  6 84" xfId="1208" xr:uid="{00000000-0005-0000-0000-00001B030000}"/>
    <cellStyle name="Ввод  6 85" xfId="1209" xr:uid="{00000000-0005-0000-0000-00001C030000}"/>
    <cellStyle name="Ввод  6 86" xfId="1210" xr:uid="{00000000-0005-0000-0000-00001D030000}"/>
    <cellStyle name="Ввод  6 87" xfId="1211" xr:uid="{00000000-0005-0000-0000-00001E030000}"/>
    <cellStyle name="Ввод  6 88" xfId="1212" xr:uid="{00000000-0005-0000-0000-00001F030000}"/>
    <cellStyle name="Ввод  6 89" xfId="1213" xr:uid="{00000000-0005-0000-0000-000020030000}"/>
    <cellStyle name="Ввод  6 9" xfId="1214" xr:uid="{00000000-0005-0000-0000-000021030000}"/>
    <cellStyle name="Ввод  6 90" xfId="1215" xr:uid="{00000000-0005-0000-0000-000022030000}"/>
    <cellStyle name="Ввод  6 91" xfId="1216" xr:uid="{00000000-0005-0000-0000-000023030000}"/>
    <cellStyle name="Ввод  7" xfId="232" xr:uid="{00000000-0005-0000-0000-000024030000}"/>
    <cellStyle name="Ввод  7 10" xfId="1217" xr:uid="{00000000-0005-0000-0000-000025030000}"/>
    <cellStyle name="Ввод  7 11" xfId="1218" xr:uid="{00000000-0005-0000-0000-000026030000}"/>
    <cellStyle name="Ввод  7 12" xfId="1219" xr:uid="{00000000-0005-0000-0000-000027030000}"/>
    <cellStyle name="Ввод  7 13" xfId="1220" xr:uid="{00000000-0005-0000-0000-000028030000}"/>
    <cellStyle name="Ввод  7 14" xfId="1221" xr:uid="{00000000-0005-0000-0000-000029030000}"/>
    <cellStyle name="Ввод  7 15" xfId="1222" xr:uid="{00000000-0005-0000-0000-00002A030000}"/>
    <cellStyle name="Ввод  7 16" xfId="1223" xr:uid="{00000000-0005-0000-0000-00002B030000}"/>
    <cellStyle name="Ввод  7 17" xfId="1224" xr:uid="{00000000-0005-0000-0000-00002C030000}"/>
    <cellStyle name="Ввод  7 18" xfId="1225" xr:uid="{00000000-0005-0000-0000-00002D030000}"/>
    <cellStyle name="Ввод  7 19" xfId="1226" xr:uid="{00000000-0005-0000-0000-00002E030000}"/>
    <cellStyle name="Ввод  7 2" xfId="1227" xr:uid="{00000000-0005-0000-0000-00002F030000}"/>
    <cellStyle name="Ввод  7 2 2" xfId="1228" xr:uid="{00000000-0005-0000-0000-000030030000}"/>
    <cellStyle name="Ввод  7 2 3" xfId="1229" xr:uid="{00000000-0005-0000-0000-000031030000}"/>
    <cellStyle name="Ввод  7 20" xfId="1230" xr:uid="{00000000-0005-0000-0000-000032030000}"/>
    <cellStyle name="Ввод  7 21" xfId="1231" xr:uid="{00000000-0005-0000-0000-000033030000}"/>
    <cellStyle name="Ввод  7 22" xfId="1232" xr:uid="{00000000-0005-0000-0000-000034030000}"/>
    <cellStyle name="Ввод  7 23" xfId="1233" xr:uid="{00000000-0005-0000-0000-000035030000}"/>
    <cellStyle name="Ввод  7 24" xfId="1234" xr:uid="{00000000-0005-0000-0000-000036030000}"/>
    <cellStyle name="Ввод  7 25" xfId="1235" xr:uid="{00000000-0005-0000-0000-000037030000}"/>
    <cellStyle name="Ввод  7 26" xfId="1236" xr:uid="{00000000-0005-0000-0000-000038030000}"/>
    <cellStyle name="Ввод  7 27" xfId="1237" xr:uid="{00000000-0005-0000-0000-000039030000}"/>
    <cellStyle name="Ввод  7 28" xfId="1238" xr:uid="{00000000-0005-0000-0000-00003A030000}"/>
    <cellStyle name="Ввод  7 29" xfId="1239" xr:uid="{00000000-0005-0000-0000-00003B030000}"/>
    <cellStyle name="Ввод  7 3" xfId="1240" xr:uid="{00000000-0005-0000-0000-00003C030000}"/>
    <cellStyle name="Ввод  7 3 2" xfId="1241" xr:uid="{00000000-0005-0000-0000-00003D030000}"/>
    <cellStyle name="Ввод  7 3 3" xfId="1242" xr:uid="{00000000-0005-0000-0000-00003E030000}"/>
    <cellStyle name="Ввод  7 30" xfId="1243" xr:uid="{00000000-0005-0000-0000-00003F030000}"/>
    <cellStyle name="Ввод  7 31" xfId="1244" xr:uid="{00000000-0005-0000-0000-000040030000}"/>
    <cellStyle name="Ввод  7 32" xfId="1245" xr:uid="{00000000-0005-0000-0000-000041030000}"/>
    <cellStyle name="Ввод  7 33" xfId="1246" xr:uid="{00000000-0005-0000-0000-000042030000}"/>
    <cellStyle name="Ввод  7 34" xfId="1247" xr:uid="{00000000-0005-0000-0000-000043030000}"/>
    <cellStyle name="Ввод  7 35" xfId="1248" xr:uid="{00000000-0005-0000-0000-000044030000}"/>
    <cellStyle name="Ввод  7 36" xfId="1249" xr:uid="{00000000-0005-0000-0000-000045030000}"/>
    <cellStyle name="Ввод  7 37" xfId="1250" xr:uid="{00000000-0005-0000-0000-000046030000}"/>
    <cellStyle name="Ввод  7 38" xfId="1251" xr:uid="{00000000-0005-0000-0000-000047030000}"/>
    <cellStyle name="Ввод  7 39" xfId="1252" xr:uid="{00000000-0005-0000-0000-000048030000}"/>
    <cellStyle name="Ввод  7 4" xfId="1253" xr:uid="{00000000-0005-0000-0000-000049030000}"/>
    <cellStyle name="Ввод  7 4 2" xfId="1254" xr:uid="{00000000-0005-0000-0000-00004A030000}"/>
    <cellStyle name="Ввод  7 4 3" xfId="1255" xr:uid="{00000000-0005-0000-0000-00004B030000}"/>
    <cellStyle name="Ввод  7 40" xfId="1256" xr:uid="{00000000-0005-0000-0000-00004C030000}"/>
    <cellStyle name="Ввод  7 41" xfId="1257" xr:uid="{00000000-0005-0000-0000-00004D030000}"/>
    <cellStyle name="Ввод  7 42" xfId="1258" xr:uid="{00000000-0005-0000-0000-00004E030000}"/>
    <cellStyle name="Ввод  7 43" xfId="1259" xr:uid="{00000000-0005-0000-0000-00004F030000}"/>
    <cellStyle name="Ввод  7 44" xfId="1260" xr:uid="{00000000-0005-0000-0000-000050030000}"/>
    <cellStyle name="Ввод  7 45" xfId="1261" xr:uid="{00000000-0005-0000-0000-000051030000}"/>
    <cellStyle name="Ввод  7 46" xfId="1262" xr:uid="{00000000-0005-0000-0000-000052030000}"/>
    <cellStyle name="Ввод  7 47" xfId="1263" xr:uid="{00000000-0005-0000-0000-000053030000}"/>
    <cellStyle name="Ввод  7 48" xfId="1264" xr:uid="{00000000-0005-0000-0000-000054030000}"/>
    <cellStyle name="Ввод  7 49" xfId="1265" xr:uid="{00000000-0005-0000-0000-000055030000}"/>
    <cellStyle name="Ввод  7 5" xfId="1266" xr:uid="{00000000-0005-0000-0000-000056030000}"/>
    <cellStyle name="Ввод  7 50" xfId="1267" xr:uid="{00000000-0005-0000-0000-000057030000}"/>
    <cellStyle name="Ввод  7 51" xfId="1268" xr:uid="{00000000-0005-0000-0000-000058030000}"/>
    <cellStyle name="Ввод  7 52" xfId="1269" xr:uid="{00000000-0005-0000-0000-000059030000}"/>
    <cellStyle name="Ввод  7 53" xfId="1270" xr:uid="{00000000-0005-0000-0000-00005A030000}"/>
    <cellStyle name="Ввод  7 54" xfId="1271" xr:uid="{00000000-0005-0000-0000-00005B030000}"/>
    <cellStyle name="Ввод  7 55" xfId="1272" xr:uid="{00000000-0005-0000-0000-00005C030000}"/>
    <cellStyle name="Ввод  7 56" xfId="1273" xr:uid="{00000000-0005-0000-0000-00005D030000}"/>
    <cellStyle name="Ввод  7 57" xfId="1274" xr:uid="{00000000-0005-0000-0000-00005E030000}"/>
    <cellStyle name="Ввод  7 58" xfId="1275" xr:uid="{00000000-0005-0000-0000-00005F030000}"/>
    <cellStyle name="Ввод  7 59" xfId="1276" xr:uid="{00000000-0005-0000-0000-000060030000}"/>
    <cellStyle name="Ввод  7 6" xfId="1277" xr:uid="{00000000-0005-0000-0000-000061030000}"/>
    <cellStyle name="Ввод  7 60" xfId="1278" xr:uid="{00000000-0005-0000-0000-000062030000}"/>
    <cellStyle name="Ввод  7 61" xfId="1279" xr:uid="{00000000-0005-0000-0000-000063030000}"/>
    <cellStyle name="Ввод  7 62" xfId="1280" xr:uid="{00000000-0005-0000-0000-000064030000}"/>
    <cellStyle name="Ввод  7 63" xfId="1281" xr:uid="{00000000-0005-0000-0000-000065030000}"/>
    <cellStyle name="Ввод  7 64" xfId="1282" xr:uid="{00000000-0005-0000-0000-000066030000}"/>
    <cellStyle name="Ввод  7 65" xfId="1283" xr:uid="{00000000-0005-0000-0000-000067030000}"/>
    <cellStyle name="Ввод  7 66" xfId="1284" xr:uid="{00000000-0005-0000-0000-000068030000}"/>
    <cellStyle name="Ввод  7 67" xfId="1285" xr:uid="{00000000-0005-0000-0000-000069030000}"/>
    <cellStyle name="Ввод  7 68" xfId="1286" xr:uid="{00000000-0005-0000-0000-00006A030000}"/>
    <cellStyle name="Ввод  7 69" xfId="1287" xr:uid="{00000000-0005-0000-0000-00006B030000}"/>
    <cellStyle name="Ввод  7 7" xfId="1288" xr:uid="{00000000-0005-0000-0000-00006C030000}"/>
    <cellStyle name="Ввод  7 70" xfId="1289" xr:uid="{00000000-0005-0000-0000-00006D030000}"/>
    <cellStyle name="Ввод  7 71" xfId="1290" xr:uid="{00000000-0005-0000-0000-00006E030000}"/>
    <cellStyle name="Ввод  7 72" xfId="1291" xr:uid="{00000000-0005-0000-0000-00006F030000}"/>
    <cellStyle name="Ввод  7 73" xfId="1292" xr:uid="{00000000-0005-0000-0000-000070030000}"/>
    <cellStyle name="Ввод  7 74" xfId="1293" xr:uid="{00000000-0005-0000-0000-000071030000}"/>
    <cellStyle name="Ввод  7 75" xfId="1294" xr:uid="{00000000-0005-0000-0000-000072030000}"/>
    <cellStyle name="Ввод  7 76" xfId="1295" xr:uid="{00000000-0005-0000-0000-000073030000}"/>
    <cellStyle name="Ввод  7 77" xfId="1296" xr:uid="{00000000-0005-0000-0000-000074030000}"/>
    <cellStyle name="Ввод  7 78" xfId="1297" xr:uid="{00000000-0005-0000-0000-000075030000}"/>
    <cellStyle name="Ввод  7 79" xfId="1298" xr:uid="{00000000-0005-0000-0000-000076030000}"/>
    <cellStyle name="Ввод  7 8" xfId="1299" xr:uid="{00000000-0005-0000-0000-000077030000}"/>
    <cellStyle name="Ввод  7 80" xfId="1300" xr:uid="{00000000-0005-0000-0000-000078030000}"/>
    <cellStyle name="Ввод  7 81" xfId="1301" xr:uid="{00000000-0005-0000-0000-000079030000}"/>
    <cellStyle name="Ввод  7 82" xfId="1302" xr:uid="{00000000-0005-0000-0000-00007A030000}"/>
    <cellStyle name="Ввод  7 83" xfId="1303" xr:uid="{00000000-0005-0000-0000-00007B030000}"/>
    <cellStyle name="Ввод  7 84" xfId="1304" xr:uid="{00000000-0005-0000-0000-00007C030000}"/>
    <cellStyle name="Ввод  7 85" xfId="1305" xr:uid="{00000000-0005-0000-0000-00007D030000}"/>
    <cellStyle name="Ввод  7 86" xfId="1306" xr:uid="{00000000-0005-0000-0000-00007E030000}"/>
    <cellStyle name="Ввод  7 87" xfId="1307" xr:uid="{00000000-0005-0000-0000-00007F030000}"/>
    <cellStyle name="Ввод  7 88" xfId="1308" xr:uid="{00000000-0005-0000-0000-000080030000}"/>
    <cellStyle name="Ввод  7 89" xfId="1309" xr:uid="{00000000-0005-0000-0000-000081030000}"/>
    <cellStyle name="Ввод  7 9" xfId="1310" xr:uid="{00000000-0005-0000-0000-000082030000}"/>
    <cellStyle name="Ввод  7 90" xfId="1311" xr:uid="{00000000-0005-0000-0000-000083030000}"/>
    <cellStyle name="Ввод  7 91" xfId="1312" xr:uid="{00000000-0005-0000-0000-000084030000}"/>
    <cellStyle name="Ввод  8" xfId="233" xr:uid="{00000000-0005-0000-0000-000085030000}"/>
    <cellStyle name="Ввод  8 10" xfId="1313" xr:uid="{00000000-0005-0000-0000-000086030000}"/>
    <cellStyle name="Ввод  8 11" xfId="1314" xr:uid="{00000000-0005-0000-0000-000087030000}"/>
    <cellStyle name="Ввод  8 12" xfId="1315" xr:uid="{00000000-0005-0000-0000-000088030000}"/>
    <cellStyle name="Ввод  8 13" xfId="1316" xr:uid="{00000000-0005-0000-0000-000089030000}"/>
    <cellStyle name="Ввод  8 14" xfId="1317" xr:uid="{00000000-0005-0000-0000-00008A030000}"/>
    <cellStyle name="Ввод  8 15" xfId="1318" xr:uid="{00000000-0005-0000-0000-00008B030000}"/>
    <cellStyle name="Ввод  8 16" xfId="1319" xr:uid="{00000000-0005-0000-0000-00008C030000}"/>
    <cellStyle name="Ввод  8 17" xfId="1320" xr:uid="{00000000-0005-0000-0000-00008D030000}"/>
    <cellStyle name="Ввод  8 18" xfId="1321" xr:uid="{00000000-0005-0000-0000-00008E030000}"/>
    <cellStyle name="Ввод  8 19" xfId="1322" xr:uid="{00000000-0005-0000-0000-00008F030000}"/>
    <cellStyle name="Ввод  8 2" xfId="1323" xr:uid="{00000000-0005-0000-0000-000090030000}"/>
    <cellStyle name="Ввод  8 2 2" xfId="1324" xr:uid="{00000000-0005-0000-0000-000091030000}"/>
    <cellStyle name="Ввод  8 2 3" xfId="1325" xr:uid="{00000000-0005-0000-0000-000092030000}"/>
    <cellStyle name="Ввод  8 20" xfId="1326" xr:uid="{00000000-0005-0000-0000-000093030000}"/>
    <cellStyle name="Ввод  8 21" xfId="1327" xr:uid="{00000000-0005-0000-0000-000094030000}"/>
    <cellStyle name="Ввод  8 22" xfId="1328" xr:uid="{00000000-0005-0000-0000-000095030000}"/>
    <cellStyle name="Ввод  8 23" xfId="1329" xr:uid="{00000000-0005-0000-0000-000096030000}"/>
    <cellStyle name="Ввод  8 24" xfId="1330" xr:uid="{00000000-0005-0000-0000-000097030000}"/>
    <cellStyle name="Ввод  8 25" xfId="1331" xr:uid="{00000000-0005-0000-0000-000098030000}"/>
    <cellStyle name="Ввод  8 26" xfId="1332" xr:uid="{00000000-0005-0000-0000-000099030000}"/>
    <cellStyle name="Ввод  8 27" xfId="1333" xr:uid="{00000000-0005-0000-0000-00009A030000}"/>
    <cellStyle name="Ввод  8 28" xfId="1334" xr:uid="{00000000-0005-0000-0000-00009B030000}"/>
    <cellStyle name="Ввод  8 29" xfId="1335" xr:uid="{00000000-0005-0000-0000-00009C030000}"/>
    <cellStyle name="Ввод  8 3" xfId="1336" xr:uid="{00000000-0005-0000-0000-00009D030000}"/>
    <cellStyle name="Ввод  8 3 2" xfId="1337" xr:uid="{00000000-0005-0000-0000-00009E030000}"/>
    <cellStyle name="Ввод  8 3 3" xfId="1338" xr:uid="{00000000-0005-0000-0000-00009F030000}"/>
    <cellStyle name="Ввод  8 30" xfId="1339" xr:uid="{00000000-0005-0000-0000-0000A0030000}"/>
    <cellStyle name="Ввод  8 31" xfId="1340" xr:uid="{00000000-0005-0000-0000-0000A1030000}"/>
    <cellStyle name="Ввод  8 32" xfId="1341" xr:uid="{00000000-0005-0000-0000-0000A2030000}"/>
    <cellStyle name="Ввод  8 33" xfId="1342" xr:uid="{00000000-0005-0000-0000-0000A3030000}"/>
    <cellStyle name="Ввод  8 34" xfId="1343" xr:uid="{00000000-0005-0000-0000-0000A4030000}"/>
    <cellStyle name="Ввод  8 35" xfId="1344" xr:uid="{00000000-0005-0000-0000-0000A5030000}"/>
    <cellStyle name="Ввод  8 36" xfId="1345" xr:uid="{00000000-0005-0000-0000-0000A6030000}"/>
    <cellStyle name="Ввод  8 37" xfId="1346" xr:uid="{00000000-0005-0000-0000-0000A7030000}"/>
    <cellStyle name="Ввод  8 38" xfId="1347" xr:uid="{00000000-0005-0000-0000-0000A8030000}"/>
    <cellStyle name="Ввод  8 39" xfId="1348" xr:uid="{00000000-0005-0000-0000-0000A9030000}"/>
    <cellStyle name="Ввод  8 4" xfId="1349" xr:uid="{00000000-0005-0000-0000-0000AA030000}"/>
    <cellStyle name="Ввод  8 4 2" xfId="1350" xr:uid="{00000000-0005-0000-0000-0000AB030000}"/>
    <cellStyle name="Ввод  8 4 3" xfId="1351" xr:uid="{00000000-0005-0000-0000-0000AC030000}"/>
    <cellStyle name="Ввод  8 40" xfId="1352" xr:uid="{00000000-0005-0000-0000-0000AD030000}"/>
    <cellStyle name="Ввод  8 41" xfId="1353" xr:uid="{00000000-0005-0000-0000-0000AE030000}"/>
    <cellStyle name="Ввод  8 42" xfId="1354" xr:uid="{00000000-0005-0000-0000-0000AF030000}"/>
    <cellStyle name="Ввод  8 43" xfId="1355" xr:uid="{00000000-0005-0000-0000-0000B0030000}"/>
    <cellStyle name="Ввод  8 44" xfId="1356" xr:uid="{00000000-0005-0000-0000-0000B1030000}"/>
    <cellStyle name="Ввод  8 45" xfId="1357" xr:uid="{00000000-0005-0000-0000-0000B2030000}"/>
    <cellStyle name="Ввод  8 46" xfId="1358" xr:uid="{00000000-0005-0000-0000-0000B3030000}"/>
    <cellStyle name="Ввод  8 47" xfId="1359" xr:uid="{00000000-0005-0000-0000-0000B4030000}"/>
    <cellStyle name="Ввод  8 48" xfId="1360" xr:uid="{00000000-0005-0000-0000-0000B5030000}"/>
    <cellStyle name="Ввод  8 49" xfId="1361" xr:uid="{00000000-0005-0000-0000-0000B6030000}"/>
    <cellStyle name="Ввод  8 5" xfId="1362" xr:uid="{00000000-0005-0000-0000-0000B7030000}"/>
    <cellStyle name="Ввод  8 50" xfId="1363" xr:uid="{00000000-0005-0000-0000-0000B8030000}"/>
    <cellStyle name="Ввод  8 51" xfId="1364" xr:uid="{00000000-0005-0000-0000-0000B9030000}"/>
    <cellStyle name="Ввод  8 52" xfId="1365" xr:uid="{00000000-0005-0000-0000-0000BA030000}"/>
    <cellStyle name="Ввод  8 53" xfId="1366" xr:uid="{00000000-0005-0000-0000-0000BB030000}"/>
    <cellStyle name="Ввод  8 54" xfId="1367" xr:uid="{00000000-0005-0000-0000-0000BC030000}"/>
    <cellStyle name="Ввод  8 55" xfId="1368" xr:uid="{00000000-0005-0000-0000-0000BD030000}"/>
    <cellStyle name="Ввод  8 56" xfId="1369" xr:uid="{00000000-0005-0000-0000-0000BE030000}"/>
    <cellStyle name="Ввод  8 57" xfId="1370" xr:uid="{00000000-0005-0000-0000-0000BF030000}"/>
    <cellStyle name="Ввод  8 58" xfId="1371" xr:uid="{00000000-0005-0000-0000-0000C0030000}"/>
    <cellStyle name="Ввод  8 59" xfId="1372" xr:uid="{00000000-0005-0000-0000-0000C1030000}"/>
    <cellStyle name="Ввод  8 6" xfId="1373" xr:uid="{00000000-0005-0000-0000-0000C2030000}"/>
    <cellStyle name="Ввод  8 60" xfId="1374" xr:uid="{00000000-0005-0000-0000-0000C3030000}"/>
    <cellStyle name="Ввод  8 61" xfId="1375" xr:uid="{00000000-0005-0000-0000-0000C4030000}"/>
    <cellStyle name="Ввод  8 62" xfId="1376" xr:uid="{00000000-0005-0000-0000-0000C5030000}"/>
    <cellStyle name="Ввод  8 63" xfId="1377" xr:uid="{00000000-0005-0000-0000-0000C6030000}"/>
    <cellStyle name="Ввод  8 64" xfId="1378" xr:uid="{00000000-0005-0000-0000-0000C7030000}"/>
    <cellStyle name="Ввод  8 65" xfId="1379" xr:uid="{00000000-0005-0000-0000-0000C8030000}"/>
    <cellStyle name="Ввод  8 66" xfId="1380" xr:uid="{00000000-0005-0000-0000-0000C9030000}"/>
    <cellStyle name="Ввод  8 67" xfId="1381" xr:uid="{00000000-0005-0000-0000-0000CA030000}"/>
    <cellStyle name="Ввод  8 68" xfId="1382" xr:uid="{00000000-0005-0000-0000-0000CB030000}"/>
    <cellStyle name="Ввод  8 69" xfId="1383" xr:uid="{00000000-0005-0000-0000-0000CC030000}"/>
    <cellStyle name="Ввод  8 7" xfId="1384" xr:uid="{00000000-0005-0000-0000-0000CD030000}"/>
    <cellStyle name="Ввод  8 70" xfId="1385" xr:uid="{00000000-0005-0000-0000-0000CE030000}"/>
    <cellStyle name="Ввод  8 71" xfId="1386" xr:uid="{00000000-0005-0000-0000-0000CF030000}"/>
    <cellStyle name="Ввод  8 72" xfId="1387" xr:uid="{00000000-0005-0000-0000-0000D0030000}"/>
    <cellStyle name="Ввод  8 73" xfId="1388" xr:uid="{00000000-0005-0000-0000-0000D1030000}"/>
    <cellStyle name="Ввод  8 74" xfId="1389" xr:uid="{00000000-0005-0000-0000-0000D2030000}"/>
    <cellStyle name="Ввод  8 75" xfId="1390" xr:uid="{00000000-0005-0000-0000-0000D3030000}"/>
    <cellStyle name="Ввод  8 76" xfId="1391" xr:uid="{00000000-0005-0000-0000-0000D4030000}"/>
    <cellStyle name="Ввод  8 77" xfId="1392" xr:uid="{00000000-0005-0000-0000-0000D5030000}"/>
    <cellStyle name="Ввод  8 78" xfId="1393" xr:uid="{00000000-0005-0000-0000-0000D6030000}"/>
    <cellStyle name="Ввод  8 79" xfId="1394" xr:uid="{00000000-0005-0000-0000-0000D7030000}"/>
    <cellStyle name="Ввод  8 8" xfId="1395" xr:uid="{00000000-0005-0000-0000-0000D8030000}"/>
    <cellStyle name="Ввод  8 80" xfId="1396" xr:uid="{00000000-0005-0000-0000-0000D9030000}"/>
    <cellStyle name="Ввод  8 81" xfId="1397" xr:uid="{00000000-0005-0000-0000-0000DA030000}"/>
    <cellStyle name="Ввод  8 82" xfId="1398" xr:uid="{00000000-0005-0000-0000-0000DB030000}"/>
    <cellStyle name="Ввод  8 83" xfId="1399" xr:uid="{00000000-0005-0000-0000-0000DC030000}"/>
    <cellStyle name="Ввод  8 84" xfId="1400" xr:uid="{00000000-0005-0000-0000-0000DD030000}"/>
    <cellStyle name="Ввод  8 85" xfId="1401" xr:uid="{00000000-0005-0000-0000-0000DE030000}"/>
    <cellStyle name="Ввод  8 86" xfId="1402" xr:uid="{00000000-0005-0000-0000-0000DF030000}"/>
    <cellStyle name="Ввод  8 87" xfId="1403" xr:uid="{00000000-0005-0000-0000-0000E0030000}"/>
    <cellStyle name="Ввод  8 88" xfId="1404" xr:uid="{00000000-0005-0000-0000-0000E1030000}"/>
    <cellStyle name="Ввод  8 89" xfId="1405" xr:uid="{00000000-0005-0000-0000-0000E2030000}"/>
    <cellStyle name="Ввод  8 9" xfId="1406" xr:uid="{00000000-0005-0000-0000-0000E3030000}"/>
    <cellStyle name="Ввод  8 90" xfId="1407" xr:uid="{00000000-0005-0000-0000-0000E4030000}"/>
    <cellStyle name="Ввод  8 91" xfId="1408" xr:uid="{00000000-0005-0000-0000-0000E5030000}"/>
    <cellStyle name="Ввод  9" xfId="234" xr:uid="{00000000-0005-0000-0000-0000E6030000}"/>
    <cellStyle name="Ввод  9 10" xfId="1409" xr:uid="{00000000-0005-0000-0000-0000E7030000}"/>
    <cellStyle name="Ввод  9 11" xfId="1410" xr:uid="{00000000-0005-0000-0000-0000E8030000}"/>
    <cellStyle name="Ввод  9 12" xfId="1411" xr:uid="{00000000-0005-0000-0000-0000E9030000}"/>
    <cellStyle name="Ввод  9 13" xfId="1412" xr:uid="{00000000-0005-0000-0000-0000EA030000}"/>
    <cellStyle name="Ввод  9 14" xfId="1413" xr:uid="{00000000-0005-0000-0000-0000EB030000}"/>
    <cellStyle name="Ввод  9 15" xfId="1414" xr:uid="{00000000-0005-0000-0000-0000EC030000}"/>
    <cellStyle name="Ввод  9 16" xfId="1415" xr:uid="{00000000-0005-0000-0000-0000ED030000}"/>
    <cellStyle name="Ввод  9 17" xfId="1416" xr:uid="{00000000-0005-0000-0000-0000EE030000}"/>
    <cellStyle name="Ввод  9 18" xfId="1417" xr:uid="{00000000-0005-0000-0000-0000EF030000}"/>
    <cellStyle name="Ввод  9 19" xfId="1418" xr:uid="{00000000-0005-0000-0000-0000F0030000}"/>
    <cellStyle name="Ввод  9 2" xfId="1419" xr:uid="{00000000-0005-0000-0000-0000F1030000}"/>
    <cellStyle name="Ввод  9 2 2" xfId="1420" xr:uid="{00000000-0005-0000-0000-0000F2030000}"/>
    <cellStyle name="Ввод  9 2 3" xfId="1421" xr:uid="{00000000-0005-0000-0000-0000F3030000}"/>
    <cellStyle name="Ввод  9 20" xfId="1422" xr:uid="{00000000-0005-0000-0000-0000F4030000}"/>
    <cellStyle name="Ввод  9 21" xfId="1423" xr:uid="{00000000-0005-0000-0000-0000F5030000}"/>
    <cellStyle name="Ввод  9 22" xfId="1424" xr:uid="{00000000-0005-0000-0000-0000F6030000}"/>
    <cellStyle name="Ввод  9 23" xfId="1425" xr:uid="{00000000-0005-0000-0000-0000F7030000}"/>
    <cellStyle name="Ввод  9 24" xfId="1426" xr:uid="{00000000-0005-0000-0000-0000F8030000}"/>
    <cellStyle name="Ввод  9 25" xfId="1427" xr:uid="{00000000-0005-0000-0000-0000F9030000}"/>
    <cellStyle name="Ввод  9 26" xfId="1428" xr:uid="{00000000-0005-0000-0000-0000FA030000}"/>
    <cellStyle name="Ввод  9 27" xfId="1429" xr:uid="{00000000-0005-0000-0000-0000FB030000}"/>
    <cellStyle name="Ввод  9 28" xfId="1430" xr:uid="{00000000-0005-0000-0000-0000FC030000}"/>
    <cellStyle name="Ввод  9 29" xfId="1431" xr:uid="{00000000-0005-0000-0000-0000FD030000}"/>
    <cellStyle name="Ввод  9 3" xfId="1432" xr:uid="{00000000-0005-0000-0000-0000FE030000}"/>
    <cellStyle name="Ввод  9 3 2" xfId="1433" xr:uid="{00000000-0005-0000-0000-0000FF030000}"/>
    <cellStyle name="Ввод  9 3 3" xfId="1434" xr:uid="{00000000-0005-0000-0000-000000040000}"/>
    <cellStyle name="Ввод  9 30" xfId="1435" xr:uid="{00000000-0005-0000-0000-000001040000}"/>
    <cellStyle name="Ввод  9 31" xfId="1436" xr:uid="{00000000-0005-0000-0000-000002040000}"/>
    <cellStyle name="Ввод  9 32" xfId="1437" xr:uid="{00000000-0005-0000-0000-000003040000}"/>
    <cellStyle name="Ввод  9 33" xfId="1438" xr:uid="{00000000-0005-0000-0000-000004040000}"/>
    <cellStyle name="Ввод  9 34" xfId="1439" xr:uid="{00000000-0005-0000-0000-000005040000}"/>
    <cellStyle name="Ввод  9 35" xfId="1440" xr:uid="{00000000-0005-0000-0000-000006040000}"/>
    <cellStyle name="Ввод  9 36" xfId="1441" xr:uid="{00000000-0005-0000-0000-000007040000}"/>
    <cellStyle name="Ввод  9 37" xfId="1442" xr:uid="{00000000-0005-0000-0000-000008040000}"/>
    <cellStyle name="Ввод  9 38" xfId="1443" xr:uid="{00000000-0005-0000-0000-000009040000}"/>
    <cellStyle name="Ввод  9 39" xfId="1444" xr:uid="{00000000-0005-0000-0000-00000A040000}"/>
    <cellStyle name="Ввод  9 4" xfId="1445" xr:uid="{00000000-0005-0000-0000-00000B040000}"/>
    <cellStyle name="Ввод  9 4 2" xfId="1446" xr:uid="{00000000-0005-0000-0000-00000C040000}"/>
    <cellStyle name="Ввод  9 4 3" xfId="1447" xr:uid="{00000000-0005-0000-0000-00000D040000}"/>
    <cellStyle name="Ввод  9 40" xfId="1448" xr:uid="{00000000-0005-0000-0000-00000E040000}"/>
    <cellStyle name="Ввод  9 41" xfId="1449" xr:uid="{00000000-0005-0000-0000-00000F040000}"/>
    <cellStyle name="Ввод  9 42" xfId="1450" xr:uid="{00000000-0005-0000-0000-000010040000}"/>
    <cellStyle name="Ввод  9 43" xfId="1451" xr:uid="{00000000-0005-0000-0000-000011040000}"/>
    <cellStyle name="Ввод  9 44" xfId="1452" xr:uid="{00000000-0005-0000-0000-000012040000}"/>
    <cellStyle name="Ввод  9 45" xfId="1453" xr:uid="{00000000-0005-0000-0000-000013040000}"/>
    <cellStyle name="Ввод  9 46" xfId="1454" xr:uid="{00000000-0005-0000-0000-000014040000}"/>
    <cellStyle name="Ввод  9 47" xfId="1455" xr:uid="{00000000-0005-0000-0000-000015040000}"/>
    <cellStyle name="Ввод  9 48" xfId="1456" xr:uid="{00000000-0005-0000-0000-000016040000}"/>
    <cellStyle name="Ввод  9 49" xfId="1457" xr:uid="{00000000-0005-0000-0000-000017040000}"/>
    <cellStyle name="Ввод  9 5" xfId="1458" xr:uid="{00000000-0005-0000-0000-000018040000}"/>
    <cellStyle name="Ввод  9 50" xfId="1459" xr:uid="{00000000-0005-0000-0000-000019040000}"/>
    <cellStyle name="Ввод  9 51" xfId="1460" xr:uid="{00000000-0005-0000-0000-00001A040000}"/>
    <cellStyle name="Ввод  9 52" xfId="1461" xr:uid="{00000000-0005-0000-0000-00001B040000}"/>
    <cellStyle name="Ввод  9 53" xfId="1462" xr:uid="{00000000-0005-0000-0000-00001C040000}"/>
    <cellStyle name="Ввод  9 54" xfId="1463" xr:uid="{00000000-0005-0000-0000-00001D040000}"/>
    <cellStyle name="Ввод  9 55" xfId="1464" xr:uid="{00000000-0005-0000-0000-00001E040000}"/>
    <cellStyle name="Ввод  9 56" xfId="1465" xr:uid="{00000000-0005-0000-0000-00001F040000}"/>
    <cellStyle name="Ввод  9 57" xfId="1466" xr:uid="{00000000-0005-0000-0000-000020040000}"/>
    <cellStyle name="Ввод  9 58" xfId="1467" xr:uid="{00000000-0005-0000-0000-000021040000}"/>
    <cellStyle name="Ввод  9 59" xfId="1468" xr:uid="{00000000-0005-0000-0000-000022040000}"/>
    <cellStyle name="Ввод  9 6" xfId="1469" xr:uid="{00000000-0005-0000-0000-000023040000}"/>
    <cellStyle name="Ввод  9 60" xfId="1470" xr:uid="{00000000-0005-0000-0000-000024040000}"/>
    <cellStyle name="Ввод  9 61" xfId="1471" xr:uid="{00000000-0005-0000-0000-000025040000}"/>
    <cellStyle name="Ввод  9 62" xfId="1472" xr:uid="{00000000-0005-0000-0000-000026040000}"/>
    <cellStyle name="Ввод  9 63" xfId="1473" xr:uid="{00000000-0005-0000-0000-000027040000}"/>
    <cellStyle name="Ввод  9 64" xfId="1474" xr:uid="{00000000-0005-0000-0000-000028040000}"/>
    <cellStyle name="Ввод  9 65" xfId="1475" xr:uid="{00000000-0005-0000-0000-000029040000}"/>
    <cellStyle name="Ввод  9 66" xfId="1476" xr:uid="{00000000-0005-0000-0000-00002A040000}"/>
    <cellStyle name="Ввод  9 67" xfId="1477" xr:uid="{00000000-0005-0000-0000-00002B040000}"/>
    <cellStyle name="Ввод  9 68" xfId="1478" xr:uid="{00000000-0005-0000-0000-00002C040000}"/>
    <cellStyle name="Ввод  9 69" xfId="1479" xr:uid="{00000000-0005-0000-0000-00002D040000}"/>
    <cellStyle name="Ввод  9 7" xfId="1480" xr:uid="{00000000-0005-0000-0000-00002E040000}"/>
    <cellStyle name="Ввод  9 70" xfId="1481" xr:uid="{00000000-0005-0000-0000-00002F040000}"/>
    <cellStyle name="Ввод  9 71" xfId="1482" xr:uid="{00000000-0005-0000-0000-000030040000}"/>
    <cellStyle name="Ввод  9 72" xfId="1483" xr:uid="{00000000-0005-0000-0000-000031040000}"/>
    <cellStyle name="Ввод  9 73" xfId="1484" xr:uid="{00000000-0005-0000-0000-000032040000}"/>
    <cellStyle name="Ввод  9 74" xfId="1485" xr:uid="{00000000-0005-0000-0000-000033040000}"/>
    <cellStyle name="Ввод  9 75" xfId="1486" xr:uid="{00000000-0005-0000-0000-000034040000}"/>
    <cellStyle name="Ввод  9 76" xfId="1487" xr:uid="{00000000-0005-0000-0000-000035040000}"/>
    <cellStyle name="Ввод  9 77" xfId="1488" xr:uid="{00000000-0005-0000-0000-000036040000}"/>
    <cellStyle name="Ввод  9 78" xfId="1489" xr:uid="{00000000-0005-0000-0000-000037040000}"/>
    <cellStyle name="Ввод  9 79" xfId="1490" xr:uid="{00000000-0005-0000-0000-000038040000}"/>
    <cellStyle name="Ввод  9 8" xfId="1491" xr:uid="{00000000-0005-0000-0000-000039040000}"/>
    <cellStyle name="Ввод  9 80" xfId="1492" xr:uid="{00000000-0005-0000-0000-00003A040000}"/>
    <cellStyle name="Ввод  9 81" xfId="1493" xr:uid="{00000000-0005-0000-0000-00003B040000}"/>
    <cellStyle name="Ввод  9 82" xfId="1494" xr:uid="{00000000-0005-0000-0000-00003C040000}"/>
    <cellStyle name="Ввод  9 83" xfId="1495" xr:uid="{00000000-0005-0000-0000-00003D040000}"/>
    <cellStyle name="Ввод  9 84" xfId="1496" xr:uid="{00000000-0005-0000-0000-00003E040000}"/>
    <cellStyle name="Ввод  9 85" xfId="1497" xr:uid="{00000000-0005-0000-0000-00003F040000}"/>
    <cellStyle name="Ввод  9 86" xfId="1498" xr:uid="{00000000-0005-0000-0000-000040040000}"/>
    <cellStyle name="Ввод  9 87" xfId="1499" xr:uid="{00000000-0005-0000-0000-000041040000}"/>
    <cellStyle name="Ввод  9 88" xfId="1500" xr:uid="{00000000-0005-0000-0000-000042040000}"/>
    <cellStyle name="Ввод  9 89" xfId="1501" xr:uid="{00000000-0005-0000-0000-000043040000}"/>
    <cellStyle name="Ввод  9 9" xfId="1502" xr:uid="{00000000-0005-0000-0000-000044040000}"/>
    <cellStyle name="Ввод  9 90" xfId="1503" xr:uid="{00000000-0005-0000-0000-000045040000}"/>
    <cellStyle name="Ввод  9 91" xfId="1504" xr:uid="{00000000-0005-0000-0000-000046040000}"/>
    <cellStyle name="Вывод 10" xfId="235" xr:uid="{00000000-0005-0000-0000-000047040000}"/>
    <cellStyle name="Вывод 10 10" xfId="1505" xr:uid="{00000000-0005-0000-0000-000048040000}"/>
    <cellStyle name="Вывод 10 11" xfId="1506" xr:uid="{00000000-0005-0000-0000-000049040000}"/>
    <cellStyle name="Вывод 10 12" xfId="1507" xr:uid="{00000000-0005-0000-0000-00004A040000}"/>
    <cellStyle name="Вывод 10 13" xfId="1508" xr:uid="{00000000-0005-0000-0000-00004B040000}"/>
    <cellStyle name="Вывод 10 14" xfId="1509" xr:uid="{00000000-0005-0000-0000-00004C040000}"/>
    <cellStyle name="Вывод 10 15" xfId="1510" xr:uid="{00000000-0005-0000-0000-00004D040000}"/>
    <cellStyle name="Вывод 10 16" xfId="1511" xr:uid="{00000000-0005-0000-0000-00004E040000}"/>
    <cellStyle name="Вывод 10 17" xfId="1512" xr:uid="{00000000-0005-0000-0000-00004F040000}"/>
    <cellStyle name="Вывод 10 18" xfId="1513" xr:uid="{00000000-0005-0000-0000-000050040000}"/>
    <cellStyle name="Вывод 10 19" xfId="1514" xr:uid="{00000000-0005-0000-0000-000051040000}"/>
    <cellStyle name="Вывод 10 2" xfId="1515" xr:uid="{00000000-0005-0000-0000-000052040000}"/>
    <cellStyle name="Вывод 10 2 2" xfId="1516" xr:uid="{00000000-0005-0000-0000-000053040000}"/>
    <cellStyle name="Вывод 10 2 3" xfId="1517" xr:uid="{00000000-0005-0000-0000-000054040000}"/>
    <cellStyle name="Вывод 10 20" xfId="1518" xr:uid="{00000000-0005-0000-0000-000055040000}"/>
    <cellStyle name="Вывод 10 21" xfId="1519" xr:uid="{00000000-0005-0000-0000-000056040000}"/>
    <cellStyle name="Вывод 10 22" xfId="1520" xr:uid="{00000000-0005-0000-0000-000057040000}"/>
    <cellStyle name="Вывод 10 23" xfId="1521" xr:uid="{00000000-0005-0000-0000-000058040000}"/>
    <cellStyle name="Вывод 10 24" xfId="1522" xr:uid="{00000000-0005-0000-0000-000059040000}"/>
    <cellStyle name="Вывод 10 25" xfId="1523" xr:uid="{00000000-0005-0000-0000-00005A040000}"/>
    <cellStyle name="Вывод 10 26" xfId="1524" xr:uid="{00000000-0005-0000-0000-00005B040000}"/>
    <cellStyle name="Вывод 10 27" xfId="1525" xr:uid="{00000000-0005-0000-0000-00005C040000}"/>
    <cellStyle name="Вывод 10 28" xfId="1526" xr:uid="{00000000-0005-0000-0000-00005D040000}"/>
    <cellStyle name="Вывод 10 29" xfId="1527" xr:uid="{00000000-0005-0000-0000-00005E040000}"/>
    <cellStyle name="Вывод 10 3" xfId="1528" xr:uid="{00000000-0005-0000-0000-00005F040000}"/>
    <cellStyle name="Вывод 10 3 2" xfId="1529" xr:uid="{00000000-0005-0000-0000-000060040000}"/>
    <cellStyle name="Вывод 10 3 3" xfId="1530" xr:uid="{00000000-0005-0000-0000-000061040000}"/>
    <cellStyle name="Вывод 10 30" xfId="1531" xr:uid="{00000000-0005-0000-0000-000062040000}"/>
    <cellStyle name="Вывод 10 31" xfId="1532" xr:uid="{00000000-0005-0000-0000-000063040000}"/>
    <cellStyle name="Вывод 10 32" xfId="1533" xr:uid="{00000000-0005-0000-0000-000064040000}"/>
    <cellStyle name="Вывод 10 33" xfId="1534" xr:uid="{00000000-0005-0000-0000-000065040000}"/>
    <cellStyle name="Вывод 10 34" xfId="1535" xr:uid="{00000000-0005-0000-0000-000066040000}"/>
    <cellStyle name="Вывод 10 35" xfId="1536" xr:uid="{00000000-0005-0000-0000-000067040000}"/>
    <cellStyle name="Вывод 10 36" xfId="1537" xr:uid="{00000000-0005-0000-0000-000068040000}"/>
    <cellStyle name="Вывод 10 37" xfId="1538" xr:uid="{00000000-0005-0000-0000-000069040000}"/>
    <cellStyle name="Вывод 10 38" xfId="1539" xr:uid="{00000000-0005-0000-0000-00006A040000}"/>
    <cellStyle name="Вывод 10 39" xfId="1540" xr:uid="{00000000-0005-0000-0000-00006B040000}"/>
    <cellStyle name="Вывод 10 4" xfId="1541" xr:uid="{00000000-0005-0000-0000-00006C040000}"/>
    <cellStyle name="Вывод 10 4 2" xfId="1542" xr:uid="{00000000-0005-0000-0000-00006D040000}"/>
    <cellStyle name="Вывод 10 4 3" xfId="1543" xr:uid="{00000000-0005-0000-0000-00006E040000}"/>
    <cellStyle name="Вывод 10 40" xfId="1544" xr:uid="{00000000-0005-0000-0000-00006F040000}"/>
    <cellStyle name="Вывод 10 41" xfId="1545" xr:uid="{00000000-0005-0000-0000-000070040000}"/>
    <cellStyle name="Вывод 10 42" xfId="1546" xr:uid="{00000000-0005-0000-0000-000071040000}"/>
    <cellStyle name="Вывод 10 43" xfId="1547" xr:uid="{00000000-0005-0000-0000-000072040000}"/>
    <cellStyle name="Вывод 10 44" xfId="1548" xr:uid="{00000000-0005-0000-0000-000073040000}"/>
    <cellStyle name="Вывод 10 45" xfId="1549" xr:uid="{00000000-0005-0000-0000-000074040000}"/>
    <cellStyle name="Вывод 10 46" xfId="1550" xr:uid="{00000000-0005-0000-0000-000075040000}"/>
    <cellStyle name="Вывод 10 47" xfId="1551" xr:uid="{00000000-0005-0000-0000-000076040000}"/>
    <cellStyle name="Вывод 10 48" xfId="1552" xr:uid="{00000000-0005-0000-0000-000077040000}"/>
    <cellStyle name="Вывод 10 49" xfId="1553" xr:uid="{00000000-0005-0000-0000-000078040000}"/>
    <cellStyle name="Вывод 10 5" xfId="1554" xr:uid="{00000000-0005-0000-0000-000079040000}"/>
    <cellStyle name="Вывод 10 50" xfId="1555" xr:uid="{00000000-0005-0000-0000-00007A040000}"/>
    <cellStyle name="Вывод 10 51" xfId="1556" xr:uid="{00000000-0005-0000-0000-00007B040000}"/>
    <cellStyle name="Вывод 10 52" xfId="1557" xr:uid="{00000000-0005-0000-0000-00007C040000}"/>
    <cellStyle name="Вывод 10 53" xfId="1558" xr:uid="{00000000-0005-0000-0000-00007D040000}"/>
    <cellStyle name="Вывод 10 54" xfId="1559" xr:uid="{00000000-0005-0000-0000-00007E040000}"/>
    <cellStyle name="Вывод 10 55" xfId="1560" xr:uid="{00000000-0005-0000-0000-00007F040000}"/>
    <cellStyle name="Вывод 10 56" xfId="1561" xr:uid="{00000000-0005-0000-0000-000080040000}"/>
    <cellStyle name="Вывод 10 57" xfId="1562" xr:uid="{00000000-0005-0000-0000-000081040000}"/>
    <cellStyle name="Вывод 10 58" xfId="1563" xr:uid="{00000000-0005-0000-0000-000082040000}"/>
    <cellStyle name="Вывод 10 59" xfId="1564" xr:uid="{00000000-0005-0000-0000-000083040000}"/>
    <cellStyle name="Вывод 10 6" xfId="1565" xr:uid="{00000000-0005-0000-0000-000084040000}"/>
    <cellStyle name="Вывод 10 60" xfId="1566" xr:uid="{00000000-0005-0000-0000-000085040000}"/>
    <cellStyle name="Вывод 10 61" xfId="1567" xr:uid="{00000000-0005-0000-0000-000086040000}"/>
    <cellStyle name="Вывод 10 62" xfId="1568" xr:uid="{00000000-0005-0000-0000-000087040000}"/>
    <cellStyle name="Вывод 10 63" xfId="1569" xr:uid="{00000000-0005-0000-0000-000088040000}"/>
    <cellStyle name="Вывод 10 64" xfId="1570" xr:uid="{00000000-0005-0000-0000-000089040000}"/>
    <cellStyle name="Вывод 10 65" xfId="1571" xr:uid="{00000000-0005-0000-0000-00008A040000}"/>
    <cellStyle name="Вывод 10 66" xfId="1572" xr:uid="{00000000-0005-0000-0000-00008B040000}"/>
    <cellStyle name="Вывод 10 67" xfId="1573" xr:uid="{00000000-0005-0000-0000-00008C040000}"/>
    <cellStyle name="Вывод 10 68" xfId="1574" xr:uid="{00000000-0005-0000-0000-00008D040000}"/>
    <cellStyle name="Вывод 10 69" xfId="1575" xr:uid="{00000000-0005-0000-0000-00008E040000}"/>
    <cellStyle name="Вывод 10 7" xfId="1576" xr:uid="{00000000-0005-0000-0000-00008F040000}"/>
    <cellStyle name="Вывод 10 70" xfId="1577" xr:uid="{00000000-0005-0000-0000-000090040000}"/>
    <cellStyle name="Вывод 10 71" xfId="1578" xr:uid="{00000000-0005-0000-0000-000091040000}"/>
    <cellStyle name="Вывод 10 72" xfId="1579" xr:uid="{00000000-0005-0000-0000-000092040000}"/>
    <cellStyle name="Вывод 10 73" xfId="1580" xr:uid="{00000000-0005-0000-0000-000093040000}"/>
    <cellStyle name="Вывод 10 74" xfId="1581" xr:uid="{00000000-0005-0000-0000-000094040000}"/>
    <cellStyle name="Вывод 10 75" xfId="1582" xr:uid="{00000000-0005-0000-0000-000095040000}"/>
    <cellStyle name="Вывод 10 76" xfId="1583" xr:uid="{00000000-0005-0000-0000-000096040000}"/>
    <cellStyle name="Вывод 10 77" xfId="1584" xr:uid="{00000000-0005-0000-0000-000097040000}"/>
    <cellStyle name="Вывод 10 78" xfId="1585" xr:uid="{00000000-0005-0000-0000-000098040000}"/>
    <cellStyle name="Вывод 10 79" xfId="1586" xr:uid="{00000000-0005-0000-0000-000099040000}"/>
    <cellStyle name="Вывод 10 8" xfId="1587" xr:uid="{00000000-0005-0000-0000-00009A040000}"/>
    <cellStyle name="Вывод 10 80" xfId="1588" xr:uid="{00000000-0005-0000-0000-00009B040000}"/>
    <cellStyle name="Вывод 10 81" xfId="1589" xr:uid="{00000000-0005-0000-0000-00009C040000}"/>
    <cellStyle name="Вывод 10 82" xfId="1590" xr:uid="{00000000-0005-0000-0000-00009D040000}"/>
    <cellStyle name="Вывод 10 83" xfId="1591" xr:uid="{00000000-0005-0000-0000-00009E040000}"/>
    <cellStyle name="Вывод 10 84" xfId="1592" xr:uid="{00000000-0005-0000-0000-00009F040000}"/>
    <cellStyle name="Вывод 10 85" xfId="1593" xr:uid="{00000000-0005-0000-0000-0000A0040000}"/>
    <cellStyle name="Вывод 10 86" xfId="1594" xr:uid="{00000000-0005-0000-0000-0000A1040000}"/>
    <cellStyle name="Вывод 10 87" xfId="1595" xr:uid="{00000000-0005-0000-0000-0000A2040000}"/>
    <cellStyle name="Вывод 10 88" xfId="1596" xr:uid="{00000000-0005-0000-0000-0000A3040000}"/>
    <cellStyle name="Вывод 10 89" xfId="1597" xr:uid="{00000000-0005-0000-0000-0000A4040000}"/>
    <cellStyle name="Вывод 10 9" xfId="1598" xr:uid="{00000000-0005-0000-0000-0000A5040000}"/>
    <cellStyle name="Вывод 10 90" xfId="1599" xr:uid="{00000000-0005-0000-0000-0000A6040000}"/>
    <cellStyle name="Вывод 10 91" xfId="1600" xr:uid="{00000000-0005-0000-0000-0000A7040000}"/>
    <cellStyle name="Вывод 2" xfId="236" xr:uid="{00000000-0005-0000-0000-0000A8040000}"/>
    <cellStyle name="Вывод 2 10" xfId="1601" xr:uid="{00000000-0005-0000-0000-0000A9040000}"/>
    <cellStyle name="Вывод 2 11" xfId="1602" xr:uid="{00000000-0005-0000-0000-0000AA040000}"/>
    <cellStyle name="Вывод 2 12" xfId="1603" xr:uid="{00000000-0005-0000-0000-0000AB040000}"/>
    <cellStyle name="Вывод 2 13" xfId="1604" xr:uid="{00000000-0005-0000-0000-0000AC040000}"/>
    <cellStyle name="Вывод 2 14" xfId="1605" xr:uid="{00000000-0005-0000-0000-0000AD040000}"/>
    <cellStyle name="Вывод 2 15" xfId="1606" xr:uid="{00000000-0005-0000-0000-0000AE040000}"/>
    <cellStyle name="Вывод 2 16" xfId="1607" xr:uid="{00000000-0005-0000-0000-0000AF040000}"/>
    <cellStyle name="Вывод 2 17" xfId="1608" xr:uid="{00000000-0005-0000-0000-0000B0040000}"/>
    <cellStyle name="Вывод 2 18" xfId="1609" xr:uid="{00000000-0005-0000-0000-0000B1040000}"/>
    <cellStyle name="Вывод 2 19" xfId="1610" xr:uid="{00000000-0005-0000-0000-0000B2040000}"/>
    <cellStyle name="Вывод 2 2" xfId="1611" xr:uid="{00000000-0005-0000-0000-0000B3040000}"/>
    <cellStyle name="Вывод 2 2 2" xfId="1612" xr:uid="{00000000-0005-0000-0000-0000B4040000}"/>
    <cellStyle name="Вывод 2 2 3" xfId="1613" xr:uid="{00000000-0005-0000-0000-0000B5040000}"/>
    <cellStyle name="Вывод 2 20" xfId="1614" xr:uid="{00000000-0005-0000-0000-0000B6040000}"/>
    <cellStyle name="Вывод 2 21" xfId="1615" xr:uid="{00000000-0005-0000-0000-0000B7040000}"/>
    <cellStyle name="Вывод 2 22" xfId="1616" xr:uid="{00000000-0005-0000-0000-0000B8040000}"/>
    <cellStyle name="Вывод 2 23" xfId="1617" xr:uid="{00000000-0005-0000-0000-0000B9040000}"/>
    <cellStyle name="Вывод 2 24" xfId="1618" xr:uid="{00000000-0005-0000-0000-0000BA040000}"/>
    <cellStyle name="Вывод 2 25" xfId="1619" xr:uid="{00000000-0005-0000-0000-0000BB040000}"/>
    <cellStyle name="Вывод 2 26" xfId="1620" xr:uid="{00000000-0005-0000-0000-0000BC040000}"/>
    <cellStyle name="Вывод 2 27" xfId="1621" xr:uid="{00000000-0005-0000-0000-0000BD040000}"/>
    <cellStyle name="Вывод 2 28" xfId="1622" xr:uid="{00000000-0005-0000-0000-0000BE040000}"/>
    <cellStyle name="Вывод 2 29" xfId="1623" xr:uid="{00000000-0005-0000-0000-0000BF040000}"/>
    <cellStyle name="Вывод 2 3" xfId="1624" xr:uid="{00000000-0005-0000-0000-0000C0040000}"/>
    <cellStyle name="Вывод 2 3 2" xfId="1625" xr:uid="{00000000-0005-0000-0000-0000C1040000}"/>
    <cellStyle name="Вывод 2 3 3" xfId="1626" xr:uid="{00000000-0005-0000-0000-0000C2040000}"/>
    <cellStyle name="Вывод 2 30" xfId="1627" xr:uid="{00000000-0005-0000-0000-0000C3040000}"/>
    <cellStyle name="Вывод 2 31" xfId="1628" xr:uid="{00000000-0005-0000-0000-0000C4040000}"/>
    <cellStyle name="Вывод 2 32" xfId="1629" xr:uid="{00000000-0005-0000-0000-0000C5040000}"/>
    <cellStyle name="Вывод 2 33" xfId="1630" xr:uid="{00000000-0005-0000-0000-0000C6040000}"/>
    <cellStyle name="Вывод 2 34" xfId="1631" xr:uid="{00000000-0005-0000-0000-0000C7040000}"/>
    <cellStyle name="Вывод 2 35" xfId="1632" xr:uid="{00000000-0005-0000-0000-0000C8040000}"/>
    <cellStyle name="Вывод 2 36" xfId="1633" xr:uid="{00000000-0005-0000-0000-0000C9040000}"/>
    <cellStyle name="Вывод 2 37" xfId="1634" xr:uid="{00000000-0005-0000-0000-0000CA040000}"/>
    <cellStyle name="Вывод 2 38" xfId="1635" xr:uid="{00000000-0005-0000-0000-0000CB040000}"/>
    <cellStyle name="Вывод 2 39" xfId="1636" xr:uid="{00000000-0005-0000-0000-0000CC040000}"/>
    <cellStyle name="Вывод 2 4" xfId="1637" xr:uid="{00000000-0005-0000-0000-0000CD040000}"/>
    <cellStyle name="Вывод 2 4 2" xfId="1638" xr:uid="{00000000-0005-0000-0000-0000CE040000}"/>
    <cellStyle name="Вывод 2 4 3" xfId="1639" xr:uid="{00000000-0005-0000-0000-0000CF040000}"/>
    <cellStyle name="Вывод 2 40" xfId="1640" xr:uid="{00000000-0005-0000-0000-0000D0040000}"/>
    <cellStyle name="Вывод 2 41" xfId="1641" xr:uid="{00000000-0005-0000-0000-0000D1040000}"/>
    <cellStyle name="Вывод 2 42" xfId="1642" xr:uid="{00000000-0005-0000-0000-0000D2040000}"/>
    <cellStyle name="Вывод 2 43" xfId="1643" xr:uid="{00000000-0005-0000-0000-0000D3040000}"/>
    <cellStyle name="Вывод 2 44" xfId="1644" xr:uid="{00000000-0005-0000-0000-0000D4040000}"/>
    <cellStyle name="Вывод 2 45" xfId="1645" xr:uid="{00000000-0005-0000-0000-0000D5040000}"/>
    <cellStyle name="Вывод 2 46" xfId="1646" xr:uid="{00000000-0005-0000-0000-0000D6040000}"/>
    <cellStyle name="Вывод 2 47" xfId="1647" xr:uid="{00000000-0005-0000-0000-0000D7040000}"/>
    <cellStyle name="Вывод 2 48" xfId="1648" xr:uid="{00000000-0005-0000-0000-0000D8040000}"/>
    <cellStyle name="Вывод 2 49" xfId="1649" xr:uid="{00000000-0005-0000-0000-0000D9040000}"/>
    <cellStyle name="Вывод 2 5" xfId="1650" xr:uid="{00000000-0005-0000-0000-0000DA040000}"/>
    <cellStyle name="Вывод 2 50" xfId="1651" xr:uid="{00000000-0005-0000-0000-0000DB040000}"/>
    <cellStyle name="Вывод 2 51" xfId="1652" xr:uid="{00000000-0005-0000-0000-0000DC040000}"/>
    <cellStyle name="Вывод 2 52" xfId="1653" xr:uid="{00000000-0005-0000-0000-0000DD040000}"/>
    <cellStyle name="Вывод 2 53" xfId="1654" xr:uid="{00000000-0005-0000-0000-0000DE040000}"/>
    <cellStyle name="Вывод 2 54" xfId="1655" xr:uid="{00000000-0005-0000-0000-0000DF040000}"/>
    <cellStyle name="Вывод 2 55" xfId="1656" xr:uid="{00000000-0005-0000-0000-0000E0040000}"/>
    <cellStyle name="Вывод 2 56" xfId="1657" xr:uid="{00000000-0005-0000-0000-0000E1040000}"/>
    <cellStyle name="Вывод 2 57" xfId="1658" xr:uid="{00000000-0005-0000-0000-0000E2040000}"/>
    <cellStyle name="Вывод 2 58" xfId="1659" xr:uid="{00000000-0005-0000-0000-0000E3040000}"/>
    <cellStyle name="Вывод 2 59" xfId="1660" xr:uid="{00000000-0005-0000-0000-0000E4040000}"/>
    <cellStyle name="Вывод 2 6" xfId="1661" xr:uid="{00000000-0005-0000-0000-0000E5040000}"/>
    <cellStyle name="Вывод 2 60" xfId="1662" xr:uid="{00000000-0005-0000-0000-0000E6040000}"/>
    <cellStyle name="Вывод 2 61" xfId="1663" xr:uid="{00000000-0005-0000-0000-0000E7040000}"/>
    <cellStyle name="Вывод 2 62" xfId="1664" xr:uid="{00000000-0005-0000-0000-0000E8040000}"/>
    <cellStyle name="Вывод 2 63" xfId="1665" xr:uid="{00000000-0005-0000-0000-0000E9040000}"/>
    <cellStyle name="Вывод 2 64" xfId="1666" xr:uid="{00000000-0005-0000-0000-0000EA040000}"/>
    <cellStyle name="Вывод 2 65" xfId="1667" xr:uid="{00000000-0005-0000-0000-0000EB040000}"/>
    <cellStyle name="Вывод 2 66" xfId="1668" xr:uid="{00000000-0005-0000-0000-0000EC040000}"/>
    <cellStyle name="Вывод 2 67" xfId="1669" xr:uid="{00000000-0005-0000-0000-0000ED040000}"/>
    <cellStyle name="Вывод 2 68" xfId="1670" xr:uid="{00000000-0005-0000-0000-0000EE040000}"/>
    <cellStyle name="Вывод 2 69" xfId="1671" xr:uid="{00000000-0005-0000-0000-0000EF040000}"/>
    <cellStyle name="Вывод 2 7" xfId="1672" xr:uid="{00000000-0005-0000-0000-0000F0040000}"/>
    <cellStyle name="Вывод 2 70" xfId="1673" xr:uid="{00000000-0005-0000-0000-0000F1040000}"/>
    <cellStyle name="Вывод 2 71" xfId="1674" xr:uid="{00000000-0005-0000-0000-0000F2040000}"/>
    <cellStyle name="Вывод 2 72" xfId="1675" xr:uid="{00000000-0005-0000-0000-0000F3040000}"/>
    <cellStyle name="Вывод 2 73" xfId="1676" xr:uid="{00000000-0005-0000-0000-0000F4040000}"/>
    <cellStyle name="Вывод 2 74" xfId="1677" xr:uid="{00000000-0005-0000-0000-0000F5040000}"/>
    <cellStyle name="Вывод 2 75" xfId="1678" xr:uid="{00000000-0005-0000-0000-0000F6040000}"/>
    <cellStyle name="Вывод 2 76" xfId="1679" xr:uid="{00000000-0005-0000-0000-0000F7040000}"/>
    <cellStyle name="Вывод 2 77" xfId="1680" xr:uid="{00000000-0005-0000-0000-0000F8040000}"/>
    <cellStyle name="Вывод 2 78" xfId="1681" xr:uid="{00000000-0005-0000-0000-0000F9040000}"/>
    <cellStyle name="Вывод 2 79" xfId="1682" xr:uid="{00000000-0005-0000-0000-0000FA040000}"/>
    <cellStyle name="Вывод 2 8" xfId="1683" xr:uid="{00000000-0005-0000-0000-0000FB040000}"/>
    <cellStyle name="Вывод 2 80" xfId="1684" xr:uid="{00000000-0005-0000-0000-0000FC040000}"/>
    <cellStyle name="Вывод 2 81" xfId="1685" xr:uid="{00000000-0005-0000-0000-0000FD040000}"/>
    <cellStyle name="Вывод 2 82" xfId="1686" xr:uid="{00000000-0005-0000-0000-0000FE040000}"/>
    <cellStyle name="Вывод 2 83" xfId="1687" xr:uid="{00000000-0005-0000-0000-0000FF040000}"/>
    <cellStyle name="Вывод 2 84" xfId="1688" xr:uid="{00000000-0005-0000-0000-000000050000}"/>
    <cellStyle name="Вывод 2 85" xfId="1689" xr:uid="{00000000-0005-0000-0000-000001050000}"/>
    <cellStyle name="Вывод 2 86" xfId="1690" xr:uid="{00000000-0005-0000-0000-000002050000}"/>
    <cellStyle name="Вывод 2 87" xfId="1691" xr:uid="{00000000-0005-0000-0000-000003050000}"/>
    <cellStyle name="Вывод 2 88" xfId="1692" xr:uid="{00000000-0005-0000-0000-000004050000}"/>
    <cellStyle name="Вывод 2 89" xfId="1693" xr:uid="{00000000-0005-0000-0000-000005050000}"/>
    <cellStyle name="Вывод 2 9" xfId="1694" xr:uid="{00000000-0005-0000-0000-000006050000}"/>
    <cellStyle name="Вывод 2 90" xfId="1695" xr:uid="{00000000-0005-0000-0000-000007050000}"/>
    <cellStyle name="Вывод 2 91" xfId="1696" xr:uid="{00000000-0005-0000-0000-000008050000}"/>
    <cellStyle name="Вывод 3" xfId="237" xr:uid="{00000000-0005-0000-0000-000009050000}"/>
    <cellStyle name="Вывод 3 10" xfId="1697" xr:uid="{00000000-0005-0000-0000-00000A050000}"/>
    <cellStyle name="Вывод 3 11" xfId="1698" xr:uid="{00000000-0005-0000-0000-00000B050000}"/>
    <cellStyle name="Вывод 3 12" xfId="1699" xr:uid="{00000000-0005-0000-0000-00000C050000}"/>
    <cellStyle name="Вывод 3 13" xfId="1700" xr:uid="{00000000-0005-0000-0000-00000D050000}"/>
    <cellStyle name="Вывод 3 14" xfId="1701" xr:uid="{00000000-0005-0000-0000-00000E050000}"/>
    <cellStyle name="Вывод 3 15" xfId="1702" xr:uid="{00000000-0005-0000-0000-00000F050000}"/>
    <cellStyle name="Вывод 3 16" xfId="1703" xr:uid="{00000000-0005-0000-0000-000010050000}"/>
    <cellStyle name="Вывод 3 17" xfId="1704" xr:uid="{00000000-0005-0000-0000-000011050000}"/>
    <cellStyle name="Вывод 3 18" xfId="1705" xr:uid="{00000000-0005-0000-0000-000012050000}"/>
    <cellStyle name="Вывод 3 19" xfId="1706" xr:uid="{00000000-0005-0000-0000-000013050000}"/>
    <cellStyle name="Вывод 3 2" xfId="1707" xr:uid="{00000000-0005-0000-0000-000014050000}"/>
    <cellStyle name="Вывод 3 2 2" xfId="1708" xr:uid="{00000000-0005-0000-0000-000015050000}"/>
    <cellStyle name="Вывод 3 2 3" xfId="1709" xr:uid="{00000000-0005-0000-0000-000016050000}"/>
    <cellStyle name="Вывод 3 20" xfId="1710" xr:uid="{00000000-0005-0000-0000-000017050000}"/>
    <cellStyle name="Вывод 3 21" xfId="1711" xr:uid="{00000000-0005-0000-0000-000018050000}"/>
    <cellStyle name="Вывод 3 22" xfId="1712" xr:uid="{00000000-0005-0000-0000-000019050000}"/>
    <cellStyle name="Вывод 3 23" xfId="1713" xr:uid="{00000000-0005-0000-0000-00001A050000}"/>
    <cellStyle name="Вывод 3 24" xfId="1714" xr:uid="{00000000-0005-0000-0000-00001B050000}"/>
    <cellStyle name="Вывод 3 25" xfId="1715" xr:uid="{00000000-0005-0000-0000-00001C050000}"/>
    <cellStyle name="Вывод 3 26" xfId="1716" xr:uid="{00000000-0005-0000-0000-00001D050000}"/>
    <cellStyle name="Вывод 3 27" xfId="1717" xr:uid="{00000000-0005-0000-0000-00001E050000}"/>
    <cellStyle name="Вывод 3 28" xfId="1718" xr:uid="{00000000-0005-0000-0000-00001F050000}"/>
    <cellStyle name="Вывод 3 29" xfId="1719" xr:uid="{00000000-0005-0000-0000-000020050000}"/>
    <cellStyle name="Вывод 3 3" xfId="1720" xr:uid="{00000000-0005-0000-0000-000021050000}"/>
    <cellStyle name="Вывод 3 3 2" xfId="1721" xr:uid="{00000000-0005-0000-0000-000022050000}"/>
    <cellStyle name="Вывод 3 3 3" xfId="1722" xr:uid="{00000000-0005-0000-0000-000023050000}"/>
    <cellStyle name="Вывод 3 30" xfId="1723" xr:uid="{00000000-0005-0000-0000-000024050000}"/>
    <cellStyle name="Вывод 3 31" xfId="1724" xr:uid="{00000000-0005-0000-0000-000025050000}"/>
    <cellStyle name="Вывод 3 32" xfId="1725" xr:uid="{00000000-0005-0000-0000-000026050000}"/>
    <cellStyle name="Вывод 3 33" xfId="1726" xr:uid="{00000000-0005-0000-0000-000027050000}"/>
    <cellStyle name="Вывод 3 34" xfId="1727" xr:uid="{00000000-0005-0000-0000-000028050000}"/>
    <cellStyle name="Вывод 3 35" xfId="1728" xr:uid="{00000000-0005-0000-0000-000029050000}"/>
    <cellStyle name="Вывод 3 36" xfId="1729" xr:uid="{00000000-0005-0000-0000-00002A050000}"/>
    <cellStyle name="Вывод 3 37" xfId="1730" xr:uid="{00000000-0005-0000-0000-00002B050000}"/>
    <cellStyle name="Вывод 3 38" xfId="1731" xr:uid="{00000000-0005-0000-0000-00002C050000}"/>
    <cellStyle name="Вывод 3 39" xfId="1732" xr:uid="{00000000-0005-0000-0000-00002D050000}"/>
    <cellStyle name="Вывод 3 4" xfId="1733" xr:uid="{00000000-0005-0000-0000-00002E050000}"/>
    <cellStyle name="Вывод 3 4 2" xfId="1734" xr:uid="{00000000-0005-0000-0000-00002F050000}"/>
    <cellStyle name="Вывод 3 4 3" xfId="1735" xr:uid="{00000000-0005-0000-0000-000030050000}"/>
    <cellStyle name="Вывод 3 40" xfId="1736" xr:uid="{00000000-0005-0000-0000-000031050000}"/>
    <cellStyle name="Вывод 3 41" xfId="1737" xr:uid="{00000000-0005-0000-0000-000032050000}"/>
    <cellStyle name="Вывод 3 42" xfId="1738" xr:uid="{00000000-0005-0000-0000-000033050000}"/>
    <cellStyle name="Вывод 3 43" xfId="1739" xr:uid="{00000000-0005-0000-0000-000034050000}"/>
    <cellStyle name="Вывод 3 44" xfId="1740" xr:uid="{00000000-0005-0000-0000-000035050000}"/>
    <cellStyle name="Вывод 3 45" xfId="1741" xr:uid="{00000000-0005-0000-0000-000036050000}"/>
    <cellStyle name="Вывод 3 46" xfId="1742" xr:uid="{00000000-0005-0000-0000-000037050000}"/>
    <cellStyle name="Вывод 3 47" xfId="1743" xr:uid="{00000000-0005-0000-0000-000038050000}"/>
    <cellStyle name="Вывод 3 48" xfId="1744" xr:uid="{00000000-0005-0000-0000-000039050000}"/>
    <cellStyle name="Вывод 3 49" xfId="1745" xr:uid="{00000000-0005-0000-0000-00003A050000}"/>
    <cellStyle name="Вывод 3 5" xfId="1746" xr:uid="{00000000-0005-0000-0000-00003B050000}"/>
    <cellStyle name="Вывод 3 50" xfId="1747" xr:uid="{00000000-0005-0000-0000-00003C050000}"/>
    <cellStyle name="Вывод 3 51" xfId="1748" xr:uid="{00000000-0005-0000-0000-00003D050000}"/>
    <cellStyle name="Вывод 3 52" xfId="1749" xr:uid="{00000000-0005-0000-0000-00003E050000}"/>
    <cellStyle name="Вывод 3 53" xfId="1750" xr:uid="{00000000-0005-0000-0000-00003F050000}"/>
    <cellStyle name="Вывод 3 54" xfId="1751" xr:uid="{00000000-0005-0000-0000-000040050000}"/>
    <cellStyle name="Вывод 3 55" xfId="1752" xr:uid="{00000000-0005-0000-0000-000041050000}"/>
    <cellStyle name="Вывод 3 56" xfId="1753" xr:uid="{00000000-0005-0000-0000-000042050000}"/>
    <cellStyle name="Вывод 3 57" xfId="1754" xr:uid="{00000000-0005-0000-0000-000043050000}"/>
    <cellStyle name="Вывод 3 58" xfId="1755" xr:uid="{00000000-0005-0000-0000-000044050000}"/>
    <cellStyle name="Вывод 3 59" xfId="1756" xr:uid="{00000000-0005-0000-0000-000045050000}"/>
    <cellStyle name="Вывод 3 6" xfId="1757" xr:uid="{00000000-0005-0000-0000-000046050000}"/>
    <cellStyle name="Вывод 3 60" xfId="1758" xr:uid="{00000000-0005-0000-0000-000047050000}"/>
    <cellStyle name="Вывод 3 61" xfId="1759" xr:uid="{00000000-0005-0000-0000-000048050000}"/>
    <cellStyle name="Вывод 3 62" xfId="1760" xr:uid="{00000000-0005-0000-0000-000049050000}"/>
    <cellStyle name="Вывод 3 63" xfId="1761" xr:uid="{00000000-0005-0000-0000-00004A050000}"/>
    <cellStyle name="Вывод 3 64" xfId="1762" xr:uid="{00000000-0005-0000-0000-00004B050000}"/>
    <cellStyle name="Вывод 3 65" xfId="1763" xr:uid="{00000000-0005-0000-0000-00004C050000}"/>
    <cellStyle name="Вывод 3 66" xfId="1764" xr:uid="{00000000-0005-0000-0000-00004D050000}"/>
    <cellStyle name="Вывод 3 67" xfId="1765" xr:uid="{00000000-0005-0000-0000-00004E050000}"/>
    <cellStyle name="Вывод 3 68" xfId="1766" xr:uid="{00000000-0005-0000-0000-00004F050000}"/>
    <cellStyle name="Вывод 3 69" xfId="1767" xr:uid="{00000000-0005-0000-0000-000050050000}"/>
    <cellStyle name="Вывод 3 7" xfId="1768" xr:uid="{00000000-0005-0000-0000-000051050000}"/>
    <cellStyle name="Вывод 3 70" xfId="1769" xr:uid="{00000000-0005-0000-0000-000052050000}"/>
    <cellStyle name="Вывод 3 71" xfId="1770" xr:uid="{00000000-0005-0000-0000-000053050000}"/>
    <cellStyle name="Вывод 3 72" xfId="1771" xr:uid="{00000000-0005-0000-0000-000054050000}"/>
    <cellStyle name="Вывод 3 73" xfId="1772" xr:uid="{00000000-0005-0000-0000-000055050000}"/>
    <cellStyle name="Вывод 3 74" xfId="1773" xr:uid="{00000000-0005-0000-0000-000056050000}"/>
    <cellStyle name="Вывод 3 75" xfId="1774" xr:uid="{00000000-0005-0000-0000-000057050000}"/>
    <cellStyle name="Вывод 3 76" xfId="1775" xr:uid="{00000000-0005-0000-0000-000058050000}"/>
    <cellStyle name="Вывод 3 77" xfId="1776" xr:uid="{00000000-0005-0000-0000-000059050000}"/>
    <cellStyle name="Вывод 3 78" xfId="1777" xr:uid="{00000000-0005-0000-0000-00005A050000}"/>
    <cellStyle name="Вывод 3 79" xfId="1778" xr:uid="{00000000-0005-0000-0000-00005B050000}"/>
    <cellStyle name="Вывод 3 8" xfId="1779" xr:uid="{00000000-0005-0000-0000-00005C050000}"/>
    <cellStyle name="Вывод 3 80" xfId="1780" xr:uid="{00000000-0005-0000-0000-00005D050000}"/>
    <cellStyle name="Вывод 3 81" xfId="1781" xr:uid="{00000000-0005-0000-0000-00005E050000}"/>
    <cellStyle name="Вывод 3 82" xfId="1782" xr:uid="{00000000-0005-0000-0000-00005F050000}"/>
    <cellStyle name="Вывод 3 83" xfId="1783" xr:uid="{00000000-0005-0000-0000-000060050000}"/>
    <cellStyle name="Вывод 3 84" xfId="1784" xr:uid="{00000000-0005-0000-0000-000061050000}"/>
    <cellStyle name="Вывод 3 85" xfId="1785" xr:uid="{00000000-0005-0000-0000-000062050000}"/>
    <cellStyle name="Вывод 3 86" xfId="1786" xr:uid="{00000000-0005-0000-0000-000063050000}"/>
    <cellStyle name="Вывод 3 87" xfId="1787" xr:uid="{00000000-0005-0000-0000-000064050000}"/>
    <cellStyle name="Вывод 3 88" xfId="1788" xr:uid="{00000000-0005-0000-0000-000065050000}"/>
    <cellStyle name="Вывод 3 89" xfId="1789" xr:uid="{00000000-0005-0000-0000-000066050000}"/>
    <cellStyle name="Вывод 3 9" xfId="1790" xr:uid="{00000000-0005-0000-0000-000067050000}"/>
    <cellStyle name="Вывод 3 90" xfId="1791" xr:uid="{00000000-0005-0000-0000-000068050000}"/>
    <cellStyle name="Вывод 3 91" xfId="1792" xr:uid="{00000000-0005-0000-0000-000069050000}"/>
    <cellStyle name="Вывод 4" xfId="238" xr:uid="{00000000-0005-0000-0000-00006A050000}"/>
    <cellStyle name="Вывод 4 10" xfId="1793" xr:uid="{00000000-0005-0000-0000-00006B050000}"/>
    <cellStyle name="Вывод 4 11" xfId="1794" xr:uid="{00000000-0005-0000-0000-00006C050000}"/>
    <cellStyle name="Вывод 4 12" xfId="1795" xr:uid="{00000000-0005-0000-0000-00006D050000}"/>
    <cellStyle name="Вывод 4 13" xfId="1796" xr:uid="{00000000-0005-0000-0000-00006E050000}"/>
    <cellStyle name="Вывод 4 14" xfId="1797" xr:uid="{00000000-0005-0000-0000-00006F050000}"/>
    <cellStyle name="Вывод 4 15" xfId="1798" xr:uid="{00000000-0005-0000-0000-000070050000}"/>
    <cellStyle name="Вывод 4 16" xfId="1799" xr:uid="{00000000-0005-0000-0000-000071050000}"/>
    <cellStyle name="Вывод 4 17" xfId="1800" xr:uid="{00000000-0005-0000-0000-000072050000}"/>
    <cellStyle name="Вывод 4 18" xfId="1801" xr:uid="{00000000-0005-0000-0000-000073050000}"/>
    <cellStyle name="Вывод 4 19" xfId="1802" xr:uid="{00000000-0005-0000-0000-000074050000}"/>
    <cellStyle name="Вывод 4 2" xfId="1803" xr:uid="{00000000-0005-0000-0000-000075050000}"/>
    <cellStyle name="Вывод 4 2 2" xfId="1804" xr:uid="{00000000-0005-0000-0000-000076050000}"/>
    <cellStyle name="Вывод 4 2 3" xfId="1805" xr:uid="{00000000-0005-0000-0000-000077050000}"/>
    <cellStyle name="Вывод 4 20" xfId="1806" xr:uid="{00000000-0005-0000-0000-000078050000}"/>
    <cellStyle name="Вывод 4 21" xfId="1807" xr:uid="{00000000-0005-0000-0000-000079050000}"/>
    <cellStyle name="Вывод 4 22" xfId="1808" xr:uid="{00000000-0005-0000-0000-00007A050000}"/>
    <cellStyle name="Вывод 4 23" xfId="1809" xr:uid="{00000000-0005-0000-0000-00007B050000}"/>
    <cellStyle name="Вывод 4 24" xfId="1810" xr:uid="{00000000-0005-0000-0000-00007C050000}"/>
    <cellStyle name="Вывод 4 25" xfId="1811" xr:uid="{00000000-0005-0000-0000-00007D050000}"/>
    <cellStyle name="Вывод 4 26" xfId="1812" xr:uid="{00000000-0005-0000-0000-00007E050000}"/>
    <cellStyle name="Вывод 4 27" xfId="1813" xr:uid="{00000000-0005-0000-0000-00007F050000}"/>
    <cellStyle name="Вывод 4 28" xfId="1814" xr:uid="{00000000-0005-0000-0000-000080050000}"/>
    <cellStyle name="Вывод 4 29" xfId="1815" xr:uid="{00000000-0005-0000-0000-000081050000}"/>
    <cellStyle name="Вывод 4 3" xfId="1816" xr:uid="{00000000-0005-0000-0000-000082050000}"/>
    <cellStyle name="Вывод 4 3 2" xfId="1817" xr:uid="{00000000-0005-0000-0000-000083050000}"/>
    <cellStyle name="Вывод 4 3 3" xfId="1818" xr:uid="{00000000-0005-0000-0000-000084050000}"/>
    <cellStyle name="Вывод 4 30" xfId="1819" xr:uid="{00000000-0005-0000-0000-000085050000}"/>
    <cellStyle name="Вывод 4 31" xfId="1820" xr:uid="{00000000-0005-0000-0000-000086050000}"/>
    <cellStyle name="Вывод 4 32" xfId="1821" xr:uid="{00000000-0005-0000-0000-000087050000}"/>
    <cellStyle name="Вывод 4 33" xfId="1822" xr:uid="{00000000-0005-0000-0000-000088050000}"/>
    <cellStyle name="Вывод 4 34" xfId="1823" xr:uid="{00000000-0005-0000-0000-000089050000}"/>
    <cellStyle name="Вывод 4 35" xfId="1824" xr:uid="{00000000-0005-0000-0000-00008A050000}"/>
    <cellStyle name="Вывод 4 36" xfId="1825" xr:uid="{00000000-0005-0000-0000-00008B050000}"/>
    <cellStyle name="Вывод 4 37" xfId="1826" xr:uid="{00000000-0005-0000-0000-00008C050000}"/>
    <cellStyle name="Вывод 4 38" xfId="1827" xr:uid="{00000000-0005-0000-0000-00008D050000}"/>
    <cellStyle name="Вывод 4 39" xfId="1828" xr:uid="{00000000-0005-0000-0000-00008E050000}"/>
    <cellStyle name="Вывод 4 4" xfId="1829" xr:uid="{00000000-0005-0000-0000-00008F050000}"/>
    <cellStyle name="Вывод 4 4 2" xfId="1830" xr:uid="{00000000-0005-0000-0000-000090050000}"/>
    <cellStyle name="Вывод 4 4 3" xfId="1831" xr:uid="{00000000-0005-0000-0000-000091050000}"/>
    <cellStyle name="Вывод 4 40" xfId="1832" xr:uid="{00000000-0005-0000-0000-000092050000}"/>
    <cellStyle name="Вывод 4 41" xfId="1833" xr:uid="{00000000-0005-0000-0000-000093050000}"/>
    <cellStyle name="Вывод 4 42" xfId="1834" xr:uid="{00000000-0005-0000-0000-000094050000}"/>
    <cellStyle name="Вывод 4 43" xfId="1835" xr:uid="{00000000-0005-0000-0000-000095050000}"/>
    <cellStyle name="Вывод 4 44" xfId="1836" xr:uid="{00000000-0005-0000-0000-000096050000}"/>
    <cellStyle name="Вывод 4 45" xfId="1837" xr:uid="{00000000-0005-0000-0000-000097050000}"/>
    <cellStyle name="Вывод 4 46" xfId="1838" xr:uid="{00000000-0005-0000-0000-000098050000}"/>
    <cellStyle name="Вывод 4 47" xfId="1839" xr:uid="{00000000-0005-0000-0000-000099050000}"/>
    <cellStyle name="Вывод 4 48" xfId="1840" xr:uid="{00000000-0005-0000-0000-00009A050000}"/>
    <cellStyle name="Вывод 4 49" xfId="1841" xr:uid="{00000000-0005-0000-0000-00009B050000}"/>
    <cellStyle name="Вывод 4 5" xfId="1842" xr:uid="{00000000-0005-0000-0000-00009C050000}"/>
    <cellStyle name="Вывод 4 50" xfId="1843" xr:uid="{00000000-0005-0000-0000-00009D050000}"/>
    <cellStyle name="Вывод 4 51" xfId="1844" xr:uid="{00000000-0005-0000-0000-00009E050000}"/>
    <cellStyle name="Вывод 4 52" xfId="1845" xr:uid="{00000000-0005-0000-0000-00009F050000}"/>
    <cellStyle name="Вывод 4 53" xfId="1846" xr:uid="{00000000-0005-0000-0000-0000A0050000}"/>
    <cellStyle name="Вывод 4 54" xfId="1847" xr:uid="{00000000-0005-0000-0000-0000A1050000}"/>
    <cellStyle name="Вывод 4 55" xfId="1848" xr:uid="{00000000-0005-0000-0000-0000A2050000}"/>
    <cellStyle name="Вывод 4 56" xfId="1849" xr:uid="{00000000-0005-0000-0000-0000A3050000}"/>
    <cellStyle name="Вывод 4 57" xfId="1850" xr:uid="{00000000-0005-0000-0000-0000A4050000}"/>
    <cellStyle name="Вывод 4 58" xfId="1851" xr:uid="{00000000-0005-0000-0000-0000A5050000}"/>
    <cellStyle name="Вывод 4 59" xfId="1852" xr:uid="{00000000-0005-0000-0000-0000A6050000}"/>
    <cellStyle name="Вывод 4 6" xfId="1853" xr:uid="{00000000-0005-0000-0000-0000A7050000}"/>
    <cellStyle name="Вывод 4 60" xfId="1854" xr:uid="{00000000-0005-0000-0000-0000A8050000}"/>
    <cellStyle name="Вывод 4 61" xfId="1855" xr:uid="{00000000-0005-0000-0000-0000A9050000}"/>
    <cellStyle name="Вывод 4 62" xfId="1856" xr:uid="{00000000-0005-0000-0000-0000AA050000}"/>
    <cellStyle name="Вывод 4 63" xfId="1857" xr:uid="{00000000-0005-0000-0000-0000AB050000}"/>
    <cellStyle name="Вывод 4 64" xfId="1858" xr:uid="{00000000-0005-0000-0000-0000AC050000}"/>
    <cellStyle name="Вывод 4 65" xfId="1859" xr:uid="{00000000-0005-0000-0000-0000AD050000}"/>
    <cellStyle name="Вывод 4 66" xfId="1860" xr:uid="{00000000-0005-0000-0000-0000AE050000}"/>
    <cellStyle name="Вывод 4 67" xfId="1861" xr:uid="{00000000-0005-0000-0000-0000AF050000}"/>
    <cellStyle name="Вывод 4 68" xfId="1862" xr:uid="{00000000-0005-0000-0000-0000B0050000}"/>
    <cellStyle name="Вывод 4 69" xfId="1863" xr:uid="{00000000-0005-0000-0000-0000B1050000}"/>
    <cellStyle name="Вывод 4 7" xfId="1864" xr:uid="{00000000-0005-0000-0000-0000B2050000}"/>
    <cellStyle name="Вывод 4 70" xfId="1865" xr:uid="{00000000-0005-0000-0000-0000B3050000}"/>
    <cellStyle name="Вывод 4 71" xfId="1866" xr:uid="{00000000-0005-0000-0000-0000B4050000}"/>
    <cellStyle name="Вывод 4 72" xfId="1867" xr:uid="{00000000-0005-0000-0000-0000B5050000}"/>
    <cellStyle name="Вывод 4 73" xfId="1868" xr:uid="{00000000-0005-0000-0000-0000B6050000}"/>
    <cellStyle name="Вывод 4 74" xfId="1869" xr:uid="{00000000-0005-0000-0000-0000B7050000}"/>
    <cellStyle name="Вывод 4 75" xfId="1870" xr:uid="{00000000-0005-0000-0000-0000B8050000}"/>
    <cellStyle name="Вывод 4 76" xfId="1871" xr:uid="{00000000-0005-0000-0000-0000B9050000}"/>
    <cellStyle name="Вывод 4 77" xfId="1872" xr:uid="{00000000-0005-0000-0000-0000BA050000}"/>
    <cellStyle name="Вывод 4 78" xfId="1873" xr:uid="{00000000-0005-0000-0000-0000BB050000}"/>
    <cellStyle name="Вывод 4 79" xfId="1874" xr:uid="{00000000-0005-0000-0000-0000BC050000}"/>
    <cellStyle name="Вывод 4 8" xfId="1875" xr:uid="{00000000-0005-0000-0000-0000BD050000}"/>
    <cellStyle name="Вывод 4 80" xfId="1876" xr:uid="{00000000-0005-0000-0000-0000BE050000}"/>
    <cellStyle name="Вывод 4 81" xfId="1877" xr:uid="{00000000-0005-0000-0000-0000BF050000}"/>
    <cellStyle name="Вывод 4 82" xfId="1878" xr:uid="{00000000-0005-0000-0000-0000C0050000}"/>
    <cellStyle name="Вывод 4 83" xfId="1879" xr:uid="{00000000-0005-0000-0000-0000C1050000}"/>
    <cellStyle name="Вывод 4 84" xfId="1880" xr:uid="{00000000-0005-0000-0000-0000C2050000}"/>
    <cellStyle name="Вывод 4 85" xfId="1881" xr:uid="{00000000-0005-0000-0000-0000C3050000}"/>
    <cellStyle name="Вывод 4 86" xfId="1882" xr:uid="{00000000-0005-0000-0000-0000C4050000}"/>
    <cellStyle name="Вывод 4 87" xfId="1883" xr:uid="{00000000-0005-0000-0000-0000C5050000}"/>
    <cellStyle name="Вывод 4 88" xfId="1884" xr:uid="{00000000-0005-0000-0000-0000C6050000}"/>
    <cellStyle name="Вывод 4 89" xfId="1885" xr:uid="{00000000-0005-0000-0000-0000C7050000}"/>
    <cellStyle name="Вывод 4 9" xfId="1886" xr:uid="{00000000-0005-0000-0000-0000C8050000}"/>
    <cellStyle name="Вывод 4 90" xfId="1887" xr:uid="{00000000-0005-0000-0000-0000C9050000}"/>
    <cellStyle name="Вывод 4 91" xfId="1888" xr:uid="{00000000-0005-0000-0000-0000CA050000}"/>
    <cellStyle name="Вывод 5" xfId="239" xr:uid="{00000000-0005-0000-0000-0000CB050000}"/>
    <cellStyle name="Вывод 5 10" xfId="1889" xr:uid="{00000000-0005-0000-0000-0000CC050000}"/>
    <cellStyle name="Вывод 5 11" xfId="1890" xr:uid="{00000000-0005-0000-0000-0000CD050000}"/>
    <cellStyle name="Вывод 5 12" xfId="1891" xr:uid="{00000000-0005-0000-0000-0000CE050000}"/>
    <cellStyle name="Вывод 5 13" xfId="1892" xr:uid="{00000000-0005-0000-0000-0000CF050000}"/>
    <cellStyle name="Вывод 5 14" xfId="1893" xr:uid="{00000000-0005-0000-0000-0000D0050000}"/>
    <cellStyle name="Вывод 5 15" xfId="1894" xr:uid="{00000000-0005-0000-0000-0000D1050000}"/>
    <cellStyle name="Вывод 5 16" xfId="1895" xr:uid="{00000000-0005-0000-0000-0000D2050000}"/>
    <cellStyle name="Вывод 5 17" xfId="1896" xr:uid="{00000000-0005-0000-0000-0000D3050000}"/>
    <cellStyle name="Вывод 5 18" xfId="1897" xr:uid="{00000000-0005-0000-0000-0000D4050000}"/>
    <cellStyle name="Вывод 5 19" xfId="1898" xr:uid="{00000000-0005-0000-0000-0000D5050000}"/>
    <cellStyle name="Вывод 5 2" xfId="1899" xr:uid="{00000000-0005-0000-0000-0000D6050000}"/>
    <cellStyle name="Вывод 5 2 2" xfId="1900" xr:uid="{00000000-0005-0000-0000-0000D7050000}"/>
    <cellStyle name="Вывод 5 2 3" xfId="1901" xr:uid="{00000000-0005-0000-0000-0000D8050000}"/>
    <cellStyle name="Вывод 5 20" xfId="1902" xr:uid="{00000000-0005-0000-0000-0000D9050000}"/>
    <cellStyle name="Вывод 5 21" xfId="1903" xr:uid="{00000000-0005-0000-0000-0000DA050000}"/>
    <cellStyle name="Вывод 5 22" xfId="1904" xr:uid="{00000000-0005-0000-0000-0000DB050000}"/>
    <cellStyle name="Вывод 5 23" xfId="1905" xr:uid="{00000000-0005-0000-0000-0000DC050000}"/>
    <cellStyle name="Вывод 5 24" xfId="1906" xr:uid="{00000000-0005-0000-0000-0000DD050000}"/>
    <cellStyle name="Вывод 5 25" xfId="1907" xr:uid="{00000000-0005-0000-0000-0000DE050000}"/>
    <cellStyle name="Вывод 5 26" xfId="1908" xr:uid="{00000000-0005-0000-0000-0000DF050000}"/>
    <cellStyle name="Вывод 5 27" xfId="1909" xr:uid="{00000000-0005-0000-0000-0000E0050000}"/>
    <cellStyle name="Вывод 5 28" xfId="1910" xr:uid="{00000000-0005-0000-0000-0000E1050000}"/>
    <cellStyle name="Вывод 5 29" xfId="1911" xr:uid="{00000000-0005-0000-0000-0000E2050000}"/>
    <cellStyle name="Вывод 5 3" xfId="1912" xr:uid="{00000000-0005-0000-0000-0000E3050000}"/>
    <cellStyle name="Вывод 5 3 2" xfId="1913" xr:uid="{00000000-0005-0000-0000-0000E4050000}"/>
    <cellStyle name="Вывод 5 3 3" xfId="1914" xr:uid="{00000000-0005-0000-0000-0000E5050000}"/>
    <cellStyle name="Вывод 5 30" xfId="1915" xr:uid="{00000000-0005-0000-0000-0000E6050000}"/>
    <cellStyle name="Вывод 5 31" xfId="1916" xr:uid="{00000000-0005-0000-0000-0000E7050000}"/>
    <cellStyle name="Вывод 5 32" xfId="1917" xr:uid="{00000000-0005-0000-0000-0000E8050000}"/>
    <cellStyle name="Вывод 5 33" xfId="1918" xr:uid="{00000000-0005-0000-0000-0000E9050000}"/>
    <cellStyle name="Вывод 5 34" xfId="1919" xr:uid="{00000000-0005-0000-0000-0000EA050000}"/>
    <cellStyle name="Вывод 5 35" xfId="1920" xr:uid="{00000000-0005-0000-0000-0000EB050000}"/>
    <cellStyle name="Вывод 5 36" xfId="1921" xr:uid="{00000000-0005-0000-0000-0000EC050000}"/>
    <cellStyle name="Вывод 5 37" xfId="1922" xr:uid="{00000000-0005-0000-0000-0000ED050000}"/>
    <cellStyle name="Вывод 5 38" xfId="1923" xr:uid="{00000000-0005-0000-0000-0000EE050000}"/>
    <cellStyle name="Вывод 5 39" xfId="1924" xr:uid="{00000000-0005-0000-0000-0000EF050000}"/>
    <cellStyle name="Вывод 5 4" xfId="1925" xr:uid="{00000000-0005-0000-0000-0000F0050000}"/>
    <cellStyle name="Вывод 5 4 2" xfId="1926" xr:uid="{00000000-0005-0000-0000-0000F1050000}"/>
    <cellStyle name="Вывод 5 4 3" xfId="1927" xr:uid="{00000000-0005-0000-0000-0000F2050000}"/>
    <cellStyle name="Вывод 5 40" xfId="1928" xr:uid="{00000000-0005-0000-0000-0000F3050000}"/>
    <cellStyle name="Вывод 5 41" xfId="1929" xr:uid="{00000000-0005-0000-0000-0000F4050000}"/>
    <cellStyle name="Вывод 5 42" xfId="1930" xr:uid="{00000000-0005-0000-0000-0000F5050000}"/>
    <cellStyle name="Вывод 5 43" xfId="1931" xr:uid="{00000000-0005-0000-0000-0000F6050000}"/>
    <cellStyle name="Вывод 5 44" xfId="1932" xr:uid="{00000000-0005-0000-0000-0000F7050000}"/>
    <cellStyle name="Вывод 5 45" xfId="1933" xr:uid="{00000000-0005-0000-0000-0000F8050000}"/>
    <cellStyle name="Вывод 5 46" xfId="1934" xr:uid="{00000000-0005-0000-0000-0000F9050000}"/>
    <cellStyle name="Вывод 5 47" xfId="1935" xr:uid="{00000000-0005-0000-0000-0000FA050000}"/>
    <cellStyle name="Вывод 5 48" xfId="1936" xr:uid="{00000000-0005-0000-0000-0000FB050000}"/>
    <cellStyle name="Вывод 5 49" xfId="1937" xr:uid="{00000000-0005-0000-0000-0000FC050000}"/>
    <cellStyle name="Вывод 5 5" xfId="1938" xr:uid="{00000000-0005-0000-0000-0000FD050000}"/>
    <cellStyle name="Вывод 5 50" xfId="1939" xr:uid="{00000000-0005-0000-0000-0000FE050000}"/>
    <cellStyle name="Вывод 5 51" xfId="1940" xr:uid="{00000000-0005-0000-0000-0000FF050000}"/>
    <cellStyle name="Вывод 5 52" xfId="1941" xr:uid="{00000000-0005-0000-0000-000000060000}"/>
    <cellStyle name="Вывод 5 53" xfId="1942" xr:uid="{00000000-0005-0000-0000-000001060000}"/>
    <cellStyle name="Вывод 5 54" xfId="1943" xr:uid="{00000000-0005-0000-0000-000002060000}"/>
    <cellStyle name="Вывод 5 55" xfId="1944" xr:uid="{00000000-0005-0000-0000-000003060000}"/>
    <cellStyle name="Вывод 5 56" xfId="1945" xr:uid="{00000000-0005-0000-0000-000004060000}"/>
    <cellStyle name="Вывод 5 57" xfId="1946" xr:uid="{00000000-0005-0000-0000-000005060000}"/>
    <cellStyle name="Вывод 5 58" xfId="1947" xr:uid="{00000000-0005-0000-0000-000006060000}"/>
    <cellStyle name="Вывод 5 59" xfId="1948" xr:uid="{00000000-0005-0000-0000-000007060000}"/>
    <cellStyle name="Вывод 5 6" xfId="1949" xr:uid="{00000000-0005-0000-0000-000008060000}"/>
    <cellStyle name="Вывод 5 60" xfId="1950" xr:uid="{00000000-0005-0000-0000-000009060000}"/>
    <cellStyle name="Вывод 5 61" xfId="1951" xr:uid="{00000000-0005-0000-0000-00000A060000}"/>
    <cellStyle name="Вывод 5 62" xfId="1952" xr:uid="{00000000-0005-0000-0000-00000B060000}"/>
    <cellStyle name="Вывод 5 63" xfId="1953" xr:uid="{00000000-0005-0000-0000-00000C060000}"/>
    <cellStyle name="Вывод 5 64" xfId="1954" xr:uid="{00000000-0005-0000-0000-00000D060000}"/>
    <cellStyle name="Вывод 5 65" xfId="1955" xr:uid="{00000000-0005-0000-0000-00000E060000}"/>
    <cellStyle name="Вывод 5 66" xfId="1956" xr:uid="{00000000-0005-0000-0000-00000F060000}"/>
    <cellStyle name="Вывод 5 67" xfId="1957" xr:uid="{00000000-0005-0000-0000-000010060000}"/>
    <cellStyle name="Вывод 5 68" xfId="1958" xr:uid="{00000000-0005-0000-0000-000011060000}"/>
    <cellStyle name="Вывод 5 69" xfId="1959" xr:uid="{00000000-0005-0000-0000-000012060000}"/>
    <cellStyle name="Вывод 5 7" xfId="1960" xr:uid="{00000000-0005-0000-0000-000013060000}"/>
    <cellStyle name="Вывод 5 70" xfId="1961" xr:uid="{00000000-0005-0000-0000-000014060000}"/>
    <cellStyle name="Вывод 5 71" xfId="1962" xr:uid="{00000000-0005-0000-0000-000015060000}"/>
    <cellStyle name="Вывод 5 72" xfId="1963" xr:uid="{00000000-0005-0000-0000-000016060000}"/>
    <cellStyle name="Вывод 5 73" xfId="1964" xr:uid="{00000000-0005-0000-0000-000017060000}"/>
    <cellStyle name="Вывод 5 74" xfId="1965" xr:uid="{00000000-0005-0000-0000-000018060000}"/>
    <cellStyle name="Вывод 5 75" xfId="1966" xr:uid="{00000000-0005-0000-0000-000019060000}"/>
    <cellStyle name="Вывод 5 76" xfId="1967" xr:uid="{00000000-0005-0000-0000-00001A060000}"/>
    <cellStyle name="Вывод 5 77" xfId="1968" xr:uid="{00000000-0005-0000-0000-00001B060000}"/>
    <cellStyle name="Вывод 5 78" xfId="1969" xr:uid="{00000000-0005-0000-0000-00001C060000}"/>
    <cellStyle name="Вывод 5 79" xfId="1970" xr:uid="{00000000-0005-0000-0000-00001D060000}"/>
    <cellStyle name="Вывод 5 8" xfId="1971" xr:uid="{00000000-0005-0000-0000-00001E060000}"/>
    <cellStyle name="Вывод 5 80" xfId="1972" xr:uid="{00000000-0005-0000-0000-00001F060000}"/>
    <cellStyle name="Вывод 5 81" xfId="1973" xr:uid="{00000000-0005-0000-0000-000020060000}"/>
    <cellStyle name="Вывод 5 82" xfId="1974" xr:uid="{00000000-0005-0000-0000-000021060000}"/>
    <cellStyle name="Вывод 5 83" xfId="1975" xr:uid="{00000000-0005-0000-0000-000022060000}"/>
    <cellStyle name="Вывод 5 84" xfId="1976" xr:uid="{00000000-0005-0000-0000-000023060000}"/>
    <cellStyle name="Вывод 5 85" xfId="1977" xr:uid="{00000000-0005-0000-0000-000024060000}"/>
    <cellStyle name="Вывод 5 86" xfId="1978" xr:uid="{00000000-0005-0000-0000-000025060000}"/>
    <cellStyle name="Вывод 5 87" xfId="1979" xr:uid="{00000000-0005-0000-0000-000026060000}"/>
    <cellStyle name="Вывод 5 88" xfId="1980" xr:uid="{00000000-0005-0000-0000-000027060000}"/>
    <cellStyle name="Вывод 5 89" xfId="1981" xr:uid="{00000000-0005-0000-0000-000028060000}"/>
    <cellStyle name="Вывод 5 9" xfId="1982" xr:uid="{00000000-0005-0000-0000-000029060000}"/>
    <cellStyle name="Вывод 5 90" xfId="1983" xr:uid="{00000000-0005-0000-0000-00002A060000}"/>
    <cellStyle name="Вывод 5 91" xfId="1984" xr:uid="{00000000-0005-0000-0000-00002B060000}"/>
    <cellStyle name="Вывод 6" xfId="240" xr:uid="{00000000-0005-0000-0000-00002C060000}"/>
    <cellStyle name="Вывод 6 10" xfId="1985" xr:uid="{00000000-0005-0000-0000-00002D060000}"/>
    <cellStyle name="Вывод 6 11" xfId="1986" xr:uid="{00000000-0005-0000-0000-00002E060000}"/>
    <cellStyle name="Вывод 6 12" xfId="1987" xr:uid="{00000000-0005-0000-0000-00002F060000}"/>
    <cellStyle name="Вывод 6 13" xfId="1988" xr:uid="{00000000-0005-0000-0000-000030060000}"/>
    <cellStyle name="Вывод 6 14" xfId="1989" xr:uid="{00000000-0005-0000-0000-000031060000}"/>
    <cellStyle name="Вывод 6 15" xfId="1990" xr:uid="{00000000-0005-0000-0000-000032060000}"/>
    <cellStyle name="Вывод 6 16" xfId="1991" xr:uid="{00000000-0005-0000-0000-000033060000}"/>
    <cellStyle name="Вывод 6 17" xfId="1992" xr:uid="{00000000-0005-0000-0000-000034060000}"/>
    <cellStyle name="Вывод 6 18" xfId="1993" xr:uid="{00000000-0005-0000-0000-000035060000}"/>
    <cellStyle name="Вывод 6 19" xfId="1994" xr:uid="{00000000-0005-0000-0000-000036060000}"/>
    <cellStyle name="Вывод 6 2" xfId="1995" xr:uid="{00000000-0005-0000-0000-000037060000}"/>
    <cellStyle name="Вывод 6 2 2" xfId="1996" xr:uid="{00000000-0005-0000-0000-000038060000}"/>
    <cellStyle name="Вывод 6 2 3" xfId="1997" xr:uid="{00000000-0005-0000-0000-000039060000}"/>
    <cellStyle name="Вывод 6 20" xfId="1998" xr:uid="{00000000-0005-0000-0000-00003A060000}"/>
    <cellStyle name="Вывод 6 21" xfId="1999" xr:uid="{00000000-0005-0000-0000-00003B060000}"/>
    <cellStyle name="Вывод 6 22" xfId="2000" xr:uid="{00000000-0005-0000-0000-00003C060000}"/>
    <cellStyle name="Вывод 6 23" xfId="2001" xr:uid="{00000000-0005-0000-0000-00003D060000}"/>
    <cellStyle name="Вывод 6 24" xfId="2002" xr:uid="{00000000-0005-0000-0000-00003E060000}"/>
    <cellStyle name="Вывод 6 25" xfId="2003" xr:uid="{00000000-0005-0000-0000-00003F060000}"/>
    <cellStyle name="Вывод 6 26" xfId="2004" xr:uid="{00000000-0005-0000-0000-000040060000}"/>
    <cellStyle name="Вывод 6 27" xfId="2005" xr:uid="{00000000-0005-0000-0000-000041060000}"/>
    <cellStyle name="Вывод 6 28" xfId="2006" xr:uid="{00000000-0005-0000-0000-000042060000}"/>
    <cellStyle name="Вывод 6 29" xfId="2007" xr:uid="{00000000-0005-0000-0000-000043060000}"/>
    <cellStyle name="Вывод 6 3" xfId="2008" xr:uid="{00000000-0005-0000-0000-000044060000}"/>
    <cellStyle name="Вывод 6 3 2" xfId="2009" xr:uid="{00000000-0005-0000-0000-000045060000}"/>
    <cellStyle name="Вывод 6 3 3" xfId="2010" xr:uid="{00000000-0005-0000-0000-000046060000}"/>
    <cellStyle name="Вывод 6 30" xfId="2011" xr:uid="{00000000-0005-0000-0000-000047060000}"/>
    <cellStyle name="Вывод 6 31" xfId="2012" xr:uid="{00000000-0005-0000-0000-000048060000}"/>
    <cellStyle name="Вывод 6 32" xfId="2013" xr:uid="{00000000-0005-0000-0000-000049060000}"/>
    <cellStyle name="Вывод 6 33" xfId="2014" xr:uid="{00000000-0005-0000-0000-00004A060000}"/>
    <cellStyle name="Вывод 6 34" xfId="2015" xr:uid="{00000000-0005-0000-0000-00004B060000}"/>
    <cellStyle name="Вывод 6 35" xfId="2016" xr:uid="{00000000-0005-0000-0000-00004C060000}"/>
    <cellStyle name="Вывод 6 36" xfId="2017" xr:uid="{00000000-0005-0000-0000-00004D060000}"/>
    <cellStyle name="Вывод 6 37" xfId="2018" xr:uid="{00000000-0005-0000-0000-00004E060000}"/>
    <cellStyle name="Вывод 6 38" xfId="2019" xr:uid="{00000000-0005-0000-0000-00004F060000}"/>
    <cellStyle name="Вывод 6 39" xfId="2020" xr:uid="{00000000-0005-0000-0000-000050060000}"/>
    <cellStyle name="Вывод 6 4" xfId="2021" xr:uid="{00000000-0005-0000-0000-000051060000}"/>
    <cellStyle name="Вывод 6 4 2" xfId="2022" xr:uid="{00000000-0005-0000-0000-000052060000}"/>
    <cellStyle name="Вывод 6 4 3" xfId="2023" xr:uid="{00000000-0005-0000-0000-000053060000}"/>
    <cellStyle name="Вывод 6 40" xfId="2024" xr:uid="{00000000-0005-0000-0000-000054060000}"/>
    <cellStyle name="Вывод 6 41" xfId="2025" xr:uid="{00000000-0005-0000-0000-000055060000}"/>
    <cellStyle name="Вывод 6 42" xfId="2026" xr:uid="{00000000-0005-0000-0000-000056060000}"/>
    <cellStyle name="Вывод 6 43" xfId="2027" xr:uid="{00000000-0005-0000-0000-000057060000}"/>
    <cellStyle name="Вывод 6 44" xfId="2028" xr:uid="{00000000-0005-0000-0000-000058060000}"/>
    <cellStyle name="Вывод 6 45" xfId="2029" xr:uid="{00000000-0005-0000-0000-000059060000}"/>
    <cellStyle name="Вывод 6 46" xfId="2030" xr:uid="{00000000-0005-0000-0000-00005A060000}"/>
    <cellStyle name="Вывод 6 47" xfId="2031" xr:uid="{00000000-0005-0000-0000-00005B060000}"/>
    <cellStyle name="Вывод 6 48" xfId="2032" xr:uid="{00000000-0005-0000-0000-00005C060000}"/>
    <cellStyle name="Вывод 6 49" xfId="2033" xr:uid="{00000000-0005-0000-0000-00005D060000}"/>
    <cellStyle name="Вывод 6 5" xfId="2034" xr:uid="{00000000-0005-0000-0000-00005E060000}"/>
    <cellStyle name="Вывод 6 50" xfId="2035" xr:uid="{00000000-0005-0000-0000-00005F060000}"/>
    <cellStyle name="Вывод 6 51" xfId="2036" xr:uid="{00000000-0005-0000-0000-000060060000}"/>
    <cellStyle name="Вывод 6 52" xfId="2037" xr:uid="{00000000-0005-0000-0000-000061060000}"/>
    <cellStyle name="Вывод 6 53" xfId="2038" xr:uid="{00000000-0005-0000-0000-000062060000}"/>
    <cellStyle name="Вывод 6 54" xfId="2039" xr:uid="{00000000-0005-0000-0000-000063060000}"/>
    <cellStyle name="Вывод 6 55" xfId="2040" xr:uid="{00000000-0005-0000-0000-000064060000}"/>
    <cellStyle name="Вывод 6 56" xfId="2041" xr:uid="{00000000-0005-0000-0000-000065060000}"/>
    <cellStyle name="Вывод 6 57" xfId="2042" xr:uid="{00000000-0005-0000-0000-000066060000}"/>
    <cellStyle name="Вывод 6 58" xfId="2043" xr:uid="{00000000-0005-0000-0000-000067060000}"/>
    <cellStyle name="Вывод 6 59" xfId="2044" xr:uid="{00000000-0005-0000-0000-000068060000}"/>
    <cellStyle name="Вывод 6 6" xfId="2045" xr:uid="{00000000-0005-0000-0000-000069060000}"/>
    <cellStyle name="Вывод 6 60" xfId="2046" xr:uid="{00000000-0005-0000-0000-00006A060000}"/>
    <cellStyle name="Вывод 6 61" xfId="2047" xr:uid="{00000000-0005-0000-0000-00006B060000}"/>
    <cellStyle name="Вывод 6 62" xfId="2048" xr:uid="{00000000-0005-0000-0000-00006C060000}"/>
    <cellStyle name="Вывод 6 63" xfId="2049" xr:uid="{00000000-0005-0000-0000-00006D060000}"/>
    <cellStyle name="Вывод 6 64" xfId="2050" xr:uid="{00000000-0005-0000-0000-00006E060000}"/>
    <cellStyle name="Вывод 6 65" xfId="2051" xr:uid="{00000000-0005-0000-0000-00006F060000}"/>
    <cellStyle name="Вывод 6 66" xfId="2052" xr:uid="{00000000-0005-0000-0000-000070060000}"/>
    <cellStyle name="Вывод 6 67" xfId="2053" xr:uid="{00000000-0005-0000-0000-000071060000}"/>
    <cellStyle name="Вывод 6 68" xfId="2054" xr:uid="{00000000-0005-0000-0000-000072060000}"/>
    <cellStyle name="Вывод 6 69" xfId="2055" xr:uid="{00000000-0005-0000-0000-000073060000}"/>
    <cellStyle name="Вывод 6 7" xfId="2056" xr:uid="{00000000-0005-0000-0000-000074060000}"/>
    <cellStyle name="Вывод 6 70" xfId="2057" xr:uid="{00000000-0005-0000-0000-000075060000}"/>
    <cellStyle name="Вывод 6 71" xfId="2058" xr:uid="{00000000-0005-0000-0000-000076060000}"/>
    <cellStyle name="Вывод 6 72" xfId="2059" xr:uid="{00000000-0005-0000-0000-000077060000}"/>
    <cellStyle name="Вывод 6 73" xfId="2060" xr:uid="{00000000-0005-0000-0000-000078060000}"/>
    <cellStyle name="Вывод 6 74" xfId="2061" xr:uid="{00000000-0005-0000-0000-000079060000}"/>
    <cellStyle name="Вывод 6 75" xfId="2062" xr:uid="{00000000-0005-0000-0000-00007A060000}"/>
    <cellStyle name="Вывод 6 76" xfId="2063" xr:uid="{00000000-0005-0000-0000-00007B060000}"/>
    <cellStyle name="Вывод 6 77" xfId="2064" xr:uid="{00000000-0005-0000-0000-00007C060000}"/>
    <cellStyle name="Вывод 6 78" xfId="2065" xr:uid="{00000000-0005-0000-0000-00007D060000}"/>
    <cellStyle name="Вывод 6 79" xfId="2066" xr:uid="{00000000-0005-0000-0000-00007E060000}"/>
    <cellStyle name="Вывод 6 8" xfId="2067" xr:uid="{00000000-0005-0000-0000-00007F060000}"/>
    <cellStyle name="Вывод 6 80" xfId="2068" xr:uid="{00000000-0005-0000-0000-000080060000}"/>
    <cellStyle name="Вывод 6 81" xfId="2069" xr:uid="{00000000-0005-0000-0000-000081060000}"/>
    <cellStyle name="Вывод 6 82" xfId="2070" xr:uid="{00000000-0005-0000-0000-000082060000}"/>
    <cellStyle name="Вывод 6 83" xfId="2071" xr:uid="{00000000-0005-0000-0000-000083060000}"/>
    <cellStyle name="Вывод 6 84" xfId="2072" xr:uid="{00000000-0005-0000-0000-000084060000}"/>
    <cellStyle name="Вывод 6 85" xfId="2073" xr:uid="{00000000-0005-0000-0000-000085060000}"/>
    <cellStyle name="Вывод 6 86" xfId="2074" xr:uid="{00000000-0005-0000-0000-000086060000}"/>
    <cellStyle name="Вывод 6 87" xfId="2075" xr:uid="{00000000-0005-0000-0000-000087060000}"/>
    <cellStyle name="Вывод 6 88" xfId="2076" xr:uid="{00000000-0005-0000-0000-000088060000}"/>
    <cellStyle name="Вывод 6 89" xfId="2077" xr:uid="{00000000-0005-0000-0000-000089060000}"/>
    <cellStyle name="Вывод 6 9" xfId="2078" xr:uid="{00000000-0005-0000-0000-00008A060000}"/>
    <cellStyle name="Вывод 6 90" xfId="2079" xr:uid="{00000000-0005-0000-0000-00008B060000}"/>
    <cellStyle name="Вывод 6 91" xfId="2080" xr:uid="{00000000-0005-0000-0000-00008C060000}"/>
    <cellStyle name="Вывод 7" xfId="241" xr:uid="{00000000-0005-0000-0000-00008D060000}"/>
    <cellStyle name="Вывод 7 10" xfId="2081" xr:uid="{00000000-0005-0000-0000-00008E060000}"/>
    <cellStyle name="Вывод 7 11" xfId="2082" xr:uid="{00000000-0005-0000-0000-00008F060000}"/>
    <cellStyle name="Вывод 7 12" xfId="2083" xr:uid="{00000000-0005-0000-0000-000090060000}"/>
    <cellStyle name="Вывод 7 13" xfId="2084" xr:uid="{00000000-0005-0000-0000-000091060000}"/>
    <cellStyle name="Вывод 7 14" xfId="2085" xr:uid="{00000000-0005-0000-0000-000092060000}"/>
    <cellStyle name="Вывод 7 15" xfId="2086" xr:uid="{00000000-0005-0000-0000-000093060000}"/>
    <cellStyle name="Вывод 7 16" xfId="2087" xr:uid="{00000000-0005-0000-0000-000094060000}"/>
    <cellStyle name="Вывод 7 17" xfId="2088" xr:uid="{00000000-0005-0000-0000-000095060000}"/>
    <cellStyle name="Вывод 7 18" xfId="2089" xr:uid="{00000000-0005-0000-0000-000096060000}"/>
    <cellStyle name="Вывод 7 19" xfId="2090" xr:uid="{00000000-0005-0000-0000-000097060000}"/>
    <cellStyle name="Вывод 7 2" xfId="2091" xr:uid="{00000000-0005-0000-0000-000098060000}"/>
    <cellStyle name="Вывод 7 2 2" xfId="2092" xr:uid="{00000000-0005-0000-0000-000099060000}"/>
    <cellStyle name="Вывод 7 2 3" xfId="2093" xr:uid="{00000000-0005-0000-0000-00009A060000}"/>
    <cellStyle name="Вывод 7 20" xfId="2094" xr:uid="{00000000-0005-0000-0000-00009B060000}"/>
    <cellStyle name="Вывод 7 21" xfId="2095" xr:uid="{00000000-0005-0000-0000-00009C060000}"/>
    <cellStyle name="Вывод 7 22" xfId="2096" xr:uid="{00000000-0005-0000-0000-00009D060000}"/>
    <cellStyle name="Вывод 7 23" xfId="2097" xr:uid="{00000000-0005-0000-0000-00009E060000}"/>
    <cellStyle name="Вывод 7 24" xfId="2098" xr:uid="{00000000-0005-0000-0000-00009F060000}"/>
    <cellStyle name="Вывод 7 25" xfId="2099" xr:uid="{00000000-0005-0000-0000-0000A0060000}"/>
    <cellStyle name="Вывод 7 26" xfId="2100" xr:uid="{00000000-0005-0000-0000-0000A1060000}"/>
    <cellStyle name="Вывод 7 27" xfId="2101" xr:uid="{00000000-0005-0000-0000-0000A2060000}"/>
    <cellStyle name="Вывод 7 28" xfId="2102" xr:uid="{00000000-0005-0000-0000-0000A3060000}"/>
    <cellStyle name="Вывод 7 29" xfId="2103" xr:uid="{00000000-0005-0000-0000-0000A4060000}"/>
    <cellStyle name="Вывод 7 3" xfId="2104" xr:uid="{00000000-0005-0000-0000-0000A5060000}"/>
    <cellStyle name="Вывод 7 3 2" xfId="2105" xr:uid="{00000000-0005-0000-0000-0000A6060000}"/>
    <cellStyle name="Вывод 7 3 3" xfId="2106" xr:uid="{00000000-0005-0000-0000-0000A7060000}"/>
    <cellStyle name="Вывод 7 30" xfId="2107" xr:uid="{00000000-0005-0000-0000-0000A8060000}"/>
    <cellStyle name="Вывод 7 31" xfId="2108" xr:uid="{00000000-0005-0000-0000-0000A9060000}"/>
    <cellStyle name="Вывод 7 32" xfId="2109" xr:uid="{00000000-0005-0000-0000-0000AA060000}"/>
    <cellStyle name="Вывод 7 33" xfId="2110" xr:uid="{00000000-0005-0000-0000-0000AB060000}"/>
    <cellStyle name="Вывод 7 34" xfId="2111" xr:uid="{00000000-0005-0000-0000-0000AC060000}"/>
    <cellStyle name="Вывод 7 35" xfId="2112" xr:uid="{00000000-0005-0000-0000-0000AD060000}"/>
    <cellStyle name="Вывод 7 36" xfId="2113" xr:uid="{00000000-0005-0000-0000-0000AE060000}"/>
    <cellStyle name="Вывод 7 37" xfId="2114" xr:uid="{00000000-0005-0000-0000-0000AF060000}"/>
    <cellStyle name="Вывод 7 38" xfId="2115" xr:uid="{00000000-0005-0000-0000-0000B0060000}"/>
    <cellStyle name="Вывод 7 39" xfId="2116" xr:uid="{00000000-0005-0000-0000-0000B1060000}"/>
    <cellStyle name="Вывод 7 4" xfId="2117" xr:uid="{00000000-0005-0000-0000-0000B2060000}"/>
    <cellStyle name="Вывод 7 4 2" xfId="2118" xr:uid="{00000000-0005-0000-0000-0000B3060000}"/>
    <cellStyle name="Вывод 7 4 3" xfId="2119" xr:uid="{00000000-0005-0000-0000-0000B4060000}"/>
    <cellStyle name="Вывод 7 40" xfId="2120" xr:uid="{00000000-0005-0000-0000-0000B5060000}"/>
    <cellStyle name="Вывод 7 41" xfId="2121" xr:uid="{00000000-0005-0000-0000-0000B6060000}"/>
    <cellStyle name="Вывод 7 42" xfId="2122" xr:uid="{00000000-0005-0000-0000-0000B7060000}"/>
    <cellStyle name="Вывод 7 43" xfId="2123" xr:uid="{00000000-0005-0000-0000-0000B8060000}"/>
    <cellStyle name="Вывод 7 44" xfId="2124" xr:uid="{00000000-0005-0000-0000-0000B9060000}"/>
    <cellStyle name="Вывод 7 45" xfId="2125" xr:uid="{00000000-0005-0000-0000-0000BA060000}"/>
    <cellStyle name="Вывод 7 46" xfId="2126" xr:uid="{00000000-0005-0000-0000-0000BB060000}"/>
    <cellStyle name="Вывод 7 47" xfId="2127" xr:uid="{00000000-0005-0000-0000-0000BC060000}"/>
    <cellStyle name="Вывод 7 48" xfId="2128" xr:uid="{00000000-0005-0000-0000-0000BD060000}"/>
    <cellStyle name="Вывод 7 49" xfId="2129" xr:uid="{00000000-0005-0000-0000-0000BE060000}"/>
    <cellStyle name="Вывод 7 5" xfId="2130" xr:uid="{00000000-0005-0000-0000-0000BF060000}"/>
    <cellStyle name="Вывод 7 50" xfId="2131" xr:uid="{00000000-0005-0000-0000-0000C0060000}"/>
    <cellStyle name="Вывод 7 51" xfId="2132" xr:uid="{00000000-0005-0000-0000-0000C1060000}"/>
    <cellStyle name="Вывод 7 52" xfId="2133" xr:uid="{00000000-0005-0000-0000-0000C2060000}"/>
    <cellStyle name="Вывод 7 53" xfId="2134" xr:uid="{00000000-0005-0000-0000-0000C3060000}"/>
    <cellStyle name="Вывод 7 54" xfId="2135" xr:uid="{00000000-0005-0000-0000-0000C4060000}"/>
    <cellStyle name="Вывод 7 55" xfId="2136" xr:uid="{00000000-0005-0000-0000-0000C5060000}"/>
    <cellStyle name="Вывод 7 56" xfId="2137" xr:uid="{00000000-0005-0000-0000-0000C6060000}"/>
    <cellStyle name="Вывод 7 57" xfId="2138" xr:uid="{00000000-0005-0000-0000-0000C7060000}"/>
    <cellStyle name="Вывод 7 58" xfId="2139" xr:uid="{00000000-0005-0000-0000-0000C8060000}"/>
    <cellStyle name="Вывод 7 59" xfId="2140" xr:uid="{00000000-0005-0000-0000-0000C9060000}"/>
    <cellStyle name="Вывод 7 6" xfId="2141" xr:uid="{00000000-0005-0000-0000-0000CA060000}"/>
    <cellStyle name="Вывод 7 60" xfId="2142" xr:uid="{00000000-0005-0000-0000-0000CB060000}"/>
    <cellStyle name="Вывод 7 61" xfId="2143" xr:uid="{00000000-0005-0000-0000-0000CC060000}"/>
    <cellStyle name="Вывод 7 62" xfId="2144" xr:uid="{00000000-0005-0000-0000-0000CD060000}"/>
    <cellStyle name="Вывод 7 63" xfId="2145" xr:uid="{00000000-0005-0000-0000-0000CE060000}"/>
    <cellStyle name="Вывод 7 64" xfId="2146" xr:uid="{00000000-0005-0000-0000-0000CF060000}"/>
    <cellStyle name="Вывод 7 65" xfId="2147" xr:uid="{00000000-0005-0000-0000-0000D0060000}"/>
    <cellStyle name="Вывод 7 66" xfId="2148" xr:uid="{00000000-0005-0000-0000-0000D1060000}"/>
    <cellStyle name="Вывод 7 67" xfId="2149" xr:uid="{00000000-0005-0000-0000-0000D2060000}"/>
    <cellStyle name="Вывод 7 68" xfId="2150" xr:uid="{00000000-0005-0000-0000-0000D3060000}"/>
    <cellStyle name="Вывод 7 69" xfId="2151" xr:uid="{00000000-0005-0000-0000-0000D4060000}"/>
    <cellStyle name="Вывод 7 7" xfId="2152" xr:uid="{00000000-0005-0000-0000-0000D5060000}"/>
    <cellStyle name="Вывод 7 70" xfId="2153" xr:uid="{00000000-0005-0000-0000-0000D6060000}"/>
    <cellStyle name="Вывод 7 71" xfId="2154" xr:uid="{00000000-0005-0000-0000-0000D7060000}"/>
    <cellStyle name="Вывод 7 72" xfId="2155" xr:uid="{00000000-0005-0000-0000-0000D8060000}"/>
    <cellStyle name="Вывод 7 73" xfId="2156" xr:uid="{00000000-0005-0000-0000-0000D9060000}"/>
    <cellStyle name="Вывод 7 74" xfId="2157" xr:uid="{00000000-0005-0000-0000-0000DA060000}"/>
    <cellStyle name="Вывод 7 75" xfId="2158" xr:uid="{00000000-0005-0000-0000-0000DB060000}"/>
    <cellStyle name="Вывод 7 76" xfId="2159" xr:uid="{00000000-0005-0000-0000-0000DC060000}"/>
    <cellStyle name="Вывод 7 77" xfId="2160" xr:uid="{00000000-0005-0000-0000-0000DD060000}"/>
    <cellStyle name="Вывод 7 78" xfId="2161" xr:uid="{00000000-0005-0000-0000-0000DE060000}"/>
    <cellStyle name="Вывод 7 79" xfId="2162" xr:uid="{00000000-0005-0000-0000-0000DF060000}"/>
    <cellStyle name="Вывод 7 8" xfId="2163" xr:uid="{00000000-0005-0000-0000-0000E0060000}"/>
    <cellStyle name="Вывод 7 80" xfId="2164" xr:uid="{00000000-0005-0000-0000-0000E1060000}"/>
    <cellStyle name="Вывод 7 81" xfId="2165" xr:uid="{00000000-0005-0000-0000-0000E2060000}"/>
    <cellStyle name="Вывод 7 82" xfId="2166" xr:uid="{00000000-0005-0000-0000-0000E3060000}"/>
    <cellStyle name="Вывод 7 83" xfId="2167" xr:uid="{00000000-0005-0000-0000-0000E4060000}"/>
    <cellStyle name="Вывод 7 84" xfId="2168" xr:uid="{00000000-0005-0000-0000-0000E5060000}"/>
    <cellStyle name="Вывод 7 85" xfId="2169" xr:uid="{00000000-0005-0000-0000-0000E6060000}"/>
    <cellStyle name="Вывод 7 86" xfId="2170" xr:uid="{00000000-0005-0000-0000-0000E7060000}"/>
    <cellStyle name="Вывод 7 87" xfId="2171" xr:uid="{00000000-0005-0000-0000-0000E8060000}"/>
    <cellStyle name="Вывод 7 88" xfId="2172" xr:uid="{00000000-0005-0000-0000-0000E9060000}"/>
    <cellStyle name="Вывод 7 89" xfId="2173" xr:uid="{00000000-0005-0000-0000-0000EA060000}"/>
    <cellStyle name="Вывод 7 9" xfId="2174" xr:uid="{00000000-0005-0000-0000-0000EB060000}"/>
    <cellStyle name="Вывод 7 90" xfId="2175" xr:uid="{00000000-0005-0000-0000-0000EC060000}"/>
    <cellStyle name="Вывод 7 91" xfId="2176" xr:uid="{00000000-0005-0000-0000-0000ED060000}"/>
    <cellStyle name="Вывод 8" xfId="242" xr:uid="{00000000-0005-0000-0000-0000EE060000}"/>
    <cellStyle name="Вывод 8 10" xfId="2177" xr:uid="{00000000-0005-0000-0000-0000EF060000}"/>
    <cellStyle name="Вывод 8 11" xfId="2178" xr:uid="{00000000-0005-0000-0000-0000F0060000}"/>
    <cellStyle name="Вывод 8 12" xfId="2179" xr:uid="{00000000-0005-0000-0000-0000F1060000}"/>
    <cellStyle name="Вывод 8 13" xfId="2180" xr:uid="{00000000-0005-0000-0000-0000F2060000}"/>
    <cellStyle name="Вывод 8 14" xfId="2181" xr:uid="{00000000-0005-0000-0000-0000F3060000}"/>
    <cellStyle name="Вывод 8 15" xfId="2182" xr:uid="{00000000-0005-0000-0000-0000F4060000}"/>
    <cellStyle name="Вывод 8 16" xfId="2183" xr:uid="{00000000-0005-0000-0000-0000F5060000}"/>
    <cellStyle name="Вывод 8 17" xfId="2184" xr:uid="{00000000-0005-0000-0000-0000F6060000}"/>
    <cellStyle name="Вывод 8 18" xfId="2185" xr:uid="{00000000-0005-0000-0000-0000F7060000}"/>
    <cellStyle name="Вывод 8 19" xfId="2186" xr:uid="{00000000-0005-0000-0000-0000F8060000}"/>
    <cellStyle name="Вывод 8 2" xfId="2187" xr:uid="{00000000-0005-0000-0000-0000F9060000}"/>
    <cellStyle name="Вывод 8 2 2" xfId="2188" xr:uid="{00000000-0005-0000-0000-0000FA060000}"/>
    <cellStyle name="Вывод 8 2 3" xfId="2189" xr:uid="{00000000-0005-0000-0000-0000FB060000}"/>
    <cellStyle name="Вывод 8 20" xfId="2190" xr:uid="{00000000-0005-0000-0000-0000FC060000}"/>
    <cellStyle name="Вывод 8 21" xfId="2191" xr:uid="{00000000-0005-0000-0000-0000FD060000}"/>
    <cellStyle name="Вывод 8 22" xfId="2192" xr:uid="{00000000-0005-0000-0000-0000FE060000}"/>
    <cellStyle name="Вывод 8 23" xfId="2193" xr:uid="{00000000-0005-0000-0000-0000FF060000}"/>
    <cellStyle name="Вывод 8 24" xfId="2194" xr:uid="{00000000-0005-0000-0000-000000070000}"/>
    <cellStyle name="Вывод 8 25" xfId="2195" xr:uid="{00000000-0005-0000-0000-000001070000}"/>
    <cellStyle name="Вывод 8 26" xfId="2196" xr:uid="{00000000-0005-0000-0000-000002070000}"/>
    <cellStyle name="Вывод 8 27" xfId="2197" xr:uid="{00000000-0005-0000-0000-000003070000}"/>
    <cellStyle name="Вывод 8 28" xfId="2198" xr:uid="{00000000-0005-0000-0000-000004070000}"/>
    <cellStyle name="Вывод 8 29" xfId="2199" xr:uid="{00000000-0005-0000-0000-000005070000}"/>
    <cellStyle name="Вывод 8 3" xfId="2200" xr:uid="{00000000-0005-0000-0000-000006070000}"/>
    <cellStyle name="Вывод 8 3 2" xfId="2201" xr:uid="{00000000-0005-0000-0000-000007070000}"/>
    <cellStyle name="Вывод 8 3 3" xfId="2202" xr:uid="{00000000-0005-0000-0000-000008070000}"/>
    <cellStyle name="Вывод 8 30" xfId="2203" xr:uid="{00000000-0005-0000-0000-000009070000}"/>
    <cellStyle name="Вывод 8 31" xfId="2204" xr:uid="{00000000-0005-0000-0000-00000A070000}"/>
    <cellStyle name="Вывод 8 32" xfId="2205" xr:uid="{00000000-0005-0000-0000-00000B070000}"/>
    <cellStyle name="Вывод 8 33" xfId="2206" xr:uid="{00000000-0005-0000-0000-00000C070000}"/>
    <cellStyle name="Вывод 8 34" xfId="2207" xr:uid="{00000000-0005-0000-0000-00000D070000}"/>
    <cellStyle name="Вывод 8 35" xfId="2208" xr:uid="{00000000-0005-0000-0000-00000E070000}"/>
    <cellStyle name="Вывод 8 36" xfId="2209" xr:uid="{00000000-0005-0000-0000-00000F070000}"/>
    <cellStyle name="Вывод 8 37" xfId="2210" xr:uid="{00000000-0005-0000-0000-000010070000}"/>
    <cellStyle name="Вывод 8 38" xfId="2211" xr:uid="{00000000-0005-0000-0000-000011070000}"/>
    <cellStyle name="Вывод 8 39" xfId="2212" xr:uid="{00000000-0005-0000-0000-000012070000}"/>
    <cellStyle name="Вывод 8 4" xfId="2213" xr:uid="{00000000-0005-0000-0000-000013070000}"/>
    <cellStyle name="Вывод 8 4 2" xfId="2214" xr:uid="{00000000-0005-0000-0000-000014070000}"/>
    <cellStyle name="Вывод 8 4 3" xfId="2215" xr:uid="{00000000-0005-0000-0000-000015070000}"/>
    <cellStyle name="Вывод 8 40" xfId="2216" xr:uid="{00000000-0005-0000-0000-000016070000}"/>
    <cellStyle name="Вывод 8 41" xfId="2217" xr:uid="{00000000-0005-0000-0000-000017070000}"/>
    <cellStyle name="Вывод 8 42" xfId="2218" xr:uid="{00000000-0005-0000-0000-000018070000}"/>
    <cellStyle name="Вывод 8 43" xfId="2219" xr:uid="{00000000-0005-0000-0000-000019070000}"/>
    <cellStyle name="Вывод 8 44" xfId="2220" xr:uid="{00000000-0005-0000-0000-00001A070000}"/>
    <cellStyle name="Вывод 8 45" xfId="2221" xr:uid="{00000000-0005-0000-0000-00001B070000}"/>
    <cellStyle name="Вывод 8 46" xfId="2222" xr:uid="{00000000-0005-0000-0000-00001C070000}"/>
    <cellStyle name="Вывод 8 47" xfId="2223" xr:uid="{00000000-0005-0000-0000-00001D070000}"/>
    <cellStyle name="Вывод 8 48" xfId="2224" xr:uid="{00000000-0005-0000-0000-00001E070000}"/>
    <cellStyle name="Вывод 8 49" xfId="2225" xr:uid="{00000000-0005-0000-0000-00001F070000}"/>
    <cellStyle name="Вывод 8 5" xfId="2226" xr:uid="{00000000-0005-0000-0000-000020070000}"/>
    <cellStyle name="Вывод 8 50" xfId="2227" xr:uid="{00000000-0005-0000-0000-000021070000}"/>
    <cellStyle name="Вывод 8 51" xfId="2228" xr:uid="{00000000-0005-0000-0000-000022070000}"/>
    <cellStyle name="Вывод 8 52" xfId="2229" xr:uid="{00000000-0005-0000-0000-000023070000}"/>
    <cellStyle name="Вывод 8 53" xfId="2230" xr:uid="{00000000-0005-0000-0000-000024070000}"/>
    <cellStyle name="Вывод 8 54" xfId="2231" xr:uid="{00000000-0005-0000-0000-000025070000}"/>
    <cellStyle name="Вывод 8 55" xfId="2232" xr:uid="{00000000-0005-0000-0000-000026070000}"/>
    <cellStyle name="Вывод 8 56" xfId="2233" xr:uid="{00000000-0005-0000-0000-000027070000}"/>
    <cellStyle name="Вывод 8 57" xfId="2234" xr:uid="{00000000-0005-0000-0000-000028070000}"/>
    <cellStyle name="Вывод 8 58" xfId="2235" xr:uid="{00000000-0005-0000-0000-000029070000}"/>
    <cellStyle name="Вывод 8 59" xfId="2236" xr:uid="{00000000-0005-0000-0000-00002A070000}"/>
    <cellStyle name="Вывод 8 6" xfId="2237" xr:uid="{00000000-0005-0000-0000-00002B070000}"/>
    <cellStyle name="Вывод 8 60" xfId="2238" xr:uid="{00000000-0005-0000-0000-00002C070000}"/>
    <cellStyle name="Вывод 8 61" xfId="2239" xr:uid="{00000000-0005-0000-0000-00002D070000}"/>
    <cellStyle name="Вывод 8 62" xfId="2240" xr:uid="{00000000-0005-0000-0000-00002E070000}"/>
    <cellStyle name="Вывод 8 63" xfId="2241" xr:uid="{00000000-0005-0000-0000-00002F070000}"/>
    <cellStyle name="Вывод 8 64" xfId="2242" xr:uid="{00000000-0005-0000-0000-000030070000}"/>
    <cellStyle name="Вывод 8 65" xfId="2243" xr:uid="{00000000-0005-0000-0000-000031070000}"/>
    <cellStyle name="Вывод 8 66" xfId="2244" xr:uid="{00000000-0005-0000-0000-000032070000}"/>
    <cellStyle name="Вывод 8 67" xfId="2245" xr:uid="{00000000-0005-0000-0000-000033070000}"/>
    <cellStyle name="Вывод 8 68" xfId="2246" xr:uid="{00000000-0005-0000-0000-000034070000}"/>
    <cellStyle name="Вывод 8 69" xfId="2247" xr:uid="{00000000-0005-0000-0000-000035070000}"/>
    <cellStyle name="Вывод 8 7" xfId="2248" xr:uid="{00000000-0005-0000-0000-000036070000}"/>
    <cellStyle name="Вывод 8 70" xfId="2249" xr:uid="{00000000-0005-0000-0000-000037070000}"/>
    <cellStyle name="Вывод 8 71" xfId="2250" xr:uid="{00000000-0005-0000-0000-000038070000}"/>
    <cellStyle name="Вывод 8 72" xfId="2251" xr:uid="{00000000-0005-0000-0000-000039070000}"/>
    <cellStyle name="Вывод 8 73" xfId="2252" xr:uid="{00000000-0005-0000-0000-00003A070000}"/>
    <cellStyle name="Вывод 8 74" xfId="2253" xr:uid="{00000000-0005-0000-0000-00003B070000}"/>
    <cellStyle name="Вывод 8 75" xfId="2254" xr:uid="{00000000-0005-0000-0000-00003C070000}"/>
    <cellStyle name="Вывод 8 76" xfId="2255" xr:uid="{00000000-0005-0000-0000-00003D070000}"/>
    <cellStyle name="Вывод 8 77" xfId="2256" xr:uid="{00000000-0005-0000-0000-00003E070000}"/>
    <cellStyle name="Вывод 8 78" xfId="2257" xr:uid="{00000000-0005-0000-0000-00003F070000}"/>
    <cellStyle name="Вывод 8 79" xfId="2258" xr:uid="{00000000-0005-0000-0000-000040070000}"/>
    <cellStyle name="Вывод 8 8" xfId="2259" xr:uid="{00000000-0005-0000-0000-000041070000}"/>
    <cellStyle name="Вывод 8 80" xfId="2260" xr:uid="{00000000-0005-0000-0000-000042070000}"/>
    <cellStyle name="Вывод 8 81" xfId="2261" xr:uid="{00000000-0005-0000-0000-000043070000}"/>
    <cellStyle name="Вывод 8 82" xfId="2262" xr:uid="{00000000-0005-0000-0000-000044070000}"/>
    <cellStyle name="Вывод 8 83" xfId="2263" xr:uid="{00000000-0005-0000-0000-000045070000}"/>
    <cellStyle name="Вывод 8 84" xfId="2264" xr:uid="{00000000-0005-0000-0000-000046070000}"/>
    <cellStyle name="Вывод 8 85" xfId="2265" xr:uid="{00000000-0005-0000-0000-000047070000}"/>
    <cellStyle name="Вывод 8 86" xfId="2266" xr:uid="{00000000-0005-0000-0000-000048070000}"/>
    <cellStyle name="Вывод 8 87" xfId="2267" xr:uid="{00000000-0005-0000-0000-000049070000}"/>
    <cellStyle name="Вывод 8 88" xfId="2268" xr:uid="{00000000-0005-0000-0000-00004A070000}"/>
    <cellStyle name="Вывод 8 89" xfId="2269" xr:uid="{00000000-0005-0000-0000-00004B070000}"/>
    <cellStyle name="Вывод 8 9" xfId="2270" xr:uid="{00000000-0005-0000-0000-00004C070000}"/>
    <cellStyle name="Вывод 8 90" xfId="2271" xr:uid="{00000000-0005-0000-0000-00004D070000}"/>
    <cellStyle name="Вывод 8 91" xfId="2272" xr:uid="{00000000-0005-0000-0000-00004E070000}"/>
    <cellStyle name="Вывод 9" xfId="243" xr:uid="{00000000-0005-0000-0000-00004F070000}"/>
    <cellStyle name="Вывод 9 10" xfId="2273" xr:uid="{00000000-0005-0000-0000-000050070000}"/>
    <cellStyle name="Вывод 9 11" xfId="2274" xr:uid="{00000000-0005-0000-0000-000051070000}"/>
    <cellStyle name="Вывод 9 12" xfId="2275" xr:uid="{00000000-0005-0000-0000-000052070000}"/>
    <cellStyle name="Вывод 9 13" xfId="2276" xr:uid="{00000000-0005-0000-0000-000053070000}"/>
    <cellStyle name="Вывод 9 14" xfId="2277" xr:uid="{00000000-0005-0000-0000-000054070000}"/>
    <cellStyle name="Вывод 9 15" xfId="2278" xr:uid="{00000000-0005-0000-0000-000055070000}"/>
    <cellStyle name="Вывод 9 16" xfId="2279" xr:uid="{00000000-0005-0000-0000-000056070000}"/>
    <cellStyle name="Вывод 9 17" xfId="2280" xr:uid="{00000000-0005-0000-0000-000057070000}"/>
    <cellStyle name="Вывод 9 18" xfId="2281" xr:uid="{00000000-0005-0000-0000-000058070000}"/>
    <cellStyle name="Вывод 9 19" xfId="2282" xr:uid="{00000000-0005-0000-0000-000059070000}"/>
    <cellStyle name="Вывод 9 2" xfId="2283" xr:uid="{00000000-0005-0000-0000-00005A070000}"/>
    <cellStyle name="Вывод 9 2 2" xfId="2284" xr:uid="{00000000-0005-0000-0000-00005B070000}"/>
    <cellStyle name="Вывод 9 2 3" xfId="2285" xr:uid="{00000000-0005-0000-0000-00005C070000}"/>
    <cellStyle name="Вывод 9 20" xfId="2286" xr:uid="{00000000-0005-0000-0000-00005D070000}"/>
    <cellStyle name="Вывод 9 21" xfId="2287" xr:uid="{00000000-0005-0000-0000-00005E070000}"/>
    <cellStyle name="Вывод 9 22" xfId="2288" xr:uid="{00000000-0005-0000-0000-00005F070000}"/>
    <cellStyle name="Вывод 9 23" xfId="2289" xr:uid="{00000000-0005-0000-0000-000060070000}"/>
    <cellStyle name="Вывод 9 24" xfId="2290" xr:uid="{00000000-0005-0000-0000-000061070000}"/>
    <cellStyle name="Вывод 9 25" xfId="2291" xr:uid="{00000000-0005-0000-0000-000062070000}"/>
    <cellStyle name="Вывод 9 26" xfId="2292" xr:uid="{00000000-0005-0000-0000-000063070000}"/>
    <cellStyle name="Вывод 9 27" xfId="2293" xr:uid="{00000000-0005-0000-0000-000064070000}"/>
    <cellStyle name="Вывод 9 28" xfId="2294" xr:uid="{00000000-0005-0000-0000-000065070000}"/>
    <cellStyle name="Вывод 9 29" xfId="2295" xr:uid="{00000000-0005-0000-0000-000066070000}"/>
    <cellStyle name="Вывод 9 3" xfId="2296" xr:uid="{00000000-0005-0000-0000-000067070000}"/>
    <cellStyle name="Вывод 9 3 2" xfId="2297" xr:uid="{00000000-0005-0000-0000-000068070000}"/>
    <cellStyle name="Вывод 9 3 3" xfId="2298" xr:uid="{00000000-0005-0000-0000-000069070000}"/>
    <cellStyle name="Вывод 9 30" xfId="2299" xr:uid="{00000000-0005-0000-0000-00006A070000}"/>
    <cellStyle name="Вывод 9 31" xfId="2300" xr:uid="{00000000-0005-0000-0000-00006B070000}"/>
    <cellStyle name="Вывод 9 32" xfId="2301" xr:uid="{00000000-0005-0000-0000-00006C070000}"/>
    <cellStyle name="Вывод 9 33" xfId="2302" xr:uid="{00000000-0005-0000-0000-00006D070000}"/>
    <cellStyle name="Вывод 9 34" xfId="2303" xr:uid="{00000000-0005-0000-0000-00006E070000}"/>
    <cellStyle name="Вывод 9 35" xfId="2304" xr:uid="{00000000-0005-0000-0000-00006F070000}"/>
    <cellStyle name="Вывод 9 36" xfId="2305" xr:uid="{00000000-0005-0000-0000-000070070000}"/>
    <cellStyle name="Вывод 9 37" xfId="2306" xr:uid="{00000000-0005-0000-0000-000071070000}"/>
    <cellStyle name="Вывод 9 38" xfId="2307" xr:uid="{00000000-0005-0000-0000-000072070000}"/>
    <cellStyle name="Вывод 9 39" xfId="2308" xr:uid="{00000000-0005-0000-0000-000073070000}"/>
    <cellStyle name="Вывод 9 4" xfId="2309" xr:uid="{00000000-0005-0000-0000-000074070000}"/>
    <cellStyle name="Вывод 9 4 2" xfId="2310" xr:uid="{00000000-0005-0000-0000-000075070000}"/>
    <cellStyle name="Вывод 9 4 3" xfId="2311" xr:uid="{00000000-0005-0000-0000-000076070000}"/>
    <cellStyle name="Вывод 9 40" xfId="2312" xr:uid="{00000000-0005-0000-0000-000077070000}"/>
    <cellStyle name="Вывод 9 41" xfId="2313" xr:uid="{00000000-0005-0000-0000-000078070000}"/>
    <cellStyle name="Вывод 9 42" xfId="2314" xr:uid="{00000000-0005-0000-0000-000079070000}"/>
    <cellStyle name="Вывод 9 43" xfId="2315" xr:uid="{00000000-0005-0000-0000-00007A070000}"/>
    <cellStyle name="Вывод 9 44" xfId="2316" xr:uid="{00000000-0005-0000-0000-00007B070000}"/>
    <cellStyle name="Вывод 9 45" xfId="2317" xr:uid="{00000000-0005-0000-0000-00007C070000}"/>
    <cellStyle name="Вывод 9 46" xfId="2318" xr:uid="{00000000-0005-0000-0000-00007D070000}"/>
    <cellStyle name="Вывод 9 47" xfId="2319" xr:uid="{00000000-0005-0000-0000-00007E070000}"/>
    <cellStyle name="Вывод 9 48" xfId="2320" xr:uid="{00000000-0005-0000-0000-00007F070000}"/>
    <cellStyle name="Вывод 9 49" xfId="2321" xr:uid="{00000000-0005-0000-0000-000080070000}"/>
    <cellStyle name="Вывод 9 5" xfId="2322" xr:uid="{00000000-0005-0000-0000-000081070000}"/>
    <cellStyle name="Вывод 9 50" xfId="2323" xr:uid="{00000000-0005-0000-0000-000082070000}"/>
    <cellStyle name="Вывод 9 51" xfId="2324" xr:uid="{00000000-0005-0000-0000-000083070000}"/>
    <cellStyle name="Вывод 9 52" xfId="2325" xr:uid="{00000000-0005-0000-0000-000084070000}"/>
    <cellStyle name="Вывод 9 53" xfId="2326" xr:uid="{00000000-0005-0000-0000-000085070000}"/>
    <cellStyle name="Вывод 9 54" xfId="2327" xr:uid="{00000000-0005-0000-0000-000086070000}"/>
    <cellStyle name="Вывод 9 55" xfId="2328" xr:uid="{00000000-0005-0000-0000-000087070000}"/>
    <cellStyle name="Вывод 9 56" xfId="2329" xr:uid="{00000000-0005-0000-0000-000088070000}"/>
    <cellStyle name="Вывод 9 57" xfId="2330" xr:uid="{00000000-0005-0000-0000-000089070000}"/>
    <cellStyle name="Вывод 9 58" xfId="2331" xr:uid="{00000000-0005-0000-0000-00008A070000}"/>
    <cellStyle name="Вывод 9 59" xfId="2332" xr:uid="{00000000-0005-0000-0000-00008B070000}"/>
    <cellStyle name="Вывод 9 6" xfId="2333" xr:uid="{00000000-0005-0000-0000-00008C070000}"/>
    <cellStyle name="Вывод 9 60" xfId="2334" xr:uid="{00000000-0005-0000-0000-00008D070000}"/>
    <cellStyle name="Вывод 9 61" xfId="2335" xr:uid="{00000000-0005-0000-0000-00008E070000}"/>
    <cellStyle name="Вывод 9 62" xfId="2336" xr:uid="{00000000-0005-0000-0000-00008F070000}"/>
    <cellStyle name="Вывод 9 63" xfId="2337" xr:uid="{00000000-0005-0000-0000-000090070000}"/>
    <cellStyle name="Вывод 9 64" xfId="2338" xr:uid="{00000000-0005-0000-0000-000091070000}"/>
    <cellStyle name="Вывод 9 65" xfId="2339" xr:uid="{00000000-0005-0000-0000-000092070000}"/>
    <cellStyle name="Вывод 9 66" xfId="2340" xr:uid="{00000000-0005-0000-0000-000093070000}"/>
    <cellStyle name="Вывод 9 67" xfId="2341" xr:uid="{00000000-0005-0000-0000-000094070000}"/>
    <cellStyle name="Вывод 9 68" xfId="2342" xr:uid="{00000000-0005-0000-0000-000095070000}"/>
    <cellStyle name="Вывод 9 69" xfId="2343" xr:uid="{00000000-0005-0000-0000-000096070000}"/>
    <cellStyle name="Вывод 9 7" xfId="2344" xr:uid="{00000000-0005-0000-0000-000097070000}"/>
    <cellStyle name="Вывод 9 70" xfId="2345" xr:uid="{00000000-0005-0000-0000-000098070000}"/>
    <cellStyle name="Вывод 9 71" xfId="2346" xr:uid="{00000000-0005-0000-0000-000099070000}"/>
    <cellStyle name="Вывод 9 72" xfId="2347" xr:uid="{00000000-0005-0000-0000-00009A070000}"/>
    <cellStyle name="Вывод 9 73" xfId="2348" xr:uid="{00000000-0005-0000-0000-00009B070000}"/>
    <cellStyle name="Вывод 9 74" xfId="2349" xr:uid="{00000000-0005-0000-0000-00009C070000}"/>
    <cellStyle name="Вывод 9 75" xfId="2350" xr:uid="{00000000-0005-0000-0000-00009D070000}"/>
    <cellStyle name="Вывод 9 76" xfId="2351" xr:uid="{00000000-0005-0000-0000-00009E070000}"/>
    <cellStyle name="Вывод 9 77" xfId="2352" xr:uid="{00000000-0005-0000-0000-00009F070000}"/>
    <cellStyle name="Вывод 9 78" xfId="2353" xr:uid="{00000000-0005-0000-0000-0000A0070000}"/>
    <cellStyle name="Вывод 9 79" xfId="2354" xr:uid="{00000000-0005-0000-0000-0000A1070000}"/>
    <cellStyle name="Вывод 9 8" xfId="2355" xr:uid="{00000000-0005-0000-0000-0000A2070000}"/>
    <cellStyle name="Вывод 9 80" xfId="2356" xr:uid="{00000000-0005-0000-0000-0000A3070000}"/>
    <cellStyle name="Вывод 9 81" xfId="2357" xr:uid="{00000000-0005-0000-0000-0000A4070000}"/>
    <cellStyle name="Вывод 9 82" xfId="2358" xr:uid="{00000000-0005-0000-0000-0000A5070000}"/>
    <cellStyle name="Вывод 9 83" xfId="2359" xr:uid="{00000000-0005-0000-0000-0000A6070000}"/>
    <cellStyle name="Вывод 9 84" xfId="2360" xr:uid="{00000000-0005-0000-0000-0000A7070000}"/>
    <cellStyle name="Вывод 9 85" xfId="2361" xr:uid="{00000000-0005-0000-0000-0000A8070000}"/>
    <cellStyle name="Вывод 9 86" xfId="2362" xr:uid="{00000000-0005-0000-0000-0000A9070000}"/>
    <cellStyle name="Вывод 9 87" xfId="2363" xr:uid="{00000000-0005-0000-0000-0000AA070000}"/>
    <cellStyle name="Вывод 9 88" xfId="2364" xr:uid="{00000000-0005-0000-0000-0000AB070000}"/>
    <cellStyle name="Вывод 9 89" xfId="2365" xr:uid="{00000000-0005-0000-0000-0000AC070000}"/>
    <cellStyle name="Вывод 9 9" xfId="2366" xr:uid="{00000000-0005-0000-0000-0000AD070000}"/>
    <cellStyle name="Вывод 9 90" xfId="2367" xr:uid="{00000000-0005-0000-0000-0000AE070000}"/>
    <cellStyle name="Вывод 9 91" xfId="2368" xr:uid="{00000000-0005-0000-0000-0000AF070000}"/>
    <cellStyle name="Вычисление 10" xfId="244" xr:uid="{00000000-0005-0000-0000-0000B0070000}"/>
    <cellStyle name="Вычисление 10 10" xfId="2369" xr:uid="{00000000-0005-0000-0000-0000B1070000}"/>
    <cellStyle name="Вычисление 10 11" xfId="2370" xr:uid="{00000000-0005-0000-0000-0000B2070000}"/>
    <cellStyle name="Вычисление 10 12" xfId="2371" xr:uid="{00000000-0005-0000-0000-0000B3070000}"/>
    <cellStyle name="Вычисление 10 13" xfId="2372" xr:uid="{00000000-0005-0000-0000-0000B4070000}"/>
    <cellStyle name="Вычисление 10 14" xfId="2373" xr:uid="{00000000-0005-0000-0000-0000B5070000}"/>
    <cellStyle name="Вычисление 10 15" xfId="2374" xr:uid="{00000000-0005-0000-0000-0000B6070000}"/>
    <cellStyle name="Вычисление 10 16" xfId="2375" xr:uid="{00000000-0005-0000-0000-0000B7070000}"/>
    <cellStyle name="Вычисление 10 17" xfId="2376" xr:uid="{00000000-0005-0000-0000-0000B8070000}"/>
    <cellStyle name="Вычисление 10 18" xfId="2377" xr:uid="{00000000-0005-0000-0000-0000B9070000}"/>
    <cellStyle name="Вычисление 10 19" xfId="2378" xr:uid="{00000000-0005-0000-0000-0000BA070000}"/>
    <cellStyle name="Вычисление 10 2" xfId="2379" xr:uid="{00000000-0005-0000-0000-0000BB070000}"/>
    <cellStyle name="Вычисление 10 2 2" xfId="2380" xr:uid="{00000000-0005-0000-0000-0000BC070000}"/>
    <cellStyle name="Вычисление 10 2 3" xfId="2381" xr:uid="{00000000-0005-0000-0000-0000BD070000}"/>
    <cellStyle name="Вычисление 10 20" xfId="2382" xr:uid="{00000000-0005-0000-0000-0000BE070000}"/>
    <cellStyle name="Вычисление 10 21" xfId="2383" xr:uid="{00000000-0005-0000-0000-0000BF070000}"/>
    <cellStyle name="Вычисление 10 22" xfId="2384" xr:uid="{00000000-0005-0000-0000-0000C0070000}"/>
    <cellStyle name="Вычисление 10 23" xfId="2385" xr:uid="{00000000-0005-0000-0000-0000C1070000}"/>
    <cellStyle name="Вычисление 10 24" xfId="2386" xr:uid="{00000000-0005-0000-0000-0000C2070000}"/>
    <cellStyle name="Вычисление 10 25" xfId="2387" xr:uid="{00000000-0005-0000-0000-0000C3070000}"/>
    <cellStyle name="Вычисление 10 26" xfId="2388" xr:uid="{00000000-0005-0000-0000-0000C4070000}"/>
    <cellStyle name="Вычисление 10 27" xfId="2389" xr:uid="{00000000-0005-0000-0000-0000C5070000}"/>
    <cellStyle name="Вычисление 10 28" xfId="2390" xr:uid="{00000000-0005-0000-0000-0000C6070000}"/>
    <cellStyle name="Вычисление 10 29" xfId="2391" xr:uid="{00000000-0005-0000-0000-0000C7070000}"/>
    <cellStyle name="Вычисление 10 3" xfId="2392" xr:uid="{00000000-0005-0000-0000-0000C8070000}"/>
    <cellStyle name="Вычисление 10 3 2" xfId="2393" xr:uid="{00000000-0005-0000-0000-0000C9070000}"/>
    <cellStyle name="Вычисление 10 3 3" xfId="2394" xr:uid="{00000000-0005-0000-0000-0000CA070000}"/>
    <cellStyle name="Вычисление 10 30" xfId="2395" xr:uid="{00000000-0005-0000-0000-0000CB070000}"/>
    <cellStyle name="Вычисление 10 31" xfId="2396" xr:uid="{00000000-0005-0000-0000-0000CC070000}"/>
    <cellStyle name="Вычисление 10 32" xfId="2397" xr:uid="{00000000-0005-0000-0000-0000CD070000}"/>
    <cellStyle name="Вычисление 10 33" xfId="2398" xr:uid="{00000000-0005-0000-0000-0000CE070000}"/>
    <cellStyle name="Вычисление 10 34" xfId="2399" xr:uid="{00000000-0005-0000-0000-0000CF070000}"/>
    <cellStyle name="Вычисление 10 35" xfId="2400" xr:uid="{00000000-0005-0000-0000-0000D0070000}"/>
    <cellStyle name="Вычисление 10 36" xfId="2401" xr:uid="{00000000-0005-0000-0000-0000D1070000}"/>
    <cellStyle name="Вычисление 10 37" xfId="2402" xr:uid="{00000000-0005-0000-0000-0000D2070000}"/>
    <cellStyle name="Вычисление 10 38" xfId="2403" xr:uid="{00000000-0005-0000-0000-0000D3070000}"/>
    <cellStyle name="Вычисление 10 39" xfId="2404" xr:uid="{00000000-0005-0000-0000-0000D4070000}"/>
    <cellStyle name="Вычисление 10 4" xfId="2405" xr:uid="{00000000-0005-0000-0000-0000D5070000}"/>
    <cellStyle name="Вычисление 10 4 2" xfId="2406" xr:uid="{00000000-0005-0000-0000-0000D6070000}"/>
    <cellStyle name="Вычисление 10 4 3" xfId="2407" xr:uid="{00000000-0005-0000-0000-0000D7070000}"/>
    <cellStyle name="Вычисление 10 40" xfId="2408" xr:uid="{00000000-0005-0000-0000-0000D8070000}"/>
    <cellStyle name="Вычисление 10 41" xfId="2409" xr:uid="{00000000-0005-0000-0000-0000D9070000}"/>
    <cellStyle name="Вычисление 10 42" xfId="2410" xr:uid="{00000000-0005-0000-0000-0000DA070000}"/>
    <cellStyle name="Вычисление 10 43" xfId="2411" xr:uid="{00000000-0005-0000-0000-0000DB070000}"/>
    <cellStyle name="Вычисление 10 44" xfId="2412" xr:uid="{00000000-0005-0000-0000-0000DC070000}"/>
    <cellStyle name="Вычисление 10 45" xfId="2413" xr:uid="{00000000-0005-0000-0000-0000DD070000}"/>
    <cellStyle name="Вычисление 10 46" xfId="2414" xr:uid="{00000000-0005-0000-0000-0000DE070000}"/>
    <cellStyle name="Вычисление 10 47" xfId="2415" xr:uid="{00000000-0005-0000-0000-0000DF070000}"/>
    <cellStyle name="Вычисление 10 48" xfId="2416" xr:uid="{00000000-0005-0000-0000-0000E0070000}"/>
    <cellStyle name="Вычисление 10 49" xfId="2417" xr:uid="{00000000-0005-0000-0000-0000E1070000}"/>
    <cellStyle name="Вычисление 10 5" xfId="2418" xr:uid="{00000000-0005-0000-0000-0000E2070000}"/>
    <cellStyle name="Вычисление 10 50" xfId="2419" xr:uid="{00000000-0005-0000-0000-0000E3070000}"/>
    <cellStyle name="Вычисление 10 51" xfId="2420" xr:uid="{00000000-0005-0000-0000-0000E4070000}"/>
    <cellStyle name="Вычисление 10 52" xfId="2421" xr:uid="{00000000-0005-0000-0000-0000E5070000}"/>
    <cellStyle name="Вычисление 10 53" xfId="2422" xr:uid="{00000000-0005-0000-0000-0000E6070000}"/>
    <cellStyle name="Вычисление 10 54" xfId="2423" xr:uid="{00000000-0005-0000-0000-0000E7070000}"/>
    <cellStyle name="Вычисление 10 55" xfId="2424" xr:uid="{00000000-0005-0000-0000-0000E8070000}"/>
    <cellStyle name="Вычисление 10 56" xfId="2425" xr:uid="{00000000-0005-0000-0000-0000E9070000}"/>
    <cellStyle name="Вычисление 10 57" xfId="2426" xr:uid="{00000000-0005-0000-0000-0000EA070000}"/>
    <cellStyle name="Вычисление 10 58" xfId="2427" xr:uid="{00000000-0005-0000-0000-0000EB070000}"/>
    <cellStyle name="Вычисление 10 59" xfId="2428" xr:uid="{00000000-0005-0000-0000-0000EC070000}"/>
    <cellStyle name="Вычисление 10 6" xfId="2429" xr:uid="{00000000-0005-0000-0000-0000ED070000}"/>
    <cellStyle name="Вычисление 10 60" xfId="2430" xr:uid="{00000000-0005-0000-0000-0000EE070000}"/>
    <cellStyle name="Вычисление 10 61" xfId="2431" xr:uid="{00000000-0005-0000-0000-0000EF070000}"/>
    <cellStyle name="Вычисление 10 62" xfId="2432" xr:uid="{00000000-0005-0000-0000-0000F0070000}"/>
    <cellStyle name="Вычисление 10 63" xfId="2433" xr:uid="{00000000-0005-0000-0000-0000F1070000}"/>
    <cellStyle name="Вычисление 10 64" xfId="2434" xr:uid="{00000000-0005-0000-0000-0000F2070000}"/>
    <cellStyle name="Вычисление 10 65" xfId="2435" xr:uid="{00000000-0005-0000-0000-0000F3070000}"/>
    <cellStyle name="Вычисление 10 66" xfId="2436" xr:uid="{00000000-0005-0000-0000-0000F4070000}"/>
    <cellStyle name="Вычисление 10 67" xfId="2437" xr:uid="{00000000-0005-0000-0000-0000F5070000}"/>
    <cellStyle name="Вычисление 10 68" xfId="2438" xr:uid="{00000000-0005-0000-0000-0000F6070000}"/>
    <cellStyle name="Вычисление 10 69" xfId="2439" xr:uid="{00000000-0005-0000-0000-0000F7070000}"/>
    <cellStyle name="Вычисление 10 7" xfId="2440" xr:uid="{00000000-0005-0000-0000-0000F8070000}"/>
    <cellStyle name="Вычисление 10 70" xfId="2441" xr:uid="{00000000-0005-0000-0000-0000F9070000}"/>
    <cellStyle name="Вычисление 10 71" xfId="2442" xr:uid="{00000000-0005-0000-0000-0000FA070000}"/>
    <cellStyle name="Вычисление 10 72" xfId="2443" xr:uid="{00000000-0005-0000-0000-0000FB070000}"/>
    <cellStyle name="Вычисление 10 73" xfId="2444" xr:uid="{00000000-0005-0000-0000-0000FC070000}"/>
    <cellStyle name="Вычисление 10 74" xfId="2445" xr:uid="{00000000-0005-0000-0000-0000FD070000}"/>
    <cellStyle name="Вычисление 10 75" xfId="2446" xr:uid="{00000000-0005-0000-0000-0000FE070000}"/>
    <cellStyle name="Вычисление 10 76" xfId="2447" xr:uid="{00000000-0005-0000-0000-0000FF070000}"/>
    <cellStyle name="Вычисление 10 77" xfId="2448" xr:uid="{00000000-0005-0000-0000-000000080000}"/>
    <cellStyle name="Вычисление 10 78" xfId="2449" xr:uid="{00000000-0005-0000-0000-000001080000}"/>
    <cellStyle name="Вычисление 10 79" xfId="2450" xr:uid="{00000000-0005-0000-0000-000002080000}"/>
    <cellStyle name="Вычисление 10 8" xfId="2451" xr:uid="{00000000-0005-0000-0000-000003080000}"/>
    <cellStyle name="Вычисление 10 80" xfId="2452" xr:uid="{00000000-0005-0000-0000-000004080000}"/>
    <cellStyle name="Вычисление 10 81" xfId="2453" xr:uid="{00000000-0005-0000-0000-000005080000}"/>
    <cellStyle name="Вычисление 10 82" xfId="2454" xr:uid="{00000000-0005-0000-0000-000006080000}"/>
    <cellStyle name="Вычисление 10 83" xfId="2455" xr:uid="{00000000-0005-0000-0000-000007080000}"/>
    <cellStyle name="Вычисление 10 84" xfId="2456" xr:uid="{00000000-0005-0000-0000-000008080000}"/>
    <cellStyle name="Вычисление 10 85" xfId="2457" xr:uid="{00000000-0005-0000-0000-000009080000}"/>
    <cellStyle name="Вычисление 10 86" xfId="2458" xr:uid="{00000000-0005-0000-0000-00000A080000}"/>
    <cellStyle name="Вычисление 10 87" xfId="2459" xr:uid="{00000000-0005-0000-0000-00000B080000}"/>
    <cellStyle name="Вычисление 10 88" xfId="2460" xr:uid="{00000000-0005-0000-0000-00000C080000}"/>
    <cellStyle name="Вычисление 10 89" xfId="2461" xr:uid="{00000000-0005-0000-0000-00000D080000}"/>
    <cellStyle name="Вычисление 10 9" xfId="2462" xr:uid="{00000000-0005-0000-0000-00000E080000}"/>
    <cellStyle name="Вычисление 10 90" xfId="2463" xr:uid="{00000000-0005-0000-0000-00000F080000}"/>
    <cellStyle name="Вычисление 10 91" xfId="2464" xr:uid="{00000000-0005-0000-0000-000010080000}"/>
    <cellStyle name="Вычисление 2" xfId="245" xr:uid="{00000000-0005-0000-0000-000011080000}"/>
    <cellStyle name="Вычисление 2 10" xfId="2465" xr:uid="{00000000-0005-0000-0000-000012080000}"/>
    <cellStyle name="Вычисление 2 11" xfId="2466" xr:uid="{00000000-0005-0000-0000-000013080000}"/>
    <cellStyle name="Вычисление 2 12" xfId="2467" xr:uid="{00000000-0005-0000-0000-000014080000}"/>
    <cellStyle name="Вычисление 2 13" xfId="2468" xr:uid="{00000000-0005-0000-0000-000015080000}"/>
    <cellStyle name="Вычисление 2 14" xfId="2469" xr:uid="{00000000-0005-0000-0000-000016080000}"/>
    <cellStyle name="Вычисление 2 15" xfId="2470" xr:uid="{00000000-0005-0000-0000-000017080000}"/>
    <cellStyle name="Вычисление 2 16" xfId="2471" xr:uid="{00000000-0005-0000-0000-000018080000}"/>
    <cellStyle name="Вычисление 2 17" xfId="2472" xr:uid="{00000000-0005-0000-0000-000019080000}"/>
    <cellStyle name="Вычисление 2 18" xfId="2473" xr:uid="{00000000-0005-0000-0000-00001A080000}"/>
    <cellStyle name="Вычисление 2 19" xfId="2474" xr:uid="{00000000-0005-0000-0000-00001B080000}"/>
    <cellStyle name="Вычисление 2 2" xfId="2475" xr:uid="{00000000-0005-0000-0000-00001C080000}"/>
    <cellStyle name="Вычисление 2 2 2" xfId="2476" xr:uid="{00000000-0005-0000-0000-00001D080000}"/>
    <cellStyle name="Вычисление 2 2 3" xfId="2477" xr:uid="{00000000-0005-0000-0000-00001E080000}"/>
    <cellStyle name="Вычисление 2 20" xfId="2478" xr:uid="{00000000-0005-0000-0000-00001F080000}"/>
    <cellStyle name="Вычисление 2 21" xfId="2479" xr:uid="{00000000-0005-0000-0000-000020080000}"/>
    <cellStyle name="Вычисление 2 22" xfId="2480" xr:uid="{00000000-0005-0000-0000-000021080000}"/>
    <cellStyle name="Вычисление 2 23" xfId="2481" xr:uid="{00000000-0005-0000-0000-000022080000}"/>
    <cellStyle name="Вычисление 2 24" xfId="2482" xr:uid="{00000000-0005-0000-0000-000023080000}"/>
    <cellStyle name="Вычисление 2 25" xfId="2483" xr:uid="{00000000-0005-0000-0000-000024080000}"/>
    <cellStyle name="Вычисление 2 26" xfId="2484" xr:uid="{00000000-0005-0000-0000-000025080000}"/>
    <cellStyle name="Вычисление 2 27" xfId="2485" xr:uid="{00000000-0005-0000-0000-000026080000}"/>
    <cellStyle name="Вычисление 2 28" xfId="2486" xr:uid="{00000000-0005-0000-0000-000027080000}"/>
    <cellStyle name="Вычисление 2 29" xfId="2487" xr:uid="{00000000-0005-0000-0000-000028080000}"/>
    <cellStyle name="Вычисление 2 3" xfId="2488" xr:uid="{00000000-0005-0000-0000-000029080000}"/>
    <cellStyle name="Вычисление 2 3 2" xfId="2489" xr:uid="{00000000-0005-0000-0000-00002A080000}"/>
    <cellStyle name="Вычисление 2 3 3" xfId="2490" xr:uid="{00000000-0005-0000-0000-00002B080000}"/>
    <cellStyle name="Вычисление 2 30" xfId="2491" xr:uid="{00000000-0005-0000-0000-00002C080000}"/>
    <cellStyle name="Вычисление 2 31" xfId="2492" xr:uid="{00000000-0005-0000-0000-00002D080000}"/>
    <cellStyle name="Вычисление 2 32" xfId="2493" xr:uid="{00000000-0005-0000-0000-00002E080000}"/>
    <cellStyle name="Вычисление 2 33" xfId="2494" xr:uid="{00000000-0005-0000-0000-00002F080000}"/>
    <cellStyle name="Вычисление 2 34" xfId="2495" xr:uid="{00000000-0005-0000-0000-000030080000}"/>
    <cellStyle name="Вычисление 2 35" xfId="2496" xr:uid="{00000000-0005-0000-0000-000031080000}"/>
    <cellStyle name="Вычисление 2 36" xfId="2497" xr:uid="{00000000-0005-0000-0000-000032080000}"/>
    <cellStyle name="Вычисление 2 37" xfId="2498" xr:uid="{00000000-0005-0000-0000-000033080000}"/>
    <cellStyle name="Вычисление 2 38" xfId="2499" xr:uid="{00000000-0005-0000-0000-000034080000}"/>
    <cellStyle name="Вычисление 2 39" xfId="2500" xr:uid="{00000000-0005-0000-0000-000035080000}"/>
    <cellStyle name="Вычисление 2 4" xfId="2501" xr:uid="{00000000-0005-0000-0000-000036080000}"/>
    <cellStyle name="Вычисление 2 4 2" xfId="2502" xr:uid="{00000000-0005-0000-0000-000037080000}"/>
    <cellStyle name="Вычисление 2 4 3" xfId="2503" xr:uid="{00000000-0005-0000-0000-000038080000}"/>
    <cellStyle name="Вычисление 2 40" xfId="2504" xr:uid="{00000000-0005-0000-0000-000039080000}"/>
    <cellStyle name="Вычисление 2 41" xfId="2505" xr:uid="{00000000-0005-0000-0000-00003A080000}"/>
    <cellStyle name="Вычисление 2 42" xfId="2506" xr:uid="{00000000-0005-0000-0000-00003B080000}"/>
    <cellStyle name="Вычисление 2 43" xfId="2507" xr:uid="{00000000-0005-0000-0000-00003C080000}"/>
    <cellStyle name="Вычисление 2 44" xfId="2508" xr:uid="{00000000-0005-0000-0000-00003D080000}"/>
    <cellStyle name="Вычисление 2 45" xfId="2509" xr:uid="{00000000-0005-0000-0000-00003E080000}"/>
    <cellStyle name="Вычисление 2 46" xfId="2510" xr:uid="{00000000-0005-0000-0000-00003F080000}"/>
    <cellStyle name="Вычисление 2 47" xfId="2511" xr:uid="{00000000-0005-0000-0000-000040080000}"/>
    <cellStyle name="Вычисление 2 48" xfId="2512" xr:uid="{00000000-0005-0000-0000-000041080000}"/>
    <cellStyle name="Вычисление 2 49" xfId="2513" xr:uid="{00000000-0005-0000-0000-000042080000}"/>
    <cellStyle name="Вычисление 2 5" xfId="2514" xr:uid="{00000000-0005-0000-0000-000043080000}"/>
    <cellStyle name="Вычисление 2 50" xfId="2515" xr:uid="{00000000-0005-0000-0000-000044080000}"/>
    <cellStyle name="Вычисление 2 51" xfId="2516" xr:uid="{00000000-0005-0000-0000-000045080000}"/>
    <cellStyle name="Вычисление 2 52" xfId="2517" xr:uid="{00000000-0005-0000-0000-000046080000}"/>
    <cellStyle name="Вычисление 2 53" xfId="2518" xr:uid="{00000000-0005-0000-0000-000047080000}"/>
    <cellStyle name="Вычисление 2 54" xfId="2519" xr:uid="{00000000-0005-0000-0000-000048080000}"/>
    <cellStyle name="Вычисление 2 55" xfId="2520" xr:uid="{00000000-0005-0000-0000-000049080000}"/>
    <cellStyle name="Вычисление 2 56" xfId="2521" xr:uid="{00000000-0005-0000-0000-00004A080000}"/>
    <cellStyle name="Вычисление 2 57" xfId="2522" xr:uid="{00000000-0005-0000-0000-00004B080000}"/>
    <cellStyle name="Вычисление 2 58" xfId="2523" xr:uid="{00000000-0005-0000-0000-00004C080000}"/>
    <cellStyle name="Вычисление 2 59" xfId="2524" xr:uid="{00000000-0005-0000-0000-00004D080000}"/>
    <cellStyle name="Вычисление 2 6" xfId="2525" xr:uid="{00000000-0005-0000-0000-00004E080000}"/>
    <cellStyle name="Вычисление 2 60" xfId="2526" xr:uid="{00000000-0005-0000-0000-00004F080000}"/>
    <cellStyle name="Вычисление 2 61" xfId="2527" xr:uid="{00000000-0005-0000-0000-000050080000}"/>
    <cellStyle name="Вычисление 2 62" xfId="2528" xr:uid="{00000000-0005-0000-0000-000051080000}"/>
    <cellStyle name="Вычисление 2 63" xfId="2529" xr:uid="{00000000-0005-0000-0000-000052080000}"/>
    <cellStyle name="Вычисление 2 64" xfId="2530" xr:uid="{00000000-0005-0000-0000-000053080000}"/>
    <cellStyle name="Вычисление 2 65" xfId="2531" xr:uid="{00000000-0005-0000-0000-000054080000}"/>
    <cellStyle name="Вычисление 2 66" xfId="2532" xr:uid="{00000000-0005-0000-0000-000055080000}"/>
    <cellStyle name="Вычисление 2 67" xfId="2533" xr:uid="{00000000-0005-0000-0000-000056080000}"/>
    <cellStyle name="Вычисление 2 68" xfId="2534" xr:uid="{00000000-0005-0000-0000-000057080000}"/>
    <cellStyle name="Вычисление 2 69" xfId="2535" xr:uid="{00000000-0005-0000-0000-000058080000}"/>
    <cellStyle name="Вычисление 2 7" xfId="2536" xr:uid="{00000000-0005-0000-0000-000059080000}"/>
    <cellStyle name="Вычисление 2 70" xfId="2537" xr:uid="{00000000-0005-0000-0000-00005A080000}"/>
    <cellStyle name="Вычисление 2 71" xfId="2538" xr:uid="{00000000-0005-0000-0000-00005B080000}"/>
    <cellStyle name="Вычисление 2 72" xfId="2539" xr:uid="{00000000-0005-0000-0000-00005C080000}"/>
    <cellStyle name="Вычисление 2 73" xfId="2540" xr:uid="{00000000-0005-0000-0000-00005D080000}"/>
    <cellStyle name="Вычисление 2 74" xfId="2541" xr:uid="{00000000-0005-0000-0000-00005E080000}"/>
    <cellStyle name="Вычисление 2 75" xfId="2542" xr:uid="{00000000-0005-0000-0000-00005F080000}"/>
    <cellStyle name="Вычисление 2 76" xfId="2543" xr:uid="{00000000-0005-0000-0000-000060080000}"/>
    <cellStyle name="Вычисление 2 77" xfId="2544" xr:uid="{00000000-0005-0000-0000-000061080000}"/>
    <cellStyle name="Вычисление 2 78" xfId="2545" xr:uid="{00000000-0005-0000-0000-000062080000}"/>
    <cellStyle name="Вычисление 2 79" xfId="2546" xr:uid="{00000000-0005-0000-0000-000063080000}"/>
    <cellStyle name="Вычисление 2 8" xfId="2547" xr:uid="{00000000-0005-0000-0000-000064080000}"/>
    <cellStyle name="Вычисление 2 80" xfId="2548" xr:uid="{00000000-0005-0000-0000-000065080000}"/>
    <cellStyle name="Вычисление 2 81" xfId="2549" xr:uid="{00000000-0005-0000-0000-000066080000}"/>
    <cellStyle name="Вычисление 2 82" xfId="2550" xr:uid="{00000000-0005-0000-0000-000067080000}"/>
    <cellStyle name="Вычисление 2 83" xfId="2551" xr:uid="{00000000-0005-0000-0000-000068080000}"/>
    <cellStyle name="Вычисление 2 84" xfId="2552" xr:uid="{00000000-0005-0000-0000-000069080000}"/>
    <cellStyle name="Вычисление 2 85" xfId="2553" xr:uid="{00000000-0005-0000-0000-00006A080000}"/>
    <cellStyle name="Вычисление 2 86" xfId="2554" xr:uid="{00000000-0005-0000-0000-00006B080000}"/>
    <cellStyle name="Вычисление 2 87" xfId="2555" xr:uid="{00000000-0005-0000-0000-00006C080000}"/>
    <cellStyle name="Вычисление 2 88" xfId="2556" xr:uid="{00000000-0005-0000-0000-00006D080000}"/>
    <cellStyle name="Вычисление 2 89" xfId="2557" xr:uid="{00000000-0005-0000-0000-00006E080000}"/>
    <cellStyle name="Вычисление 2 9" xfId="2558" xr:uid="{00000000-0005-0000-0000-00006F080000}"/>
    <cellStyle name="Вычисление 2 90" xfId="2559" xr:uid="{00000000-0005-0000-0000-000070080000}"/>
    <cellStyle name="Вычисление 2 91" xfId="2560" xr:uid="{00000000-0005-0000-0000-000071080000}"/>
    <cellStyle name="Вычисление 3" xfId="246" xr:uid="{00000000-0005-0000-0000-000072080000}"/>
    <cellStyle name="Вычисление 3 10" xfId="2561" xr:uid="{00000000-0005-0000-0000-000073080000}"/>
    <cellStyle name="Вычисление 3 11" xfId="2562" xr:uid="{00000000-0005-0000-0000-000074080000}"/>
    <cellStyle name="Вычисление 3 12" xfId="2563" xr:uid="{00000000-0005-0000-0000-000075080000}"/>
    <cellStyle name="Вычисление 3 13" xfId="2564" xr:uid="{00000000-0005-0000-0000-000076080000}"/>
    <cellStyle name="Вычисление 3 14" xfId="2565" xr:uid="{00000000-0005-0000-0000-000077080000}"/>
    <cellStyle name="Вычисление 3 15" xfId="2566" xr:uid="{00000000-0005-0000-0000-000078080000}"/>
    <cellStyle name="Вычисление 3 16" xfId="2567" xr:uid="{00000000-0005-0000-0000-000079080000}"/>
    <cellStyle name="Вычисление 3 17" xfId="2568" xr:uid="{00000000-0005-0000-0000-00007A080000}"/>
    <cellStyle name="Вычисление 3 18" xfId="2569" xr:uid="{00000000-0005-0000-0000-00007B080000}"/>
    <cellStyle name="Вычисление 3 19" xfId="2570" xr:uid="{00000000-0005-0000-0000-00007C080000}"/>
    <cellStyle name="Вычисление 3 2" xfId="2571" xr:uid="{00000000-0005-0000-0000-00007D080000}"/>
    <cellStyle name="Вычисление 3 2 2" xfId="2572" xr:uid="{00000000-0005-0000-0000-00007E080000}"/>
    <cellStyle name="Вычисление 3 2 3" xfId="2573" xr:uid="{00000000-0005-0000-0000-00007F080000}"/>
    <cellStyle name="Вычисление 3 20" xfId="2574" xr:uid="{00000000-0005-0000-0000-000080080000}"/>
    <cellStyle name="Вычисление 3 21" xfId="2575" xr:uid="{00000000-0005-0000-0000-000081080000}"/>
    <cellStyle name="Вычисление 3 22" xfId="2576" xr:uid="{00000000-0005-0000-0000-000082080000}"/>
    <cellStyle name="Вычисление 3 23" xfId="2577" xr:uid="{00000000-0005-0000-0000-000083080000}"/>
    <cellStyle name="Вычисление 3 24" xfId="2578" xr:uid="{00000000-0005-0000-0000-000084080000}"/>
    <cellStyle name="Вычисление 3 25" xfId="2579" xr:uid="{00000000-0005-0000-0000-000085080000}"/>
    <cellStyle name="Вычисление 3 26" xfId="2580" xr:uid="{00000000-0005-0000-0000-000086080000}"/>
    <cellStyle name="Вычисление 3 27" xfId="2581" xr:uid="{00000000-0005-0000-0000-000087080000}"/>
    <cellStyle name="Вычисление 3 28" xfId="2582" xr:uid="{00000000-0005-0000-0000-000088080000}"/>
    <cellStyle name="Вычисление 3 29" xfId="2583" xr:uid="{00000000-0005-0000-0000-000089080000}"/>
    <cellStyle name="Вычисление 3 3" xfId="2584" xr:uid="{00000000-0005-0000-0000-00008A080000}"/>
    <cellStyle name="Вычисление 3 3 2" xfId="2585" xr:uid="{00000000-0005-0000-0000-00008B080000}"/>
    <cellStyle name="Вычисление 3 3 3" xfId="2586" xr:uid="{00000000-0005-0000-0000-00008C080000}"/>
    <cellStyle name="Вычисление 3 30" xfId="2587" xr:uid="{00000000-0005-0000-0000-00008D080000}"/>
    <cellStyle name="Вычисление 3 31" xfId="2588" xr:uid="{00000000-0005-0000-0000-00008E080000}"/>
    <cellStyle name="Вычисление 3 32" xfId="2589" xr:uid="{00000000-0005-0000-0000-00008F080000}"/>
    <cellStyle name="Вычисление 3 33" xfId="2590" xr:uid="{00000000-0005-0000-0000-000090080000}"/>
    <cellStyle name="Вычисление 3 34" xfId="2591" xr:uid="{00000000-0005-0000-0000-000091080000}"/>
    <cellStyle name="Вычисление 3 35" xfId="2592" xr:uid="{00000000-0005-0000-0000-000092080000}"/>
    <cellStyle name="Вычисление 3 36" xfId="2593" xr:uid="{00000000-0005-0000-0000-000093080000}"/>
    <cellStyle name="Вычисление 3 37" xfId="2594" xr:uid="{00000000-0005-0000-0000-000094080000}"/>
    <cellStyle name="Вычисление 3 38" xfId="2595" xr:uid="{00000000-0005-0000-0000-000095080000}"/>
    <cellStyle name="Вычисление 3 39" xfId="2596" xr:uid="{00000000-0005-0000-0000-000096080000}"/>
    <cellStyle name="Вычисление 3 4" xfId="2597" xr:uid="{00000000-0005-0000-0000-000097080000}"/>
    <cellStyle name="Вычисление 3 4 2" xfId="2598" xr:uid="{00000000-0005-0000-0000-000098080000}"/>
    <cellStyle name="Вычисление 3 4 3" xfId="2599" xr:uid="{00000000-0005-0000-0000-000099080000}"/>
    <cellStyle name="Вычисление 3 40" xfId="2600" xr:uid="{00000000-0005-0000-0000-00009A080000}"/>
    <cellStyle name="Вычисление 3 41" xfId="2601" xr:uid="{00000000-0005-0000-0000-00009B080000}"/>
    <cellStyle name="Вычисление 3 42" xfId="2602" xr:uid="{00000000-0005-0000-0000-00009C080000}"/>
    <cellStyle name="Вычисление 3 43" xfId="2603" xr:uid="{00000000-0005-0000-0000-00009D080000}"/>
    <cellStyle name="Вычисление 3 44" xfId="2604" xr:uid="{00000000-0005-0000-0000-00009E080000}"/>
    <cellStyle name="Вычисление 3 45" xfId="2605" xr:uid="{00000000-0005-0000-0000-00009F080000}"/>
    <cellStyle name="Вычисление 3 46" xfId="2606" xr:uid="{00000000-0005-0000-0000-0000A0080000}"/>
    <cellStyle name="Вычисление 3 47" xfId="2607" xr:uid="{00000000-0005-0000-0000-0000A1080000}"/>
    <cellStyle name="Вычисление 3 48" xfId="2608" xr:uid="{00000000-0005-0000-0000-0000A2080000}"/>
    <cellStyle name="Вычисление 3 49" xfId="2609" xr:uid="{00000000-0005-0000-0000-0000A3080000}"/>
    <cellStyle name="Вычисление 3 5" xfId="2610" xr:uid="{00000000-0005-0000-0000-0000A4080000}"/>
    <cellStyle name="Вычисление 3 50" xfId="2611" xr:uid="{00000000-0005-0000-0000-0000A5080000}"/>
    <cellStyle name="Вычисление 3 51" xfId="2612" xr:uid="{00000000-0005-0000-0000-0000A6080000}"/>
    <cellStyle name="Вычисление 3 52" xfId="2613" xr:uid="{00000000-0005-0000-0000-0000A7080000}"/>
    <cellStyle name="Вычисление 3 53" xfId="2614" xr:uid="{00000000-0005-0000-0000-0000A8080000}"/>
    <cellStyle name="Вычисление 3 54" xfId="2615" xr:uid="{00000000-0005-0000-0000-0000A9080000}"/>
    <cellStyle name="Вычисление 3 55" xfId="2616" xr:uid="{00000000-0005-0000-0000-0000AA080000}"/>
    <cellStyle name="Вычисление 3 56" xfId="2617" xr:uid="{00000000-0005-0000-0000-0000AB080000}"/>
    <cellStyle name="Вычисление 3 57" xfId="2618" xr:uid="{00000000-0005-0000-0000-0000AC080000}"/>
    <cellStyle name="Вычисление 3 58" xfId="2619" xr:uid="{00000000-0005-0000-0000-0000AD080000}"/>
    <cellStyle name="Вычисление 3 59" xfId="2620" xr:uid="{00000000-0005-0000-0000-0000AE080000}"/>
    <cellStyle name="Вычисление 3 6" xfId="2621" xr:uid="{00000000-0005-0000-0000-0000AF080000}"/>
    <cellStyle name="Вычисление 3 60" xfId="2622" xr:uid="{00000000-0005-0000-0000-0000B0080000}"/>
    <cellStyle name="Вычисление 3 61" xfId="2623" xr:uid="{00000000-0005-0000-0000-0000B1080000}"/>
    <cellStyle name="Вычисление 3 62" xfId="2624" xr:uid="{00000000-0005-0000-0000-0000B2080000}"/>
    <cellStyle name="Вычисление 3 63" xfId="2625" xr:uid="{00000000-0005-0000-0000-0000B3080000}"/>
    <cellStyle name="Вычисление 3 64" xfId="2626" xr:uid="{00000000-0005-0000-0000-0000B4080000}"/>
    <cellStyle name="Вычисление 3 65" xfId="2627" xr:uid="{00000000-0005-0000-0000-0000B5080000}"/>
    <cellStyle name="Вычисление 3 66" xfId="2628" xr:uid="{00000000-0005-0000-0000-0000B6080000}"/>
    <cellStyle name="Вычисление 3 67" xfId="2629" xr:uid="{00000000-0005-0000-0000-0000B7080000}"/>
    <cellStyle name="Вычисление 3 68" xfId="2630" xr:uid="{00000000-0005-0000-0000-0000B8080000}"/>
    <cellStyle name="Вычисление 3 69" xfId="2631" xr:uid="{00000000-0005-0000-0000-0000B9080000}"/>
    <cellStyle name="Вычисление 3 7" xfId="2632" xr:uid="{00000000-0005-0000-0000-0000BA080000}"/>
    <cellStyle name="Вычисление 3 70" xfId="2633" xr:uid="{00000000-0005-0000-0000-0000BB080000}"/>
    <cellStyle name="Вычисление 3 71" xfId="2634" xr:uid="{00000000-0005-0000-0000-0000BC080000}"/>
    <cellStyle name="Вычисление 3 72" xfId="2635" xr:uid="{00000000-0005-0000-0000-0000BD080000}"/>
    <cellStyle name="Вычисление 3 73" xfId="2636" xr:uid="{00000000-0005-0000-0000-0000BE080000}"/>
    <cellStyle name="Вычисление 3 74" xfId="2637" xr:uid="{00000000-0005-0000-0000-0000BF080000}"/>
    <cellStyle name="Вычисление 3 75" xfId="2638" xr:uid="{00000000-0005-0000-0000-0000C0080000}"/>
    <cellStyle name="Вычисление 3 76" xfId="2639" xr:uid="{00000000-0005-0000-0000-0000C1080000}"/>
    <cellStyle name="Вычисление 3 77" xfId="2640" xr:uid="{00000000-0005-0000-0000-0000C2080000}"/>
    <cellStyle name="Вычисление 3 78" xfId="2641" xr:uid="{00000000-0005-0000-0000-0000C3080000}"/>
    <cellStyle name="Вычисление 3 79" xfId="2642" xr:uid="{00000000-0005-0000-0000-0000C4080000}"/>
    <cellStyle name="Вычисление 3 8" xfId="2643" xr:uid="{00000000-0005-0000-0000-0000C5080000}"/>
    <cellStyle name="Вычисление 3 80" xfId="2644" xr:uid="{00000000-0005-0000-0000-0000C6080000}"/>
    <cellStyle name="Вычисление 3 81" xfId="2645" xr:uid="{00000000-0005-0000-0000-0000C7080000}"/>
    <cellStyle name="Вычисление 3 82" xfId="2646" xr:uid="{00000000-0005-0000-0000-0000C8080000}"/>
    <cellStyle name="Вычисление 3 83" xfId="2647" xr:uid="{00000000-0005-0000-0000-0000C9080000}"/>
    <cellStyle name="Вычисление 3 84" xfId="2648" xr:uid="{00000000-0005-0000-0000-0000CA080000}"/>
    <cellStyle name="Вычисление 3 85" xfId="2649" xr:uid="{00000000-0005-0000-0000-0000CB080000}"/>
    <cellStyle name="Вычисление 3 86" xfId="2650" xr:uid="{00000000-0005-0000-0000-0000CC080000}"/>
    <cellStyle name="Вычисление 3 87" xfId="2651" xr:uid="{00000000-0005-0000-0000-0000CD080000}"/>
    <cellStyle name="Вычисление 3 88" xfId="2652" xr:uid="{00000000-0005-0000-0000-0000CE080000}"/>
    <cellStyle name="Вычисление 3 89" xfId="2653" xr:uid="{00000000-0005-0000-0000-0000CF080000}"/>
    <cellStyle name="Вычисление 3 9" xfId="2654" xr:uid="{00000000-0005-0000-0000-0000D0080000}"/>
    <cellStyle name="Вычисление 3 90" xfId="2655" xr:uid="{00000000-0005-0000-0000-0000D1080000}"/>
    <cellStyle name="Вычисление 3 91" xfId="2656" xr:uid="{00000000-0005-0000-0000-0000D2080000}"/>
    <cellStyle name="Вычисление 4" xfId="247" xr:uid="{00000000-0005-0000-0000-0000D3080000}"/>
    <cellStyle name="Вычисление 4 10" xfId="2657" xr:uid="{00000000-0005-0000-0000-0000D4080000}"/>
    <cellStyle name="Вычисление 4 11" xfId="2658" xr:uid="{00000000-0005-0000-0000-0000D5080000}"/>
    <cellStyle name="Вычисление 4 12" xfId="2659" xr:uid="{00000000-0005-0000-0000-0000D6080000}"/>
    <cellStyle name="Вычисление 4 13" xfId="2660" xr:uid="{00000000-0005-0000-0000-0000D7080000}"/>
    <cellStyle name="Вычисление 4 14" xfId="2661" xr:uid="{00000000-0005-0000-0000-0000D8080000}"/>
    <cellStyle name="Вычисление 4 15" xfId="2662" xr:uid="{00000000-0005-0000-0000-0000D9080000}"/>
    <cellStyle name="Вычисление 4 16" xfId="2663" xr:uid="{00000000-0005-0000-0000-0000DA080000}"/>
    <cellStyle name="Вычисление 4 17" xfId="2664" xr:uid="{00000000-0005-0000-0000-0000DB080000}"/>
    <cellStyle name="Вычисление 4 18" xfId="2665" xr:uid="{00000000-0005-0000-0000-0000DC080000}"/>
    <cellStyle name="Вычисление 4 19" xfId="2666" xr:uid="{00000000-0005-0000-0000-0000DD080000}"/>
    <cellStyle name="Вычисление 4 2" xfId="2667" xr:uid="{00000000-0005-0000-0000-0000DE080000}"/>
    <cellStyle name="Вычисление 4 2 2" xfId="2668" xr:uid="{00000000-0005-0000-0000-0000DF080000}"/>
    <cellStyle name="Вычисление 4 2 3" xfId="2669" xr:uid="{00000000-0005-0000-0000-0000E0080000}"/>
    <cellStyle name="Вычисление 4 20" xfId="2670" xr:uid="{00000000-0005-0000-0000-0000E1080000}"/>
    <cellStyle name="Вычисление 4 21" xfId="2671" xr:uid="{00000000-0005-0000-0000-0000E2080000}"/>
    <cellStyle name="Вычисление 4 22" xfId="2672" xr:uid="{00000000-0005-0000-0000-0000E3080000}"/>
    <cellStyle name="Вычисление 4 23" xfId="2673" xr:uid="{00000000-0005-0000-0000-0000E4080000}"/>
    <cellStyle name="Вычисление 4 24" xfId="2674" xr:uid="{00000000-0005-0000-0000-0000E5080000}"/>
    <cellStyle name="Вычисление 4 25" xfId="2675" xr:uid="{00000000-0005-0000-0000-0000E6080000}"/>
    <cellStyle name="Вычисление 4 26" xfId="2676" xr:uid="{00000000-0005-0000-0000-0000E7080000}"/>
    <cellStyle name="Вычисление 4 27" xfId="2677" xr:uid="{00000000-0005-0000-0000-0000E8080000}"/>
    <cellStyle name="Вычисление 4 28" xfId="2678" xr:uid="{00000000-0005-0000-0000-0000E9080000}"/>
    <cellStyle name="Вычисление 4 29" xfId="2679" xr:uid="{00000000-0005-0000-0000-0000EA080000}"/>
    <cellStyle name="Вычисление 4 3" xfId="2680" xr:uid="{00000000-0005-0000-0000-0000EB080000}"/>
    <cellStyle name="Вычисление 4 3 2" xfId="2681" xr:uid="{00000000-0005-0000-0000-0000EC080000}"/>
    <cellStyle name="Вычисление 4 3 3" xfId="2682" xr:uid="{00000000-0005-0000-0000-0000ED080000}"/>
    <cellStyle name="Вычисление 4 30" xfId="2683" xr:uid="{00000000-0005-0000-0000-0000EE080000}"/>
    <cellStyle name="Вычисление 4 31" xfId="2684" xr:uid="{00000000-0005-0000-0000-0000EF080000}"/>
    <cellStyle name="Вычисление 4 32" xfId="2685" xr:uid="{00000000-0005-0000-0000-0000F0080000}"/>
    <cellStyle name="Вычисление 4 33" xfId="2686" xr:uid="{00000000-0005-0000-0000-0000F1080000}"/>
    <cellStyle name="Вычисление 4 34" xfId="2687" xr:uid="{00000000-0005-0000-0000-0000F2080000}"/>
    <cellStyle name="Вычисление 4 35" xfId="2688" xr:uid="{00000000-0005-0000-0000-0000F3080000}"/>
    <cellStyle name="Вычисление 4 36" xfId="2689" xr:uid="{00000000-0005-0000-0000-0000F4080000}"/>
    <cellStyle name="Вычисление 4 37" xfId="2690" xr:uid="{00000000-0005-0000-0000-0000F5080000}"/>
    <cellStyle name="Вычисление 4 38" xfId="2691" xr:uid="{00000000-0005-0000-0000-0000F6080000}"/>
    <cellStyle name="Вычисление 4 39" xfId="2692" xr:uid="{00000000-0005-0000-0000-0000F7080000}"/>
    <cellStyle name="Вычисление 4 4" xfId="2693" xr:uid="{00000000-0005-0000-0000-0000F8080000}"/>
    <cellStyle name="Вычисление 4 4 2" xfId="2694" xr:uid="{00000000-0005-0000-0000-0000F9080000}"/>
    <cellStyle name="Вычисление 4 4 3" xfId="2695" xr:uid="{00000000-0005-0000-0000-0000FA080000}"/>
    <cellStyle name="Вычисление 4 40" xfId="2696" xr:uid="{00000000-0005-0000-0000-0000FB080000}"/>
    <cellStyle name="Вычисление 4 41" xfId="2697" xr:uid="{00000000-0005-0000-0000-0000FC080000}"/>
    <cellStyle name="Вычисление 4 42" xfId="2698" xr:uid="{00000000-0005-0000-0000-0000FD080000}"/>
    <cellStyle name="Вычисление 4 43" xfId="2699" xr:uid="{00000000-0005-0000-0000-0000FE080000}"/>
    <cellStyle name="Вычисление 4 44" xfId="2700" xr:uid="{00000000-0005-0000-0000-0000FF080000}"/>
    <cellStyle name="Вычисление 4 45" xfId="2701" xr:uid="{00000000-0005-0000-0000-000000090000}"/>
    <cellStyle name="Вычисление 4 46" xfId="2702" xr:uid="{00000000-0005-0000-0000-000001090000}"/>
    <cellStyle name="Вычисление 4 47" xfId="2703" xr:uid="{00000000-0005-0000-0000-000002090000}"/>
    <cellStyle name="Вычисление 4 48" xfId="2704" xr:uid="{00000000-0005-0000-0000-000003090000}"/>
    <cellStyle name="Вычисление 4 49" xfId="2705" xr:uid="{00000000-0005-0000-0000-000004090000}"/>
    <cellStyle name="Вычисление 4 5" xfId="2706" xr:uid="{00000000-0005-0000-0000-000005090000}"/>
    <cellStyle name="Вычисление 4 50" xfId="2707" xr:uid="{00000000-0005-0000-0000-000006090000}"/>
    <cellStyle name="Вычисление 4 51" xfId="2708" xr:uid="{00000000-0005-0000-0000-000007090000}"/>
    <cellStyle name="Вычисление 4 52" xfId="2709" xr:uid="{00000000-0005-0000-0000-000008090000}"/>
    <cellStyle name="Вычисление 4 53" xfId="2710" xr:uid="{00000000-0005-0000-0000-000009090000}"/>
    <cellStyle name="Вычисление 4 54" xfId="2711" xr:uid="{00000000-0005-0000-0000-00000A090000}"/>
    <cellStyle name="Вычисление 4 55" xfId="2712" xr:uid="{00000000-0005-0000-0000-00000B090000}"/>
    <cellStyle name="Вычисление 4 56" xfId="2713" xr:uid="{00000000-0005-0000-0000-00000C090000}"/>
    <cellStyle name="Вычисление 4 57" xfId="2714" xr:uid="{00000000-0005-0000-0000-00000D090000}"/>
    <cellStyle name="Вычисление 4 58" xfId="2715" xr:uid="{00000000-0005-0000-0000-00000E090000}"/>
    <cellStyle name="Вычисление 4 59" xfId="2716" xr:uid="{00000000-0005-0000-0000-00000F090000}"/>
    <cellStyle name="Вычисление 4 6" xfId="2717" xr:uid="{00000000-0005-0000-0000-000010090000}"/>
    <cellStyle name="Вычисление 4 60" xfId="2718" xr:uid="{00000000-0005-0000-0000-000011090000}"/>
    <cellStyle name="Вычисление 4 61" xfId="2719" xr:uid="{00000000-0005-0000-0000-000012090000}"/>
    <cellStyle name="Вычисление 4 62" xfId="2720" xr:uid="{00000000-0005-0000-0000-000013090000}"/>
    <cellStyle name="Вычисление 4 63" xfId="2721" xr:uid="{00000000-0005-0000-0000-000014090000}"/>
    <cellStyle name="Вычисление 4 64" xfId="2722" xr:uid="{00000000-0005-0000-0000-000015090000}"/>
    <cellStyle name="Вычисление 4 65" xfId="2723" xr:uid="{00000000-0005-0000-0000-000016090000}"/>
    <cellStyle name="Вычисление 4 66" xfId="2724" xr:uid="{00000000-0005-0000-0000-000017090000}"/>
    <cellStyle name="Вычисление 4 67" xfId="2725" xr:uid="{00000000-0005-0000-0000-000018090000}"/>
    <cellStyle name="Вычисление 4 68" xfId="2726" xr:uid="{00000000-0005-0000-0000-000019090000}"/>
    <cellStyle name="Вычисление 4 69" xfId="2727" xr:uid="{00000000-0005-0000-0000-00001A090000}"/>
    <cellStyle name="Вычисление 4 7" xfId="2728" xr:uid="{00000000-0005-0000-0000-00001B090000}"/>
    <cellStyle name="Вычисление 4 70" xfId="2729" xr:uid="{00000000-0005-0000-0000-00001C090000}"/>
    <cellStyle name="Вычисление 4 71" xfId="2730" xr:uid="{00000000-0005-0000-0000-00001D090000}"/>
    <cellStyle name="Вычисление 4 72" xfId="2731" xr:uid="{00000000-0005-0000-0000-00001E090000}"/>
    <cellStyle name="Вычисление 4 73" xfId="2732" xr:uid="{00000000-0005-0000-0000-00001F090000}"/>
    <cellStyle name="Вычисление 4 74" xfId="2733" xr:uid="{00000000-0005-0000-0000-000020090000}"/>
    <cellStyle name="Вычисление 4 75" xfId="2734" xr:uid="{00000000-0005-0000-0000-000021090000}"/>
    <cellStyle name="Вычисление 4 76" xfId="2735" xr:uid="{00000000-0005-0000-0000-000022090000}"/>
    <cellStyle name="Вычисление 4 77" xfId="2736" xr:uid="{00000000-0005-0000-0000-000023090000}"/>
    <cellStyle name="Вычисление 4 78" xfId="2737" xr:uid="{00000000-0005-0000-0000-000024090000}"/>
    <cellStyle name="Вычисление 4 79" xfId="2738" xr:uid="{00000000-0005-0000-0000-000025090000}"/>
    <cellStyle name="Вычисление 4 8" xfId="2739" xr:uid="{00000000-0005-0000-0000-000026090000}"/>
    <cellStyle name="Вычисление 4 80" xfId="2740" xr:uid="{00000000-0005-0000-0000-000027090000}"/>
    <cellStyle name="Вычисление 4 81" xfId="2741" xr:uid="{00000000-0005-0000-0000-000028090000}"/>
    <cellStyle name="Вычисление 4 82" xfId="2742" xr:uid="{00000000-0005-0000-0000-000029090000}"/>
    <cellStyle name="Вычисление 4 83" xfId="2743" xr:uid="{00000000-0005-0000-0000-00002A090000}"/>
    <cellStyle name="Вычисление 4 84" xfId="2744" xr:uid="{00000000-0005-0000-0000-00002B090000}"/>
    <cellStyle name="Вычисление 4 85" xfId="2745" xr:uid="{00000000-0005-0000-0000-00002C090000}"/>
    <cellStyle name="Вычисление 4 86" xfId="2746" xr:uid="{00000000-0005-0000-0000-00002D090000}"/>
    <cellStyle name="Вычисление 4 87" xfId="2747" xr:uid="{00000000-0005-0000-0000-00002E090000}"/>
    <cellStyle name="Вычисление 4 88" xfId="2748" xr:uid="{00000000-0005-0000-0000-00002F090000}"/>
    <cellStyle name="Вычисление 4 89" xfId="2749" xr:uid="{00000000-0005-0000-0000-000030090000}"/>
    <cellStyle name="Вычисление 4 9" xfId="2750" xr:uid="{00000000-0005-0000-0000-000031090000}"/>
    <cellStyle name="Вычисление 4 90" xfId="2751" xr:uid="{00000000-0005-0000-0000-000032090000}"/>
    <cellStyle name="Вычисление 4 91" xfId="2752" xr:uid="{00000000-0005-0000-0000-000033090000}"/>
    <cellStyle name="Вычисление 5" xfId="248" xr:uid="{00000000-0005-0000-0000-000034090000}"/>
    <cellStyle name="Вычисление 5 10" xfId="2753" xr:uid="{00000000-0005-0000-0000-000035090000}"/>
    <cellStyle name="Вычисление 5 11" xfId="2754" xr:uid="{00000000-0005-0000-0000-000036090000}"/>
    <cellStyle name="Вычисление 5 12" xfId="2755" xr:uid="{00000000-0005-0000-0000-000037090000}"/>
    <cellStyle name="Вычисление 5 13" xfId="2756" xr:uid="{00000000-0005-0000-0000-000038090000}"/>
    <cellStyle name="Вычисление 5 14" xfId="2757" xr:uid="{00000000-0005-0000-0000-000039090000}"/>
    <cellStyle name="Вычисление 5 15" xfId="2758" xr:uid="{00000000-0005-0000-0000-00003A090000}"/>
    <cellStyle name="Вычисление 5 16" xfId="2759" xr:uid="{00000000-0005-0000-0000-00003B090000}"/>
    <cellStyle name="Вычисление 5 17" xfId="2760" xr:uid="{00000000-0005-0000-0000-00003C090000}"/>
    <cellStyle name="Вычисление 5 18" xfId="2761" xr:uid="{00000000-0005-0000-0000-00003D090000}"/>
    <cellStyle name="Вычисление 5 19" xfId="2762" xr:uid="{00000000-0005-0000-0000-00003E090000}"/>
    <cellStyle name="Вычисление 5 2" xfId="2763" xr:uid="{00000000-0005-0000-0000-00003F090000}"/>
    <cellStyle name="Вычисление 5 2 2" xfId="2764" xr:uid="{00000000-0005-0000-0000-000040090000}"/>
    <cellStyle name="Вычисление 5 2 3" xfId="2765" xr:uid="{00000000-0005-0000-0000-000041090000}"/>
    <cellStyle name="Вычисление 5 20" xfId="2766" xr:uid="{00000000-0005-0000-0000-000042090000}"/>
    <cellStyle name="Вычисление 5 21" xfId="2767" xr:uid="{00000000-0005-0000-0000-000043090000}"/>
    <cellStyle name="Вычисление 5 22" xfId="2768" xr:uid="{00000000-0005-0000-0000-000044090000}"/>
    <cellStyle name="Вычисление 5 23" xfId="2769" xr:uid="{00000000-0005-0000-0000-000045090000}"/>
    <cellStyle name="Вычисление 5 24" xfId="2770" xr:uid="{00000000-0005-0000-0000-000046090000}"/>
    <cellStyle name="Вычисление 5 25" xfId="2771" xr:uid="{00000000-0005-0000-0000-000047090000}"/>
    <cellStyle name="Вычисление 5 26" xfId="2772" xr:uid="{00000000-0005-0000-0000-000048090000}"/>
    <cellStyle name="Вычисление 5 27" xfId="2773" xr:uid="{00000000-0005-0000-0000-000049090000}"/>
    <cellStyle name="Вычисление 5 28" xfId="2774" xr:uid="{00000000-0005-0000-0000-00004A090000}"/>
    <cellStyle name="Вычисление 5 29" xfId="2775" xr:uid="{00000000-0005-0000-0000-00004B090000}"/>
    <cellStyle name="Вычисление 5 3" xfId="2776" xr:uid="{00000000-0005-0000-0000-00004C090000}"/>
    <cellStyle name="Вычисление 5 3 2" xfId="2777" xr:uid="{00000000-0005-0000-0000-00004D090000}"/>
    <cellStyle name="Вычисление 5 3 3" xfId="2778" xr:uid="{00000000-0005-0000-0000-00004E090000}"/>
    <cellStyle name="Вычисление 5 30" xfId="2779" xr:uid="{00000000-0005-0000-0000-00004F090000}"/>
    <cellStyle name="Вычисление 5 31" xfId="2780" xr:uid="{00000000-0005-0000-0000-000050090000}"/>
    <cellStyle name="Вычисление 5 32" xfId="2781" xr:uid="{00000000-0005-0000-0000-000051090000}"/>
    <cellStyle name="Вычисление 5 33" xfId="2782" xr:uid="{00000000-0005-0000-0000-000052090000}"/>
    <cellStyle name="Вычисление 5 34" xfId="2783" xr:uid="{00000000-0005-0000-0000-000053090000}"/>
    <cellStyle name="Вычисление 5 35" xfId="2784" xr:uid="{00000000-0005-0000-0000-000054090000}"/>
    <cellStyle name="Вычисление 5 36" xfId="2785" xr:uid="{00000000-0005-0000-0000-000055090000}"/>
    <cellStyle name="Вычисление 5 37" xfId="2786" xr:uid="{00000000-0005-0000-0000-000056090000}"/>
    <cellStyle name="Вычисление 5 38" xfId="2787" xr:uid="{00000000-0005-0000-0000-000057090000}"/>
    <cellStyle name="Вычисление 5 39" xfId="2788" xr:uid="{00000000-0005-0000-0000-000058090000}"/>
    <cellStyle name="Вычисление 5 4" xfId="2789" xr:uid="{00000000-0005-0000-0000-000059090000}"/>
    <cellStyle name="Вычисление 5 4 2" xfId="2790" xr:uid="{00000000-0005-0000-0000-00005A090000}"/>
    <cellStyle name="Вычисление 5 4 3" xfId="2791" xr:uid="{00000000-0005-0000-0000-00005B090000}"/>
    <cellStyle name="Вычисление 5 40" xfId="2792" xr:uid="{00000000-0005-0000-0000-00005C090000}"/>
    <cellStyle name="Вычисление 5 41" xfId="2793" xr:uid="{00000000-0005-0000-0000-00005D090000}"/>
    <cellStyle name="Вычисление 5 42" xfId="2794" xr:uid="{00000000-0005-0000-0000-00005E090000}"/>
    <cellStyle name="Вычисление 5 43" xfId="2795" xr:uid="{00000000-0005-0000-0000-00005F090000}"/>
    <cellStyle name="Вычисление 5 44" xfId="2796" xr:uid="{00000000-0005-0000-0000-000060090000}"/>
    <cellStyle name="Вычисление 5 45" xfId="2797" xr:uid="{00000000-0005-0000-0000-000061090000}"/>
    <cellStyle name="Вычисление 5 46" xfId="2798" xr:uid="{00000000-0005-0000-0000-000062090000}"/>
    <cellStyle name="Вычисление 5 47" xfId="2799" xr:uid="{00000000-0005-0000-0000-000063090000}"/>
    <cellStyle name="Вычисление 5 48" xfId="2800" xr:uid="{00000000-0005-0000-0000-000064090000}"/>
    <cellStyle name="Вычисление 5 49" xfId="2801" xr:uid="{00000000-0005-0000-0000-000065090000}"/>
    <cellStyle name="Вычисление 5 5" xfId="2802" xr:uid="{00000000-0005-0000-0000-000066090000}"/>
    <cellStyle name="Вычисление 5 50" xfId="2803" xr:uid="{00000000-0005-0000-0000-000067090000}"/>
    <cellStyle name="Вычисление 5 51" xfId="2804" xr:uid="{00000000-0005-0000-0000-000068090000}"/>
    <cellStyle name="Вычисление 5 52" xfId="2805" xr:uid="{00000000-0005-0000-0000-000069090000}"/>
    <cellStyle name="Вычисление 5 53" xfId="2806" xr:uid="{00000000-0005-0000-0000-00006A090000}"/>
    <cellStyle name="Вычисление 5 54" xfId="2807" xr:uid="{00000000-0005-0000-0000-00006B090000}"/>
    <cellStyle name="Вычисление 5 55" xfId="2808" xr:uid="{00000000-0005-0000-0000-00006C090000}"/>
    <cellStyle name="Вычисление 5 56" xfId="2809" xr:uid="{00000000-0005-0000-0000-00006D090000}"/>
    <cellStyle name="Вычисление 5 57" xfId="2810" xr:uid="{00000000-0005-0000-0000-00006E090000}"/>
    <cellStyle name="Вычисление 5 58" xfId="2811" xr:uid="{00000000-0005-0000-0000-00006F090000}"/>
    <cellStyle name="Вычисление 5 59" xfId="2812" xr:uid="{00000000-0005-0000-0000-000070090000}"/>
    <cellStyle name="Вычисление 5 6" xfId="2813" xr:uid="{00000000-0005-0000-0000-000071090000}"/>
    <cellStyle name="Вычисление 5 60" xfId="2814" xr:uid="{00000000-0005-0000-0000-000072090000}"/>
    <cellStyle name="Вычисление 5 61" xfId="2815" xr:uid="{00000000-0005-0000-0000-000073090000}"/>
    <cellStyle name="Вычисление 5 62" xfId="2816" xr:uid="{00000000-0005-0000-0000-000074090000}"/>
    <cellStyle name="Вычисление 5 63" xfId="2817" xr:uid="{00000000-0005-0000-0000-000075090000}"/>
    <cellStyle name="Вычисление 5 64" xfId="2818" xr:uid="{00000000-0005-0000-0000-000076090000}"/>
    <cellStyle name="Вычисление 5 65" xfId="2819" xr:uid="{00000000-0005-0000-0000-000077090000}"/>
    <cellStyle name="Вычисление 5 66" xfId="2820" xr:uid="{00000000-0005-0000-0000-000078090000}"/>
    <cellStyle name="Вычисление 5 67" xfId="2821" xr:uid="{00000000-0005-0000-0000-000079090000}"/>
    <cellStyle name="Вычисление 5 68" xfId="2822" xr:uid="{00000000-0005-0000-0000-00007A090000}"/>
    <cellStyle name="Вычисление 5 69" xfId="2823" xr:uid="{00000000-0005-0000-0000-00007B090000}"/>
    <cellStyle name="Вычисление 5 7" xfId="2824" xr:uid="{00000000-0005-0000-0000-00007C090000}"/>
    <cellStyle name="Вычисление 5 70" xfId="2825" xr:uid="{00000000-0005-0000-0000-00007D090000}"/>
    <cellStyle name="Вычисление 5 71" xfId="2826" xr:uid="{00000000-0005-0000-0000-00007E090000}"/>
    <cellStyle name="Вычисление 5 72" xfId="2827" xr:uid="{00000000-0005-0000-0000-00007F090000}"/>
    <cellStyle name="Вычисление 5 73" xfId="2828" xr:uid="{00000000-0005-0000-0000-000080090000}"/>
    <cellStyle name="Вычисление 5 74" xfId="2829" xr:uid="{00000000-0005-0000-0000-000081090000}"/>
    <cellStyle name="Вычисление 5 75" xfId="2830" xr:uid="{00000000-0005-0000-0000-000082090000}"/>
    <cellStyle name="Вычисление 5 76" xfId="2831" xr:uid="{00000000-0005-0000-0000-000083090000}"/>
    <cellStyle name="Вычисление 5 77" xfId="2832" xr:uid="{00000000-0005-0000-0000-000084090000}"/>
    <cellStyle name="Вычисление 5 78" xfId="2833" xr:uid="{00000000-0005-0000-0000-000085090000}"/>
    <cellStyle name="Вычисление 5 79" xfId="2834" xr:uid="{00000000-0005-0000-0000-000086090000}"/>
    <cellStyle name="Вычисление 5 8" xfId="2835" xr:uid="{00000000-0005-0000-0000-000087090000}"/>
    <cellStyle name="Вычисление 5 80" xfId="2836" xr:uid="{00000000-0005-0000-0000-000088090000}"/>
    <cellStyle name="Вычисление 5 81" xfId="2837" xr:uid="{00000000-0005-0000-0000-000089090000}"/>
    <cellStyle name="Вычисление 5 82" xfId="2838" xr:uid="{00000000-0005-0000-0000-00008A090000}"/>
    <cellStyle name="Вычисление 5 83" xfId="2839" xr:uid="{00000000-0005-0000-0000-00008B090000}"/>
    <cellStyle name="Вычисление 5 84" xfId="2840" xr:uid="{00000000-0005-0000-0000-00008C090000}"/>
    <cellStyle name="Вычисление 5 85" xfId="2841" xr:uid="{00000000-0005-0000-0000-00008D090000}"/>
    <cellStyle name="Вычисление 5 86" xfId="2842" xr:uid="{00000000-0005-0000-0000-00008E090000}"/>
    <cellStyle name="Вычисление 5 87" xfId="2843" xr:uid="{00000000-0005-0000-0000-00008F090000}"/>
    <cellStyle name="Вычисление 5 88" xfId="2844" xr:uid="{00000000-0005-0000-0000-000090090000}"/>
    <cellStyle name="Вычисление 5 89" xfId="2845" xr:uid="{00000000-0005-0000-0000-000091090000}"/>
    <cellStyle name="Вычисление 5 9" xfId="2846" xr:uid="{00000000-0005-0000-0000-000092090000}"/>
    <cellStyle name="Вычисление 5 90" xfId="2847" xr:uid="{00000000-0005-0000-0000-000093090000}"/>
    <cellStyle name="Вычисление 5 91" xfId="2848" xr:uid="{00000000-0005-0000-0000-000094090000}"/>
    <cellStyle name="Вычисление 6" xfId="249" xr:uid="{00000000-0005-0000-0000-000095090000}"/>
    <cellStyle name="Вычисление 6 10" xfId="2849" xr:uid="{00000000-0005-0000-0000-000096090000}"/>
    <cellStyle name="Вычисление 6 11" xfId="2850" xr:uid="{00000000-0005-0000-0000-000097090000}"/>
    <cellStyle name="Вычисление 6 12" xfId="2851" xr:uid="{00000000-0005-0000-0000-000098090000}"/>
    <cellStyle name="Вычисление 6 13" xfId="2852" xr:uid="{00000000-0005-0000-0000-000099090000}"/>
    <cellStyle name="Вычисление 6 14" xfId="2853" xr:uid="{00000000-0005-0000-0000-00009A090000}"/>
    <cellStyle name="Вычисление 6 15" xfId="2854" xr:uid="{00000000-0005-0000-0000-00009B090000}"/>
    <cellStyle name="Вычисление 6 16" xfId="2855" xr:uid="{00000000-0005-0000-0000-00009C090000}"/>
    <cellStyle name="Вычисление 6 17" xfId="2856" xr:uid="{00000000-0005-0000-0000-00009D090000}"/>
    <cellStyle name="Вычисление 6 18" xfId="2857" xr:uid="{00000000-0005-0000-0000-00009E090000}"/>
    <cellStyle name="Вычисление 6 19" xfId="2858" xr:uid="{00000000-0005-0000-0000-00009F090000}"/>
    <cellStyle name="Вычисление 6 2" xfId="2859" xr:uid="{00000000-0005-0000-0000-0000A0090000}"/>
    <cellStyle name="Вычисление 6 2 2" xfId="2860" xr:uid="{00000000-0005-0000-0000-0000A1090000}"/>
    <cellStyle name="Вычисление 6 2 3" xfId="2861" xr:uid="{00000000-0005-0000-0000-0000A2090000}"/>
    <cellStyle name="Вычисление 6 20" xfId="2862" xr:uid="{00000000-0005-0000-0000-0000A3090000}"/>
    <cellStyle name="Вычисление 6 21" xfId="2863" xr:uid="{00000000-0005-0000-0000-0000A4090000}"/>
    <cellStyle name="Вычисление 6 22" xfId="2864" xr:uid="{00000000-0005-0000-0000-0000A5090000}"/>
    <cellStyle name="Вычисление 6 23" xfId="2865" xr:uid="{00000000-0005-0000-0000-0000A6090000}"/>
    <cellStyle name="Вычисление 6 24" xfId="2866" xr:uid="{00000000-0005-0000-0000-0000A7090000}"/>
    <cellStyle name="Вычисление 6 25" xfId="2867" xr:uid="{00000000-0005-0000-0000-0000A8090000}"/>
    <cellStyle name="Вычисление 6 26" xfId="2868" xr:uid="{00000000-0005-0000-0000-0000A9090000}"/>
    <cellStyle name="Вычисление 6 27" xfId="2869" xr:uid="{00000000-0005-0000-0000-0000AA090000}"/>
    <cellStyle name="Вычисление 6 28" xfId="2870" xr:uid="{00000000-0005-0000-0000-0000AB090000}"/>
    <cellStyle name="Вычисление 6 29" xfId="2871" xr:uid="{00000000-0005-0000-0000-0000AC090000}"/>
    <cellStyle name="Вычисление 6 3" xfId="2872" xr:uid="{00000000-0005-0000-0000-0000AD090000}"/>
    <cellStyle name="Вычисление 6 3 2" xfId="2873" xr:uid="{00000000-0005-0000-0000-0000AE090000}"/>
    <cellStyle name="Вычисление 6 3 3" xfId="2874" xr:uid="{00000000-0005-0000-0000-0000AF090000}"/>
    <cellStyle name="Вычисление 6 30" xfId="2875" xr:uid="{00000000-0005-0000-0000-0000B0090000}"/>
    <cellStyle name="Вычисление 6 31" xfId="2876" xr:uid="{00000000-0005-0000-0000-0000B1090000}"/>
    <cellStyle name="Вычисление 6 32" xfId="2877" xr:uid="{00000000-0005-0000-0000-0000B2090000}"/>
    <cellStyle name="Вычисление 6 33" xfId="2878" xr:uid="{00000000-0005-0000-0000-0000B3090000}"/>
    <cellStyle name="Вычисление 6 34" xfId="2879" xr:uid="{00000000-0005-0000-0000-0000B4090000}"/>
    <cellStyle name="Вычисление 6 35" xfId="2880" xr:uid="{00000000-0005-0000-0000-0000B5090000}"/>
    <cellStyle name="Вычисление 6 36" xfId="2881" xr:uid="{00000000-0005-0000-0000-0000B6090000}"/>
    <cellStyle name="Вычисление 6 37" xfId="2882" xr:uid="{00000000-0005-0000-0000-0000B7090000}"/>
    <cellStyle name="Вычисление 6 38" xfId="2883" xr:uid="{00000000-0005-0000-0000-0000B8090000}"/>
    <cellStyle name="Вычисление 6 39" xfId="2884" xr:uid="{00000000-0005-0000-0000-0000B9090000}"/>
    <cellStyle name="Вычисление 6 4" xfId="2885" xr:uid="{00000000-0005-0000-0000-0000BA090000}"/>
    <cellStyle name="Вычисление 6 4 2" xfId="2886" xr:uid="{00000000-0005-0000-0000-0000BB090000}"/>
    <cellStyle name="Вычисление 6 4 3" xfId="2887" xr:uid="{00000000-0005-0000-0000-0000BC090000}"/>
    <cellStyle name="Вычисление 6 40" xfId="2888" xr:uid="{00000000-0005-0000-0000-0000BD090000}"/>
    <cellStyle name="Вычисление 6 41" xfId="2889" xr:uid="{00000000-0005-0000-0000-0000BE090000}"/>
    <cellStyle name="Вычисление 6 42" xfId="2890" xr:uid="{00000000-0005-0000-0000-0000BF090000}"/>
    <cellStyle name="Вычисление 6 43" xfId="2891" xr:uid="{00000000-0005-0000-0000-0000C0090000}"/>
    <cellStyle name="Вычисление 6 44" xfId="2892" xr:uid="{00000000-0005-0000-0000-0000C1090000}"/>
    <cellStyle name="Вычисление 6 45" xfId="2893" xr:uid="{00000000-0005-0000-0000-0000C2090000}"/>
    <cellStyle name="Вычисление 6 46" xfId="2894" xr:uid="{00000000-0005-0000-0000-0000C3090000}"/>
    <cellStyle name="Вычисление 6 47" xfId="2895" xr:uid="{00000000-0005-0000-0000-0000C4090000}"/>
    <cellStyle name="Вычисление 6 48" xfId="2896" xr:uid="{00000000-0005-0000-0000-0000C5090000}"/>
    <cellStyle name="Вычисление 6 49" xfId="2897" xr:uid="{00000000-0005-0000-0000-0000C6090000}"/>
    <cellStyle name="Вычисление 6 5" xfId="2898" xr:uid="{00000000-0005-0000-0000-0000C7090000}"/>
    <cellStyle name="Вычисление 6 50" xfId="2899" xr:uid="{00000000-0005-0000-0000-0000C8090000}"/>
    <cellStyle name="Вычисление 6 51" xfId="2900" xr:uid="{00000000-0005-0000-0000-0000C9090000}"/>
    <cellStyle name="Вычисление 6 52" xfId="2901" xr:uid="{00000000-0005-0000-0000-0000CA090000}"/>
    <cellStyle name="Вычисление 6 53" xfId="2902" xr:uid="{00000000-0005-0000-0000-0000CB090000}"/>
    <cellStyle name="Вычисление 6 54" xfId="2903" xr:uid="{00000000-0005-0000-0000-0000CC090000}"/>
    <cellStyle name="Вычисление 6 55" xfId="2904" xr:uid="{00000000-0005-0000-0000-0000CD090000}"/>
    <cellStyle name="Вычисление 6 56" xfId="2905" xr:uid="{00000000-0005-0000-0000-0000CE090000}"/>
    <cellStyle name="Вычисление 6 57" xfId="2906" xr:uid="{00000000-0005-0000-0000-0000CF090000}"/>
    <cellStyle name="Вычисление 6 58" xfId="2907" xr:uid="{00000000-0005-0000-0000-0000D0090000}"/>
    <cellStyle name="Вычисление 6 59" xfId="2908" xr:uid="{00000000-0005-0000-0000-0000D1090000}"/>
    <cellStyle name="Вычисление 6 6" xfId="2909" xr:uid="{00000000-0005-0000-0000-0000D2090000}"/>
    <cellStyle name="Вычисление 6 60" xfId="2910" xr:uid="{00000000-0005-0000-0000-0000D3090000}"/>
    <cellStyle name="Вычисление 6 61" xfId="2911" xr:uid="{00000000-0005-0000-0000-0000D4090000}"/>
    <cellStyle name="Вычисление 6 62" xfId="2912" xr:uid="{00000000-0005-0000-0000-0000D5090000}"/>
    <cellStyle name="Вычисление 6 63" xfId="2913" xr:uid="{00000000-0005-0000-0000-0000D6090000}"/>
    <cellStyle name="Вычисление 6 64" xfId="2914" xr:uid="{00000000-0005-0000-0000-0000D7090000}"/>
    <cellStyle name="Вычисление 6 65" xfId="2915" xr:uid="{00000000-0005-0000-0000-0000D8090000}"/>
    <cellStyle name="Вычисление 6 66" xfId="2916" xr:uid="{00000000-0005-0000-0000-0000D9090000}"/>
    <cellStyle name="Вычисление 6 67" xfId="2917" xr:uid="{00000000-0005-0000-0000-0000DA090000}"/>
    <cellStyle name="Вычисление 6 68" xfId="2918" xr:uid="{00000000-0005-0000-0000-0000DB090000}"/>
    <cellStyle name="Вычисление 6 69" xfId="2919" xr:uid="{00000000-0005-0000-0000-0000DC090000}"/>
    <cellStyle name="Вычисление 6 7" xfId="2920" xr:uid="{00000000-0005-0000-0000-0000DD090000}"/>
    <cellStyle name="Вычисление 6 70" xfId="2921" xr:uid="{00000000-0005-0000-0000-0000DE090000}"/>
    <cellStyle name="Вычисление 6 71" xfId="2922" xr:uid="{00000000-0005-0000-0000-0000DF090000}"/>
    <cellStyle name="Вычисление 6 72" xfId="2923" xr:uid="{00000000-0005-0000-0000-0000E0090000}"/>
    <cellStyle name="Вычисление 6 73" xfId="2924" xr:uid="{00000000-0005-0000-0000-0000E1090000}"/>
    <cellStyle name="Вычисление 6 74" xfId="2925" xr:uid="{00000000-0005-0000-0000-0000E2090000}"/>
    <cellStyle name="Вычисление 6 75" xfId="2926" xr:uid="{00000000-0005-0000-0000-0000E3090000}"/>
    <cellStyle name="Вычисление 6 76" xfId="2927" xr:uid="{00000000-0005-0000-0000-0000E4090000}"/>
    <cellStyle name="Вычисление 6 77" xfId="2928" xr:uid="{00000000-0005-0000-0000-0000E5090000}"/>
    <cellStyle name="Вычисление 6 78" xfId="2929" xr:uid="{00000000-0005-0000-0000-0000E6090000}"/>
    <cellStyle name="Вычисление 6 79" xfId="2930" xr:uid="{00000000-0005-0000-0000-0000E7090000}"/>
    <cellStyle name="Вычисление 6 8" xfId="2931" xr:uid="{00000000-0005-0000-0000-0000E8090000}"/>
    <cellStyle name="Вычисление 6 80" xfId="2932" xr:uid="{00000000-0005-0000-0000-0000E9090000}"/>
    <cellStyle name="Вычисление 6 81" xfId="2933" xr:uid="{00000000-0005-0000-0000-0000EA090000}"/>
    <cellStyle name="Вычисление 6 82" xfId="2934" xr:uid="{00000000-0005-0000-0000-0000EB090000}"/>
    <cellStyle name="Вычисление 6 83" xfId="2935" xr:uid="{00000000-0005-0000-0000-0000EC090000}"/>
    <cellStyle name="Вычисление 6 84" xfId="2936" xr:uid="{00000000-0005-0000-0000-0000ED090000}"/>
    <cellStyle name="Вычисление 6 85" xfId="2937" xr:uid="{00000000-0005-0000-0000-0000EE090000}"/>
    <cellStyle name="Вычисление 6 86" xfId="2938" xr:uid="{00000000-0005-0000-0000-0000EF090000}"/>
    <cellStyle name="Вычисление 6 87" xfId="2939" xr:uid="{00000000-0005-0000-0000-0000F0090000}"/>
    <cellStyle name="Вычисление 6 88" xfId="2940" xr:uid="{00000000-0005-0000-0000-0000F1090000}"/>
    <cellStyle name="Вычисление 6 89" xfId="2941" xr:uid="{00000000-0005-0000-0000-0000F2090000}"/>
    <cellStyle name="Вычисление 6 9" xfId="2942" xr:uid="{00000000-0005-0000-0000-0000F3090000}"/>
    <cellStyle name="Вычисление 6 90" xfId="2943" xr:uid="{00000000-0005-0000-0000-0000F4090000}"/>
    <cellStyle name="Вычисление 6 91" xfId="2944" xr:uid="{00000000-0005-0000-0000-0000F5090000}"/>
    <cellStyle name="Вычисление 7" xfId="250" xr:uid="{00000000-0005-0000-0000-0000F6090000}"/>
    <cellStyle name="Вычисление 7 10" xfId="2945" xr:uid="{00000000-0005-0000-0000-0000F7090000}"/>
    <cellStyle name="Вычисление 7 11" xfId="2946" xr:uid="{00000000-0005-0000-0000-0000F8090000}"/>
    <cellStyle name="Вычисление 7 12" xfId="2947" xr:uid="{00000000-0005-0000-0000-0000F9090000}"/>
    <cellStyle name="Вычисление 7 13" xfId="2948" xr:uid="{00000000-0005-0000-0000-0000FA090000}"/>
    <cellStyle name="Вычисление 7 14" xfId="2949" xr:uid="{00000000-0005-0000-0000-0000FB090000}"/>
    <cellStyle name="Вычисление 7 15" xfId="2950" xr:uid="{00000000-0005-0000-0000-0000FC090000}"/>
    <cellStyle name="Вычисление 7 16" xfId="2951" xr:uid="{00000000-0005-0000-0000-0000FD090000}"/>
    <cellStyle name="Вычисление 7 17" xfId="2952" xr:uid="{00000000-0005-0000-0000-0000FE090000}"/>
    <cellStyle name="Вычисление 7 18" xfId="2953" xr:uid="{00000000-0005-0000-0000-0000FF090000}"/>
    <cellStyle name="Вычисление 7 19" xfId="2954" xr:uid="{00000000-0005-0000-0000-0000000A0000}"/>
    <cellStyle name="Вычисление 7 2" xfId="2955" xr:uid="{00000000-0005-0000-0000-0000010A0000}"/>
    <cellStyle name="Вычисление 7 2 2" xfId="2956" xr:uid="{00000000-0005-0000-0000-0000020A0000}"/>
    <cellStyle name="Вычисление 7 2 3" xfId="2957" xr:uid="{00000000-0005-0000-0000-0000030A0000}"/>
    <cellStyle name="Вычисление 7 20" xfId="2958" xr:uid="{00000000-0005-0000-0000-0000040A0000}"/>
    <cellStyle name="Вычисление 7 21" xfId="2959" xr:uid="{00000000-0005-0000-0000-0000050A0000}"/>
    <cellStyle name="Вычисление 7 22" xfId="2960" xr:uid="{00000000-0005-0000-0000-0000060A0000}"/>
    <cellStyle name="Вычисление 7 23" xfId="2961" xr:uid="{00000000-0005-0000-0000-0000070A0000}"/>
    <cellStyle name="Вычисление 7 24" xfId="2962" xr:uid="{00000000-0005-0000-0000-0000080A0000}"/>
    <cellStyle name="Вычисление 7 25" xfId="2963" xr:uid="{00000000-0005-0000-0000-0000090A0000}"/>
    <cellStyle name="Вычисление 7 26" xfId="2964" xr:uid="{00000000-0005-0000-0000-00000A0A0000}"/>
    <cellStyle name="Вычисление 7 27" xfId="2965" xr:uid="{00000000-0005-0000-0000-00000B0A0000}"/>
    <cellStyle name="Вычисление 7 28" xfId="2966" xr:uid="{00000000-0005-0000-0000-00000C0A0000}"/>
    <cellStyle name="Вычисление 7 29" xfId="2967" xr:uid="{00000000-0005-0000-0000-00000D0A0000}"/>
    <cellStyle name="Вычисление 7 3" xfId="2968" xr:uid="{00000000-0005-0000-0000-00000E0A0000}"/>
    <cellStyle name="Вычисление 7 3 2" xfId="2969" xr:uid="{00000000-0005-0000-0000-00000F0A0000}"/>
    <cellStyle name="Вычисление 7 3 3" xfId="2970" xr:uid="{00000000-0005-0000-0000-0000100A0000}"/>
    <cellStyle name="Вычисление 7 30" xfId="2971" xr:uid="{00000000-0005-0000-0000-0000110A0000}"/>
    <cellStyle name="Вычисление 7 31" xfId="2972" xr:uid="{00000000-0005-0000-0000-0000120A0000}"/>
    <cellStyle name="Вычисление 7 32" xfId="2973" xr:uid="{00000000-0005-0000-0000-0000130A0000}"/>
    <cellStyle name="Вычисление 7 33" xfId="2974" xr:uid="{00000000-0005-0000-0000-0000140A0000}"/>
    <cellStyle name="Вычисление 7 34" xfId="2975" xr:uid="{00000000-0005-0000-0000-0000150A0000}"/>
    <cellStyle name="Вычисление 7 35" xfId="2976" xr:uid="{00000000-0005-0000-0000-0000160A0000}"/>
    <cellStyle name="Вычисление 7 36" xfId="2977" xr:uid="{00000000-0005-0000-0000-0000170A0000}"/>
    <cellStyle name="Вычисление 7 37" xfId="2978" xr:uid="{00000000-0005-0000-0000-0000180A0000}"/>
    <cellStyle name="Вычисление 7 38" xfId="2979" xr:uid="{00000000-0005-0000-0000-0000190A0000}"/>
    <cellStyle name="Вычисление 7 39" xfId="2980" xr:uid="{00000000-0005-0000-0000-00001A0A0000}"/>
    <cellStyle name="Вычисление 7 4" xfId="2981" xr:uid="{00000000-0005-0000-0000-00001B0A0000}"/>
    <cellStyle name="Вычисление 7 4 2" xfId="2982" xr:uid="{00000000-0005-0000-0000-00001C0A0000}"/>
    <cellStyle name="Вычисление 7 4 3" xfId="2983" xr:uid="{00000000-0005-0000-0000-00001D0A0000}"/>
    <cellStyle name="Вычисление 7 40" xfId="2984" xr:uid="{00000000-0005-0000-0000-00001E0A0000}"/>
    <cellStyle name="Вычисление 7 41" xfId="2985" xr:uid="{00000000-0005-0000-0000-00001F0A0000}"/>
    <cellStyle name="Вычисление 7 42" xfId="2986" xr:uid="{00000000-0005-0000-0000-0000200A0000}"/>
    <cellStyle name="Вычисление 7 43" xfId="2987" xr:uid="{00000000-0005-0000-0000-0000210A0000}"/>
    <cellStyle name="Вычисление 7 44" xfId="2988" xr:uid="{00000000-0005-0000-0000-0000220A0000}"/>
    <cellStyle name="Вычисление 7 45" xfId="2989" xr:uid="{00000000-0005-0000-0000-0000230A0000}"/>
    <cellStyle name="Вычисление 7 46" xfId="2990" xr:uid="{00000000-0005-0000-0000-0000240A0000}"/>
    <cellStyle name="Вычисление 7 47" xfId="2991" xr:uid="{00000000-0005-0000-0000-0000250A0000}"/>
    <cellStyle name="Вычисление 7 48" xfId="2992" xr:uid="{00000000-0005-0000-0000-0000260A0000}"/>
    <cellStyle name="Вычисление 7 49" xfId="2993" xr:uid="{00000000-0005-0000-0000-0000270A0000}"/>
    <cellStyle name="Вычисление 7 5" xfId="2994" xr:uid="{00000000-0005-0000-0000-0000280A0000}"/>
    <cellStyle name="Вычисление 7 50" xfId="2995" xr:uid="{00000000-0005-0000-0000-0000290A0000}"/>
    <cellStyle name="Вычисление 7 51" xfId="2996" xr:uid="{00000000-0005-0000-0000-00002A0A0000}"/>
    <cellStyle name="Вычисление 7 52" xfId="2997" xr:uid="{00000000-0005-0000-0000-00002B0A0000}"/>
    <cellStyle name="Вычисление 7 53" xfId="2998" xr:uid="{00000000-0005-0000-0000-00002C0A0000}"/>
    <cellStyle name="Вычисление 7 54" xfId="2999" xr:uid="{00000000-0005-0000-0000-00002D0A0000}"/>
    <cellStyle name="Вычисление 7 55" xfId="3000" xr:uid="{00000000-0005-0000-0000-00002E0A0000}"/>
    <cellStyle name="Вычисление 7 56" xfId="3001" xr:uid="{00000000-0005-0000-0000-00002F0A0000}"/>
    <cellStyle name="Вычисление 7 57" xfId="3002" xr:uid="{00000000-0005-0000-0000-0000300A0000}"/>
    <cellStyle name="Вычисление 7 58" xfId="3003" xr:uid="{00000000-0005-0000-0000-0000310A0000}"/>
    <cellStyle name="Вычисление 7 59" xfId="3004" xr:uid="{00000000-0005-0000-0000-0000320A0000}"/>
    <cellStyle name="Вычисление 7 6" xfId="3005" xr:uid="{00000000-0005-0000-0000-0000330A0000}"/>
    <cellStyle name="Вычисление 7 60" xfId="3006" xr:uid="{00000000-0005-0000-0000-0000340A0000}"/>
    <cellStyle name="Вычисление 7 61" xfId="3007" xr:uid="{00000000-0005-0000-0000-0000350A0000}"/>
    <cellStyle name="Вычисление 7 62" xfId="3008" xr:uid="{00000000-0005-0000-0000-0000360A0000}"/>
    <cellStyle name="Вычисление 7 63" xfId="3009" xr:uid="{00000000-0005-0000-0000-0000370A0000}"/>
    <cellStyle name="Вычисление 7 64" xfId="3010" xr:uid="{00000000-0005-0000-0000-0000380A0000}"/>
    <cellStyle name="Вычисление 7 65" xfId="3011" xr:uid="{00000000-0005-0000-0000-0000390A0000}"/>
    <cellStyle name="Вычисление 7 66" xfId="3012" xr:uid="{00000000-0005-0000-0000-00003A0A0000}"/>
    <cellStyle name="Вычисление 7 67" xfId="3013" xr:uid="{00000000-0005-0000-0000-00003B0A0000}"/>
    <cellStyle name="Вычисление 7 68" xfId="3014" xr:uid="{00000000-0005-0000-0000-00003C0A0000}"/>
    <cellStyle name="Вычисление 7 69" xfId="3015" xr:uid="{00000000-0005-0000-0000-00003D0A0000}"/>
    <cellStyle name="Вычисление 7 7" xfId="3016" xr:uid="{00000000-0005-0000-0000-00003E0A0000}"/>
    <cellStyle name="Вычисление 7 70" xfId="3017" xr:uid="{00000000-0005-0000-0000-00003F0A0000}"/>
    <cellStyle name="Вычисление 7 71" xfId="3018" xr:uid="{00000000-0005-0000-0000-0000400A0000}"/>
    <cellStyle name="Вычисление 7 72" xfId="3019" xr:uid="{00000000-0005-0000-0000-0000410A0000}"/>
    <cellStyle name="Вычисление 7 73" xfId="3020" xr:uid="{00000000-0005-0000-0000-0000420A0000}"/>
    <cellStyle name="Вычисление 7 74" xfId="3021" xr:uid="{00000000-0005-0000-0000-0000430A0000}"/>
    <cellStyle name="Вычисление 7 75" xfId="3022" xr:uid="{00000000-0005-0000-0000-0000440A0000}"/>
    <cellStyle name="Вычисление 7 76" xfId="3023" xr:uid="{00000000-0005-0000-0000-0000450A0000}"/>
    <cellStyle name="Вычисление 7 77" xfId="3024" xr:uid="{00000000-0005-0000-0000-0000460A0000}"/>
    <cellStyle name="Вычисление 7 78" xfId="3025" xr:uid="{00000000-0005-0000-0000-0000470A0000}"/>
    <cellStyle name="Вычисление 7 79" xfId="3026" xr:uid="{00000000-0005-0000-0000-0000480A0000}"/>
    <cellStyle name="Вычисление 7 8" xfId="3027" xr:uid="{00000000-0005-0000-0000-0000490A0000}"/>
    <cellStyle name="Вычисление 7 80" xfId="3028" xr:uid="{00000000-0005-0000-0000-00004A0A0000}"/>
    <cellStyle name="Вычисление 7 81" xfId="3029" xr:uid="{00000000-0005-0000-0000-00004B0A0000}"/>
    <cellStyle name="Вычисление 7 82" xfId="3030" xr:uid="{00000000-0005-0000-0000-00004C0A0000}"/>
    <cellStyle name="Вычисление 7 83" xfId="3031" xr:uid="{00000000-0005-0000-0000-00004D0A0000}"/>
    <cellStyle name="Вычисление 7 84" xfId="3032" xr:uid="{00000000-0005-0000-0000-00004E0A0000}"/>
    <cellStyle name="Вычисление 7 85" xfId="3033" xr:uid="{00000000-0005-0000-0000-00004F0A0000}"/>
    <cellStyle name="Вычисление 7 86" xfId="3034" xr:uid="{00000000-0005-0000-0000-0000500A0000}"/>
    <cellStyle name="Вычисление 7 87" xfId="3035" xr:uid="{00000000-0005-0000-0000-0000510A0000}"/>
    <cellStyle name="Вычисление 7 88" xfId="3036" xr:uid="{00000000-0005-0000-0000-0000520A0000}"/>
    <cellStyle name="Вычисление 7 89" xfId="3037" xr:uid="{00000000-0005-0000-0000-0000530A0000}"/>
    <cellStyle name="Вычисление 7 9" xfId="3038" xr:uid="{00000000-0005-0000-0000-0000540A0000}"/>
    <cellStyle name="Вычисление 7 90" xfId="3039" xr:uid="{00000000-0005-0000-0000-0000550A0000}"/>
    <cellStyle name="Вычисление 7 91" xfId="3040" xr:uid="{00000000-0005-0000-0000-0000560A0000}"/>
    <cellStyle name="Вычисление 8" xfId="251" xr:uid="{00000000-0005-0000-0000-0000570A0000}"/>
    <cellStyle name="Вычисление 8 10" xfId="3041" xr:uid="{00000000-0005-0000-0000-0000580A0000}"/>
    <cellStyle name="Вычисление 8 11" xfId="3042" xr:uid="{00000000-0005-0000-0000-0000590A0000}"/>
    <cellStyle name="Вычисление 8 12" xfId="3043" xr:uid="{00000000-0005-0000-0000-00005A0A0000}"/>
    <cellStyle name="Вычисление 8 13" xfId="3044" xr:uid="{00000000-0005-0000-0000-00005B0A0000}"/>
    <cellStyle name="Вычисление 8 14" xfId="3045" xr:uid="{00000000-0005-0000-0000-00005C0A0000}"/>
    <cellStyle name="Вычисление 8 15" xfId="3046" xr:uid="{00000000-0005-0000-0000-00005D0A0000}"/>
    <cellStyle name="Вычисление 8 16" xfId="3047" xr:uid="{00000000-0005-0000-0000-00005E0A0000}"/>
    <cellStyle name="Вычисление 8 17" xfId="3048" xr:uid="{00000000-0005-0000-0000-00005F0A0000}"/>
    <cellStyle name="Вычисление 8 18" xfId="3049" xr:uid="{00000000-0005-0000-0000-0000600A0000}"/>
    <cellStyle name="Вычисление 8 19" xfId="3050" xr:uid="{00000000-0005-0000-0000-0000610A0000}"/>
    <cellStyle name="Вычисление 8 2" xfId="3051" xr:uid="{00000000-0005-0000-0000-0000620A0000}"/>
    <cellStyle name="Вычисление 8 2 2" xfId="3052" xr:uid="{00000000-0005-0000-0000-0000630A0000}"/>
    <cellStyle name="Вычисление 8 2 3" xfId="3053" xr:uid="{00000000-0005-0000-0000-0000640A0000}"/>
    <cellStyle name="Вычисление 8 20" xfId="3054" xr:uid="{00000000-0005-0000-0000-0000650A0000}"/>
    <cellStyle name="Вычисление 8 21" xfId="3055" xr:uid="{00000000-0005-0000-0000-0000660A0000}"/>
    <cellStyle name="Вычисление 8 22" xfId="3056" xr:uid="{00000000-0005-0000-0000-0000670A0000}"/>
    <cellStyle name="Вычисление 8 23" xfId="3057" xr:uid="{00000000-0005-0000-0000-0000680A0000}"/>
    <cellStyle name="Вычисление 8 24" xfId="3058" xr:uid="{00000000-0005-0000-0000-0000690A0000}"/>
    <cellStyle name="Вычисление 8 25" xfId="3059" xr:uid="{00000000-0005-0000-0000-00006A0A0000}"/>
    <cellStyle name="Вычисление 8 26" xfId="3060" xr:uid="{00000000-0005-0000-0000-00006B0A0000}"/>
    <cellStyle name="Вычисление 8 27" xfId="3061" xr:uid="{00000000-0005-0000-0000-00006C0A0000}"/>
    <cellStyle name="Вычисление 8 28" xfId="3062" xr:uid="{00000000-0005-0000-0000-00006D0A0000}"/>
    <cellStyle name="Вычисление 8 29" xfId="3063" xr:uid="{00000000-0005-0000-0000-00006E0A0000}"/>
    <cellStyle name="Вычисление 8 3" xfId="3064" xr:uid="{00000000-0005-0000-0000-00006F0A0000}"/>
    <cellStyle name="Вычисление 8 3 2" xfId="3065" xr:uid="{00000000-0005-0000-0000-0000700A0000}"/>
    <cellStyle name="Вычисление 8 3 3" xfId="3066" xr:uid="{00000000-0005-0000-0000-0000710A0000}"/>
    <cellStyle name="Вычисление 8 30" xfId="3067" xr:uid="{00000000-0005-0000-0000-0000720A0000}"/>
    <cellStyle name="Вычисление 8 31" xfId="3068" xr:uid="{00000000-0005-0000-0000-0000730A0000}"/>
    <cellStyle name="Вычисление 8 32" xfId="3069" xr:uid="{00000000-0005-0000-0000-0000740A0000}"/>
    <cellStyle name="Вычисление 8 33" xfId="3070" xr:uid="{00000000-0005-0000-0000-0000750A0000}"/>
    <cellStyle name="Вычисление 8 34" xfId="3071" xr:uid="{00000000-0005-0000-0000-0000760A0000}"/>
    <cellStyle name="Вычисление 8 35" xfId="3072" xr:uid="{00000000-0005-0000-0000-0000770A0000}"/>
    <cellStyle name="Вычисление 8 36" xfId="3073" xr:uid="{00000000-0005-0000-0000-0000780A0000}"/>
    <cellStyle name="Вычисление 8 37" xfId="3074" xr:uid="{00000000-0005-0000-0000-0000790A0000}"/>
    <cellStyle name="Вычисление 8 38" xfId="3075" xr:uid="{00000000-0005-0000-0000-00007A0A0000}"/>
    <cellStyle name="Вычисление 8 39" xfId="3076" xr:uid="{00000000-0005-0000-0000-00007B0A0000}"/>
    <cellStyle name="Вычисление 8 4" xfId="3077" xr:uid="{00000000-0005-0000-0000-00007C0A0000}"/>
    <cellStyle name="Вычисление 8 4 2" xfId="3078" xr:uid="{00000000-0005-0000-0000-00007D0A0000}"/>
    <cellStyle name="Вычисление 8 4 3" xfId="3079" xr:uid="{00000000-0005-0000-0000-00007E0A0000}"/>
    <cellStyle name="Вычисление 8 40" xfId="3080" xr:uid="{00000000-0005-0000-0000-00007F0A0000}"/>
    <cellStyle name="Вычисление 8 41" xfId="3081" xr:uid="{00000000-0005-0000-0000-0000800A0000}"/>
    <cellStyle name="Вычисление 8 42" xfId="3082" xr:uid="{00000000-0005-0000-0000-0000810A0000}"/>
    <cellStyle name="Вычисление 8 43" xfId="3083" xr:uid="{00000000-0005-0000-0000-0000820A0000}"/>
    <cellStyle name="Вычисление 8 44" xfId="3084" xr:uid="{00000000-0005-0000-0000-0000830A0000}"/>
    <cellStyle name="Вычисление 8 45" xfId="3085" xr:uid="{00000000-0005-0000-0000-0000840A0000}"/>
    <cellStyle name="Вычисление 8 46" xfId="3086" xr:uid="{00000000-0005-0000-0000-0000850A0000}"/>
    <cellStyle name="Вычисление 8 47" xfId="3087" xr:uid="{00000000-0005-0000-0000-0000860A0000}"/>
    <cellStyle name="Вычисление 8 48" xfId="3088" xr:uid="{00000000-0005-0000-0000-0000870A0000}"/>
    <cellStyle name="Вычисление 8 49" xfId="3089" xr:uid="{00000000-0005-0000-0000-0000880A0000}"/>
    <cellStyle name="Вычисление 8 5" xfId="3090" xr:uid="{00000000-0005-0000-0000-0000890A0000}"/>
    <cellStyle name="Вычисление 8 50" xfId="3091" xr:uid="{00000000-0005-0000-0000-00008A0A0000}"/>
    <cellStyle name="Вычисление 8 51" xfId="3092" xr:uid="{00000000-0005-0000-0000-00008B0A0000}"/>
    <cellStyle name="Вычисление 8 52" xfId="3093" xr:uid="{00000000-0005-0000-0000-00008C0A0000}"/>
    <cellStyle name="Вычисление 8 53" xfId="3094" xr:uid="{00000000-0005-0000-0000-00008D0A0000}"/>
    <cellStyle name="Вычисление 8 54" xfId="3095" xr:uid="{00000000-0005-0000-0000-00008E0A0000}"/>
    <cellStyle name="Вычисление 8 55" xfId="3096" xr:uid="{00000000-0005-0000-0000-00008F0A0000}"/>
    <cellStyle name="Вычисление 8 56" xfId="3097" xr:uid="{00000000-0005-0000-0000-0000900A0000}"/>
    <cellStyle name="Вычисление 8 57" xfId="3098" xr:uid="{00000000-0005-0000-0000-0000910A0000}"/>
    <cellStyle name="Вычисление 8 58" xfId="3099" xr:uid="{00000000-0005-0000-0000-0000920A0000}"/>
    <cellStyle name="Вычисление 8 59" xfId="3100" xr:uid="{00000000-0005-0000-0000-0000930A0000}"/>
    <cellStyle name="Вычисление 8 6" xfId="3101" xr:uid="{00000000-0005-0000-0000-0000940A0000}"/>
    <cellStyle name="Вычисление 8 60" xfId="3102" xr:uid="{00000000-0005-0000-0000-0000950A0000}"/>
    <cellStyle name="Вычисление 8 61" xfId="3103" xr:uid="{00000000-0005-0000-0000-0000960A0000}"/>
    <cellStyle name="Вычисление 8 62" xfId="3104" xr:uid="{00000000-0005-0000-0000-0000970A0000}"/>
    <cellStyle name="Вычисление 8 63" xfId="3105" xr:uid="{00000000-0005-0000-0000-0000980A0000}"/>
    <cellStyle name="Вычисление 8 64" xfId="3106" xr:uid="{00000000-0005-0000-0000-0000990A0000}"/>
    <cellStyle name="Вычисление 8 65" xfId="3107" xr:uid="{00000000-0005-0000-0000-00009A0A0000}"/>
    <cellStyle name="Вычисление 8 66" xfId="3108" xr:uid="{00000000-0005-0000-0000-00009B0A0000}"/>
    <cellStyle name="Вычисление 8 67" xfId="3109" xr:uid="{00000000-0005-0000-0000-00009C0A0000}"/>
    <cellStyle name="Вычисление 8 68" xfId="3110" xr:uid="{00000000-0005-0000-0000-00009D0A0000}"/>
    <cellStyle name="Вычисление 8 69" xfId="3111" xr:uid="{00000000-0005-0000-0000-00009E0A0000}"/>
    <cellStyle name="Вычисление 8 7" xfId="3112" xr:uid="{00000000-0005-0000-0000-00009F0A0000}"/>
    <cellStyle name="Вычисление 8 70" xfId="3113" xr:uid="{00000000-0005-0000-0000-0000A00A0000}"/>
    <cellStyle name="Вычисление 8 71" xfId="3114" xr:uid="{00000000-0005-0000-0000-0000A10A0000}"/>
    <cellStyle name="Вычисление 8 72" xfId="3115" xr:uid="{00000000-0005-0000-0000-0000A20A0000}"/>
    <cellStyle name="Вычисление 8 73" xfId="3116" xr:uid="{00000000-0005-0000-0000-0000A30A0000}"/>
    <cellStyle name="Вычисление 8 74" xfId="3117" xr:uid="{00000000-0005-0000-0000-0000A40A0000}"/>
    <cellStyle name="Вычисление 8 75" xfId="3118" xr:uid="{00000000-0005-0000-0000-0000A50A0000}"/>
    <cellStyle name="Вычисление 8 76" xfId="3119" xr:uid="{00000000-0005-0000-0000-0000A60A0000}"/>
    <cellStyle name="Вычисление 8 77" xfId="3120" xr:uid="{00000000-0005-0000-0000-0000A70A0000}"/>
    <cellStyle name="Вычисление 8 78" xfId="3121" xr:uid="{00000000-0005-0000-0000-0000A80A0000}"/>
    <cellStyle name="Вычисление 8 79" xfId="3122" xr:uid="{00000000-0005-0000-0000-0000A90A0000}"/>
    <cellStyle name="Вычисление 8 8" xfId="3123" xr:uid="{00000000-0005-0000-0000-0000AA0A0000}"/>
    <cellStyle name="Вычисление 8 80" xfId="3124" xr:uid="{00000000-0005-0000-0000-0000AB0A0000}"/>
    <cellStyle name="Вычисление 8 81" xfId="3125" xr:uid="{00000000-0005-0000-0000-0000AC0A0000}"/>
    <cellStyle name="Вычисление 8 82" xfId="3126" xr:uid="{00000000-0005-0000-0000-0000AD0A0000}"/>
    <cellStyle name="Вычисление 8 83" xfId="3127" xr:uid="{00000000-0005-0000-0000-0000AE0A0000}"/>
    <cellStyle name="Вычисление 8 84" xfId="3128" xr:uid="{00000000-0005-0000-0000-0000AF0A0000}"/>
    <cellStyle name="Вычисление 8 85" xfId="3129" xr:uid="{00000000-0005-0000-0000-0000B00A0000}"/>
    <cellStyle name="Вычисление 8 86" xfId="3130" xr:uid="{00000000-0005-0000-0000-0000B10A0000}"/>
    <cellStyle name="Вычисление 8 87" xfId="3131" xr:uid="{00000000-0005-0000-0000-0000B20A0000}"/>
    <cellStyle name="Вычисление 8 88" xfId="3132" xr:uid="{00000000-0005-0000-0000-0000B30A0000}"/>
    <cellStyle name="Вычисление 8 89" xfId="3133" xr:uid="{00000000-0005-0000-0000-0000B40A0000}"/>
    <cellStyle name="Вычисление 8 9" xfId="3134" xr:uid="{00000000-0005-0000-0000-0000B50A0000}"/>
    <cellStyle name="Вычисление 8 90" xfId="3135" xr:uid="{00000000-0005-0000-0000-0000B60A0000}"/>
    <cellStyle name="Вычисление 8 91" xfId="3136" xr:uid="{00000000-0005-0000-0000-0000B70A0000}"/>
    <cellStyle name="Вычисление 9" xfId="252" xr:uid="{00000000-0005-0000-0000-0000B80A0000}"/>
    <cellStyle name="Вычисление 9 10" xfId="3137" xr:uid="{00000000-0005-0000-0000-0000B90A0000}"/>
    <cellStyle name="Вычисление 9 11" xfId="3138" xr:uid="{00000000-0005-0000-0000-0000BA0A0000}"/>
    <cellStyle name="Вычисление 9 12" xfId="3139" xr:uid="{00000000-0005-0000-0000-0000BB0A0000}"/>
    <cellStyle name="Вычисление 9 13" xfId="3140" xr:uid="{00000000-0005-0000-0000-0000BC0A0000}"/>
    <cellStyle name="Вычисление 9 14" xfId="3141" xr:uid="{00000000-0005-0000-0000-0000BD0A0000}"/>
    <cellStyle name="Вычисление 9 15" xfId="3142" xr:uid="{00000000-0005-0000-0000-0000BE0A0000}"/>
    <cellStyle name="Вычисление 9 16" xfId="3143" xr:uid="{00000000-0005-0000-0000-0000BF0A0000}"/>
    <cellStyle name="Вычисление 9 17" xfId="3144" xr:uid="{00000000-0005-0000-0000-0000C00A0000}"/>
    <cellStyle name="Вычисление 9 18" xfId="3145" xr:uid="{00000000-0005-0000-0000-0000C10A0000}"/>
    <cellStyle name="Вычисление 9 19" xfId="3146" xr:uid="{00000000-0005-0000-0000-0000C20A0000}"/>
    <cellStyle name="Вычисление 9 2" xfId="3147" xr:uid="{00000000-0005-0000-0000-0000C30A0000}"/>
    <cellStyle name="Вычисление 9 2 2" xfId="3148" xr:uid="{00000000-0005-0000-0000-0000C40A0000}"/>
    <cellStyle name="Вычисление 9 2 3" xfId="3149" xr:uid="{00000000-0005-0000-0000-0000C50A0000}"/>
    <cellStyle name="Вычисление 9 20" xfId="3150" xr:uid="{00000000-0005-0000-0000-0000C60A0000}"/>
    <cellStyle name="Вычисление 9 21" xfId="3151" xr:uid="{00000000-0005-0000-0000-0000C70A0000}"/>
    <cellStyle name="Вычисление 9 22" xfId="3152" xr:uid="{00000000-0005-0000-0000-0000C80A0000}"/>
    <cellStyle name="Вычисление 9 23" xfId="3153" xr:uid="{00000000-0005-0000-0000-0000C90A0000}"/>
    <cellStyle name="Вычисление 9 24" xfId="3154" xr:uid="{00000000-0005-0000-0000-0000CA0A0000}"/>
    <cellStyle name="Вычисление 9 25" xfId="3155" xr:uid="{00000000-0005-0000-0000-0000CB0A0000}"/>
    <cellStyle name="Вычисление 9 26" xfId="3156" xr:uid="{00000000-0005-0000-0000-0000CC0A0000}"/>
    <cellStyle name="Вычисление 9 27" xfId="3157" xr:uid="{00000000-0005-0000-0000-0000CD0A0000}"/>
    <cellStyle name="Вычисление 9 28" xfId="3158" xr:uid="{00000000-0005-0000-0000-0000CE0A0000}"/>
    <cellStyle name="Вычисление 9 29" xfId="3159" xr:uid="{00000000-0005-0000-0000-0000CF0A0000}"/>
    <cellStyle name="Вычисление 9 3" xfId="3160" xr:uid="{00000000-0005-0000-0000-0000D00A0000}"/>
    <cellStyle name="Вычисление 9 3 2" xfId="3161" xr:uid="{00000000-0005-0000-0000-0000D10A0000}"/>
    <cellStyle name="Вычисление 9 3 3" xfId="3162" xr:uid="{00000000-0005-0000-0000-0000D20A0000}"/>
    <cellStyle name="Вычисление 9 30" xfId="3163" xr:uid="{00000000-0005-0000-0000-0000D30A0000}"/>
    <cellStyle name="Вычисление 9 31" xfId="3164" xr:uid="{00000000-0005-0000-0000-0000D40A0000}"/>
    <cellStyle name="Вычисление 9 32" xfId="3165" xr:uid="{00000000-0005-0000-0000-0000D50A0000}"/>
    <cellStyle name="Вычисление 9 33" xfId="3166" xr:uid="{00000000-0005-0000-0000-0000D60A0000}"/>
    <cellStyle name="Вычисление 9 34" xfId="3167" xr:uid="{00000000-0005-0000-0000-0000D70A0000}"/>
    <cellStyle name="Вычисление 9 35" xfId="3168" xr:uid="{00000000-0005-0000-0000-0000D80A0000}"/>
    <cellStyle name="Вычисление 9 36" xfId="3169" xr:uid="{00000000-0005-0000-0000-0000D90A0000}"/>
    <cellStyle name="Вычисление 9 37" xfId="3170" xr:uid="{00000000-0005-0000-0000-0000DA0A0000}"/>
    <cellStyle name="Вычисление 9 38" xfId="3171" xr:uid="{00000000-0005-0000-0000-0000DB0A0000}"/>
    <cellStyle name="Вычисление 9 39" xfId="3172" xr:uid="{00000000-0005-0000-0000-0000DC0A0000}"/>
    <cellStyle name="Вычисление 9 4" xfId="3173" xr:uid="{00000000-0005-0000-0000-0000DD0A0000}"/>
    <cellStyle name="Вычисление 9 4 2" xfId="3174" xr:uid="{00000000-0005-0000-0000-0000DE0A0000}"/>
    <cellStyle name="Вычисление 9 4 3" xfId="3175" xr:uid="{00000000-0005-0000-0000-0000DF0A0000}"/>
    <cellStyle name="Вычисление 9 40" xfId="3176" xr:uid="{00000000-0005-0000-0000-0000E00A0000}"/>
    <cellStyle name="Вычисление 9 41" xfId="3177" xr:uid="{00000000-0005-0000-0000-0000E10A0000}"/>
    <cellStyle name="Вычисление 9 42" xfId="3178" xr:uid="{00000000-0005-0000-0000-0000E20A0000}"/>
    <cellStyle name="Вычисление 9 43" xfId="3179" xr:uid="{00000000-0005-0000-0000-0000E30A0000}"/>
    <cellStyle name="Вычисление 9 44" xfId="3180" xr:uid="{00000000-0005-0000-0000-0000E40A0000}"/>
    <cellStyle name="Вычисление 9 45" xfId="3181" xr:uid="{00000000-0005-0000-0000-0000E50A0000}"/>
    <cellStyle name="Вычисление 9 46" xfId="3182" xr:uid="{00000000-0005-0000-0000-0000E60A0000}"/>
    <cellStyle name="Вычисление 9 47" xfId="3183" xr:uid="{00000000-0005-0000-0000-0000E70A0000}"/>
    <cellStyle name="Вычисление 9 48" xfId="3184" xr:uid="{00000000-0005-0000-0000-0000E80A0000}"/>
    <cellStyle name="Вычисление 9 49" xfId="3185" xr:uid="{00000000-0005-0000-0000-0000E90A0000}"/>
    <cellStyle name="Вычисление 9 5" xfId="3186" xr:uid="{00000000-0005-0000-0000-0000EA0A0000}"/>
    <cellStyle name="Вычисление 9 50" xfId="3187" xr:uid="{00000000-0005-0000-0000-0000EB0A0000}"/>
    <cellStyle name="Вычисление 9 51" xfId="3188" xr:uid="{00000000-0005-0000-0000-0000EC0A0000}"/>
    <cellStyle name="Вычисление 9 52" xfId="3189" xr:uid="{00000000-0005-0000-0000-0000ED0A0000}"/>
    <cellStyle name="Вычисление 9 53" xfId="3190" xr:uid="{00000000-0005-0000-0000-0000EE0A0000}"/>
    <cellStyle name="Вычисление 9 54" xfId="3191" xr:uid="{00000000-0005-0000-0000-0000EF0A0000}"/>
    <cellStyle name="Вычисление 9 55" xfId="3192" xr:uid="{00000000-0005-0000-0000-0000F00A0000}"/>
    <cellStyle name="Вычисление 9 56" xfId="3193" xr:uid="{00000000-0005-0000-0000-0000F10A0000}"/>
    <cellStyle name="Вычисление 9 57" xfId="3194" xr:uid="{00000000-0005-0000-0000-0000F20A0000}"/>
    <cellStyle name="Вычисление 9 58" xfId="3195" xr:uid="{00000000-0005-0000-0000-0000F30A0000}"/>
    <cellStyle name="Вычисление 9 59" xfId="3196" xr:uid="{00000000-0005-0000-0000-0000F40A0000}"/>
    <cellStyle name="Вычисление 9 6" xfId="3197" xr:uid="{00000000-0005-0000-0000-0000F50A0000}"/>
    <cellStyle name="Вычисление 9 60" xfId="3198" xr:uid="{00000000-0005-0000-0000-0000F60A0000}"/>
    <cellStyle name="Вычисление 9 61" xfId="3199" xr:uid="{00000000-0005-0000-0000-0000F70A0000}"/>
    <cellStyle name="Вычисление 9 62" xfId="3200" xr:uid="{00000000-0005-0000-0000-0000F80A0000}"/>
    <cellStyle name="Вычисление 9 63" xfId="3201" xr:uid="{00000000-0005-0000-0000-0000F90A0000}"/>
    <cellStyle name="Вычисление 9 64" xfId="3202" xr:uid="{00000000-0005-0000-0000-0000FA0A0000}"/>
    <cellStyle name="Вычисление 9 65" xfId="3203" xr:uid="{00000000-0005-0000-0000-0000FB0A0000}"/>
    <cellStyle name="Вычисление 9 66" xfId="3204" xr:uid="{00000000-0005-0000-0000-0000FC0A0000}"/>
    <cellStyle name="Вычисление 9 67" xfId="3205" xr:uid="{00000000-0005-0000-0000-0000FD0A0000}"/>
    <cellStyle name="Вычисление 9 68" xfId="3206" xr:uid="{00000000-0005-0000-0000-0000FE0A0000}"/>
    <cellStyle name="Вычисление 9 69" xfId="3207" xr:uid="{00000000-0005-0000-0000-0000FF0A0000}"/>
    <cellStyle name="Вычисление 9 7" xfId="3208" xr:uid="{00000000-0005-0000-0000-0000000B0000}"/>
    <cellStyle name="Вычисление 9 70" xfId="3209" xr:uid="{00000000-0005-0000-0000-0000010B0000}"/>
    <cellStyle name="Вычисление 9 71" xfId="3210" xr:uid="{00000000-0005-0000-0000-0000020B0000}"/>
    <cellStyle name="Вычисление 9 72" xfId="3211" xr:uid="{00000000-0005-0000-0000-0000030B0000}"/>
    <cellStyle name="Вычисление 9 73" xfId="3212" xr:uid="{00000000-0005-0000-0000-0000040B0000}"/>
    <cellStyle name="Вычисление 9 74" xfId="3213" xr:uid="{00000000-0005-0000-0000-0000050B0000}"/>
    <cellStyle name="Вычисление 9 75" xfId="3214" xr:uid="{00000000-0005-0000-0000-0000060B0000}"/>
    <cellStyle name="Вычисление 9 76" xfId="3215" xr:uid="{00000000-0005-0000-0000-0000070B0000}"/>
    <cellStyle name="Вычисление 9 77" xfId="3216" xr:uid="{00000000-0005-0000-0000-0000080B0000}"/>
    <cellStyle name="Вычисление 9 78" xfId="3217" xr:uid="{00000000-0005-0000-0000-0000090B0000}"/>
    <cellStyle name="Вычисление 9 79" xfId="3218" xr:uid="{00000000-0005-0000-0000-00000A0B0000}"/>
    <cellStyle name="Вычисление 9 8" xfId="3219" xr:uid="{00000000-0005-0000-0000-00000B0B0000}"/>
    <cellStyle name="Вычисление 9 80" xfId="3220" xr:uid="{00000000-0005-0000-0000-00000C0B0000}"/>
    <cellStyle name="Вычисление 9 81" xfId="3221" xr:uid="{00000000-0005-0000-0000-00000D0B0000}"/>
    <cellStyle name="Вычисление 9 82" xfId="3222" xr:uid="{00000000-0005-0000-0000-00000E0B0000}"/>
    <cellStyle name="Вычисление 9 83" xfId="3223" xr:uid="{00000000-0005-0000-0000-00000F0B0000}"/>
    <cellStyle name="Вычисление 9 84" xfId="3224" xr:uid="{00000000-0005-0000-0000-0000100B0000}"/>
    <cellStyle name="Вычисление 9 85" xfId="3225" xr:uid="{00000000-0005-0000-0000-0000110B0000}"/>
    <cellStyle name="Вычисление 9 86" xfId="3226" xr:uid="{00000000-0005-0000-0000-0000120B0000}"/>
    <cellStyle name="Вычисление 9 87" xfId="3227" xr:uid="{00000000-0005-0000-0000-0000130B0000}"/>
    <cellStyle name="Вычисление 9 88" xfId="3228" xr:uid="{00000000-0005-0000-0000-0000140B0000}"/>
    <cellStyle name="Вычисление 9 89" xfId="3229" xr:uid="{00000000-0005-0000-0000-0000150B0000}"/>
    <cellStyle name="Вычисление 9 9" xfId="3230" xr:uid="{00000000-0005-0000-0000-0000160B0000}"/>
    <cellStyle name="Вычисление 9 90" xfId="3231" xr:uid="{00000000-0005-0000-0000-0000170B0000}"/>
    <cellStyle name="Вычисление 9 91" xfId="3232" xr:uid="{00000000-0005-0000-0000-0000180B0000}"/>
    <cellStyle name="Гиперссылка 2" xfId="585" xr:uid="{00000000-0005-0000-0000-0000190B0000}"/>
    <cellStyle name="Гиперссылка 3" xfId="586" xr:uid="{00000000-0005-0000-0000-00001A0B0000}"/>
    <cellStyle name="Денежный 2" xfId="587" xr:uid="{00000000-0005-0000-0000-00001B0B0000}"/>
    <cellStyle name="Заголовок 1 10" xfId="253" xr:uid="{00000000-0005-0000-0000-00001C0B0000}"/>
    <cellStyle name="Заголовок 1 2" xfId="254" xr:uid="{00000000-0005-0000-0000-00001D0B0000}"/>
    <cellStyle name="Заголовок 1 3" xfId="255" xr:uid="{00000000-0005-0000-0000-00001E0B0000}"/>
    <cellStyle name="Заголовок 1 4" xfId="256" xr:uid="{00000000-0005-0000-0000-00001F0B0000}"/>
    <cellStyle name="Заголовок 1 5" xfId="257" xr:uid="{00000000-0005-0000-0000-0000200B0000}"/>
    <cellStyle name="Заголовок 1 6" xfId="258" xr:uid="{00000000-0005-0000-0000-0000210B0000}"/>
    <cellStyle name="Заголовок 1 7" xfId="259" xr:uid="{00000000-0005-0000-0000-0000220B0000}"/>
    <cellStyle name="Заголовок 1 8" xfId="260" xr:uid="{00000000-0005-0000-0000-0000230B0000}"/>
    <cellStyle name="Заголовок 1 9" xfId="261" xr:uid="{00000000-0005-0000-0000-0000240B0000}"/>
    <cellStyle name="Заголовок 2 10" xfId="262" xr:uid="{00000000-0005-0000-0000-0000250B0000}"/>
    <cellStyle name="Заголовок 2 2" xfId="263" xr:uid="{00000000-0005-0000-0000-0000260B0000}"/>
    <cellStyle name="Заголовок 2 3" xfId="264" xr:uid="{00000000-0005-0000-0000-0000270B0000}"/>
    <cellStyle name="Заголовок 2 4" xfId="265" xr:uid="{00000000-0005-0000-0000-0000280B0000}"/>
    <cellStyle name="Заголовок 2 5" xfId="266" xr:uid="{00000000-0005-0000-0000-0000290B0000}"/>
    <cellStyle name="Заголовок 2 6" xfId="267" xr:uid="{00000000-0005-0000-0000-00002A0B0000}"/>
    <cellStyle name="Заголовок 2 7" xfId="268" xr:uid="{00000000-0005-0000-0000-00002B0B0000}"/>
    <cellStyle name="Заголовок 2 8" xfId="269" xr:uid="{00000000-0005-0000-0000-00002C0B0000}"/>
    <cellStyle name="Заголовок 2 9" xfId="270" xr:uid="{00000000-0005-0000-0000-00002D0B0000}"/>
    <cellStyle name="Заголовок 3 10" xfId="271" xr:uid="{00000000-0005-0000-0000-00002E0B0000}"/>
    <cellStyle name="Заголовок 3 2" xfId="272" xr:uid="{00000000-0005-0000-0000-00002F0B0000}"/>
    <cellStyle name="Заголовок 3 3" xfId="273" xr:uid="{00000000-0005-0000-0000-0000300B0000}"/>
    <cellStyle name="Заголовок 3 4" xfId="274" xr:uid="{00000000-0005-0000-0000-0000310B0000}"/>
    <cellStyle name="Заголовок 3 5" xfId="275" xr:uid="{00000000-0005-0000-0000-0000320B0000}"/>
    <cellStyle name="Заголовок 3 6" xfId="276" xr:uid="{00000000-0005-0000-0000-0000330B0000}"/>
    <cellStyle name="Заголовок 3 7" xfId="277" xr:uid="{00000000-0005-0000-0000-0000340B0000}"/>
    <cellStyle name="Заголовок 3 8" xfId="278" xr:uid="{00000000-0005-0000-0000-0000350B0000}"/>
    <cellStyle name="Заголовок 3 9" xfId="279" xr:uid="{00000000-0005-0000-0000-0000360B0000}"/>
    <cellStyle name="Заголовок 4 10" xfId="280" xr:uid="{00000000-0005-0000-0000-0000370B0000}"/>
    <cellStyle name="Заголовок 4 2" xfId="281" xr:uid="{00000000-0005-0000-0000-0000380B0000}"/>
    <cellStyle name="Заголовок 4 3" xfId="282" xr:uid="{00000000-0005-0000-0000-0000390B0000}"/>
    <cellStyle name="Заголовок 4 4" xfId="283" xr:uid="{00000000-0005-0000-0000-00003A0B0000}"/>
    <cellStyle name="Заголовок 4 5" xfId="284" xr:uid="{00000000-0005-0000-0000-00003B0B0000}"/>
    <cellStyle name="Заголовок 4 6" xfId="285" xr:uid="{00000000-0005-0000-0000-00003C0B0000}"/>
    <cellStyle name="Заголовок 4 7" xfId="286" xr:uid="{00000000-0005-0000-0000-00003D0B0000}"/>
    <cellStyle name="Заголовок 4 8" xfId="287" xr:uid="{00000000-0005-0000-0000-00003E0B0000}"/>
    <cellStyle name="Заголовок 4 9" xfId="288" xr:uid="{00000000-0005-0000-0000-00003F0B0000}"/>
    <cellStyle name="Итог 10" xfId="289" xr:uid="{00000000-0005-0000-0000-0000400B0000}"/>
    <cellStyle name="Итог 10 10" xfId="3233" xr:uid="{00000000-0005-0000-0000-0000410B0000}"/>
    <cellStyle name="Итог 10 11" xfId="3234" xr:uid="{00000000-0005-0000-0000-0000420B0000}"/>
    <cellStyle name="Итог 10 12" xfId="3235" xr:uid="{00000000-0005-0000-0000-0000430B0000}"/>
    <cellStyle name="Итог 10 13" xfId="3236" xr:uid="{00000000-0005-0000-0000-0000440B0000}"/>
    <cellStyle name="Итог 10 14" xfId="3237" xr:uid="{00000000-0005-0000-0000-0000450B0000}"/>
    <cellStyle name="Итог 10 15" xfId="3238" xr:uid="{00000000-0005-0000-0000-0000460B0000}"/>
    <cellStyle name="Итог 10 16" xfId="3239" xr:uid="{00000000-0005-0000-0000-0000470B0000}"/>
    <cellStyle name="Итог 10 17" xfId="3240" xr:uid="{00000000-0005-0000-0000-0000480B0000}"/>
    <cellStyle name="Итог 10 18" xfId="3241" xr:uid="{00000000-0005-0000-0000-0000490B0000}"/>
    <cellStyle name="Итог 10 19" xfId="3242" xr:uid="{00000000-0005-0000-0000-00004A0B0000}"/>
    <cellStyle name="Итог 10 2" xfId="3243" xr:uid="{00000000-0005-0000-0000-00004B0B0000}"/>
    <cellStyle name="Итог 10 2 2" xfId="3244" xr:uid="{00000000-0005-0000-0000-00004C0B0000}"/>
    <cellStyle name="Итог 10 2 3" xfId="3245" xr:uid="{00000000-0005-0000-0000-00004D0B0000}"/>
    <cellStyle name="Итог 10 20" xfId="3246" xr:uid="{00000000-0005-0000-0000-00004E0B0000}"/>
    <cellStyle name="Итог 10 21" xfId="3247" xr:uid="{00000000-0005-0000-0000-00004F0B0000}"/>
    <cellStyle name="Итог 10 22" xfId="3248" xr:uid="{00000000-0005-0000-0000-0000500B0000}"/>
    <cellStyle name="Итог 10 23" xfId="3249" xr:uid="{00000000-0005-0000-0000-0000510B0000}"/>
    <cellStyle name="Итог 10 24" xfId="3250" xr:uid="{00000000-0005-0000-0000-0000520B0000}"/>
    <cellStyle name="Итог 10 25" xfId="3251" xr:uid="{00000000-0005-0000-0000-0000530B0000}"/>
    <cellStyle name="Итог 10 26" xfId="3252" xr:uid="{00000000-0005-0000-0000-0000540B0000}"/>
    <cellStyle name="Итог 10 27" xfId="3253" xr:uid="{00000000-0005-0000-0000-0000550B0000}"/>
    <cellStyle name="Итог 10 28" xfId="3254" xr:uid="{00000000-0005-0000-0000-0000560B0000}"/>
    <cellStyle name="Итог 10 29" xfId="3255" xr:uid="{00000000-0005-0000-0000-0000570B0000}"/>
    <cellStyle name="Итог 10 3" xfId="3256" xr:uid="{00000000-0005-0000-0000-0000580B0000}"/>
    <cellStyle name="Итог 10 3 2" xfId="3257" xr:uid="{00000000-0005-0000-0000-0000590B0000}"/>
    <cellStyle name="Итог 10 3 3" xfId="3258" xr:uid="{00000000-0005-0000-0000-00005A0B0000}"/>
    <cellStyle name="Итог 10 30" xfId="3259" xr:uid="{00000000-0005-0000-0000-00005B0B0000}"/>
    <cellStyle name="Итог 10 31" xfId="3260" xr:uid="{00000000-0005-0000-0000-00005C0B0000}"/>
    <cellStyle name="Итог 10 32" xfId="3261" xr:uid="{00000000-0005-0000-0000-00005D0B0000}"/>
    <cellStyle name="Итог 10 33" xfId="3262" xr:uid="{00000000-0005-0000-0000-00005E0B0000}"/>
    <cellStyle name="Итог 10 34" xfId="3263" xr:uid="{00000000-0005-0000-0000-00005F0B0000}"/>
    <cellStyle name="Итог 10 35" xfId="3264" xr:uid="{00000000-0005-0000-0000-0000600B0000}"/>
    <cellStyle name="Итог 10 36" xfId="3265" xr:uid="{00000000-0005-0000-0000-0000610B0000}"/>
    <cellStyle name="Итог 10 37" xfId="3266" xr:uid="{00000000-0005-0000-0000-0000620B0000}"/>
    <cellStyle name="Итог 10 38" xfId="3267" xr:uid="{00000000-0005-0000-0000-0000630B0000}"/>
    <cellStyle name="Итог 10 39" xfId="3268" xr:uid="{00000000-0005-0000-0000-0000640B0000}"/>
    <cellStyle name="Итог 10 4" xfId="3269" xr:uid="{00000000-0005-0000-0000-0000650B0000}"/>
    <cellStyle name="Итог 10 4 2" xfId="3270" xr:uid="{00000000-0005-0000-0000-0000660B0000}"/>
    <cellStyle name="Итог 10 4 3" xfId="3271" xr:uid="{00000000-0005-0000-0000-0000670B0000}"/>
    <cellStyle name="Итог 10 40" xfId="3272" xr:uid="{00000000-0005-0000-0000-0000680B0000}"/>
    <cellStyle name="Итог 10 41" xfId="3273" xr:uid="{00000000-0005-0000-0000-0000690B0000}"/>
    <cellStyle name="Итог 10 42" xfId="3274" xr:uid="{00000000-0005-0000-0000-00006A0B0000}"/>
    <cellStyle name="Итог 10 43" xfId="3275" xr:uid="{00000000-0005-0000-0000-00006B0B0000}"/>
    <cellStyle name="Итог 10 44" xfId="3276" xr:uid="{00000000-0005-0000-0000-00006C0B0000}"/>
    <cellStyle name="Итог 10 45" xfId="3277" xr:uid="{00000000-0005-0000-0000-00006D0B0000}"/>
    <cellStyle name="Итог 10 46" xfId="3278" xr:uid="{00000000-0005-0000-0000-00006E0B0000}"/>
    <cellStyle name="Итог 10 47" xfId="3279" xr:uid="{00000000-0005-0000-0000-00006F0B0000}"/>
    <cellStyle name="Итог 10 48" xfId="3280" xr:uid="{00000000-0005-0000-0000-0000700B0000}"/>
    <cellStyle name="Итог 10 49" xfId="3281" xr:uid="{00000000-0005-0000-0000-0000710B0000}"/>
    <cellStyle name="Итог 10 5" xfId="3282" xr:uid="{00000000-0005-0000-0000-0000720B0000}"/>
    <cellStyle name="Итог 10 50" xfId="3283" xr:uid="{00000000-0005-0000-0000-0000730B0000}"/>
    <cellStyle name="Итог 10 51" xfId="3284" xr:uid="{00000000-0005-0000-0000-0000740B0000}"/>
    <cellStyle name="Итог 10 52" xfId="3285" xr:uid="{00000000-0005-0000-0000-0000750B0000}"/>
    <cellStyle name="Итог 10 53" xfId="3286" xr:uid="{00000000-0005-0000-0000-0000760B0000}"/>
    <cellStyle name="Итог 10 54" xfId="3287" xr:uid="{00000000-0005-0000-0000-0000770B0000}"/>
    <cellStyle name="Итог 10 55" xfId="3288" xr:uid="{00000000-0005-0000-0000-0000780B0000}"/>
    <cellStyle name="Итог 10 56" xfId="3289" xr:uid="{00000000-0005-0000-0000-0000790B0000}"/>
    <cellStyle name="Итог 10 57" xfId="3290" xr:uid="{00000000-0005-0000-0000-00007A0B0000}"/>
    <cellStyle name="Итог 10 58" xfId="3291" xr:uid="{00000000-0005-0000-0000-00007B0B0000}"/>
    <cellStyle name="Итог 10 59" xfId="3292" xr:uid="{00000000-0005-0000-0000-00007C0B0000}"/>
    <cellStyle name="Итог 10 6" xfId="3293" xr:uid="{00000000-0005-0000-0000-00007D0B0000}"/>
    <cellStyle name="Итог 10 60" xfId="3294" xr:uid="{00000000-0005-0000-0000-00007E0B0000}"/>
    <cellStyle name="Итог 10 61" xfId="3295" xr:uid="{00000000-0005-0000-0000-00007F0B0000}"/>
    <cellStyle name="Итог 10 62" xfId="3296" xr:uid="{00000000-0005-0000-0000-0000800B0000}"/>
    <cellStyle name="Итог 10 63" xfId="3297" xr:uid="{00000000-0005-0000-0000-0000810B0000}"/>
    <cellStyle name="Итог 10 64" xfId="3298" xr:uid="{00000000-0005-0000-0000-0000820B0000}"/>
    <cellStyle name="Итог 10 65" xfId="3299" xr:uid="{00000000-0005-0000-0000-0000830B0000}"/>
    <cellStyle name="Итог 10 66" xfId="3300" xr:uid="{00000000-0005-0000-0000-0000840B0000}"/>
    <cellStyle name="Итог 10 67" xfId="3301" xr:uid="{00000000-0005-0000-0000-0000850B0000}"/>
    <cellStyle name="Итог 10 68" xfId="3302" xr:uid="{00000000-0005-0000-0000-0000860B0000}"/>
    <cellStyle name="Итог 10 69" xfId="3303" xr:uid="{00000000-0005-0000-0000-0000870B0000}"/>
    <cellStyle name="Итог 10 7" xfId="3304" xr:uid="{00000000-0005-0000-0000-0000880B0000}"/>
    <cellStyle name="Итог 10 70" xfId="3305" xr:uid="{00000000-0005-0000-0000-0000890B0000}"/>
    <cellStyle name="Итог 10 71" xfId="3306" xr:uid="{00000000-0005-0000-0000-00008A0B0000}"/>
    <cellStyle name="Итог 10 72" xfId="3307" xr:uid="{00000000-0005-0000-0000-00008B0B0000}"/>
    <cellStyle name="Итог 10 73" xfId="3308" xr:uid="{00000000-0005-0000-0000-00008C0B0000}"/>
    <cellStyle name="Итог 10 74" xfId="3309" xr:uid="{00000000-0005-0000-0000-00008D0B0000}"/>
    <cellStyle name="Итог 10 75" xfId="3310" xr:uid="{00000000-0005-0000-0000-00008E0B0000}"/>
    <cellStyle name="Итог 10 76" xfId="3311" xr:uid="{00000000-0005-0000-0000-00008F0B0000}"/>
    <cellStyle name="Итог 10 77" xfId="3312" xr:uid="{00000000-0005-0000-0000-0000900B0000}"/>
    <cellStyle name="Итог 10 78" xfId="3313" xr:uid="{00000000-0005-0000-0000-0000910B0000}"/>
    <cellStyle name="Итог 10 79" xfId="3314" xr:uid="{00000000-0005-0000-0000-0000920B0000}"/>
    <cellStyle name="Итог 10 8" xfId="3315" xr:uid="{00000000-0005-0000-0000-0000930B0000}"/>
    <cellStyle name="Итог 10 80" xfId="3316" xr:uid="{00000000-0005-0000-0000-0000940B0000}"/>
    <cellStyle name="Итог 10 81" xfId="3317" xr:uid="{00000000-0005-0000-0000-0000950B0000}"/>
    <cellStyle name="Итог 10 82" xfId="3318" xr:uid="{00000000-0005-0000-0000-0000960B0000}"/>
    <cellStyle name="Итог 10 83" xfId="3319" xr:uid="{00000000-0005-0000-0000-0000970B0000}"/>
    <cellStyle name="Итог 10 84" xfId="3320" xr:uid="{00000000-0005-0000-0000-0000980B0000}"/>
    <cellStyle name="Итог 10 85" xfId="3321" xr:uid="{00000000-0005-0000-0000-0000990B0000}"/>
    <cellStyle name="Итог 10 86" xfId="3322" xr:uid="{00000000-0005-0000-0000-00009A0B0000}"/>
    <cellStyle name="Итог 10 87" xfId="3323" xr:uid="{00000000-0005-0000-0000-00009B0B0000}"/>
    <cellStyle name="Итог 10 88" xfId="3324" xr:uid="{00000000-0005-0000-0000-00009C0B0000}"/>
    <cellStyle name="Итог 10 89" xfId="3325" xr:uid="{00000000-0005-0000-0000-00009D0B0000}"/>
    <cellStyle name="Итог 10 9" xfId="3326" xr:uid="{00000000-0005-0000-0000-00009E0B0000}"/>
    <cellStyle name="Итог 10 90" xfId="3327" xr:uid="{00000000-0005-0000-0000-00009F0B0000}"/>
    <cellStyle name="Итог 10 91" xfId="3328" xr:uid="{00000000-0005-0000-0000-0000A00B0000}"/>
    <cellStyle name="Итог 2" xfId="290" xr:uid="{00000000-0005-0000-0000-0000A10B0000}"/>
    <cellStyle name="Итог 2 10" xfId="3329" xr:uid="{00000000-0005-0000-0000-0000A20B0000}"/>
    <cellStyle name="Итог 2 11" xfId="3330" xr:uid="{00000000-0005-0000-0000-0000A30B0000}"/>
    <cellStyle name="Итог 2 12" xfId="3331" xr:uid="{00000000-0005-0000-0000-0000A40B0000}"/>
    <cellStyle name="Итог 2 13" xfId="3332" xr:uid="{00000000-0005-0000-0000-0000A50B0000}"/>
    <cellStyle name="Итог 2 14" xfId="3333" xr:uid="{00000000-0005-0000-0000-0000A60B0000}"/>
    <cellStyle name="Итог 2 15" xfId="3334" xr:uid="{00000000-0005-0000-0000-0000A70B0000}"/>
    <cellStyle name="Итог 2 16" xfId="3335" xr:uid="{00000000-0005-0000-0000-0000A80B0000}"/>
    <cellStyle name="Итог 2 17" xfId="3336" xr:uid="{00000000-0005-0000-0000-0000A90B0000}"/>
    <cellStyle name="Итог 2 18" xfId="3337" xr:uid="{00000000-0005-0000-0000-0000AA0B0000}"/>
    <cellStyle name="Итог 2 19" xfId="3338" xr:uid="{00000000-0005-0000-0000-0000AB0B0000}"/>
    <cellStyle name="Итог 2 2" xfId="3339" xr:uid="{00000000-0005-0000-0000-0000AC0B0000}"/>
    <cellStyle name="Итог 2 2 2" xfId="3340" xr:uid="{00000000-0005-0000-0000-0000AD0B0000}"/>
    <cellStyle name="Итог 2 2 3" xfId="3341" xr:uid="{00000000-0005-0000-0000-0000AE0B0000}"/>
    <cellStyle name="Итог 2 20" xfId="3342" xr:uid="{00000000-0005-0000-0000-0000AF0B0000}"/>
    <cellStyle name="Итог 2 21" xfId="3343" xr:uid="{00000000-0005-0000-0000-0000B00B0000}"/>
    <cellStyle name="Итог 2 22" xfId="3344" xr:uid="{00000000-0005-0000-0000-0000B10B0000}"/>
    <cellStyle name="Итог 2 23" xfId="3345" xr:uid="{00000000-0005-0000-0000-0000B20B0000}"/>
    <cellStyle name="Итог 2 24" xfId="3346" xr:uid="{00000000-0005-0000-0000-0000B30B0000}"/>
    <cellStyle name="Итог 2 25" xfId="3347" xr:uid="{00000000-0005-0000-0000-0000B40B0000}"/>
    <cellStyle name="Итог 2 26" xfId="3348" xr:uid="{00000000-0005-0000-0000-0000B50B0000}"/>
    <cellStyle name="Итог 2 27" xfId="3349" xr:uid="{00000000-0005-0000-0000-0000B60B0000}"/>
    <cellStyle name="Итог 2 28" xfId="3350" xr:uid="{00000000-0005-0000-0000-0000B70B0000}"/>
    <cellStyle name="Итог 2 29" xfId="3351" xr:uid="{00000000-0005-0000-0000-0000B80B0000}"/>
    <cellStyle name="Итог 2 3" xfId="3352" xr:uid="{00000000-0005-0000-0000-0000B90B0000}"/>
    <cellStyle name="Итог 2 3 2" xfId="3353" xr:uid="{00000000-0005-0000-0000-0000BA0B0000}"/>
    <cellStyle name="Итог 2 3 3" xfId="3354" xr:uid="{00000000-0005-0000-0000-0000BB0B0000}"/>
    <cellStyle name="Итог 2 30" xfId="3355" xr:uid="{00000000-0005-0000-0000-0000BC0B0000}"/>
    <cellStyle name="Итог 2 31" xfId="3356" xr:uid="{00000000-0005-0000-0000-0000BD0B0000}"/>
    <cellStyle name="Итог 2 32" xfId="3357" xr:uid="{00000000-0005-0000-0000-0000BE0B0000}"/>
    <cellStyle name="Итог 2 33" xfId="3358" xr:uid="{00000000-0005-0000-0000-0000BF0B0000}"/>
    <cellStyle name="Итог 2 34" xfId="3359" xr:uid="{00000000-0005-0000-0000-0000C00B0000}"/>
    <cellStyle name="Итог 2 35" xfId="3360" xr:uid="{00000000-0005-0000-0000-0000C10B0000}"/>
    <cellStyle name="Итог 2 36" xfId="3361" xr:uid="{00000000-0005-0000-0000-0000C20B0000}"/>
    <cellStyle name="Итог 2 37" xfId="3362" xr:uid="{00000000-0005-0000-0000-0000C30B0000}"/>
    <cellStyle name="Итог 2 38" xfId="3363" xr:uid="{00000000-0005-0000-0000-0000C40B0000}"/>
    <cellStyle name="Итог 2 39" xfId="3364" xr:uid="{00000000-0005-0000-0000-0000C50B0000}"/>
    <cellStyle name="Итог 2 4" xfId="3365" xr:uid="{00000000-0005-0000-0000-0000C60B0000}"/>
    <cellStyle name="Итог 2 4 2" xfId="3366" xr:uid="{00000000-0005-0000-0000-0000C70B0000}"/>
    <cellStyle name="Итог 2 4 3" xfId="3367" xr:uid="{00000000-0005-0000-0000-0000C80B0000}"/>
    <cellStyle name="Итог 2 40" xfId="3368" xr:uid="{00000000-0005-0000-0000-0000C90B0000}"/>
    <cellStyle name="Итог 2 41" xfId="3369" xr:uid="{00000000-0005-0000-0000-0000CA0B0000}"/>
    <cellStyle name="Итог 2 42" xfId="3370" xr:uid="{00000000-0005-0000-0000-0000CB0B0000}"/>
    <cellStyle name="Итог 2 43" xfId="3371" xr:uid="{00000000-0005-0000-0000-0000CC0B0000}"/>
    <cellStyle name="Итог 2 44" xfId="3372" xr:uid="{00000000-0005-0000-0000-0000CD0B0000}"/>
    <cellStyle name="Итог 2 45" xfId="3373" xr:uid="{00000000-0005-0000-0000-0000CE0B0000}"/>
    <cellStyle name="Итог 2 46" xfId="3374" xr:uid="{00000000-0005-0000-0000-0000CF0B0000}"/>
    <cellStyle name="Итог 2 47" xfId="3375" xr:uid="{00000000-0005-0000-0000-0000D00B0000}"/>
    <cellStyle name="Итог 2 48" xfId="3376" xr:uid="{00000000-0005-0000-0000-0000D10B0000}"/>
    <cellStyle name="Итог 2 49" xfId="3377" xr:uid="{00000000-0005-0000-0000-0000D20B0000}"/>
    <cellStyle name="Итог 2 5" xfId="3378" xr:uid="{00000000-0005-0000-0000-0000D30B0000}"/>
    <cellStyle name="Итог 2 50" xfId="3379" xr:uid="{00000000-0005-0000-0000-0000D40B0000}"/>
    <cellStyle name="Итог 2 51" xfId="3380" xr:uid="{00000000-0005-0000-0000-0000D50B0000}"/>
    <cellStyle name="Итог 2 52" xfId="3381" xr:uid="{00000000-0005-0000-0000-0000D60B0000}"/>
    <cellStyle name="Итог 2 53" xfId="3382" xr:uid="{00000000-0005-0000-0000-0000D70B0000}"/>
    <cellStyle name="Итог 2 54" xfId="3383" xr:uid="{00000000-0005-0000-0000-0000D80B0000}"/>
    <cellStyle name="Итог 2 55" xfId="3384" xr:uid="{00000000-0005-0000-0000-0000D90B0000}"/>
    <cellStyle name="Итог 2 56" xfId="3385" xr:uid="{00000000-0005-0000-0000-0000DA0B0000}"/>
    <cellStyle name="Итог 2 57" xfId="3386" xr:uid="{00000000-0005-0000-0000-0000DB0B0000}"/>
    <cellStyle name="Итог 2 58" xfId="3387" xr:uid="{00000000-0005-0000-0000-0000DC0B0000}"/>
    <cellStyle name="Итог 2 59" xfId="3388" xr:uid="{00000000-0005-0000-0000-0000DD0B0000}"/>
    <cellStyle name="Итог 2 6" xfId="3389" xr:uid="{00000000-0005-0000-0000-0000DE0B0000}"/>
    <cellStyle name="Итог 2 60" xfId="3390" xr:uid="{00000000-0005-0000-0000-0000DF0B0000}"/>
    <cellStyle name="Итог 2 61" xfId="3391" xr:uid="{00000000-0005-0000-0000-0000E00B0000}"/>
    <cellStyle name="Итог 2 62" xfId="3392" xr:uid="{00000000-0005-0000-0000-0000E10B0000}"/>
    <cellStyle name="Итог 2 63" xfId="3393" xr:uid="{00000000-0005-0000-0000-0000E20B0000}"/>
    <cellStyle name="Итог 2 64" xfId="3394" xr:uid="{00000000-0005-0000-0000-0000E30B0000}"/>
    <cellStyle name="Итог 2 65" xfId="3395" xr:uid="{00000000-0005-0000-0000-0000E40B0000}"/>
    <cellStyle name="Итог 2 66" xfId="3396" xr:uid="{00000000-0005-0000-0000-0000E50B0000}"/>
    <cellStyle name="Итог 2 67" xfId="3397" xr:uid="{00000000-0005-0000-0000-0000E60B0000}"/>
    <cellStyle name="Итог 2 68" xfId="3398" xr:uid="{00000000-0005-0000-0000-0000E70B0000}"/>
    <cellStyle name="Итог 2 69" xfId="3399" xr:uid="{00000000-0005-0000-0000-0000E80B0000}"/>
    <cellStyle name="Итог 2 7" xfId="3400" xr:uid="{00000000-0005-0000-0000-0000E90B0000}"/>
    <cellStyle name="Итог 2 70" xfId="3401" xr:uid="{00000000-0005-0000-0000-0000EA0B0000}"/>
    <cellStyle name="Итог 2 71" xfId="3402" xr:uid="{00000000-0005-0000-0000-0000EB0B0000}"/>
    <cellStyle name="Итог 2 72" xfId="3403" xr:uid="{00000000-0005-0000-0000-0000EC0B0000}"/>
    <cellStyle name="Итог 2 73" xfId="3404" xr:uid="{00000000-0005-0000-0000-0000ED0B0000}"/>
    <cellStyle name="Итог 2 74" xfId="3405" xr:uid="{00000000-0005-0000-0000-0000EE0B0000}"/>
    <cellStyle name="Итог 2 75" xfId="3406" xr:uid="{00000000-0005-0000-0000-0000EF0B0000}"/>
    <cellStyle name="Итог 2 76" xfId="3407" xr:uid="{00000000-0005-0000-0000-0000F00B0000}"/>
    <cellStyle name="Итог 2 77" xfId="3408" xr:uid="{00000000-0005-0000-0000-0000F10B0000}"/>
    <cellStyle name="Итог 2 78" xfId="3409" xr:uid="{00000000-0005-0000-0000-0000F20B0000}"/>
    <cellStyle name="Итог 2 79" xfId="3410" xr:uid="{00000000-0005-0000-0000-0000F30B0000}"/>
    <cellStyle name="Итог 2 8" xfId="3411" xr:uid="{00000000-0005-0000-0000-0000F40B0000}"/>
    <cellStyle name="Итог 2 80" xfId="3412" xr:uid="{00000000-0005-0000-0000-0000F50B0000}"/>
    <cellStyle name="Итог 2 81" xfId="3413" xr:uid="{00000000-0005-0000-0000-0000F60B0000}"/>
    <cellStyle name="Итог 2 82" xfId="3414" xr:uid="{00000000-0005-0000-0000-0000F70B0000}"/>
    <cellStyle name="Итог 2 83" xfId="3415" xr:uid="{00000000-0005-0000-0000-0000F80B0000}"/>
    <cellStyle name="Итог 2 84" xfId="3416" xr:uid="{00000000-0005-0000-0000-0000F90B0000}"/>
    <cellStyle name="Итог 2 85" xfId="3417" xr:uid="{00000000-0005-0000-0000-0000FA0B0000}"/>
    <cellStyle name="Итог 2 86" xfId="3418" xr:uid="{00000000-0005-0000-0000-0000FB0B0000}"/>
    <cellStyle name="Итог 2 87" xfId="3419" xr:uid="{00000000-0005-0000-0000-0000FC0B0000}"/>
    <cellStyle name="Итог 2 88" xfId="3420" xr:uid="{00000000-0005-0000-0000-0000FD0B0000}"/>
    <cellStyle name="Итог 2 89" xfId="3421" xr:uid="{00000000-0005-0000-0000-0000FE0B0000}"/>
    <cellStyle name="Итог 2 9" xfId="3422" xr:uid="{00000000-0005-0000-0000-0000FF0B0000}"/>
    <cellStyle name="Итог 2 90" xfId="3423" xr:uid="{00000000-0005-0000-0000-0000000C0000}"/>
    <cellStyle name="Итог 2 91" xfId="3424" xr:uid="{00000000-0005-0000-0000-0000010C0000}"/>
    <cellStyle name="Итог 3" xfId="291" xr:uid="{00000000-0005-0000-0000-0000020C0000}"/>
    <cellStyle name="Итог 3 10" xfId="3425" xr:uid="{00000000-0005-0000-0000-0000030C0000}"/>
    <cellStyle name="Итог 3 11" xfId="3426" xr:uid="{00000000-0005-0000-0000-0000040C0000}"/>
    <cellStyle name="Итог 3 12" xfId="3427" xr:uid="{00000000-0005-0000-0000-0000050C0000}"/>
    <cellStyle name="Итог 3 13" xfId="3428" xr:uid="{00000000-0005-0000-0000-0000060C0000}"/>
    <cellStyle name="Итог 3 14" xfId="3429" xr:uid="{00000000-0005-0000-0000-0000070C0000}"/>
    <cellStyle name="Итог 3 15" xfId="3430" xr:uid="{00000000-0005-0000-0000-0000080C0000}"/>
    <cellStyle name="Итог 3 16" xfId="3431" xr:uid="{00000000-0005-0000-0000-0000090C0000}"/>
    <cellStyle name="Итог 3 17" xfId="3432" xr:uid="{00000000-0005-0000-0000-00000A0C0000}"/>
    <cellStyle name="Итог 3 18" xfId="3433" xr:uid="{00000000-0005-0000-0000-00000B0C0000}"/>
    <cellStyle name="Итог 3 19" xfId="3434" xr:uid="{00000000-0005-0000-0000-00000C0C0000}"/>
    <cellStyle name="Итог 3 2" xfId="3435" xr:uid="{00000000-0005-0000-0000-00000D0C0000}"/>
    <cellStyle name="Итог 3 2 2" xfId="3436" xr:uid="{00000000-0005-0000-0000-00000E0C0000}"/>
    <cellStyle name="Итог 3 2 3" xfId="3437" xr:uid="{00000000-0005-0000-0000-00000F0C0000}"/>
    <cellStyle name="Итог 3 20" xfId="3438" xr:uid="{00000000-0005-0000-0000-0000100C0000}"/>
    <cellStyle name="Итог 3 21" xfId="3439" xr:uid="{00000000-0005-0000-0000-0000110C0000}"/>
    <cellStyle name="Итог 3 22" xfId="3440" xr:uid="{00000000-0005-0000-0000-0000120C0000}"/>
    <cellStyle name="Итог 3 23" xfId="3441" xr:uid="{00000000-0005-0000-0000-0000130C0000}"/>
    <cellStyle name="Итог 3 24" xfId="3442" xr:uid="{00000000-0005-0000-0000-0000140C0000}"/>
    <cellStyle name="Итог 3 25" xfId="3443" xr:uid="{00000000-0005-0000-0000-0000150C0000}"/>
    <cellStyle name="Итог 3 26" xfId="3444" xr:uid="{00000000-0005-0000-0000-0000160C0000}"/>
    <cellStyle name="Итог 3 27" xfId="3445" xr:uid="{00000000-0005-0000-0000-0000170C0000}"/>
    <cellStyle name="Итог 3 28" xfId="3446" xr:uid="{00000000-0005-0000-0000-0000180C0000}"/>
    <cellStyle name="Итог 3 29" xfId="3447" xr:uid="{00000000-0005-0000-0000-0000190C0000}"/>
    <cellStyle name="Итог 3 3" xfId="3448" xr:uid="{00000000-0005-0000-0000-00001A0C0000}"/>
    <cellStyle name="Итог 3 3 2" xfId="3449" xr:uid="{00000000-0005-0000-0000-00001B0C0000}"/>
    <cellStyle name="Итог 3 3 3" xfId="3450" xr:uid="{00000000-0005-0000-0000-00001C0C0000}"/>
    <cellStyle name="Итог 3 30" xfId="3451" xr:uid="{00000000-0005-0000-0000-00001D0C0000}"/>
    <cellStyle name="Итог 3 31" xfId="3452" xr:uid="{00000000-0005-0000-0000-00001E0C0000}"/>
    <cellStyle name="Итог 3 32" xfId="3453" xr:uid="{00000000-0005-0000-0000-00001F0C0000}"/>
    <cellStyle name="Итог 3 33" xfId="3454" xr:uid="{00000000-0005-0000-0000-0000200C0000}"/>
    <cellStyle name="Итог 3 34" xfId="3455" xr:uid="{00000000-0005-0000-0000-0000210C0000}"/>
    <cellStyle name="Итог 3 35" xfId="3456" xr:uid="{00000000-0005-0000-0000-0000220C0000}"/>
    <cellStyle name="Итог 3 36" xfId="3457" xr:uid="{00000000-0005-0000-0000-0000230C0000}"/>
    <cellStyle name="Итог 3 37" xfId="3458" xr:uid="{00000000-0005-0000-0000-0000240C0000}"/>
    <cellStyle name="Итог 3 38" xfId="3459" xr:uid="{00000000-0005-0000-0000-0000250C0000}"/>
    <cellStyle name="Итог 3 39" xfId="3460" xr:uid="{00000000-0005-0000-0000-0000260C0000}"/>
    <cellStyle name="Итог 3 4" xfId="3461" xr:uid="{00000000-0005-0000-0000-0000270C0000}"/>
    <cellStyle name="Итог 3 4 2" xfId="3462" xr:uid="{00000000-0005-0000-0000-0000280C0000}"/>
    <cellStyle name="Итог 3 4 3" xfId="3463" xr:uid="{00000000-0005-0000-0000-0000290C0000}"/>
    <cellStyle name="Итог 3 40" xfId="3464" xr:uid="{00000000-0005-0000-0000-00002A0C0000}"/>
    <cellStyle name="Итог 3 41" xfId="3465" xr:uid="{00000000-0005-0000-0000-00002B0C0000}"/>
    <cellStyle name="Итог 3 42" xfId="3466" xr:uid="{00000000-0005-0000-0000-00002C0C0000}"/>
    <cellStyle name="Итог 3 43" xfId="3467" xr:uid="{00000000-0005-0000-0000-00002D0C0000}"/>
    <cellStyle name="Итог 3 44" xfId="3468" xr:uid="{00000000-0005-0000-0000-00002E0C0000}"/>
    <cellStyle name="Итог 3 45" xfId="3469" xr:uid="{00000000-0005-0000-0000-00002F0C0000}"/>
    <cellStyle name="Итог 3 46" xfId="3470" xr:uid="{00000000-0005-0000-0000-0000300C0000}"/>
    <cellStyle name="Итог 3 47" xfId="3471" xr:uid="{00000000-0005-0000-0000-0000310C0000}"/>
    <cellStyle name="Итог 3 48" xfId="3472" xr:uid="{00000000-0005-0000-0000-0000320C0000}"/>
    <cellStyle name="Итог 3 49" xfId="3473" xr:uid="{00000000-0005-0000-0000-0000330C0000}"/>
    <cellStyle name="Итог 3 5" xfId="3474" xr:uid="{00000000-0005-0000-0000-0000340C0000}"/>
    <cellStyle name="Итог 3 50" xfId="3475" xr:uid="{00000000-0005-0000-0000-0000350C0000}"/>
    <cellStyle name="Итог 3 51" xfId="3476" xr:uid="{00000000-0005-0000-0000-0000360C0000}"/>
    <cellStyle name="Итог 3 52" xfId="3477" xr:uid="{00000000-0005-0000-0000-0000370C0000}"/>
    <cellStyle name="Итог 3 53" xfId="3478" xr:uid="{00000000-0005-0000-0000-0000380C0000}"/>
    <cellStyle name="Итог 3 54" xfId="3479" xr:uid="{00000000-0005-0000-0000-0000390C0000}"/>
    <cellStyle name="Итог 3 55" xfId="3480" xr:uid="{00000000-0005-0000-0000-00003A0C0000}"/>
    <cellStyle name="Итог 3 56" xfId="3481" xr:uid="{00000000-0005-0000-0000-00003B0C0000}"/>
    <cellStyle name="Итог 3 57" xfId="3482" xr:uid="{00000000-0005-0000-0000-00003C0C0000}"/>
    <cellStyle name="Итог 3 58" xfId="3483" xr:uid="{00000000-0005-0000-0000-00003D0C0000}"/>
    <cellStyle name="Итог 3 59" xfId="3484" xr:uid="{00000000-0005-0000-0000-00003E0C0000}"/>
    <cellStyle name="Итог 3 6" xfId="3485" xr:uid="{00000000-0005-0000-0000-00003F0C0000}"/>
    <cellStyle name="Итог 3 60" xfId="3486" xr:uid="{00000000-0005-0000-0000-0000400C0000}"/>
    <cellStyle name="Итог 3 61" xfId="3487" xr:uid="{00000000-0005-0000-0000-0000410C0000}"/>
    <cellStyle name="Итог 3 62" xfId="3488" xr:uid="{00000000-0005-0000-0000-0000420C0000}"/>
    <cellStyle name="Итог 3 63" xfId="3489" xr:uid="{00000000-0005-0000-0000-0000430C0000}"/>
    <cellStyle name="Итог 3 64" xfId="3490" xr:uid="{00000000-0005-0000-0000-0000440C0000}"/>
    <cellStyle name="Итог 3 65" xfId="3491" xr:uid="{00000000-0005-0000-0000-0000450C0000}"/>
    <cellStyle name="Итог 3 66" xfId="3492" xr:uid="{00000000-0005-0000-0000-0000460C0000}"/>
    <cellStyle name="Итог 3 67" xfId="3493" xr:uid="{00000000-0005-0000-0000-0000470C0000}"/>
    <cellStyle name="Итог 3 68" xfId="3494" xr:uid="{00000000-0005-0000-0000-0000480C0000}"/>
    <cellStyle name="Итог 3 69" xfId="3495" xr:uid="{00000000-0005-0000-0000-0000490C0000}"/>
    <cellStyle name="Итог 3 7" xfId="3496" xr:uid="{00000000-0005-0000-0000-00004A0C0000}"/>
    <cellStyle name="Итог 3 70" xfId="3497" xr:uid="{00000000-0005-0000-0000-00004B0C0000}"/>
    <cellStyle name="Итог 3 71" xfId="3498" xr:uid="{00000000-0005-0000-0000-00004C0C0000}"/>
    <cellStyle name="Итог 3 72" xfId="3499" xr:uid="{00000000-0005-0000-0000-00004D0C0000}"/>
    <cellStyle name="Итог 3 73" xfId="3500" xr:uid="{00000000-0005-0000-0000-00004E0C0000}"/>
    <cellStyle name="Итог 3 74" xfId="3501" xr:uid="{00000000-0005-0000-0000-00004F0C0000}"/>
    <cellStyle name="Итог 3 75" xfId="3502" xr:uid="{00000000-0005-0000-0000-0000500C0000}"/>
    <cellStyle name="Итог 3 76" xfId="3503" xr:uid="{00000000-0005-0000-0000-0000510C0000}"/>
    <cellStyle name="Итог 3 77" xfId="3504" xr:uid="{00000000-0005-0000-0000-0000520C0000}"/>
    <cellStyle name="Итог 3 78" xfId="3505" xr:uid="{00000000-0005-0000-0000-0000530C0000}"/>
    <cellStyle name="Итог 3 79" xfId="3506" xr:uid="{00000000-0005-0000-0000-0000540C0000}"/>
    <cellStyle name="Итог 3 8" xfId="3507" xr:uid="{00000000-0005-0000-0000-0000550C0000}"/>
    <cellStyle name="Итог 3 80" xfId="3508" xr:uid="{00000000-0005-0000-0000-0000560C0000}"/>
    <cellStyle name="Итог 3 81" xfId="3509" xr:uid="{00000000-0005-0000-0000-0000570C0000}"/>
    <cellStyle name="Итог 3 82" xfId="3510" xr:uid="{00000000-0005-0000-0000-0000580C0000}"/>
    <cellStyle name="Итог 3 83" xfId="3511" xr:uid="{00000000-0005-0000-0000-0000590C0000}"/>
    <cellStyle name="Итог 3 84" xfId="3512" xr:uid="{00000000-0005-0000-0000-00005A0C0000}"/>
    <cellStyle name="Итог 3 85" xfId="3513" xr:uid="{00000000-0005-0000-0000-00005B0C0000}"/>
    <cellStyle name="Итог 3 86" xfId="3514" xr:uid="{00000000-0005-0000-0000-00005C0C0000}"/>
    <cellStyle name="Итог 3 87" xfId="3515" xr:uid="{00000000-0005-0000-0000-00005D0C0000}"/>
    <cellStyle name="Итог 3 88" xfId="3516" xr:uid="{00000000-0005-0000-0000-00005E0C0000}"/>
    <cellStyle name="Итог 3 89" xfId="3517" xr:uid="{00000000-0005-0000-0000-00005F0C0000}"/>
    <cellStyle name="Итог 3 9" xfId="3518" xr:uid="{00000000-0005-0000-0000-0000600C0000}"/>
    <cellStyle name="Итог 3 90" xfId="3519" xr:uid="{00000000-0005-0000-0000-0000610C0000}"/>
    <cellStyle name="Итог 3 91" xfId="3520" xr:uid="{00000000-0005-0000-0000-0000620C0000}"/>
    <cellStyle name="Итог 4" xfId="292" xr:uid="{00000000-0005-0000-0000-0000630C0000}"/>
    <cellStyle name="Итог 4 10" xfId="3521" xr:uid="{00000000-0005-0000-0000-0000640C0000}"/>
    <cellStyle name="Итог 4 11" xfId="3522" xr:uid="{00000000-0005-0000-0000-0000650C0000}"/>
    <cellStyle name="Итог 4 12" xfId="3523" xr:uid="{00000000-0005-0000-0000-0000660C0000}"/>
    <cellStyle name="Итог 4 13" xfId="3524" xr:uid="{00000000-0005-0000-0000-0000670C0000}"/>
    <cellStyle name="Итог 4 14" xfId="3525" xr:uid="{00000000-0005-0000-0000-0000680C0000}"/>
    <cellStyle name="Итог 4 15" xfId="3526" xr:uid="{00000000-0005-0000-0000-0000690C0000}"/>
    <cellStyle name="Итог 4 16" xfId="3527" xr:uid="{00000000-0005-0000-0000-00006A0C0000}"/>
    <cellStyle name="Итог 4 17" xfId="3528" xr:uid="{00000000-0005-0000-0000-00006B0C0000}"/>
    <cellStyle name="Итог 4 18" xfId="3529" xr:uid="{00000000-0005-0000-0000-00006C0C0000}"/>
    <cellStyle name="Итог 4 19" xfId="3530" xr:uid="{00000000-0005-0000-0000-00006D0C0000}"/>
    <cellStyle name="Итог 4 2" xfId="3531" xr:uid="{00000000-0005-0000-0000-00006E0C0000}"/>
    <cellStyle name="Итог 4 2 2" xfId="3532" xr:uid="{00000000-0005-0000-0000-00006F0C0000}"/>
    <cellStyle name="Итог 4 2 3" xfId="3533" xr:uid="{00000000-0005-0000-0000-0000700C0000}"/>
    <cellStyle name="Итог 4 20" xfId="3534" xr:uid="{00000000-0005-0000-0000-0000710C0000}"/>
    <cellStyle name="Итог 4 21" xfId="3535" xr:uid="{00000000-0005-0000-0000-0000720C0000}"/>
    <cellStyle name="Итог 4 22" xfId="3536" xr:uid="{00000000-0005-0000-0000-0000730C0000}"/>
    <cellStyle name="Итог 4 23" xfId="3537" xr:uid="{00000000-0005-0000-0000-0000740C0000}"/>
    <cellStyle name="Итог 4 24" xfId="3538" xr:uid="{00000000-0005-0000-0000-0000750C0000}"/>
    <cellStyle name="Итог 4 25" xfId="3539" xr:uid="{00000000-0005-0000-0000-0000760C0000}"/>
    <cellStyle name="Итог 4 26" xfId="3540" xr:uid="{00000000-0005-0000-0000-0000770C0000}"/>
    <cellStyle name="Итог 4 27" xfId="3541" xr:uid="{00000000-0005-0000-0000-0000780C0000}"/>
    <cellStyle name="Итог 4 28" xfId="3542" xr:uid="{00000000-0005-0000-0000-0000790C0000}"/>
    <cellStyle name="Итог 4 29" xfId="3543" xr:uid="{00000000-0005-0000-0000-00007A0C0000}"/>
    <cellStyle name="Итог 4 3" xfId="3544" xr:uid="{00000000-0005-0000-0000-00007B0C0000}"/>
    <cellStyle name="Итог 4 3 2" xfId="3545" xr:uid="{00000000-0005-0000-0000-00007C0C0000}"/>
    <cellStyle name="Итог 4 3 3" xfId="3546" xr:uid="{00000000-0005-0000-0000-00007D0C0000}"/>
    <cellStyle name="Итог 4 30" xfId="3547" xr:uid="{00000000-0005-0000-0000-00007E0C0000}"/>
    <cellStyle name="Итог 4 31" xfId="3548" xr:uid="{00000000-0005-0000-0000-00007F0C0000}"/>
    <cellStyle name="Итог 4 32" xfId="3549" xr:uid="{00000000-0005-0000-0000-0000800C0000}"/>
    <cellStyle name="Итог 4 33" xfId="3550" xr:uid="{00000000-0005-0000-0000-0000810C0000}"/>
    <cellStyle name="Итог 4 34" xfId="3551" xr:uid="{00000000-0005-0000-0000-0000820C0000}"/>
    <cellStyle name="Итог 4 35" xfId="3552" xr:uid="{00000000-0005-0000-0000-0000830C0000}"/>
    <cellStyle name="Итог 4 36" xfId="3553" xr:uid="{00000000-0005-0000-0000-0000840C0000}"/>
    <cellStyle name="Итог 4 37" xfId="3554" xr:uid="{00000000-0005-0000-0000-0000850C0000}"/>
    <cellStyle name="Итог 4 38" xfId="3555" xr:uid="{00000000-0005-0000-0000-0000860C0000}"/>
    <cellStyle name="Итог 4 39" xfId="3556" xr:uid="{00000000-0005-0000-0000-0000870C0000}"/>
    <cellStyle name="Итог 4 4" xfId="3557" xr:uid="{00000000-0005-0000-0000-0000880C0000}"/>
    <cellStyle name="Итог 4 4 2" xfId="3558" xr:uid="{00000000-0005-0000-0000-0000890C0000}"/>
    <cellStyle name="Итог 4 4 3" xfId="3559" xr:uid="{00000000-0005-0000-0000-00008A0C0000}"/>
    <cellStyle name="Итог 4 40" xfId="3560" xr:uid="{00000000-0005-0000-0000-00008B0C0000}"/>
    <cellStyle name="Итог 4 41" xfId="3561" xr:uid="{00000000-0005-0000-0000-00008C0C0000}"/>
    <cellStyle name="Итог 4 42" xfId="3562" xr:uid="{00000000-0005-0000-0000-00008D0C0000}"/>
    <cellStyle name="Итог 4 43" xfId="3563" xr:uid="{00000000-0005-0000-0000-00008E0C0000}"/>
    <cellStyle name="Итог 4 44" xfId="3564" xr:uid="{00000000-0005-0000-0000-00008F0C0000}"/>
    <cellStyle name="Итог 4 45" xfId="3565" xr:uid="{00000000-0005-0000-0000-0000900C0000}"/>
    <cellStyle name="Итог 4 46" xfId="3566" xr:uid="{00000000-0005-0000-0000-0000910C0000}"/>
    <cellStyle name="Итог 4 47" xfId="3567" xr:uid="{00000000-0005-0000-0000-0000920C0000}"/>
    <cellStyle name="Итог 4 48" xfId="3568" xr:uid="{00000000-0005-0000-0000-0000930C0000}"/>
    <cellStyle name="Итог 4 49" xfId="3569" xr:uid="{00000000-0005-0000-0000-0000940C0000}"/>
    <cellStyle name="Итог 4 5" xfId="3570" xr:uid="{00000000-0005-0000-0000-0000950C0000}"/>
    <cellStyle name="Итог 4 50" xfId="3571" xr:uid="{00000000-0005-0000-0000-0000960C0000}"/>
    <cellStyle name="Итог 4 51" xfId="3572" xr:uid="{00000000-0005-0000-0000-0000970C0000}"/>
    <cellStyle name="Итог 4 52" xfId="3573" xr:uid="{00000000-0005-0000-0000-0000980C0000}"/>
    <cellStyle name="Итог 4 53" xfId="3574" xr:uid="{00000000-0005-0000-0000-0000990C0000}"/>
    <cellStyle name="Итог 4 54" xfId="3575" xr:uid="{00000000-0005-0000-0000-00009A0C0000}"/>
    <cellStyle name="Итог 4 55" xfId="3576" xr:uid="{00000000-0005-0000-0000-00009B0C0000}"/>
    <cellStyle name="Итог 4 56" xfId="3577" xr:uid="{00000000-0005-0000-0000-00009C0C0000}"/>
    <cellStyle name="Итог 4 57" xfId="3578" xr:uid="{00000000-0005-0000-0000-00009D0C0000}"/>
    <cellStyle name="Итог 4 58" xfId="3579" xr:uid="{00000000-0005-0000-0000-00009E0C0000}"/>
    <cellStyle name="Итог 4 59" xfId="3580" xr:uid="{00000000-0005-0000-0000-00009F0C0000}"/>
    <cellStyle name="Итог 4 6" xfId="3581" xr:uid="{00000000-0005-0000-0000-0000A00C0000}"/>
    <cellStyle name="Итог 4 60" xfId="3582" xr:uid="{00000000-0005-0000-0000-0000A10C0000}"/>
    <cellStyle name="Итог 4 61" xfId="3583" xr:uid="{00000000-0005-0000-0000-0000A20C0000}"/>
    <cellStyle name="Итог 4 62" xfId="3584" xr:uid="{00000000-0005-0000-0000-0000A30C0000}"/>
    <cellStyle name="Итог 4 63" xfId="3585" xr:uid="{00000000-0005-0000-0000-0000A40C0000}"/>
    <cellStyle name="Итог 4 64" xfId="3586" xr:uid="{00000000-0005-0000-0000-0000A50C0000}"/>
    <cellStyle name="Итог 4 65" xfId="3587" xr:uid="{00000000-0005-0000-0000-0000A60C0000}"/>
    <cellStyle name="Итог 4 66" xfId="3588" xr:uid="{00000000-0005-0000-0000-0000A70C0000}"/>
    <cellStyle name="Итог 4 67" xfId="3589" xr:uid="{00000000-0005-0000-0000-0000A80C0000}"/>
    <cellStyle name="Итог 4 68" xfId="3590" xr:uid="{00000000-0005-0000-0000-0000A90C0000}"/>
    <cellStyle name="Итог 4 69" xfId="3591" xr:uid="{00000000-0005-0000-0000-0000AA0C0000}"/>
    <cellStyle name="Итог 4 7" xfId="3592" xr:uid="{00000000-0005-0000-0000-0000AB0C0000}"/>
    <cellStyle name="Итог 4 70" xfId="3593" xr:uid="{00000000-0005-0000-0000-0000AC0C0000}"/>
    <cellStyle name="Итог 4 71" xfId="3594" xr:uid="{00000000-0005-0000-0000-0000AD0C0000}"/>
    <cellStyle name="Итог 4 72" xfId="3595" xr:uid="{00000000-0005-0000-0000-0000AE0C0000}"/>
    <cellStyle name="Итог 4 73" xfId="3596" xr:uid="{00000000-0005-0000-0000-0000AF0C0000}"/>
    <cellStyle name="Итог 4 74" xfId="3597" xr:uid="{00000000-0005-0000-0000-0000B00C0000}"/>
    <cellStyle name="Итог 4 75" xfId="3598" xr:uid="{00000000-0005-0000-0000-0000B10C0000}"/>
    <cellStyle name="Итог 4 76" xfId="3599" xr:uid="{00000000-0005-0000-0000-0000B20C0000}"/>
    <cellStyle name="Итог 4 77" xfId="3600" xr:uid="{00000000-0005-0000-0000-0000B30C0000}"/>
    <cellStyle name="Итог 4 78" xfId="3601" xr:uid="{00000000-0005-0000-0000-0000B40C0000}"/>
    <cellStyle name="Итог 4 79" xfId="3602" xr:uid="{00000000-0005-0000-0000-0000B50C0000}"/>
    <cellStyle name="Итог 4 8" xfId="3603" xr:uid="{00000000-0005-0000-0000-0000B60C0000}"/>
    <cellStyle name="Итог 4 80" xfId="3604" xr:uid="{00000000-0005-0000-0000-0000B70C0000}"/>
    <cellStyle name="Итог 4 81" xfId="3605" xr:uid="{00000000-0005-0000-0000-0000B80C0000}"/>
    <cellStyle name="Итог 4 82" xfId="3606" xr:uid="{00000000-0005-0000-0000-0000B90C0000}"/>
    <cellStyle name="Итог 4 83" xfId="3607" xr:uid="{00000000-0005-0000-0000-0000BA0C0000}"/>
    <cellStyle name="Итог 4 84" xfId="3608" xr:uid="{00000000-0005-0000-0000-0000BB0C0000}"/>
    <cellStyle name="Итог 4 85" xfId="3609" xr:uid="{00000000-0005-0000-0000-0000BC0C0000}"/>
    <cellStyle name="Итог 4 86" xfId="3610" xr:uid="{00000000-0005-0000-0000-0000BD0C0000}"/>
    <cellStyle name="Итог 4 87" xfId="3611" xr:uid="{00000000-0005-0000-0000-0000BE0C0000}"/>
    <cellStyle name="Итог 4 88" xfId="3612" xr:uid="{00000000-0005-0000-0000-0000BF0C0000}"/>
    <cellStyle name="Итог 4 89" xfId="3613" xr:uid="{00000000-0005-0000-0000-0000C00C0000}"/>
    <cellStyle name="Итог 4 9" xfId="3614" xr:uid="{00000000-0005-0000-0000-0000C10C0000}"/>
    <cellStyle name="Итог 4 90" xfId="3615" xr:uid="{00000000-0005-0000-0000-0000C20C0000}"/>
    <cellStyle name="Итог 4 91" xfId="3616" xr:uid="{00000000-0005-0000-0000-0000C30C0000}"/>
    <cellStyle name="Итог 5" xfId="293" xr:uid="{00000000-0005-0000-0000-0000C40C0000}"/>
    <cellStyle name="Итог 5 10" xfId="3617" xr:uid="{00000000-0005-0000-0000-0000C50C0000}"/>
    <cellStyle name="Итог 5 11" xfId="3618" xr:uid="{00000000-0005-0000-0000-0000C60C0000}"/>
    <cellStyle name="Итог 5 12" xfId="3619" xr:uid="{00000000-0005-0000-0000-0000C70C0000}"/>
    <cellStyle name="Итог 5 13" xfId="3620" xr:uid="{00000000-0005-0000-0000-0000C80C0000}"/>
    <cellStyle name="Итог 5 14" xfId="3621" xr:uid="{00000000-0005-0000-0000-0000C90C0000}"/>
    <cellStyle name="Итог 5 15" xfId="3622" xr:uid="{00000000-0005-0000-0000-0000CA0C0000}"/>
    <cellStyle name="Итог 5 16" xfId="3623" xr:uid="{00000000-0005-0000-0000-0000CB0C0000}"/>
    <cellStyle name="Итог 5 17" xfId="3624" xr:uid="{00000000-0005-0000-0000-0000CC0C0000}"/>
    <cellStyle name="Итог 5 18" xfId="3625" xr:uid="{00000000-0005-0000-0000-0000CD0C0000}"/>
    <cellStyle name="Итог 5 19" xfId="3626" xr:uid="{00000000-0005-0000-0000-0000CE0C0000}"/>
    <cellStyle name="Итог 5 2" xfId="3627" xr:uid="{00000000-0005-0000-0000-0000CF0C0000}"/>
    <cellStyle name="Итог 5 2 2" xfId="3628" xr:uid="{00000000-0005-0000-0000-0000D00C0000}"/>
    <cellStyle name="Итог 5 2 3" xfId="3629" xr:uid="{00000000-0005-0000-0000-0000D10C0000}"/>
    <cellStyle name="Итог 5 20" xfId="3630" xr:uid="{00000000-0005-0000-0000-0000D20C0000}"/>
    <cellStyle name="Итог 5 21" xfId="3631" xr:uid="{00000000-0005-0000-0000-0000D30C0000}"/>
    <cellStyle name="Итог 5 22" xfId="3632" xr:uid="{00000000-0005-0000-0000-0000D40C0000}"/>
    <cellStyle name="Итог 5 23" xfId="3633" xr:uid="{00000000-0005-0000-0000-0000D50C0000}"/>
    <cellStyle name="Итог 5 24" xfId="3634" xr:uid="{00000000-0005-0000-0000-0000D60C0000}"/>
    <cellStyle name="Итог 5 25" xfId="3635" xr:uid="{00000000-0005-0000-0000-0000D70C0000}"/>
    <cellStyle name="Итог 5 26" xfId="3636" xr:uid="{00000000-0005-0000-0000-0000D80C0000}"/>
    <cellStyle name="Итог 5 27" xfId="3637" xr:uid="{00000000-0005-0000-0000-0000D90C0000}"/>
    <cellStyle name="Итог 5 28" xfId="3638" xr:uid="{00000000-0005-0000-0000-0000DA0C0000}"/>
    <cellStyle name="Итог 5 29" xfId="3639" xr:uid="{00000000-0005-0000-0000-0000DB0C0000}"/>
    <cellStyle name="Итог 5 3" xfId="3640" xr:uid="{00000000-0005-0000-0000-0000DC0C0000}"/>
    <cellStyle name="Итог 5 3 2" xfId="3641" xr:uid="{00000000-0005-0000-0000-0000DD0C0000}"/>
    <cellStyle name="Итог 5 3 3" xfId="3642" xr:uid="{00000000-0005-0000-0000-0000DE0C0000}"/>
    <cellStyle name="Итог 5 30" xfId="3643" xr:uid="{00000000-0005-0000-0000-0000DF0C0000}"/>
    <cellStyle name="Итог 5 31" xfId="3644" xr:uid="{00000000-0005-0000-0000-0000E00C0000}"/>
    <cellStyle name="Итог 5 32" xfId="3645" xr:uid="{00000000-0005-0000-0000-0000E10C0000}"/>
    <cellStyle name="Итог 5 33" xfId="3646" xr:uid="{00000000-0005-0000-0000-0000E20C0000}"/>
    <cellStyle name="Итог 5 34" xfId="3647" xr:uid="{00000000-0005-0000-0000-0000E30C0000}"/>
    <cellStyle name="Итог 5 35" xfId="3648" xr:uid="{00000000-0005-0000-0000-0000E40C0000}"/>
    <cellStyle name="Итог 5 36" xfId="3649" xr:uid="{00000000-0005-0000-0000-0000E50C0000}"/>
    <cellStyle name="Итог 5 37" xfId="3650" xr:uid="{00000000-0005-0000-0000-0000E60C0000}"/>
    <cellStyle name="Итог 5 38" xfId="3651" xr:uid="{00000000-0005-0000-0000-0000E70C0000}"/>
    <cellStyle name="Итог 5 39" xfId="3652" xr:uid="{00000000-0005-0000-0000-0000E80C0000}"/>
    <cellStyle name="Итог 5 4" xfId="3653" xr:uid="{00000000-0005-0000-0000-0000E90C0000}"/>
    <cellStyle name="Итог 5 4 2" xfId="3654" xr:uid="{00000000-0005-0000-0000-0000EA0C0000}"/>
    <cellStyle name="Итог 5 4 3" xfId="3655" xr:uid="{00000000-0005-0000-0000-0000EB0C0000}"/>
    <cellStyle name="Итог 5 40" xfId="3656" xr:uid="{00000000-0005-0000-0000-0000EC0C0000}"/>
    <cellStyle name="Итог 5 41" xfId="3657" xr:uid="{00000000-0005-0000-0000-0000ED0C0000}"/>
    <cellStyle name="Итог 5 42" xfId="3658" xr:uid="{00000000-0005-0000-0000-0000EE0C0000}"/>
    <cellStyle name="Итог 5 43" xfId="3659" xr:uid="{00000000-0005-0000-0000-0000EF0C0000}"/>
    <cellStyle name="Итог 5 44" xfId="3660" xr:uid="{00000000-0005-0000-0000-0000F00C0000}"/>
    <cellStyle name="Итог 5 45" xfId="3661" xr:uid="{00000000-0005-0000-0000-0000F10C0000}"/>
    <cellStyle name="Итог 5 46" xfId="3662" xr:uid="{00000000-0005-0000-0000-0000F20C0000}"/>
    <cellStyle name="Итог 5 47" xfId="3663" xr:uid="{00000000-0005-0000-0000-0000F30C0000}"/>
    <cellStyle name="Итог 5 48" xfId="3664" xr:uid="{00000000-0005-0000-0000-0000F40C0000}"/>
    <cellStyle name="Итог 5 49" xfId="3665" xr:uid="{00000000-0005-0000-0000-0000F50C0000}"/>
    <cellStyle name="Итог 5 5" xfId="3666" xr:uid="{00000000-0005-0000-0000-0000F60C0000}"/>
    <cellStyle name="Итог 5 50" xfId="3667" xr:uid="{00000000-0005-0000-0000-0000F70C0000}"/>
    <cellStyle name="Итог 5 51" xfId="3668" xr:uid="{00000000-0005-0000-0000-0000F80C0000}"/>
    <cellStyle name="Итог 5 52" xfId="3669" xr:uid="{00000000-0005-0000-0000-0000F90C0000}"/>
    <cellStyle name="Итог 5 53" xfId="3670" xr:uid="{00000000-0005-0000-0000-0000FA0C0000}"/>
    <cellStyle name="Итог 5 54" xfId="3671" xr:uid="{00000000-0005-0000-0000-0000FB0C0000}"/>
    <cellStyle name="Итог 5 55" xfId="3672" xr:uid="{00000000-0005-0000-0000-0000FC0C0000}"/>
    <cellStyle name="Итог 5 56" xfId="3673" xr:uid="{00000000-0005-0000-0000-0000FD0C0000}"/>
    <cellStyle name="Итог 5 57" xfId="3674" xr:uid="{00000000-0005-0000-0000-0000FE0C0000}"/>
    <cellStyle name="Итог 5 58" xfId="3675" xr:uid="{00000000-0005-0000-0000-0000FF0C0000}"/>
    <cellStyle name="Итог 5 59" xfId="3676" xr:uid="{00000000-0005-0000-0000-0000000D0000}"/>
    <cellStyle name="Итог 5 6" xfId="3677" xr:uid="{00000000-0005-0000-0000-0000010D0000}"/>
    <cellStyle name="Итог 5 60" xfId="3678" xr:uid="{00000000-0005-0000-0000-0000020D0000}"/>
    <cellStyle name="Итог 5 61" xfId="3679" xr:uid="{00000000-0005-0000-0000-0000030D0000}"/>
    <cellStyle name="Итог 5 62" xfId="3680" xr:uid="{00000000-0005-0000-0000-0000040D0000}"/>
    <cellStyle name="Итог 5 63" xfId="3681" xr:uid="{00000000-0005-0000-0000-0000050D0000}"/>
    <cellStyle name="Итог 5 64" xfId="3682" xr:uid="{00000000-0005-0000-0000-0000060D0000}"/>
    <cellStyle name="Итог 5 65" xfId="3683" xr:uid="{00000000-0005-0000-0000-0000070D0000}"/>
    <cellStyle name="Итог 5 66" xfId="3684" xr:uid="{00000000-0005-0000-0000-0000080D0000}"/>
    <cellStyle name="Итог 5 67" xfId="3685" xr:uid="{00000000-0005-0000-0000-0000090D0000}"/>
    <cellStyle name="Итог 5 68" xfId="3686" xr:uid="{00000000-0005-0000-0000-00000A0D0000}"/>
    <cellStyle name="Итог 5 69" xfId="3687" xr:uid="{00000000-0005-0000-0000-00000B0D0000}"/>
    <cellStyle name="Итог 5 7" xfId="3688" xr:uid="{00000000-0005-0000-0000-00000C0D0000}"/>
    <cellStyle name="Итог 5 70" xfId="3689" xr:uid="{00000000-0005-0000-0000-00000D0D0000}"/>
    <cellStyle name="Итог 5 71" xfId="3690" xr:uid="{00000000-0005-0000-0000-00000E0D0000}"/>
    <cellStyle name="Итог 5 72" xfId="3691" xr:uid="{00000000-0005-0000-0000-00000F0D0000}"/>
    <cellStyle name="Итог 5 73" xfId="3692" xr:uid="{00000000-0005-0000-0000-0000100D0000}"/>
    <cellStyle name="Итог 5 74" xfId="3693" xr:uid="{00000000-0005-0000-0000-0000110D0000}"/>
    <cellStyle name="Итог 5 75" xfId="3694" xr:uid="{00000000-0005-0000-0000-0000120D0000}"/>
    <cellStyle name="Итог 5 76" xfId="3695" xr:uid="{00000000-0005-0000-0000-0000130D0000}"/>
    <cellStyle name="Итог 5 77" xfId="3696" xr:uid="{00000000-0005-0000-0000-0000140D0000}"/>
    <cellStyle name="Итог 5 78" xfId="3697" xr:uid="{00000000-0005-0000-0000-0000150D0000}"/>
    <cellStyle name="Итог 5 79" xfId="3698" xr:uid="{00000000-0005-0000-0000-0000160D0000}"/>
    <cellStyle name="Итог 5 8" xfId="3699" xr:uid="{00000000-0005-0000-0000-0000170D0000}"/>
    <cellStyle name="Итог 5 80" xfId="3700" xr:uid="{00000000-0005-0000-0000-0000180D0000}"/>
    <cellStyle name="Итог 5 81" xfId="3701" xr:uid="{00000000-0005-0000-0000-0000190D0000}"/>
    <cellStyle name="Итог 5 82" xfId="3702" xr:uid="{00000000-0005-0000-0000-00001A0D0000}"/>
    <cellStyle name="Итог 5 83" xfId="3703" xr:uid="{00000000-0005-0000-0000-00001B0D0000}"/>
    <cellStyle name="Итог 5 84" xfId="3704" xr:uid="{00000000-0005-0000-0000-00001C0D0000}"/>
    <cellStyle name="Итог 5 85" xfId="3705" xr:uid="{00000000-0005-0000-0000-00001D0D0000}"/>
    <cellStyle name="Итог 5 86" xfId="3706" xr:uid="{00000000-0005-0000-0000-00001E0D0000}"/>
    <cellStyle name="Итог 5 87" xfId="3707" xr:uid="{00000000-0005-0000-0000-00001F0D0000}"/>
    <cellStyle name="Итог 5 88" xfId="3708" xr:uid="{00000000-0005-0000-0000-0000200D0000}"/>
    <cellStyle name="Итог 5 89" xfId="3709" xr:uid="{00000000-0005-0000-0000-0000210D0000}"/>
    <cellStyle name="Итог 5 9" xfId="3710" xr:uid="{00000000-0005-0000-0000-0000220D0000}"/>
    <cellStyle name="Итог 5 90" xfId="3711" xr:uid="{00000000-0005-0000-0000-0000230D0000}"/>
    <cellStyle name="Итог 5 91" xfId="3712" xr:uid="{00000000-0005-0000-0000-0000240D0000}"/>
    <cellStyle name="Итог 6" xfId="294" xr:uid="{00000000-0005-0000-0000-0000250D0000}"/>
    <cellStyle name="Итог 6 10" xfId="3713" xr:uid="{00000000-0005-0000-0000-0000260D0000}"/>
    <cellStyle name="Итог 6 11" xfId="3714" xr:uid="{00000000-0005-0000-0000-0000270D0000}"/>
    <cellStyle name="Итог 6 12" xfId="3715" xr:uid="{00000000-0005-0000-0000-0000280D0000}"/>
    <cellStyle name="Итог 6 13" xfId="3716" xr:uid="{00000000-0005-0000-0000-0000290D0000}"/>
    <cellStyle name="Итог 6 14" xfId="3717" xr:uid="{00000000-0005-0000-0000-00002A0D0000}"/>
    <cellStyle name="Итог 6 15" xfId="3718" xr:uid="{00000000-0005-0000-0000-00002B0D0000}"/>
    <cellStyle name="Итог 6 16" xfId="3719" xr:uid="{00000000-0005-0000-0000-00002C0D0000}"/>
    <cellStyle name="Итог 6 17" xfId="3720" xr:uid="{00000000-0005-0000-0000-00002D0D0000}"/>
    <cellStyle name="Итог 6 18" xfId="3721" xr:uid="{00000000-0005-0000-0000-00002E0D0000}"/>
    <cellStyle name="Итог 6 19" xfId="3722" xr:uid="{00000000-0005-0000-0000-00002F0D0000}"/>
    <cellStyle name="Итог 6 2" xfId="3723" xr:uid="{00000000-0005-0000-0000-0000300D0000}"/>
    <cellStyle name="Итог 6 2 2" xfId="3724" xr:uid="{00000000-0005-0000-0000-0000310D0000}"/>
    <cellStyle name="Итог 6 2 3" xfId="3725" xr:uid="{00000000-0005-0000-0000-0000320D0000}"/>
    <cellStyle name="Итог 6 20" xfId="3726" xr:uid="{00000000-0005-0000-0000-0000330D0000}"/>
    <cellStyle name="Итог 6 21" xfId="3727" xr:uid="{00000000-0005-0000-0000-0000340D0000}"/>
    <cellStyle name="Итог 6 22" xfId="3728" xr:uid="{00000000-0005-0000-0000-0000350D0000}"/>
    <cellStyle name="Итог 6 23" xfId="3729" xr:uid="{00000000-0005-0000-0000-0000360D0000}"/>
    <cellStyle name="Итог 6 24" xfId="3730" xr:uid="{00000000-0005-0000-0000-0000370D0000}"/>
    <cellStyle name="Итог 6 25" xfId="3731" xr:uid="{00000000-0005-0000-0000-0000380D0000}"/>
    <cellStyle name="Итог 6 26" xfId="3732" xr:uid="{00000000-0005-0000-0000-0000390D0000}"/>
    <cellStyle name="Итог 6 27" xfId="3733" xr:uid="{00000000-0005-0000-0000-00003A0D0000}"/>
    <cellStyle name="Итог 6 28" xfId="3734" xr:uid="{00000000-0005-0000-0000-00003B0D0000}"/>
    <cellStyle name="Итог 6 29" xfId="3735" xr:uid="{00000000-0005-0000-0000-00003C0D0000}"/>
    <cellStyle name="Итог 6 3" xfId="3736" xr:uid="{00000000-0005-0000-0000-00003D0D0000}"/>
    <cellStyle name="Итог 6 3 2" xfId="3737" xr:uid="{00000000-0005-0000-0000-00003E0D0000}"/>
    <cellStyle name="Итог 6 3 3" xfId="3738" xr:uid="{00000000-0005-0000-0000-00003F0D0000}"/>
    <cellStyle name="Итог 6 30" xfId="3739" xr:uid="{00000000-0005-0000-0000-0000400D0000}"/>
    <cellStyle name="Итог 6 31" xfId="3740" xr:uid="{00000000-0005-0000-0000-0000410D0000}"/>
    <cellStyle name="Итог 6 32" xfId="3741" xr:uid="{00000000-0005-0000-0000-0000420D0000}"/>
    <cellStyle name="Итог 6 33" xfId="3742" xr:uid="{00000000-0005-0000-0000-0000430D0000}"/>
    <cellStyle name="Итог 6 34" xfId="3743" xr:uid="{00000000-0005-0000-0000-0000440D0000}"/>
    <cellStyle name="Итог 6 35" xfId="3744" xr:uid="{00000000-0005-0000-0000-0000450D0000}"/>
    <cellStyle name="Итог 6 36" xfId="3745" xr:uid="{00000000-0005-0000-0000-0000460D0000}"/>
    <cellStyle name="Итог 6 37" xfId="3746" xr:uid="{00000000-0005-0000-0000-0000470D0000}"/>
    <cellStyle name="Итог 6 38" xfId="3747" xr:uid="{00000000-0005-0000-0000-0000480D0000}"/>
    <cellStyle name="Итог 6 39" xfId="3748" xr:uid="{00000000-0005-0000-0000-0000490D0000}"/>
    <cellStyle name="Итог 6 4" xfId="3749" xr:uid="{00000000-0005-0000-0000-00004A0D0000}"/>
    <cellStyle name="Итог 6 4 2" xfId="3750" xr:uid="{00000000-0005-0000-0000-00004B0D0000}"/>
    <cellStyle name="Итог 6 4 3" xfId="3751" xr:uid="{00000000-0005-0000-0000-00004C0D0000}"/>
    <cellStyle name="Итог 6 40" xfId="3752" xr:uid="{00000000-0005-0000-0000-00004D0D0000}"/>
    <cellStyle name="Итог 6 41" xfId="3753" xr:uid="{00000000-0005-0000-0000-00004E0D0000}"/>
    <cellStyle name="Итог 6 42" xfId="3754" xr:uid="{00000000-0005-0000-0000-00004F0D0000}"/>
    <cellStyle name="Итог 6 43" xfId="3755" xr:uid="{00000000-0005-0000-0000-0000500D0000}"/>
    <cellStyle name="Итог 6 44" xfId="3756" xr:uid="{00000000-0005-0000-0000-0000510D0000}"/>
    <cellStyle name="Итог 6 45" xfId="3757" xr:uid="{00000000-0005-0000-0000-0000520D0000}"/>
    <cellStyle name="Итог 6 46" xfId="3758" xr:uid="{00000000-0005-0000-0000-0000530D0000}"/>
    <cellStyle name="Итог 6 47" xfId="3759" xr:uid="{00000000-0005-0000-0000-0000540D0000}"/>
    <cellStyle name="Итог 6 48" xfId="3760" xr:uid="{00000000-0005-0000-0000-0000550D0000}"/>
    <cellStyle name="Итог 6 49" xfId="3761" xr:uid="{00000000-0005-0000-0000-0000560D0000}"/>
    <cellStyle name="Итог 6 5" xfId="3762" xr:uid="{00000000-0005-0000-0000-0000570D0000}"/>
    <cellStyle name="Итог 6 50" xfId="3763" xr:uid="{00000000-0005-0000-0000-0000580D0000}"/>
    <cellStyle name="Итог 6 51" xfId="3764" xr:uid="{00000000-0005-0000-0000-0000590D0000}"/>
    <cellStyle name="Итог 6 52" xfId="3765" xr:uid="{00000000-0005-0000-0000-00005A0D0000}"/>
    <cellStyle name="Итог 6 53" xfId="3766" xr:uid="{00000000-0005-0000-0000-00005B0D0000}"/>
    <cellStyle name="Итог 6 54" xfId="3767" xr:uid="{00000000-0005-0000-0000-00005C0D0000}"/>
    <cellStyle name="Итог 6 55" xfId="3768" xr:uid="{00000000-0005-0000-0000-00005D0D0000}"/>
    <cellStyle name="Итог 6 56" xfId="3769" xr:uid="{00000000-0005-0000-0000-00005E0D0000}"/>
    <cellStyle name="Итог 6 57" xfId="3770" xr:uid="{00000000-0005-0000-0000-00005F0D0000}"/>
    <cellStyle name="Итог 6 58" xfId="3771" xr:uid="{00000000-0005-0000-0000-0000600D0000}"/>
    <cellStyle name="Итог 6 59" xfId="3772" xr:uid="{00000000-0005-0000-0000-0000610D0000}"/>
    <cellStyle name="Итог 6 6" xfId="3773" xr:uid="{00000000-0005-0000-0000-0000620D0000}"/>
    <cellStyle name="Итог 6 60" xfId="3774" xr:uid="{00000000-0005-0000-0000-0000630D0000}"/>
    <cellStyle name="Итог 6 61" xfId="3775" xr:uid="{00000000-0005-0000-0000-0000640D0000}"/>
    <cellStyle name="Итог 6 62" xfId="3776" xr:uid="{00000000-0005-0000-0000-0000650D0000}"/>
    <cellStyle name="Итог 6 63" xfId="3777" xr:uid="{00000000-0005-0000-0000-0000660D0000}"/>
    <cellStyle name="Итог 6 64" xfId="3778" xr:uid="{00000000-0005-0000-0000-0000670D0000}"/>
    <cellStyle name="Итог 6 65" xfId="3779" xr:uid="{00000000-0005-0000-0000-0000680D0000}"/>
    <cellStyle name="Итог 6 66" xfId="3780" xr:uid="{00000000-0005-0000-0000-0000690D0000}"/>
    <cellStyle name="Итог 6 67" xfId="3781" xr:uid="{00000000-0005-0000-0000-00006A0D0000}"/>
    <cellStyle name="Итог 6 68" xfId="3782" xr:uid="{00000000-0005-0000-0000-00006B0D0000}"/>
    <cellStyle name="Итог 6 69" xfId="3783" xr:uid="{00000000-0005-0000-0000-00006C0D0000}"/>
    <cellStyle name="Итог 6 7" xfId="3784" xr:uid="{00000000-0005-0000-0000-00006D0D0000}"/>
    <cellStyle name="Итог 6 70" xfId="3785" xr:uid="{00000000-0005-0000-0000-00006E0D0000}"/>
    <cellStyle name="Итог 6 71" xfId="3786" xr:uid="{00000000-0005-0000-0000-00006F0D0000}"/>
    <cellStyle name="Итог 6 72" xfId="3787" xr:uid="{00000000-0005-0000-0000-0000700D0000}"/>
    <cellStyle name="Итог 6 73" xfId="3788" xr:uid="{00000000-0005-0000-0000-0000710D0000}"/>
    <cellStyle name="Итог 6 74" xfId="3789" xr:uid="{00000000-0005-0000-0000-0000720D0000}"/>
    <cellStyle name="Итог 6 75" xfId="3790" xr:uid="{00000000-0005-0000-0000-0000730D0000}"/>
    <cellStyle name="Итог 6 76" xfId="3791" xr:uid="{00000000-0005-0000-0000-0000740D0000}"/>
    <cellStyle name="Итог 6 77" xfId="3792" xr:uid="{00000000-0005-0000-0000-0000750D0000}"/>
    <cellStyle name="Итог 6 78" xfId="3793" xr:uid="{00000000-0005-0000-0000-0000760D0000}"/>
    <cellStyle name="Итог 6 79" xfId="3794" xr:uid="{00000000-0005-0000-0000-0000770D0000}"/>
    <cellStyle name="Итог 6 8" xfId="3795" xr:uid="{00000000-0005-0000-0000-0000780D0000}"/>
    <cellStyle name="Итог 6 80" xfId="3796" xr:uid="{00000000-0005-0000-0000-0000790D0000}"/>
    <cellStyle name="Итог 6 81" xfId="3797" xr:uid="{00000000-0005-0000-0000-00007A0D0000}"/>
    <cellStyle name="Итог 6 82" xfId="3798" xr:uid="{00000000-0005-0000-0000-00007B0D0000}"/>
    <cellStyle name="Итог 6 83" xfId="3799" xr:uid="{00000000-0005-0000-0000-00007C0D0000}"/>
    <cellStyle name="Итог 6 84" xfId="3800" xr:uid="{00000000-0005-0000-0000-00007D0D0000}"/>
    <cellStyle name="Итог 6 85" xfId="3801" xr:uid="{00000000-0005-0000-0000-00007E0D0000}"/>
    <cellStyle name="Итог 6 86" xfId="3802" xr:uid="{00000000-0005-0000-0000-00007F0D0000}"/>
    <cellStyle name="Итог 6 87" xfId="3803" xr:uid="{00000000-0005-0000-0000-0000800D0000}"/>
    <cellStyle name="Итог 6 88" xfId="3804" xr:uid="{00000000-0005-0000-0000-0000810D0000}"/>
    <cellStyle name="Итог 6 89" xfId="3805" xr:uid="{00000000-0005-0000-0000-0000820D0000}"/>
    <cellStyle name="Итог 6 9" xfId="3806" xr:uid="{00000000-0005-0000-0000-0000830D0000}"/>
    <cellStyle name="Итог 6 90" xfId="3807" xr:uid="{00000000-0005-0000-0000-0000840D0000}"/>
    <cellStyle name="Итог 6 91" xfId="3808" xr:uid="{00000000-0005-0000-0000-0000850D0000}"/>
    <cellStyle name="Итог 7" xfId="295" xr:uid="{00000000-0005-0000-0000-0000860D0000}"/>
    <cellStyle name="Итог 7 10" xfId="3809" xr:uid="{00000000-0005-0000-0000-0000870D0000}"/>
    <cellStyle name="Итог 7 11" xfId="3810" xr:uid="{00000000-0005-0000-0000-0000880D0000}"/>
    <cellStyle name="Итог 7 12" xfId="3811" xr:uid="{00000000-0005-0000-0000-0000890D0000}"/>
    <cellStyle name="Итог 7 13" xfId="3812" xr:uid="{00000000-0005-0000-0000-00008A0D0000}"/>
    <cellStyle name="Итог 7 14" xfId="3813" xr:uid="{00000000-0005-0000-0000-00008B0D0000}"/>
    <cellStyle name="Итог 7 15" xfId="3814" xr:uid="{00000000-0005-0000-0000-00008C0D0000}"/>
    <cellStyle name="Итог 7 16" xfId="3815" xr:uid="{00000000-0005-0000-0000-00008D0D0000}"/>
    <cellStyle name="Итог 7 17" xfId="3816" xr:uid="{00000000-0005-0000-0000-00008E0D0000}"/>
    <cellStyle name="Итог 7 18" xfId="3817" xr:uid="{00000000-0005-0000-0000-00008F0D0000}"/>
    <cellStyle name="Итог 7 19" xfId="3818" xr:uid="{00000000-0005-0000-0000-0000900D0000}"/>
    <cellStyle name="Итог 7 2" xfId="3819" xr:uid="{00000000-0005-0000-0000-0000910D0000}"/>
    <cellStyle name="Итог 7 2 2" xfId="3820" xr:uid="{00000000-0005-0000-0000-0000920D0000}"/>
    <cellStyle name="Итог 7 2 3" xfId="3821" xr:uid="{00000000-0005-0000-0000-0000930D0000}"/>
    <cellStyle name="Итог 7 20" xfId="3822" xr:uid="{00000000-0005-0000-0000-0000940D0000}"/>
    <cellStyle name="Итог 7 21" xfId="3823" xr:uid="{00000000-0005-0000-0000-0000950D0000}"/>
    <cellStyle name="Итог 7 22" xfId="3824" xr:uid="{00000000-0005-0000-0000-0000960D0000}"/>
    <cellStyle name="Итог 7 23" xfId="3825" xr:uid="{00000000-0005-0000-0000-0000970D0000}"/>
    <cellStyle name="Итог 7 24" xfId="3826" xr:uid="{00000000-0005-0000-0000-0000980D0000}"/>
    <cellStyle name="Итог 7 25" xfId="3827" xr:uid="{00000000-0005-0000-0000-0000990D0000}"/>
    <cellStyle name="Итог 7 26" xfId="3828" xr:uid="{00000000-0005-0000-0000-00009A0D0000}"/>
    <cellStyle name="Итог 7 27" xfId="3829" xr:uid="{00000000-0005-0000-0000-00009B0D0000}"/>
    <cellStyle name="Итог 7 28" xfId="3830" xr:uid="{00000000-0005-0000-0000-00009C0D0000}"/>
    <cellStyle name="Итог 7 29" xfId="3831" xr:uid="{00000000-0005-0000-0000-00009D0D0000}"/>
    <cellStyle name="Итог 7 3" xfId="3832" xr:uid="{00000000-0005-0000-0000-00009E0D0000}"/>
    <cellStyle name="Итог 7 3 2" xfId="3833" xr:uid="{00000000-0005-0000-0000-00009F0D0000}"/>
    <cellStyle name="Итог 7 3 3" xfId="3834" xr:uid="{00000000-0005-0000-0000-0000A00D0000}"/>
    <cellStyle name="Итог 7 30" xfId="3835" xr:uid="{00000000-0005-0000-0000-0000A10D0000}"/>
    <cellStyle name="Итог 7 31" xfId="3836" xr:uid="{00000000-0005-0000-0000-0000A20D0000}"/>
    <cellStyle name="Итог 7 32" xfId="3837" xr:uid="{00000000-0005-0000-0000-0000A30D0000}"/>
    <cellStyle name="Итог 7 33" xfId="3838" xr:uid="{00000000-0005-0000-0000-0000A40D0000}"/>
    <cellStyle name="Итог 7 34" xfId="3839" xr:uid="{00000000-0005-0000-0000-0000A50D0000}"/>
    <cellStyle name="Итог 7 35" xfId="3840" xr:uid="{00000000-0005-0000-0000-0000A60D0000}"/>
    <cellStyle name="Итог 7 36" xfId="3841" xr:uid="{00000000-0005-0000-0000-0000A70D0000}"/>
    <cellStyle name="Итог 7 37" xfId="3842" xr:uid="{00000000-0005-0000-0000-0000A80D0000}"/>
    <cellStyle name="Итог 7 38" xfId="3843" xr:uid="{00000000-0005-0000-0000-0000A90D0000}"/>
    <cellStyle name="Итог 7 39" xfId="3844" xr:uid="{00000000-0005-0000-0000-0000AA0D0000}"/>
    <cellStyle name="Итог 7 4" xfId="3845" xr:uid="{00000000-0005-0000-0000-0000AB0D0000}"/>
    <cellStyle name="Итог 7 4 2" xfId="3846" xr:uid="{00000000-0005-0000-0000-0000AC0D0000}"/>
    <cellStyle name="Итог 7 4 3" xfId="3847" xr:uid="{00000000-0005-0000-0000-0000AD0D0000}"/>
    <cellStyle name="Итог 7 40" xfId="3848" xr:uid="{00000000-0005-0000-0000-0000AE0D0000}"/>
    <cellStyle name="Итог 7 41" xfId="3849" xr:uid="{00000000-0005-0000-0000-0000AF0D0000}"/>
    <cellStyle name="Итог 7 42" xfId="3850" xr:uid="{00000000-0005-0000-0000-0000B00D0000}"/>
    <cellStyle name="Итог 7 43" xfId="3851" xr:uid="{00000000-0005-0000-0000-0000B10D0000}"/>
    <cellStyle name="Итог 7 44" xfId="3852" xr:uid="{00000000-0005-0000-0000-0000B20D0000}"/>
    <cellStyle name="Итог 7 45" xfId="3853" xr:uid="{00000000-0005-0000-0000-0000B30D0000}"/>
    <cellStyle name="Итог 7 46" xfId="3854" xr:uid="{00000000-0005-0000-0000-0000B40D0000}"/>
    <cellStyle name="Итог 7 47" xfId="3855" xr:uid="{00000000-0005-0000-0000-0000B50D0000}"/>
    <cellStyle name="Итог 7 48" xfId="3856" xr:uid="{00000000-0005-0000-0000-0000B60D0000}"/>
    <cellStyle name="Итог 7 49" xfId="3857" xr:uid="{00000000-0005-0000-0000-0000B70D0000}"/>
    <cellStyle name="Итог 7 5" xfId="3858" xr:uid="{00000000-0005-0000-0000-0000B80D0000}"/>
    <cellStyle name="Итог 7 50" xfId="3859" xr:uid="{00000000-0005-0000-0000-0000B90D0000}"/>
    <cellStyle name="Итог 7 51" xfId="3860" xr:uid="{00000000-0005-0000-0000-0000BA0D0000}"/>
    <cellStyle name="Итог 7 52" xfId="3861" xr:uid="{00000000-0005-0000-0000-0000BB0D0000}"/>
    <cellStyle name="Итог 7 53" xfId="3862" xr:uid="{00000000-0005-0000-0000-0000BC0D0000}"/>
    <cellStyle name="Итог 7 54" xfId="3863" xr:uid="{00000000-0005-0000-0000-0000BD0D0000}"/>
    <cellStyle name="Итог 7 55" xfId="3864" xr:uid="{00000000-0005-0000-0000-0000BE0D0000}"/>
    <cellStyle name="Итог 7 56" xfId="3865" xr:uid="{00000000-0005-0000-0000-0000BF0D0000}"/>
    <cellStyle name="Итог 7 57" xfId="3866" xr:uid="{00000000-0005-0000-0000-0000C00D0000}"/>
    <cellStyle name="Итог 7 58" xfId="3867" xr:uid="{00000000-0005-0000-0000-0000C10D0000}"/>
    <cellStyle name="Итог 7 59" xfId="3868" xr:uid="{00000000-0005-0000-0000-0000C20D0000}"/>
    <cellStyle name="Итог 7 6" xfId="3869" xr:uid="{00000000-0005-0000-0000-0000C30D0000}"/>
    <cellStyle name="Итог 7 60" xfId="3870" xr:uid="{00000000-0005-0000-0000-0000C40D0000}"/>
    <cellStyle name="Итог 7 61" xfId="3871" xr:uid="{00000000-0005-0000-0000-0000C50D0000}"/>
    <cellStyle name="Итог 7 62" xfId="3872" xr:uid="{00000000-0005-0000-0000-0000C60D0000}"/>
    <cellStyle name="Итог 7 63" xfId="3873" xr:uid="{00000000-0005-0000-0000-0000C70D0000}"/>
    <cellStyle name="Итог 7 64" xfId="3874" xr:uid="{00000000-0005-0000-0000-0000C80D0000}"/>
    <cellStyle name="Итог 7 65" xfId="3875" xr:uid="{00000000-0005-0000-0000-0000C90D0000}"/>
    <cellStyle name="Итог 7 66" xfId="3876" xr:uid="{00000000-0005-0000-0000-0000CA0D0000}"/>
    <cellStyle name="Итог 7 67" xfId="3877" xr:uid="{00000000-0005-0000-0000-0000CB0D0000}"/>
    <cellStyle name="Итог 7 68" xfId="3878" xr:uid="{00000000-0005-0000-0000-0000CC0D0000}"/>
    <cellStyle name="Итог 7 69" xfId="3879" xr:uid="{00000000-0005-0000-0000-0000CD0D0000}"/>
    <cellStyle name="Итог 7 7" xfId="3880" xr:uid="{00000000-0005-0000-0000-0000CE0D0000}"/>
    <cellStyle name="Итог 7 70" xfId="3881" xr:uid="{00000000-0005-0000-0000-0000CF0D0000}"/>
    <cellStyle name="Итог 7 71" xfId="3882" xr:uid="{00000000-0005-0000-0000-0000D00D0000}"/>
    <cellStyle name="Итог 7 72" xfId="3883" xr:uid="{00000000-0005-0000-0000-0000D10D0000}"/>
    <cellStyle name="Итог 7 73" xfId="3884" xr:uid="{00000000-0005-0000-0000-0000D20D0000}"/>
    <cellStyle name="Итог 7 74" xfId="3885" xr:uid="{00000000-0005-0000-0000-0000D30D0000}"/>
    <cellStyle name="Итог 7 75" xfId="3886" xr:uid="{00000000-0005-0000-0000-0000D40D0000}"/>
    <cellStyle name="Итог 7 76" xfId="3887" xr:uid="{00000000-0005-0000-0000-0000D50D0000}"/>
    <cellStyle name="Итог 7 77" xfId="3888" xr:uid="{00000000-0005-0000-0000-0000D60D0000}"/>
    <cellStyle name="Итог 7 78" xfId="3889" xr:uid="{00000000-0005-0000-0000-0000D70D0000}"/>
    <cellStyle name="Итог 7 79" xfId="3890" xr:uid="{00000000-0005-0000-0000-0000D80D0000}"/>
    <cellStyle name="Итог 7 8" xfId="3891" xr:uid="{00000000-0005-0000-0000-0000D90D0000}"/>
    <cellStyle name="Итог 7 80" xfId="3892" xr:uid="{00000000-0005-0000-0000-0000DA0D0000}"/>
    <cellStyle name="Итог 7 81" xfId="3893" xr:uid="{00000000-0005-0000-0000-0000DB0D0000}"/>
    <cellStyle name="Итог 7 82" xfId="3894" xr:uid="{00000000-0005-0000-0000-0000DC0D0000}"/>
    <cellStyle name="Итог 7 83" xfId="3895" xr:uid="{00000000-0005-0000-0000-0000DD0D0000}"/>
    <cellStyle name="Итог 7 84" xfId="3896" xr:uid="{00000000-0005-0000-0000-0000DE0D0000}"/>
    <cellStyle name="Итог 7 85" xfId="3897" xr:uid="{00000000-0005-0000-0000-0000DF0D0000}"/>
    <cellStyle name="Итог 7 86" xfId="3898" xr:uid="{00000000-0005-0000-0000-0000E00D0000}"/>
    <cellStyle name="Итог 7 87" xfId="3899" xr:uid="{00000000-0005-0000-0000-0000E10D0000}"/>
    <cellStyle name="Итог 7 88" xfId="3900" xr:uid="{00000000-0005-0000-0000-0000E20D0000}"/>
    <cellStyle name="Итог 7 89" xfId="3901" xr:uid="{00000000-0005-0000-0000-0000E30D0000}"/>
    <cellStyle name="Итог 7 9" xfId="3902" xr:uid="{00000000-0005-0000-0000-0000E40D0000}"/>
    <cellStyle name="Итог 7 90" xfId="3903" xr:uid="{00000000-0005-0000-0000-0000E50D0000}"/>
    <cellStyle name="Итог 7 91" xfId="3904" xr:uid="{00000000-0005-0000-0000-0000E60D0000}"/>
    <cellStyle name="Итог 8" xfId="296" xr:uid="{00000000-0005-0000-0000-0000E70D0000}"/>
    <cellStyle name="Итог 8 10" xfId="3905" xr:uid="{00000000-0005-0000-0000-0000E80D0000}"/>
    <cellStyle name="Итог 8 11" xfId="3906" xr:uid="{00000000-0005-0000-0000-0000E90D0000}"/>
    <cellStyle name="Итог 8 12" xfId="3907" xr:uid="{00000000-0005-0000-0000-0000EA0D0000}"/>
    <cellStyle name="Итог 8 13" xfId="3908" xr:uid="{00000000-0005-0000-0000-0000EB0D0000}"/>
    <cellStyle name="Итог 8 14" xfId="3909" xr:uid="{00000000-0005-0000-0000-0000EC0D0000}"/>
    <cellStyle name="Итог 8 15" xfId="3910" xr:uid="{00000000-0005-0000-0000-0000ED0D0000}"/>
    <cellStyle name="Итог 8 16" xfId="3911" xr:uid="{00000000-0005-0000-0000-0000EE0D0000}"/>
    <cellStyle name="Итог 8 17" xfId="3912" xr:uid="{00000000-0005-0000-0000-0000EF0D0000}"/>
    <cellStyle name="Итог 8 18" xfId="3913" xr:uid="{00000000-0005-0000-0000-0000F00D0000}"/>
    <cellStyle name="Итог 8 19" xfId="3914" xr:uid="{00000000-0005-0000-0000-0000F10D0000}"/>
    <cellStyle name="Итог 8 2" xfId="3915" xr:uid="{00000000-0005-0000-0000-0000F20D0000}"/>
    <cellStyle name="Итог 8 2 2" xfId="3916" xr:uid="{00000000-0005-0000-0000-0000F30D0000}"/>
    <cellStyle name="Итог 8 2 3" xfId="3917" xr:uid="{00000000-0005-0000-0000-0000F40D0000}"/>
    <cellStyle name="Итог 8 20" xfId="3918" xr:uid="{00000000-0005-0000-0000-0000F50D0000}"/>
    <cellStyle name="Итог 8 21" xfId="3919" xr:uid="{00000000-0005-0000-0000-0000F60D0000}"/>
    <cellStyle name="Итог 8 22" xfId="3920" xr:uid="{00000000-0005-0000-0000-0000F70D0000}"/>
    <cellStyle name="Итог 8 23" xfId="3921" xr:uid="{00000000-0005-0000-0000-0000F80D0000}"/>
    <cellStyle name="Итог 8 24" xfId="3922" xr:uid="{00000000-0005-0000-0000-0000F90D0000}"/>
    <cellStyle name="Итог 8 25" xfId="3923" xr:uid="{00000000-0005-0000-0000-0000FA0D0000}"/>
    <cellStyle name="Итог 8 26" xfId="3924" xr:uid="{00000000-0005-0000-0000-0000FB0D0000}"/>
    <cellStyle name="Итог 8 27" xfId="3925" xr:uid="{00000000-0005-0000-0000-0000FC0D0000}"/>
    <cellStyle name="Итог 8 28" xfId="3926" xr:uid="{00000000-0005-0000-0000-0000FD0D0000}"/>
    <cellStyle name="Итог 8 29" xfId="3927" xr:uid="{00000000-0005-0000-0000-0000FE0D0000}"/>
    <cellStyle name="Итог 8 3" xfId="3928" xr:uid="{00000000-0005-0000-0000-0000FF0D0000}"/>
    <cellStyle name="Итог 8 3 2" xfId="3929" xr:uid="{00000000-0005-0000-0000-0000000E0000}"/>
    <cellStyle name="Итог 8 3 3" xfId="3930" xr:uid="{00000000-0005-0000-0000-0000010E0000}"/>
    <cellStyle name="Итог 8 30" xfId="3931" xr:uid="{00000000-0005-0000-0000-0000020E0000}"/>
    <cellStyle name="Итог 8 31" xfId="3932" xr:uid="{00000000-0005-0000-0000-0000030E0000}"/>
    <cellStyle name="Итог 8 32" xfId="3933" xr:uid="{00000000-0005-0000-0000-0000040E0000}"/>
    <cellStyle name="Итог 8 33" xfId="3934" xr:uid="{00000000-0005-0000-0000-0000050E0000}"/>
    <cellStyle name="Итог 8 34" xfId="3935" xr:uid="{00000000-0005-0000-0000-0000060E0000}"/>
    <cellStyle name="Итог 8 35" xfId="3936" xr:uid="{00000000-0005-0000-0000-0000070E0000}"/>
    <cellStyle name="Итог 8 36" xfId="3937" xr:uid="{00000000-0005-0000-0000-0000080E0000}"/>
    <cellStyle name="Итог 8 37" xfId="3938" xr:uid="{00000000-0005-0000-0000-0000090E0000}"/>
    <cellStyle name="Итог 8 38" xfId="3939" xr:uid="{00000000-0005-0000-0000-00000A0E0000}"/>
    <cellStyle name="Итог 8 39" xfId="3940" xr:uid="{00000000-0005-0000-0000-00000B0E0000}"/>
    <cellStyle name="Итог 8 4" xfId="3941" xr:uid="{00000000-0005-0000-0000-00000C0E0000}"/>
    <cellStyle name="Итог 8 4 2" xfId="3942" xr:uid="{00000000-0005-0000-0000-00000D0E0000}"/>
    <cellStyle name="Итог 8 4 3" xfId="3943" xr:uid="{00000000-0005-0000-0000-00000E0E0000}"/>
    <cellStyle name="Итог 8 40" xfId="3944" xr:uid="{00000000-0005-0000-0000-00000F0E0000}"/>
    <cellStyle name="Итог 8 41" xfId="3945" xr:uid="{00000000-0005-0000-0000-0000100E0000}"/>
    <cellStyle name="Итог 8 42" xfId="3946" xr:uid="{00000000-0005-0000-0000-0000110E0000}"/>
    <cellStyle name="Итог 8 43" xfId="3947" xr:uid="{00000000-0005-0000-0000-0000120E0000}"/>
    <cellStyle name="Итог 8 44" xfId="3948" xr:uid="{00000000-0005-0000-0000-0000130E0000}"/>
    <cellStyle name="Итог 8 45" xfId="3949" xr:uid="{00000000-0005-0000-0000-0000140E0000}"/>
    <cellStyle name="Итог 8 46" xfId="3950" xr:uid="{00000000-0005-0000-0000-0000150E0000}"/>
    <cellStyle name="Итог 8 47" xfId="3951" xr:uid="{00000000-0005-0000-0000-0000160E0000}"/>
    <cellStyle name="Итог 8 48" xfId="3952" xr:uid="{00000000-0005-0000-0000-0000170E0000}"/>
    <cellStyle name="Итог 8 49" xfId="3953" xr:uid="{00000000-0005-0000-0000-0000180E0000}"/>
    <cellStyle name="Итог 8 5" xfId="3954" xr:uid="{00000000-0005-0000-0000-0000190E0000}"/>
    <cellStyle name="Итог 8 50" xfId="3955" xr:uid="{00000000-0005-0000-0000-00001A0E0000}"/>
    <cellStyle name="Итог 8 51" xfId="3956" xr:uid="{00000000-0005-0000-0000-00001B0E0000}"/>
    <cellStyle name="Итог 8 52" xfId="3957" xr:uid="{00000000-0005-0000-0000-00001C0E0000}"/>
    <cellStyle name="Итог 8 53" xfId="3958" xr:uid="{00000000-0005-0000-0000-00001D0E0000}"/>
    <cellStyle name="Итог 8 54" xfId="3959" xr:uid="{00000000-0005-0000-0000-00001E0E0000}"/>
    <cellStyle name="Итог 8 55" xfId="3960" xr:uid="{00000000-0005-0000-0000-00001F0E0000}"/>
    <cellStyle name="Итог 8 56" xfId="3961" xr:uid="{00000000-0005-0000-0000-0000200E0000}"/>
    <cellStyle name="Итог 8 57" xfId="3962" xr:uid="{00000000-0005-0000-0000-0000210E0000}"/>
    <cellStyle name="Итог 8 58" xfId="3963" xr:uid="{00000000-0005-0000-0000-0000220E0000}"/>
    <cellStyle name="Итог 8 59" xfId="3964" xr:uid="{00000000-0005-0000-0000-0000230E0000}"/>
    <cellStyle name="Итог 8 6" xfId="3965" xr:uid="{00000000-0005-0000-0000-0000240E0000}"/>
    <cellStyle name="Итог 8 60" xfId="3966" xr:uid="{00000000-0005-0000-0000-0000250E0000}"/>
    <cellStyle name="Итог 8 61" xfId="3967" xr:uid="{00000000-0005-0000-0000-0000260E0000}"/>
    <cellStyle name="Итог 8 62" xfId="3968" xr:uid="{00000000-0005-0000-0000-0000270E0000}"/>
    <cellStyle name="Итог 8 63" xfId="3969" xr:uid="{00000000-0005-0000-0000-0000280E0000}"/>
    <cellStyle name="Итог 8 64" xfId="3970" xr:uid="{00000000-0005-0000-0000-0000290E0000}"/>
    <cellStyle name="Итог 8 65" xfId="3971" xr:uid="{00000000-0005-0000-0000-00002A0E0000}"/>
    <cellStyle name="Итог 8 66" xfId="3972" xr:uid="{00000000-0005-0000-0000-00002B0E0000}"/>
    <cellStyle name="Итог 8 67" xfId="3973" xr:uid="{00000000-0005-0000-0000-00002C0E0000}"/>
    <cellStyle name="Итог 8 68" xfId="3974" xr:uid="{00000000-0005-0000-0000-00002D0E0000}"/>
    <cellStyle name="Итог 8 69" xfId="3975" xr:uid="{00000000-0005-0000-0000-00002E0E0000}"/>
    <cellStyle name="Итог 8 7" xfId="3976" xr:uid="{00000000-0005-0000-0000-00002F0E0000}"/>
    <cellStyle name="Итог 8 70" xfId="3977" xr:uid="{00000000-0005-0000-0000-0000300E0000}"/>
    <cellStyle name="Итог 8 71" xfId="3978" xr:uid="{00000000-0005-0000-0000-0000310E0000}"/>
    <cellStyle name="Итог 8 72" xfId="3979" xr:uid="{00000000-0005-0000-0000-0000320E0000}"/>
    <cellStyle name="Итог 8 73" xfId="3980" xr:uid="{00000000-0005-0000-0000-0000330E0000}"/>
    <cellStyle name="Итог 8 74" xfId="3981" xr:uid="{00000000-0005-0000-0000-0000340E0000}"/>
    <cellStyle name="Итог 8 75" xfId="3982" xr:uid="{00000000-0005-0000-0000-0000350E0000}"/>
    <cellStyle name="Итог 8 76" xfId="3983" xr:uid="{00000000-0005-0000-0000-0000360E0000}"/>
    <cellStyle name="Итог 8 77" xfId="3984" xr:uid="{00000000-0005-0000-0000-0000370E0000}"/>
    <cellStyle name="Итог 8 78" xfId="3985" xr:uid="{00000000-0005-0000-0000-0000380E0000}"/>
    <cellStyle name="Итог 8 79" xfId="3986" xr:uid="{00000000-0005-0000-0000-0000390E0000}"/>
    <cellStyle name="Итог 8 8" xfId="3987" xr:uid="{00000000-0005-0000-0000-00003A0E0000}"/>
    <cellStyle name="Итог 8 80" xfId="3988" xr:uid="{00000000-0005-0000-0000-00003B0E0000}"/>
    <cellStyle name="Итог 8 81" xfId="3989" xr:uid="{00000000-0005-0000-0000-00003C0E0000}"/>
    <cellStyle name="Итог 8 82" xfId="3990" xr:uid="{00000000-0005-0000-0000-00003D0E0000}"/>
    <cellStyle name="Итог 8 83" xfId="3991" xr:uid="{00000000-0005-0000-0000-00003E0E0000}"/>
    <cellStyle name="Итог 8 84" xfId="3992" xr:uid="{00000000-0005-0000-0000-00003F0E0000}"/>
    <cellStyle name="Итог 8 85" xfId="3993" xr:uid="{00000000-0005-0000-0000-0000400E0000}"/>
    <cellStyle name="Итог 8 86" xfId="3994" xr:uid="{00000000-0005-0000-0000-0000410E0000}"/>
    <cellStyle name="Итог 8 87" xfId="3995" xr:uid="{00000000-0005-0000-0000-0000420E0000}"/>
    <cellStyle name="Итог 8 88" xfId="3996" xr:uid="{00000000-0005-0000-0000-0000430E0000}"/>
    <cellStyle name="Итог 8 89" xfId="3997" xr:uid="{00000000-0005-0000-0000-0000440E0000}"/>
    <cellStyle name="Итог 8 9" xfId="3998" xr:uid="{00000000-0005-0000-0000-0000450E0000}"/>
    <cellStyle name="Итог 8 90" xfId="3999" xr:uid="{00000000-0005-0000-0000-0000460E0000}"/>
    <cellStyle name="Итог 8 91" xfId="4000" xr:uid="{00000000-0005-0000-0000-0000470E0000}"/>
    <cellStyle name="Итог 9" xfId="297" xr:uid="{00000000-0005-0000-0000-0000480E0000}"/>
    <cellStyle name="Итог 9 10" xfId="4001" xr:uid="{00000000-0005-0000-0000-0000490E0000}"/>
    <cellStyle name="Итог 9 11" xfId="4002" xr:uid="{00000000-0005-0000-0000-00004A0E0000}"/>
    <cellStyle name="Итог 9 12" xfId="4003" xr:uid="{00000000-0005-0000-0000-00004B0E0000}"/>
    <cellStyle name="Итог 9 13" xfId="4004" xr:uid="{00000000-0005-0000-0000-00004C0E0000}"/>
    <cellStyle name="Итог 9 14" xfId="4005" xr:uid="{00000000-0005-0000-0000-00004D0E0000}"/>
    <cellStyle name="Итог 9 15" xfId="4006" xr:uid="{00000000-0005-0000-0000-00004E0E0000}"/>
    <cellStyle name="Итог 9 16" xfId="4007" xr:uid="{00000000-0005-0000-0000-00004F0E0000}"/>
    <cellStyle name="Итог 9 17" xfId="4008" xr:uid="{00000000-0005-0000-0000-0000500E0000}"/>
    <cellStyle name="Итог 9 18" xfId="4009" xr:uid="{00000000-0005-0000-0000-0000510E0000}"/>
    <cellStyle name="Итог 9 19" xfId="4010" xr:uid="{00000000-0005-0000-0000-0000520E0000}"/>
    <cellStyle name="Итог 9 2" xfId="4011" xr:uid="{00000000-0005-0000-0000-0000530E0000}"/>
    <cellStyle name="Итог 9 2 2" xfId="4012" xr:uid="{00000000-0005-0000-0000-0000540E0000}"/>
    <cellStyle name="Итог 9 2 3" xfId="4013" xr:uid="{00000000-0005-0000-0000-0000550E0000}"/>
    <cellStyle name="Итог 9 20" xfId="4014" xr:uid="{00000000-0005-0000-0000-0000560E0000}"/>
    <cellStyle name="Итог 9 21" xfId="4015" xr:uid="{00000000-0005-0000-0000-0000570E0000}"/>
    <cellStyle name="Итог 9 22" xfId="4016" xr:uid="{00000000-0005-0000-0000-0000580E0000}"/>
    <cellStyle name="Итог 9 23" xfId="4017" xr:uid="{00000000-0005-0000-0000-0000590E0000}"/>
    <cellStyle name="Итог 9 24" xfId="4018" xr:uid="{00000000-0005-0000-0000-00005A0E0000}"/>
    <cellStyle name="Итог 9 25" xfId="4019" xr:uid="{00000000-0005-0000-0000-00005B0E0000}"/>
    <cellStyle name="Итог 9 26" xfId="4020" xr:uid="{00000000-0005-0000-0000-00005C0E0000}"/>
    <cellStyle name="Итог 9 27" xfId="4021" xr:uid="{00000000-0005-0000-0000-00005D0E0000}"/>
    <cellStyle name="Итог 9 28" xfId="4022" xr:uid="{00000000-0005-0000-0000-00005E0E0000}"/>
    <cellStyle name="Итог 9 29" xfId="4023" xr:uid="{00000000-0005-0000-0000-00005F0E0000}"/>
    <cellStyle name="Итог 9 3" xfId="4024" xr:uid="{00000000-0005-0000-0000-0000600E0000}"/>
    <cellStyle name="Итог 9 3 2" xfId="4025" xr:uid="{00000000-0005-0000-0000-0000610E0000}"/>
    <cellStyle name="Итог 9 3 3" xfId="4026" xr:uid="{00000000-0005-0000-0000-0000620E0000}"/>
    <cellStyle name="Итог 9 30" xfId="4027" xr:uid="{00000000-0005-0000-0000-0000630E0000}"/>
    <cellStyle name="Итог 9 31" xfId="4028" xr:uid="{00000000-0005-0000-0000-0000640E0000}"/>
    <cellStyle name="Итог 9 32" xfId="4029" xr:uid="{00000000-0005-0000-0000-0000650E0000}"/>
    <cellStyle name="Итог 9 33" xfId="4030" xr:uid="{00000000-0005-0000-0000-0000660E0000}"/>
    <cellStyle name="Итог 9 34" xfId="4031" xr:uid="{00000000-0005-0000-0000-0000670E0000}"/>
    <cellStyle name="Итог 9 35" xfId="4032" xr:uid="{00000000-0005-0000-0000-0000680E0000}"/>
    <cellStyle name="Итог 9 36" xfId="4033" xr:uid="{00000000-0005-0000-0000-0000690E0000}"/>
    <cellStyle name="Итог 9 37" xfId="4034" xr:uid="{00000000-0005-0000-0000-00006A0E0000}"/>
    <cellStyle name="Итог 9 38" xfId="4035" xr:uid="{00000000-0005-0000-0000-00006B0E0000}"/>
    <cellStyle name="Итог 9 39" xfId="4036" xr:uid="{00000000-0005-0000-0000-00006C0E0000}"/>
    <cellStyle name="Итог 9 4" xfId="4037" xr:uid="{00000000-0005-0000-0000-00006D0E0000}"/>
    <cellStyle name="Итог 9 4 2" xfId="4038" xr:uid="{00000000-0005-0000-0000-00006E0E0000}"/>
    <cellStyle name="Итог 9 4 3" xfId="4039" xr:uid="{00000000-0005-0000-0000-00006F0E0000}"/>
    <cellStyle name="Итог 9 40" xfId="4040" xr:uid="{00000000-0005-0000-0000-0000700E0000}"/>
    <cellStyle name="Итог 9 41" xfId="4041" xr:uid="{00000000-0005-0000-0000-0000710E0000}"/>
    <cellStyle name="Итог 9 42" xfId="4042" xr:uid="{00000000-0005-0000-0000-0000720E0000}"/>
    <cellStyle name="Итог 9 43" xfId="4043" xr:uid="{00000000-0005-0000-0000-0000730E0000}"/>
    <cellStyle name="Итог 9 44" xfId="4044" xr:uid="{00000000-0005-0000-0000-0000740E0000}"/>
    <cellStyle name="Итог 9 45" xfId="4045" xr:uid="{00000000-0005-0000-0000-0000750E0000}"/>
    <cellStyle name="Итог 9 46" xfId="4046" xr:uid="{00000000-0005-0000-0000-0000760E0000}"/>
    <cellStyle name="Итог 9 47" xfId="4047" xr:uid="{00000000-0005-0000-0000-0000770E0000}"/>
    <cellStyle name="Итог 9 48" xfId="4048" xr:uid="{00000000-0005-0000-0000-0000780E0000}"/>
    <cellStyle name="Итог 9 49" xfId="4049" xr:uid="{00000000-0005-0000-0000-0000790E0000}"/>
    <cellStyle name="Итог 9 5" xfId="4050" xr:uid="{00000000-0005-0000-0000-00007A0E0000}"/>
    <cellStyle name="Итог 9 50" xfId="4051" xr:uid="{00000000-0005-0000-0000-00007B0E0000}"/>
    <cellStyle name="Итог 9 51" xfId="4052" xr:uid="{00000000-0005-0000-0000-00007C0E0000}"/>
    <cellStyle name="Итог 9 52" xfId="4053" xr:uid="{00000000-0005-0000-0000-00007D0E0000}"/>
    <cellStyle name="Итог 9 53" xfId="4054" xr:uid="{00000000-0005-0000-0000-00007E0E0000}"/>
    <cellStyle name="Итог 9 54" xfId="4055" xr:uid="{00000000-0005-0000-0000-00007F0E0000}"/>
    <cellStyle name="Итог 9 55" xfId="4056" xr:uid="{00000000-0005-0000-0000-0000800E0000}"/>
    <cellStyle name="Итог 9 56" xfId="4057" xr:uid="{00000000-0005-0000-0000-0000810E0000}"/>
    <cellStyle name="Итог 9 57" xfId="4058" xr:uid="{00000000-0005-0000-0000-0000820E0000}"/>
    <cellStyle name="Итог 9 58" xfId="4059" xr:uid="{00000000-0005-0000-0000-0000830E0000}"/>
    <cellStyle name="Итог 9 59" xfId="4060" xr:uid="{00000000-0005-0000-0000-0000840E0000}"/>
    <cellStyle name="Итог 9 6" xfId="4061" xr:uid="{00000000-0005-0000-0000-0000850E0000}"/>
    <cellStyle name="Итог 9 60" xfId="4062" xr:uid="{00000000-0005-0000-0000-0000860E0000}"/>
    <cellStyle name="Итог 9 61" xfId="4063" xr:uid="{00000000-0005-0000-0000-0000870E0000}"/>
    <cellStyle name="Итог 9 62" xfId="4064" xr:uid="{00000000-0005-0000-0000-0000880E0000}"/>
    <cellStyle name="Итог 9 63" xfId="4065" xr:uid="{00000000-0005-0000-0000-0000890E0000}"/>
    <cellStyle name="Итог 9 64" xfId="4066" xr:uid="{00000000-0005-0000-0000-00008A0E0000}"/>
    <cellStyle name="Итог 9 65" xfId="4067" xr:uid="{00000000-0005-0000-0000-00008B0E0000}"/>
    <cellStyle name="Итог 9 66" xfId="4068" xr:uid="{00000000-0005-0000-0000-00008C0E0000}"/>
    <cellStyle name="Итог 9 67" xfId="4069" xr:uid="{00000000-0005-0000-0000-00008D0E0000}"/>
    <cellStyle name="Итог 9 68" xfId="4070" xr:uid="{00000000-0005-0000-0000-00008E0E0000}"/>
    <cellStyle name="Итог 9 69" xfId="4071" xr:uid="{00000000-0005-0000-0000-00008F0E0000}"/>
    <cellStyle name="Итог 9 7" xfId="4072" xr:uid="{00000000-0005-0000-0000-0000900E0000}"/>
    <cellStyle name="Итог 9 70" xfId="4073" xr:uid="{00000000-0005-0000-0000-0000910E0000}"/>
    <cellStyle name="Итог 9 71" xfId="4074" xr:uid="{00000000-0005-0000-0000-0000920E0000}"/>
    <cellStyle name="Итог 9 72" xfId="4075" xr:uid="{00000000-0005-0000-0000-0000930E0000}"/>
    <cellStyle name="Итог 9 73" xfId="4076" xr:uid="{00000000-0005-0000-0000-0000940E0000}"/>
    <cellStyle name="Итог 9 74" xfId="4077" xr:uid="{00000000-0005-0000-0000-0000950E0000}"/>
    <cellStyle name="Итог 9 75" xfId="4078" xr:uid="{00000000-0005-0000-0000-0000960E0000}"/>
    <cellStyle name="Итог 9 76" xfId="4079" xr:uid="{00000000-0005-0000-0000-0000970E0000}"/>
    <cellStyle name="Итог 9 77" xfId="4080" xr:uid="{00000000-0005-0000-0000-0000980E0000}"/>
    <cellStyle name="Итог 9 78" xfId="4081" xr:uid="{00000000-0005-0000-0000-0000990E0000}"/>
    <cellStyle name="Итог 9 79" xfId="4082" xr:uid="{00000000-0005-0000-0000-00009A0E0000}"/>
    <cellStyle name="Итог 9 8" xfId="4083" xr:uid="{00000000-0005-0000-0000-00009B0E0000}"/>
    <cellStyle name="Итог 9 80" xfId="4084" xr:uid="{00000000-0005-0000-0000-00009C0E0000}"/>
    <cellStyle name="Итог 9 81" xfId="4085" xr:uid="{00000000-0005-0000-0000-00009D0E0000}"/>
    <cellStyle name="Итог 9 82" xfId="4086" xr:uid="{00000000-0005-0000-0000-00009E0E0000}"/>
    <cellStyle name="Итог 9 83" xfId="4087" xr:uid="{00000000-0005-0000-0000-00009F0E0000}"/>
    <cellStyle name="Итог 9 84" xfId="4088" xr:uid="{00000000-0005-0000-0000-0000A00E0000}"/>
    <cellStyle name="Итог 9 85" xfId="4089" xr:uid="{00000000-0005-0000-0000-0000A10E0000}"/>
    <cellStyle name="Итог 9 86" xfId="4090" xr:uid="{00000000-0005-0000-0000-0000A20E0000}"/>
    <cellStyle name="Итог 9 87" xfId="4091" xr:uid="{00000000-0005-0000-0000-0000A30E0000}"/>
    <cellStyle name="Итог 9 88" xfId="4092" xr:uid="{00000000-0005-0000-0000-0000A40E0000}"/>
    <cellStyle name="Итог 9 89" xfId="4093" xr:uid="{00000000-0005-0000-0000-0000A50E0000}"/>
    <cellStyle name="Итог 9 9" xfId="4094" xr:uid="{00000000-0005-0000-0000-0000A60E0000}"/>
    <cellStyle name="Итог 9 90" xfId="4095" xr:uid="{00000000-0005-0000-0000-0000A70E0000}"/>
    <cellStyle name="Итог 9 91" xfId="4096" xr:uid="{00000000-0005-0000-0000-0000A80E0000}"/>
    <cellStyle name="Контрольная ячейка 10" xfId="298" xr:uid="{00000000-0005-0000-0000-0000A90E0000}"/>
    <cellStyle name="Контрольная ячейка 2" xfId="299" xr:uid="{00000000-0005-0000-0000-0000AA0E0000}"/>
    <cellStyle name="Контрольная ячейка 3" xfId="300" xr:uid="{00000000-0005-0000-0000-0000AB0E0000}"/>
    <cellStyle name="Контрольная ячейка 4" xfId="301" xr:uid="{00000000-0005-0000-0000-0000AC0E0000}"/>
    <cellStyle name="Контрольная ячейка 5" xfId="302" xr:uid="{00000000-0005-0000-0000-0000AD0E0000}"/>
    <cellStyle name="Контрольная ячейка 6" xfId="303" xr:uid="{00000000-0005-0000-0000-0000AE0E0000}"/>
    <cellStyle name="Контрольная ячейка 7" xfId="304" xr:uid="{00000000-0005-0000-0000-0000AF0E0000}"/>
    <cellStyle name="Контрольная ячейка 8" xfId="305" xr:uid="{00000000-0005-0000-0000-0000B00E0000}"/>
    <cellStyle name="Контрольная ячейка 9" xfId="306" xr:uid="{00000000-0005-0000-0000-0000B10E0000}"/>
    <cellStyle name="Название 10" xfId="307" xr:uid="{00000000-0005-0000-0000-0000B20E0000}"/>
    <cellStyle name="Название 2" xfId="308" xr:uid="{00000000-0005-0000-0000-0000B30E0000}"/>
    <cellStyle name="Название 3" xfId="309" xr:uid="{00000000-0005-0000-0000-0000B40E0000}"/>
    <cellStyle name="Название 4" xfId="310" xr:uid="{00000000-0005-0000-0000-0000B50E0000}"/>
    <cellStyle name="Название 5" xfId="311" xr:uid="{00000000-0005-0000-0000-0000B60E0000}"/>
    <cellStyle name="Название 6" xfId="312" xr:uid="{00000000-0005-0000-0000-0000B70E0000}"/>
    <cellStyle name="Название 7" xfId="313" xr:uid="{00000000-0005-0000-0000-0000B80E0000}"/>
    <cellStyle name="Название 8" xfId="314" xr:uid="{00000000-0005-0000-0000-0000B90E0000}"/>
    <cellStyle name="Название 9" xfId="315" xr:uid="{00000000-0005-0000-0000-0000BA0E0000}"/>
    <cellStyle name="Нейтральный 10" xfId="316" xr:uid="{00000000-0005-0000-0000-0000BB0E0000}"/>
    <cellStyle name="Нейтральный 2" xfId="317" xr:uid="{00000000-0005-0000-0000-0000BC0E0000}"/>
    <cellStyle name="Нейтральный 3" xfId="318" xr:uid="{00000000-0005-0000-0000-0000BD0E0000}"/>
    <cellStyle name="Нейтральный 4" xfId="319" xr:uid="{00000000-0005-0000-0000-0000BE0E0000}"/>
    <cellStyle name="Нейтральный 5" xfId="320" xr:uid="{00000000-0005-0000-0000-0000BF0E0000}"/>
    <cellStyle name="Нейтральный 6" xfId="321" xr:uid="{00000000-0005-0000-0000-0000C00E0000}"/>
    <cellStyle name="Нейтральный 7" xfId="322" xr:uid="{00000000-0005-0000-0000-0000C10E0000}"/>
    <cellStyle name="Нейтральный 8" xfId="323" xr:uid="{00000000-0005-0000-0000-0000C20E0000}"/>
    <cellStyle name="Нейтральный 9" xfId="324" xr:uid="{00000000-0005-0000-0000-0000C30E0000}"/>
    <cellStyle name="Обычный" xfId="0" builtinId="0"/>
    <cellStyle name="Обычный 10" xfId="2" xr:uid="{00000000-0005-0000-0000-0000C50E0000}"/>
    <cellStyle name="Обычный 10 2" xfId="596" xr:uid="{00000000-0005-0000-0000-0000C60E0000}"/>
    <cellStyle name="Обычный 11" xfId="392" xr:uid="{00000000-0005-0000-0000-0000C70E0000}"/>
    <cellStyle name="Обычный 12" xfId="588" xr:uid="{00000000-0005-0000-0000-0000C80E0000}"/>
    <cellStyle name="Обычный 12 2" xfId="630" xr:uid="{00000000-0005-0000-0000-0000C90E0000}"/>
    <cellStyle name="Обычный 13" xfId="597" xr:uid="{00000000-0005-0000-0000-0000CA0E0000}"/>
    <cellStyle name="Обычный 14" xfId="598" xr:uid="{00000000-0005-0000-0000-0000CB0E0000}"/>
    <cellStyle name="Обычный 15" xfId="599" xr:uid="{00000000-0005-0000-0000-0000CC0E0000}"/>
    <cellStyle name="Обычный 16" xfId="600" xr:uid="{00000000-0005-0000-0000-0000CD0E0000}"/>
    <cellStyle name="Обычный 17" xfId="592" xr:uid="{00000000-0005-0000-0000-0000CE0E0000}"/>
    <cellStyle name="Обычный 18" xfId="601" xr:uid="{00000000-0005-0000-0000-0000CF0E0000}"/>
    <cellStyle name="Обычный 18 2" xfId="640" xr:uid="{00000000-0005-0000-0000-0000D00E0000}"/>
    <cellStyle name="Обычный 18 2 2" xfId="4097" xr:uid="{00000000-0005-0000-0000-0000D10E0000}"/>
    <cellStyle name="Обычный 18 2 2 2 2" xfId="5118" xr:uid="{79FF0275-DF2D-4836-8DCD-88735FF7CDB5}"/>
    <cellStyle name="Обычный 18 2 3" xfId="5117" xr:uid="{13EA581B-8185-4B9E-B456-339942E9FD78}"/>
    <cellStyle name="Обычный 18 3" xfId="4098" xr:uid="{00000000-0005-0000-0000-0000D20E0000}"/>
    <cellStyle name="Обычный 18 4" xfId="4099" xr:uid="{00000000-0005-0000-0000-0000D30E0000}"/>
    <cellStyle name="Обычный 18 5" xfId="4100" xr:uid="{00000000-0005-0000-0000-0000D40E0000}"/>
    <cellStyle name="Обычный 18 6" xfId="4101" xr:uid="{00000000-0005-0000-0000-0000D50E0000}"/>
    <cellStyle name="Обычный 19" xfId="602" xr:uid="{00000000-0005-0000-0000-0000D60E0000}"/>
    <cellStyle name="Обычный 19 2" xfId="603" xr:uid="{00000000-0005-0000-0000-0000D70E0000}"/>
    <cellStyle name="Обычный 19 2 2" xfId="604" xr:uid="{00000000-0005-0000-0000-0000D80E0000}"/>
    <cellStyle name="Обычный 19 2 2 2" xfId="4102" xr:uid="{00000000-0005-0000-0000-0000D90E0000}"/>
    <cellStyle name="Обычный 19 2 2 23" xfId="4103" xr:uid="{00000000-0005-0000-0000-0000DA0E0000}"/>
    <cellStyle name="Обычный 19 2 2 3" xfId="4104" xr:uid="{00000000-0005-0000-0000-0000DB0E0000}"/>
    <cellStyle name="Обычный 19 2 2 3 2" xfId="4105" xr:uid="{00000000-0005-0000-0000-0000DC0E0000}"/>
    <cellStyle name="Обычный 19 2 2 3 2 2" xfId="5090" xr:uid="{00000000-0005-0000-0000-0000DD0E0000}"/>
    <cellStyle name="Обычный 19 2 2 4" xfId="4106" xr:uid="{00000000-0005-0000-0000-0000DE0E0000}"/>
    <cellStyle name="Обычный 19 2 2 4 2" xfId="4107" xr:uid="{00000000-0005-0000-0000-0000DF0E0000}"/>
    <cellStyle name="Обычный 19 2 2 4 2 2" xfId="5091" xr:uid="{00000000-0005-0000-0000-0000E00E0000}"/>
    <cellStyle name="Обычный 19 2 2 5" xfId="4108" xr:uid="{00000000-0005-0000-0000-0000E10E0000}"/>
    <cellStyle name="Обычный 19 2 2 5 2" xfId="4109" xr:uid="{00000000-0005-0000-0000-0000E20E0000}"/>
    <cellStyle name="Обычный 19 2 2 5 2 2" xfId="5092" xr:uid="{00000000-0005-0000-0000-0000E30E0000}"/>
    <cellStyle name="Обычный 19 2 2 6" xfId="4110" xr:uid="{00000000-0005-0000-0000-0000E40E0000}"/>
    <cellStyle name="Обычный 19 2 3" xfId="4111" xr:uid="{00000000-0005-0000-0000-0000E50E0000}"/>
    <cellStyle name="Обычный 19 2 4" xfId="4112" xr:uid="{00000000-0005-0000-0000-0000E60E0000}"/>
    <cellStyle name="Обычный 19 2 5" xfId="4113" xr:uid="{00000000-0005-0000-0000-0000E70E0000}"/>
    <cellStyle name="Обычный 19 2 6" xfId="4114" xr:uid="{00000000-0005-0000-0000-0000E80E0000}"/>
    <cellStyle name="Обычный 19 2 7" xfId="4115" xr:uid="{00000000-0005-0000-0000-0000E90E0000}"/>
    <cellStyle name="Обычный 19 2 7 2" xfId="5093" xr:uid="{00000000-0005-0000-0000-0000EA0E0000}"/>
    <cellStyle name="Обычный 19 3" xfId="605" xr:uid="{00000000-0005-0000-0000-0000EB0E0000}"/>
    <cellStyle name="Обычный 19 3 2" xfId="4116" xr:uid="{00000000-0005-0000-0000-0000EC0E0000}"/>
    <cellStyle name="Обычный 19 3 3" xfId="4117" xr:uid="{00000000-0005-0000-0000-0000ED0E0000}"/>
    <cellStyle name="Обычный 19 3 4" xfId="4118" xr:uid="{00000000-0005-0000-0000-0000EE0E0000}"/>
    <cellStyle name="Обычный 19 3 5" xfId="4119" xr:uid="{00000000-0005-0000-0000-0000EF0E0000}"/>
    <cellStyle name="Обычный 19 3 6" xfId="4120" xr:uid="{00000000-0005-0000-0000-0000F00E0000}"/>
    <cellStyle name="Обычный 19 4" xfId="4121" xr:uid="{00000000-0005-0000-0000-0000F10E0000}"/>
    <cellStyle name="Обычный 19 4 2" xfId="4122" xr:uid="{00000000-0005-0000-0000-0000F20E0000}"/>
    <cellStyle name="Обычный 19 5" xfId="4123" xr:uid="{00000000-0005-0000-0000-0000F30E0000}"/>
    <cellStyle name="Обычный 19 6" xfId="4124" xr:uid="{00000000-0005-0000-0000-0000F40E0000}"/>
    <cellStyle name="Обычный 19 7" xfId="4125" xr:uid="{00000000-0005-0000-0000-0000F50E0000}"/>
    <cellStyle name="Обычный 19 8" xfId="4126" xr:uid="{00000000-0005-0000-0000-0000F60E0000}"/>
    <cellStyle name="Обычный 2" xfId="3" xr:uid="{00000000-0005-0000-0000-0000F70E0000}"/>
    <cellStyle name="Обычный 2 10" xfId="325" xr:uid="{00000000-0005-0000-0000-0000F80E0000}"/>
    <cellStyle name="Обычный 2 11" xfId="387" xr:uid="{00000000-0005-0000-0000-0000F90E0000}"/>
    <cellStyle name="Обычный 2 11 2" xfId="591" xr:uid="{00000000-0005-0000-0000-0000FA0E0000}"/>
    <cellStyle name="Обычный 2 12" xfId="589" xr:uid="{00000000-0005-0000-0000-0000FB0E0000}"/>
    <cellStyle name="Обычный 2 13" xfId="631" xr:uid="{00000000-0005-0000-0000-0000FC0E0000}"/>
    <cellStyle name="Обычный 2 2" xfId="4" xr:uid="{00000000-0005-0000-0000-0000FD0E0000}"/>
    <cellStyle name="Обычный 2 2 2" xfId="388" xr:uid="{00000000-0005-0000-0000-0000FE0E0000}"/>
    <cellStyle name="Обычный 2 2 2 2" xfId="4127" xr:uid="{00000000-0005-0000-0000-0000FF0E0000}"/>
    <cellStyle name="Обычный 2 2 3" xfId="393" xr:uid="{00000000-0005-0000-0000-0000000F0000}"/>
    <cellStyle name="Обычный 2 2 4" xfId="394" xr:uid="{00000000-0005-0000-0000-0000010F0000}"/>
    <cellStyle name="Обычный 2 2 5" xfId="395" xr:uid="{00000000-0005-0000-0000-0000020F0000}"/>
    <cellStyle name="Обычный 2 2 6" xfId="606" xr:uid="{00000000-0005-0000-0000-0000030F0000}"/>
    <cellStyle name="Обычный 2 2 7" xfId="607" xr:uid="{00000000-0005-0000-0000-0000040F0000}"/>
    <cellStyle name="Обычный 2 2 8" xfId="632" xr:uid="{00000000-0005-0000-0000-0000050F0000}"/>
    <cellStyle name="Обычный 2 3" xfId="9" xr:uid="{00000000-0005-0000-0000-0000060F0000}"/>
    <cellStyle name="Обычный 2 3 2" xfId="396" xr:uid="{00000000-0005-0000-0000-0000070F0000}"/>
    <cellStyle name="Обычный 2 3 3" xfId="608" xr:uid="{00000000-0005-0000-0000-0000080F0000}"/>
    <cellStyle name="Обычный 2 3 3 2" xfId="609" xr:uid="{00000000-0005-0000-0000-0000090F0000}"/>
    <cellStyle name="Обычный 2 3 3 2 2" xfId="633" xr:uid="{00000000-0005-0000-0000-00000A0F0000}"/>
    <cellStyle name="Обычный 2 3 3 2 2 2" xfId="4128" xr:uid="{00000000-0005-0000-0000-00000B0F0000}"/>
    <cellStyle name="Обычный 2 3 3 2 2 2 2" xfId="4129" xr:uid="{00000000-0005-0000-0000-00000C0F0000}"/>
    <cellStyle name="Обычный 2 3 3 2 2 2 3" xfId="4130" xr:uid="{00000000-0005-0000-0000-00000D0F0000}"/>
    <cellStyle name="Обычный 2 3 3 2 2 2 4" xfId="4131" xr:uid="{00000000-0005-0000-0000-00000E0F0000}"/>
    <cellStyle name="Обычный 2 3 3 2 2 2 5" xfId="4132" xr:uid="{00000000-0005-0000-0000-00000F0F0000}"/>
    <cellStyle name="Обычный 2 3 3 2 2 2 6" xfId="4133" xr:uid="{00000000-0005-0000-0000-0000100F0000}"/>
    <cellStyle name="Обычный 2 3 3 2 2 2 6 2 2" xfId="5111" xr:uid="{37BE22BA-1801-4181-9DA5-99BA56F8C38C}"/>
    <cellStyle name="Обычный 2 3 3 2 2 2 6 5" xfId="5119" xr:uid="{3EF01498-4814-46DA-BE49-FD9D70E5E3DF}"/>
    <cellStyle name="Обычный 2 3 3 2 2 3" xfId="4134" xr:uid="{00000000-0005-0000-0000-0000110F0000}"/>
    <cellStyle name="Обычный 2 3 3 2 2 4" xfId="4135" xr:uid="{00000000-0005-0000-0000-0000120F0000}"/>
    <cellStyle name="Обычный 2 3 3 2 2 5" xfId="4136" xr:uid="{00000000-0005-0000-0000-0000130F0000}"/>
    <cellStyle name="Обычный 2 3 3 2 2 6" xfId="4137" xr:uid="{00000000-0005-0000-0000-0000140F0000}"/>
    <cellStyle name="Обычный 2 3 3 2 2 7" xfId="4138" xr:uid="{00000000-0005-0000-0000-0000150F0000}"/>
    <cellStyle name="Обычный 2 3 3 2 2 8" xfId="5094" xr:uid="{00000000-0005-0000-0000-0000160F0000}"/>
    <cellStyle name="Обычный 2 3 3 2 3" xfId="634" xr:uid="{00000000-0005-0000-0000-0000170F0000}"/>
    <cellStyle name="Обычный 2 3 3 2 3 2" xfId="4139" xr:uid="{00000000-0005-0000-0000-0000180F0000}"/>
    <cellStyle name="Обычный 2 3 3 2 3 3" xfId="4140" xr:uid="{00000000-0005-0000-0000-0000190F0000}"/>
    <cellStyle name="Обычный 2 3 3 2 3 4" xfId="4141" xr:uid="{00000000-0005-0000-0000-00001A0F0000}"/>
    <cellStyle name="Обычный 2 3 3 2 3 5" xfId="4142" xr:uid="{00000000-0005-0000-0000-00001B0F0000}"/>
    <cellStyle name="Обычный 2 3 3 2 3 6" xfId="4143" xr:uid="{00000000-0005-0000-0000-00001C0F0000}"/>
    <cellStyle name="Обычный 2 3 3 2 4" xfId="4144" xr:uid="{00000000-0005-0000-0000-00001D0F0000}"/>
    <cellStyle name="Обычный 2 3 3 2 4 2" xfId="4145" xr:uid="{00000000-0005-0000-0000-00001E0F0000}"/>
    <cellStyle name="Обычный 2 3 3 2 5" xfId="4146" xr:uid="{00000000-0005-0000-0000-00001F0F0000}"/>
    <cellStyle name="Обычный 2 3 3 2 6" xfId="4147" xr:uid="{00000000-0005-0000-0000-0000200F0000}"/>
    <cellStyle name="Обычный 2 3 3 2 7" xfId="4148" xr:uid="{00000000-0005-0000-0000-0000210F0000}"/>
    <cellStyle name="Обычный 2 3 3 2 8" xfId="4149" xr:uid="{00000000-0005-0000-0000-0000220F0000}"/>
    <cellStyle name="Обычный 2 3 3 3" xfId="4150" xr:uid="{00000000-0005-0000-0000-0000230F0000}"/>
    <cellStyle name="Обычный 2 3 3 3 2" xfId="4151" xr:uid="{00000000-0005-0000-0000-0000240F0000}"/>
    <cellStyle name="Обычный 2 3 3 4" xfId="4152" xr:uid="{00000000-0005-0000-0000-0000250F0000}"/>
    <cellStyle name="Обычный 2 3 3 5" xfId="4153" xr:uid="{00000000-0005-0000-0000-0000260F0000}"/>
    <cellStyle name="Обычный 2 3 3 6" xfId="4154" xr:uid="{00000000-0005-0000-0000-0000270F0000}"/>
    <cellStyle name="Обычный 2 3 3 7" xfId="4155" xr:uid="{00000000-0005-0000-0000-0000280F0000}"/>
    <cellStyle name="Обычный 2 4" xfId="326" xr:uid="{00000000-0005-0000-0000-0000290F0000}"/>
    <cellStyle name="Обычный 2 5" xfId="327" xr:uid="{00000000-0005-0000-0000-00002A0F0000}"/>
    <cellStyle name="Обычный 2 6" xfId="328" xr:uid="{00000000-0005-0000-0000-00002B0F0000}"/>
    <cellStyle name="Обычный 2 7" xfId="329" xr:uid="{00000000-0005-0000-0000-00002C0F0000}"/>
    <cellStyle name="Обычный 2 8" xfId="330" xr:uid="{00000000-0005-0000-0000-00002D0F0000}"/>
    <cellStyle name="Обычный 2 9" xfId="331" xr:uid="{00000000-0005-0000-0000-00002E0F0000}"/>
    <cellStyle name="Обычный 20" xfId="610" xr:uid="{00000000-0005-0000-0000-00002F0F0000}"/>
    <cellStyle name="Обычный 20 2" xfId="4156" xr:uid="{00000000-0005-0000-0000-0000300F0000}"/>
    <cellStyle name="Обычный 20 2 2" xfId="4157" xr:uid="{00000000-0005-0000-0000-0000310F0000}"/>
    <cellStyle name="Обычный 20 3" xfId="4158" xr:uid="{00000000-0005-0000-0000-0000320F0000}"/>
    <cellStyle name="Обычный 20 4" xfId="4159" xr:uid="{00000000-0005-0000-0000-0000330F0000}"/>
    <cellStyle name="Обычный 20 5" xfId="4160" xr:uid="{00000000-0005-0000-0000-0000340F0000}"/>
    <cellStyle name="Обычный 20 6" xfId="4161" xr:uid="{00000000-0005-0000-0000-0000350F0000}"/>
    <cellStyle name="Обычный 21" xfId="611" xr:uid="{00000000-0005-0000-0000-0000360F0000}"/>
    <cellStyle name="Обычный 21 2" xfId="4162" xr:uid="{00000000-0005-0000-0000-0000370F0000}"/>
    <cellStyle name="Обычный 21 2 2" xfId="4163" xr:uid="{00000000-0005-0000-0000-0000380F0000}"/>
    <cellStyle name="Обычный 21 3" xfId="4164" xr:uid="{00000000-0005-0000-0000-0000390F0000}"/>
    <cellStyle name="Обычный 21 4" xfId="4165" xr:uid="{00000000-0005-0000-0000-00003A0F0000}"/>
    <cellStyle name="Обычный 21 5" xfId="4166" xr:uid="{00000000-0005-0000-0000-00003B0F0000}"/>
    <cellStyle name="Обычный 21 6" xfId="4167" xr:uid="{00000000-0005-0000-0000-00003C0F0000}"/>
    <cellStyle name="Обычный 21 6 2" xfId="5095" xr:uid="{00000000-0005-0000-0000-00003D0F0000}"/>
    <cellStyle name="Обычный 21 7" xfId="5096" xr:uid="{00000000-0005-0000-0000-00003E0F0000}"/>
    <cellStyle name="Обычный 21 7 2" xfId="5114" xr:uid="{94AE1EE4-EDD6-4BB1-B422-CA35F0A8065F}"/>
    <cellStyle name="Обычный 22" xfId="612" xr:uid="{00000000-0005-0000-0000-00003F0F0000}"/>
    <cellStyle name="Обычный 222" xfId="613" xr:uid="{00000000-0005-0000-0000-0000400F0000}"/>
    <cellStyle name="Обычный 222 2" xfId="4168" xr:uid="{00000000-0005-0000-0000-0000410F0000}"/>
    <cellStyle name="Обычный 222 2 2" xfId="4169" xr:uid="{00000000-0005-0000-0000-0000420F0000}"/>
    <cellStyle name="Обычный 222 3" xfId="4170" xr:uid="{00000000-0005-0000-0000-0000430F0000}"/>
    <cellStyle name="Обычный 222 4" xfId="4171" xr:uid="{00000000-0005-0000-0000-0000440F0000}"/>
    <cellStyle name="Обычный 222 5" xfId="4172" xr:uid="{00000000-0005-0000-0000-0000450F0000}"/>
    <cellStyle name="Обычный 222 6" xfId="4173" xr:uid="{00000000-0005-0000-0000-0000460F0000}"/>
    <cellStyle name="Обычный 223" xfId="614" xr:uid="{00000000-0005-0000-0000-0000470F0000}"/>
    <cellStyle name="Обычный 223 2" xfId="4174" xr:uid="{00000000-0005-0000-0000-0000480F0000}"/>
    <cellStyle name="Обычный 223 2 2" xfId="4175" xr:uid="{00000000-0005-0000-0000-0000490F0000}"/>
    <cellStyle name="Обычный 223 3" xfId="4176" xr:uid="{00000000-0005-0000-0000-00004A0F0000}"/>
    <cellStyle name="Обычный 223 4" xfId="4177" xr:uid="{00000000-0005-0000-0000-00004B0F0000}"/>
    <cellStyle name="Обычный 223 5" xfId="4178" xr:uid="{00000000-0005-0000-0000-00004C0F0000}"/>
    <cellStyle name="Обычный 223 6" xfId="4179" xr:uid="{00000000-0005-0000-0000-00004D0F0000}"/>
    <cellStyle name="Обычный 23" xfId="615" xr:uid="{00000000-0005-0000-0000-00004E0F0000}"/>
    <cellStyle name="Обычный 23 2" xfId="4180" xr:uid="{00000000-0005-0000-0000-00004F0F0000}"/>
    <cellStyle name="Обычный 23 2 2" xfId="4181" xr:uid="{00000000-0005-0000-0000-0000500F0000}"/>
    <cellStyle name="Обычный 23 3" xfId="4182" xr:uid="{00000000-0005-0000-0000-0000510F0000}"/>
    <cellStyle name="Обычный 23 4" xfId="4183" xr:uid="{00000000-0005-0000-0000-0000520F0000}"/>
    <cellStyle name="Обычный 23 5" xfId="4184" xr:uid="{00000000-0005-0000-0000-0000530F0000}"/>
    <cellStyle name="Обычный 23 6" xfId="4185" xr:uid="{00000000-0005-0000-0000-0000540F0000}"/>
    <cellStyle name="Обычный 24" xfId="616" xr:uid="{00000000-0005-0000-0000-0000550F0000}"/>
    <cellStyle name="Обычный 24 2" xfId="4186" xr:uid="{00000000-0005-0000-0000-0000560F0000}"/>
    <cellStyle name="Обычный 24 2 2" xfId="4187" xr:uid="{00000000-0005-0000-0000-0000570F0000}"/>
    <cellStyle name="Обычный 24 3" xfId="4188" xr:uid="{00000000-0005-0000-0000-0000580F0000}"/>
    <cellStyle name="Обычный 24 4" xfId="4189" xr:uid="{00000000-0005-0000-0000-0000590F0000}"/>
    <cellStyle name="Обычный 24 5" xfId="4190" xr:uid="{00000000-0005-0000-0000-00005A0F0000}"/>
    <cellStyle name="Обычный 24 6" xfId="4191" xr:uid="{00000000-0005-0000-0000-00005B0F0000}"/>
    <cellStyle name="Обычный 25" xfId="617" xr:uid="{00000000-0005-0000-0000-00005C0F0000}"/>
    <cellStyle name="Обычный 25 2" xfId="618" xr:uid="{00000000-0005-0000-0000-00005D0F0000}"/>
    <cellStyle name="Обычный 25 3" xfId="590" xr:uid="{00000000-0005-0000-0000-00005E0F0000}"/>
    <cellStyle name="Обычный 25 3 2" xfId="4192" xr:uid="{00000000-0005-0000-0000-00005F0F0000}"/>
    <cellStyle name="Обычный 25 3 3" xfId="4193" xr:uid="{00000000-0005-0000-0000-0000600F0000}"/>
    <cellStyle name="Обычный 25 3 4" xfId="4194" xr:uid="{00000000-0005-0000-0000-0000610F0000}"/>
    <cellStyle name="Обычный 25 3 5" xfId="4195" xr:uid="{00000000-0005-0000-0000-0000620F0000}"/>
    <cellStyle name="Обычный 25 3 6" xfId="4196" xr:uid="{00000000-0005-0000-0000-0000630F0000}"/>
    <cellStyle name="Обычный 25 3 7" xfId="4197" xr:uid="{00000000-0005-0000-0000-0000640F0000}"/>
    <cellStyle name="Обычный 25 3 8" xfId="4198" xr:uid="{00000000-0005-0000-0000-0000650F0000}"/>
    <cellStyle name="Обычный 25 3 8 2" xfId="5097" xr:uid="{00000000-0005-0000-0000-0000660F0000}"/>
    <cellStyle name="Обычный 25 4" xfId="4199" xr:uid="{00000000-0005-0000-0000-0000670F0000}"/>
    <cellStyle name="Обычный 25 5" xfId="4200" xr:uid="{00000000-0005-0000-0000-0000680F0000}"/>
    <cellStyle name="Обычный 25 6" xfId="4201" xr:uid="{00000000-0005-0000-0000-0000690F0000}"/>
    <cellStyle name="Обычный 25 7" xfId="4202" xr:uid="{00000000-0005-0000-0000-00006A0F0000}"/>
    <cellStyle name="Обычный 25 7 2" xfId="4203" xr:uid="{00000000-0005-0000-0000-00006B0F0000}"/>
    <cellStyle name="Обычный 25 7 3" xfId="4204" xr:uid="{00000000-0005-0000-0000-00006C0F0000}"/>
    <cellStyle name="Обычный 25 8" xfId="4205" xr:uid="{00000000-0005-0000-0000-00006D0F0000}"/>
    <cellStyle name="Обычный 25 9" xfId="4206" xr:uid="{00000000-0005-0000-0000-00006E0F0000}"/>
    <cellStyle name="Обычный 25 9 2" xfId="5098" xr:uid="{00000000-0005-0000-0000-00006F0F0000}"/>
    <cellStyle name="Обычный 25 9 2 3 5" xfId="5121" xr:uid="{2A6786BB-2627-4AB6-9A13-40FF15B2F85C}"/>
    <cellStyle name="Обычный 25 9 3" xfId="5112" xr:uid="{F0F0F588-7569-42C4-B18B-64F8F5B93A40}"/>
    <cellStyle name="Обычный 25 9 4" xfId="5110" xr:uid="{ACD418CA-CF69-43F0-A9D6-9CD76F8E6B2A}"/>
    <cellStyle name="Обычный 25 9 4 4 5" xfId="5120" xr:uid="{6B5BE284-80D0-49AE-B51C-7A5EF688AC8D}"/>
    <cellStyle name="Обычный 26" xfId="635" xr:uid="{00000000-0005-0000-0000-0000700F0000}"/>
    <cellStyle name="Обычный 26 2" xfId="4207" xr:uid="{00000000-0005-0000-0000-0000710F0000}"/>
    <cellStyle name="Обычный 26 3" xfId="4208" xr:uid="{00000000-0005-0000-0000-0000720F0000}"/>
    <cellStyle name="Обычный 26 4" xfId="4209" xr:uid="{00000000-0005-0000-0000-0000730F0000}"/>
    <cellStyle name="Обычный 26 5" xfId="4210" xr:uid="{00000000-0005-0000-0000-0000740F0000}"/>
    <cellStyle name="Обычный 26 6" xfId="4211" xr:uid="{00000000-0005-0000-0000-0000750F0000}"/>
    <cellStyle name="Обычный 27" xfId="636" xr:uid="{00000000-0005-0000-0000-0000760F0000}"/>
    <cellStyle name="Обычный 27 2" xfId="4212" xr:uid="{00000000-0005-0000-0000-0000770F0000}"/>
    <cellStyle name="Обычный 27 3" xfId="4213" xr:uid="{00000000-0005-0000-0000-0000780F0000}"/>
    <cellStyle name="Обычный 27 4" xfId="4214" xr:uid="{00000000-0005-0000-0000-0000790F0000}"/>
    <cellStyle name="Обычный 27 5" xfId="4215" xr:uid="{00000000-0005-0000-0000-00007A0F0000}"/>
    <cellStyle name="Обычный 27 6" xfId="4216" xr:uid="{00000000-0005-0000-0000-00007B0F0000}"/>
    <cellStyle name="Обычный 28" xfId="639" xr:uid="{00000000-0005-0000-0000-00007C0F0000}"/>
    <cellStyle name="Обычный 28 2" xfId="4217" xr:uid="{00000000-0005-0000-0000-00007D0F0000}"/>
    <cellStyle name="Обычный 28 3" xfId="4218" xr:uid="{00000000-0005-0000-0000-00007E0F0000}"/>
    <cellStyle name="Обычный 28 4" xfId="4219" xr:uid="{00000000-0005-0000-0000-00007F0F0000}"/>
    <cellStyle name="Обычный 28 5" xfId="4220" xr:uid="{00000000-0005-0000-0000-0000800F0000}"/>
    <cellStyle name="Обычный 28 6" xfId="4221" xr:uid="{00000000-0005-0000-0000-0000810F0000}"/>
    <cellStyle name="Обычный 29" xfId="4222" xr:uid="{00000000-0005-0000-0000-0000820F0000}"/>
    <cellStyle name="Обычный 29 2" xfId="4223" xr:uid="{00000000-0005-0000-0000-0000830F0000}"/>
    <cellStyle name="Обычный 29 3" xfId="5099" xr:uid="{00000000-0005-0000-0000-0000840F0000}"/>
    <cellStyle name="Обычный 29 3 2" xfId="5100" xr:uid="{00000000-0005-0000-0000-0000850F0000}"/>
    <cellStyle name="Обычный 3" xfId="5" xr:uid="{00000000-0005-0000-0000-0000860F0000}"/>
    <cellStyle name="Обычный 3 10" xfId="397" xr:uid="{00000000-0005-0000-0000-0000870F0000}"/>
    <cellStyle name="Обычный 3 11" xfId="398" xr:uid="{00000000-0005-0000-0000-0000880F0000}"/>
    <cellStyle name="Обычный 3 12" xfId="399" xr:uid="{00000000-0005-0000-0000-0000890F0000}"/>
    <cellStyle name="Обычный 3 13" xfId="400" xr:uid="{00000000-0005-0000-0000-00008A0F0000}"/>
    <cellStyle name="Обычный 3 14" xfId="401" xr:uid="{00000000-0005-0000-0000-00008B0F0000}"/>
    <cellStyle name="Обычный 3 15" xfId="402" xr:uid="{00000000-0005-0000-0000-00008C0F0000}"/>
    <cellStyle name="Обычный 3 16" xfId="403" xr:uid="{00000000-0005-0000-0000-00008D0F0000}"/>
    <cellStyle name="Обычный 3 17" xfId="404" xr:uid="{00000000-0005-0000-0000-00008E0F0000}"/>
    <cellStyle name="Обычный 3 18" xfId="405" xr:uid="{00000000-0005-0000-0000-00008F0F0000}"/>
    <cellStyle name="Обычный 3 19" xfId="406" xr:uid="{00000000-0005-0000-0000-0000900F0000}"/>
    <cellStyle name="Обычный 3 2" xfId="389" xr:uid="{00000000-0005-0000-0000-0000910F0000}"/>
    <cellStyle name="Обычный 3 2 2" xfId="619" xr:uid="{00000000-0005-0000-0000-0000920F0000}"/>
    <cellStyle name="Обычный 3 20" xfId="407" xr:uid="{00000000-0005-0000-0000-0000930F0000}"/>
    <cellStyle name="Обычный 3 21" xfId="408" xr:uid="{00000000-0005-0000-0000-0000940F0000}"/>
    <cellStyle name="Обычный 3 22" xfId="409" xr:uid="{00000000-0005-0000-0000-0000950F0000}"/>
    <cellStyle name="Обычный 3 23" xfId="620" xr:uid="{00000000-0005-0000-0000-0000960F0000}"/>
    <cellStyle name="Обычный 3 3" xfId="390" xr:uid="{00000000-0005-0000-0000-0000970F0000}"/>
    <cellStyle name="Обычный 3 4" xfId="410" xr:uid="{00000000-0005-0000-0000-0000980F0000}"/>
    <cellStyle name="Обычный 3 5" xfId="411" xr:uid="{00000000-0005-0000-0000-0000990F0000}"/>
    <cellStyle name="Обычный 3 6" xfId="412" xr:uid="{00000000-0005-0000-0000-00009A0F0000}"/>
    <cellStyle name="Обычный 3 7" xfId="413" xr:uid="{00000000-0005-0000-0000-00009B0F0000}"/>
    <cellStyle name="Обычный 3 8" xfId="414" xr:uid="{00000000-0005-0000-0000-00009C0F0000}"/>
    <cellStyle name="Обычный 3 9" xfId="415" xr:uid="{00000000-0005-0000-0000-00009D0F0000}"/>
    <cellStyle name="Обычный 30" xfId="4224" xr:uid="{00000000-0005-0000-0000-00009E0F0000}"/>
    <cellStyle name="Обычный 31" xfId="4225" xr:uid="{00000000-0005-0000-0000-00009F0F0000}"/>
    <cellStyle name="Обычный 31 2" xfId="5101" xr:uid="{00000000-0005-0000-0000-0000A00F0000}"/>
    <cellStyle name="Обычный 31 3" xfId="5102" xr:uid="{00000000-0005-0000-0000-0000A10F0000}"/>
    <cellStyle name="Обычный 31 4" xfId="5116" xr:uid="{E75AB636-9025-4511-9923-864262D151C0}"/>
    <cellStyle name="Обычный 4" xfId="6" xr:uid="{00000000-0005-0000-0000-0000A20F0000}"/>
    <cellStyle name="Обычный 4 2" xfId="416" xr:uid="{00000000-0005-0000-0000-0000A30F0000}"/>
    <cellStyle name="Обычный 4 3" xfId="417" xr:uid="{00000000-0005-0000-0000-0000A40F0000}"/>
    <cellStyle name="Обычный 5" xfId="7" xr:uid="{00000000-0005-0000-0000-0000A50F0000}"/>
    <cellStyle name="Обычный 5 10" xfId="418" xr:uid="{00000000-0005-0000-0000-0000A60F0000}"/>
    <cellStyle name="Обычный 5 11" xfId="419" xr:uid="{00000000-0005-0000-0000-0000A70F0000}"/>
    <cellStyle name="Обычный 5 12" xfId="420" xr:uid="{00000000-0005-0000-0000-0000A80F0000}"/>
    <cellStyle name="Обычный 5 13" xfId="421" xr:uid="{00000000-0005-0000-0000-0000A90F0000}"/>
    <cellStyle name="Обычный 5 14" xfId="422" xr:uid="{00000000-0005-0000-0000-0000AA0F0000}"/>
    <cellStyle name="Обычный 5 15" xfId="423" xr:uid="{00000000-0005-0000-0000-0000AB0F0000}"/>
    <cellStyle name="Обычный 5 16" xfId="424" xr:uid="{00000000-0005-0000-0000-0000AC0F0000}"/>
    <cellStyle name="Обычный 5 17" xfId="425" xr:uid="{00000000-0005-0000-0000-0000AD0F0000}"/>
    <cellStyle name="Обычный 5 18" xfId="426" xr:uid="{00000000-0005-0000-0000-0000AE0F0000}"/>
    <cellStyle name="Обычный 5 19" xfId="427" xr:uid="{00000000-0005-0000-0000-0000AF0F0000}"/>
    <cellStyle name="Обычный 5 2" xfId="428" xr:uid="{00000000-0005-0000-0000-0000B00F0000}"/>
    <cellStyle name="Обычный 5 20" xfId="429" xr:uid="{00000000-0005-0000-0000-0000B10F0000}"/>
    <cellStyle name="Обычный 5 21" xfId="430" xr:uid="{00000000-0005-0000-0000-0000B20F0000}"/>
    <cellStyle name="Обычный 5 22" xfId="637" xr:uid="{00000000-0005-0000-0000-0000B30F0000}"/>
    <cellStyle name="Обычный 5 3" xfId="431" xr:uid="{00000000-0005-0000-0000-0000B40F0000}"/>
    <cellStyle name="Обычный 5 4" xfId="432" xr:uid="{00000000-0005-0000-0000-0000B50F0000}"/>
    <cellStyle name="Обычный 5 5" xfId="433" xr:uid="{00000000-0005-0000-0000-0000B60F0000}"/>
    <cellStyle name="Обычный 5 6" xfId="434" xr:uid="{00000000-0005-0000-0000-0000B70F0000}"/>
    <cellStyle name="Обычный 5 7" xfId="435" xr:uid="{00000000-0005-0000-0000-0000B80F0000}"/>
    <cellStyle name="Обычный 5 8" xfId="436" xr:uid="{00000000-0005-0000-0000-0000B90F0000}"/>
    <cellStyle name="Обычный 5 9" xfId="437" xr:uid="{00000000-0005-0000-0000-0000BA0F0000}"/>
    <cellStyle name="Обычный 6" xfId="8" xr:uid="{00000000-0005-0000-0000-0000BB0F0000}"/>
    <cellStyle name="Обычный 7" xfId="391" xr:uid="{00000000-0005-0000-0000-0000BC0F0000}"/>
    <cellStyle name="Обычный 72" xfId="621" xr:uid="{00000000-0005-0000-0000-0000BD0F0000}"/>
    <cellStyle name="Обычный 72 2" xfId="4226" xr:uid="{00000000-0005-0000-0000-0000BE0F0000}"/>
    <cellStyle name="Обычный 72 2 2" xfId="4227" xr:uid="{00000000-0005-0000-0000-0000BF0F0000}"/>
    <cellStyle name="Обычный 72 3" xfId="4228" xr:uid="{00000000-0005-0000-0000-0000C00F0000}"/>
    <cellStyle name="Обычный 72 4" xfId="4229" xr:uid="{00000000-0005-0000-0000-0000C10F0000}"/>
    <cellStyle name="Обычный 72 5" xfId="4230" xr:uid="{00000000-0005-0000-0000-0000C20F0000}"/>
    <cellStyle name="Обычный 72 6" xfId="4231" xr:uid="{00000000-0005-0000-0000-0000C30F0000}"/>
    <cellStyle name="Обычный 8" xfId="438" xr:uid="{00000000-0005-0000-0000-0000C40F0000}"/>
    <cellStyle name="Обычный 9" xfId="332" xr:uid="{00000000-0005-0000-0000-0000C50F0000}"/>
    <cellStyle name="Обычный_291 имущ" xfId="5115" xr:uid="{6AD54ED9-1A4C-4F64-B110-146A6767D7AF}"/>
    <cellStyle name="Плохой 10" xfId="333" xr:uid="{00000000-0005-0000-0000-0000C60F0000}"/>
    <cellStyle name="Плохой 2" xfId="334" xr:uid="{00000000-0005-0000-0000-0000C70F0000}"/>
    <cellStyle name="Плохой 3" xfId="335" xr:uid="{00000000-0005-0000-0000-0000C80F0000}"/>
    <cellStyle name="Плохой 4" xfId="336" xr:uid="{00000000-0005-0000-0000-0000C90F0000}"/>
    <cellStyle name="Плохой 5" xfId="337" xr:uid="{00000000-0005-0000-0000-0000CA0F0000}"/>
    <cellStyle name="Плохой 6" xfId="338" xr:uid="{00000000-0005-0000-0000-0000CB0F0000}"/>
    <cellStyle name="Плохой 7" xfId="339" xr:uid="{00000000-0005-0000-0000-0000CC0F0000}"/>
    <cellStyle name="Плохой 8" xfId="340" xr:uid="{00000000-0005-0000-0000-0000CD0F0000}"/>
    <cellStyle name="Плохой 9" xfId="341" xr:uid="{00000000-0005-0000-0000-0000CE0F0000}"/>
    <cellStyle name="Пояснение" xfId="5113" builtinId="53"/>
    <cellStyle name="Пояснение 10" xfId="342" xr:uid="{00000000-0005-0000-0000-0000CF0F0000}"/>
    <cellStyle name="Пояснение 11" xfId="638" xr:uid="{00000000-0005-0000-0000-0000D00F0000}"/>
    <cellStyle name="Пояснение 2" xfId="343" xr:uid="{00000000-0005-0000-0000-0000D10F0000}"/>
    <cellStyle name="Пояснение 3" xfId="344" xr:uid="{00000000-0005-0000-0000-0000D20F0000}"/>
    <cellStyle name="Пояснение 4" xfId="345" xr:uid="{00000000-0005-0000-0000-0000D30F0000}"/>
    <cellStyle name="Пояснение 5" xfId="346" xr:uid="{00000000-0005-0000-0000-0000D40F0000}"/>
    <cellStyle name="Пояснение 6" xfId="347" xr:uid="{00000000-0005-0000-0000-0000D50F0000}"/>
    <cellStyle name="Пояснение 7" xfId="348" xr:uid="{00000000-0005-0000-0000-0000D60F0000}"/>
    <cellStyle name="Пояснение 8" xfId="349" xr:uid="{00000000-0005-0000-0000-0000D70F0000}"/>
    <cellStyle name="Пояснение 9" xfId="350" xr:uid="{00000000-0005-0000-0000-0000D80F0000}"/>
    <cellStyle name="Примечание 10" xfId="351" xr:uid="{00000000-0005-0000-0000-0000D90F0000}"/>
    <cellStyle name="Примечание 10 10" xfId="4232" xr:uid="{00000000-0005-0000-0000-0000DA0F0000}"/>
    <cellStyle name="Примечание 10 11" xfId="4233" xr:uid="{00000000-0005-0000-0000-0000DB0F0000}"/>
    <cellStyle name="Примечание 10 12" xfId="4234" xr:uid="{00000000-0005-0000-0000-0000DC0F0000}"/>
    <cellStyle name="Примечание 10 13" xfId="4235" xr:uid="{00000000-0005-0000-0000-0000DD0F0000}"/>
    <cellStyle name="Примечание 10 14" xfId="4236" xr:uid="{00000000-0005-0000-0000-0000DE0F0000}"/>
    <cellStyle name="Примечание 10 15" xfId="4237" xr:uid="{00000000-0005-0000-0000-0000DF0F0000}"/>
    <cellStyle name="Примечание 10 16" xfId="4238" xr:uid="{00000000-0005-0000-0000-0000E00F0000}"/>
    <cellStyle name="Примечание 10 17" xfId="4239" xr:uid="{00000000-0005-0000-0000-0000E10F0000}"/>
    <cellStyle name="Примечание 10 18" xfId="4240" xr:uid="{00000000-0005-0000-0000-0000E20F0000}"/>
    <cellStyle name="Примечание 10 19" xfId="4241" xr:uid="{00000000-0005-0000-0000-0000E30F0000}"/>
    <cellStyle name="Примечание 10 2" xfId="4242" xr:uid="{00000000-0005-0000-0000-0000E40F0000}"/>
    <cellStyle name="Примечание 10 2 2" xfId="4243" xr:uid="{00000000-0005-0000-0000-0000E50F0000}"/>
    <cellStyle name="Примечание 10 2 3" xfId="4244" xr:uid="{00000000-0005-0000-0000-0000E60F0000}"/>
    <cellStyle name="Примечание 10 20" xfId="4245" xr:uid="{00000000-0005-0000-0000-0000E70F0000}"/>
    <cellStyle name="Примечание 10 21" xfId="4246" xr:uid="{00000000-0005-0000-0000-0000E80F0000}"/>
    <cellStyle name="Примечание 10 22" xfId="4247" xr:uid="{00000000-0005-0000-0000-0000E90F0000}"/>
    <cellStyle name="Примечание 10 23" xfId="4248" xr:uid="{00000000-0005-0000-0000-0000EA0F0000}"/>
    <cellStyle name="Примечание 10 24" xfId="4249" xr:uid="{00000000-0005-0000-0000-0000EB0F0000}"/>
    <cellStyle name="Примечание 10 25" xfId="4250" xr:uid="{00000000-0005-0000-0000-0000EC0F0000}"/>
    <cellStyle name="Примечание 10 26" xfId="4251" xr:uid="{00000000-0005-0000-0000-0000ED0F0000}"/>
    <cellStyle name="Примечание 10 27" xfId="4252" xr:uid="{00000000-0005-0000-0000-0000EE0F0000}"/>
    <cellStyle name="Примечание 10 28" xfId="4253" xr:uid="{00000000-0005-0000-0000-0000EF0F0000}"/>
    <cellStyle name="Примечание 10 29" xfId="4254" xr:uid="{00000000-0005-0000-0000-0000F00F0000}"/>
    <cellStyle name="Примечание 10 3" xfId="4255" xr:uid="{00000000-0005-0000-0000-0000F10F0000}"/>
    <cellStyle name="Примечание 10 3 2" xfId="4256" xr:uid="{00000000-0005-0000-0000-0000F20F0000}"/>
    <cellStyle name="Примечание 10 3 3" xfId="4257" xr:uid="{00000000-0005-0000-0000-0000F30F0000}"/>
    <cellStyle name="Примечание 10 30" xfId="4258" xr:uid="{00000000-0005-0000-0000-0000F40F0000}"/>
    <cellStyle name="Примечание 10 31" xfId="4259" xr:uid="{00000000-0005-0000-0000-0000F50F0000}"/>
    <cellStyle name="Примечание 10 32" xfId="4260" xr:uid="{00000000-0005-0000-0000-0000F60F0000}"/>
    <cellStyle name="Примечание 10 33" xfId="4261" xr:uid="{00000000-0005-0000-0000-0000F70F0000}"/>
    <cellStyle name="Примечание 10 34" xfId="4262" xr:uid="{00000000-0005-0000-0000-0000F80F0000}"/>
    <cellStyle name="Примечание 10 35" xfId="4263" xr:uid="{00000000-0005-0000-0000-0000F90F0000}"/>
    <cellStyle name="Примечание 10 36" xfId="4264" xr:uid="{00000000-0005-0000-0000-0000FA0F0000}"/>
    <cellStyle name="Примечание 10 37" xfId="4265" xr:uid="{00000000-0005-0000-0000-0000FB0F0000}"/>
    <cellStyle name="Примечание 10 38" xfId="4266" xr:uid="{00000000-0005-0000-0000-0000FC0F0000}"/>
    <cellStyle name="Примечание 10 39" xfId="4267" xr:uid="{00000000-0005-0000-0000-0000FD0F0000}"/>
    <cellStyle name="Примечание 10 4" xfId="4268" xr:uid="{00000000-0005-0000-0000-0000FE0F0000}"/>
    <cellStyle name="Примечание 10 4 2" xfId="4269" xr:uid="{00000000-0005-0000-0000-0000FF0F0000}"/>
    <cellStyle name="Примечание 10 4 3" xfId="4270" xr:uid="{00000000-0005-0000-0000-000000100000}"/>
    <cellStyle name="Примечание 10 40" xfId="4271" xr:uid="{00000000-0005-0000-0000-000001100000}"/>
    <cellStyle name="Примечание 10 41" xfId="4272" xr:uid="{00000000-0005-0000-0000-000002100000}"/>
    <cellStyle name="Примечание 10 42" xfId="4273" xr:uid="{00000000-0005-0000-0000-000003100000}"/>
    <cellStyle name="Примечание 10 43" xfId="4274" xr:uid="{00000000-0005-0000-0000-000004100000}"/>
    <cellStyle name="Примечание 10 44" xfId="4275" xr:uid="{00000000-0005-0000-0000-000005100000}"/>
    <cellStyle name="Примечание 10 45" xfId="4276" xr:uid="{00000000-0005-0000-0000-000006100000}"/>
    <cellStyle name="Примечание 10 46" xfId="4277" xr:uid="{00000000-0005-0000-0000-000007100000}"/>
    <cellStyle name="Примечание 10 47" xfId="4278" xr:uid="{00000000-0005-0000-0000-000008100000}"/>
    <cellStyle name="Примечание 10 48" xfId="4279" xr:uid="{00000000-0005-0000-0000-000009100000}"/>
    <cellStyle name="Примечание 10 49" xfId="4280" xr:uid="{00000000-0005-0000-0000-00000A100000}"/>
    <cellStyle name="Примечание 10 5" xfId="4281" xr:uid="{00000000-0005-0000-0000-00000B100000}"/>
    <cellStyle name="Примечание 10 50" xfId="4282" xr:uid="{00000000-0005-0000-0000-00000C100000}"/>
    <cellStyle name="Примечание 10 51" xfId="4283" xr:uid="{00000000-0005-0000-0000-00000D100000}"/>
    <cellStyle name="Примечание 10 52" xfId="4284" xr:uid="{00000000-0005-0000-0000-00000E100000}"/>
    <cellStyle name="Примечание 10 53" xfId="4285" xr:uid="{00000000-0005-0000-0000-00000F100000}"/>
    <cellStyle name="Примечание 10 54" xfId="4286" xr:uid="{00000000-0005-0000-0000-000010100000}"/>
    <cellStyle name="Примечание 10 55" xfId="4287" xr:uid="{00000000-0005-0000-0000-000011100000}"/>
    <cellStyle name="Примечание 10 56" xfId="4288" xr:uid="{00000000-0005-0000-0000-000012100000}"/>
    <cellStyle name="Примечание 10 57" xfId="4289" xr:uid="{00000000-0005-0000-0000-000013100000}"/>
    <cellStyle name="Примечание 10 58" xfId="4290" xr:uid="{00000000-0005-0000-0000-000014100000}"/>
    <cellStyle name="Примечание 10 59" xfId="4291" xr:uid="{00000000-0005-0000-0000-000015100000}"/>
    <cellStyle name="Примечание 10 6" xfId="4292" xr:uid="{00000000-0005-0000-0000-000016100000}"/>
    <cellStyle name="Примечание 10 60" xfId="4293" xr:uid="{00000000-0005-0000-0000-000017100000}"/>
    <cellStyle name="Примечание 10 61" xfId="4294" xr:uid="{00000000-0005-0000-0000-000018100000}"/>
    <cellStyle name="Примечание 10 62" xfId="4295" xr:uid="{00000000-0005-0000-0000-000019100000}"/>
    <cellStyle name="Примечание 10 63" xfId="4296" xr:uid="{00000000-0005-0000-0000-00001A100000}"/>
    <cellStyle name="Примечание 10 64" xfId="4297" xr:uid="{00000000-0005-0000-0000-00001B100000}"/>
    <cellStyle name="Примечание 10 65" xfId="4298" xr:uid="{00000000-0005-0000-0000-00001C100000}"/>
    <cellStyle name="Примечание 10 66" xfId="4299" xr:uid="{00000000-0005-0000-0000-00001D100000}"/>
    <cellStyle name="Примечание 10 67" xfId="4300" xr:uid="{00000000-0005-0000-0000-00001E100000}"/>
    <cellStyle name="Примечание 10 68" xfId="4301" xr:uid="{00000000-0005-0000-0000-00001F100000}"/>
    <cellStyle name="Примечание 10 69" xfId="4302" xr:uid="{00000000-0005-0000-0000-000020100000}"/>
    <cellStyle name="Примечание 10 7" xfId="4303" xr:uid="{00000000-0005-0000-0000-000021100000}"/>
    <cellStyle name="Примечание 10 70" xfId="4304" xr:uid="{00000000-0005-0000-0000-000022100000}"/>
    <cellStyle name="Примечание 10 71" xfId="4305" xr:uid="{00000000-0005-0000-0000-000023100000}"/>
    <cellStyle name="Примечание 10 72" xfId="4306" xr:uid="{00000000-0005-0000-0000-000024100000}"/>
    <cellStyle name="Примечание 10 73" xfId="4307" xr:uid="{00000000-0005-0000-0000-000025100000}"/>
    <cellStyle name="Примечание 10 74" xfId="4308" xr:uid="{00000000-0005-0000-0000-000026100000}"/>
    <cellStyle name="Примечание 10 75" xfId="4309" xr:uid="{00000000-0005-0000-0000-000027100000}"/>
    <cellStyle name="Примечание 10 76" xfId="4310" xr:uid="{00000000-0005-0000-0000-000028100000}"/>
    <cellStyle name="Примечание 10 77" xfId="4311" xr:uid="{00000000-0005-0000-0000-000029100000}"/>
    <cellStyle name="Примечание 10 78" xfId="4312" xr:uid="{00000000-0005-0000-0000-00002A100000}"/>
    <cellStyle name="Примечание 10 79" xfId="4313" xr:uid="{00000000-0005-0000-0000-00002B100000}"/>
    <cellStyle name="Примечание 10 8" xfId="4314" xr:uid="{00000000-0005-0000-0000-00002C100000}"/>
    <cellStyle name="Примечание 10 80" xfId="4315" xr:uid="{00000000-0005-0000-0000-00002D100000}"/>
    <cellStyle name="Примечание 10 81" xfId="4316" xr:uid="{00000000-0005-0000-0000-00002E100000}"/>
    <cellStyle name="Примечание 10 82" xfId="4317" xr:uid="{00000000-0005-0000-0000-00002F100000}"/>
    <cellStyle name="Примечание 10 83" xfId="4318" xr:uid="{00000000-0005-0000-0000-000030100000}"/>
    <cellStyle name="Примечание 10 84" xfId="4319" xr:uid="{00000000-0005-0000-0000-000031100000}"/>
    <cellStyle name="Примечание 10 85" xfId="4320" xr:uid="{00000000-0005-0000-0000-000032100000}"/>
    <cellStyle name="Примечание 10 86" xfId="4321" xr:uid="{00000000-0005-0000-0000-000033100000}"/>
    <cellStyle name="Примечание 10 87" xfId="4322" xr:uid="{00000000-0005-0000-0000-000034100000}"/>
    <cellStyle name="Примечание 10 88" xfId="4323" xr:uid="{00000000-0005-0000-0000-000035100000}"/>
    <cellStyle name="Примечание 10 89" xfId="4324" xr:uid="{00000000-0005-0000-0000-000036100000}"/>
    <cellStyle name="Примечание 10 9" xfId="4325" xr:uid="{00000000-0005-0000-0000-000037100000}"/>
    <cellStyle name="Примечание 2" xfId="352" xr:uid="{00000000-0005-0000-0000-000038100000}"/>
    <cellStyle name="Примечание 2 10" xfId="4326" xr:uid="{00000000-0005-0000-0000-000039100000}"/>
    <cellStyle name="Примечание 2 11" xfId="4327" xr:uid="{00000000-0005-0000-0000-00003A100000}"/>
    <cellStyle name="Примечание 2 12" xfId="4328" xr:uid="{00000000-0005-0000-0000-00003B100000}"/>
    <cellStyle name="Примечание 2 13" xfId="4329" xr:uid="{00000000-0005-0000-0000-00003C100000}"/>
    <cellStyle name="Примечание 2 14" xfId="4330" xr:uid="{00000000-0005-0000-0000-00003D100000}"/>
    <cellStyle name="Примечание 2 15" xfId="4331" xr:uid="{00000000-0005-0000-0000-00003E100000}"/>
    <cellStyle name="Примечание 2 16" xfId="4332" xr:uid="{00000000-0005-0000-0000-00003F100000}"/>
    <cellStyle name="Примечание 2 17" xfId="4333" xr:uid="{00000000-0005-0000-0000-000040100000}"/>
    <cellStyle name="Примечание 2 18" xfId="4334" xr:uid="{00000000-0005-0000-0000-000041100000}"/>
    <cellStyle name="Примечание 2 19" xfId="4335" xr:uid="{00000000-0005-0000-0000-000042100000}"/>
    <cellStyle name="Примечание 2 2" xfId="4336" xr:uid="{00000000-0005-0000-0000-000043100000}"/>
    <cellStyle name="Примечание 2 2 2" xfId="4337" xr:uid="{00000000-0005-0000-0000-000044100000}"/>
    <cellStyle name="Примечание 2 2 3" xfId="4338" xr:uid="{00000000-0005-0000-0000-000045100000}"/>
    <cellStyle name="Примечание 2 20" xfId="4339" xr:uid="{00000000-0005-0000-0000-000046100000}"/>
    <cellStyle name="Примечание 2 21" xfId="4340" xr:uid="{00000000-0005-0000-0000-000047100000}"/>
    <cellStyle name="Примечание 2 22" xfId="4341" xr:uid="{00000000-0005-0000-0000-000048100000}"/>
    <cellStyle name="Примечание 2 23" xfId="4342" xr:uid="{00000000-0005-0000-0000-000049100000}"/>
    <cellStyle name="Примечание 2 24" xfId="4343" xr:uid="{00000000-0005-0000-0000-00004A100000}"/>
    <cellStyle name="Примечание 2 25" xfId="4344" xr:uid="{00000000-0005-0000-0000-00004B100000}"/>
    <cellStyle name="Примечание 2 26" xfId="4345" xr:uid="{00000000-0005-0000-0000-00004C100000}"/>
    <cellStyle name="Примечание 2 27" xfId="4346" xr:uid="{00000000-0005-0000-0000-00004D100000}"/>
    <cellStyle name="Примечание 2 28" xfId="4347" xr:uid="{00000000-0005-0000-0000-00004E100000}"/>
    <cellStyle name="Примечание 2 29" xfId="4348" xr:uid="{00000000-0005-0000-0000-00004F100000}"/>
    <cellStyle name="Примечание 2 3" xfId="4349" xr:uid="{00000000-0005-0000-0000-000050100000}"/>
    <cellStyle name="Примечание 2 3 2" xfId="4350" xr:uid="{00000000-0005-0000-0000-000051100000}"/>
    <cellStyle name="Примечание 2 3 3" xfId="4351" xr:uid="{00000000-0005-0000-0000-000052100000}"/>
    <cellStyle name="Примечание 2 30" xfId="4352" xr:uid="{00000000-0005-0000-0000-000053100000}"/>
    <cellStyle name="Примечание 2 31" xfId="4353" xr:uid="{00000000-0005-0000-0000-000054100000}"/>
    <cellStyle name="Примечание 2 32" xfId="4354" xr:uid="{00000000-0005-0000-0000-000055100000}"/>
    <cellStyle name="Примечание 2 33" xfId="4355" xr:uid="{00000000-0005-0000-0000-000056100000}"/>
    <cellStyle name="Примечание 2 34" xfId="4356" xr:uid="{00000000-0005-0000-0000-000057100000}"/>
    <cellStyle name="Примечание 2 35" xfId="4357" xr:uid="{00000000-0005-0000-0000-000058100000}"/>
    <cellStyle name="Примечание 2 36" xfId="4358" xr:uid="{00000000-0005-0000-0000-000059100000}"/>
    <cellStyle name="Примечание 2 37" xfId="4359" xr:uid="{00000000-0005-0000-0000-00005A100000}"/>
    <cellStyle name="Примечание 2 38" xfId="4360" xr:uid="{00000000-0005-0000-0000-00005B100000}"/>
    <cellStyle name="Примечание 2 39" xfId="4361" xr:uid="{00000000-0005-0000-0000-00005C100000}"/>
    <cellStyle name="Примечание 2 4" xfId="4362" xr:uid="{00000000-0005-0000-0000-00005D100000}"/>
    <cellStyle name="Примечание 2 4 2" xfId="4363" xr:uid="{00000000-0005-0000-0000-00005E100000}"/>
    <cellStyle name="Примечание 2 4 3" xfId="4364" xr:uid="{00000000-0005-0000-0000-00005F100000}"/>
    <cellStyle name="Примечание 2 40" xfId="4365" xr:uid="{00000000-0005-0000-0000-000060100000}"/>
    <cellStyle name="Примечание 2 41" xfId="4366" xr:uid="{00000000-0005-0000-0000-000061100000}"/>
    <cellStyle name="Примечание 2 42" xfId="4367" xr:uid="{00000000-0005-0000-0000-000062100000}"/>
    <cellStyle name="Примечание 2 43" xfId="4368" xr:uid="{00000000-0005-0000-0000-000063100000}"/>
    <cellStyle name="Примечание 2 44" xfId="4369" xr:uid="{00000000-0005-0000-0000-000064100000}"/>
    <cellStyle name="Примечание 2 45" xfId="4370" xr:uid="{00000000-0005-0000-0000-000065100000}"/>
    <cellStyle name="Примечание 2 46" xfId="4371" xr:uid="{00000000-0005-0000-0000-000066100000}"/>
    <cellStyle name="Примечание 2 47" xfId="4372" xr:uid="{00000000-0005-0000-0000-000067100000}"/>
    <cellStyle name="Примечание 2 48" xfId="4373" xr:uid="{00000000-0005-0000-0000-000068100000}"/>
    <cellStyle name="Примечание 2 49" xfId="4374" xr:uid="{00000000-0005-0000-0000-000069100000}"/>
    <cellStyle name="Примечание 2 5" xfId="4375" xr:uid="{00000000-0005-0000-0000-00006A100000}"/>
    <cellStyle name="Примечание 2 50" xfId="4376" xr:uid="{00000000-0005-0000-0000-00006B100000}"/>
    <cellStyle name="Примечание 2 51" xfId="4377" xr:uid="{00000000-0005-0000-0000-00006C100000}"/>
    <cellStyle name="Примечание 2 52" xfId="4378" xr:uid="{00000000-0005-0000-0000-00006D100000}"/>
    <cellStyle name="Примечание 2 53" xfId="4379" xr:uid="{00000000-0005-0000-0000-00006E100000}"/>
    <cellStyle name="Примечание 2 54" xfId="4380" xr:uid="{00000000-0005-0000-0000-00006F100000}"/>
    <cellStyle name="Примечание 2 55" xfId="4381" xr:uid="{00000000-0005-0000-0000-000070100000}"/>
    <cellStyle name="Примечание 2 56" xfId="4382" xr:uid="{00000000-0005-0000-0000-000071100000}"/>
    <cellStyle name="Примечание 2 57" xfId="4383" xr:uid="{00000000-0005-0000-0000-000072100000}"/>
    <cellStyle name="Примечание 2 58" xfId="4384" xr:uid="{00000000-0005-0000-0000-000073100000}"/>
    <cellStyle name="Примечание 2 59" xfId="4385" xr:uid="{00000000-0005-0000-0000-000074100000}"/>
    <cellStyle name="Примечание 2 6" xfId="4386" xr:uid="{00000000-0005-0000-0000-000075100000}"/>
    <cellStyle name="Примечание 2 60" xfId="4387" xr:uid="{00000000-0005-0000-0000-000076100000}"/>
    <cellStyle name="Примечание 2 61" xfId="4388" xr:uid="{00000000-0005-0000-0000-000077100000}"/>
    <cellStyle name="Примечание 2 62" xfId="4389" xr:uid="{00000000-0005-0000-0000-000078100000}"/>
    <cellStyle name="Примечание 2 63" xfId="4390" xr:uid="{00000000-0005-0000-0000-000079100000}"/>
    <cellStyle name="Примечание 2 64" xfId="4391" xr:uid="{00000000-0005-0000-0000-00007A100000}"/>
    <cellStyle name="Примечание 2 65" xfId="4392" xr:uid="{00000000-0005-0000-0000-00007B100000}"/>
    <cellStyle name="Примечание 2 66" xfId="4393" xr:uid="{00000000-0005-0000-0000-00007C100000}"/>
    <cellStyle name="Примечание 2 67" xfId="4394" xr:uid="{00000000-0005-0000-0000-00007D100000}"/>
    <cellStyle name="Примечание 2 68" xfId="4395" xr:uid="{00000000-0005-0000-0000-00007E100000}"/>
    <cellStyle name="Примечание 2 69" xfId="4396" xr:uid="{00000000-0005-0000-0000-00007F100000}"/>
    <cellStyle name="Примечание 2 7" xfId="4397" xr:uid="{00000000-0005-0000-0000-000080100000}"/>
    <cellStyle name="Примечание 2 70" xfId="4398" xr:uid="{00000000-0005-0000-0000-000081100000}"/>
    <cellStyle name="Примечание 2 71" xfId="4399" xr:uid="{00000000-0005-0000-0000-000082100000}"/>
    <cellStyle name="Примечание 2 72" xfId="4400" xr:uid="{00000000-0005-0000-0000-000083100000}"/>
    <cellStyle name="Примечание 2 73" xfId="4401" xr:uid="{00000000-0005-0000-0000-000084100000}"/>
    <cellStyle name="Примечание 2 74" xfId="4402" xr:uid="{00000000-0005-0000-0000-000085100000}"/>
    <cellStyle name="Примечание 2 75" xfId="4403" xr:uid="{00000000-0005-0000-0000-000086100000}"/>
    <cellStyle name="Примечание 2 76" xfId="4404" xr:uid="{00000000-0005-0000-0000-000087100000}"/>
    <cellStyle name="Примечание 2 77" xfId="4405" xr:uid="{00000000-0005-0000-0000-000088100000}"/>
    <cellStyle name="Примечание 2 78" xfId="4406" xr:uid="{00000000-0005-0000-0000-000089100000}"/>
    <cellStyle name="Примечание 2 79" xfId="4407" xr:uid="{00000000-0005-0000-0000-00008A100000}"/>
    <cellStyle name="Примечание 2 8" xfId="4408" xr:uid="{00000000-0005-0000-0000-00008B100000}"/>
    <cellStyle name="Примечание 2 80" xfId="4409" xr:uid="{00000000-0005-0000-0000-00008C100000}"/>
    <cellStyle name="Примечание 2 81" xfId="4410" xr:uid="{00000000-0005-0000-0000-00008D100000}"/>
    <cellStyle name="Примечание 2 82" xfId="4411" xr:uid="{00000000-0005-0000-0000-00008E100000}"/>
    <cellStyle name="Примечание 2 83" xfId="4412" xr:uid="{00000000-0005-0000-0000-00008F100000}"/>
    <cellStyle name="Примечание 2 84" xfId="4413" xr:uid="{00000000-0005-0000-0000-000090100000}"/>
    <cellStyle name="Примечание 2 85" xfId="4414" xr:uid="{00000000-0005-0000-0000-000091100000}"/>
    <cellStyle name="Примечание 2 86" xfId="4415" xr:uid="{00000000-0005-0000-0000-000092100000}"/>
    <cellStyle name="Примечание 2 87" xfId="4416" xr:uid="{00000000-0005-0000-0000-000093100000}"/>
    <cellStyle name="Примечание 2 88" xfId="4417" xr:uid="{00000000-0005-0000-0000-000094100000}"/>
    <cellStyle name="Примечание 2 89" xfId="4418" xr:uid="{00000000-0005-0000-0000-000095100000}"/>
    <cellStyle name="Примечание 2 9" xfId="4419" xr:uid="{00000000-0005-0000-0000-000096100000}"/>
    <cellStyle name="Примечание 3" xfId="353" xr:uid="{00000000-0005-0000-0000-000097100000}"/>
    <cellStyle name="Примечание 3 10" xfId="4420" xr:uid="{00000000-0005-0000-0000-000098100000}"/>
    <cellStyle name="Примечание 3 11" xfId="4421" xr:uid="{00000000-0005-0000-0000-000099100000}"/>
    <cellStyle name="Примечание 3 12" xfId="4422" xr:uid="{00000000-0005-0000-0000-00009A100000}"/>
    <cellStyle name="Примечание 3 13" xfId="4423" xr:uid="{00000000-0005-0000-0000-00009B100000}"/>
    <cellStyle name="Примечание 3 14" xfId="4424" xr:uid="{00000000-0005-0000-0000-00009C100000}"/>
    <cellStyle name="Примечание 3 15" xfId="4425" xr:uid="{00000000-0005-0000-0000-00009D100000}"/>
    <cellStyle name="Примечание 3 16" xfId="4426" xr:uid="{00000000-0005-0000-0000-00009E100000}"/>
    <cellStyle name="Примечание 3 17" xfId="4427" xr:uid="{00000000-0005-0000-0000-00009F100000}"/>
    <cellStyle name="Примечание 3 18" xfId="4428" xr:uid="{00000000-0005-0000-0000-0000A0100000}"/>
    <cellStyle name="Примечание 3 19" xfId="4429" xr:uid="{00000000-0005-0000-0000-0000A1100000}"/>
    <cellStyle name="Примечание 3 2" xfId="4430" xr:uid="{00000000-0005-0000-0000-0000A2100000}"/>
    <cellStyle name="Примечание 3 2 2" xfId="4431" xr:uid="{00000000-0005-0000-0000-0000A3100000}"/>
    <cellStyle name="Примечание 3 2 3" xfId="4432" xr:uid="{00000000-0005-0000-0000-0000A4100000}"/>
    <cellStyle name="Примечание 3 20" xfId="4433" xr:uid="{00000000-0005-0000-0000-0000A5100000}"/>
    <cellStyle name="Примечание 3 21" xfId="4434" xr:uid="{00000000-0005-0000-0000-0000A6100000}"/>
    <cellStyle name="Примечание 3 22" xfId="4435" xr:uid="{00000000-0005-0000-0000-0000A7100000}"/>
    <cellStyle name="Примечание 3 23" xfId="4436" xr:uid="{00000000-0005-0000-0000-0000A8100000}"/>
    <cellStyle name="Примечание 3 24" xfId="4437" xr:uid="{00000000-0005-0000-0000-0000A9100000}"/>
    <cellStyle name="Примечание 3 25" xfId="4438" xr:uid="{00000000-0005-0000-0000-0000AA100000}"/>
    <cellStyle name="Примечание 3 26" xfId="4439" xr:uid="{00000000-0005-0000-0000-0000AB100000}"/>
    <cellStyle name="Примечание 3 27" xfId="4440" xr:uid="{00000000-0005-0000-0000-0000AC100000}"/>
    <cellStyle name="Примечание 3 28" xfId="4441" xr:uid="{00000000-0005-0000-0000-0000AD100000}"/>
    <cellStyle name="Примечание 3 29" xfId="4442" xr:uid="{00000000-0005-0000-0000-0000AE100000}"/>
    <cellStyle name="Примечание 3 3" xfId="4443" xr:uid="{00000000-0005-0000-0000-0000AF100000}"/>
    <cellStyle name="Примечание 3 3 2" xfId="4444" xr:uid="{00000000-0005-0000-0000-0000B0100000}"/>
    <cellStyle name="Примечание 3 3 3" xfId="4445" xr:uid="{00000000-0005-0000-0000-0000B1100000}"/>
    <cellStyle name="Примечание 3 30" xfId="4446" xr:uid="{00000000-0005-0000-0000-0000B2100000}"/>
    <cellStyle name="Примечание 3 31" xfId="4447" xr:uid="{00000000-0005-0000-0000-0000B3100000}"/>
    <cellStyle name="Примечание 3 32" xfId="4448" xr:uid="{00000000-0005-0000-0000-0000B4100000}"/>
    <cellStyle name="Примечание 3 33" xfId="4449" xr:uid="{00000000-0005-0000-0000-0000B5100000}"/>
    <cellStyle name="Примечание 3 34" xfId="4450" xr:uid="{00000000-0005-0000-0000-0000B6100000}"/>
    <cellStyle name="Примечание 3 35" xfId="4451" xr:uid="{00000000-0005-0000-0000-0000B7100000}"/>
    <cellStyle name="Примечание 3 36" xfId="4452" xr:uid="{00000000-0005-0000-0000-0000B8100000}"/>
    <cellStyle name="Примечание 3 37" xfId="4453" xr:uid="{00000000-0005-0000-0000-0000B9100000}"/>
    <cellStyle name="Примечание 3 38" xfId="4454" xr:uid="{00000000-0005-0000-0000-0000BA100000}"/>
    <cellStyle name="Примечание 3 39" xfId="4455" xr:uid="{00000000-0005-0000-0000-0000BB100000}"/>
    <cellStyle name="Примечание 3 4" xfId="4456" xr:uid="{00000000-0005-0000-0000-0000BC100000}"/>
    <cellStyle name="Примечание 3 4 2" xfId="4457" xr:uid="{00000000-0005-0000-0000-0000BD100000}"/>
    <cellStyle name="Примечание 3 4 3" xfId="4458" xr:uid="{00000000-0005-0000-0000-0000BE100000}"/>
    <cellStyle name="Примечание 3 40" xfId="4459" xr:uid="{00000000-0005-0000-0000-0000BF100000}"/>
    <cellStyle name="Примечание 3 41" xfId="4460" xr:uid="{00000000-0005-0000-0000-0000C0100000}"/>
    <cellStyle name="Примечание 3 42" xfId="4461" xr:uid="{00000000-0005-0000-0000-0000C1100000}"/>
    <cellStyle name="Примечание 3 43" xfId="4462" xr:uid="{00000000-0005-0000-0000-0000C2100000}"/>
    <cellStyle name="Примечание 3 44" xfId="4463" xr:uid="{00000000-0005-0000-0000-0000C3100000}"/>
    <cellStyle name="Примечание 3 45" xfId="4464" xr:uid="{00000000-0005-0000-0000-0000C4100000}"/>
    <cellStyle name="Примечание 3 46" xfId="4465" xr:uid="{00000000-0005-0000-0000-0000C5100000}"/>
    <cellStyle name="Примечание 3 47" xfId="4466" xr:uid="{00000000-0005-0000-0000-0000C6100000}"/>
    <cellStyle name="Примечание 3 48" xfId="4467" xr:uid="{00000000-0005-0000-0000-0000C7100000}"/>
    <cellStyle name="Примечание 3 49" xfId="4468" xr:uid="{00000000-0005-0000-0000-0000C8100000}"/>
    <cellStyle name="Примечание 3 5" xfId="4469" xr:uid="{00000000-0005-0000-0000-0000C9100000}"/>
    <cellStyle name="Примечание 3 50" xfId="4470" xr:uid="{00000000-0005-0000-0000-0000CA100000}"/>
    <cellStyle name="Примечание 3 51" xfId="4471" xr:uid="{00000000-0005-0000-0000-0000CB100000}"/>
    <cellStyle name="Примечание 3 52" xfId="4472" xr:uid="{00000000-0005-0000-0000-0000CC100000}"/>
    <cellStyle name="Примечание 3 53" xfId="4473" xr:uid="{00000000-0005-0000-0000-0000CD100000}"/>
    <cellStyle name="Примечание 3 54" xfId="4474" xr:uid="{00000000-0005-0000-0000-0000CE100000}"/>
    <cellStyle name="Примечание 3 55" xfId="4475" xr:uid="{00000000-0005-0000-0000-0000CF100000}"/>
    <cellStyle name="Примечание 3 56" xfId="4476" xr:uid="{00000000-0005-0000-0000-0000D0100000}"/>
    <cellStyle name="Примечание 3 57" xfId="4477" xr:uid="{00000000-0005-0000-0000-0000D1100000}"/>
    <cellStyle name="Примечание 3 58" xfId="4478" xr:uid="{00000000-0005-0000-0000-0000D2100000}"/>
    <cellStyle name="Примечание 3 59" xfId="4479" xr:uid="{00000000-0005-0000-0000-0000D3100000}"/>
    <cellStyle name="Примечание 3 6" xfId="4480" xr:uid="{00000000-0005-0000-0000-0000D4100000}"/>
    <cellStyle name="Примечание 3 60" xfId="4481" xr:uid="{00000000-0005-0000-0000-0000D5100000}"/>
    <cellStyle name="Примечание 3 61" xfId="4482" xr:uid="{00000000-0005-0000-0000-0000D6100000}"/>
    <cellStyle name="Примечание 3 62" xfId="4483" xr:uid="{00000000-0005-0000-0000-0000D7100000}"/>
    <cellStyle name="Примечание 3 63" xfId="4484" xr:uid="{00000000-0005-0000-0000-0000D8100000}"/>
    <cellStyle name="Примечание 3 64" xfId="4485" xr:uid="{00000000-0005-0000-0000-0000D9100000}"/>
    <cellStyle name="Примечание 3 65" xfId="4486" xr:uid="{00000000-0005-0000-0000-0000DA100000}"/>
    <cellStyle name="Примечание 3 66" xfId="4487" xr:uid="{00000000-0005-0000-0000-0000DB100000}"/>
    <cellStyle name="Примечание 3 67" xfId="4488" xr:uid="{00000000-0005-0000-0000-0000DC100000}"/>
    <cellStyle name="Примечание 3 68" xfId="4489" xr:uid="{00000000-0005-0000-0000-0000DD100000}"/>
    <cellStyle name="Примечание 3 69" xfId="4490" xr:uid="{00000000-0005-0000-0000-0000DE100000}"/>
    <cellStyle name="Примечание 3 7" xfId="4491" xr:uid="{00000000-0005-0000-0000-0000DF100000}"/>
    <cellStyle name="Примечание 3 70" xfId="4492" xr:uid="{00000000-0005-0000-0000-0000E0100000}"/>
    <cellStyle name="Примечание 3 71" xfId="4493" xr:uid="{00000000-0005-0000-0000-0000E1100000}"/>
    <cellStyle name="Примечание 3 72" xfId="4494" xr:uid="{00000000-0005-0000-0000-0000E2100000}"/>
    <cellStyle name="Примечание 3 73" xfId="4495" xr:uid="{00000000-0005-0000-0000-0000E3100000}"/>
    <cellStyle name="Примечание 3 74" xfId="4496" xr:uid="{00000000-0005-0000-0000-0000E4100000}"/>
    <cellStyle name="Примечание 3 75" xfId="4497" xr:uid="{00000000-0005-0000-0000-0000E5100000}"/>
    <cellStyle name="Примечание 3 76" xfId="4498" xr:uid="{00000000-0005-0000-0000-0000E6100000}"/>
    <cellStyle name="Примечание 3 77" xfId="4499" xr:uid="{00000000-0005-0000-0000-0000E7100000}"/>
    <cellStyle name="Примечание 3 78" xfId="4500" xr:uid="{00000000-0005-0000-0000-0000E8100000}"/>
    <cellStyle name="Примечание 3 79" xfId="4501" xr:uid="{00000000-0005-0000-0000-0000E9100000}"/>
    <cellStyle name="Примечание 3 8" xfId="4502" xr:uid="{00000000-0005-0000-0000-0000EA100000}"/>
    <cellStyle name="Примечание 3 80" xfId="4503" xr:uid="{00000000-0005-0000-0000-0000EB100000}"/>
    <cellStyle name="Примечание 3 81" xfId="4504" xr:uid="{00000000-0005-0000-0000-0000EC100000}"/>
    <cellStyle name="Примечание 3 82" xfId="4505" xr:uid="{00000000-0005-0000-0000-0000ED100000}"/>
    <cellStyle name="Примечание 3 83" xfId="4506" xr:uid="{00000000-0005-0000-0000-0000EE100000}"/>
    <cellStyle name="Примечание 3 84" xfId="4507" xr:uid="{00000000-0005-0000-0000-0000EF100000}"/>
    <cellStyle name="Примечание 3 85" xfId="4508" xr:uid="{00000000-0005-0000-0000-0000F0100000}"/>
    <cellStyle name="Примечание 3 86" xfId="4509" xr:uid="{00000000-0005-0000-0000-0000F1100000}"/>
    <cellStyle name="Примечание 3 87" xfId="4510" xr:uid="{00000000-0005-0000-0000-0000F2100000}"/>
    <cellStyle name="Примечание 3 88" xfId="4511" xr:uid="{00000000-0005-0000-0000-0000F3100000}"/>
    <cellStyle name="Примечание 3 89" xfId="4512" xr:uid="{00000000-0005-0000-0000-0000F4100000}"/>
    <cellStyle name="Примечание 3 9" xfId="4513" xr:uid="{00000000-0005-0000-0000-0000F5100000}"/>
    <cellStyle name="Примечание 4" xfId="354" xr:uid="{00000000-0005-0000-0000-0000F6100000}"/>
    <cellStyle name="Примечание 4 10" xfId="4514" xr:uid="{00000000-0005-0000-0000-0000F7100000}"/>
    <cellStyle name="Примечание 4 11" xfId="4515" xr:uid="{00000000-0005-0000-0000-0000F8100000}"/>
    <cellStyle name="Примечание 4 12" xfId="4516" xr:uid="{00000000-0005-0000-0000-0000F9100000}"/>
    <cellStyle name="Примечание 4 13" xfId="4517" xr:uid="{00000000-0005-0000-0000-0000FA100000}"/>
    <cellStyle name="Примечание 4 14" xfId="4518" xr:uid="{00000000-0005-0000-0000-0000FB100000}"/>
    <cellStyle name="Примечание 4 15" xfId="4519" xr:uid="{00000000-0005-0000-0000-0000FC100000}"/>
    <cellStyle name="Примечание 4 16" xfId="4520" xr:uid="{00000000-0005-0000-0000-0000FD100000}"/>
    <cellStyle name="Примечание 4 17" xfId="4521" xr:uid="{00000000-0005-0000-0000-0000FE100000}"/>
    <cellStyle name="Примечание 4 18" xfId="4522" xr:uid="{00000000-0005-0000-0000-0000FF100000}"/>
    <cellStyle name="Примечание 4 19" xfId="4523" xr:uid="{00000000-0005-0000-0000-000000110000}"/>
    <cellStyle name="Примечание 4 2" xfId="4524" xr:uid="{00000000-0005-0000-0000-000001110000}"/>
    <cellStyle name="Примечание 4 2 2" xfId="4525" xr:uid="{00000000-0005-0000-0000-000002110000}"/>
    <cellStyle name="Примечание 4 2 3" xfId="4526" xr:uid="{00000000-0005-0000-0000-000003110000}"/>
    <cellStyle name="Примечание 4 20" xfId="4527" xr:uid="{00000000-0005-0000-0000-000004110000}"/>
    <cellStyle name="Примечание 4 21" xfId="4528" xr:uid="{00000000-0005-0000-0000-000005110000}"/>
    <cellStyle name="Примечание 4 22" xfId="4529" xr:uid="{00000000-0005-0000-0000-000006110000}"/>
    <cellStyle name="Примечание 4 23" xfId="4530" xr:uid="{00000000-0005-0000-0000-000007110000}"/>
    <cellStyle name="Примечание 4 24" xfId="4531" xr:uid="{00000000-0005-0000-0000-000008110000}"/>
    <cellStyle name="Примечание 4 25" xfId="4532" xr:uid="{00000000-0005-0000-0000-000009110000}"/>
    <cellStyle name="Примечание 4 26" xfId="4533" xr:uid="{00000000-0005-0000-0000-00000A110000}"/>
    <cellStyle name="Примечание 4 27" xfId="4534" xr:uid="{00000000-0005-0000-0000-00000B110000}"/>
    <cellStyle name="Примечание 4 28" xfId="4535" xr:uid="{00000000-0005-0000-0000-00000C110000}"/>
    <cellStyle name="Примечание 4 29" xfId="4536" xr:uid="{00000000-0005-0000-0000-00000D110000}"/>
    <cellStyle name="Примечание 4 3" xfId="4537" xr:uid="{00000000-0005-0000-0000-00000E110000}"/>
    <cellStyle name="Примечание 4 3 2" xfId="4538" xr:uid="{00000000-0005-0000-0000-00000F110000}"/>
    <cellStyle name="Примечание 4 3 3" xfId="4539" xr:uid="{00000000-0005-0000-0000-000010110000}"/>
    <cellStyle name="Примечание 4 30" xfId="4540" xr:uid="{00000000-0005-0000-0000-000011110000}"/>
    <cellStyle name="Примечание 4 31" xfId="4541" xr:uid="{00000000-0005-0000-0000-000012110000}"/>
    <cellStyle name="Примечание 4 32" xfId="4542" xr:uid="{00000000-0005-0000-0000-000013110000}"/>
    <cellStyle name="Примечание 4 33" xfId="4543" xr:uid="{00000000-0005-0000-0000-000014110000}"/>
    <cellStyle name="Примечание 4 34" xfId="4544" xr:uid="{00000000-0005-0000-0000-000015110000}"/>
    <cellStyle name="Примечание 4 35" xfId="4545" xr:uid="{00000000-0005-0000-0000-000016110000}"/>
    <cellStyle name="Примечание 4 36" xfId="4546" xr:uid="{00000000-0005-0000-0000-000017110000}"/>
    <cellStyle name="Примечание 4 37" xfId="4547" xr:uid="{00000000-0005-0000-0000-000018110000}"/>
    <cellStyle name="Примечание 4 38" xfId="4548" xr:uid="{00000000-0005-0000-0000-000019110000}"/>
    <cellStyle name="Примечание 4 39" xfId="4549" xr:uid="{00000000-0005-0000-0000-00001A110000}"/>
    <cellStyle name="Примечание 4 4" xfId="4550" xr:uid="{00000000-0005-0000-0000-00001B110000}"/>
    <cellStyle name="Примечание 4 4 2" xfId="4551" xr:uid="{00000000-0005-0000-0000-00001C110000}"/>
    <cellStyle name="Примечание 4 4 3" xfId="4552" xr:uid="{00000000-0005-0000-0000-00001D110000}"/>
    <cellStyle name="Примечание 4 40" xfId="4553" xr:uid="{00000000-0005-0000-0000-00001E110000}"/>
    <cellStyle name="Примечание 4 41" xfId="4554" xr:uid="{00000000-0005-0000-0000-00001F110000}"/>
    <cellStyle name="Примечание 4 42" xfId="4555" xr:uid="{00000000-0005-0000-0000-000020110000}"/>
    <cellStyle name="Примечание 4 43" xfId="4556" xr:uid="{00000000-0005-0000-0000-000021110000}"/>
    <cellStyle name="Примечание 4 44" xfId="4557" xr:uid="{00000000-0005-0000-0000-000022110000}"/>
    <cellStyle name="Примечание 4 45" xfId="4558" xr:uid="{00000000-0005-0000-0000-000023110000}"/>
    <cellStyle name="Примечание 4 46" xfId="4559" xr:uid="{00000000-0005-0000-0000-000024110000}"/>
    <cellStyle name="Примечание 4 47" xfId="4560" xr:uid="{00000000-0005-0000-0000-000025110000}"/>
    <cellStyle name="Примечание 4 48" xfId="4561" xr:uid="{00000000-0005-0000-0000-000026110000}"/>
    <cellStyle name="Примечание 4 49" xfId="4562" xr:uid="{00000000-0005-0000-0000-000027110000}"/>
    <cellStyle name="Примечание 4 5" xfId="4563" xr:uid="{00000000-0005-0000-0000-000028110000}"/>
    <cellStyle name="Примечание 4 50" xfId="4564" xr:uid="{00000000-0005-0000-0000-000029110000}"/>
    <cellStyle name="Примечание 4 51" xfId="4565" xr:uid="{00000000-0005-0000-0000-00002A110000}"/>
    <cellStyle name="Примечание 4 52" xfId="4566" xr:uid="{00000000-0005-0000-0000-00002B110000}"/>
    <cellStyle name="Примечание 4 53" xfId="4567" xr:uid="{00000000-0005-0000-0000-00002C110000}"/>
    <cellStyle name="Примечание 4 54" xfId="4568" xr:uid="{00000000-0005-0000-0000-00002D110000}"/>
    <cellStyle name="Примечание 4 55" xfId="4569" xr:uid="{00000000-0005-0000-0000-00002E110000}"/>
    <cellStyle name="Примечание 4 56" xfId="4570" xr:uid="{00000000-0005-0000-0000-00002F110000}"/>
    <cellStyle name="Примечание 4 57" xfId="4571" xr:uid="{00000000-0005-0000-0000-000030110000}"/>
    <cellStyle name="Примечание 4 58" xfId="4572" xr:uid="{00000000-0005-0000-0000-000031110000}"/>
    <cellStyle name="Примечание 4 59" xfId="4573" xr:uid="{00000000-0005-0000-0000-000032110000}"/>
    <cellStyle name="Примечание 4 6" xfId="4574" xr:uid="{00000000-0005-0000-0000-000033110000}"/>
    <cellStyle name="Примечание 4 60" xfId="4575" xr:uid="{00000000-0005-0000-0000-000034110000}"/>
    <cellStyle name="Примечание 4 61" xfId="4576" xr:uid="{00000000-0005-0000-0000-000035110000}"/>
    <cellStyle name="Примечание 4 62" xfId="4577" xr:uid="{00000000-0005-0000-0000-000036110000}"/>
    <cellStyle name="Примечание 4 63" xfId="4578" xr:uid="{00000000-0005-0000-0000-000037110000}"/>
    <cellStyle name="Примечание 4 64" xfId="4579" xr:uid="{00000000-0005-0000-0000-000038110000}"/>
    <cellStyle name="Примечание 4 65" xfId="4580" xr:uid="{00000000-0005-0000-0000-000039110000}"/>
    <cellStyle name="Примечание 4 66" xfId="4581" xr:uid="{00000000-0005-0000-0000-00003A110000}"/>
    <cellStyle name="Примечание 4 67" xfId="4582" xr:uid="{00000000-0005-0000-0000-00003B110000}"/>
    <cellStyle name="Примечание 4 68" xfId="4583" xr:uid="{00000000-0005-0000-0000-00003C110000}"/>
    <cellStyle name="Примечание 4 69" xfId="4584" xr:uid="{00000000-0005-0000-0000-00003D110000}"/>
    <cellStyle name="Примечание 4 7" xfId="4585" xr:uid="{00000000-0005-0000-0000-00003E110000}"/>
    <cellStyle name="Примечание 4 70" xfId="4586" xr:uid="{00000000-0005-0000-0000-00003F110000}"/>
    <cellStyle name="Примечание 4 71" xfId="4587" xr:uid="{00000000-0005-0000-0000-000040110000}"/>
    <cellStyle name="Примечание 4 72" xfId="4588" xr:uid="{00000000-0005-0000-0000-000041110000}"/>
    <cellStyle name="Примечание 4 73" xfId="4589" xr:uid="{00000000-0005-0000-0000-000042110000}"/>
    <cellStyle name="Примечание 4 74" xfId="4590" xr:uid="{00000000-0005-0000-0000-000043110000}"/>
    <cellStyle name="Примечание 4 75" xfId="4591" xr:uid="{00000000-0005-0000-0000-000044110000}"/>
    <cellStyle name="Примечание 4 76" xfId="4592" xr:uid="{00000000-0005-0000-0000-000045110000}"/>
    <cellStyle name="Примечание 4 77" xfId="4593" xr:uid="{00000000-0005-0000-0000-000046110000}"/>
    <cellStyle name="Примечание 4 78" xfId="4594" xr:uid="{00000000-0005-0000-0000-000047110000}"/>
    <cellStyle name="Примечание 4 79" xfId="4595" xr:uid="{00000000-0005-0000-0000-000048110000}"/>
    <cellStyle name="Примечание 4 8" xfId="4596" xr:uid="{00000000-0005-0000-0000-000049110000}"/>
    <cellStyle name="Примечание 4 80" xfId="4597" xr:uid="{00000000-0005-0000-0000-00004A110000}"/>
    <cellStyle name="Примечание 4 81" xfId="4598" xr:uid="{00000000-0005-0000-0000-00004B110000}"/>
    <cellStyle name="Примечание 4 82" xfId="4599" xr:uid="{00000000-0005-0000-0000-00004C110000}"/>
    <cellStyle name="Примечание 4 83" xfId="4600" xr:uid="{00000000-0005-0000-0000-00004D110000}"/>
    <cellStyle name="Примечание 4 84" xfId="4601" xr:uid="{00000000-0005-0000-0000-00004E110000}"/>
    <cellStyle name="Примечание 4 85" xfId="4602" xr:uid="{00000000-0005-0000-0000-00004F110000}"/>
    <cellStyle name="Примечание 4 86" xfId="4603" xr:uid="{00000000-0005-0000-0000-000050110000}"/>
    <cellStyle name="Примечание 4 87" xfId="4604" xr:uid="{00000000-0005-0000-0000-000051110000}"/>
    <cellStyle name="Примечание 4 88" xfId="4605" xr:uid="{00000000-0005-0000-0000-000052110000}"/>
    <cellStyle name="Примечание 4 89" xfId="4606" xr:uid="{00000000-0005-0000-0000-000053110000}"/>
    <cellStyle name="Примечание 4 9" xfId="4607" xr:uid="{00000000-0005-0000-0000-000054110000}"/>
    <cellStyle name="Примечание 5" xfId="355" xr:uid="{00000000-0005-0000-0000-000055110000}"/>
    <cellStyle name="Примечание 5 10" xfId="4608" xr:uid="{00000000-0005-0000-0000-000056110000}"/>
    <cellStyle name="Примечание 5 11" xfId="4609" xr:uid="{00000000-0005-0000-0000-000057110000}"/>
    <cellStyle name="Примечание 5 12" xfId="4610" xr:uid="{00000000-0005-0000-0000-000058110000}"/>
    <cellStyle name="Примечание 5 13" xfId="4611" xr:uid="{00000000-0005-0000-0000-000059110000}"/>
    <cellStyle name="Примечание 5 14" xfId="4612" xr:uid="{00000000-0005-0000-0000-00005A110000}"/>
    <cellStyle name="Примечание 5 15" xfId="4613" xr:uid="{00000000-0005-0000-0000-00005B110000}"/>
    <cellStyle name="Примечание 5 16" xfId="4614" xr:uid="{00000000-0005-0000-0000-00005C110000}"/>
    <cellStyle name="Примечание 5 17" xfId="4615" xr:uid="{00000000-0005-0000-0000-00005D110000}"/>
    <cellStyle name="Примечание 5 18" xfId="4616" xr:uid="{00000000-0005-0000-0000-00005E110000}"/>
    <cellStyle name="Примечание 5 19" xfId="4617" xr:uid="{00000000-0005-0000-0000-00005F110000}"/>
    <cellStyle name="Примечание 5 2" xfId="4618" xr:uid="{00000000-0005-0000-0000-000060110000}"/>
    <cellStyle name="Примечание 5 2 2" xfId="4619" xr:uid="{00000000-0005-0000-0000-000061110000}"/>
    <cellStyle name="Примечание 5 2 3" xfId="4620" xr:uid="{00000000-0005-0000-0000-000062110000}"/>
    <cellStyle name="Примечание 5 20" xfId="4621" xr:uid="{00000000-0005-0000-0000-000063110000}"/>
    <cellStyle name="Примечание 5 21" xfId="4622" xr:uid="{00000000-0005-0000-0000-000064110000}"/>
    <cellStyle name="Примечание 5 22" xfId="4623" xr:uid="{00000000-0005-0000-0000-000065110000}"/>
    <cellStyle name="Примечание 5 23" xfId="4624" xr:uid="{00000000-0005-0000-0000-000066110000}"/>
    <cellStyle name="Примечание 5 24" xfId="4625" xr:uid="{00000000-0005-0000-0000-000067110000}"/>
    <cellStyle name="Примечание 5 25" xfId="4626" xr:uid="{00000000-0005-0000-0000-000068110000}"/>
    <cellStyle name="Примечание 5 26" xfId="4627" xr:uid="{00000000-0005-0000-0000-000069110000}"/>
    <cellStyle name="Примечание 5 27" xfId="4628" xr:uid="{00000000-0005-0000-0000-00006A110000}"/>
    <cellStyle name="Примечание 5 28" xfId="4629" xr:uid="{00000000-0005-0000-0000-00006B110000}"/>
    <cellStyle name="Примечание 5 29" xfId="4630" xr:uid="{00000000-0005-0000-0000-00006C110000}"/>
    <cellStyle name="Примечание 5 3" xfId="4631" xr:uid="{00000000-0005-0000-0000-00006D110000}"/>
    <cellStyle name="Примечание 5 3 2" xfId="4632" xr:uid="{00000000-0005-0000-0000-00006E110000}"/>
    <cellStyle name="Примечание 5 3 3" xfId="4633" xr:uid="{00000000-0005-0000-0000-00006F110000}"/>
    <cellStyle name="Примечание 5 30" xfId="4634" xr:uid="{00000000-0005-0000-0000-000070110000}"/>
    <cellStyle name="Примечание 5 31" xfId="4635" xr:uid="{00000000-0005-0000-0000-000071110000}"/>
    <cellStyle name="Примечание 5 32" xfId="4636" xr:uid="{00000000-0005-0000-0000-000072110000}"/>
    <cellStyle name="Примечание 5 33" xfId="4637" xr:uid="{00000000-0005-0000-0000-000073110000}"/>
    <cellStyle name="Примечание 5 34" xfId="4638" xr:uid="{00000000-0005-0000-0000-000074110000}"/>
    <cellStyle name="Примечание 5 35" xfId="4639" xr:uid="{00000000-0005-0000-0000-000075110000}"/>
    <cellStyle name="Примечание 5 36" xfId="4640" xr:uid="{00000000-0005-0000-0000-000076110000}"/>
    <cellStyle name="Примечание 5 37" xfId="4641" xr:uid="{00000000-0005-0000-0000-000077110000}"/>
    <cellStyle name="Примечание 5 38" xfId="4642" xr:uid="{00000000-0005-0000-0000-000078110000}"/>
    <cellStyle name="Примечание 5 39" xfId="4643" xr:uid="{00000000-0005-0000-0000-000079110000}"/>
    <cellStyle name="Примечание 5 4" xfId="4644" xr:uid="{00000000-0005-0000-0000-00007A110000}"/>
    <cellStyle name="Примечание 5 4 2" xfId="4645" xr:uid="{00000000-0005-0000-0000-00007B110000}"/>
    <cellStyle name="Примечание 5 4 3" xfId="4646" xr:uid="{00000000-0005-0000-0000-00007C110000}"/>
    <cellStyle name="Примечание 5 40" xfId="4647" xr:uid="{00000000-0005-0000-0000-00007D110000}"/>
    <cellStyle name="Примечание 5 41" xfId="4648" xr:uid="{00000000-0005-0000-0000-00007E110000}"/>
    <cellStyle name="Примечание 5 42" xfId="4649" xr:uid="{00000000-0005-0000-0000-00007F110000}"/>
    <cellStyle name="Примечание 5 43" xfId="4650" xr:uid="{00000000-0005-0000-0000-000080110000}"/>
    <cellStyle name="Примечание 5 44" xfId="4651" xr:uid="{00000000-0005-0000-0000-000081110000}"/>
    <cellStyle name="Примечание 5 45" xfId="4652" xr:uid="{00000000-0005-0000-0000-000082110000}"/>
    <cellStyle name="Примечание 5 46" xfId="4653" xr:uid="{00000000-0005-0000-0000-000083110000}"/>
    <cellStyle name="Примечание 5 47" xfId="4654" xr:uid="{00000000-0005-0000-0000-000084110000}"/>
    <cellStyle name="Примечание 5 48" xfId="4655" xr:uid="{00000000-0005-0000-0000-000085110000}"/>
    <cellStyle name="Примечание 5 49" xfId="4656" xr:uid="{00000000-0005-0000-0000-000086110000}"/>
    <cellStyle name="Примечание 5 5" xfId="4657" xr:uid="{00000000-0005-0000-0000-000087110000}"/>
    <cellStyle name="Примечание 5 50" xfId="4658" xr:uid="{00000000-0005-0000-0000-000088110000}"/>
    <cellStyle name="Примечание 5 51" xfId="4659" xr:uid="{00000000-0005-0000-0000-000089110000}"/>
    <cellStyle name="Примечание 5 52" xfId="4660" xr:uid="{00000000-0005-0000-0000-00008A110000}"/>
    <cellStyle name="Примечание 5 53" xfId="4661" xr:uid="{00000000-0005-0000-0000-00008B110000}"/>
    <cellStyle name="Примечание 5 54" xfId="4662" xr:uid="{00000000-0005-0000-0000-00008C110000}"/>
    <cellStyle name="Примечание 5 55" xfId="4663" xr:uid="{00000000-0005-0000-0000-00008D110000}"/>
    <cellStyle name="Примечание 5 56" xfId="4664" xr:uid="{00000000-0005-0000-0000-00008E110000}"/>
    <cellStyle name="Примечание 5 57" xfId="4665" xr:uid="{00000000-0005-0000-0000-00008F110000}"/>
    <cellStyle name="Примечание 5 58" xfId="4666" xr:uid="{00000000-0005-0000-0000-000090110000}"/>
    <cellStyle name="Примечание 5 59" xfId="4667" xr:uid="{00000000-0005-0000-0000-000091110000}"/>
    <cellStyle name="Примечание 5 6" xfId="4668" xr:uid="{00000000-0005-0000-0000-000092110000}"/>
    <cellStyle name="Примечание 5 60" xfId="4669" xr:uid="{00000000-0005-0000-0000-000093110000}"/>
    <cellStyle name="Примечание 5 61" xfId="4670" xr:uid="{00000000-0005-0000-0000-000094110000}"/>
    <cellStyle name="Примечание 5 62" xfId="4671" xr:uid="{00000000-0005-0000-0000-000095110000}"/>
    <cellStyle name="Примечание 5 63" xfId="4672" xr:uid="{00000000-0005-0000-0000-000096110000}"/>
    <cellStyle name="Примечание 5 64" xfId="4673" xr:uid="{00000000-0005-0000-0000-000097110000}"/>
    <cellStyle name="Примечание 5 65" xfId="4674" xr:uid="{00000000-0005-0000-0000-000098110000}"/>
    <cellStyle name="Примечание 5 66" xfId="4675" xr:uid="{00000000-0005-0000-0000-000099110000}"/>
    <cellStyle name="Примечание 5 67" xfId="4676" xr:uid="{00000000-0005-0000-0000-00009A110000}"/>
    <cellStyle name="Примечание 5 68" xfId="4677" xr:uid="{00000000-0005-0000-0000-00009B110000}"/>
    <cellStyle name="Примечание 5 69" xfId="4678" xr:uid="{00000000-0005-0000-0000-00009C110000}"/>
    <cellStyle name="Примечание 5 7" xfId="4679" xr:uid="{00000000-0005-0000-0000-00009D110000}"/>
    <cellStyle name="Примечание 5 70" xfId="4680" xr:uid="{00000000-0005-0000-0000-00009E110000}"/>
    <cellStyle name="Примечание 5 71" xfId="4681" xr:uid="{00000000-0005-0000-0000-00009F110000}"/>
    <cellStyle name="Примечание 5 72" xfId="4682" xr:uid="{00000000-0005-0000-0000-0000A0110000}"/>
    <cellStyle name="Примечание 5 73" xfId="4683" xr:uid="{00000000-0005-0000-0000-0000A1110000}"/>
    <cellStyle name="Примечание 5 74" xfId="4684" xr:uid="{00000000-0005-0000-0000-0000A2110000}"/>
    <cellStyle name="Примечание 5 75" xfId="4685" xr:uid="{00000000-0005-0000-0000-0000A3110000}"/>
    <cellStyle name="Примечание 5 76" xfId="4686" xr:uid="{00000000-0005-0000-0000-0000A4110000}"/>
    <cellStyle name="Примечание 5 77" xfId="4687" xr:uid="{00000000-0005-0000-0000-0000A5110000}"/>
    <cellStyle name="Примечание 5 78" xfId="4688" xr:uid="{00000000-0005-0000-0000-0000A6110000}"/>
    <cellStyle name="Примечание 5 79" xfId="4689" xr:uid="{00000000-0005-0000-0000-0000A7110000}"/>
    <cellStyle name="Примечание 5 8" xfId="4690" xr:uid="{00000000-0005-0000-0000-0000A8110000}"/>
    <cellStyle name="Примечание 5 80" xfId="4691" xr:uid="{00000000-0005-0000-0000-0000A9110000}"/>
    <cellStyle name="Примечание 5 81" xfId="4692" xr:uid="{00000000-0005-0000-0000-0000AA110000}"/>
    <cellStyle name="Примечание 5 82" xfId="4693" xr:uid="{00000000-0005-0000-0000-0000AB110000}"/>
    <cellStyle name="Примечание 5 83" xfId="4694" xr:uid="{00000000-0005-0000-0000-0000AC110000}"/>
    <cellStyle name="Примечание 5 84" xfId="4695" xr:uid="{00000000-0005-0000-0000-0000AD110000}"/>
    <cellStyle name="Примечание 5 85" xfId="4696" xr:uid="{00000000-0005-0000-0000-0000AE110000}"/>
    <cellStyle name="Примечание 5 86" xfId="4697" xr:uid="{00000000-0005-0000-0000-0000AF110000}"/>
    <cellStyle name="Примечание 5 87" xfId="4698" xr:uid="{00000000-0005-0000-0000-0000B0110000}"/>
    <cellStyle name="Примечание 5 88" xfId="4699" xr:uid="{00000000-0005-0000-0000-0000B1110000}"/>
    <cellStyle name="Примечание 5 89" xfId="4700" xr:uid="{00000000-0005-0000-0000-0000B2110000}"/>
    <cellStyle name="Примечание 5 9" xfId="4701" xr:uid="{00000000-0005-0000-0000-0000B3110000}"/>
    <cellStyle name="Примечание 6" xfId="356" xr:uid="{00000000-0005-0000-0000-0000B4110000}"/>
    <cellStyle name="Примечание 6 10" xfId="4702" xr:uid="{00000000-0005-0000-0000-0000B5110000}"/>
    <cellStyle name="Примечание 6 11" xfId="4703" xr:uid="{00000000-0005-0000-0000-0000B6110000}"/>
    <cellStyle name="Примечание 6 12" xfId="4704" xr:uid="{00000000-0005-0000-0000-0000B7110000}"/>
    <cellStyle name="Примечание 6 13" xfId="4705" xr:uid="{00000000-0005-0000-0000-0000B8110000}"/>
    <cellStyle name="Примечание 6 14" xfId="4706" xr:uid="{00000000-0005-0000-0000-0000B9110000}"/>
    <cellStyle name="Примечание 6 15" xfId="4707" xr:uid="{00000000-0005-0000-0000-0000BA110000}"/>
    <cellStyle name="Примечание 6 16" xfId="4708" xr:uid="{00000000-0005-0000-0000-0000BB110000}"/>
    <cellStyle name="Примечание 6 17" xfId="4709" xr:uid="{00000000-0005-0000-0000-0000BC110000}"/>
    <cellStyle name="Примечание 6 18" xfId="4710" xr:uid="{00000000-0005-0000-0000-0000BD110000}"/>
    <cellStyle name="Примечание 6 19" xfId="4711" xr:uid="{00000000-0005-0000-0000-0000BE110000}"/>
    <cellStyle name="Примечание 6 2" xfId="4712" xr:uid="{00000000-0005-0000-0000-0000BF110000}"/>
    <cellStyle name="Примечание 6 2 2" xfId="4713" xr:uid="{00000000-0005-0000-0000-0000C0110000}"/>
    <cellStyle name="Примечание 6 2 3" xfId="4714" xr:uid="{00000000-0005-0000-0000-0000C1110000}"/>
    <cellStyle name="Примечание 6 20" xfId="4715" xr:uid="{00000000-0005-0000-0000-0000C2110000}"/>
    <cellStyle name="Примечание 6 21" xfId="4716" xr:uid="{00000000-0005-0000-0000-0000C3110000}"/>
    <cellStyle name="Примечание 6 22" xfId="4717" xr:uid="{00000000-0005-0000-0000-0000C4110000}"/>
    <cellStyle name="Примечание 6 23" xfId="4718" xr:uid="{00000000-0005-0000-0000-0000C5110000}"/>
    <cellStyle name="Примечание 6 24" xfId="4719" xr:uid="{00000000-0005-0000-0000-0000C6110000}"/>
    <cellStyle name="Примечание 6 25" xfId="4720" xr:uid="{00000000-0005-0000-0000-0000C7110000}"/>
    <cellStyle name="Примечание 6 26" xfId="4721" xr:uid="{00000000-0005-0000-0000-0000C8110000}"/>
    <cellStyle name="Примечание 6 27" xfId="4722" xr:uid="{00000000-0005-0000-0000-0000C9110000}"/>
    <cellStyle name="Примечание 6 28" xfId="4723" xr:uid="{00000000-0005-0000-0000-0000CA110000}"/>
    <cellStyle name="Примечание 6 29" xfId="4724" xr:uid="{00000000-0005-0000-0000-0000CB110000}"/>
    <cellStyle name="Примечание 6 3" xfId="4725" xr:uid="{00000000-0005-0000-0000-0000CC110000}"/>
    <cellStyle name="Примечание 6 3 2" xfId="4726" xr:uid="{00000000-0005-0000-0000-0000CD110000}"/>
    <cellStyle name="Примечание 6 3 3" xfId="4727" xr:uid="{00000000-0005-0000-0000-0000CE110000}"/>
    <cellStyle name="Примечание 6 30" xfId="4728" xr:uid="{00000000-0005-0000-0000-0000CF110000}"/>
    <cellStyle name="Примечание 6 31" xfId="4729" xr:uid="{00000000-0005-0000-0000-0000D0110000}"/>
    <cellStyle name="Примечание 6 32" xfId="4730" xr:uid="{00000000-0005-0000-0000-0000D1110000}"/>
    <cellStyle name="Примечание 6 33" xfId="4731" xr:uid="{00000000-0005-0000-0000-0000D2110000}"/>
    <cellStyle name="Примечание 6 34" xfId="4732" xr:uid="{00000000-0005-0000-0000-0000D3110000}"/>
    <cellStyle name="Примечание 6 35" xfId="4733" xr:uid="{00000000-0005-0000-0000-0000D4110000}"/>
    <cellStyle name="Примечание 6 36" xfId="4734" xr:uid="{00000000-0005-0000-0000-0000D5110000}"/>
    <cellStyle name="Примечание 6 37" xfId="4735" xr:uid="{00000000-0005-0000-0000-0000D6110000}"/>
    <cellStyle name="Примечание 6 38" xfId="4736" xr:uid="{00000000-0005-0000-0000-0000D7110000}"/>
    <cellStyle name="Примечание 6 39" xfId="4737" xr:uid="{00000000-0005-0000-0000-0000D8110000}"/>
    <cellStyle name="Примечание 6 4" xfId="4738" xr:uid="{00000000-0005-0000-0000-0000D9110000}"/>
    <cellStyle name="Примечание 6 4 2" xfId="4739" xr:uid="{00000000-0005-0000-0000-0000DA110000}"/>
    <cellStyle name="Примечание 6 4 3" xfId="4740" xr:uid="{00000000-0005-0000-0000-0000DB110000}"/>
    <cellStyle name="Примечание 6 40" xfId="4741" xr:uid="{00000000-0005-0000-0000-0000DC110000}"/>
    <cellStyle name="Примечание 6 41" xfId="4742" xr:uid="{00000000-0005-0000-0000-0000DD110000}"/>
    <cellStyle name="Примечание 6 42" xfId="4743" xr:uid="{00000000-0005-0000-0000-0000DE110000}"/>
    <cellStyle name="Примечание 6 43" xfId="4744" xr:uid="{00000000-0005-0000-0000-0000DF110000}"/>
    <cellStyle name="Примечание 6 44" xfId="4745" xr:uid="{00000000-0005-0000-0000-0000E0110000}"/>
    <cellStyle name="Примечание 6 45" xfId="4746" xr:uid="{00000000-0005-0000-0000-0000E1110000}"/>
    <cellStyle name="Примечание 6 46" xfId="4747" xr:uid="{00000000-0005-0000-0000-0000E2110000}"/>
    <cellStyle name="Примечание 6 47" xfId="4748" xr:uid="{00000000-0005-0000-0000-0000E3110000}"/>
    <cellStyle name="Примечание 6 48" xfId="4749" xr:uid="{00000000-0005-0000-0000-0000E4110000}"/>
    <cellStyle name="Примечание 6 49" xfId="4750" xr:uid="{00000000-0005-0000-0000-0000E5110000}"/>
    <cellStyle name="Примечание 6 5" xfId="4751" xr:uid="{00000000-0005-0000-0000-0000E6110000}"/>
    <cellStyle name="Примечание 6 50" xfId="4752" xr:uid="{00000000-0005-0000-0000-0000E7110000}"/>
    <cellStyle name="Примечание 6 51" xfId="4753" xr:uid="{00000000-0005-0000-0000-0000E8110000}"/>
    <cellStyle name="Примечание 6 52" xfId="4754" xr:uid="{00000000-0005-0000-0000-0000E9110000}"/>
    <cellStyle name="Примечание 6 53" xfId="4755" xr:uid="{00000000-0005-0000-0000-0000EA110000}"/>
    <cellStyle name="Примечание 6 54" xfId="4756" xr:uid="{00000000-0005-0000-0000-0000EB110000}"/>
    <cellStyle name="Примечание 6 55" xfId="4757" xr:uid="{00000000-0005-0000-0000-0000EC110000}"/>
    <cellStyle name="Примечание 6 56" xfId="4758" xr:uid="{00000000-0005-0000-0000-0000ED110000}"/>
    <cellStyle name="Примечание 6 57" xfId="4759" xr:uid="{00000000-0005-0000-0000-0000EE110000}"/>
    <cellStyle name="Примечание 6 58" xfId="4760" xr:uid="{00000000-0005-0000-0000-0000EF110000}"/>
    <cellStyle name="Примечание 6 59" xfId="4761" xr:uid="{00000000-0005-0000-0000-0000F0110000}"/>
    <cellStyle name="Примечание 6 6" xfId="4762" xr:uid="{00000000-0005-0000-0000-0000F1110000}"/>
    <cellStyle name="Примечание 6 60" xfId="4763" xr:uid="{00000000-0005-0000-0000-0000F2110000}"/>
    <cellStyle name="Примечание 6 61" xfId="4764" xr:uid="{00000000-0005-0000-0000-0000F3110000}"/>
    <cellStyle name="Примечание 6 62" xfId="4765" xr:uid="{00000000-0005-0000-0000-0000F4110000}"/>
    <cellStyle name="Примечание 6 63" xfId="4766" xr:uid="{00000000-0005-0000-0000-0000F5110000}"/>
    <cellStyle name="Примечание 6 64" xfId="4767" xr:uid="{00000000-0005-0000-0000-0000F6110000}"/>
    <cellStyle name="Примечание 6 65" xfId="4768" xr:uid="{00000000-0005-0000-0000-0000F7110000}"/>
    <cellStyle name="Примечание 6 66" xfId="4769" xr:uid="{00000000-0005-0000-0000-0000F8110000}"/>
    <cellStyle name="Примечание 6 67" xfId="4770" xr:uid="{00000000-0005-0000-0000-0000F9110000}"/>
    <cellStyle name="Примечание 6 68" xfId="4771" xr:uid="{00000000-0005-0000-0000-0000FA110000}"/>
    <cellStyle name="Примечание 6 69" xfId="4772" xr:uid="{00000000-0005-0000-0000-0000FB110000}"/>
    <cellStyle name="Примечание 6 7" xfId="4773" xr:uid="{00000000-0005-0000-0000-0000FC110000}"/>
    <cellStyle name="Примечание 6 70" xfId="4774" xr:uid="{00000000-0005-0000-0000-0000FD110000}"/>
    <cellStyle name="Примечание 6 71" xfId="4775" xr:uid="{00000000-0005-0000-0000-0000FE110000}"/>
    <cellStyle name="Примечание 6 72" xfId="4776" xr:uid="{00000000-0005-0000-0000-0000FF110000}"/>
    <cellStyle name="Примечание 6 73" xfId="4777" xr:uid="{00000000-0005-0000-0000-000000120000}"/>
    <cellStyle name="Примечание 6 74" xfId="4778" xr:uid="{00000000-0005-0000-0000-000001120000}"/>
    <cellStyle name="Примечание 6 75" xfId="4779" xr:uid="{00000000-0005-0000-0000-000002120000}"/>
    <cellStyle name="Примечание 6 76" xfId="4780" xr:uid="{00000000-0005-0000-0000-000003120000}"/>
    <cellStyle name="Примечание 6 77" xfId="4781" xr:uid="{00000000-0005-0000-0000-000004120000}"/>
    <cellStyle name="Примечание 6 78" xfId="4782" xr:uid="{00000000-0005-0000-0000-000005120000}"/>
    <cellStyle name="Примечание 6 79" xfId="4783" xr:uid="{00000000-0005-0000-0000-000006120000}"/>
    <cellStyle name="Примечание 6 8" xfId="4784" xr:uid="{00000000-0005-0000-0000-000007120000}"/>
    <cellStyle name="Примечание 6 80" xfId="4785" xr:uid="{00000000-0005-0000-0000-000008120000}"/>
    <cellStyle name="Примечание 6 81" xfId="4786" xr:uid="{00000000-0005-0000-0000-000009120000}"/>
    <cellStyle name="Примечание 6 82" xfId="4787" xr:uid="{00000000-0005-0000-0000-00000A120000}"/>
    <cellStyle name="Примечание 6 83" xfId="4788" xr:uid="{00000000-0005-0000-0000-00000B120000}"/>
    <cellStyle name="Примечание 6 84" xfId="4789" xr:uid="{00000000-0005-0000-0000-00000C120000}"/>
    <cellStyle name="Примечание 6 85" xfId="4790" xr:uid="{00000000-0005-0000-0000-00000D120000}"/>
    <cellStyle name="Примечание 6 86" xfId="4791" xr:uid="{00000000-0005-0000-0000-00000E120000}"/>
    <cellStyle name="Примечание 6 87" xfId="4792" xr:uid="{00000000-0005-0000-0000-00000F120000}"/>
    <cellStyle name="Примечание 6 88" xfId="4793" xr:uid="{00000000-0005-0000-0000-000010120000}"/>
    <cellStyle name="Примечание 6 89" xfId="4794" xr:uid="{00000000-0005-0000-0000-000011120000}"/>
    <cellStyle name="Примечание 6 9" xfId="4795" xr:uid="{00000000-0005-0000-0000-000012120000}"/>
    <cellStyle name="Примечание 7" xfId="357" xr:uid="{00000000-0005-0000-0000-000013120000}"/>
    <cellStyle name="Примечание 7 10" xfId="4796" xr:uid="{00000000-0005-0000-0000-000014120000}"/>
    <cellStyle name="Примечание 7 11" xfId="4797" xr:uid="{00000000-0005-0000-0000-000015120000}"/>
    <cellStyle name="Примечание 7 12" xfId="4798" xr:uid="{00000000-0005-0000-0000-000016120000}"/>
    <cellStyle name="Примечание 7 13" xfId="4799" xr:uid="{00000000-0005-0000-0000-000017120000}"/>
    <cellStyle name="Примечание 7 14" xfId="4800" xr:uid="{00000000-0005-0000-0000-000018120000}"/>
    <cellStyle name="Примечание 7 15" xfId="4801" xr:uid="{00000000-0005-0000-0000-000019120000}"/>
    <cellStyle name="Примечание 7 16" xfId="4802" xr:uid="{00000000-0005-0000-0000-00001A120000}"/>
    <cellStyle name="Примечание 7 17" xfId="4803" xr:uid="{00000000-0005-0000-0000-00001B120000}"/>
    <cellStyle name="Примечание 7 18" xfId="4804" xr:uid="{00000000-0005-0000-0000-00001C120000}"/>
    <cellStyle name="Примечание 7 19" xfId="4805" xr:uid="{00000000-0005-0000-0000-00001D120000}"/>
    <cellStyle name="Примечание 7 2" xfId="4806" xr:uid="{00000000-0005-0000-0000-00001E120000}"/>
    <cellStyle name="Примечание 7 2 2" xfId="4807" xr:uid="{00000000-0005-0000-0000-00001F120000}"/>
    <cellStyle name="Примечание 7 2 3" xfId="4808" xr:uid="{00000000-0005-0000-0000-000020120000}"/>
    <cellStyle name="Примечание 7 20" xfId="4809" xr:uid="{00000000-0005-0000-0000-000021120000}"/>
    <cellStyle name="Примечание 7 21" xfId="4810" xr:uid="{00000000-0005-0000-0000-000022120000}"/>
    <cellStyle name="Примечание 7 22" xfId="4811" xr:uid="{00000000-0005-0000-0000-000023120000}"/>
    <cellStyle name="Примечание 7 23" xfId="4812" xr:uid="{00000000-0005-0000-0000-000024120000}"/>
    <cellStyle name="Примечание 7 24" xfId="4813" xr:uid="{00000000-0005-0000-0000-000025120000}"/>
    <cellStyle name="Примечание 7 25" xfId="4814" xr:uid="{00000000-0005-0000-0000-000026120000}"/>
    <cellStyle name="Примечание 7 26" xfId="4815" xr:uid="{00000000-0005-0000-0000-000027120000}"/>
    <cellStyle name="Примечание 7 27" xfId="4816" xr:uid="{00000000-0005-0000-0000-000028120000}"/>
    <cellStyle name="Примечание 7 28" xfId="4817" xr:uid="{00000000-0005-0000-0000-000029120000}"/>
    <cellStyle name="Примечание 7 29" xfId="4818" xr:uid="{00000000-0005-0000-0000-00002A120000}"/>
    <cellStyle name="Примечание 7 3" xfId="4819" xr:uid="{00000000-0005-0000-0000-00002B120000}"/>
    <cellStyle name="Примечание 7 3 2" xfId="4820" xr:uid="{00000000-0005-0000-0000-00002C120000}"/>
    <cellStyle name="Примечание 7 3 3" xfId="4821" xr:uid="{00000000-0005-0000-0000-00002D120000}"/>
    <cellStyle name="Примечание 7 30" xfId="4822" xr:uid="{00000000-0005-0000-0000-00002E120000}"/>
    <cellStyle name="Примечание 7 31" xfId="4823" xr:uid="{00000000-0005-0000-0000-00002F120000}"/>
    <cellStyle name="Примечание 7 32" xfId="4824" xr:uid="{00000000-0005-0000-0000-000030120000}"/>
    <cellStyle name="Примечание 7 33" xfId="4825" xr:uid="{00000000-0005-0000-0000-000031120000}"/>
    <cellStyle name="Примечание 7 34" xfId="4826" xr:uid="{00000000-0005-0000-0000-000032120000}"/>
    <cellStyle name="Примечание 7 35" xfId="4827" xr:uid="{00000000-0005-0000-0000-000033120000}"/>
    <cellStyle name="Примечание 7 36" xfId="4828" xr:uid="{00000000-0005-0000-0000-000034120000}"/>
    <cellStyle name="Примечание 7 37" xfId="4829" xr:uid="{00000000-0005-0000-0000-000035120000}"/>
    <cellStyle name="Примечание 7 38" xfId="4830" xr:uid="{00000000-0005-0000-0000-000036120000}"/>
    <cellStyle name="Примечание 7 39" xfId="4831" xr:uid="{00000000-0005-0000-0000-000037120000}"/>
    <cellStyle name="Примечание 7 4" xfId="4832" xr:uid="{00000000-0005-0000-0000-000038120000}"/>
    <cellStyle name="Примечание 7 4 2" xfId="4833" xr:uid="{00000000-0005-0000-0000-000039120000}"/>
    <cellStyle name="Примечание 7 4 3" xfId="4834" xr:uid="{00000000-0005-0000-0000-00003A120000}"/>
    <cellStyle name="Примечание 7 40" xfId="4835" xr:uid="{00000000-0005-0000-0000-00003B120000}"/>
    <cellStyle name="Примечание 7 41" xfId="4836" xr:uid="{00000000-0005-0000-0000-00003C120000}"/>
    <cellStyle name="Примечание 7 42" xfId="4837" xr:uid="{00000000-0005-0000-0000-00003D120000}"/>
    <cellStyle name="Примечание 7 43" xfId="4838" xr:uid="{00000000-0005-0000-0000-00003E120000}"/>
    <cellStyle name="Примечание 7 44" xfId="4839" xr:uid="{00000000-0005-0000-0000-00003F120000}"/>
    <cellStyle name="Примечание 7 45" xfId="4840" xr:uid="{00000000-0005-0000-0000-000040120000}"/>
    <cellStyle name="Примечание 7 46" xfId="4841" xr:uid="{00000000-0005-0000-0000-000041120000}"/>
    <cellStyle name="Примечание 7 47" xfId="4842" xr:uid="{00000000-0005-0000-0000-000042120000}"/>
    <cellStyle name="Примечание 7 48" xfId="4843" xr:uid="{00000000-0005-0000-0000-000043120000}"/>
    <cellStyle name="Примечание 7 49" xfId="4844" xr:uid="{00000000-0005-0000-0000-000044120000}"/>
    <cellStyle name="Примечание 7 5" xfId="4845" xr:uid="{00000000-0005-0000-0000-000045120000}"/>
    <cellStyle name="Примечание 7 50" xfId="4846" xr:uid="{00000000-0005-0000-0000-000046120000}"/>
    <cellStyle name="Примечание 7 51" xfId="4847" xr:uid="{00000000-0005-0000-0000-000047120000}"/>
    <cellStyle name="Примечание 7 52" xfId="4848" xr:uid="{00000000-0005-0000-0000-000048120000}"/>
    <cellStyle name="Примечание 7 53" xfId="4849" xr:uid="{00000000-0005-0000-0000-000049120000}"/>
    <cellStyle name="Примечание 7 54" xfId="4850" xr:uid="{00000000-0005-0000-0000-00004A120000}"/>
    <cellStyle name="Примечание 7 55" xfId="4851" xr:uid="{00000000-0005-0000-0000-00004B120000}"/>
    <cellStyle name="Примечание 7 56" xfId="4852" xr:uid="{00000000-0005-0000-0000-00004C120000}"/>
    <cellStyle name="Примечание 7 57" xfId="4853" xr:uid="{00000000-0005-0000-0000-00004D120000}"/>
    <cellStyle name="Примечание 7 58" xfId="4854" xr:uid="{00000000-0005-0000-0000-00004E120000}"/>
    <cellStyle name="Примечание 7 59" xfId="4855" xr:uid="{00000000-0005-0000-0000-00004F120000}"/>
    <cellStyle name="Примечание 7 6" xfId="4856" xr:uid="{00000000-0005-0000-0000-000050120000}"/>
    <cellStyle name="Примечание 7 60" xfId="4857" xr:uid="{00000000-0005-0000-0000-000051120000}"/>
    <cellStyle name="Примечание 7 61" xfId="4858" xr:uid="{00000000-0005-0000-0000-000052120000}"/>
    <cellStyle name="Примечание 7 62" xfId="4859" xr:uid="{00000000-0005-0000-0000-000053120000}"/>
    <cellStyle name="Примечание 7 63" xfId="4860" xr:uid="{00000000-0005-0000-0000-000054120000}"/>
    <cellStyle name="Примечание 7 64" xfId="4861" xr:uid="{00000000-0005-0000-0000-000055120000}"/>
    <cellStyle name="Примечание 7 65" xfId="4862" xr:uid="{00000000-0005-0000-0000-000056120000}"/>
    <cellStyle name="Примечание 7 66" xfId="4863" xr:uid="{00000000-0005-0000-0000-000057120000}"/>
    <cellStyle name="Примечание 7 67" xfId="4864" xr:uid="{00000000-0005-0000-0000-000058120000}"/>
    <cellStyle name="Примечание 7 68" xfId="4865" xr:uid="{00000000-0005-0000-0000-000059120000}"/>
    <cellStyle name="Примечание 7 69" xfId="4866" xr:uid="{00000000-0005-0000-0000-00005A120000}"/>
    <cellStyle name="Примечание 7 7" xfId="4867" xr:uid="{00000000-0005-0000-0000-00005B120000}"/>
    <cellStyle name="Примечание 7 70" xfId="4868" xr:uid="{00000000-0005-0000-0000-00005C120000}"/>
    <cellStyle name="Примечание 7 71" xfId="4869" xr:uid="{00000000-0005-0000-0000-00005D120000}"/>
    <cellStyle name="Примечание 7 72" xfId="4870" xr:uid="{00000000-0005-0000-0000-00005E120000}"/>
    <cellStyle name="Примечание 7 73" xfId="4871" xr:uid="{00000000-0005-0000-0000-00005F120000}"/>
    <cellStyle name="Примечание 7 74" xfId="4872" xr:uid="{00000000-0005-0000-0000-000060120000}"/>
    <cellStyle name="Примечание 7 75" xfId="4873" xr:uid="{00000000-0005-0000-0000-000061120000}"/>
    <cellStyle name="Примечание 7 76" xfId="4874" xr:uid="{00000000-0005-0000-0000-000062120000}"/>
    <cellStyle name="Примечание 7 77" xfId="4875" xr:uid="{00000000-0005-0000-0000-000063120000}"/>
    <cellStyle name="Примечание 7 78" xfId="4876" xr:uid="{00000000-0005-0000-0000-000064120000}"/>
    <cellStyle name="Примечание 7 79" xfId="4877" xr:uid="{00000000-0005-0000-0000-000065120000}"/>
    <cellStyle name="Примечание 7 8" xfId="4878" xr:uid="{00000000-0005-0000-0000-000066120000}"/>
    <cellStyle name="Примечание 7 80" xfId="4879" xr:uid="{00000000-0005-0000-0000-000067120000}"/>
    <cellStyle name="Примечание 7 81" xfId="4880" xr:uid="{00000000-0005-0000-0000-000068120000}"/>
    <cellStyle name="Примечание 7 82" xfId="4881" xr:uid="{00000000-0005-0000-0000-000069120000}"/>
    <cellStyle name="Примечание 7 83" xfId="4882" xr:uid="{00000000-0005-0000-0000-00006A120000}"/>
    <cellStyle name="Примечание 7 84" xfId="4883" xr:uid="{00000000-0005-0000-0000-00006B120000}"/>
    <cellStyle name="Примечание 7 85" xfId="4884" xr:uid="{00000000-0005-0000-0000-00006C120000}"/>
    <cellStyle name="Примечание 7 86" xfId="4885" xr:uid="{00000000-0005-0000-0000-00006D120000}"/>
    <cellStyle name="Примечание 7 87" xfId="4886" xr:uid="{00000000-0005-0000-0000-00006E120000}"/>
    <cellStyle name="Примечание 7 88" xfId="4887" xr:uid="{00000000-0005-0000-0000-00006F120000}"/>
    <cellStyle name="Примечание 7 89" xfId="4888" xr:uid="{00000000-0005-0000-0000-000070120000}"/>
    <cellStyle name="Примечание 7 9" xfId="4889" xr:uid="{00000000-0005-0000-0000-000071120000}"/>
    <cellStyle name="Примечание 8" xfId="358" xr:uid="{00000000-0005-0000-0000-000072120000}"/>
    <cellStyle name="Примечание 8 10" xfId="4890" xr:uid="{00000000-0005-0000-0000-000073120000}"/>
    <cellStyle name="Примечание 8 11" xfId="4891" xr:uid="{00000000-0005-0000-0000-000074120000}"/>
    <cellStyle name="Примечание 8 12" xfId="4892" xr:uid="{00000000-0005-0000-0000-000075120000}"/>
    <cellStyle name="Примечание 8 13" xfId="4893" xr:uid="{00000000-0005-0000-0000-000076120000}"/>
    <cellStyle name="Примечание 8 14" xfId="4894" xr:uid="{00000000-0005-0000-0000-000077120000}"/>
    <cellStyle name="Примечание 8 15" xfId="4895" xr:uid="{00000000-0005-0000-0000-000078120000}"/>
    <cellStyle name="Примечание 8 16" xfId="4896" xr:uid="{00000000-0005-0000-0000-000079120000}"/>
    <cellStyle name="Примечание 8 17" xfId="4897" xr:uid="{00000000-0005-0000-0000-00007A120000}"/>
    <cellStyle name="Примечание 8 18" xfId="4898" xr:uid="{00000000-0005-0000-0000-00007B120000}"/>
    <cellStyle name="Примечание 8 19" xfId="4899" xr:uid="{00000000-0005-0000-0000-00007C120000}"/>
    <cellStyle name="Примечание 8 2" xfId="4900" xr:uid="{00000000-0005-0000-0000-00007D120000}"/>
    <cellStyle name="Примечание 8 2 2" xfId="4901" xr:uid="{00000000-0005-0000-0000-00007E120000}"/>
    <cellStyle name="Примечание 8 2 3" xfId="4902" xr:uid="{00000000-0005-0000-0000-00007F120000}"/>
    <cellStyle name="Примечание 8 20" xfId="4903" xr:uid="{00000000-0005-0000-0000-000080120000}"/>
    <cellStyle name="Примечание 8 21" xfId="4904" xr:uid="{00000000-0005-0000-0000-000081120000}"/>
    <cellStyle name="Примечание 8 22" xfId="4905" xr:uid="{00000000-0005-0000-0000-000082120000}"/>
    <cellStyle name="Примечание 8 23" xfId="4906" xr:uid="{00000000-0005-0000-0000-000083120000}"/>
    <cellStyle name="Примечание 8 24" xfId="4907" xr:uid="{00000000-0005-0000-0000-000084120000}"/>
    <cellStyle name="Примечание 8 25" xfId="4908" xr:uid="{00000000-0005-0000-0000-000085120000}"/>
    <cellStyle name="Примечание 8 26" xfId="4909" xr:uid="{00000000-0005-0000-0000-000086120000}"/>
    <cellStyle name="Примечание 8 27" xfId="4910" xr:uid="{00000000-0005-0000-0000-000087120000}"/>
    <cellStyle name="Примечание 8 28" xfId="4911" xr:uid="{00000000-0005-0000-0000-000088120000}"/>
    <cellStyle name="Примечание 8 29" xfId="4912" xr:uid="{00000000-0005-0000-0000-000089120000}"/>
    <cellStyle name="Примечание 8 3" xfId="4913" xr:uid="{00000000-0005-0000-0000-00008A120000}"/>
    <cellStyle name="Примечание 8 3 2" xfId="4914" xr:uid="{00000000-0005-0000-0000-00008B120000}"/>
    <cellStyle name="Примечание 8 3 3" xfId="4915" xr:uid="{00000000-0005-0000-0000-00008C120000}"/>
    <cellStyle name="Примечание 8 30" xfId="4916" xr:uid="{00000000-0005-0000-0000-00008D120000}"/>
    <cellStyle name="Примечание 8 31" xfId="4917" xr:uid="{00000000-0005-0000-0000-00008E120000}"/>
    <cellStyle name="Примечание 8 32" xfId="4918" xr:uid="{00000000-0005-0000-0000-00008F120000}"/>
    <cellStyle name="Примечание 8 33" xfId="4919" xr:uid="{00000000-0005-0000-0000-000090120000}"/>
    <cellStyle name="Примечание 8 34" xfId="4920" xr:uid="{00000000-0005-0000-0000-000091120000}"/>
    <cellStyle name="Примечание 8 35" xfId="4921" xr:uid="{00000000-0005-0000-0000-000092120000}"/>
    <cellStyle name="Примечание 8 36" xfId="4922" xr:uid="{00000000-0005-0000-0000-000093120000}"/>
    <cellStyle name="Примечание 8 37" xfId="4923" xr:uid="{00000000-0005-0000-0000-000094120000}"/>
    <cellStyle name="Примечание 8 38" xfId="4924" xr:uid="{00000000-0005-0000-0000-000095120000}"/>
    <cellStyle name="Примечание 8 39" xfId="4925" xr:uid="{00000000-0005-0000-0000-000096120000}"/>
    <cellStyle name="Примечание 8 4" xfId="4926" xr:uid="{00000000-0005-0000-0000-000097120000}"/>
    <cellStyle name="Примечание 8 4 2" xfId="4927" xr:uid="{00000000-0005-0000-0000-000098120000}"/>
    <cellStyle name="Примечание 8 4 3" xfId="4928" xr:uid="{00000000-0005-0000-0000-000099120000}"/>
    <cellStyle name="Примечание 8 40" xfId="4929" xr:uid="{00000000-0005-0000-0000-00009A120000}"/>
    <cellStyle name="Примечание 8 41" xfId="4930" xr:uid="{00000000-0005-0000-0000-00009B120000}"/>
    <cellStyle name="Примечание 8 42" xfId="4931" xr:uid="{00000000-0005-0000-0000-00009C120000}"/>
    <cellStyle name="Примечание 8 43" xfId="4932" xr:uid="{00000000-0005-0000-0000-00009D120000}"/>
    <cellStyle name="Примечание 8 44" xfId="4933" xr:uid="{00000000-0005-0000-0000-00009E120000}"/>
    <cellStyle name="Примечание 8 45" xfId="4934" xr:uid="{00000000-0005-0000-0000-00009F120000}"/>
    <cellStyle name="Примечание 8 46" xfId="4935" xr:uid="{00000000-0005-0000-0000-0000A0120000}"/>
    <cellStyle name="Примечание 8 47" xfId="4936" xr:uid="{00000000-0005-0000-0000-0000A1120000}"/>
    <cellStyle name="Примечание 8 48" xfId="4937" xr:uid="{00000000-0005-0000-0000-0000A2120000}"/>
    <cellStyle name="Примечание 8 49" xfId="4938" xr:uid="{00000000-0005-0000-0000-0000A3120000}"/>
    <cellStyle name="Примечание 8 5" xfId="4939" xr:uid="{00000000-0005-0000-0000-0000A4120000}"/>
    <cellStyle name="Примечание 8 50" xfId="4940" xr:uid="{00000000-0005-0000-0000-0000A5120000}"/>
    <cellStyle name="Примечание 8 51" xfId="4941" xr:uid="{00000000-0005-0000-0000-0000A6120000}"/>
    <cellStyle name="Примечание 8 52" xfId="4942" xr:uid="{00000000-0005-0000-0000-0000A7120000}"/>
    <cellStyle name="Примечание 8 53" xfId="4943" xr:uid="{00000000-0005-0000-0000-0000A8120000}"/>
    <cellStyle name="Примечание 8 54" xfId="4944" xr:uid="{00000000-0005-0000-0000-0000A9120000}"/>
    <cellStyle name="Примечание 8 55" xfId="4945" xr:uid="{00000000-0005-0000-0000-0000AA120000}"/>
    <cellStyle name="Примечание 8 56" xfId="4946" xr:uid="{00000000-0005-0000-0000-0000AB120000}"/>
    <cellStyle name="Примечание 8 57" xfId="4947" xr:uid="{00000000-0005-0000-0000-0000AC120000}"/>
    <cellStyle name="Примечание 8 58" xfId="4948" xr:uid="{00000000-0005-0000-0000-0000AD120000}"/>
    <cellStyle name="Примечание 8 59" xfId="4949" xr:uid="{00000000-0005-0000-0000-0000AE120000}"/>
    <cellStyle name="Примечание 8 6" xfId="4950" xr:uid="{00000000-0005-0000-0000-0000AF120000}"/>
    <cellStyle name="Примечание 8 60" xfId="4951" xr:uid="{00000000-0005-0000-0000-0000B0120000}"/>
    <cellStyle name="Примечание 8 61" xfId="4952" xr:uid="{00000000-0005-0000-0000-0000B1120000}"/>
    <cellStyle name="Примечание 8 62" xfId="4953" xr:uid="{00000000-0005-0000-0000-0000B2120000}"/>
    <cellStyle name="Примечание 8 63" xfId="4954" xr:uid="{00000000-0005-0000-0000-0000B3120000}"/>
    <cellStyle name="Примечание 8 64" xfId="4955" xr:uid="{00000000-0005-0000-0000-0000B4120000}"/>
    <cellStyle name="Примечание 8 65" xfId="4956" xr:uid="{00000000-0005-0000-0000-0000B5120000}"/>
    <cellStyle name="Примечание 8 66" xfId="4957" xr:uid="{00000000-0005-0000-0000-0000B6120000}"/>
    <cellStyle name="Примечание 8 67" xfId="4958" xr:uid="{00000000-0005-0000-0000-0000B7120000}"/>
    <cellStyle name="Примечание 8 68" xfId="4959" xr:uid="{00000000-0005-0000-0000-0000B8120000}"/>
    <cellStyle name="Примечание 8 69" xfId="4960" xr:uid="{00000000-0005-0000-0000-0000B9120000}"/>
    <cellStyle name="Примечание 8 7" xfId="4961" xr:uid="{00000000-0005-0000-0000-0000BA120000}"/>
    <cellStyle name="Примечание 8 70" xfId="4962" xr:uid="{00000000-0005-0000-0000-0000BB120000}"/>
    <cellStyle name="Примечание 8 71" xfId="4963" xr:uid="{00000000-0005-0000-0000-0000BC120000}"/>
    <cellStyle name="Примечание 8 72" xfId="4964" xr:uid="{00000000-0005-0000-0000-0000BD120000}"/>
    <cellStyle name="Примечание 8 73" xfId="4965" xr:uid="{00000000-0005-0000-0000-0000BE120000}"/>
    <cellStyle name="Примечание 8 74" xfId="4966" xr:uid="{00000000-0005-0000-0000-0000BF120000}"/>
    <cellStyle name="Примечание 8 75" xfId="4967" xr:uid="{00000000-0005-0000-0000-0000C0120000}"/>
    <cellStyle name="Примечание 8 76" xfId="4968" xr:uid="{00000000-0005-0000-0000-0000C1120000}"/>
    <cellStyle name="Примечание 8 77" xfId="4969" xr:uid="{00000000-0005-0000-0000-0000C2120000}"/>
    <cellStyle name="Примечание 8 78" xfId="4970" xr:uid="{00000000-0005-0000-0000-0000C3120000}"/>
    <cellStyle name="Примечание 8 79" xfId="4971" xr:uid="{00000000-0005-0000-0000-0000C4120000}"/>
    <cellStyle name="Примечание 8 8" xfId="4972" xr:uid="{00000000-0005-0000-0000-0000C5120000}"/>
    <cellStyle name="Примечание 8 80" xfId="4973" xr:uid="{00000000-0005-0000-0000-0000C6120000}"/>
    <cellStyle name="Примечание 8 81" xfId="4974" xr:uid="{00000000-0005-0000-0000-0000C7120000}"/>
    <cellStyle name="Примечание 8 82" xfId="4975" xr:uid="{00000000-0005-0000-0000-0000C8120000}"/>
    <cellStyle name="Примечание 8 83" xfId="4976" xr:uid="{00000000-0005-0000-0000-0000C9120000}"/>
    <cellStyle name="Примечание 8 84" xfId="4977" xr:uid="{00000000-0005-0000-0000-0000CA120000}"/>
    <cellStyle name="Примечание 8 85" xfId="4978" xr:uid="{00000000-0005-0000-0000-0000CB120000}"/>
    <cellStyle name="Примечание 8 86" xfId="4979" xr:uid="{00000000-0005-0000-0000-0000CC120000}"/>
    <cellStyle name="Примечание 8 87" xfId="4980" xr:uid="{00000000-0005-0000-0000-0000CD120000}"/>
    <cellStyle name="Примечание 8 88" xfId="4981" xr:uid="{00000000-0005-0000-0000-0000CE120000}"/>
    <cellStyle name="Примечание 8 89" xfId="4982" xr:uid="{00000000-0005-0000-0000-0000CF120000}"/>
    <cellStyle name="Примечание 8 9" xfId="4983" xr:uid="{00000000-0005-0000-0000-0000D0120000}"/>
    <cellStyle name="Примечание 9" xfId="359" xr:uid="{00000000-0005-0000-0000-0000D1120000}"/>
    <cellStyle name="Примечание 9 10" xfId="4984" xr:uid="{00000000-0005-0000-0000-0000D2120000}"/>
    <cellStyle name="Примечание 9 11" xfId="4985" xr:uid="{00000000-0005-0000-0000-0000D3120000}"/>
    <cellStyle name="Примечание 9 12" xfId="4986" xr:uid="{00000000-0005-0000-0000-0000D4120000}"/>
    <cellStyle name="Примечание 9 13" xfId="4987" xr:uid="{00000000-0005-0000-0000-0000D5120000}"/>
    <cellStyle name="Примечание 9 14" xfId="4988" xr:uid="{00000000-0005-0000-0000-0000D6120000}"/>
    <cellStyle name="Примечание 9 15" xfId="4989" xr:uid="{00000000-0005-0000-0000-0000D7120000}"/>
    <cellStyle name="Примечание 9 16" xfId="4990" xr:uid="{00000000-0005-0000-0000-0000D8120000}"/>
    <cellStyle name="Примечание 9 17" xfId="4991" xr:uid="{00000000-0005-0000-0000-0000D9120000}"/>
    <cellStyle name="Примечание 9 18" xfId="4992" xr:uid="{00000000-0005-0000-0000-0000DA120000}"/>
    <cellStyle name="Примечание 9 19" xfId="4993" xr:uid="{00000000-0005-0000-0000-0000DB120000}"/>
    <cellStyle name="Примечание 9 2" xfId="4994" xr:uid="{00000000-0005-0000-0000-0000DC120000}"/>
    <cellStyle name="Примечание 9 2 2" xfId="4995" xr:uid="{00000000-0005-0000-0000-0000DD120000}"/>
    <cellStyle name="Примечание 9 2 3" xfId="4996" xr:uid="{00000000-0005-0000-0000-0000DE120000}"/>
    <cellStyle name="Примечание 9 20" xfId="4997" xr:uid="{00000000-0005-0000-0000-0000DF120000}"/>
    <cellStyle name="Примечание 9 21" xfId="4998" xr:uid="{00000000-0005-0000-0000-0000E0120000}"/>
    <cellStyle name="Примечание 9 22" xfId="4999" xr:uid="{00000000-0005-0000-0000-0000E1120000}"/>
    <cellStyle name="Примечание 9 23" xfId="5000" xr:uid="{00000000-0005-0000-0000-0000E2120000}"/>
    <cellStyle name="Примечание 9 24" xfId="5001" xr:uid="{00000000-0005-0000-0000-0000E3120000}"/>
    <cellStyle name="Примечание 9 25" xfId="5002" xr:uid="{00000000-0005-0000-0000-0000E4120000}"/>
    <cellStyle name="Примечание 9 26" xfId="5003" xr:uid="{00000000-0005-0000-0000-0000E5120000}"/>
    <cellStyle name="Примечание 9 27" xfId="5004" xr:uid="{00000000-0005-0000-0000-0000E6120000}"/>
    <cellStyle name="Примечание 9 28" xfId="5005" xr:uid="{00000000-0005-0000-0000-0000E7120000}"/>
    <cellStyle name="Примечание 9 29" xfId="5006" xr:uid="{00000000-0005-0000-0000-0000E8120000}"/>
    <cellStyle name="Примечание 9 3" xfId="5007" xr:uid="{00000000-0005-0000-0000-0000E9120000}"/>
    <cellStyle name="Примечание 9 3 2" xfId="5008" xr:uid="{00000000-0005-0000-0000-0000EA120000}"/>
    <cellStyle name="Примечание 9 3 3" xfId="5009" xr:uid="{00000000-0005-0000-0000-0000EB120000}"/>
    <cellStyle name="Примечание 9 30" xfId="5010" xr:uid="{00000000-0005-0000-0000-0000EC120000}"/>
    <cellStyle name="Примечание 9 31" xfId="5011" xr:uid="{00000000-0005-0000-0000-0000ED120000}"/>
    <cellStyle name="Примечание 9 32" xfId="5012" xr:uid="{00000000-0005-0000-0000-0000EE120000}"/>
    <cellStyle name="Примечание 9 33" xfId="5013" xr:uid="{00000000-0005-0000-0000-0000EF120000}"/>
    <cellStyle name="Примечание 9 34" xfId="5014" xr:uid="{00000000-0005-0000-0000-0000F0120000}"/>
    <cellStyle name="Примечание 9 35" xfId="5015" xr:uid="{00000000-0005-0000-0000-0000F1120000}"/>
    <cellStyle name="Примечание 9 36" xfId="5016" xr:uid="{00000000-0005-0000-0000-0000F2120000}"/>
    <cellStyle name="Примечание 9 37" xfId="5017" xr:uid="{00000000-0005-0000-0000-0000F3120000}"/>
    <cellStyle name="Примечание 9 38" xfId="5018" xr:uid="{00000000-0005-0000-0000-0000F4120000}"/>
    <cellStyle name="Примечание 9 39" xfId="5019" xr:uid="{00000000-0005-0000-0000-0000F5120000}"/>
    <cellStyle name="Примечание 9 4" xfId="5020" xr:uid="{00000000-0005-0000-0000-0000F6120000}"/>
    <cellStyle name="Примечание 9 4 2" xfId="5021" xr:uid="{00000000-0005-0000-0000-0000F7120000}"/>
    <cellStyle name="Примечание 9 4 3" xfId="5022" xr:uid="{00000000-0005-0000-0000-0000F8120000}"/>
    <cellStyle name="Примечание 9 40" xfId="5023" xr:uid="{00000000-0005-0000-0000-0000F9120000}"/>
    <cellStyle name="Примечание 9 41" xfId="5024" xr:uid="{00000000-0005-0000-0000-0000FA120000}"/>
    <cellStyle name="Примечание 9 42" xfId="5025" xr:uid="{00000000-0005-0000-0000-0000FB120000}"/>
    <cellStyle name="Примечание 9 43" xfId="5026" xr:uid="{00000000-0005-0000-0000-0000FC120000}"/>
    <cellStyle name="Примечание 9 44" xfId="5027" xr:uid="{00000000-0005-0000-0000-0000FD120000}"/>
    <cellStyle name="Примечание 9 45" xfId="5028" xr:uid="{00000000-0005-0000-0000-0000FE120000}"/>
    <cellStyle name="Примечание 9 46" xfId="5029" xr:uid="{00000000-0005-0000-0000-0000FF120000}"/>
    <cellStyle name="Примечание 9 47" xfId="5030" xr:uid="{00000000-0005-0000-0000-000000130000}"/>
    <cellStyle name="Примечание 9 48" xfId="5031" xr:uid="{00000000-0005-0000-0000-000001130000}"/>
    <cellStyle name="Примечание 9 49" xfId="5032" xr:uid="{00000000-0005-0000-0000-000002130000}"/>
    <cellStyle name="Примечание 9 5" xfId="5033" xr:uid="{00000000-0005-0000-0000-000003130000}"/>
    <cellStyle name="Примечание 9 50" xfId="5034" xr:uid="{00000000-0005-0000-0000-000004130000}"/>
    <cellStyle name="Примечание 9 51" xfId="5035" xr:uid="{00000000-0005-0000-0000-000005130000}"/>
    <cellStyle name="Примечание 9 52" xfId="5036" xr:uid="{00000000-0005-0000-0000-000006130000}"/>
    <cellStyle name="Примечание 9 53" xfId="5037" xr:uid="{00000000-0005-0000-0000-000007130000}"/>
    <cellStyle name="Примечание 9 54" xfId="5038" xr:uid="{00000000-0005-0000-0000-000008130000}"/>
    <cellStyle name="Примечание 9 55" xfId="5039" xr:uid="{00000000-0005-0000-0000-000009130000}"/>
    <cellStyle name="Примечание 9 56" xfId="5040" xr:uid="{00000000-0005-0000-0000-00000A130000}"/>
    <cellStyle name="Примечание 9 57" xfId="5041" xr:uid="{00000000-0005-0000-0000-00000B130000}"/>
    <cellStyle name="Примечание 9 58" xfId="5042" xr:uid="{00000000-0005-0000-0000-00000C130000}"/>
    <cellStyle name="Примечание 9 59" xfId="5043" xr:uid="{00000000-0005-0000-0000-00000D130000}"/>
    <cellStyle name="Примечание 9 6" xfId="5044" xr:uid="{00000000-0005-0000-0000-00000E130000}"/>
    <cellStyle name="Примечание 9 60" xfId="5045" xr:uid="{00000000-0005-0000-0000-00000F130000}"/>
    <cellStyle name="Примечание 9 61" xfId="5046" xr:uid="{00000000-0005-0000-0000-000010130000}"/>
    <cellStyle name="Примечание 9 62" xfId="5047" xr:uid="{00000000-0005-0000-0000-000011130000}"/>
    <cellStyle name="Примечание 9 63" xfId="5048" xr:uid="{00000000-0005-0000-0000-000012130000}"/>
    <cellStyle name="Примечание 9 64" xfId="5049" xr:uid="{00000000-0005-0000-0000-000013130000}"/>
    <cellStyle name="Примечание 9 65" xfId="5050" xr:uid="{00000000-0005-0000-0000-000014130000}"/>
    <cellStyle name="Примечание 9 66" xfId="5051" xr:uid="{00000000-0005-0000-0000-000015130000}"/>
    <cellStyle name="Примечание 9 67" xfId="5052" xr:uid="{00000000-0005-0000-0000-000016130000}"/>
    <cellStyle name="Примечание 9 68" xfId="5053" xr:uid="{00000000-0005-0000-0000-000017130000}"/>
    <cellStyle name="Примечание 9 69" xfId="5054" xr:uid="{00000000-0005-0000-0000-000018130000}"/>
    <cellStyle name="Примечание 9 7" xfId="5055" xr:uid="{00000000-0005-0000-0000-000019130000}"/>
    <cellStyle name="Примечание 9 70" xfId="5056" xr:uid="{00000000-0005-0000-0000-00001A130000}"/>
    <cellStyle name="Примечание 9 71" xfId="5057" xr:uid="{00000000-0005-0000-0000-00001B130000}"/>
    <cellStyle name="Примечание 9 72" xfId="5058" xr:uid="{00000000-0005-0000-0000-00001C130000}"/>
    <cellStyle name="Примечание 9 73" xfId="5059" xr:uid="{00000000-0005-0000-0000-00001D130000}"/>
    <cellStyle name="Примечание 9 74" xfId="5060" xr:uid="{00000000-0005-0000-0000-00001E130000}"/>
    <cellStyle name="Примечание 9 75" xfId="5061" xr:uid="{00000000-0005-0000-0000-00001F130000}"/>
    <cellStyle name="Примечание 9 76" xfId="5062" xr:uid="{00000000-0005-0000-0000-000020130000}"/>
    <cellStyle name="Примечание 9 77" xfId="5063" xr:uid="{00000000-0005-0000-0000-000021130000}"/>
    <cellStyle name="Примечание 9 78" xfId="5064" xr:uid="{00000000-0005-0000-0000-000022130000}"/>
    <cellStyle name="Примечание 9 79" xfId="5065" xr:uid="{00000000-0005-0000-0000-000023130000}"/>
    <cellStyle name="Примечание 9 8" xfId="5066" xr:uid="{00000000-0005-0000-0000-000024130000}"/>
    <cellStyle name="Примечание 9 80" xfId="5067" xr:uid="{00000000-0005-0000-0000-000025130000}"/>
    <cellStyle name="Примечание 9 81" xfId="5068" xr:uid="{00000000-0005-0000-0000-000026130000}"/>
    <cellStyle name="Примечание 9 82" xfId="5069" xr:uid="{00000000-0005-0000-0000-000027130000}"/>
    <cellStyle name="Примечание 9 83" xfId="5070" xr:uid="{00000000-0005-0000-0000-000028130000}"/>
    <cellStyle name="Примечание 9 84" xfId="5071" xr:uid="{00000000-0005-0000-0000-000029130000}"/>
    <cellStyle name="Примечание 9 85" xfId="5072" xr:uid="{00000000-0005-0000-0000-00002A130000}"/>
    <cellStyle name="Примечание 9 86" xfId="5073" xr:uid="{00000000-0005-0000-0000-00002B130000}"/>
    <cellStyle name="Примечание 9 87" xfId="5074" xr:uid="{00000000-0005-0000-0000-00002C130000}"/>
    <cellStyle name="Примечание 9 88" xfId="5075" xr:uid="{00000000-0005-0000-0000-00002D130000}"/>
    <cellStyle name="Примечание 9 89" xfId="5076" xr:uid="{00000000-0005-0000-0000-00002E130000}"/>
    <cellStyle name="Примечание 9 9" xfId="5077" xr:uid="{00000000-0005-0000-0000-00002F130000}"/>
    <cellStyle name="Процентный 2" xfId="439" xr:uid="{00000000-0005-0000-0000-000030130000}"/>
    <cellStyle name="Процентный 2 10" xfId="440" xr:uid="{00000000-0005-0000-0000-000031130000}"/>
    <cellStyle name="Процентный 2 11" xfId="441" xr:uid="{00000000-0005-0000-0000-000032130000}"/>
    <cellStyle name="Процентный 2 12" xfId="442" xr:uid="{00000000-0005-0000-0000-000033130000}"/>
    <cellStyle name="Процентный 2 13" xfId="443" xr:uid="{00000000-0005-0000-0000-000034130000}"/>
    <cellStyle name="Процентный 2 14" xfId="444" xr:uid="{00000000-0005-0000-0000-000035130000}"/>
    <cellStyle name="Процентный 2 15" xfId="445" xr:uid="{00000000-0005-0000-0000-000036130000}"/>
    <cellStyle name="Процентный 2 16" xfId="446" xr:uid="{00000000-0005-0000-0000-000037130000}"/>
    <cellStyle name="Процентный 2 17" xfId="447" xr:uid="{00000000-0005-0000-0000-000038130000}"/>
    <cellStyle name="Процентный 2 18" xfId="448" xr:uid="{00000000-0005-0000-0000-000039130000}"/>
    <cellStyle name="Процентный 2 19" xfId="449" xr:uid="{00000000-0005-0000-0000-00003A130000}"/>
    <cellStyle name="Процентный 2 2" xfId="450" xr:uid="{00000000-0005-0000-0000-00003B130000}"/>
    <cellStyle name="Процентный 2 2 10" xfId="451" xr:uid="{00000000-0005-0000-0000-00003C130000}"/>
    <cellStyle name="Процентный 2 2 11" xfId="452" xr:uid="{00000000-0005-0000-0000-00003D130000}"/>
    <cellStyle name="Процентный 2 2 12" xfId="453" xr:uid="{00000000-0005-0000-0000-00003E130000}"/>
    <cellStyle name="Процентный 2 2 13" xfId="454" xr:uid="{00000000-0005-0000-0000-00003F130000}"/>
    <cellStyle name="Процентный 2 2 14" xfId="455" xr:uid="{00000000-0005-0000-0000-000040130000}"/>
    <cellStyle name="Процентный 2 2 15" xfId="456" xr:uid="{00000000-0005-0000-0000-000041130000}"/>
    <cellStyle name="Процентный 2 2 16" xfId="457" xr:uid="{00000000-0005-0000-0000-000042130000}"/>
    <cellStyle name="Процентный 2 2 17" xfId="458" xr:uid="{00000000-0005-0000-0000-000043130000}"/>
    <cellStyle name="Процентный 2 2 18" xfId="459" xr:uid="{00000000-0005-0000-0000-000044130000}"/>
    <cellStyle name="Процентный 2 2 19" xfId="460" xr:uid="{00000000-0005-0000-0000-000045130000}"/>
    <cellStyle name="Процентный 2 2 2" xfId="461" xr:uid="{00000000-0005-0000-0000-000046130000}"/>
    <cellStyle name="Процентный 2 2 2 10" xfId="462" xr:uid="{00000000-0005-0000-0000-000047130000}"/>
    <cellStyle name="Процентный 2 2 2 11" xfId="463" xr:uid="{00000000-0005-0000-0000-000048130000}"/>
    <cellStyle name="Процентный 2 2 2 12" xfId="464" xr:uid="{00000000-0005-0000-0000-000049130000}"/>
    <cellStyle name="Процентный 2 2 2 13" xfId="465" xr:uid="{00000000-0005-0000-0000-00004A130000}"/>
    <cellStyle name="Процентный 2 2 2 14" xfId="466" xr:uid="{00000000-0005-0000-0000-00004B130000}"/>
    <cellStyle name="Процентный 2 2 2 15" xfId="467" xr:uid="{00000000-0005-0000-0000-00004C130000}"/>
    <cellStyle name="Процентный 2 2 2 16" xfId="468" xr:uid="{00000000-0005-0000-0000-00004D130000}"/>
    <cellStyle name="Процентный 2 2 2 17" xfId="469" xr:uid="{00000000-0005-0000-0000-00004E130000}"/>
    <cellStyle name="Процентный 2 2 2 18" xfId="470" xr:uid="{00000000-0005-0000-0000-00004F130000}"/>
    <cellStyle name="Процентный 2 2 2 19" xfId="471" xr:uid="{00000000-0005-0000-0000-000050130000}"/>
    <cellStyle name="Процентный 2 2 2 2" xfId="472" xr:uid="{00000000-0005-0000-0000-000051130000}"/>
    <cellStyle name="Процентный 2 2 2 20" xfId="473" xr:uid="{00000000-0005-0000-0000-000052130000}"/>
    <cellStyle name="Процентный 2 2 2 3" xfId="474" xr:uid="{00000000-0005-0000-0000-000053130000}"/>
    <cellStyle name="Процентный 2 2 2 4" xfId="475" xr:uid="{00000000-0005-0000-0000-000054130000}"/>
    <cellStyle name="Процентный 2 2 2 5" xfId="476" xr:uid="{00000000-0005-0000-0000-000055130000}"/>
    <cellStyle name="Процентный 2 2 2 6" xfId="477" xr:uid="{00000000-0005-0000-0000-000056130000}"/>
    <cellStyle name="Процентный 2 2 2 7" xfId="478" xr:uid="{00000000-0005-0000-0000-000057130000}"/>
    <cellStyle name="Процентный 2 2 2 8" xfId="479" xr:uid="{00000000-0005-0000-0000-000058130000}"/>
    <cellStyle name="Процентный 2 2 2 9" xfId="480" xr:uid="{00000000-0005-0000-0000-000059130000}"/>
    <cellStyle name="Процентный 2 2 20" xfId="481" xr:uid="{00000000-0005-0000-0000-00005A130000}"/>
    <cellStyle name="Процентный 2 2 21" xfId="482" xr:uid="{00000000-0005-0000-0000-00005B130000}"/>
    <cellStyle name="Процентный 2 2 22" xfId="483" xr:uid="{00000000-0005-0000-0000-00005C130000}"/>
    <cellStyle name="Процентный 2 2 3" xfId="484" xr:uid="{00000000-0005-0000-0000-00005D130000}"/>
    <cellStyle name="Процентный 2 2 3 10" xfId="485" xr:uid="{00000000-0005-0000-0000-00005E130000}"/>
    <cellStyle name="Процентный 2 2 3 11" xfId="486" xr:uid="{00000000-0005-0000-0000-00005F130000}"/>
    <cellStyle name="Процентный 2 2 3 12" xfId="487" xr:uid="{00000000-0005-0000-0000-000060130000}"/>
    <cellStyle name="Процентный 2 2 3 13" xfId="488" xr:uid="{00000000-0005-0000-0000-000061130000}"/>
    <cellStyle name="Процентный 2 2 3 14" xfId="489" xr:uid="{00000000-0005-0000-0000-000062130000}"/>
    <cellStyle name="Процентный 2 2 3 15" xfId="490" xr:uid="{00000000-0005-0000-0000-000063130000}"/>
    <cellStyle name="Процентный 2 2 3 16" xfId="491" xr:uid="{00000000-0005-0000-0000-000064130000}"/>
    <cellStyle name="Процентный 2 2 3 17" xfId="492" xr:uid="{00000000-0005-0000-0000-000065130000}"/>
    <cellStyle name="Процентный 2 2 3 18" xfId="493" xr:uid="{00000000-0005-0000-0000-000066130000}"/>
    <cellStyle name="Процентный 2 2 3 19" xfId="494" xr:uid="{00000000-0005-0000-0000-000067130000}"/>
    <cellStyle name="Процентный 2 2 3 2" xfId="495" xr:uid="{00000000-0005-0000-0000-000068130000}"/>
    <cellStyle name="Процентный 2 2 3 20" xfId="496" xr:uid="{00000000-0005-0000-0000-000069130000}"/>
    <cellStyle name="Процентный 2 2 3 3" xfId="497" xr:uid="{00000000-0005-0000-0000-00006A130000}"/>
    <cellStyle name="Процентный 2 2 3 4" xfId="498" xr:uid="{00000000-0005-0000-0000-00006B130000}"/>
    <cellStyle name="Процентный 2 2 3 5" xfId="499" xr:uid="{00000000-0005-0000-0000-00006C130000}"/>
    <cellStyle name="Процентный 2 2 3 6" xfId="500" xr:uid="{00000000-0005-0000-0000-00006D130000}"/>
    <cellStyle name="Процентный 2 2 3 7" xfId="501" xr:uid="{00000000-0005-0000-0000-00006E130000}"/>
    <cellStyle name="Процентный 2 2 3 8" xfId="502" xr:uid="{00000000-0005-0000-0000-00006F130000}"/>
    <cellStyle name="Процентный 2 2 3 9" xfId="503" xr:uid="{00000000-0005-0000-0000-000070130000}"/>
    <cellStyle name="Процентный 2 2 4" xfId="504" xr:uid="{00000000-0005-0000-0000-000071130000}"/>
    <cellStyle name="Процентный 2 2 5" xfId="505" xr:uid="{00000000-0005-0000-0000-000072130000}"/>
    <cellStyle name="Процентный 2 2 6" xfId="506" xr:uid="{00000000-0005-0000-0000-000073130000}"/>
    <cellStyle name="Процентный 2 2 7" xfId="507" xr:uid="{00000000-0005-0000-0000-000074130000}"/>
    <cellStyle name="Процентный 2 2 8" xfId="508" xr:uid="{00000000-0005-0000-0000-000075130000}"/>
    <cellStyle name="Процентный 2 2 9" xfId="509" xr:uid="{00000000-0005-0000-0000-000076130000}"/>
    <cellStyle name="Процентный 2 20" xfId="510" xr:uid="{00000000-0005-0000-0000-000077130000}"/>
    <cellStyle name="Процентный 2 21" xfId="511" xr:uid="{00000000-0005-0000-0000-000078130000}"/>
    <cellStyle name="Процентный 2 22" xfId="512" xr:uid="{00000000-0005-0000-0000-000079130000}"/>
    <cellStyle name="Процентный 2 3" xfId="513" xr:uid="{00000000-0005-0000-0000-00007A130000}"/>
    <cellStyle name="Процентный 2 3 10" xfId="514" xr:uid="{00000000-0005-0000-0000-00007B130000}"/>
    <cellStyle name="Процентный 2 3 11" xfId="515" xr:uid="{00000000-0005-0000-0000-00007C130000}"/>
    <cellStyle name="Процентный 2 3 12" xfId="516" xr:uid="{00000000-0005-0000-0000-00007D130000}"/>
    <cellStyle name="Процентный 2 3 13" xfId="517" xr:uid="{00000000-0005-0000-0000-00007E130000}"/>
    <cellStyle name="Процентный 2 3 14" xfId="518" xr:uid="{00000000-0005-0000-0000-00007F130000}"/>
    <cellStyle name="Процентный 2 3 15" xfId="519" xr:uid="{00000000-0005-0000-0000-000080130000}"/>
    <cellStyle name="Процентный 2 3 16" xfId="520" xr:uid="{00000000-0005-0000-0000-000081130000}"/>
    <cellStyle name="Процентный 2 3 17" xfId="521" xr:uid="{00000000-0005-0000-0000-000082130000}"/>
    <cellStyle name="Процентный 2 3 18" xfId="522" xr:uid="{00000000-0005-0000-0000-000083130000}"/>
    <cellStyle name="Процентный 2 3 19" xfId="523" xr:uid="{00000000-0005-0000-0000-000084130000}"/>
    <cellStyle name="Процентный 2 3 2" xfId="524" xr:uid="{00000000-0005-0000-0000-000085130000}"/>
    <cellStyle name="Процентный 2 3 20" xfId="525" xr:uid="{00000000-0005-0000-0000-000086130000}"/>
    <cellStyle name="Процентный 2 3 3" xfId="526" xr:uid="{00000000-0005-0000-0000-000087130000}"/>
    <cellStyle name="Процентный 2 3 4" xfId="527" xr:uid="{00000000-0005-0000-0000-000088130000}"/>
    <cellStyle name="Процентный 2 3 5" xfId="528" xr:uid="{00000000-0005-0000-0000-000089130000}"/>
    <cellStyle name="Процентный 2 3 6" xfId="529" xr:uid="{00000000-0005-0000-0000-00008A130000}"/>
    <cellStyle name="Процентный 2 3 7" xfId="530" xr:uid="{00000000-0005-0000-0000-00008B130000}"/>
    <cellStyle name="Процентный 2 3 8" xfId="531" xr:uid="{00000000-0005-0000-0000-00008C130000}"/>
    <cellStyle name="Процентный 2 3 9" xfId="532" xr:uid="{00000000-0005-0000-0000-00008D130000}"/>
    <cellStyle name="Процентный 2 4" xfId="533" xr:uid="{00000000-0005-0000-0000-00008E130000}"/>
    <cellStyle name="Процентный 2 5" xfId="534" xr:uid="{00000000-0005-0000-0000-00008F130000}"/>
    <cellStyle name="Процентный 2 6" xfId="535" xr:uid="{00000000-0005-0000-0000-000090130000}"/>
    <cellStyle name="Процентный 2 7" xfId="536" xr:uid="{00000000-0005-0000-0000-000091130000}"/>
    <cellStyle name="Процентный 2 8" xfId="537" xr:uid="{00000000-0005-0000-0000-000092130000}"/>
    <cellStyle name="Процентный 2 9" xfId="538" xr:uid="{00000000-0005-0000-0000-000093130000}"/>
    <cellStyle name="Связанная ячейка 10" xfId="360" xr:uid="{00000000-0005-0000-0000-000094130000}"/>
    <cellStyle name="Связанная ячейка 2" xfId="361" xr:uid="{00000000-0005-0000-0000-000095130000}"/>
    <cellStyle name="Связанная ячейка 3" xfId="362" xr:uid="{00000000-0005-0000-0000-000096130000}"/>
    <cellStyle name="Связанная ячейка 4" xfId="363" xr:uid="{00000000-0005-0000-0000-000097130000}"/>
    <cellStyle name="Связанная ячейка 5" xfId="364" xr:uid="{00000000-0005-0000-0000-000098130000}"/>
    <cellStyle name="Связанная ячейка 6" xfId="365" xr:uid="{00000000-0005-0000-0000-000099130000}"/>
    <cellStyle name="Связанная ячейка 7" xfId="366" xr:uid="{00000000-0005-0000-0000-00009A130000}"/>
    <cellStyle name="Связанная ячейка 8" xfId="367" xr:uid="{00000000-0005-0000-0000-00009B130000}"/>
    <cellStyle name="Связанная ячейка 9" xfId="368" xr:uid="{00000000-0005-0000-0000-00009C130000}"/>
    <cellStyle name="Стиль 1" xfId="539" xr:uid="{00000000-0005-0000-0000-00009D130000}"/>
    <cellStyle name="Текст предупреждения 10" xfId="369" xr:uid="{00000000-0005-0000-0000-00009E130000}"/>
    <cellStyle name="Текст предупреждения 2" xfId="370" xr:uid="{00000000-0005-0000-0000-00009F130000}"/>
    <cellStyle name="Текст предупреждения 3" xfId="371" xr:uid="{00000000-0005-0000-0000-0000A0130000}"/>
    <cellStyle name="Текст предупреждения 4" xfId="372" xr:uid="{00000000-0005-0000-0000-0000A1130000}"/>
    <cellStyle name="Текст предупреждения 5" xfId="373" xr:uid="{00000000-0005-0000-0000-0000A2130000}"/>
    <cellStyle name="Текст предупреждения 6" xfId="374" xr:uid="{00000000-0005-0000-0000-0000A3130000}"/>
    <cellStyle name="Текст предупреждения 7" xfId="375" xr:uid="{00000000-0005-0000-0000-0000A4130000}"/>
    <cellStyle name="Текст предупреждения 8" xfId="376" xr:uid="{00000000-0005-0000-0000-0000A5130000}"/>
    <cellStyle name="Текст предупреждения 9" xfId="377" xr:uid="{00000000-0005-0000-0000-0000A6130000}"/>
    <cellStyle name="Финансовый [0] 2" xfId="622" xr:uid="{00000000-0005-0000-0000-0000A7130000}"/>
    <cellStyle name="Финансовый [0] 3" xfId="623" xr:uid="{00000000-0005-0000-0000-0000A8130000}"/>
    <cellStyle name="Финансовый 10" xfId="624" xr:uid="{00000000-0005-0000-0000-0000A9130000}"/>
    <cellStyle name="Финансовый 10 2" xfId="5078" xr:uid="{00000000-0005-0000-0000-0000AA130000}"/>
    <cellStyle name="Финансовый 10 2 2" xfId="5079" xr:uid="{00000000-0005-0000-0000-0000AB130000}"/>
    <cellStyle name="Финансовый 10 3" xfId="5080" xr:uid="{00000000-0005-0000-0000-0000AC130000}"/>
    <cellStyle name="Финансовый 10 4" xfId="5081" xr:uid="{00000000-0005-0000-0000-0000AD130000}"/>
    <cellStyle name="Финансовый 10 5" xfId="5082" xr:uid="{00000000-0005-0000-0000-0000AE130000}"/>
    <cellStyle name="Финансовый 10 6" xfId="5083" xr:uid="{00000000-0005-0000-0000-0000AF130000}"/>
    <cellStyle name="Финансовый 10 7" xfId="5103" xr:uid="{00000000-0005-0000-0000-0000B0130000}"/>
    <cellStyle name="Финансовый 11" xfId="5104" xr:uid="{00000000-0005-0000-0000-0000B1130000}"/>
    <cellStyle name="Финансовый 12" xfId="5105" xr:uid="{00000000-0005-0000-0000-0000B2130000}"/>
    <cellStyle name="Финансовый 13" xfId="5106" xr:uid="{00000000-0005-0000-0000-0000B3130000}"/>
    <cellStyle name="Финансовый 14" xfId="5107" xr:uid="{00000000-0005-0000-0000-0000B4130000}"/>
    <cellStyle name="Финансовый 15" xfId="5108" xr:uid="{00000000-0005-0000-0000-0000B5130000}"/>
    <cellStyle name="Финансовый 16" xfId="5109" xr:uid="{00000000-0005-0000-0000-0000B6130000}"/>
    <cellStyle name="Финансовый 2" xfId="540" xr:uid="{00000000-0005-0000-0000-0000B7130000}"/>
    <cellStyle name="Финансовый 2 10" xfId="541" xr:uid="{00000000-0005-0000-0000-0000B8130000}"/>
    <cellStyle name="Финансовый 2 11" xfId="542" xr:uid="{00000000-0005-0000-0000-0000B9130000}"/>
    <cellStyle name="Финансовый 2 12" xfId="543" xr:uid="{00000000-0005-0000-0000-0000BA130000}"/>
    <cellStyle name="Финансовый 2 13" xfId="544" xr:uid="{00000000-0005-0000-0000-0000BB130000}"/>
    <cellStyle name="Финансовый 2 14" xfId="545" xr:uid="{00000000-0005-0000-0000-0000BC130000}"/>
    <cellStyle name="Финансовый 2 15" xfId="546" xr:uid="{00000000-0005-0000-0000-0000BD130000}"/>
    <cellStyle name="Финансовый 2 16" xfId="547" xr:uid="{00000000-0005-0000-0000-0000BE130000}"/>
    <cellStyle name="Финансовый 2 17" xfId="548" xr:uid="{00000000-0005-0000-0000-0000BF130000}"/>
    <cellStyle name="Финансовый 2 18" xfId="549" xr:uid="{00000000-0005-0000-0000-0000C0130000}"/>
    <cellStyle name="Финансовый 2 19" xfId="550" xr:uid="{00000000-0005-0000-0000-0000C1130000}"/>
    <cellStyle name="Финансовый 2 2" xfId="551" xr:uid="{00000000-0005-0000-0000-0000C2130000}"/>
    <cellStyle name="Финансовый 2 20" xfId="552" xr:uid="{00000000-0005-0000-0000-0000C3130000}"/>
    <cellStyle name="Финансовый 2 21" xfId="625" xr:uid="{00000000-0005-0000-0000-0000C4130000}"/>
    <cellStyle name="Финансовый 2 21 2" xfId="5084" xr:uid="{00000000-0005-0000-0000-0000C5130000}"/>
    <cellStyle name="Финансовый 2 22" xfId="626" xr:uid="{00000000-0005-0000-0000-0000C6130000}"/>
    <cellStyle name="Финансовый 2 22 2" xfId="5085" xr:uid="{00000000-0005-0000-0000-0000C7130000}"/>
    <cellStyle name="Финансовый 2 3" xfId="553" xr:uid="{00000000-0005-0000-0000-0000C8130000}"/>
    <cellStyle name="Финансовый 2 4" xfId="554" xr:uid="{00000000-0005-0000-0000-0000C9130000}"/>
    <cellStyle name="Финансовый 2 5" xfId="555" xr:uid="{00000000-0005-0000-0000-0000CA130000}"/>
    <cellStyle name="Финансовый 2 6" xfId="556" xr:uid="{00000000-0005-0000-0000-0000CB130000}"/>
    <cellStyle name="Финансовый 2 7" xfId="557" xr:uid="{00000000-0005-0000-0000-0000CC130000}"/>
    <cellStyle name="Финансовый 2 8" xfId="558" xr:uid="{00000000-0005-0000-0000-0000CD130000}"/>
    <cellStyle name="Финансовый 2 9" xfId="559" xr:uid="{00000000-0005-0000-0000-0000CE130000}"/>
    <cellStyle name="Финансовый 3" xfId="560" xr:uid="{00000000-0005-0000-0000-0000CF130000}"/>
    <cellStyle name="Финансовый 3 10" xfId="561" xr:uid="{00000000-0005-0000-0000-0000D0130000}"/>
    <cellStyle name="Финансовый 3 11" xfId="562" xr:uid="{00000000-0005-0000-0000-0000D1130000}"/>
    <cellStyle name="Финансовый 3 12" xfId="563" xr:uid="{00000000-0005-0000-0000-0000D2130000}"/>
    <cellStyle name="Финансовый 3 13" xfId="564" xr:uid="{00000000-0005-0000-0000-0000D3130000}"/>
    <cellStyle name="Финансовый 3 14" xfId="565" xr:uid="{00000000-0005-0000-0000-0000D4130000}"/>
    <cellStyle name="Финансовый 3 15" xfId="566" xr:uid="{00000000-0005-0000-0000-0000D5130000}"/>
    <cellStyle name="Финансовый 3 16" xfId="567" xr:uid="{00000000-0005-0000-0000-0000D6130000}"/>
    <cellStyle name="Финансовый 3 17" xfId="568" xr:uid="{00000000-0005-0000-0000-0000D7130000}"/>
    <cellStyle name="Финансовый 3 18" xfId="569" xr:uid="{00000000-0005-0000-0000-0000D8130000}"/>
    <cellStyle name="Финансовый 3 19" xfId="570" xr:uid="{00000000-0005-0000-0000-0000D9130000}"/>
    <cellStyle name="Финансовый 3 2" xfId="571" xr:uid="{00000000-0005-0000-0000-0000DA130000}"/>
    <cellStyle name="Финансовый 3 20" xfId="572" xr:uid="{00000000-0005-0000-0000-0000DB130000}"/>
    <cellStyle name="Финансовый 3 3" xfId="573" xr:uid="{00000000-0005-0000-0000-0000DC130000}"/>
    <cellStyle name="Финансовый 3 4" xfId="574" xr:uid="{00000000-0005-0000-0000-0000DD130000}"/>
    <cellStyle name="Финансовый 3 5" xfId="575" xr:uid="{00000000-0005-0000-0000-0000DE130000}"/>
    <cellStyle name="Финансовый 3 6" xfId="576" xr:uid="{00000000-0005-0000-0000-0000DF130000}"/>
    <cellStyle name="Финансовый 3 7" xfId="577" xr:uid="{00000000-0005-0000-0000-0000E0130000}"/>
    <cellStyle name="Финансовый 3 8" xfId="578" xr:uid="{00000000-0005-0000-0000-0000E1130000}"/>
    <cellStyle name="Финансовый 3 9" xfId="579" xr:uid="{00000000-0005-0000-0000-0000E2130000}"/>
    <cellStyle name="Финансовый 4" xfId="580" xr:uid="{00000000-0005-0000-0000-0000E3130000}"/>
    <cellStyle name="Финансовый 5" xfId="581" xr:uid="{00000000-0005-0000-0000-0000E4130000}"/>
    <cellStyle name="Финансовый 5 2" xfId="5086" xr:uid="{00000000-0005-0000-0000-0000E5130000}"/>
    <cellStyle name="Финансовый 6" xfId="582" xr:uid="{00000000-0005-0000-0000-0000E6130000}"/>
    <cellStyle name="Финансовый 6 2" xfId="5087" xr:uid="{00000000-0005-0000-0000-0000E7130000}"/>
    <cellStyle name="Финансовый 7" xfId="627" xr:uid="{00000000-0005-0000-0000-0000E8130000}"/>
    <cellStyle name="Финансовый 7 2" xfId="5088" xr:uid="{00000000-0005-0000-0000-0000E9130000}"/>
    <cellStyle name="Финансовый 8" xfId="628" xr:uid="{00000000-0005-0000-0000-0000EA130000}"/>
    <cellStyle name="Финансовый 9" xfId="629" xr:uid="{00000000-0005-0000-0000-0000EB130000}"/>
    <cellStyle name="Финансовый 9 2" xfId="5089" xr:uid="{00000000-0005-0000-0000-0000EC130000}"/>
    <cellStyle name="Хороший 10" xfId="378" xr:uid="{00000000-0005-0000-0000-0000ED130000}"/>
    <cellStyle name="Хороший 2" xfId="379" xr:uid="{00000000-0005-0000-0000-0000EE130000}"/>
    <cellStyle name="Хороший 3" xfId="380" xr:uid="{00000000-0005-0000-0000-0000EF130000}"/>
    <cellStyle name="Хороший 4" xfId="381" xr:uid="{00000000-0005-0000-0000-0000F0130000}"/>
    <cellStyle name="Хороший 5" xfId="382" xr:uid="{00000000-0005-0000-0000-0000F1130000}"/>
    <cellStyle name="Хороший 6" xfId="383" xr:uid="{00000000-0005-0000-0000-0000F2130000}"/>
    <cellStyle name="Хороший 7" xfId="384" xr:uid="{00000000-0005-0000-0000-0000F3130000}"/>
    <cellStyle name="Хороший 8" xfId="385" xr:uid="{00000000-0005-0000-0000-0000F4130000}"/>
    <cellStyle name="Хороший 9" xfId="386" xr:uid="{00000000-0005-0000-0000-0000F5130000}"/>
  </cellStyles>
  <dxfs count="0"/>
  <tableStyles count="0" defaultTableStyle="TableStyleMedium9" defaultPivotStyle="PivotStyleLight16"/>
  <colors>
    <mruColors>
      <color rgb="FF90FAAC"/>
      <color rgb="FFEEECE1"/>
      <color rgb="FFFFFF99"/>
      <color rgb="FFEBF1DE"/>
      <color rgb="FFBAFCCB"/>
      <color rgb="FFBDF9D4"/>
      <color rgb="FFB7FF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72/22_08_2018_%20&#1087;&#1088;&#1080;&#1083;&#1086;&#1078;&#1077;&#1085;&#1080;&#1077;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052;&#1091;&#1085;&#1080;&#1094;&#1080;&#1087;&#1072;&#1083;&#1100;&#1085;&#1086;&#1077;%20&#1079;&#1072;&#1076;&#1072;&#1085;&#1080;&#1077;%202024-2026/&#1084;&#1073;/&#1087;&#1088;.&#1057;&#1042;&#1054;&#1044;&#1067;%20&#1052;&#1047;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10 мол.спецы"/>
      <sheetName val="291 окруж.ср и госпошлины"/>
      <sheetName val="225.1о рсо "/>
      <sheetName val="225.24 рсо"/>
      <sheetName val="225.7 рсо"/>
      <sheetName val="226.11 рсо"/>
      <sheetName val="226.2 рсо"/>
      <sheetName val="310"/>
      <sheetName val="МП Эколог образ - эколагерь"/>
      <sheetName val="МП Соц.поддерж - лагерь санитар"/>
      <sheetName val="доп.бланк"/>
      <sheetName val="свод"/>
      <sheetName val="Лист1"/>
    </sheetNames>
    <sheetDataSet>
      <sheetData sheetId="0" refreshError="1"/>
      <sheetData sheetId="1">
        <row r="9">
          <cell r="B9" t="str">
            <v>МБДОУ д/с№15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  <sheetName val="Лист1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(2024)"/>
      <sheetName val="211,213 сады 2024"/>
      <sheetName val="211,213 школы 2024"/>
      <sheetName val="211,213 ступень 2024"/>
      <sheetName val="211,213 цмппс 2024"/>
      <sheetName val="211,213 допы 2024 (уточ)"/>
      <sheetName val="221 (2024)"/>
      <sheetName val="223"/>
      <sheetName val="224 (2024)"/>
      <sheetName val="225.1 (2024)"/>
      <sheetName val="225.21 (2024)"/>
      <sheetName val="225.24 (2024)"/>
      <sheetName val="225.25 (2024) "/>
      <sheetName val="225.3 (2024)"/>
      <sheetName val="225.53 (2024)"/>
      <sheetName val="225.51 (2024)"/>
      <sheetName val="225.54(2024)"/>
      <sheetName val="226.4"/>
      <sheetName val="226.6(2024)"/>
      <sheetName val="226.73(2024)"/>
      <sheetName val="226.77 охрана(2024) "/>
      <sheetName val="226.78 (2024) "/>
      <sheetName val="226.8 (2024)"/>
      <sheetName val="227"/>
      <sheetName val="291 имущ 2024"/>
      <sheetName val="291 земля 2024"/>
      <sheetName val="291 трансп"/>
      <sheetName val="310.1 (2024) "/>
      <sheetName val="343 ГСМ (2024)"/>
      <sheetName val="346,2 дод"/>
      <sheetName val="346.3 цмппс"/>
      <sheetName val="присмотр и уход 07 01 "/>
    </sheetNames>
    <sheetDataSet>
      <sheetData sheetId="0">
        <row r="116">
          <cell r="B116">
            <v>0.99758349999999996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0FAAC"/>
  </sheetPr>
  <dimension ref="A2:VGX324"/>
  <sheetViews>
    <sheetView tabSelected="1" view="pageBreakPreview" zoomScale="75" zoomScaleNormal="75" zoomScaleSheetLayoutView="75" workbookViewId="0">
      <selection activeCell="B16" sqref="B16"/>
    </sheetView>
  </sheetViews>
  <sheetFormatPr defaultRowHeight="15" x14ac:dyDescent="0.25"/>
  <cols>
    <col min="1" max="1" width="33.7109375" style="1" customWidth="1"/>
    <col min="2" max="2" width="23.140625" style="1" customWidth="1"/>
    <col min="3" max="3" width="6.28515625" style="1" customWidth="1"/>
    <col min="4" max="4" width="46" style="1" customWidth="1"/>
    <col min="5" max="5" width="11.28515625" style="1" customWidth="1"/>
    <col min="6" max="8" width="14.28515625" style="1" customWidth="1"/>
    <col min="9" max="9" width="16.42578125" style="1" customWidth="1"/>
    <col min="10" max="11" width="11" style="1" customWidth="1"/>
    <col min="12" max="14" width="9.140625" style="1" customWidth="1"/>
    <col min="15" max="17" width="9.140625" style="1" hidden="1" customWidth="1"/>
    <col min="18" max="20" width="12.85546875" style="1" customWidth="1"/>
    <col min="21" max="23" width="12.140625" style="1" hidden="1" customWidth="1"/>
    <col min="24" max="26" width="12.140625" style="1" customWidth="1"/>
    <col min="27" max="29" width="8.7109375" style="1" hidden="1" customWidth="1"/>
    <col min="30" max="32" width="12.140625" style="1" customWidth="1"/>
    <col min="33" max="16384" width="9.140625" style="1"/>
  </cols>
  <sheetData>
    <row r="2" spans="1:9" x14ac:dyDescent="0.25">
      <c r="A2" s="1" t="s">
        <v>350</v>
      </c>
      <c r="E2" s="1" t="s">
        <v>1121</v>
      </c>
    </row>
    <row r="3" spans="1:9" x14ac:dyDescent="0.25">
      <c r="A3" s="1" t="s">
        <v>351</v>
      </c>
      <c r="E3" s="1" t="s">
        <v>662</v>
      </c>
    </row>
    <row r="4" spans="1:9" x14ac:dyDescent="0.25">
      <c r="A4" s="1" t="s">
        <v>352</v>
      </c>
    </row>
    <row r="5" spans="1:9" ht="15" hidden="1" customHeight="1" x14ac:dyDescent="0.25">
      <c r="A5" s="89"/>
      <c r="B5" s="89"/>
      <c r="C5" s="89"/>
      <c r="D5" s="89"/>
      <c r="E5" s="1" t="s">
        <v>1121</v>
      </c>
      <c r="F5" s="89"/>
      <c r="G5" s="89"/>
      <c r="H5" s="89"/>
      <c r="I5" s="89"/>
    </row>
    <row r="6" spans="1:9" ht="15" hidden="1" customHeight="1" x14ac:dyDescent="0.25">
      <c r="A6" s="89"/>
      <c r="B6" s="89"/>
      <c r="C6" s="89"/>
      <c r="D6" s="89"/>
      <c r="E6" s="1" t="s">
        <v>662</v>
      </c>
      <c r="F6" s="89"/>
      <c r="G6" s="89"/>
      <c r="H6" s="89"/>
      <c r="I6" s="89"/>
    </row>
    <row r="7" spans="1:9" ht="15" customHeight="1" x14ac:dyDescent="0.25">
      <c r="A7" s="707" t="s">
        <v>199</v>
      </c>
      <c r="B7" s="707"/>
      <c r="C7" s="707"/>
      <c r="D7" s="707"/>
      <c r="E7" s="707"/>
      <c r="F7" s="707"/>
      <c r="G7" s="707"/>
      <c r="H7" s="707"/>
      <c r="I7" s="707"/>
    </row>
    <row r="8" spans="1:9" ht="15" customHeight="1" x14ac:dyDescent="0.25">
      <c r="A8" s="707" t="s">
        <v>256</v>
      </c>
      <c r="B8" s="707"/>
      <c r="C8" s="707"/>
      <c r="D8" s="707"/>
      <c r="E8" s="707"/>
      <c r="F8" s="707"/>
      <c r="G8" s="707"/>
      <c r="H8" s="707"/>
      <c r="I8" s="707"/>
    </row>
    <row r="9" spans="1:9" x14ac:dyDescent="0.25">
      <c r="A9" s="708" t="s">
        <v>661</v>
      </c>
      <c r="B9" s="708"/>
      <c r="C9" s="708"/>
      <c r="D9" s="708"/>
      <c r="E9" s="708"/>
      <c r="F9" s="708"/>
      <c r="G9" s="708"/>
      <c r="H9" s="708"/>
      <c r="I9" s="708"/>
    </row>
    <row r="10" spans="1:9" ht="58.5" customHeight="1" x14ac:dyDescent="0.25">
      <c r="A10" s="709" t="s">
        <v>0</v>
      </c>
      <c r="B10" s="709" t="s">
        <v>1</v>
      </c>
      <c r="C10" s="703" t="s">
        <v>202</v>
      </c>
      <c r="D10" s="704"/>
      <c r="E10" s="709" t="s">
        <v>200</v>
      </c>
      <c r="F10" s="712" t="s">
        <v>624</v>
      </c>
      <c r="G10" s="709" t="s">
        <v>627</v>
      </c>
      <c r="H10" s="709" t="s">
        <v>663</v>
      </c>
      <c r="I10" s="709" t="s">
        <v>201</v>
      </c>
    </row>
    <row r="11" spans="1:9" ht="15" customHeight="1" x14ac:dyDescent="0.25">
      <c r="A11" s="710"/>
      <c r="B11" s="710"/>
      <c r="C11" s="705"/>
      <c r="D11" s="706"/>
      <c r="E11" s="710"/>
      <c r="F11" s="710"/>
      <c r="G11" s="710"/>
      <c r="H11" s="710"/>
      <c r="I11" s="710"/>
    </row>
    <row r="12" spans="1:9" ht="30" customHeight="1" x14ac:dyDescent="0.25">
      <c r="A12" s="711"/>
      <c r="B12" s="711"/>
      <c r="C12" s="2" t="s">
        <v>2</v>
      </c>
      <c r="D12" s="244" t="s">
        <v>3</v>
      </c>
      <c r="E12" s="711"/>
      <c r="F12" s="711"/>
      <c r="G12" s="711"/>
      <c r="H12" s="711"/>
      <c r="I12" s="711"/>
    </row>
    <row r="13" spans="1:9" x14ac:dyDescent="0.25">
      <c r="A13" s="3">
        <v>1</v>
      </c>
      <c r="B13" s="3">
        <v>2</v>
      </c>
      <c r="C13" s="3" t="s">
        <v>4</v>
      </c>
      <c r="D13" s="3" t="s">
        <v>5</v>
      </c>
      <c r="E13" s="3">
        <v>4</v>
      </c>
      <c r="F13" s="3" t="s">
        <v>203</v>
      </c>
      <c r="G13" s="3" t="s">
        <v>203</v>
      </c>
      <c r="H13" s="3" t="s">
        <v>203</v>
      </c>
      <c r="I13" s="3">
        <v>5</v>
      </c>
    </row>
    <row r="14" spans="1:9" ht="30" customHeight="1" x14ac:dyDescent="0.25">
      <c r="A14" s="67" t="s">
        <v>263</v>
      </c>
      <c r="B14" s="68"/>
      <c r="C14" s="68"/>
      <c r="D14" s="68"/>
      <c r="E14" s="68"/>
      <c r="F14" s="68"/>
      <c r="G14" s="68"/>
      <c r="H14" s="68"/>
      <c r="I14" s="69"/>
    </row>
    <row r="15" spans="1:9" ht="24" x14ac:dyDescent="0.25">
      <c r="A15" s="7"/>
      <c r="B15" s="7"/>
      <c r="C15" s="14" t="s">
        <v>6</v>
      </c>
      <c r="D15" s="15" t="s">
        <v>28</v>
      </c>
      <c r="E15" s="7"/>
      <c r="F15" s="179"/>
      <c r="G15" s="179"/>
      <c r="H15" s="179"/>
      <c r="I15" s="7"/>
    </row>
    <row r="16" spans="1:9" ht="36" x14ac:dyDescent="0.25">
      <c r="A16" s="12" t="s">
        <v>357</v>
      </c>
      <c r="B16" s="12" t="s">
        <v>353</v>
      </c>
      <c r="C16" s="47"/>
      <c r="D16" s="12" t="s">
        <v>257</v>
      </c>
      <c r="E16" s="12"/>
      <c r="F16" s="180">
        <f t="shared" ref="F16:H27" si="0">F30+F43</f>
        <v>22083</v>
      </c>
      <c r="G16" s="180">
        <f t="shared" si="0"/>
        <v>22955</v>
      </c>
      <c r="H16" s="180">
        <f t="shared" si="0"/>
        <v>23861</v>
      </c>
      <c r="I16" s="12"/>
    </row>
    <row r="17" spans="1:9" ht="36" x14ac:dyDescent="0.25">
      <c r="A17" s="12" t="s">
        <v>360</v>
      </c>
      <c r="B17" s="12" t="s">
        <v>359</v>
      </c>
      <c r="C17" s="47"/>
      <c r="D17" s="12" t="s">
        <v>257</v>
      </c>
      <c r="E17" s="12"/>
      <c r="F17" s="180">
        <f t="shared" si="0"/>
        <v>59217</v>
      </c>
      <c r="G17" s="180">
        <f t="shared" si="0"/>
        <v>61577</v>
      </c>
      <c r="H17" s="180">
        <f t="shared" si="0"/>
        <v>61926</v>
      </c>
      <c r="I17" s="12"/>
    </row>
    <row r="18" spans="1:9" ht="36" x14ac:dyDescent="0.25">
      <c r="A18" s="12" t="s">
        <v>366</v>
      </c>
      <c r="B18" s="12" t="s">
        <v>365</v>
      </c>
      <c r="C18" s="47"/>
      <c r="D18" s="12" t="s">
        <v>257</v>
      </c>
      <c r="E18" s="12"/>
      <c r="F18" s="180">
        <f t="shared" si="0"/>
        <v>51535</v>
      </c>
      <c r="G18" s="180">
        <f t="shared" si="0"/>
        <v>53587</v>
      </c>
      <c r="H18" s="180">
        <f t="shared" si="0"/>
        <v>53890</v>
      </c>
      <c r="I18" s="12"/>
    </row>
    <row r="19" spans="1:9" ht="36" x14ac:dyDescent="0.25">
      <c r="A19" s="12" t="s">
        <v>372</v>
      </c>
      <c r="B19" s="12" t="s">
        <v>371</v>
      </c>
      <c r="C19" s="47"/>
      <c r="D19" s="12" t="s">
        <v>257</v>
      </c>
      <c r="E19" s="12"/>
      <c r="F19" s="180">
        <f t="shared" si="0"/>
        <v>200823</v>
      </c>
      <c r="G19" s="180">
        <f t="shared" si="0"/>
        <v>208856</v>
      </c>
      <c r="H19" s="180">
        <f t="shared" si="0"/>
        <v>210045</v>
      </c>
      <c r="I19" s="12"/>
    </row>
    <row r="20" spans="1:9" ht="60" x14ac:dyDescent="0.25">
      <c r="A20" s="12" t="s">
        <v>358</v>
      </c>
      <c r="B20" s="12" t="s">
        <v>354</v>
      </c>
      <c r="C20" s="47"/>
      <c r="D20" s="12" t="s">
        <v>257</v>
      </c>
      <c r="E20" s="12"/>
      <c r="F20" s="180">
        <f t="shared" si="0"/>
        <v>27399</v>
      </c>
      <c r="G20" s="180">
        <f t="shared" si="0"/>
        <v>28484</v>
      </c>
      <c r="H20" s="180">
        <f t="shared" si="0"/>
        <v>28644</v>
      </c>
      <c r="I20" s="12"/>
    </row>
    <row r="21" spans="1:9" ht="60" x14ac:dyDescent="0.25">
      <c r="A21" s="12" t="s">
        <v>362</v>
      </c>
      <c r="B21" s="12" t="s">
        <v>361</v>
      </c>
      <c r="C21" s="47"/>
      <c r="D21" s="12" t="s">
        <v>257</v>
      </c>
      <c r="E21" s="12"/>
      <c r="F21" s="180">
        <f t="shared" si="0"/>
        <v>74521</v>
      </c>
      <c r="G21" s="180">
        <f t="shared" si="0"/>
        <v>77494</v>
      </c>
      <c r="H21" s="180">
        <f t="shared" si="0"/>
        <v>77934</v>
      </c>
      <c r="I21" s="12"/>
    </row>
    <row r="22" spans="1:9" ht="60" x14ac:dyDescent="0.25">
      <c r="A22" s="12" t="s">
        <v>368</v>
      </c>
      <c r="B22" s="12" t="s">
        <v>367</v>
      </c>
      <c r="C22" s="47"/>
      <c r="D22" s="12" t="s">
        <v>257</v>
      </c>
      <c r="E22" s="12"/>
      <c r="F22" s="180">
        <f t="shared" si="0"/>
        <v>178124</v>
      </c>
      <c r="G22" s="180">
        <f t="shared" si="0"/>
        <v>185248</v>
      </c>
      <c r="H22" s="180">
        <f t="shared" si="0"/>
        <v>186303</v>
      </c>
      <c r="I22" s="12"/>
    </row>
    <row r="23" spans="1:9" ht="60" x14ac:dyDescent="0.25">
      <c r="A23" s="12" t="s">
        <v>374</v>
      </c>
      <c r="B23" s="12" t="s">
        <v>373</v>
      </c>
      <c r="C23" s="47"/>
      <c r="D23" s="12" t="s">
        <v>257</v>
      </c>
      <c r="E23" s="12"/>
      <c r="F23" s="180">
        <f t="shared" si="0"/>
        <v>2356237</v>
      </c>
      <c r="G23" s="180">
        <f t="shared" si="0"/>
        <v>2450634</v>
      </c>
      <c r="H23" s="180">
        <f t="shared" si="0"/>
        <v>2464601</v>
      </c>
      <c r="I23" s="12"/>
    </row>
    <row r="24" spans="1:9" ht="48" x14ac:dyDescent="0.25">
      <c r="A24" s="12" t="s">
        <v>356</v>
      </c>
      <c r="B24" s="12" t="s">
        <v>355</v>
      </c>
      <c r="C24" s="47"/>
      <c r="D24" s="12" t="s">
        <v>257</v>
      </c>
      <c r="E24" s="12"/>
      <c r="F24" s="180">
        <f t="shared" si="0"/>
        <v>147564</v>
      </c>
      <c r="G24" s="180">
        <f t="shared" si="0"/>
        <v>153464</v>
      </c>
      <c r="H24" s="180">
        <f t="shared" si="0"/>
        <v>154337</v>
      </c>
      <c r="I24" s="12"/>
    </row>
    <row r="25" spans="1:9" ht="48" x14ac:dyDescent="0.25">
      <c r="A25" s="12" t="s">
        <v>364</v>
      </c>
      <c r="B25" s="12" t="s">
        <v>363</v>
      </c>
      <c r="C25" s="47"/>
      <c r="D25" s="12" t="s">
        <v>257</v>
      </c>
      <c r="E25" s="12"/>
      <c r="F25" s="180">
        <f t="shared" si="0"/>
        <v>113857</v>
      </c>
      <c r="G25" s="180">
        <f t="shared" si="0"/>
        <v>118406</v>
      </c>
      <c r="H25" s="180">
        <f t="shared" si="0"/>
        <v>119080</v>
      </c>
      <c r="I25" s="12"/>
    </row>
    <row r="26" spans="1:9" ht="48" x14ac:dyDescent="0.25">
      <c r="A26" s="12" t="s">
        <v>370</v>
      </c>
      <c r="B26" s="12" t="s">
        <v>369</v>
      </c>
      <c r="C26" s="47"/>
      <c r="D26" s="12" t="s">
        <v>257</v>
      </c>
      <c r="E26" s="12"/>
      <c r="F26" s="180">
        <f t="shared" si="0"/>
        <v>209734</v>
      </c>
      <c r="G26" s="180">
        <f t="shared" si="0"/>
        <v>218125</v>
      </c>
      <c r="H26" s="180">
        <f t="shared" si="0"/>
        <v>219366</v>
      </c>
      <c r="I26" s="12"/>
    </row>
    <row r="27" spans="1:9" ht="48" x14ac:dyDescent="0.25">
      <c r="A27" s="12" t="s">
        <v>376</v>
      </c>
      <c r="B27" s="12" t="s">
        <v>375</v>
      </c>
      <c r="C27" s="47"/>
      <c r="D27" s="12" t="s">
        <v>257</v>
      </c>
      <c r="E27" s="12"/>
      <c r="F27" s="180">
        <f t="shared" si="0"/>
        <v>1885053</v>
      </c>
      <c r="G27" s="180">
        <f t="shared" si="0"/>
        <v>1960571</v>
      </c>
      <c r="H27" s="180">
        <f t="shared" si="0"/>
        <v>1971745</v>
      </c>
      <c r="I27" s="12"/>
    </row>
    <row r="28" spans="1:9" ht="24" x14ac:dyDescent="0.25">
      <c r="A28" s="7"/>
      <c r="B28" s="7"/>
      <c r="C28" s="14" t="s">
        <v>7</v>
      </c>
      <c r="D28" s="15" t="s">
        <v>259</v>
      </c>
      <c r="E28" s="7"/>
      <c r="F28" s="179"/>
      <c r="G28" s="179"/>
      <c r="H28" s="179"/>
      <c r="I28" s="7"/>
    </row>
    <row r="29" spans="1:9" ht="108" customHeight="1" x14ac:dyDescent="0.25">
      <c r="A29" s="7"/>
      <c r="B29" s="7"/>
      <c r="C29" s="6"/>
      <c r="D29" s="49" t="s">
        <v>205</v>
      </c>
      <c r="E29" s="7"/>
      <c r="F29" s="179"/>
      <c r="G29" s="179"/>
      <c r="H29" s="179"/>
      <c r="I29" s="7"/>
    </row>
    <row r="30" spans="1:9" ht="60" x14ac:dyDescent="0.25">
      <c r="A30" s="12" t="s">
        <v>357</v>
      </c>
      <c r="B30" s="12" t="s">
        <v>353</v>
      </c>
      <c r="C30" s="47"/>
      <c r="D30" s="12" t="s">
        <v>280</v>
      </c>
      <c r="E30" s="176">
        <f>'1.1.расчет фот 2024'!Y9</f>
        <v>0.46189400000000003</v>
      </c>
      <c r="F30" s="181">
        <f>'1.1.расчет фот 2024'!B9</f>
        <v>21764</v>
      </c>
      <c r="G30" s="181">
        <f>'1.1.расчет фот 2025'!B9</f>
        <v>22636</v>
      </c>
      <c r="H30" s="181">
        <f>'1.1.расчет фот 2026'!B9</f>
        <v>23542</v>
      </c>
      <c r="I30" s="12" t="s">
        <v>462</v>
      </c>
    </row>
    <row r="31" spans="1:9" ht="60" x14ac:dyDescent="0.25">
      <c r="A31" s="12" t="s">
        <v>360</v>
      </c>
      <c r="B31" s="12" t="s">
        <v>359</v>
      </c>
      <c r="C31" s="47"/>
      <c r="D31" s="12" t="s">
        <v>280</v>
      </c>
      <c r="E31" s="176">
        <f>'1.1.расчет фот 2024'!Y10</f>
        <v>1.25</v>
      </c>
      <c r="F31" s="181">
        <f>'1.1.расчет фот 2024'!B10</f>
        <v>58898</v>
      </c>
      <c r="G31" s="181">
        <f>'1.1.расчет фот 2025'!B10</f>
        <v>61258</v>
      </c>
      <c r="H31" s="181">
        <f>'1.1.расчет фот 2026'!B10</f>
        <v>61607</v>
      </c>
      <c r="I31" s="12" t="s">
        <v>462</v>
      </c>
    </row>
    <row r="32" spans="1:9" ht="60" x14ac:dyDescent="0.25">
      <c r="A32" s="12" t="s">
        <v>366</v>
      </c>
      <c r="B32" s="12" t="s">
        <v>365</v>
      </c>
      <c r="C32" s="47"/>
      <c r="D32" s="12" t="s">
        <v>280</v>
      </c>
      <c r="E32" s="176">
        <f>'1.1.расчет фот 2024'!Y11</f>
        <v>1.086957</v>
      </c>
      <c r="F32" s="181">
        <f>'1.1.расчет фот 2024'!B11</f>
        <v>51216</v>
      </c>
      <c r="G32" s="181">
        <f>'1.1.расчет фот 2025'!B11</f>
        <v>53268</v>
      </c>
      <c r="H32" s="181">
        <f>'1.1.расчет фот 2026'!B11</f>
        <v>53571</v>
      </c>
      <c r="I32" s="12" t="s">
        <v>462</v>
      </c>
    </row>
    <row r="33" spans="1:9" ht="60" x14ac:dyDescent="0.25">
      <c r="A33" s="12" t="s">
        <v>372</v>
      </c>
      <c r="B33" s="12" t="s">
        <v>371</v>
      </c>
      <c r="C33" s="47"/>
      <c r="D33" s="12" t="s">
        <v>280</v>
      </c>
      <c r="E33" s="176">
        <f>'1.1.расчет фот 2024'!Y12</f>
        <v>4.2553190000000001</v>
      </c>
      <c r="F33" s="181">
        <f>'1.1.расчет фот 2024'!B12</f>
        <v>200504</v>
      </c>
      <c r="G33" s="181">
        <f>'1.1.расчет фот 2025'!B12</f>
        <v>208537</v>
      </c>
      <c r="H33" s="181">
        <f>'1.1.расчет фот 2026'!B12</f>
        <v>209726</v>
      </c>
      <c r="I33" s="12" t="s">
        <v>462</v>
      </c>
    </row>
    <row r="34" spans="1:9" ht="60" x14ac:dyDescent="0.25">
      <c r="A34" s="12" t="s">
        <v>358</v>
      </c>
      <c r="B34" s="12" t="s">
        <v>354</v>
      </c>
      <c r="C34" s="47"/>
      <c r="D34" s="12" t="s">
        <v>280</v>
      </c>
      <c r="E34" s="176">
        <f>'1.1.расчет фот 2024'!Y13</f>
        <v>0.57471300000000003</v>
      </c>
      <c r="F34" s="181">
        <f>'1.1.расчет фот 2024'!B13</f>
        <v>27080</v>
      </c>
      <c r="G34" s="181">
        <f>'1.1.расчет фот 2025'!B13</f>
        <v>28165</v>
      </c>
      <c r="H34" s="181">
        <f>'1.1.расчет фот 2026'!B13</f>
        <v>28325</v>
      </c>
      <c r="I34" s="12" t="s">
        <v>462</v>
      </c>
    </row>
    <row r="35" spans="1:9" ht="60" x14ac:dyDescent="0.25">
      <c r="A35" s="12" t="s">
        <v>362</v>
      </c>
      <c r="B35" s="12" t="s">
        <v>361</v>
      </c>
      <c r="C35" s="47"/>
      <c r="D35" s="12" t="s">
        <v>280</v>
      </c>
      <c r="E35" s="176">
        <f>'1.1.расчет фот 2024'!Y14</f>
        <v>1.574803</v>
      </c>
      <c r="F35" s="181">
        <f>'1.1.расчет фот 2024'!B14</f>
        <v>74202</v>
      </c>
      <c r="G35" s="181">
        <f>'1.1.расчет фот 2025'!B14</f>
        <v>77175</v>
      </c>
      <c r="H35" s="181">
        <f>'1.1.расчет фот 2026'!B14</f>
        <v>77615</v>
      </c>
      <c r="I35" s="12" t="s">
        <v>462</v>
      </c>
    </row>
    <row r="36" spans="1:9" ht="60" x14ac:dyDescent="0.25">
      <c r="A36" s="12" t="s">
        <v>368</v>
      </c>
      <c r="B36" s="12" t="s">
        <v>367</v>
      </c>
      <c r="C36" s="47"/>
      <c r="D36" s="12" t="s">
        <v>280</v>
      </c>
      <c r="E36" s="176">
        <f>'1.1.расчет фот 2024'!Y15</f>
        <v>3.7735850000000002</v>
      </c>
      <c r="F36" s="181">
        <f>'1.1.расчет фот 2024'!B15</f>
        <v>177805</v>
      </c>
      <c r="G36" s="181">
        <f>'1.1.расчет фот 2025'!B15</f>
        <v>184929</v>
      </c>
      <c r="H36" s="181">
        <f>'1.1.расчет фот 2026'!B15</f>
        <v>185984</v>
      </c>
      <c r="I36" s="12" t="s">
        <v>462</v>
      </c>
    </row>
    <row r="37" spans="1:9" ht="60" x14ac:dyDescent="0.25">
      <c r="A37" s="12" t="s">
        <v>374</v>
      </c>
      <c r="B37" s="12" t="s">
        <v>373</v>
      </c>
      <c r="C37" s="47"/>
      <c r="D37" s="12" t="s">
        <v>280</v>
      </c>
      <c r="E37" s="176">
        <f>'1.1.расчет фот 2024'!Y16</f>
        <v>50</v>
      </c>
      <c r="F37" s="181">
        <f>'1.1.расчет фот 2024'!B16</f>
        <v>2355918</v>
      </c>
      <c r="G37" s="181">
        <f>'1.1.расчет фот 2025'!B16</f>
        <v>2450315</v>
      </c>
      <c r="H37" s="181">
        <f>'1.1.расчет фот 2026'!B16</f>
        <v>2464282</v>
      </c>
      <c r="I37" s="12" t="s">
        <v>462</v>
      </c>
    </row>
    <row r="38" spans="1:9" ht="60" x14ac:dyDescent="0.25">
      <c r="A38" s="12" t="s">
        <v>356</v>
      </c>
      <c r="B38" s="12" t="s">
        <v>355</v>
      </c>
      <c r="C38" s="47"/>
      <c r="D38" s="12" t="s">
        <v>280</v>
      </c>
      <c r="E38" s="176">
        <f>'1.1.расчет фот 2024'!Y17</f>
        <v>3.125</v>
      </c>
      <c r="F38" s="181">
        <f>'1.1.расчет фот 2024'!B17</f>
        <v>147245</v>
      </c>
      <c r="G38" s="181">
        <f>'1.1.расчет фот 2025'!B17</f>
        <v>153145</v>
      </c>
      <c r="H38" s="181">
        <f>'1.1.расчет фот 2026'!B17</f>
        <v>154018</v>
      </c>
      <c r="I38" s="12" t="s">
        <v>462</v>
      </c>
    </row>
    <row r="39" spans="1:9" ht="60" x14ac:dyDescent="0.25">
      <c r="A39" s="12" t="s">
        <v>364</v>
      </c>
      <c r="B39" s="12" t="s">
        <v>363</v>
      </c>
      <c r="C39" s="47"/>
      <c r="D39" s="12" t="s">
        <v>280</v>
      </c>
      <c r="E39" s="176">
        <f>'1.1.расчет фот 2024'!Y18</f>
        <v>2.4096389999999999</v>
      </c>
      <c r="F39" s="181">
        <f>'1.1.расчет фот 2024'!B18</f>
        <v>113538</v>
      </c>
      <c r="G39" s="181">
        <f>'1.1.расчет фот 2025'!B18</f>
        <v>118087</v>
      </c>
      <c r="H39" s="181">
        <f>'1.1.расчет фот 2026'!B18</f>
        <v>118761</v>
      </c>
      <c r="I39" s="12" t="s">
        <v>462</v>
      </c>
    </row>
    <row r="40" spans="1:9" ht="60" x14ac:dyDescent="0.25">
      <c r="A40" s="12" t="s">
        <v>370</v>
      </c>
      <c r="B40" s="12" t="s">
        <v>369</v>
      </c>
      <c r="C40" s="47"/>
      <c r="D40" s="12" t="s">
        <v>280</v>
      </c>
      <c r="E40" s="176">
        <f>'1.1.расчет фот 2024'!Y19</f>
        <v>4.4444439999999998</v>
      </c>
      <c r="F40" s="181">
        <f>'1.1.расчет фот 2024'!B19</f>
        <v>209415</v>
      </c>
      <c r="G40" s="181">
        <f>'1.1.расчет фот 2025'!B19</f>
        <v>217806</v>
      </c>
      <c r="H40" s="181">
        <f>'1.1.расчет фот 2026'!B19</f>
        <v>219047</v>
      </c>
      <c r="I40" s="12" t="s">
        <v>462</v>
      </c>
    </row>
    <row r="41" spans="1:9" ht="60" x14ac:dyDescent="0.25">
      <c r="A41" s="12" t="s">
        <v>376</v>
      </c>
      <c r="B41" s="12" t="s">
        <v>375</v>
      </c>
      <c r="C41" s="47"/>
      <c r="D41" s="12" t="s">
        <v>280</v>
      </c>
      <c r="E41" s="176">
        <f>'1.1.расчет фот 2024'!Y20</f>
        <v>40</v>
      </c>
      <c r="F41" s="181">
        <f>'1.1.расчет фот 2024'!B20</f>
        <v>1884734</v>
      </c>
      <c r="G41" s="181">
        <f>'1.1.расчет фот 2025'!B20</f>
        <v>1960252</v>
      </c>
      <c r="H41" s="181">
        <f>'1.1.расчет фот 2026'!B20</f>
        <v>1971426</v>
      </c>
      <c r="I41" s="12" t="s">
        <v>462</v>
      </c>
    </row>
    <row r="42" spans="1:9" x14ac:dyDescent="0.25">
      <c r="A42" s="7"/>
      <c r="B42" s="7"/>
      <c r="C42" s="14" t="s">
        <v>30</v>
      </c>
      <c r="D42" s="15" t="s">
        <v>204</v>
      </c>
      <c r="E42" s="7"/>
      <c r="F42" s="179"/>
      <c r="G42" s="179"/>
      <c r="H42" s="179"/>
      <c r="I42" s="7"/>
    </row>
    <row r="43" spans="1:9" ht="12" customHeight="1" x14ac:dyDescent="0.25">
      <c r="A43" s="12" t="s">
        <v>357</v>
      </c>
      <c r="B43" s="12" t="s">
        <v>353</v>
      </c>
      <c r="C43" s="47"/>
      <c r="D43" s="12" t="s">
        <v>257</v>
      </c>
      <c r="E43" s="12"/>
      <c r="F43" s="180">
        <f t="shared" ref="F43:H54" si="1">F57+F71</f>
        <v>319</v>
      </c>
      <c r="G43" s="180">
        <f t="shared" si="1"/>
        <v>319</v>
      </c>
      <c r="H43" s="180">
        <f t="shared" si="1"/>
        <v>319</v>
      </c>
      <c r="I43" s="12"/>
    </row>
    <row r="44" spans="1:9" ht="12" customHeight="1" x14ac:dyDescent="0.25">
      <c r="A44" s="12" t="s">
        <v>360</v>
      </c>
      <c r="B44" s="12" t="s">
        <v>359</v>
      </c>
      <c r="C44" s="47"/>
      <c r="D44" s="12" t="s">
        <v>257</v>
      </c>
      <c r="E44" s="12"/>
      <c r="F44" s="180">
        <f t="shared" si="1"/>
        <v>319</v>
      </c>
      <c r="G44" s="180">
        <f t="shared" si="1"/>
        <v>319</v>
      </c>
      <c r="H44" s="180">
        <f t="shared" si="1"/>
        <v>319</v>
      </c>
      <c r="I44" s="12"/>
    </row>
    <row r="45" spans="1:9" ht="12" customHeight="1" x14ac:dyDescent="0.25">
      <c r="A45" s="12" t="s">
        <v>366</v>
      </c>
      <c r="B45" s="12" t="s">
        <v>365</v>
      </c>
      <c r="C45" s="47"/>
      <c r="D45" s="12" t="s">
        <v>257</v>
      </c>
      <c r="E45" s="12"/>
      <c r="F45" s="180">
        <f t="shared" si="1"/>
        <v>319</v>
      </c>
      <c r="G45" s="180">
        <f t="shared" si="1"/>
        <v>319</v>
      </c>
      <c r="H45" s="180">
        <f t="shared" si="1"/>
        <v>319</v>
      </c>
      <c r="I45" s="12"/>
    </row>
    <row r="46" spans="1:9" ht="12" customHeight="1" x14ac:dyDescent="0.25">
      <c r="A46" s="12" t="s">
        <v>372</v>
      </c>
      <c r="B46" s="12" t="s">
        <v>371</v>
      </c>
      <c r="C46" s="47"/>
      <c r="D46" s="12" t="s">
        <v>257</v>
      </c>
      <c r="E46" s="12"/>
      <c r="F46" s="180">
        <f t="shared" si="1"/>
        <v>319</v>
      </c>
      <c r="G46" s="180">
        <f t="shared" si="1"/>
        <v>319</v>
      </c>
      <c r="H46" s="180">
        <f t="shared" si="1"/>
        <v>319</v>
      </c>
      <c r="I46" s="12"/>
    </row>
    <row r="47" spans="1:9" ht="12" customHeight="1" x14ac:dyDescent="0.25">
      <c r="A47" s="12" t="s">
        <v>358</v>
      </c>
      <c r="B47" s="12" t="s">
        <v>354</v>
      </c>
      <c r="C47" s="47"/>
      <c r="D47" s="12" t="s">
        <v>257</v>
      </c>
      <c r="E47" s="12"/>
      <c r="F47" s="180">
        <f t="shared" si="1"/>
        <v>319</v>
      </c>
      <c r="G47" s="180">
        <f t="shared" si="1"/>
        <v>319</v>
      </c>
      <c r="H47" s="180">
        <f t="shared" si="1"/>
        <v>319</v>
      </c>
      <c r="I47" s="12"/>
    </row>
    <row r="48" spans="1:9" ht="12" customHeight="1" x14ac:dyDescent="0.25">
      <c r="A48" s="12" t="s">
        <v>362</v>
      </c>
      <c r="B48" s="12" t="s">
        <v>361</v>
      </c>
      <c r="C48" s="47"/>
      <c r="D48" s="12" t="s">
        <v>257</v>
      </c>
      <c r="E48" s="12"/>
      <c r="F48" s="180">
        <f t="shared" si="1"/>
        <v>319</v>
      </c>
      <c r="G48" s="180">
        <f t="shared" si="1"/>
        <v>319</v>
      </c>
      <c r="H48" s="180">
        <f t="shared" si="1"/>
        <v>319</v>
      </c>
      <c r="I48" s="12"/>
    </row>
    <row r="49" spans="1:9" ht="12" customHeight="1" x14ac:dyDescent="0.25">
      <c r="A49" s="12" t="s">
        <v>368</v>
      </c>
      <c r="B49" s="12" t="s">
        <v>367</v>
      </c>
      <c r="C49" s="47"/>
      <c r="D49" s="12" t="s">
        <v>257</v>
      </c>
      <c r="E49" s="12"/>
      <c r="F49" s="180">
        <f t="shared" si="1"/>
        <v>319</v>
      </c>
      <c r="G49" s="180">
        <f t="shared" si="1"/>
        <v>319</v>
      </c>
      <c r="H49" s="180">
        <f t="shared" si="1"/>
        <v>319</v>
      </c>
      <c r="I49" s="12"/>
    </row>
    <row r="50" spans="1:9" ht="12" customHeight="1" x14ac:dyDescent="0.25">
      <c r="A50" s="12" t="s">
        <v>374</v>
      </c>
      <c r="B50" s="12" t="s">
        <v>373</v>
      </c>
      <c r="C50" s="47"/>
      <c r="D50" s="12" t="s">
        <v>257</v>
      </c>
      <c r="E50" s="12"/>
      <c r="F50" s="180">
        <f t="shared" si="1"/>
        <v>319</v>
      </c>
      <c r="G50" s="180">
        <f t="shared" si="1"/>
        <v>319</v>
      </c>
      <c r="H50" s="180">
        <f t="shared" si="1"/>
        <v>319</v>
      </c>
      <c r="I50" s="12"/>
    </row>
    <row r="51" spans="1:9" ht="12" customHeight="1" x14ac:dyDescent="0.25">
      <c r="A51" s="12" t="s">
        <v>356</v>
      </c>
      <c r="B51" s="12" t="s">
        <v>355</v>
      </c>
      <c r="C51" s="47"/>
      <c r="D51" s="12" t="s">
        <v>257</v>
      </c>
      <c r="E51" s="12"/>
      <c r="F51" s="180">
        <f t="shared" si="1"/>
        <v>319</v>
      </c>
      <c r="G51" s="180">
        <f t="shared" si="1"/>
        <v>319</v>
      </c>
      <c r="H51" s="180">
        <f t="shared" si="1"/>
        <v>319</v>
      </c>
      <c r="I51" s="12"/>
    </row>
    <row r="52" spans="1:9" ht="12" customHeight="1" x14ac:dyDescent="0.25">
      <c r="A52" s="12" t="s">
        <v>364</v>
      </c>
      <c r="B52" s="12" t="s">
        <v>363</v>
      </c>
      <c r="C52" s="47"/>
      <c r="D52" s="12" t="s">
        <v>257</v>
      </c>
      <c r="E52" s="12"/>
      <c r="F52" s="180">
        <f t="shared" si="1"/>
        <v>319</v>
      </c>
      <c r="G52" s="180">
        <f t="shared" si="1"/>
        <v>319</v>
      </c>
      <c r="H52" s="180">
        <f t="shared" si="1"/>
        <v>319</v>
      </c>
      <c r="I52" s="12"/>
    </row>
    <row r="53" spans="1:9" ht="12" customHeight="1" x14ac:dyDescent="0.25">
      <c r="A53" s="12" t="s">
        <v>370</v>
      </c>
      <c r="B53" s="12" t="s">
        <v>369</v>
      </c>
      <c r="C53" s="47"/>
      <c r="D53" s="12" t="s">
        <v>257</v>
      </c>
      <c r="E53" s="12"/>
      <c r="F53" s="180">
        <f t="shared" si="1"/>
        <v>319</v>
      </c>
      <c r="G53" s="180">
        <f t="shared" si="1"/>
        <v>319</v>
      </c>
      <c r="H53" s="180">
        <f t="shared" si="1"/>
        <v>319</v>
      </c>
      <c r="I53" s="12"/>
    </row>
    <row r="54" spans="1:9" ht="12" customHeight="1" x14ac:dyDescent="0.25">
      <c r="A54" s="12" t="s">
        <v>376</v>
      </c>
      <c r="B54" s="12" t="s">
        <v>375</v>
      </c>
      <c r="C54" s="47"/>
      <c r="D54" s="12" t="s">
        <v>257</v>
      </c>
      <c r="E54" s="12"/>
      <c r="F54" s="180">
        <f t="shared" si="1"/>
        <v>319</v>
      </c>
      <c r="G54" s="180">
        <f t="shared" si="1"/>
        <v>319</v>
      </c>
      <c r="H54" s="180">
        <f t="shared" si="1"/>
        <v>319</v>
      </c>
      <c r="I54" s="12"/>
    </row>
    <row r="55" spans="1:9" ht="29.25" customHeight="1" x14ac:dyDescent="0.25">
      <c r="A55" s="7"/>
      <c r="B55" s="7"/>
      <c r="C55" s="14" t="s">
        <v>8</v>
      </c>
      <c r="D55" s="15" t="s">
        <v>27</v>
      </c>
      <c r="E55" s="7"/>
      <c r="F55" s="179"/>
      <c r="G55" s="179"/>
      <c r="H55" s="179"/>
      <c r="I55" s="7"/>
    </row>
    <row r="56" spans="1:9" ht="141" customHeight="1" x14ac:dyDescent="0.25">
      <c r="A56" s="7"/>
      <c r="B56" s="7"/>
      <c r="C56" s="6"/>
      <c r="D56" s="49" t="s">
        <v>9</v>
      </c>
      <c r="E56" s="7"/>
      <c r="F56" s="179"/>
      <c r="G56" s="179"/>
      <c r="H56" s="179"/>
      <c r="I56" s="7"/>
    </row>
    <row r="57" spans="1:9" ht="36" x14ac:dyDescent="0.25">
      <c r="A57" s="12" t="s">
        <v>357</v>
      </c>
      <c r="B57" s="12" t="s">
        <v>353</v>
      </c>
      <c r="C57" s="47"/>
      <c r="D57" s="12" t="s">
        <v>253</v>
      </c>
      <c r="E57" s="699" t="s">
        <v>246</v>
      </c>
      <c r="F57" s="181">
        <f>'1.3.расчет прочих'!I248</f>
        <v>77</v>
      </c>
      <c r="G57" s="181">
        <f>F57</f>
        <v>77</v>
      </c>
      <c r="H57" s="181">
        <f>F57</f>
        <v>77</v>
      </c>
      <c r="I57" s="12" t="s">
        <v>467</v>
      </c>
    </row>
    <row r="58" spans="1:9" ht="36" x14ac:dyDescent="0.25">
      <c r="A58" s="12" t="s">
        <v>360</v>
      </c>
      <c r="B58" s="12" t="s">
        <v>359</v>
      </c>
      <c r="C58" s="47"/>
      <c r="D58" s="12" t="s">
        <v>253</v>
      </c>
      <c r="E58" s="700"/>
      <c r="F58" s="181">
        <f>'1.3.расчет прочих'!I249</f>
        <v>77</v>
      </c>
      <c r="G58" s="181">
        <f t="shared" ref="G58:G68" si="2">F58</f>
        <v>77</v>
      </c>
      <c r="H58" s="181">
        <f t="shared" ref="H58:H68" si="3">F58</f>
        <v>77</v>
      </c>
      <c r="I58" s="12" t="s">
        <v>467</v>
      </c>
    </row>
    <row r="59" spans="1:9" ht="36" x14ac:dyDescent="0.25">
      <c r="A59" s="12" t="s">
        <v>366</v>
      </c>
      <c r="B59" s="12" t="s">
        <v>365</v>
      </c>
      <c r="C59" s="47"/>
      <c r="D59" s="12" t="s">
        <v>253</v>
      </c>
      <c r="E59" s="700"/>
      <c r="F59" s="181">
        <f>'1.3.расчет прочих'!I250</f>
        <v>77</v>
      </c>
      <c r="G59" s="181">
        <f t="shared" si="2"/>
        <v>77</v>
      </c>
      <c r="H59" s="181">
        <f t="shared" si="3"/>
        <v>77</v>
      </c>
      <c r="I59" s="12" t="s">
        <v>467</v>
      </c>
    </row>
    <row r="60" spans="1:9" ht="36" x14ac:dyDescent="0.25">
      <c r="A60" s="12" t="s">
        <v>372</v>
      </c>
      <c r="B60" s="12" t="s">
        <v>371</v>
      </c>
      <c r="C60" s="47"/>
      <c r="D60" s="12" t="s">
        <v>253</v>
      </c>
      <c r="E60" s="700"/>
      <c r="F60" s="181">
        <f>'1.3.расчет прочих'!I251</f>
        <v>77</v>
      </c>
      <c r="G60" s="181">
        <f t="shared" si="2"/>
        <v>77</v>
      </c>
      <c r="H60" s="181">
        <f t="shared" si="3"/>
        <v>77</v>
      </c>
      <c r="I60" s="12" t="s">
        <v>467</v>
      </c>
    </row>
    <row r="61" spans="1:9" ht="60" x14ac:dyDescent="0.25">
      <c r="A61" s="12" t="s">
        <v>358</v>
      </c>
      <c r="B61" s="12" t="s">
        <v>354</v>
      </c>
      <c r="C61" s="47"/>
      <c r="D61" s="12" t="s">
        <v>253</v>
      </c>
      <c r="E61" s="700"/>
      <c r="F61" s="181">
        <f>'1.3.расчет прочих'!I252</f>
        <v>77</v>
      </c>
      <c r="G61" s="181">
        <f t="shared" si="2"/>
        <v>77</v>
      </c>
      <c r="H61" s="181">
        <f t="shared" si="3"/>
        <v>77</v>
      </c>
      <c r="I61" s="12" t="s">
        <v>467</v>
      </c>
    </row>
    <row r="62" spans="1:9" ht="60" x14ac:dyDescent="0.25">
      <c r="A62" s="12" t="s">
        <v>362</v>
      </c>
      <c r="B62" s="12" t="s">
        <v>361</v>
      </c>
      <c r="C62" s="47"/>
      <c r="D62" s="12" t="s">
        <v>253</v>
      </c>
      <c r="E62" s="700"/>
      <c r="F62" s="181">
        <f>'1.3.расчет прочих'!I253</f>
        <v>77</v>
      </c>
      <c r="G62" s="181">
        <f t="shared" si="2"/>
        <v>77</v>
      </c>
      <c r="H62" s="181">
        <f t="shared" si="3"/>
        <v>77</v>
      </c>
      <c r="I62" s="12" t="s">
        <v>467</v>
      </c>
    </row>
    <row r="63" spans="1:9" ht="60" x14ac:dyDescent="0.25">
      <c r="A63" s="12" t="s">
        <v>368</v>
      </c>
      <c r="B63" s="12" t="s">
        <v>367</v>
      </c>
      <c r="C63" s="47"/>
      <c r="D63" s="12" t="s">
        <v>253</v>
      </c>
      <c r="E63" s="700"/>
      <c r="F63" s="181">
        <f>'1.3.расчет прочих'!I254</f>
        <v>77</v>
      </c>
      <c r="G63" s="181">
        <f t="shared" si="2"/>
        <v>77</v>
      </c>
      <c r="H63" s="181">
        <f t="shared" si="3"/>
        <v>77</v>
      </c>
      <c r="I63" s="12" t="s">
        <v>467</v>
      </c>
    </row>
    <row r="64" spans="1:9" ht="60" x14ac:dyDescent="0.25">
      <c r="A64" s="12" t="s">
        <v>374</v>
      </c>
      <c r="B64" s="12" t="s">
        <v>373</v>
      </c>
      <c r="C64" s="47"/>
      <c r="D64" s="12" t="s">
        <v>253</v>
      </c>
      <c r="E64" s="700"/>
      <c r="F64" s="181">
        <f>'1.3.расчет прочих'!I255</f>
        <v>77</v>
      </c>
      <c r="G64" s="181">
        <f t="shared" si="2"/>
        <v>77</v>
      </c>
      <c r="H64" s="181">
        <f t="shared" si="3"/>
        <v>77</v>
      </c>
      <c r="I64" s="12" t="s">
        <v>467</v>
      </c>
    </row>
    <row r="65" spans="1:9" ht="48" x14ac:dyDescent="0.25">
      <c r="A65" s="12" t="s">
        <v>356</v>
      </c>
      <c r="B65" s="12" t="s">
        <v>355</v>
      </c>
      <c r="C65" s="47"/>
      <c r="D65" s="12" t="s">
        <v>253</v>
      </c>
      <c r="E65" s="700"/>
      <c r="F65" s="181">
        <f>'1.3.расчет прочих'!I256</f>
        <v>77</v>
      </c>
      <c r="G65" s="181">
        <f t="shared" si="2"/>
        <v>77</v>
      </c>
      <c r="H65" s="181">
        <f t="shared" si="3"/>
        <v>77</v>
      </c>
      <c r="I65" s="12" t="s">
        <v>467</v>
      </c>
    </row>
    <row r="66" spans="1:9" ht="48" x14ac:dyDescent="0.25">
      <c r="A66" s="12" t="s">
        <v>364</v>
      </c>
      <c r="B66" s="12" t="s">
        <v>363</v>
      </c>
      <c r="C66" s="47"/>
      <c r="D66" s="12" t="s">
        <v>253</v>
      </c>
      <c r="E66" s="235"/>
      <c r="F66" s="181">
        <f>'1.3.расчет прочих'!I257</f>
        <v>77</v>
      </c>
      <c r="G66" s="181">
        <f t="shared" si="2"/>
        <v>77</v>
      </c>
      <c r="H66" s="181">
        <f t="shared" si="3"/>
        <v>77</v>
      </c>
      <c r="I66" s="12" t="s">
        <v>467</v>
      </c>
    </row>
    <row r="67" spans="1:9" ht="48" x14ac:dyDescent="0.25">
      <c r="A67" s="12" t="s">
        <v>370</v>
      </c>
      <c r="B67" s="12" t="s">
        <v>369</v>
      </c>
      <c r="C67" s="47"/>
      <c r="D67" s="12" t="s">
        <v>253</v>
      </c>
      <c r="E67" s="235"/>
      <c r="F67" s="181">
        <f>'1.3.расчет прочих'!I258</f>
        <v>77</v>
      </c>
      <c r="G67" s="181">
        <f t="shared" si="2"/>
        <v>77</v>
      </c>
      <c r="H67" s="181">
        <f t="shared" si="3"/>
        <v>77</v>
      </c>
      <c r="I67" s="12" t="s">
        <v>467</v>
      </c>
    </row>
    <row r="68" spans="1:9" ht="48" x14ac:dyDescent="0.25">
      <c r="A68" s="12" t="s">
        <v>376</v>
      </c>
      <c r="B68" s="12" t="s">
        <v>375</v>
      </c>
      <c r="C68" s="47"/>
      <c r="D68" s="12" t="s">
        <v>253</v>
      </c>
      <c r="E68" s="235"/>
      <c r="F68" s="181">
        <f>'1.3.расчет прочих'!I259</f>
        <v>77</v>
      </c>
      <c r="G68" s="181">
        <f t="shared" si="2"/>
        <v>77</v>
      </c>
      <c r="H68" s="181">
        <f t="shared" si="3"/>
        <v>77</v>
      </c>
      <c r="I68" s="12" t="s">
        <v>467</v>
      </c>
    </row>
    <row r="69" spans="1:9" ht="36" x14ac:dyDescent="0.25">
      <c r="A69" s="7"/>
      <c r="B69" s="7"/>
      <c r="C69" s="14" t="s">
        <v>10</v>
      </c>
      <c r="D69" s="15" t="s">
        <v>29</v>
      </c>
      <c r="E69" s="7"/>
      <c r="F69" s="179"/>
      <c r="G69" s="179"/>
      <c r="H69" s="179"/>
      <c r="I69" s="7"/>
    </row>
    <row r="70" spans="1:9" ht="236.25" customHeight="1" x14ac:dyDescent="0.25">
      <c r="A70" s="7"/>
      <c r="B70" s="7"/>
      <c r="C70" s="6"/>
      <c r="D70" s="49" t="s">
        <v>258</v>
      </c>
      <c r="E70" s="7"/>
      <c r="F70" s="179"/>
      <c r="G70" s="179"/>
      <c r="H70" s="179"/>
      <c r="I70" s="7"/>
    </row>
    <row r="71" spans="1:9" ht="36" x14ac:dyDescent="0.25">
      <c r="A71" s="12" t="s">
        <v>357</v>
      </c>
      <c r="B71" s="12" t="s">
        <v>353</v>
      </c>
      <c r="C71" s="47"/>
      <c r="D71" s="12" t="s">
        <v>253</v>
      </c>
      <c r="E71" s="699" t="s">
        <v>246</v>
      </c>
      <c r="F71" s="181">
        <f>'1.3.расчет прочих'!J248</f>
        <v>242</v>
      </c>
      <c r="G71" s="181">
        <f>F71</f>
        <v>242</v>
      </c>
      <c r="H71" s="181">
        <f>F71</f>
        <v>242</v>
      </c>
      <c r="I71" s="12" t="s">
        <v>467</v>
      </c>
    </row>
    <row r="72" spans="1:9" ht="36" x14ac:dyDescent="0.25">
      <c r="A72" s="12" t="s">
        <v>360</v>
      </c>
      <c r="B72" s="12" t="s">
        <v>359</v>
      </c>
      <c r="C72" s="47"/>
      <c r="D72" s="12" t="s">
        <v>253</v>
      </c>
      <c r="E72" s="700"/>
      <c r="F72" s="181">
        <f>'1.3.расчет прочих'!J249</f>
        <v>242</v>
      </c>
      <c r="G72" s="181">
        <f t="shared" ref="G72:G82" si="4">F72</f>
        <v>242</v>
      </c>
      <c r="H72" s="181">
        <f t="shared" ref="H72:H82" si="5">F72</f>
        <v>242</v>
      </c>
      <c r="I72" s="12" t="s">
        <v>467</v>
      </c>
    </row>
    <row r="73" spans="1:9" ht="36" x14ac:dyDescent="0.25">
      <c r="A73" s="12" t="s">
        <v>366</v>
      </c>
      <c r="B73" s="12" t="s">
        <v>365</v>
      </c>
      <c r="C73" s="47"/>
      <c r="D73" s="12" t="s">
        <v>253</v>
      </c>
      <c r="E73" s="700"/>
      <c r="F73" s="181">
        <f>'1.3.расчет прочих'!J250</f>
        <v>242</v>
      </c>
      <c r="G73" s="181">
        <f t="shared" si="4"/>
        <v>242</v>
      </c>
      <c r="H73" s="181">
        <f t="shared" si="5"/>
        <v>242</v>
      </c>
      <c r="I73" s="12" t="s">
        <v>467</v>
      </c>
    </row>
    <row r="74" spans="1:9" ht="36" x14ac:dyDescent="0.25">
      <c r="A74" s="12" t="s">
        <v>372</v>
      </c>
      <c r="B74" s="12" t="s">
        <v>371</v>
      </c>
      <c r="C74" s="47"/>
      <c r="D74" s="12" t="s">
        <v>253</v>
      </c>
      <c r="E74" s="700"/>
      <c r="F74" s="181">
        <f>'1.3.расчет прочих'!J251</f>
        <v>242</v>
      </c>
      <c r="G74" s="181">
        <f t="shared" si="4"/>
        <v>242</v>
      </c>
      <c r="H74" s="181">
        <f t="shared" si="5"/>
        <v>242</v>
      </c>
      <c r="I74" s="12" t="s">
        <v>467</v>
      </c>
    </row>
    <row r="75" spans="1:9" ht="60" x14ac:dyDescent="0.25">
      <c r="A75" s="12" t="s">
        <v>358</v>
      </c>
      <c r="B75" s="12" t="s">
        <v>354</v>
      </c>
      <c r="C75" s="47"/>
      <c r="D75" s="12" t="s">
        <v>253</v>
      </c>
      <c r="E75" s="700"/>
      <c r="F75" s="181">
        <f>'1.3.расчет прочих'!J252</f>
        <v>242</v>
      </c>
      <c r="G75" s="181">
        <f t="shared" si="4"/>
        <v>242</v>
      </c>
      <c r="H75" s="181">
        <f t="shared" si="5"/>
        <v>242</v>
      </c>
      <c r="I75" s="12" t="s">
        <v>467</v>
      </c>
    </row>
    <row r="76" spans="1:9" ht="60" x14ac:dyDescent="0.25">
      <c r="A76" s="12" t="s">
        <v>362</v>
      </c>
      <c r="B76" s="12" t="s">
        <v>361</v>
      </c>
      <c r="C76" s="47"/>
      <c r="D76" s="12" t="s">
        <v>253</v>
      </c>
      <c r="E76" s="700"/>
      <c r="F76" s="181">
        <f>'1.3.расчет прочих'!J253</f>
        <v>242</v>
      </c>
      <c r="G76" s="181">
        <f t="shared" si="4"/>
        <v>242</v>
      </c>
      <c r="H76" s="181">
        <f t="shared" si="5"/>
        <v>242</v>
      </c>
      <c r="I76" s="12" t="s">
        <v>467</v>
      </c>
    </row>
    <row r="77" spans="1:9" ht="60" x14ac:dyDescent="0.25">
      <c r="A77" s="12" t="s">
        <v>368</v>
      </c>
      <c r="B77" s="12" t="s">
        <v>367</v>
      </c>
      <c r="C77" s="47"/>
      <c r="D77" s="12" t="s">
        <v>253</v>
      </c>
      <c r="E77" s="700"/>
      <c r="F77" s="181">
        <f>'1.3.расчет прочих'!J254</f>
        <v>242</v>
      </c>
      <c r="G77" s="181">
        <f t="shared" si="4"/>
        <v>242</v>
      </c>
      <c r="H77" s="181">
        <f t="shared" si="5"/>
        <v>242</v>
      </c>
      <c r="I77" s="12" t="s">
        <v>467</v>
      </c>
    </row>
    <row r="78" spans="1:9" ht="60" x14ac:dyDescent="0.25">
      <c r="A78" s="12" t="s">
        <v>374</v>
      </c>
      <c r="B78" s="12" t="s">
        <v>373</v>
      </c>
      <c r="C78" s="47"/>
      <c r="D78" s="12" t="s">
        <v>253</v>
      </c>
      <c r="E78" s="700"/>
      <c r="F78" s="181">
        <f>'1.3.расчет прочих'!J255</f>
        <v>242</v>
      </c>
      <c r="G78" s="181">
        <f t="shared" si="4"/>
        <v>242</v>
      </c>
      <c r="H78" s="181">
        <f t="shared" si="5"/>
        <v>242</v>
      </c>
      <c r="I78" s="12" t="s">
        <v>467</v>
      </c>
    </row>
    <row r="79" spans="1:9" ht="48" x14ac:dyDescent="0.25">
      <c r="A79" s="12" t="s">
        <v>356</v>
      </c>
      <c r="B79" s="12" t="s">
        <v>355</v>
      </c>
      <c r="C79" s="47"/>
      <c r="D79" s="12" t="s">
        <v>253</v>
      </c>
      <c r="E79" s="700"/>
      <c r="F79" s="181">
        <f>'1.3.расчет прочих'!J256</f>
        <v>242</v>
      </c>
      <c r="G79" s="181">
        <f t="shared" si="4"/>
        <v>242</v>
      </c>
      <c r="H79" s="181">
        <f t="shared" si="5"/>
        <v>242</v>
      </c>
      <c r="I79" s="12" t="s">
        <v>467</v>
      </c>
    </row>
    <row r="80" spans="1:9" ht="48" x14ac:dyDescent="0.25">
      <c r="A80" s="12" t="s">
        <v>364</v>
      </c>
      <c r="B80" s="12" t="s">
        <v>363</v>
      </c>
      <c r="C80" s="47"/>
      <c r="D80" s="12" t="s">
        <v>253</v>
      </c>
      <c r="E80" s="235"/>
      <c r="F80" s="181">
        <f>'1.3.расчет прочих'!J257</f>
        <v>242</v>
      </c>
      <c r="G80" s="181">
        <f t="shared" si="4"/>
        <v>242</v>
      </c>
      <c r="H80" s="181">
        <f t="shared" si="5"/>
        <v>242</v>
      </c>
      <c r="I80" s="12" t="s">
        <v>467</v>
      </c>
    </row>
    <row r="81" spans="1:9" ht="48" x14ac:dyDescent="0.25">
      <c r="A81" s="12" t="s">
        <v>370</v>
      </c>
      <c r="B81" s="12" t="s">
        <v>369</v>
      </c>
      <c r="C81" s="47"/>
      <c r="D81" s="12" t="s">
        <v>253</v>
      </c>
      <c r="E81" s="235"/>
      <c r="F81" s="181">
        <f>'1.3.расчет прочих'!J258</f>
        <v>242</v>
      </c>
      <c r="G81" s="181">
        <f t="shared" si="4"/>
        <v>242</v>
      </c>
      <c r="H81" s="181">
        <f t="shared" si="5"/>
        <v>242</v>
      </c>
      <c r="I81" s="12" t="s">
        <v>467</v>
      </c>
    </row>
    <row r="82" spans="1:9" ht="48" x14ac:dyDescent="0.25">
      <c r="A82" s="12" t="s">
        <v>376</v>
      </c>
      <c r="B82" s="12" t="s">
        <v>375</v>
      </c>
      <c r="C82" s="47"/>
      <c r="D82" s="12" t="s">
        <v>253</v>
      </c>
      <c r="E82" s="235"/>
      <c r="F82" s="181">
        <f>'1.3.расчет прочих'!J259</f>
        <v>242</v>
      </c>
      <c r="G82" s="181">
        <f t="shared" si="4"/>
        <v>242</v>
      </c>
      <c r="H82" s="181">
        <f t="shared" si="5"/>
        <v>242</v>
      </c>
      <c r="I82" s="12" t="s">
        <v>467</v>
      </c>
    </row>
    <row r="83" spans="1:9" x14ac:dyDescent="0.25">
      <c r="A83" s="62"/>
      <c r="B83" s="62"/>
      <c r="C83" s="63" t="s">
        <v>11</v>
      </c>
      <c r="D83" s="64" t="s">
        <v>12</v>
      </c>
      <c r="E83" s="62"/>
      <c r="F83" s="182"/>
      <c r="G83" s="182"/>
      <c r="H83" s="182"/>
      <c r="I83" s="62"/>
    </row>
    <row r="84" spans="1:9" ht="12" customHeight="1" x14ac:dyDescent="0.25">
      <c r="A84" s="12" t="s">
        <v>357</v>
      </c>
      <c r="B84" s="12" t="s">
        <v>353</v>
      </c>
      <c r="C84" s="18"/>
      <c r="D84" s="4" t="s">
        <v>257</v>
      </c>
      <c r="E84" s="4"/>
      <c r="F84" s="183">
        <f t="shared" ref="F84:H95" si="6">F110+F123+F136+F149+F162+F188+F201+F214+F227+F240+F253</f>
        <v>136.29979</v>
      </c>
      <c r="G84" s="183">
        <f t="shared" si="6"/>
        <v>136.29979</v>
      </c>
      <c r="H84" s="183">
        <f t="shared" si="6"/>
        <v>136.29979</v>
      </c>
      <c r="I84" s="4"/>
    </row>
    <row r="85" spans="1:9" ht="12" customHeight="1" x14ac:dyDescent="0.25">
      <c r="A85" s="12" t="s">
        <v>360</v>
      </c>
      <c r="B85" s="12" t="s">
        <v>359</v>
      </c>
      <c r="C85" s="18"/>
      <c r="D85" s="4" t="s">
        <v>257</v>
      </c>
      <c r="E85" s="4"/>
      <c r="F85" s="183">
        <f t="shared" si="6"/>
        <v>136.31538</v>
      </c>
      <c r="G85" s="183">
        <f t="shared" si="6"/>
        <v>136.31538</v>
      </c>
      <c r="H85" s="183">
        <f t="shared" si="6"/>
        <v>136.31538</v>
      </c>
      <c r="I85" s="4"/>
    </row>
    <row r="86" spans="1:9" ht="12" customHeight="1" x14ac:dyDescent="0.25">
      <c r="A86" s="12" t="s">
        <v>366</v>
      </c>
      <c r="B86" s="12" t="s">
        <v>365</v>
      </c>
      <c r="C86" s="18"/>
      <c r="D86" s="4" t="s">
        <v>257</v>
      </c>
      <c r="E86" s="4"/>
      <c r="F86" s="183">
        <f t="shared" si="6"/>
        <v>136.28869</v>
      </c>
      <c r="G86" s="183">
        <f t="shared" si="6"/>
        <v>136.28869</v>
      </c>
      <c r="H86" s="183">
        <f t="shared" si="6"/>
        <v>136.28869</v>
      </c>
      <c r="I86" s="4"/>
    </row>
    <row r="87" spans="1:9" ht="12" customHeight="1" x14ac:dyDescent="0.25">
      <c r="A87" s="12" t="s">
        <v>372</v>
      </c>
      <c r="B87" s="12" t="s">
        <v>371</v>
      </c>
      <c r="C87" s="18"/>
      <c r="D87" s="4" t="s">
        <v>257</v>
      </c>
      <c r="E87" s="4"/>
      <c r="F87" s="183">
        <f t="shared" si="6"/>
        <v>136.45903999999999</v>
      </c>
      <c r="G87" s="183">
        <f t="shared" si="6"/>
        <v>136.45903999999999</v>
      </c>
      <c r="H87" s="183">
        <f t="shared" si="6"/>
        <v>136.45903999999999</v>
      </c>
      <c r="I87" s="4"/>
    </row>
    <row r="88" spans="1:9" ht="12" customHeight="1" x14ac:dyDescent="0.25">
      <c r="A88" s="12" t="s">
        <v>358</v>
      </c>
      <c r="B88" s="12" t="s">
        <v>354</v>
      </c>
      <c r="C88" s="18"/>
      <c r="D88" s="4" t="s">
        <v>257</v>
      </c>
      <c r="E88" s="4"/>
      <c r="F88" s="183">
        <f t="shared" si="6"/>
        <v>136.29891000000001</v>
      </c>
      <c r="G88" s="183">
        <f t="shared" si="6"/>
        <v>136.29891000000001</v>
      </c>
      <c r="H88" s="183">
        <f t="shared" si="6"/>
        <v>136.29891000000001</v>
      </c>
      <c r="I88" s="4"/>
    </row>
    <row r="89" spans="1:9" ht="12" customHeight="1" x14ac:dyDescent="0.25">
      <c r="A89" s="12" t="s">
        <v>362</v>
      </c>
      <c r="B89" s="12" t="s">
        <v>361</v>
      </c>
      <c r="C89" s="18"/>
      <c r="D89" s="4" t="s">
        <v>257</v>
      </c>
      <c r="E89" s="4"/>
      <c r="F89" s="183">
        <f t="shared" si="6"/>
        <v>136.23965000000001</v>
      </c>
      <c r="G89" s="183">
        <f t="shared" si="6"/>
        <v>136.23965000000001</v>
      </c>
      <c r="H89" s="183">
        <f t="shared" si="6"/>
        <v>136.23965000000001</v>
      </c>
      <c r="I89" s="4"/>
    </row>
    <row r="90" spans="1:9" ht="12" customHeight="1" x14ac:dyDescent="0.25">
      <c r="A90" s="12" t="s">
        <v>368</v>
      </c>
      <c r="B90" s="12" t="s">
        <v>367</v>
      </c>
      <c r="C90" s="18"/>
      <c r="D90" s="4" t="s">
        <v>257</v>
      </c>
      <c r="E90" s="4"/>
      <c r="F90" s="183">
        <f t="shared" si="6"/>
        <v>136.41962000000001</v>
      </c>
      <c r="G90" s="183">
        <f t="shared" si="6"/>
        <v>136.41962000000001</v>
      </c>
      <c r="H90" s="183">
        <f t="shared" si="6"/>
        <v>136.41962000000001</v>
      </c>
      <c r="I90" s="4"/>
    </row>
    <row r="91" spans="1:9" ht="12" customHeight="1" x14ac:dyDescent="0.25">
      <c r="A91" s="12" t="s">
        <v>374</v>
      </c>
      <c r="B91" s="12" t="s">
        <v>373</v>
      </c>
      <c r="C91" s="18"/>
      <c r="D91" s="4" t="s">
        <v>257</v>
      </c>
      <c r="E91" s="4"/>
      <c r="F91" s="183">
        <f t="shared" si="6"/>
        <v>136.11075</v>
      </c>
      <c r="G91" s="183">
        <f t="shared" si="6"/>
        <v>136.11075</v>
      </c>
      <c r="H91" s="183">
        <f t="shared" si="6"/>
        <v>136.11075</v>
      </c>
      <c r="I91" s="4"/>
    </row>
    <row r="92" spans="1:9" ht="12" customHeight="1" x14ac:dyDescent="0.25">
      <c r="A92" s="12" t="s">
        <v>356</v>
      </c>
      <c r="B92" s="12" t="s">
        <v>355</v>
      </c>
      <c r="C92" s="18"/>
      <c r="D92" s="4" t="s">
        <v>257</v>
      </c>
      <c r="E92" s="4"/>
      <c r="F92" s="183">
        <f t="shared" si="6"/>
        <v>136.11075</v>
      </c>
      <c r="G92" s="183">
        <f t="shared" si="6"/>
        <v>136.11075</v>
      </c>
      <c r="H92" s="183">
        <f t="shared" si="6"/>
        <v>136.11075</v>
      </c>
      <c r="I92" s="4"/>
    </row>
    <row r="93" spans="1:9" ht="12" customHeight="1" x14ac:dyDescent="0.25">
      <c r="A93" s="12" t="s">
        <v>364</v>
      </c>
      <c r="B93" s="12" t="s">
        <v>363</v>
      </c>
      <c r="C93" s="18"/>
      <c r="D93" s="4" t="s">
        <v>257</v>
      </c>
      <c r="E93" s="4"/>
      <c r="F93" s="183">
        <f t="shared" si="6"/>
        <v>136.30797999999999</v>
      </c>
      <c r="G93" s="183">
        <f t="shared" si="6"/>
        <v>136.30797999999999</v>
      </c>
      <c r="H93" s="183">
        <f t="shared" si="6"/>
        <v>136.30797999999999</v>
      </c>
      <c r="I93" s="4"/>
    </row>
    <row r="94" spans="1:9" ht="12" customHeight="1" x14ac:dyDescent="0.25">
      <c r="A94" s="12" t="s">
        <v>370</v>
      </c>
      <c r="B94" s="12" t="s">
        <v>369</v>
      </c>
      <c r="C94" s="18"/>
      <c r="D94" s="4" t="s">
        <v>257</v>
      </c>
      <c r="E94" s="4"/>
      <c r="F94" s="183">
        <f t="shared" si="6"/>
        <v>136.47452999999999</v>
      </c>
      <c r="G94" s="183">
        <f t="shared" si="6"/>
        <v>136.47452999999999</v>
      </c>
      <c r="H94" s="183">
        <f t="shared" si="6"/>
        <v>136.47452999999999</v>
      </c>
      <c r="I94" s="4"/>
    </row>
    <row r="95" spans="1:9" ht="12" customHeight="1" x14ac:dyDescent="0.25">
      <c r="A95" s="12" t="s">
        <v>376</v>
      </c>
      <c r="B95" s="12" t="s">
        <v>375</v>
      </c>
      <c r="C95" s="18"/>
      <c r="D95" s="4" t="s">
        <v>257</v>
      </c>
      <c r="E95" s="4"/>
      <c r="F95" s="183">
        <f t="shared" si="6"/>
        <v>139.38480000000001</v>
      </c>
      <c r="G95" s="183">
        <f t="shared" si="6"/>
        <v>139.38480000000001</v>
      </c>
      <c r="H95" s="183">
        <f t="shared" si="6"/>
        <v>139.38480000000001</v>
      </c>
      <c r="I95" s="4"/>
    </row>
    <row r="96" spans="1:9" x14ac:dyDescent="0.25">
      <c r="A96" s="11"/>
      <c r="B96" s="11"/>
      <c r="C96" s="16" t="s">
        <v>13</v>
      </c>
      <c r="D96" s="17" t="s">
        <v>14</v>
      </c>
      <c r="E96" s="11"/>
      <c r="F96" s="184"/>
      <c r="G96" s="184"/>
      <c r="H96" s="184"/>
      <c r="I96" s="11"/>
    </row>
    <row r="97" spans="1:9" ht="12" customHeight="1" x14ac:dyDescent="0.25">
      <c r="A97" s="12" t="s">
        <v>357</v>
      </c>
      <c r="B97" s="12" t="s">
        <v>353</v>
      </c>
      <c r="C97" s="18"/>
      <c r="D97" s="12" t="s">
        <v>257</v>
      </c>
      <c r="E97" s="12"/>
      <c r="F97" s="180">
        <f>F110+F123+F136+F149+F162+F175</f>
        <v>52.667459999999998</v>
      </c>
      <c r="G97" s="180">
        <f t="shared" ref="G97:H97" si="7">G110+G123+G136+G149+G162+G175</f>
        <v>52.667459999999998</v>
      </c>
      <c r="H97" s="180">
        <f t="shared" si="7"/>
        <v>52.667459999999998</v>
      </c>
      <c r="I97" s="12"/>
    </row>
    <row r="98" spans="1:9" ht="12" customHeight="1" x14ac:dyDescent="0.25">
      <c r="A98" s="12" t="s">
        <v>360</v>
      </c>
      <c r="B98" s="12" t="s">
        <v>359</v>
      </c>
      <c r="C98" s="18"/>
      <c r="D98" s="12" t="s">
        <v>257</v>
      </c>
      <c r="E98" s="12"/>
      <c r="F98" s="180">
        <f t="shared" ref="F98:H108" si="8">F111+F124+F137+F150+F163+F176</f>
        <v>52.686300000000003</v>
      </c>
      <c r="G98" s="180">
        <f t="shared" si="8"/>
        <v>52.686300000000003</v>
      </c>
      <c r="H98" s="180">
        <f t="shared" si="8"/>
        <v>52.686300000000003</v>
      </c>
      <c r="I98" s="12"/>
    </row>
    <row r="99" spans="1:9" ht="12" customHeight="1" x14ac:dyDescent="0.25">
      <c r="A99" s="12" t="s">
        <v>366</v>
      </c>
      <c r="B99" s="12" t="s">
        <v>365</v>
      </c>
      <c r="C99" s="18"/>
      <c r="D99" s="12" t="s">
        <v>257</v>
      </c>
      <c r="E99" s="12"/>
      <c r="F99" s="180">
        <f t="shared" si="8"/>
        <v>52.656590000000001</v>
      </c>
      <c r="G99" s="180">
        <f t="shared" si="8"/>
        <v>52.656590000000001</v>
      </c>
      <c r="H99" s="180">
        <f t="shared" si="8"/>
        <v>52.656590000000001</v>
      </c>
      <c r="I99" s="12"/>
    </row>
    <row r="100" spans="1:9" ht="12" customHeight="1" x14ac:dyDescent="0.25">
      <c r="A100" s="12" t="s">
        <v>372</v>
      </c>
      <c r="B100" s="12" t="s">
        <v>371</v>
      </c>
      <c r="C100" s="18"/>
      <c r="D100" s="12" t="s">
        <v>257</v>
      </c>
      <c r="E100" s="12"/>
      <c r="F100" s="180">
        <f t="shared" si="8"/>
        <v>52.823480000000004</v>
      </c>
      <c r="G100" s="180">
        <f t="shared" si="8"/>
        <v>52.823480000000004</v>
      </c>
      <c r="H100" s="180">
        <f t="shared" si="8"/>
        <v>52.823480000000004</v>
      </c>
      <c r="I100" s="12"/>
    </row>
    <row r="101" spans="1:9" ht="12" customHeight="1" x14ac:dyDescent="0.25">
      <c r="A101" s="12" t="s">
        <v>358</v>
      </c>
      <c r="B101" s="12" t="s">
        <v>354</v>
      </c>
      <c r="C101" s="18"/>
      <c r="D101" s="12" t="s">
        <v>257</v>
      </c>
      <c r="E101" s="12"/>
      <c r="F101" s="180">
        <f t="shared" si="8"/>
        <v>52.666330000000002</v>
      </c>
      <c r="G101" s="180">
        <f t="shared" si="8"/>
        <v>52.666330000000002</v>
      </c>
      <c r="H101" s="180">
        <f t="shared" si="8"/>
        <v>52.666330000000002</v>
      </c>
      <c r="I101" s="12"/>
    </row>
    <row r="102" spans="1:9" ht="12" customHeight="1" x14ac:dyDescent="0.25">
      <c r="A102" s="12" t="s">
        <v>362</v>
      </c>
      <c r="B102" s="12" t="s">
        <v>361</v>
      </c>
      <c r="C102" s="18"/>
      <c r="D102" s="12" t="s">
        <v>257</v>
      </c>
      <c r="E102" s="12"/>
      <c r="F102" s="180">
        <f t="shared" si="8"/>
        <v>52.604810000000001</v>
      </c>
      <c r="G102" s="180">
        <f t="shared" si="8"/>
        <v>52.604810000000001</v>
      </c>
      <c r="H102" s="180">
        <f t="shared" si="8"/>
        <v>52.604810000000001</v>
      </c>
      <c r="I102" s="12"/>
    </row>
    <row r="103" spans="1:9" ht="12" customHeight="1" x14ac:dyDescent="0.25">
      <c r="A103" s="12" t="s">
        <v>368</v>
      </c>
      <c r="B103" s="12" t="s">
        <v>367</v>
      </c>
      <c r="C103" s="18"/>
      <c r="D103" s="12" t="s">
        <v>257</v>
      </c>
      <c r="E103" s="12"/>
      <c r="F103" s="180">
        <f t="shared" si="8"/>
        <v>52.790239999999997</v>
      </c>
      <c r="G103" s="180">
        <f t="shared" si="8"/>
        <v>52.790239999999997</v>
      </c>
      <c r="H103" s="180">
        <f t="shared" si="8"/>
        <v>52.790239999999997</v>
      </c>
      <c r="I103" s="12"/>
    </row>
    <row r="104" spans="1:9" ht="12" customHeight="1" x14ac:dyDescent="0.25">
      <c r="A104" s="12" t="s">
        <v>374</v>
      </c>
      <c r="B104" s="12" t="s">
        <v>373</v>
      </c>
      <c r="C104" s="18"/>
      <c r="D104" s="12" t="s">
        <v>257</v>
      </c>
      <c r="E104" s="12"/>
      <c r="F104" s="180">
        <f t="shared" si="8"/>
        <v>52.52975</v>
      </c>
      <c r="G104" s="180">
        <f t="shared" si="8"/>
        <v>52.52975</v>
      </c>
      <c r="H104" s="180">
        <f t="shared" si="8"/>
        <v>52.52975</v>
      </c>
      <c r="I104" s="12"/>
    </row>
    <row r="105" spans="1:9" ht="12" customHeight="1" x14ac:dyDescent="0.25">
      <c r="A105" s="12" t="s">
        <v>356</v>
      </c>
      <c r="B105" s="12" t="s">
        <v>355</v>
      </c>
      <c r="C105" s="18"/>
      <c r="D105" s="12" t="s">
        <v>257</v>
      </c>
      <c r="E105" s="12"/>
      <c r="F105" s="180">
        <f t="shared" si="8"/>
        <v>52.476329999999997</v>
      </c>
      <c r="G105" s="180">
        <f t="shared" si="8"/>
        <v>52.476329999999997</v>
      </c>
      <c r="H105" s="180">
        <f t="shared" si="8"/>
        <v>52.476329999999997</v>
      </c>
      <c r="I105" s="12"/>
    </row>
    <row r="106" spans="1:9" ht="12" customHeight="1" x14ac:dyDescent="0.25">
      <c r="A106" s="12" t="s">
        <v>364</v>
      </c>
      <c r="B106" s="12" t="s">
        <v>363</v>
      </c>
      <c r="C106" s="18"/>
      <c r="D106" s="12" t="s">
        <v>257</v>
      </c>
      <c r="E106" s="12"/>
      <c r="F106" s="180">
        <f t="shared" si="8"/>
        <v>52.675490000000003</v>
      </c>
      <c r="G106" s="180">
        <f t="shared" si="8"/>
        <v>52.675490000000003</v>
      </c>
      <c r="H106" s="180">
        <f t="shared" si="8"/>
        <v>52.675490000000003</v>
      </c>
      <c r="I106" s="12"/>
    </row>
    <row r="107" spans="1:9" ht="12" customHeight="1" x14ac:dyDescent="0.25">
      <c r="A107" s="12" t="s">
        <v>370</v>
      </c>
      <c r="B107" s="12" t="s">
        <v>369</v>
      </c>
      <c r="C107" s="18"/>
      <c r="D107" s="12" t="s">
        <v>257</v>
      </c>
      <c r="E107" s="12"/>
      <c r="F107" s="180">
        <f t="shared" si="8"/>
        <v>52.836539999999999</v>
      </c>
      <c r="G107" s="180">
        <f t="shared" si="8"/>
        <v>52.836539999999999</v>
      </c>
      <c r="H107" s="180">
        <f t="shared" si="8"/>
        <v>52.836539999999999</v>
      </c>
      <c r="I107" s="12"/>
    </row>
    <row r="108" spans="1:9" ht="12" customHeight="1" x14ac:dyDescent="0.25">
      <c r="A108" s="12" t="s">
        <v>376</v>
      </c>
      <c r="B108" s="12" t="s">
        <v>375</v>
      </c>
      <c r="C108" s="18"/>
      <c r="D108" s="12" t="s">
        <v>257</v>
      </c>
      <c r="E108" s="12"/>
      <c r="F108" s="180">
        <f t="shared" si="8"/>
        <v>55.803800000000003</v>
      </c>
      <c r="G108" s="180">
        <f t="shared" si="8"/>
        <v>55.803800000000003</v>
      </c>
      <c r="H108" s="180">
        <f t="shared" si="8"/>
        <v>55.803800000000003</v>
      </c>
      <c r="I108" s="12"/>
    </row>
    <row r="109" spans="1:9" ht="12" customHeight="1" x14ac:dyDescent="0.25">
      <c r="A109" s="7"/>
      <c r="B109" s="7"/>
      <c r="C109" s="6" t="s">
        <v>40</v>
      </c>
      <c r="D109" s="15" t="s">
        <v>41</v>
      </c>
      <c r="E109" s="7"/>
      <c r="F109" s="179"/>
      <c r="G109" s="179"/>
      <c r="H109" s="179"/>
      <c r="I109" s="7"/>
    </row>
    <row r="110" spans="1:9" ht="12" customHeight="1" x14ac:dyDescent="0.25">
      <c r="A110" s="12" t="s">
        <v>357</v>
      </c>
      <c r="B110" s="12" t="s">
        <v>353</v>
      </c>
      <c r="C110" s="5"/>
      <c r="D110" s="12" t="s">
        <v>34</v>
      </c>
      <c r="E110" s="150">
        <f>'1.2.комм услуги (01.01.24)'!I12</f>
        <v>0</v>
      </c>
      <c r="F110" s="181">
        <f>'1.2.комм услуги (01.01.24)'!K12</f>
        <v>0</v>
      </c>
      <c r="G110" s="181">
        <f>F110</f>
        <v>0</v>
      </c>
      <c r="H110" s="181">
        <f>F110</f>
        <v>0</v>
      </c>
      <c r="I110" s="12" t="s">
        <v>237</v>
      </c>
    </row>
    <row r="111" spans="1:9" ht="12" customHeight="1" x14ac:dyDescent="0.25">
      <c r="A111" s="12" t="s">
        <v>360</v>
      </c>
      <c r="B111" s="12" t="s">
        <v>359</v>
      </c>
      <c r="C111" s="5"/>
      <c r="D111" s="12" t="s">
        <v>34</v>
      </c>
      <c r="E111" s="150">
        <f>'1.2.комм услуги (01.01.24)'!I13</f>
        <v>0</v>
      </c>
      <c r="F111" s="181">
        <f>'1.2.комм услуги (01.01.24)'!K13</f>
        <v>0</v>
      </c>
      <c r="G111" s="181">
        <f t="shared" ref="G111:G121" si="9">F111</f>
        <v>0</v>
      </c>
      <c r="H111" s="181">
        <f t="shared" ref="H111:H121" si="10">F111</f>
        <v>0</v>
      </c>
      <c r="I111" s="12" t="s">
        <v>237</v>
      </c>
    </row>
    <row r="112" spans="1:9" ht="12" customHeight="1" x14ac:dyDescent="0.25">
      <c r="A112" s="12" t="s">
        <v>366</v>
      </c>
      <c r="B112" s="12" t="s">
        <v>365</v>
      </c>
      <c r="C112" s="5"/>
      <c r="D112" s="12" t="s">
        <v>34</v>
      </c>
      <c r="E112" s="150">
        <f>'1.2.комм услуги (01.01.24)'!I14</f>
        <v>0</v>
      </c>
      <c r="F112" s="181">
        <f>'1.2.комм услуги (01.01.24)'!K14</f>
        <v>0</v>
      </c>
      <c r="G112" s="181">
        <f t="shared" si="9"/>
        <v>0</v>
      </c>
      <c r="H112" s="181">
        <f t="shared" si="10"/>
        <v>0</v>
      </c>
      <c r="I112" s="12" t="s">
        <v>237</v>
      </c>
    </row>
    <row r="113" spans="1:9" ht="12" customHeight="1" x14ac:dyDescent="0.25">
      <c r="A113" s="12" t="s">
        <v>372</v>
      </c>
      <c r="B113" s="12" t="s">
        <v>371</v>
      </c>
      <c r="C113" s="5"/>
      <c r="D113" s="12" t="s">
        <v>34</v>
      </c>
      <c r="E113" s="150">
        <f>'1.2.комм услуги (01.01.24)'!I15</f>
        <v>0</v>
      </c>
      <c r="F113" s="181">
        <f>'1.2.комм услуги (01.01.24)'!K15</f>
        <v>0</v>
      </c>
      <c r="G113" s="181">
        <f t="shared" si="9"/>
        <v>0</v>
      </c>
      <c r="H113" s="181">
        <f t="shared" si="10"/>
        <v>0</v>
      </c>
      <c r="I113" s="12" t="s">
        <v>237</v>
      </c>
    </row>
    <row r="114" spans="1:9" ht="12" customHeight="1" x14ac:dyDescent="0.25">
      <c r="A114" s="12" t="s">
        <v>358</v>
      </c>
      <c r="B114" s="12" t="s">
        <v>354</v>
      </c>
      <c r="C114" s="5"/>
      <c r="D114" s="12" t="s">
        <v>34</v>
      </c>
      <c r="E114" s="150">
        <f>'1.2.комм услуги (01.01.24)'!I16</f>
        <v>0</v>
      </c>
      <c r="F114" s="181">
        <f>'1.2.комм услуги (01.01.24)'!K16</f>
        <v>0</v>
      </c>
      <c r="G114" s="181">
        <f t="shared" si="9"/>
        <v>0</v>
      </c>
      <c r="H114" s="181">
        <f t="shared" si="10"/>
        <v>0</v>
      </c>
      <c r="I114" s="12" t="s">
        <v>237</v>
      </c>
    </row>
    <row r="115" spans="1:9" ht="12" customHeight="1" x14ac:dyDescent="0.25">
      <c r="A115" s="12" t="s">
        <v>362</v>
      </c>
      <c r="B115" s="12" t="s">
        <v>361</v>
      </c>
      <c r="C115" s="5"/>
      <c r="D115" s="12" t="s">
        <v>34</v>
      </c>
      <c r="E115" s="150">
        <f>'1.2.комм услуги (01.01.24)'!I17</f>
        <v>0</v>
      </c>
      <c r="F115" s="181">
        <f>'1.2.комм услуги (01.01.24)'!K17</f>
        <v>0</v>
      </c>
      <c r="G115" s="181">
        <f t="shared" si="9"/>
        <v>0</v>
      </c>
      <c r="H115" s="181">
        <f t="shared" si="10"/>
        <v>0</v>
      </c>
      <c r="I115" s="12" t="s">
        <v>237</v>
      </c>
    </row>
    <row r="116" spans="1:9" ht="12" customHeight="1" x14ac:dyDescent="0.25">
      <c r="A116" s="12" t="s">
        <v>368</v>
      </c>
      <c r="B116" s="12" t="s">
        <v>367</v>
      </c>
      <c r="C116" s="5"/>
      <c r="D116" s="12" t="s">
        <v>34</v>
      </c>
      <c r="E116" s="150">
        <f>'1.2.комм услуги (01.01.24)'!I18</f>
        <v>0</v>
      </c>
      <c r="F116" s="181">
        <f>'1.2.комм услуги (01.01.24)'!K18</f>
        <v>0</v>
      </c>
      <c r="G116" s="181">
        <f t="shared" si="9"/>
        <v>0</v>
      </c>
      <c r="H116" s="181">
        <f t="shared" si="10"/>
        <v>0</v>
      </c>
      <c r="I116" s="12" t="s">
        <v>237</v>
      </c>
    </row>
    <row r="117" spans="1:9" ht="12" customHeight="1" x14ac:dyDescent="0.25">
      <c r="A117" s="12" t="s">
        <v>374</v>
      </c>
      <c r="B117" s="12" t="s">
        <v>373</v>
      </c>
      <c r="C117" s="5"/>
      <c r="D117" s="12" t="s">
        <v>34</v>
      </c>
      <c r="E117" s="150">
        <f>'1.2.комм услуги (01.01.24)'!I19</f>
        <v>0</v>
      </c>
      <c r="F117" s="181">
        <f>'1.2.комм услуги (01.01.24)'!K19</f>
        <v>0</v>
      </c>
      <c r="G117" s="181">
        <f t="shared" si="9"/>
        <v>0</v>
      </c>
      <c r="H117" s="181">
        <f t="shared" si="10"/>
        <v>0</v>
      </c>
      <c r="I117" s="12" t="s">
        <v>237</v>
      </c>
    </row>
    <row r="118" spans="1:9" ht="12" customHeight="1" x14ac:dyDescent="0.25">
      <c r="A118" s="12" t="s">
        <v>356</v>
      </c>
      <c r="B118" s="12" t="s">
        <v>355</v>
      </c>
      <c r="C118" s="5"/>
      <c r="D118" s="12" t="s">
        <v>34</v>
      </c>
      <c r="E118" s="150">
        <f>'1.2.комм услуги (01.01.24)'!I20</f>
        <v>0</v>
      </c>
      <c r="F118" s="181">
        <f>'1.2.комм услуги (01.01.24)'!K20</f>
        <v>0</v>
      </c>
      <c r="G118" s="181">
        <f t="shared" si="9"/>
        <v>0</v>
      </c>
      <c r="H118" s="181">
        <f t="shared" si="10"/>
        <v>0</v>
      </c>
      <c r="I118" s="12" t="s">
        <v>237</v>
      </c>
    </row>
    <row r="119" spans="1:9" ht="12" customHeight="1" x14ac:dyDescent="0.25">
      <c r="A119" s="12" t="s">
        <v>364</v>
      </c>
      <c r="B119" s="12" t="s">
        <v>363</v>
      </c>
      <c r="C119" s="5"/>
      <c r="D119" s="12" t="s">
        <v>34</v>
      </c>
      <c r="E119" s="150">
        <f>'1.2.комм услуги (01.01.24)'!I21</f>
        <v>0</v>
      </c>
      <c r="F119" s="181">
        <f>'1.2.комм услуги (01.01.24)'!K21</f>
        <v>0</v>
      </c>
      <c r="G119" s="181">
        <f t="shared" si="9"/>
        <v>0</v>
      </c>
      <c r="H119" s="181">
        <f t="shared" si="10"/>
        <v>0</v>
      </c>
      <c r="I119" s="12" t="s">
        <v>237</v>
      </c>
    </row>
    <row r="120" spans="1:9" ht="12" customHeight="1" x14ac:dyDescent="0.25">
      <c r="A120" s="12" t="s">
        <v>370</v>
      </c>
      <c r="B120" s="12" t="s">
        <v>369</v>
      </c>
      <c r="C120" s="5"/>
      <c r="D120" s="12" t="s">
        <v>34</v>
      </c>
      <c r="E120" s="150">
        <f>'1.2.комм услуги (01.01.24)'!I22</f>
        <v>0</v>
      </c>
      <c r="F120" s="181">
        <f>'1.2.комм услуги (01.01.24)'!K22</f>
        <v>0</v>
      </c>
      <c r="G120" s="181">
        <f t="shared" si="9"/>
        <v>0</v>
      </c>
      <c r="H120" s="181">
        <f t="shared" si="10"/>
        <v>0</v>
      </c>
      <c r="I120" s="12" t="s">
        <v>237</v>
      </c>
    </row>
    <row r="121" spans="1:9" ht="12" customHeight="1" x14ac:dyDescent="0.25">
      <c r="A121" s="12" t="s">
        <v>376</v>
      </c>
      <c r="B121" s="12" t="s">
        <v>375</v>
      </c>
      <c r="C121" s="5"/>
      <c r="D121" s="12" t="s">
        <v>34</v>
      </c>
      <c r="E121" s="150">
        <f>'1.2.комм услуги (01.01.24)'!I23</f>
        <v>0</v>
      </c>
      <c r="F121" s="181">
        <f>'1.2.комм услуги (01.01.24)'!K23</f>
        <v>0</v>
      </c>
      <c r="G121" s="181">
        <f t="shared" si="9"/>
        <v>0</v>
      </c>
      <c r="H121" s="181">
        <f t="shared" si="10"/>
        <v>0</v>
      </c>
      <c r="I121" s="12" t="s">
        <v>237</v>
      </c>
    </row>
    <row r="122" spans="1:9" ht="12" customHeight="1" x14ac:dyDescent="0.25">
      <c r="A122" s="7"/>
      <c r="B122" s="7"/>
      <c r="C122" s="6" t="s">
        <v>42</v>
      </c>
      <c r="D122" s="15" t="s">
        <v>43</v>
      </c>
      <c r="E122" s="7"/>
      <c r="F122" s="179"/>
      <c r="G122" s="179"/>
      <c r="H122" s="179"/>
      <c r="I122" s="7"/>
    </row>
    <row r="123" spans="1:9" ht="12" customHeight="1" x14ac:dyDescent="0.25">
      <c r="A123" s="12" t="s">
        <v>357</v>
      </c>
      <c r="B123" s="12" t="s">
        <v>353</v>
      </c>
      <c r="C123" s="5"/>
      <c r="D123" s="12" t="s">
        <v>35</v>
      </c>
      <c r="E123" s="150">
        <f>'1.2.комм услуги (01.01.24)'!I26</f>
        <v>0</v>
      </c>
      <c r="F123" s="181">
        <f>'1.2.комм услуги (01.01.24)'!K26</f>
        <v>0</v>
      </c>
      <c r="G123" s="181">
        <f>F123</f>
        <v>0</v>
      </c>
      <c r="H123" s="181">
        <f>F123</f>
        <v>0</v>
      </c>
      <c r="I123" s="12" t="s">
        <v>237</v>
      </c>
    </row>
    <row r="124" spans="1:9" ht="12" customHeight="1" x14ac:dyDescent="0.25">
      <c r="A124" s="12" t="s">
        <v>360</v>
      </c>
      <c r="B124" s="12" t="s">
        <v>359</v>
      </c>
      <c r="C124" s="5"/>
      <c r="D124" s="12" t="s">
        <v>35</v>
      </c>
      <c r="E124" s="150">
        <f>'1.2.комм услуги (01.01.24)'!I27</f>
        <v>0</v>
      </c>
      <c r="F124" s="181">
        <f>'1.2.комм услуги (01.01.24)'!K27</f>
        <v>0</v>
      </c>
      <c r="G124" s="181">
        <f t="shared" ref="G124:G134" si="11">F124</f>
        <v>0</v>
      </c>
      <c r="H124" s="181">
        <f t="shared" ref="H124:H134" si="12">F124</f>
        <v>0</v>
      </c>
      <c r="I124" s="12" t="s">
        <v>237</v>
      </c>
    </row>
    <row r="125" spans="1:9" ht="12" customHeight="1" x14ac:dyDescent="0.25">
      <c r="A125" s="12" t="s">
        <v>366</v>
      </c>
      <c r="B125" s="12" t="s">
        <v>365</v>
      </c>
      <c r="C125" s="5"/>
      <c r="D125" s="12" t="s">
        <v>35</v>
      </c>
      <c r="E125" s="150">
        <f>'1.2.комм услуги (01.01.24)'!I28</f>
        <v>0</v>
      </c>
      <c r="F125" s="181">
        <f>'1.2.комм услуги (01.01.24)'!K28</f>
        <v>0</v>
      </c>
      <c r="G125" s="181">
        <f t="shared" si="11"/>
        <v>0</v>
      </c>
      <c r="H125" s="181">
        <f t="shared" si="12"/>
        <v>0</v>
      </c>
      <c r="I125" s="12" t="s">
        <v>237</v>
      </c>
    </row>
    <row r="126" spans="1:9" ht="12" customHeight="1" x14ac:dyDescent="0.25">
      <c r="A126" s="12" t="s">
        <v>372</v>
      </c>
      <c r="B126" s="12" t="s">
        <v>371</v>
      </c>
      <c r="C126" s="5"/>
      <c r="D126" s="12" t="s">
        <v>35</v>
      </c>
      <c r="E126" s="150">
        <f>'1.2.комм услуги (01.01.24)'!I29</f>
        <v>0</v>
      </c>
      <c r="F126" s="181">
        <f>'1.2.комм услуги (01.01.24)'!K29</f>
        <v>0</v>
      </c>
      <c r="G126" s="181">
        <f t="shared" si="11"/>
        <v>0</v>
      </c>
      <c r="H126" s="181">
        <f t="shared" si="12"/>
        <v>0</v>
      </c>
      <c r="I126" s="12" t="s">
        <v>237</v>
      </c>
    </row>
    <row r="127" spans="1:9" ht="12" customHeight="1" x14ac:dyDescent="0.25">
      <c r="A127" s="12" t="s">
        <v>358</v>
      </c>
      <c r="B127" s="12" t="s">
        <v>354</v>
      </c>
      <c r="C127" s="5"/>
      <c r="D127" s="12" t="s">
        <v>35</v>
      </c>
      <c r="E127" s="150">
        <f>'1.2.комм услуги (01.01.24)'!I30</f>
        <v>0</v>
      </c>
      <c r="F127" s="181">
        <f>'1.2.комм услуги (01.01.24)'!K30</f>
        <v>0</v>
      </c>
      <c r="G127" s="181">
        <f t="shared" si="11"/>
        <v>0</v>
      </c>
      <c r="H127" s="181">
        <f t="shared" si="12"/>
        <v>0</v>
      </c>
      <c r="I127" s="12" t="s">
        <v>237</v>
      </c>
    </row>
    <row r="128" spans="1:9" ht="12" customHeight="1" x14ac:dyDescent="0.25">
      <c r="A128" s="12" t="s">
        <v>362</v>
      </c>
      <c r="B128" s="12" t="s">
        <v>361</v>
      </c>
      <c r="C128" s="5"/>
      <c r="D128" s="12" t="s">
        <v>35</v>
      </c>
      <c r="E128" s="150">
        <f>'1.2.комм услуги (01.01.24)'!I31</f>
        <v>0</v>
      </c>
      <c r="F128" s="181">
        <f>'1.2.комм услуги (01.01.24)'!K31</f>
        <v>0</v>
      </c>
      <c r="G128" s="181">
        <f t="shared" si="11"/>
        <v>0</v>
      </c>
      <c r="H128" s="181">
        <f t="shared" si="12"/>
        <v>0</v>
      </c>
      <c r="I128" s="12" t="s">
        <v>237</v>
      </c>
    </row>
    <row r="129" spans="1:9" ht="12" customHeight="1" x14ac:dyDescent="0.25">
      <c r="A129" s="12" t="s">
        <v>368</v>
      </c>
      <c r="B129" s="12" t="s">
        <v>367</v>
      </c>
      <c r="C129" s="5"/>
      <c r="D129" s="12" t="s">
        <v>35</v>
      </c>
      <c r="E129" s="150">
        <f>'1.2.комм услуги (01.01.24)'!I32</f>
        <v>0</v>
      </c>
      <c r="F129" s="181">
        <f>'1.2.комм услуги (01.01.24)'!K32</f>
        <v>0</v>
      </c>
      <c r="G129" s="181">
        <f t="shared" si="11"/>
        <v>0</v>
      </c>
      <c r="H129" s="181">
        <f t="shared" si="12"/>
        <v>0</v>
      </c>
      <c r="I129" s="12" t="s">
        <v>237</v>
      </c>
    </row>
    <row r="130" spans="1:9" ht="12" customHeight="1" x14ac:dyDescent="0.25">
      <c r="A130" s="12" t="s">
        <v>374</v>
      </c>
      <c r="B130" s="12" t="s">
        <v>373</v>
      </c>
      <c r="C130" s="5"/>
      <c r="D130" s="12" t="s">
        <v>35</v>
      </c>
      <c r="E130" s="150">
        <f>'1.2.комм услуги (01.01.24)'!I33</f>
        <v>0</v>
      </c>
      <c r="F130" s="181">
        <f>'1.2.комм услуги (01.01.24)'!K33</f>
        <v>0</v>
      </c>
      <c r="G130" s="181">
        <f t="shared" si="11"/>
        <v>0</v>
      </c>
      <c r="H130" s="181">
        <f t="shared" si="12"/>
        <v>0</v>
      </c>
      <c r="I130" s="12" t="s">
        <v>237</v>
      </c>
    </row>
    <row r="131" spans="1:9" ht="12" customHeight="1" x14ac:dyDescent="0.25">
      <c r="A131" s="12" t="s">
        <v>356</v>
      </c>
      <c r="B131" s="12" t="s">
        <v>355</v>
      </c>
      <c r="C131" s="5"/>
      <c r="D131" s="12" t="s">
        <v>35</v>
      </c>
      <c r="E131" s="150">
        <f>'1.2.комм услуги (01.01.24)'!I34</f>
        <v>0</v>
      </c>
      <c r="F131" s="181">
        <f>'1.2.комм услуги (01.01.24)'!K34</f>
        <v>0</v>
      </c>
      <c r="G131" s="181">
        <f t="shared" si="11"/>
        <v>0</v>
      </c>
      <c r="H131" s="181">
        <f t="shared" si="12"/>
        <v>0</v>
      </c>
      <c r="I131" s="12" t="s">
        <v>237</v>
      </c>
    </row>
    <row r="132" spans="1:9" ht="12" customHeight="1" x14ac:dyDescent="0.25">
      <c r="A132" s="12" t="s">
        <v>364</v>
      </c>
      <c r="B132" s="12" t="s">
        <v>363</v>
      </c>
      <c r="C132" s="5"/>
      <c r="D132" s="12" t="s">
        <v>35</v>
      </c>
      <c r="E132" s="150">
        <f>'1.2.комм услуги (01.01.24)'!I35</f>
        <v>0</v>
      </c>
      <c r="F132" s="181">
        <f>'1.2.комм услуги (01.01.24)'!K35</f>
        <v>0</v>
      </c>
      <c r="G132" s="181">
        <f t="shared" si="11"/>
        <v>0</v>
      </c>
      <c r="H132" s="181">
        <f t="shared" si="12"/>
        <v>0</v>
      </c>
      <c r="I132" s="12" t="s">
        <v>237</v>
      </c>
    </row>
    <row r="133" spans="1:9" ht="12" customHeight="1" x14ac:dyDescent="0.25">
      <c r="A133" s="12" t="s">
        <v>370</v>
      </c>
      <c r="B133" s="12" t="s">
        <v>369</v>
      </c>
      <c r="C133" s="5"/>
      <c r="D133" s="12" t="s">
        <v>35</v>
      </c>
      <c r="E133" s="150">
        <f>'1.2.комм услуги (01.01.24)'!I36</f>
        <v>0</v>
      </c>
      <c r="F133" s="181">
        <f>'1.2.комм услуги (01.01.24)'!K36</f>
        <v>0</v>
      </c>
      <c r="G133" s="181">
        <f t="shared" si="11"/>
        <v>0</v>
      </c>
      <c r="H133" s="181">
        <f t="shared" si="12"/>
        <v>0</v>
      </c>
      <c r="I133" s="12" t="s">
        <v>237</v>
      </c>
    </row>
    <row r="134" spans="1:9" ht="12" customHeight="1" x14ac:dyDescent="0.25">
      <c r="A134" s="12" t="s">
        <v>376</v>
      </c>
      <c r="B134" s="12" t="s">
        <v>375</v>
      </c>
      <c r="C134" s="5"/>
      <c r="D134" s="12" t="s">
        <v>35</v>
      </c>
      <c r="E134" s="150">
        <f>'1.2.комм услуги (01.01.24)'!I37</f>
        <v>0</v>
      </c>
      <c r="F134" s="181">
        <f>'1.2.комм услуги (01.01.24)'!K37</f>
        <v>0</v>
      </c>
      <c r="G134" s="181">
        <f t="shared" si="11"/>
        <v>0</v>
      </c>
      <c r="H134" s="181">
        <f t="shared" si="12"/>
        <v>0</v>
      </c>
      <c r="I134" s="12" t="s">
        <v>237</v>
      </c>
    </row>
    <row r="135" spans="1:9" ht="24" x14ac:dyDescent="0.25">
      <c r="A135" s="7"/>
      <c r="B135" s="7"/>
      <c r="C135" s="6" t="s">
        <v>44</v>
      </c>
      <c r="D135" s="15" t="s">
        <v>45</v>
      </c>
      <c r="E135" s="7"/>
      <c r="F135" s="179"/>
      <c r="G135" s="179"/>
      <c r="H135" s="179"/>
      <c r="I135" s="7"/>
    </row>
    <row r="136" spans="1:9" ht="36" x14ac:dyDescent="0.25">
      <c r="A136" s="12" t="s">
        <v>357</v>
      </c>
      <c r="B136" s="12" t="s">
        <v>353</v>
      </c>
      <c r="C136" s="5"/>
      <c r="D136" s="12" t="s">
        <v>36</v>
      </c>
      <c r="E136" s="150">
        <f>'1.2.комм услуги (01.01.24)'!I40</f>
        <v>1.505774E-2</v>
      </c>
      <c r="F136" s="181">
        <f>'1.2.комм услуги (01.01.24)'!K40</f>
        <v>49.299790000000002</v>
      </c>
      <c r="G136" s="181">
        <f>F136</f>
        <v>49.299790000000002</v>
      </c>
      <c r="H136" s="181">
        <f>F136</f>
        <v>49.299790000000002</v>
      </c>
      <c r="I136" s="12" t="s">
        <v>464</v>
      </c>
    </row>
    <row r="137" spans="1:9" ht="36" x14ac:dyDescent="0.25">
      <c r="A137" s="12" t="s">
        <v>360</v>
      </c>
      <c r="B137" s="12" t="s">
        <v>359</v>
      </c>
      <c r="C137" s="5"/>
      <c r="D137" s="12" t="s">
        <v>36</v>
      </c>
      <c r="E137" s="150">
        <f>'1.2.комм услуги (01.01.24)'!I41</f>
        <v>1.50625E-2</v>
      </c>
      <c r="F137" s="181">
        <f>'1.2.комм услуги (01.01.24)'!K41</f>
        <v>49.315379999999998</v>
      </c>
      <c r="G137" s="181">
        <f t="shared" ref="G137:G147" si="13">F137</f>
        <v>49.315379999999998</v>
      </c>
      <c r="H137" s="181">
        <f t="shared" ref="H137:H147" si="14">F137</f>
        <v>49.315379999999998</v>
      </c>
      <c r="I137" s="12" t="s">
        <v>464</v>
      </c>
    </row>
    <row r="138" spans="1:9" ht="36" x14ac:dyDescent="0.25">
      <c r="A138" s="12" t="s">
        <v>366</v>
      </c>
      <c r="B138" s="12" t="s">
        <v>365</v>
      </c>
      <c r="C138" s="5"/>
      <c r="D138" s="12" t="s">
        <v>36</v>
      </c>
      <c r="E138" s="150">
        <f>'1.2.комм услуги (01.01.24)'!I42</f>
        <v>1.5054349999999999E-2</v>
      </c>
      <c r="F138" s="181">
        <f>'1.2.комм услуги (01.01.24)'!K42</f>
        <v>49.288690000000003</v>
      </c>
      <c r="G138" s="181">
        <f t="shared" si="13"/>
        <v>49.288690000000003</v>
      </c>
      <c r="H138" s="181">
        <f t="shared" si="14"/>
        <v>49.288690000000003</v>
      </c>
      <c r="I138" s="12" t="s">
        <v>464</v>
      </c>
    </row>
    <row r="139" spans="1:9" ht="36" x14ac:dyDescent="0.25">
      <c r="A139" s="12" t="s">
        <v>372</v>
      </c>
      <c r="B139" s="12" t="s">
        <v>371</v>
      </c>
      <c r="C139" s="5"/>
      <c r="D139" s="12" t="s">
        <v>36</v>
      </c>
      <c r="E139" s="150">
        <f>'1.2.комм услуги (01.01.24)'!I43</f>
        <v>1.5106380000000001E-2</v>
      </c>
      <c r="F139" s="181">
        <f>'1.2.комм услуги (01.01.24)'!K43</f>
        <v>49.459040000000002</v>
      </c>
      <c r="G139" s="181">
        <f t="shared" si="13"/>
        <v>49.459040000000002</v>
      </c>
      <c r="H139" s="181">
        <f t="shared" si="14"/>
        <v>49.459040000000002</v>
      </c>
      <c r="I139" s="12" t="s">
        <v>464</v>
      </c>
    </row>
    <row r="140" spans="1:9" ht="60" x14ac:dyDescent="0.25">
      <c r="A140" s="12" t="s">
        <v>358</v>
      </c>
      <c r="B140" s="12" t="s">
        <v>354</v>
      </c>
      <c r="C140" s="5"/>
      <c r="D140" s="12" t="s">
        <v>36</v>
      </c>
      <c r="E140" s="150">
        <f>'1.2.комм услуги (01.01.24)'!I44</f>
        <v>1.505747E-2</v>
      </c>
      <c r="F140" s="181">
        <f>'1.2.комм услуги (01.01.24)'!K44</f>
        <v>49.298909999999999</v>
      </c>
      <c r="G140" s="181">
        <f t="shared" si="13"/>
        <v>49.298909999999999</v>
      </c>
      <c r="H140" s="181">
        <f t="shared" si="14"/>
        <v>49.298909999999999</v>
      </c>
      <c r="I140" s="12" t="s">
        <v>464</v>
      </c>
    </row>
    <row r="141" spans="1:9" ht="60" x14ac:dyDescent="0.25">
      <c r="A141" s="12" t="s">
        <v>362</v>
      </c>
      <c r="B141" s="12" t="s">
        <v>361</v>
      </c>
      <c r="C141" s="5"/>
      <c r="D141" s="12" t="s">
        <v>36</v>
      </c>
      <c r="E141" s="150">
        <f>'1.2.комм услуги (01.01.24)'!I45</f>
        <v>1.503937E-2</v>
      </c>
      <c r="F141" s="181">
        <f>'1.2.комм услуги (01.01.24)'!K45</f>
        <v>49.239649999999997</v>
      </c>
      <c r="G141" s="181">
        <f t="shared" si="13"/>
        <v>49.239649999999997</v>
      </c>
      <c r="H141" s="181">
        <f t="shared" si="14"/>
        <v>49.239649999999997</v>
      </c>
      <c r="I141" s="12" t="s">
        <v>464</v>
      </c>
    </row>
    <row r="142" spans="1:9" ht="60" x14ac:dyDescent="0.25">
      <c r="A142" s="12" t="s">
        <v>368</v>
      </c>
      <c r="B142" s="12" t="s">
        <v>367</v>
      </c>
      <c r="C142" s="5"/>
      <c r="D142" s="12" t="s">
        <v>36</v>
      </c>
      <c r="E142" s="150">
        <f>'1.2.комм услуги (01.01.24)'!I46</f>
        <v>1.5094339999999999E-2</v>
      </c>
      <c r="F142" s="181">
        <f>'1.2.комм услуги (01.01.24)'!K46</f>
        <v>49.419620000000002</v>
      </c>
      <c r="G142" s="181">
        <f t="shared" si="13"/>
        <v>49.419620000000002</v>
      </c>
      <c r="H142" s="181">
        <f t="shared" si="14"/>
        <v>49.419620000000002</v>
      </c>
      <c r="I142" s="12" t="s">
        <v>464</v>
      </c>
    </row>
    <row r="143" spans="1:9" ht="60" x14ac:dyDescent="0.25">
      <c r="A143" s="12" t="s">
        <v>374</v>
      </c>
      <c r="B143" s="12" t="s">
        <v>373</v>
      </c>
      <c r="C143" s="5"/>
      <c r="D143" s="12" t="s">
        <v>36</v>
      </c>
      <c r="E143" s="150">
        <f>'1.2.комм услуги (01.01.24)'!I47</f>
        <v>1.4999999999999999E-2</v>
      </c>
      <c r="F143" s="181">
        <f>'1.2.комм услуги (01.01.24)'!K47</f>
        <v>49.110750000000003</v>
      </c>
      <c r="G143" s="181">
        <f t="shared" si="13"/>
        <v>49.110750000000003</v>
      </c>
      <c r="H143" s="181">
        <f t="shared" si="14"/>
        <v>49.110750000000003</v>
      </c>
      <c r="I143" s="12" t="s">
        <v>464</v>
      </c>
    </row>
    <row r="144" spans="1:9" ht="48" x14ac:dyDescent="0.25">
      <c r="A144" s="12" t="s">
        <v>356</v>
      </c>
      <c r="B144" s="12" t="s">
        <v>355</v>
      </c>
      <c r="C144" s="5"/>
      <c r="D144" s="12" t="s">
        <v>36</v>
      </c>
      <c r="E144" s="150">
        <f>'1.2.комм услуги (01.01.24)'!I48</f>
        <v>1.4999999999999999E-2</v>
      </c>
      <c r="F144" s="181">
        <f>'1.2.комм услуги (01.01.24)'!K48</f>
        <v>49.110750000000003</v>
      </c>
      <c r="G144" s="181">
        <f t="shared" si="13"/>
        <v>49.110750000000003</v>
      </c>
      <c r="H144" s="181">
        <f t="shared" si="14"/>
        <v>49.110750000000003</v>
      </c>
      <c r="I144" s="12" t="s">
        <v>464</v>
      </c>
    </row>
    <row r="145" spans="1:9" ht="48" x14ac:dyDescent="0.25">
      <c r="A145" s="12" t="s">
        <v>364</v>
      </c>
      <c r="B145" s="12" t="s">
        <v>363</v>
      </c>
      <c r="C145" s="5"/>
      <c r="D145" s="12" t="s">
        <v>36</v>
      </c>
      <c r="E145" s="150">
        <f>'1.2.комм услуги (01.01.24)'!I49</f>
        <v>1.5060240000000001E-2</v>
      </c>
      <c r="F145" s="181">
        <f>'1.2.комм услуги (01.01.24)'!K49</f>
        <v>49.307980000000001</v>
      </c>
      <c r="G145" s="181">
        <f t="shared" si="13"/>
        <v>49.307980000000001</v>
      </c>
      <c r="H145" s="181">
        <f t="shared" si="14"/>
        <v>49.307980000000001</v>
      </c>
      <c r="I145" s="12" t="s">
        <v>464</v>
      </c>
    </row>
    <row r="146" spans="1:9" ht="48" x14ac:dyDescent="0.25">
      <c r="A146" s="12" t="s">
        <v>370</v>
      </c>
      <c r="B146" s="12" t="s">
        <v>369</v>
      </c>
      <c r="C146" s="5"/>
      <c r="D146" s="12" t="s">
        <v>36</v>
      </c>
      <c r="E146" s="150">
        <f>'1.2.комм услуги (01.01.24)'!I50</f>
        <v>1.5111110000000001E-2</v>
      </c>
      <c r="F146" s="181">
        <f>'1.2.комм услуги (01.01.24)'!K50</f>
        <v>49.474530000000001</v>
      </c>
      <c r="G146" s="181">
        <f t="shared" si="13"/>
        <v>49.474530000000001</v>
      </c>
      <c r="H146" s="181">
        <f t="shared" si="14"/>
        <v>49.474530000000001</v>
      </c>
      <c r="I146" s="12" t="s">
        <v>464</v>
      </c>
    </row>
    <row r="147" spans="1:9" ht="48" x14ac:dyDescent="0.25">
      <c r="A147" s="12" t="s">
        <v>376</v>
      </c>
      <c r="B147" s="12" t="s">
        <v>375</v>
      </c>
      <c r="C147" s="5"/>
      <c r="D147" s="12" t="s">
        <v>36</v>
      </c>
      <c r="E147" s="150">
        <f>'1.2.комм услуги (01.01.24)'!I51</f>
        <v>1.6E-2</v>
      </c>
      <c r="F147" s="181">
        <f>'1.2.комм услуги (01.01.24)'!K51</f>
        <v>52.384799999999998</v>
      </c>
      <c r="G147" s="181">
        <f t="shared" si="13"/>
        <v>52.384799999999998</v>
      </c>
      <c r="H147" s="181">
        <f t="shared" si="14"/>
        <v>52.384799999999998</v>
      </c>
      <c r="I147" s="12" t="s">
        <v>464</v>
      </c>
    </row>
    <row r="148" spans="1:9" ht="12" customHeight="1" x14ac:dyDescent="0.25">
      <c r="A148" s="7"/>
      <c r="B148" s="7"/>
      <c r="C148" s="6" t="s">
        <v>46</v>
      </c>
      <c r="D148" s="15" t="s">
        <v>47</v>
      </c>
      <c r="E148" s="7"/>
      <c r="F148" s="179"/>
      <c r="G148" s="179"/>
      <c r="H148" s="179"/>
      <c r="I148" s="7"/>
    </row>
    <row r="149" spans="1:9" ht="12" customHeight="1" x14ac:dyDescent="0.25">
      <c r="A149" s="12" t="s">
        <v>357</v>
      </c>
      <c r="B149" s="12" t="s">
        <v>353</v>
      </c>
      <c r="C149" s="5"/>
      <c r="D149" s="12" t="s">
        <v>34</v>
      </c>
      <c r="E149" s="150">
        <f>'1.2.комм услуги (01.01.24)'!I54</f>
        <v>0</v>
      </c>
      <c r="F149" s="181">
        <f>'1.2.комм услуги (01.01.24)'!K54</f>
        <v>0</v>
      </c>
      <c r="G149" s="181">
        <f>F149</f>
        <v>0</v>
      </c>
      <c r="H149" s="181">
        <f>F149</f>
        <v>0</v>
      </c>
      <c r="I149" s="12" t="s">
        <v>237</v>
      </c>
    </row>
    <row r="150" spans="1:9" ht="12" customHeight="1" x14ac:dyDescent="0.25">
      <c r="A150" s="12" t="s">
        <v>360</v>
      </c>
      <c r="B150" s="12" t="s">
        <v>359</v>
      </c>
      <c r="C150" s="5"/>
      <c r="D150" s="12" t="s">
        <v>34</v>
      </c>
      <c r="E150" s="150">
        <f>'1.2.комм услуги (01.01.24)'!I55</f>
        <v>0</v>
      </c>
      <c r="F150" s="181">
        <f>'1.2.комм услуги (01.01.24)'!K55</f>
        <v>0</v>
      </c>
      <c r="G150" s="181">
        <f t="shared" ref="G150:G186" si="15">F150</f>
        <v>0</v>
      </c>
      <c r="H150" s="181">
        <f t="shared" ref="H150:H160" si="16">F150</f>
        <v>0</v>
      </c>
      <c r="I150" s="12" t="s">
        <v>237</v>
      </c>
    </row>
    <row r="151" spans="1:9" ht="12" customHeight="1" x14ac:dyDescent="0.25">
      <c r="A151" s="12" t="s">
        <v>366</v>
      </c>
      <c r="B151" s="12" t="s">
        <v>365</v>
      </c>
      <c r="C151" s="5"/>
      <c r="D151" s="12" t="s">
        <v>34</v>
      </c>
      <c r="E151" s="150">
        <f>'1.2.комм услуги (01.01.24)'!I56</f>
        <v>0</v>
      </c>
      <c r="F151" s="181">
        <f>'1.2.комм услуги (01.01.24)'!K56</f>
        <v>0</v>
      </c>
      <c r="G151" s="181">
        <f t="shared" si="15"/>
        <v>0</v>
      </c>
      <c r="H151" s="181">
        <f t="shared" si="16"/>
        <v>0</v>
      </c>
      <c r="I151" s="12" t="s">
        <v>237</v>
      </c>
    </row>
    <row r="152" spans="1:9" ht="12" customHeight="1" x14ac:dyDescent="0.25">
      <c r="A152" s="12" t="s">
        <v>372</v>
      </c>
      <c r="B152" s="12" t="s">
        <v>371</v>
      </c>
      <c r="C152" s="5"/>
      <c r="D152" s="12" t="s">
        <v>34</v>
      </c>
      <c r="E152" s="150">
        <f>'1.2.комм услуги (01.01.24)'!I57</f>
        <v>0</v>
      </c>
      <c r="F152" s="181">
        <f>'1.2.комм услуги (01.01.24)'!K57</f>
        <v>0</v>
      </c>
      <c r="G152" s="181">
        <f t="shared" si="15"/>
        <v>0</v>
      </c>
      <c r="H152" s="181">
        <f t="shared" si="16"/>
        <v>0</v>
      </c>
      <c r="I152" s="12" t="s">
        <v>237</v>
      </c>
    </row>
    <row r="153" spans="1:9" ht="12" customHeight="1" x14ac:dyDescent="0.25">
      <c r="A153" s="12" t="s">
        <v>358</v>
      </c>
      <c r="B153" s="12" t="s">
        <v>354</v>
      </c>
      <c r="C153" s="5"/>
      <c r="D153" s="12" t="s">
        <v>34</v>
      </c>
      <c r="E153" s="150">
        <f>'1.2.комм услуги (01.01.24)'!I58</f>
        <v>0</v>
      </c>
      <c r="F153" s="181">
        <f>'1.2.комм услуги (01.01.24)'!K58</f>
        <v>0</v>
      </c>
      <c r="G153" s="181">
        <f t="shared" si="15"/>
        <v>0</v>
      </c>
      <c r="H153" s="181">
        <f t="shared" si="16"/>
        <v>0</v>
      </c>
      <c r="I153" s="12" t="s">
        <v>237</v>
      </c>
    </row>
    <row r="154" spans="1:9" ht="12" customHeight="1" x14ac:dyDescent="0.25">
      <c r="A154" s="12" t="s">
        <v>362</v>
      </c>
      <c r="B154" s="12" t="s">
        <v>361</v>
      </c>
      <c r="C154" s="5"/>
      <c r="D154" s="12" t="s">
        <v>34</v>
      </c>
      <c r="E154" s="150">
        <f>'1.2.комм услуги (01.01.24)'!I59</f>
        <v>0</v>
      </c>
      <c r="F154" s="181">
        <f>'1.2.комм услуги (01.01.24)'!K59</f>
        <v>0</v>
      </c>
      <c r="G154" s="181">
        <f t="shared" si="15"/>
        <v>0</v>
      </c>
      <c r="H154" s="181">
        <f t="shared" si="16"/>
        <v>0</v>
      </c>
      <c r="I154" s="12" t="s">
        <v>237</v>
      </c>
    </row>
    <row r="155" spans="1:9" ht="12" customHeight="1" x14ac:dyDescent="0.25">
      <c r="A155" s="12" t="s">
        <v>368</v>
      </c>
      <c r="B155" s="12" t="s">
        <v>367</v>
      </c>
      <c r="C155" s="5"/>
      <c r="D155" s="12" t="s">
        <v>34</v>
      </c>
      <c r="E155" s="150">
        <f>'1.2.комм услуги (01.01.24)'!I60</f>
        <v>0</v>
      </c>
      <c r="F155" s="181">
        <f>'1.2.комм услуги (01.01.24)'!K60</f>
        <v>0</v>
      </c>
      <c r="G155" s="181">
        <f t="shared" si="15"/>
        <v>0</v>
      </c>
      <c r="H155" s="181">
        <f t="shared" si="16"/>
        <v>0</v>
      </c>
      <c r="I155" s="12" t="s">
        <v>237</v>
      </c>
    </row>
    <row r="156" spans="1:9" ht="12" customHeight="1" x14ac:dyDescent="0.25">
      <c r="A156" s="12" t="s">
        <v>374</v>
      </c>
      <c r="B156" s="12" t="s">
        <v>373</v>
      </c>
      <c r="C156" s="5"/>
      <c r="D156" s="12" t="s">
        <v>34</v>
      </c>
      <c r="E156" s="150">
        <f>'1.2.комм услуги (01.01.24)'!I61</f>
        <v>0</v>
      </c>
      <c r="F156" s="181">
        <f>'1.2.комм услуги (01.01.24)'!K61</f>
        <v>0</v>
      </c>
      <c r="G156" s="181">
        <f t="shared" si="15"/>
        <v>0</v>
      </c>
      <c r="H156" s="181">
        <f t="shared" si="16"/>
        <v>0</v>
      </c>
      <c r="I156" s="12" t="s">
        <v>237</v>
      </c>
    </row>
    <row r="157" spans="1:9" ht="12" customHeight="1" x14ac:dyDescent="0.25">
      <c r="A157" s="12" t="s">
        <v>356</v>
      </c>
      <c r="B157" s="12" t="s">
        <v>355</v>
      </c>
      <c r="C157" s="5"/>
      <c r="D157" s="12" t="s">
        <v>34</v>
      </c>
      <c r="E157" s="150">
        <f>'1.2.комм услуги (01.01.24)'!I62</f>
        <v>0</v>
      </c>
      <c r="F157" s="181">
        <f>'1.2.комм услуги (01.01.24)'!K62</f>
        <v>0</v>
      </c>
      <c r="G157" s="181">
        <f t="shared" si="15"/>
        <v>0</v>
      </c>
      <c r="H157" s="181">
        <f t="shared" si="16"/>
        <v>0</v>
      </c>
      <c r="I157" s="12" t="s">
        <v>237</v>
      </c>
    </row>
    <row r="158" spans="1:9" ht="12" customHeight="1" x14ac:dyDescent="0.25">
      <c r="A158" s="12" t="s">
        <v>364</v>
      </c>
      <c r="B158" s="12" t="s">
        <v>363</v>
      </c>
      <c r="C158" s="5"/>
      <c r="D158" s="12" t="s">
        <v>34</v>
      </c>
      <c r="E158" s="150">
        <f>'1.2.комм услуги (01.01.24)'!I63</f>
        <v>0</v>
      </c>
      <c r="F158" s="181">
        <f>'1.2.комм услуги (01.01.24)'!K63</f>
        <v>0</v>
      </c>
      <c r="G158" s="181">
        <f t="shared" si="15"/>
        <v>0</v>
      </c>
      <c r="H158" s="181">
        <f t="shared" si="16"/>
        <v>0</v>
      </c>
      <c r="I158" s="12" t="s">
        <v>237</v>
      </c>
    </row>
    <row r="159" spans="1:9" ht="12" customHeight="1" x14ac:dyDescent="0.25">
      <c r="A159" s="12" t="s">
        <v>370</v>
      </c>
      <c r="B159" s="12" t="s">
        <v>369</v>
      </c>
      <c r="C159" s="5"/>
      <c r="D159" s="12" t="s">
        <v>34</v>
      </c>
      <c r="E159" s="150">
        <f>'1.2.комм услуги (01.01.24)'!I64</f>
        <v>0</v>
      </c>
      <c r="F159" s="181">
        <f>'1.2.комм услуги (01.01.24)'!K64</f>
        <v>0</v>
      </c>
      <c r="G159" s="181">
        <f t="shared" si="15"/>
        <v>0</v>
      </c>
      <c r="H159" s="181">
        <f t="shared" si="16"/>
        <v>0</v>
      </c>
      <c r="I159" s="12" t="s">
        <v>237</v>
      </c>
    </row>
    <row r="160" spans="1:9" ht="12" customHeight="1" x14ac:dyDescent="0.25">
      <c r="A160" s="12" t="s">
        <v>376</v>
      </c>
      <c r="B160" s="12" t="s">
        <v>375</v>
      </c>
      <c r="C160" s="5"/>
      <c r="D160" s="12" t="s">
        <v>34</v>
      </c>
      <c r="E160" s="150">
        <f>'1.2.комм услуги (01.01.24)'!I65</f>
        <v>0</v>
      </c>
      <c r="F160" s="181">
        <f>'1.2.комм услуги (01.01.24)'!K65</f>
        <v>0</v>
      </c>
      <c r="G160" s="181">
        <f t="shared" si="15"/>
        <v>0</v>
      </c>
      <c r="H160" s="181">
        <f t="shared" si="16"/>
        <v>0</v>
      </c>
      <c r="I160" s="12" t="s">
        <v>237</v>
      </c>
    </row>
    <row r="161" spans="1:9" ht="12" customHeight="1" x14ac:dyDescent="0.25">
      <c r="A161" s="7"/>
      <c r="B161" s="7"/>
      <c r="C161" s="6" t="s">
        <v>48</v>
      </c>
      <c r="D161" s="15" t="s">
        <v>49</v>
      </c>
      <c r="E161" s="7"/>
      <c r="F161" s="179"/>
      <c r="G161" s="179"/>
      <c r="H161" s="179"/>
      <c r="I161" s="7"/>
    </row>
    <row r="162" spans="1:9" ht="12" customHeight="1" x14ac:dyDescent="0.25">
      <c r="A162" s="12" t="s">
        <v>357</v>
      </c>
      <c r="B162" s="12" t="s">
        <v>353</v>
      </c>
      <c r="C162" s="5"/>
      <c r="D162" s="12" t="s">
        <v>34</v>
      </c>
      <c r="E162" s="150">
        <f>'1.2.комм услуги (01.01.24)'!I68</f>
        <v>0</v>
      </c>
      <c r="F162" s="181">
        <f>'1.2.комм услуги (01.01.24)'!K68</f>
        <v>0</v>
      </c>
      <c r="G162" s="181">
        <f t="shared" si="15"/>
        <v>0</v>
      </c>
      <c r="H162" s="181">
        <f t="shared" ref="H162:H173" si="17">F162</f>
        <v>0</v>
      </c>
      <c r="I162" s="12" t="s">
        <v>237</v>
      </c>
    </row>
    <row r="163" spans="1:9" ht="12" customHeight="1" x14ac:dyDescent="0.25">
      <c r="A163" s="12" t="s">
        <v>360</v>
      </c>
      <c r="B163" s="12" t="s">
        <v>359</v>
      </c>
      <c r="C163" s="5"/>
      <c r="D163" s="12" t="s">
        <v>34</v>
      </c>
      <c r="E163" s="150">
        <f>'1.2.комм услуги (01.01.24)'!I69</f>
        <v>0</v>
      </c>
      <c r="F163" s="181">
        <f>'1.2.комм услуги (01.01.24)'!K69</f>
        <v>0</v>
      </c>
      <c r="G163" s="181">
        <f t="shared" si="15"/>
        <v>0</v>
      </c>
      <c r="H163" s="181">
        <f t="shared" si="17"/>
        <v>0</v>
      </c>
      <c r="I163" s="12" t="s">
        <v>237</v>
      </c>
    </row>
    <row r="164" spans="1:9" ht="12" customHeight="1" x14ac:dyDescent="0.25">
      <c r="A164" s="12" t="s">
        <v>366</v>
      </c>
      <c r="B164" s="12" t="s">
        <v>365</v>
      </c>
      <c r="C164" s="5"/>
      <c r="D164" s="12" t="s">
        <v>34</v>
      </c>
      <c r="E164" s="150">
        <f>'1.2.комм услуги (01.01.24)'!I70</f>
        <v>0</v>
      </c>
      <c r="F164" s="181">
        <f>'1.2.комм услуги (01.01.24)'!K70</f>
        <v>0</v>
      </c>
      <c r="G164" s="181">
        <f t="shared" si="15"/>
        <v>0</v>
      </c>
      <c r="H164" s="181">
        <f t="shared" si="17"/>
        <v>0</v>
      </c>
      <c r="I164" s="12" t="s">
        <v>237</v>
      </c>
    </row>
    <row r="165" spans="1:9" ht="12" customHeight="1" x14ac:dyDescent="0.25">
      <c r="A165" s="12" t="s">
        <v>372</v>
      </c>
      <c r="B165" s="12" t="s">
        <v>371</v>
      </c>
      <c r="C165" s="5"/>
      <c r="D165" s="12" t="s">
        <v>34</v>
      </c>
      <c r="E165" s="150">
        <f>'1.2.комм услуги (01.01.24)'!I71</f>
        <v>0</v>
      </c>
      <c r="F165" s="181">
        <f>'1.2.комм услуги (01.01.24)'!K71</f>
        <v>0</v>
      </c>
      <c r="G165" s="181">
        <f t="shared" si="15"/>
        <v>0</v>
      </c>
      <c r="H165" s="181">
        <f t="shared" si="17"/>
        <v>0</v>
      </c>
      <c r="I165" s="12" t="s">
        <v>237</v>
      </c>
    </row>
    <row r="166" spans="1:9" ht="12" customHeight="1" x14ac:dyDescent="0.25">
      <c r="A166" s="12" t="s">
        <v>358</v>
      </c>
      <c r="B166" s="12" t="s">
        <v>354</v>
      </c>
      <c r="C166" s="5"/>
      <c r="D166" s="12" t="s">
        <v>34</v>
      </c>
      <c r="E166" s="150">
        <f>'1.2.комм услуги (01.01.24)'!I72</f>
        <v>0</v>
      </c>
      <c r="F166" s="181">
        <f>'1.2.комм услуги (01.01.24)'!K72</f>
        <v>0</v>
      </c>
      <c r="G166" s="181">
        <f t="shared" si="15"/>
        <v>0</v>
      </c>
      <c r="H166" s="181">
        <f t="shared" si="17"/>
        <v>0</v>
      </c>
      <c r="I166" s="12" t="s">
        <v>237</v>
      </c>
    </row>
    <row r="167" spans="1:9" ht="12" customHeight="1" x14ac:dyDescent="0.25">
      <c r="A167" s="12" t="s">
        <v>362</v>
      </c>
      <c r="B167" s="12" t="s">
        <v>361</v>
      </c>
      <c r="C167" s="5"/>
      <c r="D167" s="12" t="s">
        <v>34</v>
      </c>
      <c r="E167" s="150">
        <f>'1.2.комм услуги (01.01.24)'!I73</f>
        <v>0</v>
      </c>
      <c r="F167" s="181">
        <f>'1.2.комм услуги (01.01.24)'!K73</f>
        <v>0</v>
      </c>
      <c r="G167" s="181">
        <f t="shared" si="15"/>
        <v>0</v>
      </c>
      <c r="H167" s="181">
        <f t="shared" si="17"/>
        <v>0</v>
      </c>
      <c r="I167" s="12" t="s">
        <v>237</v>
      </c>
    </row>
    <row r="168" spans="1:9" ht="12" customHeight="1" x14ac:dyDescent="0.25">
      <c r="A168" s="12" t="s">
        <v>368</v>
      </c>
      <c r="B168" s="12" t="s">
        <v>367</v>
      </c>
      <c r="C168" s="5"/>
      <c r="D168" s="12" t="s">
        <v>34</v>
      </c>
      <c r="E168" s="150">
        <f>'1.2.комм услуги (01.01.24)'!I74</f>
        <v>0</v>
      </c>
      <c r="F168" s="181">
        <f>'1.2.комм услуги (01.01.24)'!K74</f>
        <v>0</v>
      </c>
      <c r="G168" s="181">
        <f t="shared" si="15"/>
        <v>0</v>
      </c>
      <c r="H168" s="181">
        <f t="shared" si="17"/>
        <v>0</v>
      </c>
      <c r="I168" s="12" t="s">
        <v>237</v>
      </c>
    </row>
    <row r="169" spans="1:9" ht="12" customHeight="1" x14ac:dyDescent="0.25">
      <c r="A169" s="12" t="s">
        <v>374</v>
      </c>
      <c r="B169" s="12" t="s">
        <v>373</v>
      </c>
      <c r="C169" s="5"/>
      <c r="D169" s="12" t="s">
        <v>34</v>
      </c>
      <c r="E169" s="150">
        <f>'1.2.комм услуги (01.01.24)'!I75</f>
        <v>0</v>
      </c>
      <c r="F169" s="181">
        <f>'1.2.комм услуги (01.01.24)'!K75</f>
        <v>0</v>
      </c>
      <c r="G169" s="181">
        <f t="shared" si="15"/>
        <v>0</v>
      </c>
      <c r="H169" s="181">
        <f t="shared" si="17"/>
        <v>0</v>
      </c>
      <c r="I169" s="12" t="s">
        <v>237</v>
      </c>
    </row>
    <row r="170" spans="1:9" ht="12" customHeight="1" x14ac:dyDescent="0.25">
      <c r="A170" s="12" t="s">
        <v>356</v>
      </c>
      <c r="B170" s="12" t="s">
        <v>355</v>
      </c>
      <c r="C170" s="5"/>
      <c r="D170" s="12" t="s">
        <v>34</v>
      </c>
      <c r="E170" s="150">
        <f>'1.2.комм услуги (01.01.24)'!I76</f>
        <v>0</v>
      </c>
      <c r="F170" s="181">
        <f>'1.2.комм услуги (01.01.24)'!K76</f>
        <v>0</v>
      </c>
      <c r="G170" s="181">
        <f t="shared" si="15"/>
        <v>0</v>
      </c>
      <c r="H170" s="181">
        <f t="shared" si="17"/>
        <v>0</v>
      </c>
      <c r="I170" s="12" t="s">
        <v>237</v>
      </c>
    </row>
    <row r="171" spans="1:9" ht="12" customHeight="1" x14ac:dyDescent="0.25">
      <c r="A171" s="12" t="s">
        <v>364</v>
      </c>
      <c r="B171" s="12" t="s">
        <v>363</v>
      </c>
      <c r="C171" s="5"/>
      <c r="D171" s="12" t="s">
        <v>34</v>
      </c>
      <c r="E171" s="150">
        <f>'1.2.комм услуги (01.01.24)'!I77</f>
        <v>0</v>
      </c>
      <c r="F171" s="181">
        <f>'1.2.комм услуги (01.01.24)'!K77</f>
        <v>0</v>
      </c>
      <c r="G171" s="181">
        <f t="shared" si="15"/>
        <v>0</v>
      </c>
      <c r="H171" s="181">
        <f t="shared" si="17"/>
        <v>0</v>
      </c>
      <c r="I171" s="12" t="s">
        <v>237</v>
      </c>
    </row>
    <row r="172" spans="1:9" ht="12" customHeight="1" x14ac:dyDescent="0.25">
      <c r="A172" s="12" t="s">
        <v>370</v>
      </c>
      <c r="B172" s="12" t="s">
        <v>369</v>
      </c>
      <c r="C172" s="5"/>
      <c r="D172" s="12" t="s">
        <v>34</v>
      </c>
      <c r="E172" s="150">
        <f>'1.2.комм услуги (01.01.24)'!I78</f>
        <v>0</v>
      </c>
      <c r="F172" s="181">
        <f>'1.2.комм услуги (01.01.24)'!K78</f>
        <v>0</v>
      </c>
      <c r="G172" s="181">
        <f t="shared" si="15"/>
        <v>0</v>
      </c>
      <c r="H172" s="181">
        <f t="shared" si="17"/>
        <v>0</v>
      </c>
      <c r="I172" s="12" t="s">
        <v>237</v>
      </c>
    </row>
    <row r="173" spans="1:9" ht="12" customHeight="1" x14ac:dyDescent="0.25">
      <c r="A173" s="12" t="s">
        <v>376</v>
      </c>
      <c r="B173" s="12" t="s">
        <v>375</v>
      </c>
      <c r="C173" s="5"/>
      <c r="D173" s="12" t="s">
        <v>34</v>
      </c>
      <c r="E173" s="150">
        <f>'1.2.комм услуги (01.01.24)'!I79</f>
        <v>0</v>
      </c>
      <c r="F173" s="181">
        <f>'1.2.комм услуги (01.01.24)'!K79</f>
        <v>0</v>
      </c>
      <c r="G173" s="181">
        <f t="shared" si="15"/>
        <v>0</v>
      </c>
      <c r="H173" s="181">
        <f t="shared" si="17"/>
        <v>0</v>
      </c>
      <c r="I173" s="12" t="s">
        <v>237</v>
      </c>
    </row>
    <row r="174" spans="1:9" ht="12" customHeight="1" x14ac:dyDescent="0.25">
      <c r="A174" s="7"/>
      <c r="B174" s="7"/>
      <c r="C174" s="6" t="s">
        <v>400</v>
      </c>
      <c r="D174" s="15" t="s">
        <v>442</v>
      </c>
      <c r="E174" s="7"/>
      <c r="F174" s="179"/>
      <c r="G174" s="179"/>
      <c r="H174" s="179"/>
      <c r="I174" s="7"/>
    </row>
    <row r="175" spans="1:9" ht="36" x14ac:dyDescent="0.25">
      <c r="A175" s="12" t="s">
        <v>357</v>
      </c>
      <c r="B175" s="12" t="s">
        <v>353</v>
      </c>
      <c r="C175" s="5"/>
      <c r="D175" s="12" t="s">
        <v>34</v>
      </c>
      <c r="E175" s="150">
        <f>'1.2.комм услуги (01.01.24)'!I97</f>
        <v>3.9399500000000002E-3</v>
      </c>
      <c r="F175" s="181">
        <f>'1.2.комм услуги (01.01.24)'!K97</f>
        <v>3.3676699999999999</v>
      </c>
      <c r="G175" s="181">
        <f t="shared" si="15"/>
        <v>3.3676699999999999</v>
      </c>
      <c r="H175" s="181">
        <f t="shared" ref="H175:H186" si="18">F175</f>
        <v>3.3676699999999999</v>
      </c>
      <c r="I175" s="12" t="s">
        <v>464</v>
      </c>
    </row>
    <row r="176" spans="1:9" ht="36" x14ac:dyDescent="0.25">
      <c r="A176" s="12" t="s">
        <v>360</v>
      </c>
      <c r="B176" s="12" t="s">
        <v>359</v>
      </c>
      <c r="C176" s="5"/>
      <c r="D176" s="12" t="s">
        <v>34</v>
      </c>
      <c r="E176" s="150">
        <f>'1.2.комм услуги (01.01.24)'!I98</f>
        <v>3.9437500000000002E-3</v>
      </c>
      <c r="F176" s="181">
        <f>'1.2.комм услуги (01.01.24)'!K98</f>
        <v>3.3709199999999999</v>
      </c>
      <c r="G176" s="181">
        <f t="shared" si="15"/>
        <v>3.3709199999999999</v>
      </c>
      <c r="H176" s="181">
        <f t="shared" si="18"/>
        <v>3.3709199999999999</v>
      </c>
      <c r="I176" s="12" t="s">
        <v>464</v>
      </c>
    </row>
    <row r="177" spans="1:9" ht="36" x14ac:dyDescent="0.25">
      <c r="A177" s="12" t="s">
        <v>366</v>
      </c>
      <c r="B177" s="12" t="s">
        <v>365</v>
      </c>
      <c r="C177" s="5"/>
      <c r="D177" s="12" t="s">
        <v>34</v>
      </c>
      <c r="E177" s="150">
        <f>'1.2.комм услуги (01.01.24)'!I99</f>
        <v>3.9402200000000004E-3</v>
      </c>
      <c r="F177" s="181">
        <f>'1.2.комм услуги (01.01.24)'!K99</f>
        <v>3.3679000000000001</v>
      </c>
      <c r="G177" s="181">
        <f t="shared" si="15"/>
        <v>3.3679000000000001</v>
      </c>
      <c r="H177" s="181">
        <f t="shared" si="18"/>
        <v>3.3679000000000001</v>
      </c>
      <c r="I177" s="12" t="s">
        <v>464</v>
      </c>
    </row>
    <row r="178" spans="1:9" ht="36" x14ac:dyDescent="0.25">
      <c r="A178" s="12" t="s">
        <v>372</v>
      </c>
      <c r="B178" s="12" t="s">
        <v>371</v>
      </c>
      <c r="C178" s="5"/>
      <c r="D178" s="12" t="s">
        <v>34</v>
      </c>
      <c r="E178" s="150">
        <f>'1.2.комм услуги (01.01.24)'!I100</f>
        <v>3.9361700000000001E-3</v>
      </c>
      <c r="F178" s="181">
        <f>'1.2.комм услуги (01.01.24)'!K100</f>
        <v>3.3644400000000001</v>
      </c>
      <c r="G178" s="181">
        <f t="shared" si="15"/>
        <v>3.3644400000000001</v>
      </c>
      <c r="H178" s="181">
        <f t="shared" si="18"/>
        <v>3.3644400000000001</v>
      </c>
      <c r="I178" s="12" t="s">
        <v>464</v>
      </c>
    </row>
    <row r="179" spans="1:9" ht="60" x14ac:dyDescent="0.25">
      <c r="A179" s="12" t="s">
        <v>358</v>
      </c>
      <c r="B179" s="12" t="s">
        <v>354</v>
      </c>
      <c r="C179" s="5"/>
      <c r="D179" s="12" t="s">
        <v>34</v>
      </c>
      <c r="E179" s="150">
        <f>'1.2.комм услуги (01.01.24)'!I101</f>
        <v>3.9396600000000002E-3</v>
      </c>
      <c r="F179" s="181">
        <f>'1.2.комм услуги (01.01.24)'!K101</f>
        <v>3.3674200000000001</v>
      </c>
      <c r="G179" s="181">
        <f t="shared" si="15"/>
        <v>3.3674200000000001</v>
      </c>
      <c r="H179" s="181">
        <f t="shared" si="18"/>
        <v>3.3674200000000001</v>
      </c>
      <c r="I179" s="12" t="s">
        <v>464</v>
      </c>
    </row>
    <row r="180" spans="1:9" ht="60" x14ac:dyDescent="0.25">
      <c r="A180" s="12" t="s">
        <v>362</v>
      </c>
      <c r="B180" s="12" t="s">
        <v>361</v>
      </c>
      <c r="C180" s="5"/>
      <c r="D180" s="12" t="s">
        <v>34</v>
      </c>
      <c r="E180" s="150">
        <f>'1.2.комм услуги (01.01.24)'!I102</f>
        <v>3.9370100000000003E-3</v>
      </c>
      <c r="F180" s="181">
        <f>'1.2.комм услуги (01.01.24)'!K102</f>
        <v>3.3651599999999999</v>
      </c>
      <c r="G180" s="181">
        <f t="shared" si="15"/>
        <v>3.3651599999999999</v>
      </c>
      <c r="H180" s="181">
        <f t="shared" si="18"/>
        <v>3.3651599999999999</v>
      </c>
      <c r="I180" s="12" t="s">
        <v>464</v>
      </c>
    </row>
    <row r="181" spans="1:9" ht="60" x14ac:dyDescent="0.25">
      <c r="A181" s="12" t="s">
        <v>368</v>
      </c>
      <c r="B181" s="12" t="s">
        <v>367</v>
      </c>
      <c r="C181" s="5"/>
      <c r="D181" s="12" t="s">
        <v>34</v>
      </c>
      <c r="E181" s="150">
        <f>'1.2.комм услуги (01.01.24)'!I103</f>
        <v>3.9433999999999997E-3</v>
      </c>
      <c r="F181" s="181">
        <f>'1.2.комм услуги (01.01.24)'!K103</f>
        <v>3.3706200000000002</v>
      </c>
      <c r="G181" s="181">
        <f t="shared" si="15"/>
        <v>3.3706200000000002</v>
      </c>
      <c r="H181" s="181">
        <f t="shared" si="18"/>
        <v>3.3706200000000002</v>
      </c>
      <c r="I181" s="12" t="s">
        <v>464</v>
      </c>
    </row>
    <row r="182" spans="1:9" ht="60" x14ac:dyDescent="0.25">
      <c r="A182" s="12" t="s">
        <v>374</v>
      </c>
      <c r="B182" s="12" t="s">
        <v>373</v>
      </c>
      <c r="C182" s="5"/>
      <c r="D182" s="12" t="s">
        <v>34</v>
      </c>
      <c r="E182" s="150">
        <f>'1.2.комм услуги (01.01.24)'!I104</f>
        <v>4.0000000000000001E-3</v>
      </c>
      <c r="F182" s="181">
        <f>'1.2.комм услуги (01.01.24)'!K104</f>
        <v>3.419</v>
      </c>
      <c r="G182" s="181">
        <f t="shared" si="15"/>
        <v>3.419</v>
      </c>
      <c r="H182" s="181">
        <f t="shared" si="18"/>
        <v>3.419</v>
      </c>
      <c r="I182" s="12" t="s">
        <v>464</v>
      </c>
    </row>
    <row r="183" spans="1:9" ht="48" x14ac:dyDescent="0.25">
      <c r="A183" s="12" t="s">
        <v>356</v>
      </c>
      <c r="B183" s="12" t="s">
        <v>355</v>
      </c>
      <c r="C183" s="5"/>
      <c r="D183" s="12" t="s">
        <v>34</v>
      </c>
      <c r="E183" s="150">
        <f>'1.2.комм услуги (01.01.24)'!I105</f>
        <v>3.9375E-3</v>
      </c>
      <c r="F183" s="181">
        <f>'1.2.комм услуги (01.01.24)'!K105</f>
        <v>3.36558</v>
      </c>
      <c r="G183" s="181">
        <f t="shared" si="15"/>
        <v>3.36558</v>
      </c>
      <c r="H183" s="181">
        <f t="shared" si="18"/>
        <v>3.36558</v>
      </c>
      <c r="I183" s="12" t="s">
        <v>464</v>
      </c>
    </row>
    <row r="184" spans="1:9" ht="48" x14ac:dyDescent="0.25">
      <c r="A184" s="12" t="s">
        <v>364</v>
      </c>
      <c r="B184" s="12" t="s">
        <v>363</v>
      </c>
      <c r="C184" s="5"/>
      <c r="D184" s="12" t="s">
        <v>34</v>
      </c>
      <c r="E184" s="150">
        <f>'1.2.комм услуги (01.01.24)'!I106</f>
        <v>3.9397599999999996E-3</v>
      </c>
      <c r="F184" s="181">
        <f>'1.2.комм услуги (01.01.24)'!K106</f>
        <v>3.3675099999999998</v>
      </c>
      <c r="G184" s="181">
        <f t="shared" si="15"/>
        <v>3.3675099999999998</v>
      </c>
      <c r="H184" s="181">
        <f t="shared" si="18"/>
        <v>3.3675099999999998</v>
      </c>
      <c r="I184" s="12" t="s">
        <v>464</v>
      </c>
    </row>
    <row r="185" spans="1:9" ht="48" x14ac:dyDescent="0.25">
      <c r="A185" s="12" t="s">
        <v>370</v>
      </c>
      <c r="B185" s="12" t="s">
        <v>369</v>
      </c>
      <c r="C185" s="5"/>
      <c r="D185" s="12" t="s">
        <v>34</v>
      </c>
      <c r="E185" s="150">
        <f>'1.2.комм услуги (01.01.24)'!I107</f>
        <v>3.9333299999999996E-3</v>
      </c>
      <c r="F185" s="181">
        <f>'1.2.комм услуги (01.01.24)'!K107</f>
        <v>3.3620100000000002</v>
      </c>
      <c r="G185" s="181">
        <f t="shared" si="15"/>
        <v>3.3620100000000002</v>
      </c>
      <c r="H185" s="181">
        <f t="shared" si="18"/>
        <v>3.3620100000000002</v>
      </c>
      <c r="I185" s="12" t="s">
        <v>464</v>
      </c>
    </row>
    <row r="186" spans="1:9" ht="48" x14ac:dyDescent="0.25">
      <c r="A186" s="12" t="s">
        <v>376</v>
      </c>
      <c r="B186" s="12" t="s">
        <v>375</v>
      </c>
      <c r="C186" s="5"/>
      <c r="D186" s="12" t="s">
        <v>34</v>
      </c>
      <c r="E186" s="150">
        <f>'1.2.комм услуги (01.01.24)'!I108</f>
        <v>4.0000000000000001E-3</v>
      </c>
      <c r="F186" s="181">
        <f>'1.2.комм услуги (01.01.24)'!K108</f>
        <v>3.419</v>
      </c>
      <c r="G186" s="181">
        <f t="shared" si="15"/>
        <v>3.419</v>
      </c>
      <c r="H186" s="181">
        <f t="shared" si="18"/>
        <v>3.419</v>
      </c>
      <c r="I186" s="12" t="s">
        <v>464</v>
      </c>
    </row>
    <row r="187" spans="1:9" ht="24" x14ac:dyDescent="0.25">
      <c r="A187" s="17"/>
      <c r="B187" s="17"/>
      <c r="C187" s="16" t="s">
        <v>15</v>
      </c>
      <c r="D187" s="17" t="s">
        <v>16</v>
      </c>
      <c r="E187" s="17"/>
      <c r="F187" s="185"/>
      <c r="G187" s="185"/>
      <c r="H187" s="185"/>
      <c r="I187" s="17"/>
    </row>
    <row r="188" spans="1:9" ht="36" x14ac:dyDescent="0.25">
      <c r="A188" s="12" t="s">
        <v>357</v>
      </c>
      <c r="B188" s="12" t="s">
        <v>353</v>
      </c>
      <c r="C188" s="5"/>
      <c r="D188" s="4" t="s">
        <v>252</v>
      </c>
      <c r="E188" s="699" t="s">
        <v>246</v>
      </c>
      <c r="F188" s="181">
        <f>'1.3.расчет прочих'!K248</f>
        <v>1</v>
      </c>
      <c r="G188" s="181">
        <f>F188</f>
        <v>1</v>
      </c>
      <c r="H188" s="181">
        <f>F188</f>
        <v>1</v>
      </c>
      <c r="I188" s="12" t="s">
        <v>465</v>
      </c>
    </row>
    <row r="189" spans="1:9" ht="36" x14ac:dyDescent="0.25">
      <c r="A189" s="12" t="s">
        <v>360</v>
      </c>
      <c r="B189" s="12" t="s">
        <v>359</v>
      </c>
      <c r="C189" s="5"/>
      <c r="D189" s="4" t="s">
        <v>252</v>
      </c>
      <c r="E189" s="700"/>
      <c r="F189" s="181">
        <f>'1.3.расчет прочих'!K249</f>
        <v>1</v>
      </c>
      <c r="G189" s="181">
        <f t="shared" ref="G189:G199" si="19">F189</f>
        <v>1</v>
      </c>
      <c r="H189" s="181">
        <f t="shared" ref="H189:H199" si="20">F189</f>
        <v>1</v>
      </c>
      <c r="I189" s="12" t="s">
        <v>465</v>
      </c>
    </row>
    <row r="190" spans="1:9" ht="36" x14ac:dyDescent="0.25">
      <c r="A190" s="12" t="s">
        <v>366</v>
      </c>
      <c r="B190" s="12" t="s">
        <v>365</v>
      </c>
      <c r="C190" s="5"/>
      <c r="D190" s="4" t="s">
        <v>252</v>
      </c>
      <c r="E190" s="700"/>
      <c r="F190" s="181">
        <f>'1.3.расчет прочих'!K250</f>
        <v>1</v>
      </c>
      <c r="G190" s="181">
        <f t="shared" si="19"/>
        <v>1</v>
      </c>
      <c r="H190" s="181">
        <f t="shared" si="20"/>
        <v>1</v>
      </c>
      <c r="I190" s="12" t="s">
        <v>465</v>
      </c>
    </row>
    <row r="191" spans="1:9" ht="36" x14ac:dyDescent="0.25">
      <c r="A191" s="12" t="s">
        <v>372</v>
      </c>
      <c r="B191" s="12" t="s">
        <v>371</v>
      </c>
      <c r="C191" s="5"/>
      <c r="D191" s="4" t="s">
        <v>252</v>
      </c>
      <c r="E191" s="700"/>
      <c r="F191" s="181">
        <f>'1.3.расчет прочих'!K251</f>
        <v>1</v>
      </c>
      <c r="G191" s="181">
        <f t="shared" si="19"/>
        <v>1</v>
      </c>
      <c r="H191" s="181">
        <f t="shared" si="20"/>
        <v>1</v>
      </c>
      <c r="I191" s="12" t="s">
        <v>465</v>
      </c>
    </row>
    <row r="192" spans="1:9" ht="60" x14ac:dyDescent="0.25">
      <c r="A192" s="12" t="s">
        <v>358</v>
      </c>
      <c r="B192" s="12" t="s">
        <v>354</v>
      </c>
      <c r="C192" s="5"/>
      <c r="D192" s="4" t="s">
        <v>252</v>
      </c>
      <c r="E192" s="700"/>
      <c r="F192" s="181">
        <f>'1.3.расчет прочих'!K252</f>
        <v>1</v>
      </c>
      <c r="G192" s="181">
        <f t="shared" si="19"/>
        <v>1</v>
      </c>
      <c r="H192" s="181">
        <f t="shared" si="20"/>
        <v>1</v>
      </c>
      <c r="I192" s="12" t="s">
        <v>465</v>
      </c>
    </row>
    <row r="193" spans="1:9" ht="60" x14ac:dyDescent="0.25">
      <c r="A193" s="12" t="s">
        <v>362</v>
      </c>
      <c r="B193" s="12" t="s">
        <v>361</v>
      </c>
      <c r="C193" s="5"/>
      <c r="D193" s="4" t="s">
        <v>252</v>
      </c>
      <c r="E193" s="700"/>
      <c r="F193" s="181">
        <f>'1.3.расчет прочих'!K253</f>
        <v>1</v>
      </c>
      <c r="G193" s="181">
        <f t="shared" si="19"/>
        <v>1</v>
      </c>
      <c r="H193" s="181">
        <f t="shared" si="20"/>
        <v>1</v>
      </c>
      <c r="I193" s="12" t="s">
        <v>465</v>
      </c>
    </row>
    <row r="194" spans="1:9" ht="60" x14ac:dyDescent="0.25">
      <c r="A194" s="12" t="s">
        <v>368</v>
      </c>
      <c r="B194" s="12" t="s">
        <v>367</v>
      </c>
      <c r="C194" s="5"/>
      <c r="D194" s="4" t="s">
        <v>252</v>
      </c>
      <c r="E194" s="700"/>
      <c r="F194" s="181">
        <f>'1.3.расчет прочих'!K254</f>
        <v>1</v>
      </c>
      <c r="G194" s="181">
        <f t="shared" si="19"/>
        <v>1</v>
      </c>
      <c r="H194" s="181">
        <f t="shared" si="20"/>
        <v>1</v>
      </c>
      <c r="I194" s="12" t="s">
        <v>465</v>
      </c>
    </row>
    <row r="195" spans="1:9" ht="60" x14ac:dyDescent="0.25">
      <c r="A195" s="12" t="s">
        <v>374</v>
      </c>
      <c r="B195" s="12" t="s">
        <v>373</v>
      </c>
      <c r="C195" s="5"/>
      <c r="D195" s="4" t="s">
        <v>252</v>
      </c>
      <c r="E195" s="700"/>
      <c r="F195" s="181">
        <f>'1.3.расчет прочих'!K255</f>
        <v>1</v>
      </c>
      <c r="G195" s="181">
        <f t="shared" si="19"/>
        <v>1</v>
      </c>
      <c r="H195" s="181">
        <f t="shared" si="20"/>
        <v>1</v>
      </c>
      <c r="I195" s="12" t="s">
        <v>465</v>
      </c>
    </row>
    <row r="196" spans="1:9" ht="48" x14ac:dyDescent="0.25">
      <c r="A196" s="12" t="s">
        <v>356</v>
      </c>
      <c r="B196" s="12" t="s">
        <v>355</v>
      </c>
      <c r="C196" s="5"/>
      <c r="D196" s="4" t="s">
        <v>252</v>
      </c>
      <c r="E196" s="700"/>
      <c r="F196" s="181">
        <f>'1.3.расчет прочих'!K256</f>
        <v>1</v>
      </c>
      <c r="G196" s="181">
        <f t="shared" si="19"/>
        <v>1</v>
      </c>
      <c r="H196" s="181">
        <f t="shared" si="20"/>
        <v>1</v>
      </c>
      <c r="I196" s="12" t="s">
        <v>465</v>
      </c>
    </row>
    <row r="197" spans="1:9" ht="48" x14ac:dyDescent="0.25">
      <c r="A197" s="12" t="s">
        <v>364</v>
      </c>
      <c r="B197" s="12" t="s">
        <v>363</v>
      </c>
      <c r="C197" s="5"/>
      <c r="D197" s="4" t="s">
        <v>252</v>
      </c>
      <c r="E197" s="235"/>
      <c r="F197" s="181">
        <f>'1.3.расчет прочих'!K257</f>
        <v>1</v>
      </c>
      <c r="G197" s="181">
        <f t="shared" si="19"/>
        <v>1</v>
      </c>
      <c r="H197" s="181">
        <f t="shared" si="20"/>
        <v>1</v>
      </c>
      <c r="I197" s="12" t="s">
        <v>465</v>
      </c>
    </row>
    <row r="198" spans="1:9" ht="48" x14ac:dyDescent="0.25">
      <c r="A198" s="12" t="s">
        <v>370</v>
      </c>
      <c r="B198" s="12" t="s">
        <v>369</v>
      </c>
      <c r="C198" s="5"/>
      <c r="D198" s="4" t="s">
        <v>252</v>
      </c>
      <c r="E198" s="235"/>
      <c r="F198" s="181">
        <f>'1.3.расчет прочих'!K258</f>
        <v>1</v>
      </c>
      <c r="G198" s="181">
        <f t="shared" si="19"/>
        <v>1</v>
      </c>
      <c r="H198" s="181">
        <f t="shared" si="20"/>
        <v>1</v>
      </c>
      <c r="I198" s="12" t="s">
        <v>465</v>
      </c>
    </row>
    <row r="199" spans="1:9" ht="48" x14ac:dyDescent="0.25">
      <c r="A199" s="12" t="s">
        <v>376</v>
      </c>
      <c r="B199" s="12" t="s">
        <v>375</v>
      </c>
      <c r="C199" s="5"/>
      <c r="D199" s="4" t="s">
        <v>252</v>
      </c>
      <c r="E199" s="235"/>
      <c r="F199" s="181">
        <f>'1.3.расчет прочих'!K259</f>
        <v>1</v>
      </c>
      <c r="G199" s="181">
        <f t="shared" si="19"/>
        <v>1</v>
      </c>
      <c r="H199" s="181">
        <f t="shared" si="20"/>
        <v>1</v>
      </c>
      <c r="I199" s="12" t="s">
        <v>465</v>
      </c>
    </row>
    <row r="200" spans="1:9" ht="36" x14ac:dyDescent="0.25">
      <c r="A200" s="17"/>
      <c r="B200" s="17"/>
      <c r="C200" s="16" t="s">
        <v>17</v>
      </c>
      <c r="D200" s="17" t="s">
        <v>18</v>
      </c>
      <c r="E200" s="17"/>
      <c r="F200" s="185"/>
      <c r="G200" s="185"/>
      <c r="H200" s="185"/>
      <c r="I200" s="17"/>
    </row>
    <row r="201" spans="1:9" ht="36" x14ac:dyDescent="0.25">
      <c r="A201" s="12" t="s">
        <v>357</v>
      </c>
      <c r="B201" s="12" t="s">
        <v>353</v>
      </c>
      <c r="C201" s="5"/>
      <c r="D201" s="4" t="s">
        <v>251</v>
      </c>
      <c r="E201" s="699" t="s">
        <v>246</v>
      </c>
      <c r="F201" s="181">
        <f>'1.3.расчет прочих'!L248</f>
        <v>30</v>
      </c>
      <c r="G201" s="181">
        <f>F201</f>
        <v>30</v>
      </c>
      <c r="H201" s="181">
        <f>F201</f>
        <v>30</v>
      </c>
      <c r="I201" s="12" t="s">
        <v>465</v>
      </c>
    </row>
    <row r="202" spans="1:9" ht="36" x14ac:dyDescent="0.25">
      <c r="A202" s="12" t="s">
        <v>360</v>
      </c>
      <c r="B202" s="12" t="s">
        <v>359</v>
      </c>
      <c r="C202" s="5"/>
      <c r="D202" s="4" t="s">
        <v>251</v>
      </c>
      <c r="E202" s="700"/>
      <c r="F202" s="181">
        <f>'1.3.расчет прочих'!L249</f>
        <v>30</v>
      </c>
      <c r="G202" s="181">
        <f t="shared" ref="G202:G238" si="21">F202</f>
        <v>30</v>
      </c>
      <c r="H202" s="181">
        <f t="shared" ref="H202:H212" si="22">F202</f>
        <v>30</v>
      </c>
      <c r="I202" s="12" t="s">
        <v>465</v>
      </c>
    </row>
    <row r="203" spans="1:9" ht="36" x14ac:dyDescent="0.25">
      <c r="A203" s="12" t="s">
        <v>366</v>
      </c>
      <c r="B203" s="12" t="s">
        <v>365</v>
      </c>
      <c r="C203" s="5"/>
      <c r="D203" s="4" t="s">
        <v>251</v>
      </c>
      <c r="E203" s="700"/>
      <c r="F203" s="181">
        <f>'1.3.расчет прочих'!L250</f>
        <v>30</v>
      </c>
      <c r="G203" s="181">
        <f t="shared" si="21"/>
        <v>30</v>
      </c>
      <c r="H203" s="181">
        <f t="shared" si="22"/>
        <v>30</v>
      </c>
      <c r="I203" s="12" t="s">
        <v>465</v>
      </c>
    </row>
    <row r="204" spans="1:9" ht="36" x14ac:dyDescent="0.25">
      <c r="A204" s="12" t="s">
        <v>372</v>
      </c>
      <c r="B204" s="12" t="s">
        <v>371</v>
      </c>
      <c r="C204" s="5"/>
      <c r="D204" s="4" t="s">
        <v>251</v>
      </c>
      <c r="E204" s="700"/>
      <c r="F204" s="181">
        <f>'1.3.расчет прочих'!L251</f>
        <v>30</v>
      </c>
      <c r="G204" s="181">
        <f t="shared" si="21"/>
        <v>30</v>
      </c>
      <c r="H204" s="181">
        <f t="shared" si="22"/>
        <v>30</v>
      </c>
      <c r="I204" s="12" t="s">
        <v>465</v>
      </c>
    </row>
    <row r="205" spans="1:9" ht="60" x14ac:dyDescent="0.25">
      <c r="A205" s="12" t="s">
        <v>358</v>
      </c>
      <c r="B205" s="12" t="s">
        <v>354</v>
      </c>
      <c r="C205" s="5"/>
      <c r="D205" s="4" t="s">
        <v>251</v>
      </c>
      <c r="E205" s="700"/>
      <c r="F205" s="181">
        <f>'1.3.расчет прочих'!L252</f>
        <v>30</v>
      </c>
      <c r="G205" s="181">
        <f t="shared" si="21"/>
        <v>30</v>
      </c>
      <c r="H205" s="181">
        <f t="shared" si="22"/>
        <v>30</v>
      </c>
      <c r="I205" s="12" t="s">
        <v>465</v>
      </c>
    </row>
    <row r="206" spans="1:9" ht="60" x14ac:dyDescent="0.25">
      <c r="A206" s="12" t="s">
        <v>362</v>
      </c>
      <c r="B206" s="12" t="s">
        <v>361</v>
      </c>
      <c r="C206" s="5"/>
      <c r="D206" s="4" t="s">
        <v>251</v>
      </c>
      <c r="E206" s="700"/>
      <c r="F206" s="181">
        <f>'1.3.расчет прочих'!L253</f>
        <v>30</v>
      </c>
      <c r="G206" s="181">
        <f t="shared" si="21"/>
        <v>30</v>
      </c>
      <c r="H206" s="181">
        <f t="shared" si="22"/>
        <v>30</v>
      </c>
      <c r="I206" s="12" t="s">
        <v>465</v>
      </c>
    </row>
    <row r="207" spans="1:9" ht="60" x14ac:dyDescent="0.25">
      <c r="A207" s="12" t="s">
        <v>368</v>
      </c>
      <c r="B207" s="12" t="s">
        <v>367</v>
      </c>
      <c r="C207" s="5"/>
      <c r="D207" s="4" t="s">
        <v>251</v>
      </c>
      <c r="E207" s="700"/>
      <c r="F207" s="181">
        <f>'1.3.расчет прочих'!L254</f>
        <v>30</v>
      </c>
      <c r="G207" s="181">
        <f t="shared" si="21"/>
        <v>30</v>
      </c>
      <c r="H207" s="181">
        <f t="shared" si="22"/>
        <v>30</v>
      </c>
      <c r="I207" s="12" t="s">
        <v>465</v>
      </c>
    </row>
    <row r="208" spans="1:9" ht="60" x14ac:dyDescent="0.25">
      <c r="A208" s="12" t="s">
        <v>374</v>
      </c>
      <c r="B208" s="12" t="s">
        <v>373</v>
      </c>
      <c r="C208" s="5"/>
      <c r="D208" s="4" t="s">
        <v>251</v>
      </c>
      <c r="E208" s="700"/>
      <c r="F208" s="181">
        <f>'1.3.расчет прочих'!L255</f>
        <v>30</v>
      </c>
      <c r="G208" s="181">
        <f t="shared" si="21"/>
        <v>30</v>
      </c>
      <c r="H208" s="181">
        <f t="shared" si="22"/>
        <v>30</v>
      </c>
      <c r="I208" s="12" t="s">
        <v>465</v>
      </c>
    </row>
    <row r="209" spans="1:9" ht="48" x14ac:dyDescent="0.25">
      <c r="A209" s="12" t="s">
        <v>356</v>
      </c>
      <c r="B209" s="12" t="s">
        <v>355</v>
      </c>
      <c r="C209" s="5"/>
      <c r="D209" s="4" t="s">
        <v>251</v>
      </c>
      <c r="E209" s="700"/>
      <c r="F209" s="181">
        <f>'1.3.расчет прочих'!L256</f>
        <v>30</v>
      </c>
      <c r="G209" s="181">
        <f t="shared" si="21"/>
        <v>30</v>
      </c>
      <c r="H209" s="181">
        <f t="shared" si="22"/>
        <v>30</v>
      </c>
      <c r="I209" s="12" t="s">
        <v>465</v>
      </c>
    </row>
    <row r="210" spans="1:9" ht="48" x14ac:dyDescent="0.25">
      <c r="A210" s="12" t="s">
        <v>364</v>
      </c>
      <c r="B210" s="12" t="s">
        <v>363</v>
      </c>
      <c r="C210" s="5"/>
      <c r="D210" s="4" t="s">
        <v>251</v>
      </c>
      <c r="E210" s="235"/>
      <c r="F210" s="181">
        <f>'1.3.расчет прочих'!L257</f>
        <v>30</v>
      </c>
      <c r="G210" s="181">
        <f t="shared" si="21"/>
        <v>30</v>
      </c>
      <c r="H210" s="181">
        <f t="shared" si="22"/>
        <v>30</v>
      </c>
      <c r="I210" s="12" t="s">
        <v>465</v>
      </c>
    </row>
    <row r="211" spans="1:9" ht="48" x14ac:dyDescent="0.25">
      <c r="A211" s="12" t="s">
        <v>370</v>
      </c>
      <c r="B211" s="12" t="s">
        <v>369</v>
      </c>
      <c r="C211" s="5"/>
      <c r="D211" s="4" t="s">
        <v>251</v>
      </c>
      <c r="E211" s="235"/>
      <c r="F211" s="181">
        <f>'1.3.расчет прочих'!L258</f>
        <v>30</v>
      </c>
      <c r="G211" s="181">
        <f t="shared" si="21"/>
        <v>30</v>
      </c>
      <c r="H211" s="181">
        <f t="shared" si="22"/>
        <v>30</v>
      </c>
      <c r="I211" s="12" t="s">
        <v>465</v>
      </c>
    </row>
    <row r="212" spans="1:9" ht="48" x14ac:dyDescent="0.25">
      <c r="A212" s="12" t="s">
        <v>376</v>
      </c>
      <c r="B212" s="12" t="s">
        <v>375</v>
      </c>
      <c r="C212" s="5"/>
      <c r="D212" s="4" t="s">
        <v>251</v>
      </c>
      <c r="E212" s="235"/>
      <c r="F212" s="181">
        <f>'1.3.расчет прочих'!L259</f>
        <v>30</v>
      </c>
      <c r="G212" s="181">
        <f t="shared" si="21"/>
        <v>30</v>
      </c>
      <c r="H212" s="181">
        <f t="shared" si="22"/>
        <v>30</v>
      </c>
      <c r="I212" s="12" t="s">
        <v>465</v>
      </c>
    </row>
    <row r="213" spans="1:9" x14ac:dyDescent="0.25">
      <c r="A213" s="17"/>
      <c r="B213" s="17"/>
      <c r="C213" s="16" t="s">
        <v>19</v>
      </c>
      <c r="D213" s="17" t="s">
        <v>20</v>
      </c>
      <c r="E213" s="17"/>
      <c r="F213" s="185"/>
      <c r="G213" s="185"/>
      <c r="H213" s="185"/>
      <c r="I213" s="17"/>
    </row>
    <row r="214" spans="1:9" ht="36" x14ac:dyDescent="0.25">
      <c r="A214" s="12" t="s">
        <v>357</v>
      </c>
      <c r="B214" s="12" t="s">
        <v>353</v>
      </c>
      <c r="C214" s="5"/>
      <c r="D214" s="4" t="s">
        <v>249</v>
      </c>
      <c r="E214" s="699" t="s">
        <v>246</v>
      </c>
      <c r="F214" s="181">
        <f>'1.3.расчет прочих'!M248</f>
        <v>28</v>
      </c>
      <c r="G214" s="181">
        <f t="shared" si="21"/>
        <v>28</v>
      </c>
      <c r="H214" s="181">
        <f t="shared" ref="H214:H225" si="23">F214</f>
        <v>28</v>
      </c>
      <c r="I214" s="12" t="s">
        <v>465</v>
      </c>
    </row>
    <row r="215" spans="1:9" ht="36" x14ac:dyDescent="0.25">
      <c r="A215" s="12" t="s">
        <v>360</v>
      </c>
      <c r="B215" s="12" t="s">
        <v>359</v>
      </c>
      <c r="C215" s="5"/>
      <c r="D215" s="4" t="s">
        <v>249</v>
      </c>
      <c r="E215" s="700"/>
      <c r="F215" s="181">
        <f>'1.3.расчет прочих'!M249</f>
        <v>28</v>
      </c>
      <c r="G215" s="181">
        <f t="shared" si="21"/>
        <v>28</v>
      </c>
      <c r="H215" s="181">
        <f t="shared" si="23"/>
        <v>28</v>
      </c>
      <c r="I215" s="12" t="s">
        <v>465</v>
      </c>
    </row>
    <row r="216" spans="1:9" ht="36" x14ac:dyDescent="0.25">
      <c r="A216" s="12" t="s">
        <v>366</v>
      </c>
      <c r="B216" s="12" t="s">
        <v>365</v>
      </c>
      <c r="C216" s="5"/>
      <c r="D216" s="4" t="s">
        <v>249</v>
      </c>
      <c r="E216" s="700"/>
      <c r="F216" s="181">
        <f>'1.3.расчет прочих'!M250</f>
        <v>28</v>
      </c>
      <c r="G216" s="181">
        <f t="shared" si="21"/>
        <v>28</v>
      </c>
      <c r="H216" s="181">
        <f t="shared" si="23"/>
        <v>28</v>
      </c>
      <c r="I216" s="12" t="s">
        <v>465</v>
      </c>
    </row>
    <row r="217" spans="1:9" ht="36" x14ac:dyDescent="0.25">
      <c r="A217" s="12" t="s">
        <v>372</v>
      </c>
      <c r="B217" s="12" t="s">
        <v>371</v>
      </c>
      <c r="C217" s="5"/>
      <c r="D217" s="4" t="s">
        <v>249</v>
      </c>
      <c r="E217" s="700"/>
      <c r="F217" s="181">
        <f>'1.3.расчет прочих'!M251</f>
        <v>28</v>
      </c>
      <c r="G217" s="181">
        <f t="shared" si="21"/>
        <v>28</v>
      </c>
      <c r="H217" s="181">
        <f t="shared" si="23"/>
        <v>28</v>
      </c>
      <c r="I217" s="12" t="s">
        <v>465</v>
      </c>
    </row>
    <row r="218" spans="1:9" ht="60" x14ac:dyDescent="0.25">
      <c r="A218" s="12" t="s">
        <v>358</v>
      </c>
      <c r="B218" s="12" t="s">
        <v>354</v>
      </c>
      <c r="C218" s="5"/>
      <c r="D218" s="4" t="s">
        <v>249</v>
      </c>
      <c r="E218" s="700"/>
      <c r="F218" s="181">
        <f>'1.3.расчет прочих'!M252</f>
        <v>28</v>
      </c>
      <c r="G218" s="181">
        <f t="shared" si="21"/>
        <v>28</v>
      </c>
      <c r="H218" s="181">
        <f t="shared" si="23"/>
        <v>28</v>
      </c>
      <c r="I218" s="12" t="s">
        <v>465</v>
      </c>
    </row>
    <row r="219" spans="1:9" ht="60" x14ac:dyDescent="0.25">
      <c r="A219" s="12" t="s">
        <v>362</v>
      </c>
      <c r="B219" s="12" t="s">
        <v>361</v>
      </c>
      <c r="C219" s="5"/>
      <c r="D219" s="4" t="s">
        <v>249</v>
      </c>
      <c r="E219" s="700"/>
      <c r="F219" s="181">
        <f>'1.3.расчет прочих'!M253</f>
        <v>28</v>
      </c>
      <c r="G219" s="181">
        <f t="shared" si="21"/>
        <v>28</v>
      </c>
      <c r="H219" s="181">
        <f t="shared" si="23"/>
        <v>28</v>
      </c>
      <c r="I219" s="12" t="s">
        <v>465</v>
      </c>
    </row>
    <row r="220" spans="1:9" ht="60" x14ac:dyDescent="0.25">
      <c r="A220" s="12" t="s">
        <v>368</v>
      </c>
      <c r="B220" s="12" t="s">
        <v>367</v>
      </c>
      <c r="C220" s="5"/>
      <c r="D220" s="4" t="s">
        <v>249</v>
      </c>
      <c r="E220" s="700"/>
      <c r="F220" s="181">
        <f>'1.3.расчет прочих'!M254</f>
        <v>28</v>
      </c>
      <c r="G220" s="181">
        <f t="shared" si="21"/>
        <v>28</v>
      </c>
      <c r="H220" s="181">
        <f t="shared" si="23"/>
        <v>28</v>
      </c>
      <c r="I220" s="12" t="s">
        <v>465</v>
      </c>
    </row>
    <row r="221" spans="1:9" ht="60" x14ac:dyDescent="0.25">
      <c r="A221" s="12" t="s">
        <v>374</v>
      </c>
      <c r="B221" s="12" t="s">
        <v>373</v>
      </c>
      <c r="C221" s="5"/>
      <c r="D221" s="4" t="s">
        <v>249</v>
      </c>
      <c r="E221" s="700"/>
      <c r="F221" s="181">
        <f>'1.3.расчет прочих'!M255</f>
        <v>28</v>
      </c>
      <c r="G221" s="181">
        <f t="shared" si="21"/>
        <v>28</v>
      </c>
      <c r="H221" s="181">
        <f t="shared" si="23"/>
        <v>28</v>
      </c>
      <c r="I221" s="12" t="s">
        <v>465</v>
      </c>
    </row>
    <row r="222" spans="1:9" ht="48" x14ac:dyDescent="0.25">
      <c r="A222" s="12" t="s">
        <v>356</v>
      </c>
      <c r="B222" s="12" t="s">
        <v>355</v>
      </c>
      <c r="C222" s="5"/>
      <c r="D222" s="4" t="s">
        <v>249</v>
      </c>
      <c r="E222" s="700"/>
      <c r="F222" s="181">
        <f>'1.3.расчет прочих'!M256</f>
        <v>28</v>
      </c>
      <c r="G222" s="181">
        <f t="shared" si="21"/>
        <v>28</v>
      </c>
      <c r="H222" s="181">
        <f t="shared" si="23"/>
        <v>28</v>
      </c>
      <c r="I222" s="12" t="s">
        <v>465</v>
      </c>
    </row>
    <row r="223" spans="1:9" ht="48" x14ac:dyDescent="0.25">
      <c r="A223" s="12" t="s">
        <v>364</v>
      </c>
      <c r="B223" s="12" t="s">
        <v>363</v>
      </c>
      <c r="C223" s="5"/>
      <c r="D223" s="4" t="s">
        <v>249</v>
      </c>
      <c r="E223" s="235"/>
      <c r="F223" s="181">
        <f>'1.3.расчет прочих'!M257</f>
        <v>28</v>
      </c>
      <c r="G223" s="181">
        <f t="shared" si="21"/>
        <v>28</v>
      </c>
      <c r="H223" s="181">
        <f t="shared" si="23"/>
        <v>28</v>
      </c>
      <c r="I223" s="12" t="s">
        <v>465</v>
      </c>
    </row>
    <row r="224" spans="1:9" ht="48" x14ac:dyDescent="0.25">
      <c r="A224" s="12" t="s">
        <v>370</v>
      </c>
      <c r="B224" s="12" t="s">
        <v>369</v>
      </c>
      <c r="C224" s="5"/>
      <c r="D224" s="4" t="s">
        <v>249</v>
      </c>
      <c r="E224" s="235"/>
      <c r="F224" s="181">
        <f>'1.3.расчет прочих'!M258</f>
        <v>28</v>
      </c>
      <c r="G224" s="181">
        <f t="shared" si="21"/>
        <v>28</v>
      </c>
      <c r="H224" s="181">
        <f t="shared" si="23"/>
        <v>28</v>
      </c>
      <c r="I224" s="12" t="s">
        <v>465</v>
      </c>
    </row>
    <row r="225" spans="1:9" ht="48" x14ac:dyDescent="0.25">
      <c r="A225" s="12" t="s">
        <v>376</v>
      </c>
      <c r="B225" s="12" t="s">
        <v>375</v>
      </c>
      <c r="C225" s="5"/>
      <c r="D225" s="4" t="s">
        <v>249</v>
      </c>
      <c r="E225" s="235"/>
      <c r="F225" s="181">
        <f>'1.3.расчет прочих'!M259</f>
        <v>28</v>
      </c>
      <c r="G225" s="181">
        <f t="shared" si="21"/>
        <v>28</v>
      </c>
      <c r="H225" s="181">
        <f t="shared" si="23"/>
        <v>28</v>
      </c>
      <c r="I225" s="12" t="s">
        <v>465</v>
      </c>
    </row>
    <row r="226" spans="1:9" x14ac:dyDescent="0.25">
      <c r="A226" s="17"/>
      <c r="B226" s="17"/>
      <c r="C226" s="16" t="s">
        <v>21</v>
      </c>
      <c r="D226" s="17" t="s">
        <v>22</v>
      </c>
      <c r="E226" s="17"/>
      <c r="F226" s="185"/>
      <c r="G226" s="185"/>
      <c r="H226" s="185"/>
      <c r="I226" s="17"/>
    </row>
    <row r="227" spans="1:9" ht="36" x14ac:dyDescent="0.25">
      <c r="A227" s="12" t="s">
        <v>357</v>
      </c>
      <c r="B227" s="12" t="s">
        <v>353</v>
      </c>
      <c r="C227" s="5"/>
      <c r="D227" s="4" t="s">
        <v>250</v>
      </c>
      <c r="E227" s="2" t="s">
        <v>247</v>
      </c>
      <c r="F227" s="181">
        <f>'1.3.расчет прочих'!N248</f>
        <v>0</v>
      </c>
      <c r="G227" s="181">
        <f t="shared" si="21"/>
        <v>0</v>
      </c>
      <c r="H227" s="181">
        <f t="shared" ref="H227:H238" si="24">F227</f>
        <v>0</v>
      </c>
      <c r="I227" s="4"/>
    </row>
    <row r="228" spans="1:9" ht="36" x14ac:dyDescent="0.25">
      <c r="A228" s="12" t="s">
        <v>360</v>
      </c>
      <c r="B228" s="12" t="s">
        <v>359</v>
      </c>
      <c r="C228" s="5"/>
      <c r="D228" s="4" t="s">
        <v>250</v>
      </c>
      <c r="E228" s="2" t="s">
        <v>247</v>
      </c>
      <c r="F228" s="181">
        <f>'1.3.расчет прочих'!N249</f>
        <v>0</v>
      </c>
      <c r="G228" s="181">
        <f t="shared" si="21"/>
        <v>0</v>
      </c>
      <c r="H228" s="181">
        <f t="shared" si="24"/>
        <v>0</v>
      </c>
      <c r="I228" s="4"/>
    </row>
    <row r="229" spans="1:9" ht="36" x14ac:dyDescent="0.25">
      <c r="A229" s="12" t="s">
        <v>366</v>
      </c>
      <c r="B229" s="12" t="s">
        <v>365</v>
      </c>
      <c r="C229" s="5"/>
      <c r="D229" s="4" t="s">
        <v>250</v>
      </c>
      <c r="E229" s="2" t="s">
        <v>247</v>
      </c>
      <c r="F229" s="181">
        <f>'1.3.расчет прочих'!N250</f>
        <v>0</v>
      </c>
      <c r="G229" s="181">
        <f t="shared" si="21"/>
        <v>0</v>
      </c>
      <c r="H229" s="181">
        <f t="shared" si="24"/>
        <v>0</v>
      </c>
      <c r="I229" s="4"/>
    </row>
    <row r="230" spans="1:9" ht="36" x14ac:dyDescent="0.25">
      <c r="A230" s="12" t="s">
        <v>372</v>
      </c>
      <c r="B230" s="12" t="s">
        <v>371</v>
      </c>
      <c r="C230" s="5"/>
      <c r="D230" s="4" t="s">
        <v>250</v>
      </c>
      <c r="E230" s="2" t="s">
        <v>247</v>
      </c>
      <c r="F230" s="181">
        <f>'1.3.расчет прочих'!N251</f>
        <v>0</v>
      </c>
      <c r="G230" s="181">
        <f t="shared" si="21"/>
        <v>0</v>
      </c>
      <c r="H230" s="181">
        <f t="shared" si="24"/>
        <v>0</v>
      </c>
      <c r="I230" s="4"/>
    </row>
    <row r="231" spans="1:9" ht="60" x14ac:dyDescent="0.25">
      <c r="A231" s="12" t="s">
        <v>358</v>
      </c>
      <c r="B231" s="12" t="s">
        <v>354</v>
      </c>
      <c r="C231" s="5"/>
      <c r="D231" s="4" t="s">
        <v>250</v>
      </c>
      <c r="E231" s="2" t="s">
        <v>247</v>
      </c>
      <c r="F231" s="181">
        <f>'1.3.расчет прочих'!N252</f>
        <v>0</v>
      </c>
      <c r="G231" s="181">
        <f t="shared" si="21"/>
        <v>0</v>
      </c>
      <c r="H231" s="181">
        <f t="shared" si="24"/>
        <v>0</v>
      </c>
      <c r="I231" s="4"/>
    </row>
    <row r="232" spans="1:9" ht="60" x14ac:dyDescent="0.25">
      <c r="A232" s="12" t="s">
        <v>362</v>
      </c>
      <c r="B232" s="12" t="s">
        <v>361</v>
      </c>
      <c r="C232" s="5"/>
      <c r="D232" s="4" t="s">
        <v>250</v>
      </c>
      <c r="E232" s="2" t="s">
        <v>247</v>
      </c>
      <c r="F232" s="181">
        <f>'1.3.расчет прочих'!N253</f>
        <v>0</v>
      </c>
      <c r="G232" s="181">
        <f t="shared" si="21"/>
        <v>0</v>
      </c>
      <c r="H232" s="181">
        <f t="shared" si="24"/>
        <v>0</v>
      </c>
      <c r="I232" s="4"/>
    </row>
    <row r="233" spans="1:9" ht="60" x14ac:dyDescent="0.25">
      <c r="A233" s="12" t="s">
        <v>368</v>
      </c>
      <c r="B233" s="12" t="s">
        <v>367</v>
      </c>
      <c r="C233" s="5"/>
      <c r="D233" s="4" t="s">
        <v>250</v>
      </c>
      <c r="E233" s="2" t="s">
        <v>247</v>
      </c>
      <c r="F233" s="181">
        <f>'1.3.расчет прочих'!N254</f>
        <v>0</v>
      </c>
      <c r="G233" s="181">
        <f t="shared" si="21"/>
        <v>0</v>
      </c>
      <c r="H233" s="181">
        <f t="shared" si="24"/>
        <v>0</v>
      </c>
      <c r="I233" s="4"/>
    </row>
    <row r="234" spans="1:9" ht="60" x14ac:dyDescent="0.25">
      <c r="A234" s="12" t="s">
        <v>374</v>
      </c>
      <c r="B234" s="12" t="s">
        <v>373</v>
      </c>
      <c r="C234" s="5"/>
      <c r="D234" s="4" t="s">
        <v>250</v>
      </c>
      <c r="E234" s="2" t="s">
        <v>247</v>
      </c>
      <c r="F234" s="181">
        <f>'1.3.расчет прочих'!N255</f>
        <v>0</v>
      </c>
      <c r="G234" s="181">
        <f t="shared" si="21"/>
        <v>0</v>
      </c>
      <c r="H234" s="181">
        <f t="shared" si="24"/>
        <v>0</v>
      </c>
      <c r="I234" s="4"/>
    </row>
    <row r="235" spans="1:9" ht="48" x14ac:dyDescent="0.25">
      <c r="A235" s="12" t="s">
        <v>356</v>
      </c>
      <c r="B235" s="12" t="s">
        <v>355</v>
      </c>
      <c r="C235" s="5"/>
      <c r="D235" s="4" t="s">
        <v>250</v>
      </c>
      <c r="E235" s="2" t="s">
        <v>247</v>
      </c>
      <c r="F235" s="181">
        <f>'1.3.расчет прочих'!N256</f>
        <v>0</v>
      </c>
      <c r="G235" s="181">
        <f t="shared" si="21"/>
        <v>0</v>
      </c>
      <c r="H235" s="181">
        <f t="shared" si="24"/>
        <v>0</v>
      </c>
      <c r="I235" s="4"/>
    </row>
    <row r="236" spans="1:9" ht="48" x14ac:dyDescent="0.25">
      <c r="A236" s="12" t="s">
        <v>364</v>
      </c>
      <c r="B236" s="12" t="s">
        <v>363</v>
      </c>
      <c r="C236" s="5"/>
      <c r="D236" s="4" t="s">
        <v>250</v>
      </c>
      <c r="E236" s="2" t="s">
        <v>247</v>
      </c>
      <c r="F236" s="181">
        <f>'1.3.расчет прочих'!N257</f>
        <v>0</v>
      </c>
      <c r="G236" s="181">
        <f t="shared" si="21"/>
        <v>0</v>
      </c>
      <c r="H236" s="181">
        <f t="shared" si="24"/>
        <v>0</v>
      </c>
      <c r="I236" s="4"/>
    </row>
    <row r="237" spans="1:9" ht="48" x14ac:dyDescent="0.25">
      <c r="A237" s="12" t="s">
        <v>370</v>
      </c>
      <c r="B237" s="12" t="s">
        <v>369</v>
      </c>
      <c r="C237" s="5"/>
      <c r="D237" s="4" t="s">
        <v>250</v>
      </c>
      <c r="E237" s="2" t="s">
        <v>247</v>
      </c>
      <c r="F237" s="181">
        <f>'1.3.расчет прочих'!N258</f>
        <v>0</v>
      </c>
      <c r="G237" s="181">
        <f t="shared" si="21"/>
        <v>0</v>
      </c>
      <c r="H237" s="181">
        <f t="shared" si="24"/>
        <v>0</v>
      </c>
      <c r="I237" s="4"/>
    </row>
    <row r="238" spans="1:9" ht="48" x14ac:dyDescent="0.25">
      <c r="A238" s="12" t="s">
        <v>376</v>
      </c>
      <c r="B238" s="12" t="s">
        <v>375</v>
      </c>
      <c r="C238" s="5"/>
      <c r="D238" s="4" t="s">
        <v>250</v>
      </c>
      <c r="E238" s="2" t="s">
        <v>247</v>
      </c>
      <c r="F238" s="181">
        <f>'1.3.расчет прочих'!N259</f>
        <v>0</v>
      </c>
      <c r="G238" s="181">
        <f t="shared" si="21"/>
        <v>0</v>
      </c>
      <c r="H238" s="181">
        <f t="shared" si="24"/>
        <v>0</v>
      </c>
      <c r="I238" s="4"/>
    </row>
    <row r="239" spans="1:9" ht="48" x14ac:dyDescent="0.25">
      <c r="A239" s="17"/>
      <c r="B239" s="17"/>
      <c r="C239" s="16" t="s">
        <v>23</v>
      </c>
      <c r="D239" s="17" t="s">
        <v>26</v>
      </c>
      <c r="E239" s="17"/>
      <c r="F239" s="185"/>
      <c r="G239" s="185"/>
      <c r="H239" s="185"/>
      <c r="I239" s="17"/>
    </row>
    <row r="240" spans="1:9" ht="48" x14ac:dyDescent="0.25">
      <c r="A240" s="12" t="s">
        <v>357</v>
      </c>
      <c r="B240" s="12" t="s">
        <v>353</v>
      </c>
      <c r="C240" s="5"/>
      <c r="D240" s="4" t="s">
        <v>260</v>
      </c>
      <c r="E240" s="4"/>
      <c r="F240" s="181">
        <f>'1.1.расчет фот 2024'!E9</f>
        <v>0</v>
      </c>
      <c r="G240" s="181">
        <f>F240</f>
        <v>0</v>
      </c>
      <c r="H240" s="181">
        <f>F240</f>
        <v>0</v>
      </c>
      <c r="I240" s="12" t="s">
        <v>466</v>
      </c>
    </row>
    <row r="241" spans="1:9" ht="48" x14ac:dyDescent="0.25">
      <c r="A241" s="12" t="s">
        <v>360</v>
      </c>
      <c r="B241" s="12" t="s">
        <v>359</v>
      </c>
      <c r="C241" s="5"/>
      <c r="D241" s="4" t="s">
        <v>260</v>
      </c>
      <c r="E241" s="4"/>
      <c r="F241" s="181">
        <f>'1.1.расчет фот 2024'!E10</f>
        <v>0</v>
      </c>
      <c r="G241" s="181">
        <f t="shared" ref="G241:G264" si="25">F241</f>
        <v>0</v>
      </c>
      <c r="H241" s="181">
        <f t="shared" ref="H241:H251" si="26">F241</f>
        <v>0</v>
      </c>
      <c r="I241" s="12" t="s">
        <v>466</v>
      </c>
    </row>
    <row r="242" spans="1:9" ht="48" x14ac:dyDescent="0.25">
      <c r="A242" s="12" t="s">
        <v>366</v>
      </c>
      <c r="B242" s="12" t="s">
        <v>365</v>
      </c>
      <c r="C242" s="5"/>
      <c r="D242" s="4" t="s">
        <v>260</v>
      </c>
      <c r="E242" s="4"/>
      <c r="F242" s="181">
        <f>'1.1.расчет фот 2024'!E11</f>
        <v>0</v>
      </c>
      <c r="G242" s="181">
        <f t="shared" si="25"/>
        <v>0</v>
      </c>
      <c r="H242" s="181">
        <f t="shared" si="26"/>
        <v>0</v>
      </c>
      <c r="I242" s="12" t="s">
        <v>466</v>
      </c>
    </row>
    <row r="243" spans="1:9" ht="48" x14ac:dyDescent="0.25">
      <c r="A243" s="12" t="s">
        <v>372</v>
      </c>
      <c r="B243" s="12" t="s">
        <v>371</v>
      </c>
      <c r="C243" s="5"/>
      <c r="D243" s="4" t="s">
        <v>260</v>
      </c>
      <c r="E243" s="4"/>
      <c r="F243" s="181">
        <f>'1.1.расчет фот 2024'!E12</f>
        <v>0</v>
      </c>
      <c r="G243" s="181">
        <f t="shared" si="25"/>
        <v>0</v>
      </c>
      <c r="H243" s="181">
        <f t="shared" si="26"/>
        <v>0</v>
      </c>
      <c r="I243" s="12" t="s">
        <v>466</v>
      </c>
    </row>
    <row r="244" spans="1:9" ht="60" x14ac:dyDescent="0.25">
      <c r="A244" s="12" t="s">
        <v>358</v>
      </c>
      <c r="B244" s="12" t="s">
        <v>354</v>
      </c>
      <c r="C244" s="5"/>
      <c r="D244" s="4" t="s">
        <v>260</v>
      </c>
      <c r="E244" s="4"/>
      <c r="F244" s="181">
        <f>'1.1.расчет фот 2024'!E13</f>
        <v>0</v>
      </c>
      <c r="G244" s="181">
        <f t="shared" si="25"/>
        <v>0</v>
      </c>
      <c r="H244" s="181">
        <f t="shared" si="26"/>
        <v>0</v>
      </c>
      <c r="I244" s="12" t="s">
        <v>466</v>
      </c>
    </row>
    <row r="245" spans="1:9" ht="60" x14ac:dyDescent="0.25">
      <c r="A245" s="12" t="s">
        <v>362</v>
      </c>
      <c r="B245" s="12" t="s">
        <v>361</v>
      </c>
      <c r="C245" s="5"/>
      <c r="D245" s="4" t="s">
        <v>260</v>
      </c>
      <c r="E245" s="4"/>
      <c r="F245" s="181">
        <f>'1.1.расчет фот 2024'!E14</f>
        <v>0</v>
      </c>
      <c r="G245" s="181">
        <f t="shared" si="25"/>
        <v>0</v>
      </c>
      <c r="H245" s="181">
        <f t="shared" si="26"/>
        <v>0</v>
      </c>
      <c r="I245" s="12" t="s">
        <v>466</v>
      </c>
    </row>
    <row r="246" spans="1:9" ht="60" x14ac:dyDescent="0.25">
      <c r="A246" s="12" t="s">
        <v>368</v>
      </c>
      <c r="B246" s="12" t="s">
        <v>367</v>
      </c>
      <c r="C246" s="5"/>
      <c r="D246" s="4" t="s">
        <v>260</v>
      </c>
      <c r="E246" s="4"/>
      <c r="F246" s="181">
        <f>'1.1.расчет фот 2024'!E15</f>
        <v>0</v>
      </c>
      <c r="G246" s="181">
        <f t="shared" si="25"/>
        <v>0</v>
      </c>
      <c r="H246" s="181">
        <f t="shared" si="26"/>
        <v>0</v>
      </c>
      <c r="I246" s="12" t="s">
        <v>466</v>
      </c>
    </row>
    <row r="247" spans="1:9" ht="60" x14ac:dyDescent="0.25">
      <c r="A247" s="12" t="s">
        <v>374</v>
      </c>
      <c r="B247" s="12" t="s">
        <v>373</v>
      </c>
      <c r="C247" s="5"/>
      <c r="D247" s="4" t="s">
        <v>260</v>
      </c>
      <c r="E247" s="4"/>
      <c r="F247" s="181">
        <f>'1.1.расчет фот 2024'!E16</f>
        <v>0</v>
      </c>
      <c r="G247" s="181">
        <f t="shared" si="25"/>
        <v>0</v>
      </c>
      <c r="H247" s="181">
        <f t="shared" si="26"/>
        <v>0</v>
      </c>
      <c r="I247" s="12" t="s">
        <v>466</v>
      </c>
    </row>
    <row r="248" spans="1:9" ht="48" x14ac:dyDescent="0.25">
      <c r="A248" s="12" t="s">
        <v>356</v>
      </c>
      <c r="B248" s="12" t="s">
        <v>355</v>
      </c>
      <c r="C248" s="5"/>
      <c r="D248" s="4" t="s">
        <v>260</v>
      </c>
      <c r="E248" s="4"/>
      <c r="F248" s="181">
        <f>'1.1.расчет фот 2024'!E17</f>
        <v>0</v>
      </c>
      <c r="G248" s="181">
        <f t="shared" si="25"/>
        <v>0</v>
      </c>
      <c r="H248" s="181">
        <f t="shared" si="26"/>
        <v>0</v>
      </c>
      <c r="I248" s="12" t="s">
        <v>466</v>
      </c>
    </row>
    <row r="249" spans="1:9" ht="48" x14ac:dyDescent="0.25">
      <c r="A249" s="12" t="s">
        <v>364</v>
      </c>
      <c r="B249" s="12" t="s">
        <v>363</v>
      </c>
      <c r="C249" s="5"/>
      <c r="D249" s="4" t="s">
        <v>260</v>
      </c>
      <c r="E249" s="4"/>
      <c r="F249" s="181">
        <f>'1.1.расчет фот 2024'!E18</f>
        <v>0</v>
      </c>
      <c r="G249" s="181">
        <f t="shared" si="25"/>
        <v>0</v>
      </c>
      <c r="H249" s="181">
        <f t="shared" si="26"/>
        <v>0</v>
      </c>
      <c r="I249" s="12" t="s">
        <v>466</v>
      </c>
    </row>
    <row r="250" spans="1:9" ht="48" x14ac:dyDescent="0.25">
      <c r="A250" s="12" t="s">
        <v>370</v>
      </c>
      <c r="B250" s="12" t="s">
        <v>369</v>
      </c>
      <c r="C250" s="5"/>
      <c r="D250" s="4" t="s">
        <v>260</v>
      </c>
      <c r="E250" s="4"/>
      <c r="F250" s="181">
        <f>'1.1.расчет фот 2024'!E19</f>
        <v>0</v>
      </c>
      <c r="G250" s="181">
        <f t="shared" si="25"/>
        <v>0</v>
      </c>
      <c r="H250" s="181">
        <f t="shared" si="26"/>
        <v>0</v>
      </c>
      <c r="I250" s="12" t="s">
        <v>466</v>
      </c>
    </row>
    <row r="251" spans="1:9" ht="48" x14ac:dyDescent="0.25">
      <c r="A251" s="12" t="s">
        <v>376</v>
      </c>
      <c r="B251" s="12" t="s">
        <v>375</v>
      </c>
      <c r="C251" s="5"/>
      <c r="D251" s="4" t="s">
        <v>260</v>
      </c>
      <c r="E251" s="4"/>
      <c r="F251" s="181">
        <f>'1.1.расчет фот 2024'!E20</f>
        <v>0</v>
      </c>
      <c r="G251" s="181">
        <f t="shared" si="25"/>
        <v>0</v>
      </c>
      <c r="H251" s="181">
        <f t="shared" si="26"/>
        <v>0</v>
      </c>
      <c r="I251" s="12" t="s">
        <v>466</v>
      </c>
    </row>
    <row r="252" spans="1:9" x14ac:dyDescent="0.25">
      <c r="A252" s="17"/>
      <c r="B252" s="17"/>
      <c r="C252" s="16" t="s">
        <v>24</v>
      </c>
      <c r="D252" s="17" t="s">
        <v>25</v>
      </c>
      <c r="E252" s="17"/>
      <c r="F252" s="185"/>
      <c r="G252" s="185"/>
      <c r="H252" s="185"/>
      <c r="I252" s="17"/>
    </row>
    <row r="253" spans="1:9" ht="36" x14ac:dyDescent="0.25">
      <c r="A253" s="12" t="s">
        <v>357</v>
      </c>
      <c r="B253" s="12" t="s">
        <v>353</v>
      </c>
      <c r="C253" s="5"/>
      <c r="D253" s="4" t="s">
        <v>248</v>
      </c>
      <c r="E253" s="699" t="s">
        <v>246</v>
      </c>
      <c r="F253" s="181">
        <f>'1.3.расчет прочих'!O248</f>
        <v>28</v>
      </c>
      <c r="G253" s="181">
        <f t="shared" si="25"/>
        <v>28</v>
      </c>
      <c r="H253" s="181">
        <f t="shared" ref="H253:H264" si="27">F253</f>
        <v>28</v>
      </c>
      <c r="I253" s="12" t="s">
        <v>467</v>
      </c>
    </row>
    <row r="254" spans="1:9" ht="36" x14ac:dyDescent="0.25">
      <c r="A254" s="12" t="s">
        <v>360</v>
      </c>
      <c r="B254" s="12" t="s">
        <v>359</v>
      </c>
      <c r="C254" s="5"/>
      <c r="D254" s="4" t="s">
        <v>248</v>
      </c>
      <c r="E254" s="700"/>
      <c r="F254" s="181">
        <f>'1.3.расчет прочих'!O249</f>
        <v>28</v>
      </c>
      <c r="G254" s="181">
        <f t="shared" si="25"/>
        <v>28</v>
      </c>
      <c r="H254" s="181">
        <f t="shared" si="27"/>
        <v>28</v>
      </c>
      <c r="I254" s="12" t="s">
        <v>467</v>
      </c>
    </row>
    <row r="255" spans="1:9" ht="36" x14ac:dyDescent="0.25">
      <c r="A255" s="12" t="s">
        <v>366</v>
      </c>
      <c r="B255" s="12" t="s">
        <v>365</v>
      </c>
      <c r="C255" s="5"/>
      <c r="D255" s="4" t="s">
        <v>248</v>
      </c>
      <c r="E255" s="700"/>
      <c r="F255" s="181">
        <f>'1.3.расчет прочих'!O250</f>
        <v>28</v>
      </c>
      <c r="G255" s="181">
        <f t="shared" si="25"/>
        <v>28</v>
      </c>
      <c r="H255" s="181">
        <f t="shared" si="27"/>
        <v>28</v>
      </c>
      <c r="I255" s="12" t="s">
        <v>467</v>
      </c>
    </row>
    <row r="256" spans="1:9" ht="36" x14ac:dyDescent="0.25">
      <c r="A256" s="12" t="s">
        <v>372</v>
      </c>
      <c r="B256" s="12" t="s">
        <v>371</v>
      </c>
      <c r="C256" s="5"/>
      <c r="D256" s="4" t="s">
        <v>248</v>
      </c>
      <c r="E256" s="700"/>
      <c r="F256" s="181">
        <f>'1.3.расчет прочих'!O251</f>
        <v>28</v>
      </c>
      <c r="G256" s="181">
        <f t="shared" si="25"/>
        <v>28</v>
      </c>
      <c r="H256" s="181">
        <f t="shared" si="27"/>
        <v>28</v>
      </c>
      <c r="I256" s="12" t="s">
        <v>467</v>
      </c>
    </row>
    <row r="257" spans="1:9" ht="60" x14ac:dyDescent="0.25">
      <c r="A257" s="12" t="s">
        <v>358</v>
      </c>
      <c r="B257" s="12" t="s">
        <v>354</v>
      </c>
      <c r="C257" s="5"/>
      <c r="D257" s="4" t="s">
        <v>248</v>
      </c>
      <c r="E257" s="700"/>
      <c r="F257" s="181">
        <f>'1.3.расчет прочих'!O252</f>
        <v>28</v>
      </c>
      <c r="G257" s="181">
        <f t="shared" si="25"/>
        <v>28</v>
      </c>
      <c r="H257" s="181">
        <f t="shared" si="27"/>
        <v>28</v>
      </c>
      <c r="I257" s="12" t="s">
        <v>467</v>
      </c>
    </row>
    <row r="258" spans="1:9" ht="60" x14ac:dyDescent="0.25">
      <c r="A258" s="12" t="s">
        <v>362</v>
      </c>
      <c r="B258" s="12" t="s">
        <v>361</v>
      </c>
      <c r="C258" s="5"/>
      <c r="D258" s="4" t="s">
        <v>248</v>
      </c>
      <c r="E258" s="700"/>
      <c r="F258" s="181">
        <f>'1.3.расчет прочих'!O253</f>
        <v>28</v>
      </c>
      <c r="G258" s="181">
        <f t="shared" si="25"/>
        <v>28</v>
      </c>
      <c r="H258" s="181">
        <f t="shared" si="27"/>
        <v>28</v>
      </c>
      <c r="I258" s="12" t="s">
        <v>467</v>
      </c>
    </row>
    <row r="259" spans="1:9" ht="60" x14ac:dyDescent="0.25">
      <c r="A259" s="12" t="s">
        <v>368</v>
      </c>
      <c r="B259" s="12" t="s">
        <v>367</v>
      </c>
      <c r="C259" s="5"/>
      <c r="D259" s="4" t="s">
        <v>248</v>
      </c>
      <c r="E259" s="700"/>
      <c r="F259" s="181">
        <f>'1.3.расчет прочих'!O254</f>
        <v>28</v>
      </c>
      <c r="G259" s="181">
        <f t="shared" si="25"/>
        <v>28</v>
      </c>
      <c r="H259" s="181">
        <f t="shared" si="27"/>
        <v>28</v>
      </c>
      <c r="I259" s="12" t="s">
        <v>467</v>
      </c>
    </row>
    <row r="260" spans="1:9" ht="60" x14ac:dyDescent="0.25">
      <c r="A260" s="12" t="s">
        <v>374</v>
      </c>
      <c r="B260" s="12" t="s">
        <v>373</v>
      </c>
      <c r="C260" s="5"/>
      <c r="D260" s="4" t="s">
        <v>248</v>
      </c>
      <c r="E260" s="700"/>
      <c r="F260" s="181">
        <f>'1.3.расчет прочих'!O255</f>
        <v>28</v>
      </c>
      <c r="G260" s="181">
        <f t="shared" si="25"/>
        <v>28</v>
      </c>
      <c r="H260" s="181">
        <f t="shared" si="27"/>
        <v>28</v>
      </c>
      <c r="I260" s="12" t="s">
        <v>467</v>
      </c>
    </row>
    <row r="261" spans="1:9" ht="48" x14ac:dyDescent="0.25">
      <c r="A261" s="12" t="s">
        <v>356</v>
      </c>
      <c r="B261" s="12" t="s">
        <v>355</v>
      </c>
      <c r="C261" s="5"/>
      <c r="D261" s="4" t="s">
        <v>248</v>
      </c>
      <c r="E261" s="700"/>
      <c r="F261" s="181">
        <f>'1.3.расчет прочих'!O256</f>
        <v>28</v>
      </c>
      <c r="G261" s="181">
        <f t="shared" si="25"/>
        <v>28</v>
      </c>
      <c r="H261" s="181">
        <f t="shared" si="27"/>
        <v>28</v>
      </c>
      <c r="I261" s="12" t="s">
        <v>467</v>
      </c>
    </row>
    <row r="262" spans="1:9" ht="48" x14ac:dyDescent="0.25">
      <c r="A262" s="12" t="s">
        <v>364</v>
      </c>
      <c r="B262" s="12" t="s">
        <v>363</v>
      </c>
      <c r="C262" s="5"/>
      <c r="D262" s="4" t="s">
        <v>248</v>
      </c>
      <c r="E262" s="235"/>
      <c r="F262" s="181">
        <f>'1.3.расчет прочих'!O257</f>
        <v>28</v>
      </c>
      <c r="G262" s="181">
        <f t="shared" si="25"/>
        <v>28</v>
      </c>
      <c r="H262" s="181">
        <f t="shared" si="27"/>
        <v>28</v>
      </c>
      <c r="I262" s="12" t="s">
        <v>467</v>
      </c>
    </row>
    <row r="263" spans="1:9" ht="48" x14ac:dyDescent="0.25">
      <c r="A263" s="12" t="s">
        <v>370</v>
      </c>
      <c r="B263" s="12" t="s">
        <v>369</v>
      </c>
      <c r="C263" s="5"/>
      <c r="D263" s="4" t="s">
        <v>248</v>
      </c>
      <c r="E263" s="235"/>
      <c r="F263" s="181">
        <f>'1.3.расчет прочих'!O258</f>
        <v>28</v>
      </c>
      <c r="G263" s="181">
        <f t="shared" si="25"/>
        <v>28</v>
      </c>
      <c r="H263" s="181">
        <f t="shared" si="27"/>
        <v>28</v>
      </c>
      <c r="I263" s="12" t="s">
        <v>467</v>
      </c>
    </row>
    <row r="264" spans="1:9" ht="48" x14ac:dyDescent="0.25">
      <c r="A264" s="12" t="s">
        <v>376</v>
      </c>
      <c r="B264" s="12" t="s">
        <v>375</v>
      </c>
      <c r="C264" s="5"/>
      <c r="D264" s="4" t="s">
        <v>248</v>
      </c>
      <c r="E264" s="235"/>
      <c r="F264" s="181">
        <f>'1.3.расчет прочих'!O259</f>
        <v>28</v>
      </c>
      <c r="G264" s="181">
        <f t="shared" si="25"/>
        <v>28</v>
      </c>
      <c r="H264" s="181">
        <f t="shared" si="27"/>
        <v>28</v>
      </c>
      <c r="I264" s="12" t="s">
        <v>467</v>
      </c>
    </row>
    <row r="265" spans="1:9" x14ac:dyDescent="0.25">
      <c r="A265" s="7"/>
      <c r="B265" s="7"/>
      <c r="C265" s="14" t="s">
        <v>255</v>
      </c>
      <c r="D265" s="15" t="s">
        <v>37</v>
      </c>
      <c r="E265" s="7"/>
      <c r="F265" s="8"/>
      <c r="G265" s="8"/>
      <c r="H265" s="8"/>
      <c r="I265" s="7"/>
    </row>
    <row r="266" spans="1:9" ht="36" x14ac:dyDescent="0.25">
      <c r="A266" s="15" t="s">
        <v>357</v>
      </c>
      <c r="B266" s="15" t="s">
        <v>353</v>
      </c>
      <c r="C266" s="14"/>
      <c r="D266" s="15"/>
      <c r="E266" s="15"/>
      <c r="F266" s="61">
        <f>F16+F84</f>
        <v>22219</v>
      </c>
      <c r="G266" s="61">
        <f t="shared" ref="G266:H266" si="28">G16+G84</f>
        <v>23091</v>
      </c>
      <c r="H266" s="61">
        <f t="shared" si="28"/>
        <v>23997</v>
      </c>
      <c r="I266" s="15"/>
    </row>
    <row r="267" spans="1:9" ht="36" x14ac:dyDescent="0.25">
      <c r="A267" s="15" t="s">
        <v>360</v>
      </c>
      <c r="B267" s="15" t="s">
        <v>359</v>
      </c>
      <c r="C267" s="14"/>
      <c r="D267" s="15"/>
      <c r="E267" s="15"/>
      <c r="F267" s="61">
        <f t="shared" ref="F267:H270" si="29">F17+F85</f>
        <v>59353</v>
      </c>
      <c r="G267" s="61">
        <f t="shared" si="29"/>
        <v>61713</v>
      </c>
      <c r="H267" s="61">
        <f t="shared" si="29"/>
        <v>62062</v>
      </c>
      <c r="I267" s="15"/>
    </row>
    <row r="268" spans="1:9" ht="36" x14ac:dyDescent="0.25">
      <c r="A268" s="15" t="s">
        <v>366</v>
      </c>
      <c r="B268" s="15" t="s">
        <v>365</v>
      </c>
      <c r="C268" s="14"/>
      <c r="D268" s="15"/>
      <c r="E268" s="15"/>
      <c r="F268" s="61">
        <f t="shared" si="29"/>
        <v>51671</v>
      </c>
      <c r="G268" s="61">
        <f t="shared" si="29"/>
        <v>53723</v>
      </c>
      <c r="H268" s="61">
        <f t="shared" si="29"/>
        <v>54026</v>
      </c>
      <c r="I268" s="15"/>
    </row>
    <row r="269" spans="1:9" ht="36" x14ac:dyDescent="0.25">
      <c r="A269" s="15" t="s">
        <v>372</v>
      </c>
      <c r="B269" s="15" t="s">
        <v>371</v>
      </c>
      <c r="C269" s="14"/>
      <c r="D269" s="15"/>
      <c r="E269" s="15"/>
      <c r="F269" s="61">
        <f t="shared" si="29"/>
        <v>200959</v>
      </c>
      <c r="G269" s="61">
        <f t="shared" si="29"/>
        <v>208992</v>
      </c>
      <c r="H269" s="61">
        <f t="shared" si="29"/>
        <v>210181</v>
      </c>
      <c r="I269" s="15"/>
    </row>
    <row r="270" spans="1:9" ht="60" x14ac:dyDescent="0.25">
      <c r="A270" s="15" t="s">
        <v>358</v>
      </c>
      <c r="B270" s="15" t="s">
        <v>354</v>
      </c>
      <c r="C270" s="14"/>
      <c r="D270" s="15"/>
      <c r="E270" s="15"/>
      <c r="F270" s="61">
        <f>F20+F88</f>
        <v>27535</v>
      </c>
      <c r="G270" s="61">
        <f t="shared" si="29"/>
        <v>28620</v>
      </c>
      <c r="H270" s="61">
        <f t="shared" si="29"/>
        <v>28780</v>
      </c>
      <c r="I270" s="15"/>
    </row>
    <row r="271" spans="1:9" ht="60" x14ac:dyDescent="0.25">
      <c r="A271" s="15" t="s">
        <v>362</v>
      </c>
      <c r="B271" s="15" t="s">
        <v>361</v>
      </c>
      <c r="C271" s="14"/>
      <c r="D271" s="15"/>
      <c r="E271" s="15"/>
      <c r="F271" s="61">
        <f t="shared" ref="F271:H274" si="30">F21+F89</f>
        <v>74657</v>
      </c>
      <c r="G271" s="61">
        <f t="shared" si="30"/>
        <v>77630</v>
      </c>
      <c r="H271" s="61">
        <f t="shared" si="30"/>
        <v>78070</v>
      </c>
      <c r="I271" s="15"/>
    </row>
    <row r="272" spans="1:9" ht="60" x14ac:dyDescent="0.25">
      <c r="A272" s="15" t="s">
        <v>368</v>
      </c>
      <c r="B272" s="15" t="s">
        <v>367</v>
      </c>
      <c r="C272" s="14"/>
      <c r="D272" s="15"/>
      <c r="E272" s="15"/>
      <c r="F272" s="61">
        <f t="shared" si="30"/>
        <v>178260</v>
      </c>
      <c r="G272" s="61">
        <f t="shared" si="30"/>
        <v>185384</v>
      </c>
      <c r="H272" s="61">
        <f t="shared" si="30"/>
        <v>186439</v>
      </c>
      <c r="I272" s="15"/>
    </row>
    <row r="273" spans="1:32" ht="60" x14ac:dyDescent="0.25">
      <c r="A273" s="15" t="s">
        <v>374</v>
      </c>
      <c r="B273" s="15" t="s">
        <v>373</v>
      </c>
      <c r="C273" s="14"/>
      <c r="D273" s="15"/>
      <c r="E273" s="15"/>
      <c r="F273" s="61">
        <f t="shared" si="30"/>
        <v>2356373</v>
      </c>
      <c r="G273" s="61">
        <f t="shared" si="30"/>
        <v>2450770</v>
      </c>
      <c r="H273" s="61">
        <f t="shared" si="30"/>
        <v>2464737</v>
      </c>
      <c r="I273" s="15"/>
    </row>
    <row r="274" spans="1:32" ht="48" x14ac:dyDescent="0.25">
      <c r="A274" s="15" t="s">
        <v>356</v>
      </c>
      <c r="B274" s="15" t="s">
        <v>355</v>
      </c>
      <c r="C274" s="14"/>
      <c r="D274" s="15"/>
      <c r="E274" s="15"/>
      <c r="F274" s="61">
        <f>F24+F92</f>
        <v>147700</v>
      </c>
      <c r="G274" s="61">
        <f t="shared" si="30"/>
        <v>153600</v>
      </c>
      <c r="H274" s="61">
        <f t="shared" si="30"/>
        <v>154473</v>
      </c>
      <c r="I274" s="15"/>
    </row>
    <row r="275" spans="1:32" ht="48" x14ac:dyDescent="0.25">
      <c r="A275" s="15" t="s">
        <v>364</v>
      </c>
      <c r="B275" s="15" t="s">
        <v>363</v>
      </c>
      <c r="C275" s="14"/>
      <c r="D275" s="15"/>
      <c r="E275" s="15"/>
      <c r="F275" s="61">
        <f t="shared" ref="F275:H277" si="31">F25+F93</f>
        <v>113993</v>
      </c>
      <c r="G275" s="61">
        <f t="shared" si="31"/>
        <v>118542</v>
      </c>
      <c r="H275" s="61">
        <f t="shared" si="31"/>
        <v>119216</v>
      </c>
      <c r="I275" s="15"/>
    </row>
    <row r="276" spans="1:32" ht="48" x14ac:dyDescent="0.25">
      <c r="A276" s="15" t="s">
        <v>370</v>
      </c>
      <c r="B276" s="15" t="s">
        <v>369</v>
      </c>
      <c r="C276" s="14"/>
      <c r="D276" s="15"/>
      <c r="E276" s="15"/>
      <c r="F276" s="61">
        <f t="shared" si="31"/>
        <v>209870</v>
      </c>
      <c r="G276" s="61">
        <f t="shared" si="31"/>
        <v>218261</v>
      </c>
      <c r="H276" s="61">
        <f t="shared" si="31"/>
        <v>219502</v>
      </c>
      <c r="I276" s="15"/>
    </row>
    <row r="277" spans="1:32" ht="48" x14ac:dyDescent="0.25">
      <c r="A277" s="15" t="s">
        <v>376</v>
      </c>
      <c r="B277" s="15" t="s">
        <v>375</v>
      </c>
      <c r="C277" s="14"/>
      <c r="D277" s="15"/>
      <c r="E277" s="15"/>
      <c r="F277" s="61">
        <f t="shared" si="31"/>
        <v>1885192</v>
      </c>
      <c r="G277" s="61">
        <f t="shared" si="31"/>
        <v>1960710</v>
      </c>
      <c r="H277" s="61">
        <f t="shared" si="31"/>
        <v>1971884</v>
      </c>
      <c r="I277" s="15"/>
    </row>
    <row r="279" spans="1:32" x14ac:dyDescent="0.25">
      <c r="A279" s="97" t="s">
        <v>618</v>
      </c>
      <c r="B279" s="97"/>
      <c r="C279" s="97"/>
      <c r="D279" s="97"/>
      <c r="E279" s="97"/>
      <c r="F279" s="97"/>
      <c r="G279" s="97"/>
      <c r="H279" s="97"/>
      <c r="I279" s="97"/>
      <c r="J279" s="97"/>
      <c r="K279" s="75"/>
    </row>
    <row r="280" spans="1:32" ht="15" customHeight="1" x14ac:dyDescent="0.25">
      <c r="A280" s="701" t="s">
        <v>0</v>
      </c>
      <c r="B280" s="701" t="s">
        <v>1</v>
      </c>
      <c r="C280" s="702"/>
      <c r="D280" s="703"/>
      <c r="E280" s="704"/>
      <c r="F280" s="698" t="s">
        <v>379</v>
      </c>
      <c r="G280" s="698"/>
      <c r="H280" s="698"/>
      <c r="I280" s="698"/>
      <c r="J280" s="698"/>
      <c r="K280" s="698"/>
      <c r="L280" s="689" t="s">
        <v>397</v>
      </c>
      <c r="M280" s="690"/>
      <c r="N280" s="690"/>
      <c r="O280" s="690"/>
      <c r="P280" s="690"/>
      <c r="Q280" s="690"/>
      <c r="R280" s="690"/>
      <c r="S280" s="690"/>
      <c r="T280" s="690"/>
      <c r="U280" s="690"/>
      <c r="V280" s="690"/>
      <c r="W280" s="690"/>
      <c r="X280" s="690"/>
      <c r="Y280" s="690"/>
      <c r="Z280" s="690"/>
      <c r="AA280" s="690"/>
      <c r="AB280" s="690"/>
      <c r="AC280" s="690"/>
      <c r="AD280" s="690"/>
      <c r="AE280" s="690"/>
      <c r="AF280" s="691"/>
    </row>
    <row r="281" spans="1:32" ht="57.75" customHeight="1" x14ac:dyDescent="0.25">
      <c r="A281" s="701"/>
      <c r="B281" s="701"/>
      <c r="C281" s="702"/>
      <c r="D281" s="705"/>
      <c r="E281" s="706"/>
      <c r="F281" s="692" t="s">
        <v>380</v>
      </c>
      <c r="G281" s="693"/>
      <c r="H281" s="694"/>
      <c r="I281" s="692" t="s">
        <v>381</v>
      </c>
      <c r="J281" s="693"/>
      <c r="K281" s="694"/>
      <c r="L281" s="695" t="s">
        <v>382</v>
      </c>
      <c r="M281" s="696"/>
      <c r="N281" s="697"/>
      <c r="O281" s="695" t="s">
        <v>383</v>
      </c>
      <c r="P281" s="696"/>
      <c r="Q281" s="697"/>
      <c r="R281" s="695" t="s">
        <v>384</v>
      </c>
      <c r="S281" s="696"/>
      <c r="T281" s="697"/>
      <c r="U281" s="695" t="s">
        <v>620</v>
      </c>
      <c r="V281" s="696"/>
      <c r="W281" s="697"/>
      <c r="X281" s="695" t="s">
        <v>621</v>
      </c>
      <c r="Y281" s="696"/>
      <c r="Z281" s="697"/>
      <c r="AA281" s="695" t="s">
        <v>622</v>
      </c>
      <c r="AB281" s="696"/>
      <c r="AC281" s="697"/>
      <c r="AD281" s="695" t="s">
        <v>623</v>
      </c>
      <c r="AE281" s="696"/>
      <c r="AF281" s="697"/>
    </row>
    <row r="282" spans="1:32" x14ac:dyDescent="0.25">
      <c r="A282" s="237"/>
      <c r="B282" s="237"/>
      <c r="C282" s="238"/>
      <c r="D282" s="236"/>
      <c r="E282" s="243"/>
      <c r="F282" s="237">
        <v>2024</v>
      </c>
      <c r="G282" s="237">
        <v>2025</v>
      </c>
      <c r="H282" s="237">
        <v>2026</v>
      </c>
      <c r="I282" s="330">
        <v>2024</v>
      </c>
      <c r="J282" s="330">
        <v>2025</v>
      </c>
      <c r="K282" s="330">
        <v>2026</v>
      </c>
      <c r="L282" s="330">
        <v>2024</v>
      </c>
      <c r="M282" s="330">
        <v>2025</v>
      </c>
      <c r="N282" s="330">
        <v>2026</v>
      </c>
      <c r="O282" s="330">
        <v>2024</v>
      </c>
      <c r="P282" s="330">
        <v>2025</v>
      </c>
      <c r="Q282" s="330">
        <v>2026</v>
      </c>
      <c r="R282" s="330">
        <v>2024</v>
      </c>
      <c r="S282" s="330">
        <v>2025</v>
      </c>
      <c r="T282" s="330">
        <v>2026</v>
      </c>
      <c r="U282" s="330">
        <v>2024</v>
      </c>
      <c r="V282" s="330">
        <v>2025</v>
      </c>
      <c r="W282" s="330">
        <v>2026</v>
      </c>
      <c r="X282" s="330">
        <v>2024</v>
      </c>
      <c r="Y282" s="330">
        <v>2025</v>
      </c>
      <c r="Z282" s="330">
        <v>2026</v>
      </c>
      <c r="AA282" s="330">
        <v>2024</v>
      </c>
      <c r="AB282" s="330">
        <v>2025</v>
      </c>
      <c r="AC282" s="330">
        <v>2026</v>
      </c>
      <c r="AD282" s="330">
        <v>2024</v>
      </c>
      <c r="AE282" s="330">
        <v>2025</v>
      </c>
      <c r="AF282" s="330">
        <v>2026</v>
      </c>
    </row>
    <row r="283" spans="1:32" ht="22.5" hidden="1" customHeight="1" x14ac:dyDescent="0.25">
      <c r="A283" s="3"/>
      <c r="B283" s="3"/>
      <c r="C283" s="3"/>
      <c r="D283" s="241"/>
      <c r="E283" s="98"/>
      <c r="F283" s="686"/>
      <c r="G283" s="687"/>
      <c r="H283" s="688"/>
      <c r="I283" s="98"/>
      <c r="J283" s="98"/>
      <c r="K283" s="98"/>
      <c r="L283" s="99"/>
      <c r="M283" s="98"/>
      <c r="N283" s="98"/>
      <c r="O283" s="99"/>
      <c r="P283" s="98"/>
      <c r="Q283" s="98"/>
      <c r="R283" s="98"/>
      <c r="S283" s="98"/>
      <c r="T283" s="98"/>
      <c r="U283" s="99"/>
      <c r="V283" s="98"/>
      <c r="W283" s="98"/>
      <c r="X283" s="98"/>
      <c r="Y283" s="98"/>
      <c r="Z283" s="98"/>
      <c r="AA283" s="99"/>
      <c r="AB283" s="98"/>
      <c r="AC283" s="98"/>
      <c r="AD283" s="98"/>
      <c r="AE283" s="98"/>
      <c r="AF283" s="98"/>
    </row>
    <row r="284" spans="1:32" s="101" customFormat="1" ht="31.5" customHeight="1" x14ac:dyDescent="0.25">
      <c r="A284" s="100" t="s">
        <v>263</v>
      </c>
    </row>
    <row r="285" spans="1:32" x14ac:dyDescent="0.25">
      <c r="A285" s="239" t="s">
        <v>385</v>
      </c>
      <c r="B285" s="11"/>
      <c r="C285" s="16" t="s">
        <v>386</v>
      </c>
      <c r="D285" s="682"/>
      <c r="E285" s="683"/>
      <c r="F285" s="102" t="s">
        <v>387</v>
      </c>
      <c r="G285" s="102" t="s">
        <v>387</v>
      </c>
      <c r="H285" s="102" t="s">
        <v>387</v>
      </c>
      <c r="I285" s="102" t="s">
        <v>387</v>
      </c>
      <c r="J285" s="102" t="s">
        <v>387</v>
      </c>
      <c r="K285" s="102" t="s">
        <v>387</v>
      </c>
      <c r="L285" s="103">
        <f t="shared" ref="L285:T285" si="32">SUM(L286:L297)</f>
        <v>1553</v>
      </c>
      <c r="M285" s="103">
        <f t="shared" si="32"/>
        <v>1553</v>
      </c>
      <c r="N285" s="103">
        <f t="shared" si="32"/>
        <v>1553</v>
      </c>
      <c r="O285" s="103">
        <f t="shared" si="32"/>
        <v>0</v>
      </c>
      <c r="P285" s="103">
        <f t="shared" si="32"/>
        <v>0</v>
      </c>
      <c r="Q285" s="103">
        <f t="shared" si="32"/>
        <v>0</v>
      </c>
      <c r="R285" s="103">
        <f t="shared" si="32"/>
        <v>113791064</v>
      </c>
      <c r="S285" s="103">
        <f t="shared" si="32"/>
        <v>118322022</v>
      </c>
      <c r="T285" s="103">
        <f t="shared" si="32"/>
        <v>119328667</v>
      </c>
      <c r="U285" s="102" t="s">
        <v>387</v>
      </c>
      <c r="V285" s="102" t="s">
        <v>387</v>
      </c>
      <c r="W285" s="102" t="s">
        <v>387</v>
      </c>
      <c r="X285" s="102" t="s">
        <v>387</v>
      </c>
      <c r="Y285" s="102" t="s">
        <v>387</v>
      </c>
      <c r="Z285" s="102" t="s">
        <v>387</v>
      </c>
      <c r="AA285" s="103">
        <f t="shared" ref="AA285:AF285" si="33">SUM(AA286:AA297)</f>
        <v>0</v>
      </c>
      <c r="AB285" s="103">
        <f t="shared" si="33"/>
        <v>0</v>
      </c>
      <c r="AC285" s="103">
        <f t="shared" si="33"/>
        <v>0</v>
      </c>
      <c r="AD285" s="103">
        <f t="shared" si="33"/>
        <v>8731128.3900000006</v>
      </c>
      <c r="AE285" s="103">
        <f t="shared" si="33"/>
        <v>8843027.2400000002</v>
      </c>
      <c r="AF285" s="103">
        <f t="shared" si="33"/>
        <v>9141628.5500000007</v>
      </c>
    </row>
    <row r="286" spans="1:32" ht="36" x14ac:dyDescent="0.25">
      <c r="A286" s="12" t="s">
        <v>357</v>
      </c>
      <c r="B286" s="12" t="s">
        <v>353</v>
      </c>
      <c r="C286" s="5"/>
      <c r="D286" s="104"/>
      <c r="E286" s="105"/>
      <c r="F286" s="106"/>
      <c r="G286" s="106"/>
      <c r="H286" s="106"/>
      <c r="I286" s="106">
        <f>F266</f>
        <v>22219</v>
      </c>
      <c r="J286" s="106">
        <f t="shared" ref="J286:K297" si="34">G266</f>
        <v>23091</v>
      </c>
      <c r="K286" s="106">
        <f t="shared" si="34"/>
        <v>23997</v>
      </c>
      <c r="L286" s="108">
        <v>433</v>
      </c>
      <c r="M286" s="108">
        <v>433</v>
      </c>
      <c r="N286" s="108">
        <v>433</v>
      </c>
      <c r="O286" s="107">
        <f t="shared" ref="O286:O297" si="35">$F286*L286</f>
        <v>0</v>
      </c>
      <c r="P286" s="107">
        <f t="shared" ref="P286:P297" si="36">$G286*M286</f>
        <v>0</v>
      </c>
      <c r="Q286" s="107">
        <f t="shared" ref="Q286:Q297" si="37">$H286*N286</f>
        <v>0</v>
      </c>
      <c r="R286" s="107">
        <f t="shared" ref="R286:R297" si="38">$I286*L286</f>
        <v>9620827</v>
      </c>
      <c r="S286" s="107">
        <f t="shared" ref="S286:S297" si="39">$J286*M286</f>
        <v>9998403</v>
      </c>
      <c r="T286" s="107">
        <f t="shared" ref="T286:T297" si="40">$K286*N286</f>
        <v>10390701</v>
      </c>
      <c r="U286" s="107">
        <f>$F286*U$300</f>
        <v>0</v>
      </c>
      <c r="V286" s="107">
        <f>$G286*V$300</f>
        <v>0</v>
      </c>
      <c r="W286" s="107">
        <f>$H286*W$300</f>
        <v>0</v>
      </c>
      <c r="X286" s="107">
        <f>$I286*X$300</f>
        <v>1704.85</v>
      </c>
      <c r="Y286" s="107">
        <f>$J286*Y$300</f>
        <v>1725.75</v>
      </c>
      <c r="Z286" s="107">
        <f>$K286*Z$300</f>
        <v>1838.38</v>
      </c>
      <c r="AA286" s="107">
        <f t="shared" ref="AA286:AC297" si="41">L286*U286</f>
        <v>0</v>
      </c>
      <c r="AB286" s="107">
        <f t="shared" si="41"/>
        <v>0</v>
      </c>
      <c r="AC286" s="107">
        <f t="shared" si="41"/>
        <v>0</v>
      </c>
      <c r="AD286" s="107">
        <f t="shared" ref="AD286:AF297" si="42">L286*X286</f>
        <v>738200.05</v>
      </c>
      <c r="AE286" s="107">
        <f t="shared" si="42"/>
        <v>747249.75</v>
      </c>
      <c r="AF286" s="107">
        <f t="shared" si="42"/>
        <v>796018.54</v>
      </c>
    </row>
    <row r="287" spans="1:32" ht="36" x14ac:dyDescent="0.25">
      <c r="A287" s="12" t="s">
        <v>360</v>
      </c>
      <c r="B287" s="12" t="s">
        <v>359</v>
      </c>
      <c r="C287" s="5"/>
      <c r="D287" s="104"/>
      <c r="E287" s="105"/>
      <c r="F287" s="106"/>
      <c r="G287" s="106"/>
      <c r="H287" s="106"/>
      <c r="I287" s="106">
        <f t="shared" ref="I287:I297" si="43">F267</f>
        <v>59353</v>
      </c>
      <c r="J287" s="106">
        <f t="shared" si="34"/>
        <v>61713</v>
      </c>
      <c r="K287" s="106">
        <f t="shared" si="34"/>
        <v>62062</v>
      </c>
      <c r="L287" s="108">
        <v>160</v>
      </c>
      <c r="M287" s="108">
        <v>160</v>
      </c>
      <c r="N287" s="108">
        <v>160</v>
      </c>
      <c r="O287" s="107">
        <f t="shared" si="35"/>
        <v>0</v>
      </c>
      <c r="P287" s="107">
        <f t="shared" si="36"/>
        <v>0</v>
      </c>
      <c r="Q287" s="107">
        <f t="shared" si="37"/>
        <v>0</v>
      </c>
      <c r="R287" s="107">
        <f t="shared" si="38"/>
        <v>9496480</v>
      </c>
      <c r="S287" s="107">
        <f t="shared" si="39"/>
        <v>9874080</v>
      </c>
      <c r="T287" s="107">
        <f t="shared" si="40"/>
        <v>9929920</v>
      </c>
      <c r="U287" s="107">
        <f t="shared" ref="U287:U297" si="44">$F287*U$300</f>
        <v>0</v>
      </c>
      <c r="V287" s="107">
        <f t="shared" ref="V287:V297" si="45">$G287*V$300</f>
        <v>0</v>
      </c>
      <c r="W287" s="107">
        <f t="shared" ref="W287:W297" si="46">$H287*W$300</f>
        <v>0</v>
      </c>
      <c r="X287" s="107">
        <f t="shared" ref="X287:X297" si="47">$I287*X$300</f>
        <v>4554.12</v>
      </c>
      <c r="Y287" s="107">
        <f t="shared" ref="Y287:Y297" si="48">$J287*Y$300</f>
        <v>4612.24</v>
      </c>
      <c r="Z287" s="107">
        <f t="shared" ref="Z287:Z297" si="49">$K287*Z$300</f>
        <v>4754.5</v>
      </c>
      <c r="AA287" s="107">
        <f t="shared" si="41"/>
        <v>0</v>
      </c>
      <c r="AB287" s="107">
        <f t="shared" si="41"/>
        <v>0</v>
      </c>
      <c r="AC287" s="107">
        <f t="shared" si="41"/>
        <v>0</v>
      </c>
      <c r="AD287" s="107">
        <f t="shared" si="42"/>
        <v>728659.2</v>
      </c>
      <c r="AE287" s="107">
        <f t="shared" si="42"/>
        <v>737958.40000000002</v>
      </c>
      <c r="AF287" s="107">
        <f t="shared" si="42"/>
        <v>760720</v>
      </c>
    </row>
    <row r="288" spans="1:32" ht="36" x14ac:dyDescent="0.25">
      <c r="A288" s="12" t="s">
        <v>366</v>
      </c>
      <c r="B288" s="12" t="s">
        <v>365</v>
      </c>
      <c r="C288" s="5"/>
      <c r="D288" s="104"/>
      <c r="E288" s="105"/>
      <c r="F288" s="106"/>
      <c r="G288" s="106"/>
      <c r="H288" s="106"/>
      <c r="I288" s="106">
        <f t="shared" si="43"/>
        <v>51671</v>
      </c>
      <c r="J288" s="106">
        <f t="shared" si="34"/>
        <v>53723</v>
      </c>
      <c r="K288" s="106">
        <f t="shared" si="34"/>
        <v>54026</v>
      </c>
      <c r="L288" s="108">
        <v>184</v>
      </c>
      <c r="M288" s="108">
        <v>184</v>
      </c>
      <c r="N288" s="108">
        <v>184</v>
      </c>
      <c r="O288" s="107">
        <f t="shared" si="35"/>
        <v>0</v>
      </c>
      <c r="P288" s="107">
        <f t="shared" si="36"/>
        <v>0</v>
      </c>
      <c r="Q288" s="107">
        <f t="shared" si="37"/>
        <v>0</v>
      </c>
      <c r="R288" s="107">
        <f t="shared" si="38"/>
        <v>9507464</v>
      </c>
      <c r="S288" s="107">
        <f t="shared" si="39"/>
        <v>9885032</v>
      </c>
      <c r="T288" s="107">
        <f t="shared" si="40"/>
        <v>9940784</v>
      </c>
      <c r="U288" s="107">
        <f t="shared" si="44"/>
        <v>0</v>
      </c>
      <c r="V288" s="107">
        <f t="shared" si="45"/>
        <v>0</v>
      </c>
      <c r="W288" s="107">
        <f t="shared" si="46"/>
        <v>0</v>
      </c>
      <c r="X288" s="107">
        <f t="shared" si="47"/>
        <v>3964.69</v>
      </c>
      <c r="Y288" s="107">
        <f t="shared" si="48"/>
        <v>4015.09</v>
      </c>
      <c r="Z288" s="107">
        <f t="shared" si="49"/>
        <v>4138.87</v>
      </c>
      <c r="AA288" s="107">
        <f t="shared" si="41"/>
        <v>0</v>
      </c>
      <c r="AB288" s="107">
        <f t="shared" si="41"/>
        <v>0</v>
      </c>
      <c r="AC288" s="107">
        <f t="shared" si="41"/>
        <v>0</v>
      </c>
      <c r="AD288" s="107">
        <f t="shared" si="42"/>
        <v>729502.96</v>
      </c>
      <c r="AE288" s="107">
        <f t="shared" si="42"/>
        <v>738776.56</v>
      </c>
      <c r="AF288" s="107">
        <f t="shared" si="42"/>
        <v>761552.08</v>
      </c>
    </row>
    <row r="289" spans="1:32" ht="36" x14ac:dyDescent="0.25">
      <c r="A289" s="12" t="s">
        <v>372</v>
      </c>
      <c r="B289" s="12" t="s">
        <v>371</v>
      </c>
      <c r="C289" s="5"/>
      <c r="D289" s="104"/>
      <c r="E289" s="105"/>
      <c r="F289" s="106"/>
      <c r="G289" s="106"/>
      <c r="H289" s="106"/>
      <c r="I289" s="106">
        <f t="shared" si="43"/>
        <v>200959</v>
      </c>
      <c r="J289" s="106">
        <f t="shared" si="34"/>
        <v>208992</v>
      </c>
      <c r="K289" s="106">
        <f t="shared" si="34"/>
        <v>210181</v>
      </c>
      <c r="L289" s="108">
        <v>47</v>
      </c>
      <c r="M289" s="108">
        <v>47</v>
      </c>
      <c r="N289" s="108">
        <v>47</v>
      </c>
      <c r="O289" s="107">
        <f t="shared" si="35"/>
        <v>0</v>
      </c>
      <c r="P289" s="107">
        <f t="shared" si="36"/>
        <v>0</v>
      </c>
      <c r="Q289" s="107">
        <f t="shared" si="37"/>
        <v>0</v>
      </c>
      <c r="R289" s="107">
        <f t="shared" si="38"/>
        <v>9445073</v>
      </c>
      <c r="S289" s="107">
        <f t="shared" si="39"/>
        <v>9822624</v>
      </c>
      <c r="T289" s="107">
        <f t="shared" si="40"/>
        <v>9878507</v>
      </c>
      <c r="U289" s="107">
        <f t="shared" si="44"/>
        <v>0</v>
      </c>
      <c r="V289" s="107">
        <f t="shared" si="45"/>
        <v>0</v>
      </c>
      <c r="W289" s="107">
        <f t="shared" si="46"/>
        <v>0</v>
      </c>
      <c r="X289" s="107">
        <f t="shared" si="47"/>
        <v>15419.48</v>
      </c>
      <c r="Y289" s="107">
        <f t="shared" si="48"/>
        <v>15619.43</v>
      </c>
      <c r="Z289" s="107">
        <f t="shared" si="49"/>
        <v>16101.72</v>
      </c>
      <c r="AA289" s="107">
        <f t="shared" si="41"/>
        <v>0</v>
      </c>
      <c r="AB289" s="107">
        <f t="shared" si="41"/>
        <v>0</v>
      </c>
      <c r="AC289" s="107">
        <f t="shared" si="41"/>
        <v>0</v>
      </c>
      <c r="AD289" s="107">
        <f t="shared" si="42"/>
        <v>724715.56</v>
      </c>
      <c r="AE289" s="107">
        <f t="shared" si="42"/>
        <v>734113.21</v>
      </c>
      <c r="AF289" s="107">
        <f t="shared" si="42"/>
        <v>756780.84</v>
      </c>
    </row>
    <row r="290" spans="1:32" ht="60" x14ac:dyDescent="0.25">
      <c r="A290" s="91" t="s">
        <v>358</v>
      </c>
      <c r="B290" s="12" t="s">
        <v>354</v>
      </c>
      <c r="C290" s="5"/>
      <c r="D290" s="104"/>
      <c r="E290" s="105"/>
      <c r="F290" s="106"/>
      <c r="G290" s="106"/>
      <c r="H290" s="106"/>
      <c r="I290" s="106">
        <f t="shared" si="43"/>
        <v>27535</v>
      </c>
      <c r="J290" s="106">
        <f t="shared" si="34"/>
        <v>28620</v>
      </c>
      <c r="K290" s="106">
        <f t="shared" si="34"/>
        <v>28780</v>
      </c>
      <c r="L290" s="108">
        <v>348</v>
      </c>
      <c r="M290" s="108">
        <v>348</v>
      </c>
      <c r="N290" s="108">
        <v>348</v>
      </c>
      <c r="O290" s="107">
        <f t="shared" si="35"/>
        <v>0</v>
      </c>
      <c r="P290" s="107">
        <f t="shared" si="36"/>
        <v>0</v>
      </c>
      <c r="Q290" s="107">
        <f t="shared" si="37"/>
        <v>0</v>
      </c>
      <c r="R290" s="107">
        <f t="shared" si="38"/>
        <v>9582180</v>
      </c>
      <c r="S290" s="107">
        <f t="shared" si="39"/>
        <v>9959760</v>
      </c>
      <c r="T290" s="107">
        <f t="shared" si="40"/>
        <v>10015440</v>
      </c>
      <c r="U290" s="107">
        <f t="shared" si="44"/>
        <v>0</v>
      </c>
      <c r="V290" s="107">
        <f t="shared" si="45"/>
        <v>0</v>
      </c>
      <c r="W290" s="107">
        <f t="shared" si="46"/>
        <v>0</v>
      </c>
      <c r="X290" s="107">
        <f t="shared" si="47"/>
        <v>2112.75</v>
      </c>
      <c r="Y290" s="107">
        <f t="shared" si="48"/>
        <v>2138.9699999999998</v>
      </c>
      <c r="Z290" s="107">
        <f t="shared" si="49"/>
        <v>2204.8000000000002</v>
      </c>
      <c r="AA290" s="107">
        <f t="shared" si="41"/>
        <v>0</v>
      </c>
      <c r="AB290" s="107">
        <f t="shared" si="41"/>
        <v>0</v>
      </c>
      <c r="AC290" s="107">
        <f t="shared" si="41"/>
        <v>0</v>
      </c>
      <c r="AD290" s="107">
        <f t="shared" si="42"/>
        <v>735237</v>
      </c>
      <c r="AE290" s="107">
        <f t="shared" si="42"/>
        <v>744361.56</v>
      </c>
      <c r="AF290" s="107">
        <f t="shared" si="42"/>
        <v>767270.40000000002</v>
      </c>
    </row>
    <row r="291" spans="1:32" ht="60" x14ac:dyDescent="0.25">
      <c r="A291" s="91" t="s">
        <v>362</v>
      </c>
      <c r="B291" s="12" t="s">
        <v>361</v>
      </c>
      <c r="C291" s="5"/>
      <c r="D291" s="104"/>
      <c r="E291" s="105"/>
      <c r="F291" s="106"/>
      <c r="G291" s="106"/>
      <c r="H291" s="106"/>
      <c r="I291" s="106">
        <f t="shared" si="43"/>
        <v>74657</v>
      </c>
      <c r="J291" s="106">
        <f t="shared" si="34"/>
        <v>77630</v>
      </c>
      <c r="K291" s="106">
        <f t="shared" si="34"/>
        <v>78070</v>
      </c>
      <c r="L291" s="108">
        <v>127</v>
      </c>
      <c r="M291" s="108">
        <v>127</v>
      </c>
      <c r="N291" s="108">
        <v>127</v>
      </c>
      <c r="O291" s="107">
        <f t="shared" si="35"/>
        <v>0</v>
      </c>
      <c r="P291" s="107">
        <f t="shared" si="36"/>
        <v>0</v>
      </c>
      <c r="Q291" s="107">
        <f t="shared" si="37"/>
        <v>0</v>
      </c>
      <c r="R291" s="107">
        <f t="shared" si="38"/>
        <v>9481439</v>
      </c>
      <c r="S291" s="107">
        <f t="shared" si="39"/>
        <v>9859010</v>
      </c>
      <c r="T291" s="107">
        <f t="shared" si="40"/>
        <v>9914890</v>
      </c>
      <c r="U291" s="107">
        <f t="shared" si="44"/>
        <v>0</v>
      </c>
      <c r="V291" s="107">
        <f t="shared" si="45"/>
        <v>0</v>
      </c>
      <c r="W291" s="107">
        <f t="shared" si="46"/>
        <v>0</v>
      </c>
      <c r="X291" s="107">
        <f t="shared" si="47"/>
        <v>5728.39</v>
      </c>
      <c r="Y291" s="107">
        <f t="shared" si="48"/>
        <v>5801.83</v>
      </c>
      <c r="Z291" s="107">
        <f t="shared" si="49"/>
        <v>5980.85</v>
      </c>
      <c r="AA291" s="107">
        <f t="shared" si="41"/>
        <v>0</v>
      </c>
      <c r="AB291" s="107">
        <f t="shared" si="41"/>
        <v>0</v>
      </c>
      <c r="AC291" s="107">
        <f t="shared" si="41"/>
        <v>0</v>
      </c>
      <c r="AD291" s="107">
        <f t="shared" si="42"/>
        <v>727505.53</v>
      </c>
      <c r="AE291" s="107">
        <f t="shared" si="42"/>
        <v>736832.41</v>
      </c>
      <c r="AF291" s="107">
        <f t="shared" si="42"/>
        <v>759567.95</v>
      </c>
    </row>
    <row r="292" spans="1:32" ht="60" x14ac:dyDescent="0.25">
      <c r="A292" s="91" t="s">
        <v>368</v>
      </c>
      <c r="B292" s="12" t="s">
        <v>367</v>
      </c>
      <c r="C292" s="5"/>
      <c r="D292" s="104"/>
      <c r="E292" s="105"/>
      <c r="F292" s="106"/>
      <c r="G292" s="106"/>
      <c r="H292" s="106"/>
      <c r="I292" s="106">
        <f t="shared" si="43"/>
        <v>178260</v>
      </c>
      <c r="J292" s="106">
        <f t="shared" si="34"/>
        <v>185384</v>
      </c>
      <c r="K292" s="106">
        <f t="shared" si="34"/>
        <v>186439</v>
      </c>
      <c r="L292" s="108">
        <v>53</v>
      </c>
      <c r="M292" s="108">
        <v>53</v>
      </c>
      <c r="N292" s="108">
        <v>53</v>
      </c>
      <c r="O292" s="107">
        <f t="shared" si="35"/>
        <v>0</v>
      </c>
      <c r="P292" s="107">
        <f t="shared" si="36"/>
        <v>0</v>
      </c>
      <c r="Q292" s="107">
        <f t="shared" si="37"/>
        <v>0</v>
      </c>
      <c r="R292" s="107">
        <f t="shared" si="38"/>
        <v>9447780</v>
      </c>
      <c r="S292" s="107">
        <f t="shared" si="39"/>
        <v>9825352</v>
      </c>
      <c r="T292" s="107">
        <f t="shared" si="40"/>
        <v>9881267</v>
      </c>
      <c r="U292" s="107">
        <f t="shared" si="44"/>
        <v>0</v>
      </c>
      <c r="V292" s="107">
        <f t="shared" si="45"/>
        <v>0</v>
      </c>
      <c r="W292" s="107">
        <f t="shared" si="46"/>
        <v>0</v>
      </c>
      <c r="X292" s="107">
        <f t="shared" si="47"/>
        <v>13677.8</v>
      </c>
      <c r="Y292" s="107">
        <f t="shared" si="48"/>
        <v>13855.04</v>
      </c>
      <c r="Z292" s="107">
        <f t="shared" si="49"/>
        <v>14282.87</v>
      </c>
      <c r="AA292" s="107">
        <f t="shared" si="41"/>
        <v>0</v>
      </c>
      <c r="AB292" s="107">
        <f t="shared" si="41"/>
        <v>0</v>
      </c>
      <c r="AC292" s="107">
        <f t="shared" si="41"/>
        <v>0</v>
      </c>
      <c r="AD292" s="107">
        <f t="shared" si="42"/>
        <v>724923.4</v>
      </c>
      <c r="AE292" s="107">
        <f t="shared" si="42"/>
        <v>734317.12</v>
      </c>
      <c r="AF292" s="107">
        <f t="shared" si="42"/>
        <v>756992.11</v>
      </c>
    </row>
    <row r="293" spans="1:32" ht="60" x14ac:dyDescent="0.25">
      <c r="A293" s="91" t="s">
        <v>374</v>
      </c>
      <c r="B293" s="12" t="s">
        <v>373</v>
      </c>
      <c r="C293" s="5"/>
      <c r="D293" s="104"/>
      <c r="E293" s="105"/>
      <c r="F293" s="106"/>
      <c r="G293" s="106"/>
      <c r="H293" s="106"/>
      <c r="I293" s="106">
        <f t="shared" si="43"/>
        <v>2356373</v>
      </c>
      <c r="J293" s="106">
        <f t="shared" si="34"/>
        <v>2450770</v>
      </c>
      <c r="K293" s="106">
        <f t="shared" si="34"/>
        <v>2464737</v>
      </c>
      <c r="L293" s="108">
        <v>4</v>
      </c>
      <c r="M293" s="108">
        <v>4</v>
      </c>
      <c r="N293" s="108">
        <v>4</v>
      </c>
      <c r="O293" s="107">
        <f t="shared" si="35"/>
        <v>0</v>
      </c>
      <c r="P293" s="107">
        <f t="shared" si="36"/>
        <v>0</v>
      </c>
      <c r="Q293" s="107">
        <f t="shared" si="37"/>
        <v>0</v>
      </c>
      <c r="R293" s="107">
        <f t="shared" si="38"/>
        <v>9425492</v>
      </c>
      <c r="S293" s="107">
        <f t="shared" si="39"/>
        <v>9803080</v>
      </c>
      <c r="T293" s="107">
        <f t="shared" si="40"/>
        <v>9858948</v>
      </c>
      <c r="U293" s="107">
        <f t="shared" si="44"/>
        <v>0</v>
      </c>
      <c r="V293" s="107">
        <f t="shared" si="45"/>
        <v>0</v>
      </c>
      <c r="W293" s="107">
        <f t="shared" si="46"/>
        <v>0</v>
      </c>
      <c r="X293" s="107">
        <f t="shared" si="47"/>
        <v>180803.28</v>
      </c>
      <c r="Y293" s="107">
        <f t="shared" si="48"/>
        <v>183163.13</v>
      </c>
      <c r="Z293" s="107">
        <f t="shared" si="49"/>
        <v>188820.62</v>
      </c>
      <c r="AA293" s="107">
        <f t="shared" si="41"/>
        <v>0</v>
      </c>
      <c r="AB293" s="107">
        <f t="shared" si="41"/>
        <v>0</v>
      </c>
      <c r="AC293" s="107">
        <f t="shared" si="41"/>
        <v>0</v>
      </c>
      <c r="AD293" s="107">
        <f t="shared" si="42"/>
        <v>723213.12</v>
      </c>
      <c r="AE293" s="107">
        <f t="shared" si="42"/>
        <v>732652.52</v>
      </c>
      <c r="AF293" s="107">
        <f t="shared" si="42"/>
        <v>755282.48</v>
      </c>
    </row>
    <row r="294" spans="1:32" ht="48" x14ac:dyDescent="0.25">
      <c r="A294" s="12" t="s">
        <v>356</v>
      </c>
      <c r="B294" s="12" t="s">
        <v>355</v>
      </c>
      <c r="C294" s="5"/>
      <c r="D294" s="104"/>
      <c r="E294" s="105"/>
      <c r="F294" s="106"/>
      <c r="G294" s="106"/>
      <c r="H294" s="106"/>
      <c r="I294" s="106">
        <f t="shared" si="43"/>
        <v>147700</v>
      </c>
      <c r="J294" s="106">
        <f t="shared" si="34"/>
        <v>153600</v>
      </c>
      <c r="K294" s="106">
        <f t="shared" si="34"/>
        <v>154473</v>
      </c>
      <c r="L294" s="108">
        <v>64</v>
      </c>
      <c r="M294" s="108">
        <v>64</v>
      </c>
      <c r="N294" s="108">
        <v>64</v>
      </c>
      <c r="O294" s="107">
        <f t="shared" si="35"/>
        <v>0</v>
      </c>
      <c r="P294" s="107">
        <f t="shared" si="36"/>
        <v>0</v>
      </c>
      <c r="Q294" s="107">
        <f t="shared" si="37"/>
        <v>0</v>
      </c>
      <c r="R294" s="107">
        <f t="shared" si="38"/>
        <v>9452800</v>
      </c>
      <c r="S294" s="107">
        <f t="shared" si="39"/>
        <v>9830400</v>
      </c>
      <c r="T294" s="107">
        <f t="shared" si="40"/>
        <v>9886272</v>
      </c>
      <c r="U294" s="107">
        <f t="shared" si="44"/>
        <v>0</v>
      </c>
      <c r="V294" s="107">
        <f t="shared" si="45"/>
        <v>0</v>
      </c>
      <c r="W294" s="107">
        <f t="shared" si="46"/>
        <v>0</v>
      </c>
      <c r="X294" s="107">
        <f t="shared" si="47"/>
        <v>11332.94</v>
      </c>
      <c r="Y294" s="107">
        <f t="shared" si="48"/>
        <v>11479.6</v>
      </c>
      <c r="Z294" s="107">
        <f t="shared" si="49"/>
        <v>11834</v>
      </c>
      <c r="AA294" s="107">
        <f t="shared" si="41"/>
        <v>0</v>
      </c>
      <c r="AB294" s="107">
        <f t="shared" si="41"/>
        <v>0</v>
      </c>
      <c r="AC294" s="107">
        <f t="shared" si="41"/>
        <v>0</v>
      </c>
      <c r="AD294" s="107">
        <f t="shared" si="42"/>
        <v>725308.16</v>
      </c>
      <c r="AE294" s="107">
        <f t="shared" si="42"/>
        <v>734694.40000000002</v>
      </c>
      <c r="AF294" s="107">
        <f t="shared" si="42"/>
        <v>757376</v>
      </c>
    </row>
    <row r="295" spans="1:32" ht="48" x14ac:dyDescent="0.25">
      <c r="A295" s="12" t="s">
        <v>364</v>
      </c>
      <c r="B295" s="12" t="s">
        <v>363</v>
      </c>
      <c r="C295" s="5"/>
      <c r="D295" s="104"/>
      <c r="E295" s="105"/>
      <c r="F295" s="106"/>
      <c r="G295" s="106"/>
      <c r="H295" s="106"/>
      <c r="I295" s="106">
        <f t="shared" si="43"/>
        <v>113993</v>
      </c>
      <c r="J295" s="106">
        <f t="shared" si="34"/>
        <v>118542</v>
      </c>
      <c r="K295" s="106">
        <f t="shared" si="34"/>
        <v>119216</v>
      </c>
      <c r="L295" s="108">
        <v>83</v>
      </c>
      <c r="M295" s="108">
        <v>83</v>
      </c>
      <c r="N295" s="108">
        <v>83</v>
      </c>
      <c r="O295" s="107">
        <f t="shared" si="35"/>
        <v>0</v>
      </c>
      <c r="P295" s="107">
        <f t="shared" si="36"/>
        <v>0</v>
      </c>
      <c r="Q295" s="107">
        <f t="shared" si="37"/>
        <v>0</v>
      </c>
      <c r="R295" s="107">
        <f t="shared" si="38"/>
        <v>9461419</v>
      </c>
      <c r="S295" s="107">
        <f t="shared" si="39"/>
        <v>9838986</v>
      </c>
      <c r="T295" s="107">
        <f t="shared" si="40"/>
        <v>9894928</v>
      </c>
      <c r="U295" s="107">
        <f t="shared" si="44"/>
        <v>0</v>
      </c>
      <c r="V295" s="107">
        <f t="shared" si="45"/>
        <v>0</v>
      </c>
      <c r="W295" s="107">
        <f t="shared" si="46"/>
        <v>0</v>
      </c>
      <c r="X295" s="107">
        <f t="shared" si="47"/>
        <v>8746.6200000000008</v>
      </c>
      <c r="Y295" s="107">
        <f t="shared" si="48"/>
        <v>8859.4699999999993</v>
      </c>
      <c r="Z295" s="107">
        <f t="shared" si="49"/>
        <v>9133</v>
      </c>
      <c r="AA295" s="107">
        <f t="shared" si="41"/>
        <v>0</v>
      </c>
      <c r="AB295" s="107">
        <f t="shared" si="41"/>
        <v>0</v>
      </c>
      <c r="AC295" s="107">
        <f t="shared" si="41"/>
        <v>0</v>
      </c>
      <c r="AD295" s="107">
        <f t="shared" si="42"/>
        <v>725969.46</v>
      </c>
      <c r="AE295" s="107">
        <f t="shared" si="42"/>
        <v>735336.01</v>
      </c>
      <c r="AF295" s="107">
        <f t="shared" si="42"/>
        <v>758039</v>
      </c>
    </row>
    <row r="296" spans="1:32" ht="48" x14ac:dyDescent="0.25">
      <c r="A296" s="12" t="s">
        <v>370</v>
      </c>
      <c r="B296" s="12" t="s">
        <v>369</v>
      </c>
      <c r="C296" s="5"/>
      <c r="D296" s="104"/>
      <c r="E296" s="105"/>
      <c r="F296" s="106"/>
      <c r="G296" s="106"/>
      <c r="H296" s="106"/>
      <c r="I296" s="106">
        <f t="shared" si="43"/>
        <v>209870</v>
      </c>
      <c r="J296" s="106">
        <f t="shared" si="34"/>
        <v>218261</v>
      </c>
      <c r="K296" s="106">
        <f t="shared" si="34"/>
        <v>219502</v>
      </c>
      <c r="L296" s="108">
        <v>45</v>
      </c>
      <c r="M296" s="108">
        <v>45</v>
      </c>
      <c r="N296" s="108">
        <v>45</v>
      </c>
      <c r="O296" s="107">
        <f t="shared" si="35"/>
        <v>0</v>
      </c>
      <c r="P296" s="107">
        <f t="shared" si="36"/>
        <v>0</v>
      </c>
      <c r="Q296" s="107">
        <f t="shared" si="37"/>
        <v>0</v>
      </c>
      <c r="R296" s="107">
        <f t="shared" si="38"/>
        <v>9444150</v>
      </c>
      <c r="S296" s="107">
        <f t="shared" si="39"/>
        <v>9821745</v>
      </c>
      <c r="T296" s="107">
        <f t="shared" si="40"/>
        <v>9877590</v>
      </c>
      <c r="U296" s="107">
        <f t="shared" si="44"/>
        <v>0</v>
      </c>
      <c r="V296" s="107">
        <f t="shared" si="45"/>
        <v>0</v>
      </c>
      <c r="W296" s="107">
        <f t="shared" si="46"/>
        <v>0</v>
      </c>
      <c r="X296" s="107">
        <f t="shared" si="47"/>
        <v>16103.22</v>
      </c>
      <c r="Y296" s="107">
        <f t="shared" si="48"/>
        <v>16312.17</v>
      </c>
      <c r="Z296" s="107">
        <f t="shared" si="49"/>
        <v>16815.79</v>
      </c>
      <c r="AA296" s="107">
        <f t="shared" si="41"/>
        <v>0</v>
      </c>
      <c r="AB296" s="107">
        <f t="shared" si="41"/>
        <v>0</v>
      </c>
      <c r="AC296" s="107">
        <f t="shared" si="41"/>
        <v>0</v>
      </c>
      <c r="AD296" s="107">
        <f t="shared" si="42"/>
        <v>724644.9</v>
      </c>
      <c r="AE296" s="107">
        <f t="shared" si="42"/>
        <v>734047.65</v>
      </c>
      <c r="AF296" s="107">
        <f t="shared" si="42"/>
        <v>756710.55</v>
      </c>
    </row>
    <row r="297" spans="1:32" ht="48" x14ac:dyDescent="0.25">
      <c r="A297" s="12" t="s">
        <v>376</v>
      </c>
      <c r="B297" s="12" t="s">
        <v>375</v>
      </c>
      <c r="C297" s="5"/>
      <c r="D297" s="104"/>
      <c r="E297" s="105"/>
      <c r="F297" s="106"/>
      <c r="G297" s="106"/>
      <c r="H297" s="106"/>
      <c r="I297" s="106">
        <f t="shared" si="43"/>
        <v>1885192</v>
      </c>
      <c r="J297" s="106">
        <f t="shared" si="34"/>
        <v>1960710</v>
      </c>
      <c r="K297" s="106">
        <f t="shared" si="34"/>
        <v>1971884</v>
      </c>
      <c r="L297" s="108">
        <v>5</v>
      </c>
      <c r="M297" s="108">
        <v>5</v>
      </c>
      <c r="N297" s="108">
        <v>5</v>
      </c>
      <c r="O297" s="107">
        <f t="shared" si="35"/>
        <v>0</v>
      </c>
      <c r="P297" s="107">
        <f t="shared" si="36"/>
        <v>0</v>
      </c>
      <c r="Q297" s="107">
        <f t="shared" si="37"/>
        <v>0</v>
      </c>
      <c r="R297" s="107">
        <f t="shared" si="38"/>
        <v>9425960</v>
      </c>
      <c r="S297" s="107">
        <f t="shared" si="39"/>
        <v>9803550</v>
      </c>
      <c r="T297" s="107">
        <f t="shared" si="40"/>
        <v>9859420</v>
      </c>
      <c r="U297" s="107">
        <f t="shared" si="44"/>
        <v>0</v>
      </c>
      <c r="V297" s="107">
        <f t="shared" si="45"/>
        <v>0</v>
      </c>
      <c r="W297" s="107">
        <f t="shared" si="46"/>
        <v>0</v>
      </c>
      <c r="X297" s="107">
        <f t="shared" si="47"/>
        <v>144649.81</v>
      </c>
      <c r="Y297" s="107">
        <f t="shared" si="48"/>
        <v>146537.53</v>
      </c>
      <c r="Z297" s="107">
        <f t="shared" si="49"/>
        <v>151063.72</v>
      </c>
      <c r="AA297" s="107">
        <f t="shared" si="41"/>
        <v>0</v>
      </c>
      <c r="AB297" s="107">
        <f t="shared" si="41"/>
        <v>0</v>
      </c>
      <c r="AC297" s="107">
        <f t="shared" si="41"/>
        <v>0</v>
      </c>
      <c r="AD297" s="107">
        <f t="shared" si="42"/>
        <v>723249.05</v>
      </c>
      <c r="AE297" s="107">
        <f t="shared" si="42"/>
        <v>732687.65</v>
      </c>
      <c r="AF297" s="107">
        <f t="shared" si="42"/>
        <v>755318.6</v>
      </c>
    </row>
    <row r="298" spans="1:32" s="66" customFormat="1" ht="24" customHeight="1" x14ac:dyDescent="0.25">
      <c r="A298" s="100" t="s">
        <v>396</v>
      </c>
      <c r="B298" s="110"/>
      <c r="C298" s="111"/>
      <c r="D298" s="112"/>
      <c r="E298" s="113"/>
      <c r="F298" s="113"/>
      <c r="G298" s="113"/>
      <c r="H298" s="113"/>
      <c r="I298" s="114"/>
      <c r="J298" s="114"/>
      <c r="K298" s="114"/>
      <c r="L298" s="114"/>
      <c r="M298" s="114"/>
      <c r="N298" s="114"/>
      <c r="O298" s="114"/>
      <c r="P298" s="114"/>
      <c r="Q298" s="114"/>
      <c r="R298" s="114"/>
      <c r="S298" s="114"/>
      <c r="T298" s="114"/>
      <c r="U298" s="114"/>
      <c r="V298" s="114"/>
      <c r="W298" s="114"/>
      <c r="X298" s="114"/>
      <c r="Y298" s="114"/>
      <c r="Z298" s="114"/>
      <c r="AA298" s="114"/>
      <c r="AB298" s="114"/>
      <c r="AC298" s="114"/>
      <c r="AD298" s="114"/>
      <c r="AE298" s="114"/>
      <c r="AF298" s="114"/>
    </row>
    <row r="299" spans="1:32" s="65" customFormat="1" ht="24" x14ac:dyDescent="0.25">
      <c r="A299" s="17" t="s">
        <v>388</v>
      </c>
      <c r="B299" s="240"/>
      <c r="C299" s="115" t="s">
        <v>389</v>
      </c>
      <c r="D299" s="682"/>
      <c r="E299" s="683"/>
      <c r="F299" s="116"/>
      <c r="G299" s="116"/>
      <c r="H299" s="116"/>
      <c r="I299" s="117"/>
      <c r="J299" s="117"/>
      <c r="K299" s="117"/>
      <c r="L299" s="102" t="s">
        <v>387</v>
      </c>
      <c r="M299" s="102" t="s">
        <v>387</v>
      </c>
      <c r="N299" s="102" t="s">
        <v>387</v>
      </c>
      <c r="O299" s="116">
        <f>O285</f>
        <v>0</v>
      </c>
      <c r="P299" s="116">
        <f t="shared" ref="P299:T299" si="50">P285</f>
        <v>0</v>
      </c>
      <c r="Q299" s="116">
        <f t="shared" si="50"/>
        <v>0</v>
      </c>
      <c r="R299" s="116">
        <f t="shared" si="50"/>
        <v>113791064</v>
      </c>
      <c r="S299" s="116">
        <f t="shared" si="50"/>
        <v>118322022</v>
      </c>
      <c r="T299" s="116">
        <f t="shared" si="50"/>
        <v>119328667</v>
      </c>
      <c r="U299" s="102" t="s">
        <v>387</v>
      </c>
      <c r="V299" s="102" t="s">
        <v>387</v>
      </c>
      <c r="W299" s="102" t="s">
        <v>387</v>
      </c>
      <c r="X299" s="102" t="s">
        <v>387</v>
      </c>
      <c r="Y299" s="102" t="s">
        <v>387</v>
      </c>
      <c r="Z299" s="102" t="s">
        <v>387</v>
      </c>
      <c r="AA299" s="102" t="s">
        <v>387</v>
      </c>
      <c r="AB299" s="102" t="s">
        <v>387</v>
      </c>
      <c r="AC299" s="102" t="s">
        <v>387</v>
      </c>
      <c r="AD299" s="102" t="s">
        <v>387</v>
      </c>
      <c r="AE299" s="102" t="s">
        <v>387</v>
      </c>
      <c r="AF299" s="102" t="s">
        <v>387</v>
      </c>
    </row>
    <row r="300" spans="1:32" s="120" customFormat="1" x14ac:dyDescent="0.25">
      <c r="A300" s="11" t="s">
        <v>616</v>
      </c>
      <c r="B300" s="242"/>
      <c r="C300" s="118" t="s">
        <v>390</v>
      </c>
      <c r="D300" s="684"/>
      <c r="E300" s="685"/>
      <c r="F300" s="119"/>
      <c r="G300" s="119"/>
      <c r="H300" s="119"/>
      <c r="I300" s="119"/>
      <c r="J300" s="119"/>
      <c r="K300" s="119"/>
      <c r="L300" s="102" t="s">
        <v>387</v>
      </c>
      <c r="M300" s="102" t="s">
        <v>387</v>
      </c>
      <c r="N300" s="102" t="s">
        <v>387</v>
      </c>
      <c r="O300" s="102" t="s">
        <v>387</v>
      </c>
      <c r="P300" s="102" t="s">
        <v>387</v>
      </c>
      <c r="Q300" s="102" t="s">
        <v>387</v>
      </c>
      <c r="R300" s="102" t="s">
        <v>387</v>
      </c>
      <c r="S300" s="102" t="s">
        <v>387</v>
      </c>
      <c r="T300" s="102" t="s">
        <v>387</v>
      </c>
      <c r="U300" s="119">
        <f t="shared" ref="U300:Z300" si="51">IF(O299=0,0,(AA308-AA303)/O299)</f>
        <v>0</v>
      </c>
      <c r="V300" s="119">
        <f t="shared" si="51"/>
        <v>0</v>
      </c>
      <c r="W300" s="119">
        <f t="shared" si="51"/>
        <v>0</v>
      </c>
      <c r="X300" s="119">
        <f t="shared" si="51"/>
        <v>7.6729482799999998E-2</v>
      </c>
      <c r="Y300" s="119">
        <f t="shared" si="51"/>
        <v>7.4736970700000002E-2</v>
      </c>
      <c r="Z300" s="119">
        <f t="shared" si="51"/>
        <v>7.6608829399999995E-2</v>
      </c>
      <c r="AA300" s="102" t="s">
        <v>387</v>
      </c>
      <c r="AB300" s="102" t="s">
        <v>387</v>
      </c>
      <c r="AC300" s="102" t="s">
        <v>387</v>
      </c>
      <c r="AD300" s="102" t="s">
        <v>387</v>
      </c>
      <c r="AE300" s="102" t="s">
        <v>387</v>
      </c>
      <c r="AF300" s="102" t="s">
        <v>387</v>
      </c>
    </row>
    <row r="301" spans="1:32" s="65" customFormat="1" ht="24" x14ac:dyDescent="0.25">
      <c r="A301" s="17" t="s">
        <v>617</v>
      </c>
      <c r="B301" s="240"/>
      <c r="C301" s="115" t="s">
        <v>391</v>
      </c>
      <c r="D301" s="682"/>
      <c r="E301" s="683"/>
      <c r="F301" s="116"/>
      <c r="G301" s="116"/>
      <c r="H301" s="116"/>
      <c r="I301" s="117"/>
      <c r="J301" s="117"/>
      <c r="K301" s="117"/>
      <c r="L301" s="102" t="s">
        <v>387</v>
      </c>
      <c r="M301" s="102" t="s">
        <v>387</v>
      </c>
      <c r="N301" s="102" t="s">
        <v>387</v>
      </c>
      <c r="O301" s="102" t="s">
        <v>387</v>
      </c>
      <c r="P301" s="102" t="s">
        <v>387</v>
      </c>
      <c r="Q301" s="102" t="s">
        <v>387</v>
      </c>
      <c r="R301" s="102" t="s">
        <v>387</v>
      </c>
      <c r="S301" s="102" t="s">
        <v>387</v>
      </c>
      <c r="T301" s="102" t="s">
        <v>387</v>
      </c>
      <c r="U301" s="102" t="s">
        <v>387</v>
      </c>
      <c r="V301" s="102" t="s">
        <v>387</v>
      </c>
      <c r="W301" s="102" t="s">
        <v>387</v>
      </c>
      <c r="X301" s="102" t="s">
        <v>387</v>
      </c>
      <c r="Y301" s="102" t="s">
        <v>387</v>
      </c>
      <c r="Z301" s="102" t="s">
        <v>387</v>
      </c>
      <c r="AA301" s="116">
        <f>AA285</f>
        <v>0</v>
      </c>
      <c r="AB301" s="116">
        <f t="shared" ref="AB301:AF301" si="52">AB285</f>
        <v>0</v>
      </c>
      <c r="AC301" s="116">
        <f t="shared" si="52"/>
        <v>0</v>
      </c>
      <c r="AD301" s="116">
        <f t="shared" si="52"/>
        <v>8731128.3900000006</v>
      </c>
      <c r="AE301" s="116">
        <f t="shared" si="52"/>
        <v>8843027.2400000002</v>
      </c>
      <c r="AF301" s="116">
        <f t="shared" si="52"/>
        <v>9141628.5500000007</v>
      </c>
    </row>
    <row r="302" spans="1:32" s="126" customFormat="1" x14ac:dyDescent="0.25">
      <c r="A302" s="121" t="s">
        <v>392</v>
      </c>
      <c r="B302" s="122"/>
      <c r="C302" s="123"/>
      <c r="D302" s="121"/>
      <c r="E302" s="124"/>
      <c r="F302" s="125"/>
      <c r="G302" s="125"/>
      <c r="H302" s="125"/>
      <c r="I302" s="125"/>
      <c r="J302" s="125"/>
      <c r="K302" s="125"/>
      <c r="L302" s="125"/>
      <c r="M302" s="125"/>
      <c r="N302" s="125"/>
      <c r="O302" s="125"/>
      <c r="P302" s="125"/>
      <c r="Q302" s="125"/>
      <c r="R302" s="125"/>
      <c r="S302" s="125"/>
      <c r="T302" s="125"/>
      <c r="U302" s="125"/>
      <c r="V302" s="125"/>
      <c r="W302" s="125"/>
      <c r="X302" s="125"/>
      <c r="Y302" s="125"/>
      <c r="Z302" s="125"/>
      <c r="AA302" s="125">
        <f t="shared" ref="AA302:AF302" si="53">AA308-AA303-AA301</f>
        <v>0</v>
      </c>
      <c r="AB302" s="125">
        <f t="shared" si="53"/>
        <v>0</v>
      </c>
      <c r="AC302" s="125">
        <f t="shared" si="53"/>
        <v>0</v>
      </c>
      <c r="AD302" s="125">
        <f t="shared" si="53"/>
        <v>1.1000000000000001</v>
      </c>
      <c r="AE302" s="125">
        <f t="shared" si="53"/>
        <v>2.25</v>
      </c>
      <c r="AF302" s="125">
        <f t="shared" si="53"/>
        <v>0.94</v>
      </c>
    </row>
    <row r="303" spans="1:32" ht="51.75" customHeight="1" x14ac:dyDescent="0.25">
      <c r="A303" s="303" t="s">
        <v>599</v>
      </c>
      <c r="B303" s="240"/>
      <c r="C303" s="127" t="s">
        <v>394</v>
      </c>
      <c r="D303" s="682"/>
      <c r="E303" s="683"/>
      <c r="F303" s="128"/>
      <c r="G303" s="128"/>
      <c r="H303" s="128"/>
      <c r="I303" s="129"/>
      <c r="J303" s="129"/>
      <c r="K303" s="129"/>
      <c r="L303" s="102" t="s">
        <v>387</v>
      </c>
      <c r="M303" s="102" t="s">
        <v>387</v>
      </c>
      <c r="N303" s="102" t="s">
        <v>387</v>
      </c>
      <c r="O303" s="102" t="s">
        <v>387</v>
      </c>
      <c r="P303" s="102" t="s">
        <v>387</v>
      </c>
      <c r="Q303" s="102" t="s">
        <v>387</v>
      </c>
      <c r="R303" s="102" t="s">
        <v>387</v>
      </c>
      <c r="S303" s="102" t="s">
        <v>387</v>
      </c>
      <c r="T303" s="102" t="s">
        <v>387</v>
      </c>
      <c r="U303" s="102" t="s">
        <v>387</v>
      </c>
      <c r="V303" s="102" t="s">
        <v>387</v>
      </c>
      <c r="W303" s="102" t="s">
        <v>387</v>
      </c>
      <c r="X303" s="102" t="s">
        <v>387</v>
      </c>
      <c r="Y303" s="102" t="s">
        <v>387</v>
      </c>
      <c r="Z303" s="102" t="s">
        <v>387</v>
      </c>
      <c r="AA303" s="128"/>
      <c r="AB303" s="128"/>
      <c r="AC303" s="128"/>
      <c r="AD303" s="128">
        <f>AD307*AD304</f>
        <v>8070.51</v>
      </c>
      <c r="AE303" s="128">
        <f t="shared" ref="AE303:AF303" si="54">AE307*AE304</f>
        <v>8070.51</v>
      </c>
      <c r="AF303" s="128">
        <f t="shared" si="54"/>
        <v>8070.51</v>
      </c>
    </row>
    <row r="304" spans="1:32" x14ac:dyDescent="0.25">
      <c r="A304" s="302" t="s">
        <v>596</v>
      </c>
      <c r="B304" s="300"/>
      <c r="C304" s="127"/>
      <c r="D304" s="299"/>
      <c r="E304" s="300"/>
      <c r="F304" s="128"/>
      <c r="G304" s="128"/>
      <c r="H304" s="128"/>
      <c r="I304" s="129"/>
      <c r="J304" s="129"/>
      <c r="K304" s="129"/>
      <c r="L304" s="301"/>
      <c r="M304" s="301"/>
      <c r="N304" s="301"/>
      <c r="O304" s="301"/>
      <c r="P304" s="301"/>
      <c r="Q304" s="301"/>
      <c r="R304" s="301"/>
      <c r="S304" s="301"/>
      <c r="T304" s="301"/>
      <c r="U304" s="301"/>
      <c r="V304" s="301"/>
      <c r="W304" s="301"/>
      <c r="X304" s="301"/>
      <c r="Y304" s="301"/>
      <c r="Z304" s="301"/>
      <c r="AA304" s="304"/>
      <c r="AB304" s="304"/>
      <c r="AC304" s="304"/>
      <c r="AD304" s="304">
        <f>IF(AD306=0,1,AD305/(AD305+AD306))</f>
        <v>1</v>
      </c>
      <c r="AE304" s="304">
        <f>AD304</f>
        <v>1</v>
      </c>
      <c r="AF304" s="304">
        <f>AD304</f>
        <v>1</v>
      </c>
    </row>
    <row r="305" spans="1:15078" ht="60" x14ac:dyDescent="0.25">
      <c r="A305" s="302" t="s">
        <v>597</v>
      </c>
      <c r="B305" s="300"/>
      <c r="C305" s="127"/>
      <c r="D305" s="299"/>
      <c r="E305" s="300"/>
      <c r="F305" s="128"/>
      <c r="G305" s="128"/>
      <c r="H305" s="128"/>
      <c r="I305" s="129"/>
      <c r="J305" s="129"/>
      <c r="K305" s="129"/>
      <c r="L305" s="301"/>
      <c r="M305" s="301"/>
      <c r="N305" s="301"/>
      <c r="O305" s="301"/>
      <c r="P305" s="301"/>
      <c r="Q305" s="301"/>
      <c r="R305" s="301"/>
      <c r="S305" s="301"/>
      <c r="T305" s="301"/>
      <c r="U305" s="301"/>
      <c r="V305" s="301"/>
      <c r="W305" s="301"/>
      <c r="X305" s="301"/>
      <c r="Y305" s="301"/>
      <c r="Z305" s="301"/>
      <c r="AA305" s="310"/>
      <c r="AB305" s="310"/>
      <c r="AC305" s="310"/>
      <c r="AD305" s="310">
        <v>6493927.9800000004</v>
      </c>
      <c r="AE305" s="319">
        <f>AD305</f>
        <v>6493927.9800000004</v>
      </c>
      <c r="AF305" s="319">
        <f>AD305</f>
        <v>6493927.9800000004</v>
      </c>
    </row>
    <row r="306" spans="1:15078" ht="36" x14ac:dyDescent="0.25">
      <c r="A306" s="302" t="s">
        <v>598</v>
      </c>
      <c r="B306" s="300"/>
      <c r="C306" s="127"/>
      <c r="D306" s="299"/>
      <c r="E306" s="300"/>
      <c r="F306" s="128"/>
      <c r="G306" s="128"/>
      <c r="H306" s="128"/>
      <c r="I306" s="129"/>
      <c r="J306" s="129"/>
      <c r="K306" s="129"/>
      <c r="L306" s="301"/>
      <c r="M306" s="301"/>
      <c r="N306" s="301"/>
      <c r="O306" s="301"/>
      <c r="P306" s="301"/>
      <c r="Q306" s="301"/>
      <c r="R306" s="301"/>
      <c r="S306" s="301"/>
      <c r="T306" s="301"/>
      <c r="U306" s="301"/>
      <c r="V306" s="301"/>
      <c r="W306" s="301"/>
      <c r="X306" s="301"/>
      <c r="Y306" s="301"/>
      <c r="Z306" s="301"/>
      <c r="AA306" s="310"/>
      <c r="AB306" s="310"/>
      <c r="AC306" s="310"/>
      <c r="AD306" s="310">
        <v>0</v>
      </c>
      <c r="AE306" s="319">
        <f t="shared" ref="AE306:AE307" si="55">AD306</f>
        <v>0</v>
      </c>
      <c r="AF306" s="319">
        <f t="shared" ref="AF306:AF307" si="56">AD306</f>
        <v>0</v>
      </c>
    </row>
    <row r="307" spans="1:15078" s="120" customFormat="1" ht="51.75" customHeight="1" x14ac:dyDescent="0.25">
      <c r="A307" s="305" t="s">
        <v>393</v>
      </c>
      <c r="B307" s="280"/>
      <c r="C307" s="306" t="s">
        <v>394</v>
      </c>
      <c r="D307" s="684"/>
      <c r="E307" s="685"/>
      <c r="F307" s="307"/>
      <c r="G307" s="307"/>
      <c r="H307" s="307"/>
      <c r="I307" s="308"/>
      <c r="J307" s="308"/>
      <c r="K307" s="308"/>
      <c r="L307" s="309" t="s">
        <v>387</v>
      </c>
      <c r="M307" s="309" t="s">
        <v>387</v>
      </c>
      <c r="N307" s="309" t="s">
        <v>387</v>
      </c>
      <c r="O307" s="309" t="s">
        <v>387</v>
      </c>
      <c r="P307" s="309" t="s">
        <v>387</v>
      </c>
      <c r="Q307" s="309" t="s">
        <v>387</v>
      </c>
      <c r="R307" s="309" t="s">
        <v>387</v>
      </c>
      <c r="S307" s="309" t="s">
        <v>387</v>
      </c>
      <c r="T307" s="309" t="s">
        <v>387</v>
      </c>
      <c r="U307" s="309" t="s">
        <v>387</v>
      </c>
      <c r="V307" s="309" t="s">
        <v>387</v>
      </c>
      <c r="W307" s="309" t="s">
        <v>387</v>
      </c>
      <c r="X307" s="309" t="s">
        <v>387</v>
      </c>
      <c r="Y307" s="309" t="s">
        <v>387</v>
      </c>
      <c r="Z307" s="309" t="s">
        <v>387</v>
      </c>
      <c r="AA307" s="310"/>
      <c r="AB307" s="310"/>
      <c r="AC307" s="310"/>
      <c r="AD307" s="310">
        <v>8070.51</v>
      </c>
      <c r="AE307" s="319">
        <f t="shared" si="55"/>
        <v>8070.51</v>
      </c>
      <c r="AF307" s="319">
        <f t="shared" si="56"/>
        <v>8070.51</v>
      </c>
    </row>
    <row r="308" spans="1:15078" ht="74.25" customHeight="1" x14ac:dyDescent="0.25">
      <c r="A308" s="318" t="s">
        <v>619</v>
      </c>
      <c r="B308" s="17"/>
      <c r="C308" s="16" t="s">
        <v>395</v>
      </c>
      <c r="D308" s="682"/>
      <c r="E308" s="683"/>
      <c r="F308" s="103"/>
      <c r="G308" s="103"/>
      <c r="H308" s="103"/>
      <c r="I308" s="131"/>
      <c r="J308" s="131"/>
      <c r="K308" s="131"/>
      <c r="L308" s="102" t="s">
        <v>387</v>
      </c>
      <c r="M308" s="102" t="s">
        <v>387</v>
      </c>
      <c r="N308" s="102" t="s">
        <v>387</v>
      </c>
      <c r="O308" s="102" t="s">
        <v>387</v>
      </c>
      <c r="P308" s="102" t="s">
        <v>387</v>
      </c>
      <c r="Q308" s="102" t="s">
        <v>387</v>
      </c>
      <c r="R308" s="102" t="s">
        <v>387</v>
      </c>
      <c r="S308" s="102" t="s">
        <v>387</v>
      </c>
      <c r="T308" s="102" t="s">
        <v>387</v>
      </c>
      <c r="U308" s="102" t="s">
        <v>387</v>
      </c>
      <c r="V308" s="102" t="s">
        <v>387</v>
      </c>
      <c r="W308" s="102" t="s">
        <v>387</v>
      </c>
      <c r="X308" s="102" t="s">
        <v>387</v>
      </c>
      <c r="Y308" s="102" t="s">
        <v>387</v>
      </c>
      <c r="Z308" s="102" t="s">
        <v>387</v>
      </c>
      <c r="AA308" s="130"/>
      <c r="AB308" s="130"/>
      <c r="AC308" s="130"/>
      <c r="AD308" s="130">
        <v>8739200</v>
      </c>
      <c r="AE308" s="130">
        <v>8851100</v>
      </c>
      <c r="AF308" s="130">
        <v>9149700</v>
      </c>
      <c r="AH308" s="1">
        <f>AD308/L285</f>
        <v>5627.3019961365098</v>
      </c>
    </row>
    <row r="309" spans="1:15078" x14ac:dyDescent="0.25">
      <c r="A309" s="1" t="s">
        <v>600</v>
      </c>
      <c r="AD309" s="311">
        <f>AD307-AD303</f>
        <v>0</v>
      </c>
      <c r="AE309" s="311">
        <f t="shared" ref="AE309:AF309" si="57">AE307-AE303</f>
        <v>0</v>
      </c>
      <c r="AF309" s="311">
        <f t="shared" si="57"/>
        <v>0</v>
      </c>
    </row>
    <row r="310" spans="1:15078" s="66" customForma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  <c r="IX310" s="1"/>
      <c r="IY310" s="1"/>
      <c r="IZ310" s="1"/>
      <c r="JA310" s="1"/>
      <c r="JB310" s="1"/>
      <c r="JC310" s="1"/>
      <c r="JD310" s="1"/>
      <c r="JE310" s="1"/>
      <c r="JF310" s="1"/>
      <c r="JG310" s="1"/>
      <c r="JH310" s="1"/>
      <c r="JI310" s="1"/>
      <c r="JJ310" s="1"/>
      <c r="JK310" s="1"/>
      <c r="JL310" s="1"/>
      <c r="JM310" s="1"/>
      <c r="JN310" s="1"/>
      <c r="JO310" s="1"/>
      <c r="JP310" s="1"/>
      <c r="JQ310" s="1"/>
      <c r="JR310" s="1"/>
      <c r="JS310" s="1"/>
      <c r="JT310" s="1"/>
      <c r="JU310" s="1"/>
      <c r="JV310" s="1"/>
      <c r="JW310" s="1"/>
      <c r="JX310" s="1"/>
      <c r="JY310" s="1"/>
      <c r="JZ310" s="1"/>
      <c r="KA310" s="1"/>
      <c r="KB310" s="1"/>
      <c r="KC310" s="1"/>
      <c r="KD310" s="1"/>
      <c r="KE310" s="1"/>
      <c r="KF310" s="1"/>
      <c r="KG310" s="1"/>
      <c r="KH310" s="1"/>
      <c r="KI310" s="1"/>
      <c r="KJ310" s="1"/>
      <c r="KK310" s="1"/>
      <c r="KL310" s="1"/>
      <c r="KM310" s="1"/>
      <c r="KN310" s="1"/>
      <c r="KO310" s="1"/>
      <c r="KP310" s="1"/>
      <c r="KQ310" s="1"/>
      <c r="KR310" s="1"/>
      <c r="KS310" s="1"/>
      <c r="KT310" s="1"/>
      <c r="KU310" s="1"/>
      <c r="KV310" s="1"/>
      <c r="KW310" s="1"/>
      <c r="KX310" s="1"/>
      <c r="KY310" s="1"/>
      <c r="KZ310" s="1"/>
      <c r="LA310" s="1"/>
      <c r="LB310" s="1"/>
      <c r="LC310" s="1"/>
      <c r="LD310" s="1"/>
      <c r="LE310" s="1"/>
      <c r="LF310" s="1"/>
      <c r="LG310" s="1"/>
      <c r="LH310" s="1"/>
      <c r="LI310" s="1"/>
      <c r="LJ310" s="1"/>
      <c r="LK310" s="1"/>
      <c r="LL310" s="1"/>
      <c r="LM310" s="1"/>
      <c r="LN310" s="1"/>
      <c r="LO310" s="1"/>
      <c r="LP310" s="1"/>
      <c r="LQ310" s="1"/>
      <c r="LR310" s="1"/>
      <c r="LS310" s="1"/>
      <c r="LT310" s="1"/>
      <c r="LU310" s="1"/>
      <c r="LV310" s="1"/>
      <c r="LW310" s="1"/>
      <c r="LX310" s="1"/>
      <c r="LY310" s="1"/>
      <c r="LZ310" s="1"/>
      <c r="MA310" s="1"/>
      <c r="MB310" s="1"/>
      <c r="MC310" s="1"/>
      <c r="MD310" s="1"/>
      <c r="ME310" s="1"/>
      <c r="MF310" s="1"/>
      <c r="MG310" s="1"/>
      <c r="MH310" s="1"/>
      <c r="MI310" s="1"/>
      <c r="MJ310" s="1"/>
      <c r="MK310" s="1"/>
      <c r="ML310" s="1"/>
      <c r="MM310" s="1"/>
      <c r="MN310" s="1"/>
      <c r="MO310" s="1"/>
      <c r="MP310" s="1"/>
      <c r="MQ310" s="1"/>
      <c r="MR310" s="1"/>
      <c r="MS310" s="1"/>
      <c r="MT310" s="1"/>
      <c r="MU310" s="1"/>
      <c r="MV310" s="1"/>
      <c r="MW310" s="1"/>
      <c r="MX310" s="1"/>
      <c r="MY310" s="1"/>
      <c r="MZ310" s="1"/>
      <c r="NA310" s="1"/>
      <c r="NB310" s="1"/>
      <c r="NC310" s="1"/>
      <c r="ND310" s="1"/>
      <c r="NE310" s="1"/>
      <c r="NF310" s="1"/>
      <c r="NG310" s="1"/>
      <c r="NH310" s="1"/>
      <c r="NI310" s="1"/>
      <c r="NJ310" s="1"/>
      <c r="NK310" s="1"/>
      <c r="NL310" s="1"/>
      <c r="NM310" s="1"/>
      <c r="NN310" s="1"/>
      <c r="NO310" s="1"/>
      <c r="NP310" s="1"/>
      <c r="NQ310" s="1"/>
      <c r="NR310" s="1"/>
      <c r="NS310" s="1"/>
      <c r="NT310" s="1"/>
      <c r="NU310" s="1"/>
      <c r="NV310" s="1"/>
      <c r="NW310" s="1"/>
      <c r="NX310" s="1"/>
      <c r="NY310" s="1"/>
      <c r="NZ310" s="1"/>
      <c r="OA310" s="1"/>
      <c r="OB310" s="1"/>
      <c r="OC310" s="1"/>
      <c r="OD310" s="1"/>
      <c r="OE310" s="1"/>
      <c r="OF310" s="1"/>
      <c r="OG310" s="1"/>
      <c r="OH310" s="1"/>
      <c r="OI310" s="1"/>
      <c r="OJ310" s="1"/>
      <c r="OK310" s="1"/>
      <c r="OL310" s="1"/>
      <c r="OM310" s="1"/>
      <c r="ON310" s="1"/>
      <c r="OO310" s="1"/>
      <c r="OP310" s="1"/>
      <c r="OQ310" s="1"/>
      <c r="OR310" s="1"/>
      <c r="OS310" s="1"/>
      <c r="OT310" s="1"/>
      <c r="OU310" s="1"/>
      <c r="OV310" s="1"/>
      <c r="OW310" s="1"/>
      <c r="OX310" s="1"/>
      <c r="OY310" s="1"/>
      <c r="OZ310" s="1"/>
      <c r="PA310" s="1"/>
      <c r="PB310" s="1"/>
      <c r="PC310" s="1"/>
      <c r="PD310" s="1"/>
      <c r="PE310" s="1"/>
      <c r="PF310" s="1"/>
      <c r="PG310" s="1"/>
      <c r="PH310" s="1"/>
      <c r="PI310" s="1"/>
      <c r="PJ310" s="1"/>
      <c r="PK310" s="1"/>
      <c r="PL310" s="1"/>
      <c r="PM310" s="1"/>
      <c r="PN310" s="1"/>
      <c r="PO310" s="1"/>
      <c r="PP310" s="1"/>
      <c r="PQ310" s="1"/>
      <c r="PR310" s="1"/>
      <c r="PS310" s="1"/>
      <c r="PT310" s="1"/>
      <c r="PU310" s="1"/>
      <c r="PV310" s="1"/>
      <c r="PW310" s="1"/>
      <c r="PX310" s="1"/>
      <c r="PY310" s="1"/>
      <c r="PZ310" s="1"/>
      <c r="QA310" s="1"/>
      <c r="QB310" s="1"/>
      <c r="QC310" s="1"/>
      <c r="QD310" s="1"/>
      <c r="QE310" s="1"/>
      <c r="QF310" s="1"/>
      <c r="QG310" s="1"/>
      <c r="QH310" s="1"/>
      <c r="QI310" s="1"/>
      <c r="QJ310" s="1"/>
      <c r="QK310" s="1"/>
      <c r="QL310" s="1"/>
      <c r="QM310" s="1"/>
      <c r="QN310" s="1"/>
      <c r="QO310" s="1"/>
      <c r="QP310" s="1"/>
      <c r="QQ310" s="1"/>
      <c r="QR310" s="1"/>
      <c r="QS310" s="1"/>
      <c r="QT310" s="1"/>
      <c r="QU310" s="1"/>
      <c r="QV310" s="1"/>
      <c r="QW310" s="1"/>
      <c r="QX310" s="1"/>
      <c r="QY310" s="1"/>
      <c r="QZ310" s="1"/>
      <c r="RA310" s="1"/>
      <c r="RB310" s="1"/>
      <c r="RC310" s="1"/>
      <c r="RD310" s="1"/>
      <c r="RE310" s="1"/>
      <c r="RF310" s="1"/>
      <c r="RG310" s="1"/>
      <c r="RH310" s="1"/>
      <c r="RI310" s="1"/>
      <c r="RJ310" s="1"/>
      <c r="RK310" s="1"/>
      <c r="RL310" s="1"/>
      <c r="RM310" s="1"/>
      <c r="RN310" s="1"/>
      <c r="RO310" s="1"/>
      <c r="RP310" s="1"/>
      <c r="RQ310" s="1"/>
      <c r="RR310" s="1"/>
      <c r="RS310" s="1"/>
      <c r="RT310" s="1"/>
      <c r="RU310" s="1"/>
      <c r="RV310" s="1"/>
      <c r="RW310" s="1"/>
      <c r="RX310" s="1"/>
      <c r="RY310" s="1"/>
      <c r="RZ310" s="1"/>
      <c r="SA310" s="1"/>
      <c r="SB310" s="1"/>
      <c r="SC310" s="1"/>
      <c r="SD310" s="1"/>
      <c r="SE310" s="1"/>
      <c r="SF310" s="1"/>
      <c r="SG310" s="1"/>
      <c r="SH310" s="1"/>
      <c r="SI310" s="1"/>
      <c r="SJ310" s="1"/>
      <c r="SK310" s="1"/>
      <c r="SL310" s="1"/>
      <c r="SM310" s="1"/>
      <c r="SN310" s="1"/>
      <c r="SO310" s="1"/>
      <c r="SP310" s="1"/>
      <c r="SQ310" s="1"/>
      <c r="SR310" s="1"/>
      <c r="SS310" s="1"/>
      <c r="ST310" s="1"/>
      <c r="SU310" s="1"/>
      <c r="SV310" s="1"/>
      <c r="SW310" s="1"/>
      <c r="SX310" s="1"/>
      <c r="SY310" s="1"/>
      <c r="SZ310" s="1"/>
      <c r="TA310" s="1"/>
      <c r="TB310" s="1"/>
      <c r="TC310" s="1"/>
      <c r="TD310" s="1"/>
      <c r="TE310" s="1"/>
      <c r="TF310" s="1"/>
      <c r="TG310" s="1"/>
      <c r="TH310" s="1"/>
      <c r="TI310" s="1"/>
      <c r="TJ310" s="1"/>
      <c r="TK310" s="1"/>
      <c r="TL310" s="1"/>
      <c r="TM310" s="1"/>
      <c r="TN310" s="1"/>
      <c r="TO310" s="1"/>
      <c r="TP310" s="1"/>
      <c r="TQ310" s="1"/>
      <c r="TR310" s="1"/>
      <c r="TS310" s="1"/>
      <c r="TT310" s="1"/>
      <c r="TU310" s="1"/>
      <c r="TV310" s="1"/>
      <c r="TW310" s="1"/>
      <c r="TX310" s="1"/>
      <c r="TY310" s="1"/>
      <c r="TZ310" s="1"/>
      <c r="UA310" s="1"/>
      <c r="UB310" s="1"/>
      <c r="UC310" s="1"/>
      <c r="UD310" s="1"/>
      <c r="UE310" s="1"/>
      <c r="UF310" s="1"/>
      <c r="UG310" s="1"/>
      <c r="UH310" s="1"/>
      <c r="UI310" s="1"/>
      <c r="UJ310" s="1"/>
      <c r="UK310" s="1"/>
      <c r="UL310" s="1"/>
      <c r="UM310" s="1"/>
      <c r="UN310" s="1"/>
      <c r="UO310" s="1"/>
      <c r="UP310" s="1"/>
      <c r="UQ310" s="1"/>
      <c r="UR310" s="1"/>
      <c r="US310" s="1"/>
      <c r="UT310" s="1"/>
      <c r="UU310" s="1"/>
      <c r="UV310" s="1"/>
      <c r="UW310" s="1"/>
      <c r="UX310" s="1"/>
      <c r="UY310" s="1"/>
      <c r="UZ310" s="1"/>
      <c r="VA310" s="1"/>
      <c r="VB310" s="1"/>
      <c r="VC310" s="1"/>
      <c r="VD310" s="1"/>
      <c r="VE310" s="1"/>
      <c r="VF310" s="1"/>
      <c r="VG310" s="1"/>
      <c r="VH310" s="1"/>
      <c r="VI310" s="1"/>
      <c r="VJ310" s="1"/>
      <c r="VK310" s="1"/>
      <c r="VL310" s="1"/>
      <c r="VM310" s="1"/>
      <c r="VN310" s="1"/>
      <c r="VO310" s="1"/>
      <c r="VP310" s="1"/>
      <c r="VQ310" s="1"/>
      <c r="VR310" s="1"/>
      <c r="VS310" s="1"/>
      <c r="VT310" s="1"/>
      <c r="VU310" s="1"/>
      <c r="VV310" s="1"/>
      <c r="VW310" s="1"/>
      <c r="VX310" s="1"/>
      <c r="VY310" s="1"/>
      <c r="VZ310" s="1"/>
      <c r="WA310" s="1"/>
      <c r="WB310" s="1"/>
      <c r="WC310" s="1"/>
      <c r="WD310" s="1"/>
      <c r="WE310" s="1"/>
      <c r="WF310" s="1"/>
      <c r="WG310" s="1"/>
      <c r="WH310" s="1"/>
      <c r="WI310" s="1"/>
      <c r="WJ310" s="1"/>
      <c r="WK310" s="1"/>
      <c r="WL310" s="1"/>
      <c r="WM310" s="1"/>
      <c r="WN310" s="1"/>
      <c r="WO310" s="1"/>
      <c r="WP310" s="1"/>
      <c r="WQ310" s="1"/>
      <c r="WR310" s="1"/>
      <c r="WS310" s="1"/>
      <c r="WT310" s="1"/>
      <c r="WU310" s="1"/>
      <c r="WV310" s="1"/>
      <c r="WW310" s="1"/>
      <c r="WX310" s="1"/>
      <c r="WY310" s="1"/>
      <c r="WZ310" s="1"/>
      <c r="XA310" s="1"/>
      <c r="XB310" s="1"/>
      <c r="XC310" s="1"/>
      <c r="XD310" s="1"/>
      <c r="XE310" s="1"/>
      <c r="XF310" s="1"/>
      <c r="XG310" s="1"/>
      <c r="XH310" s="1"/>
      <c r="XI310" s="1"/>
      <c r="XJ310" s="1"/>
      <c r="XK310" s="1"/>
      <c r="XL310" s="1"/>
      <c r="XM310" s="1"/>
      <c r="XN310" s="1"/>
      <c r="XO310" s="1"/>
      <c r="XP310" s="1"/>
      <c r="XQ310" s="1"/>
      <c r="XR310" s="1"/>
      <c r="XS310" s="1"/>
      <c r="XT310" s="1"/>
      <c r="XU310" s="1"/>
      <c r="XV310" s="1"/>
      <c r="XW310" s="1"/>
      <c r="XX310" s="1"/>
      <c r="XY310" s="1"/>
      <c r="XZ310" s="1"/>
      <c r="YA310" s="1"/>
      <c r="YB310" s="1"/>
      <c r="YC310" s="1"/>
      <c r="YD310" s="1"/>
      <c r="YE310" s="1"/>
      <c r="YF310" s="1"/>
      <c r="YG310" s="1"/>
      <c r="YH310" s="1"/>
      <c r="YI310" s="1"/>
      <c r="YJ310" s="1"/>
      <c r="YK310" s="1"/>
      <c r="YL310" s="1"/>
      <c r="YM310" s="1"/>
      <c r="YN310" s="1"/>
      <c r="YO310" s="1"/>
      <c r="YP310" s="1"/>
      <c r="YQ310" s="1"/>
      <c r="YR310" s="1"/>
      <c r="YS310" s="1"/>
      <c r="YT310" s="1"/>
      <c r="YU310" s="1"/>
      <c r="YV310" s="1"/>
      <c r="YW310" s="1"/>
      <c r="YX310" s="1"/>
      <c r="YY310" s="1"/>
      <c r="YZ310" s="1"/>
      <c r="ZA310" s="1"/>
      <c r="ZB310" s="1"/>
      <c r="ZC310" s="1"/>
      <c r="ZD310" s="1"/>
      <c r="ZE310" s="1"/>
      <c r="ZF310" s="1"/>
      <c r="ZG310" s="1"/>
      <c r="ZH310" s="1"/>
      <c r="ZI310" s="1"/>
      <c r="ZJ310" s="1"/>
      <c r="ZK310" s="1"/>
      <c r="ZL310" s="1"/>
      <c r="ZM310" s="1"/>
      <c r="ZN310" s="1"/>
      <c r="ZO310" s="1"/>
      <c r="ZP310" s="1"/>
      <c r="ZQ310" s="1"/>
      <c r="ZR310" s="1"/>
      <c r="ZS310" s="1"/>
      <c r="ZT310" s="1"/>
      <c r="ZU310" s="1"/>
      <c r="ZV310" s="1"/>
      <c r="ZW310" s="1"/>
      <c r="ZX310" s="1"/>
      <c r="ZY310" s="1"/>
      <c r="ZZ310" s="1"/>
      <c r="AAA310" s="1"/>
      <c r="AAB310" s="1"/>
      <c r="AAC310" s="1"/>
      <c r="AAD310" s="1"/>
      <c r="AAE310" s="1"/>
      <c r="AAF310" s="1"/>
      <c r="AAG310" s="1"/>
      <c r="AAH310" s="1"/>
      <c r="AAI310" s="1"/>
      <c r="AAJ310" s="1"/>
      <c r="AAK310" s="1"/>
      <c r="AAL310" s="1"/>
      <c r="AAM310" s="1"/>
      <c r="AAN310" s="1"/>
      <c r="AAO310" s="1"/>
      <c r="AAP310" s="1"/>
      <c r="AAQ310" s="1"/>
      <c r="AAR310" s="1"/>
      <c r="AAS310" s="1"/>
      <c r="AAT310" s="1"/>
      <c r="AAU310" s="1"/>
      <c r="AAV310" s="1"/>
      <c r="AAW310" s="1"/>
      <c r="AAX310" s="1"/>
      <c r="AAY310" s="1"/>
      <c r="AAZ310" s="1"/>
      <c r="ABA310" s="1"/>
      <c r="ABB310" s="1"/>
      <c r="ABC310" s="1"/>
      <c r="ABD310" s="1"/>
      <c r="ABE310" s="1"/>
      <c r="ABF310" s="1"/>
      <c r="ABG310" s="1"/>
      <c r="ABH310" s="1"/>
      <c r="ABI310" s="1"/>
      <c r="ABJ310" s="1"/>
      <c r="ABK310" s="1"/>
      <c r="ABL310" s="1"/>
      <c r="ABM310" s="1"/>
      <c r="ABN310" s="1"/>
      <c r="ABO310" s="1"/>
      <c r="ABP310" s="1"/>
      <c r="ABQ310" s="1"/>
      <c r="ABR310" s="1"/>
      <c r="ABS310" s="1"/>
      <c r="ABT310" s="1"/>
      <c r="ABU310" s="1"/>
      <c r="ABV310" s="1"/>
      <c r="ABW310" s="1"/>
      <c r="ABX310" s="1"/>
      <c r="ABY310" s="1"/>
      <c r="ABZ310" s="1"/>
      <c r="ACA310" s="1"/>
      <c r="ACB310" s="1"/>
      <c r="ACC310" s="1"/>
      <c r="ACD310" s="1"/>
      <c r="ACE310" s="1"/>
      <c r="ACF310" s="1"/>
      <c r="ACG310" s="1"/>
      <c r="ACH310" s="1"/>
      <c r="ACI310" s="1"/>
      <c r="ACJ310" s="1"/>
      <c r="ACK310" s="1"/>
      <c r="ACL310" s="1"/>
      <c r="ACM310" s="1"/>
      <c r="ACN310" s="1"/>
      <c r="ACO310" s="1"/>
      <c r="ACP310" s="1"/>
      <c r="ACQ310" s="1"/>
      <c r="ACR310" s="1"/>
      <c r="ACS310" s="1"/>
      <c r="ACT310" s="1"/>
      <c r="ACU310" s="1"/>
      <c r="ACV310" s="1"/>
      <c r="ACW310" s="1"/>
      <c r="ACX310" s="1"/>
      <c r="ACY310" s="1"/>
      <c r="ACZ310" s="1"/>
      <c r="ADA310" s="1"/>
      <c r="ADB310" s="1"/>
      <c r="ADC310" s="1"/>
      <c r="ADD310" s="1"/>
      <c r="ADE310" s="1"/>
      <c r="ADF310" s="1"/>
      <c r="ADG310" s="1"/>
      <c r="ADH310" s="1"/>
      <c r="ADI310" s="1"/>
      <c r="ADJ310" s="1"/>
      <c r="ADK310" s="1"/>
      <c r="ADL310" s="1"/>
      <c r="ADM310" s="1"/>
      <c r="ADN310" s="1"/>
      <c r="ADO310" s="1"/>
      <c r="ADP310" s="1"/>
      <c r="ADQ310" s="1"/>
      <c r="ADR310" s="1"/>
      <c r="ADS310" s="1"/>
      <c r="ADT310" s="1"/>
      <c r="ADU310" s="1"/>
      <c r="ADV310" s="1"/>
      <c r="ADW310" s="1"/>
      <c r="ADX310" s="1"/>
      <c r="ADY310" s="1"/>
      <c r="ADZ310" s="1"/>
      <c r="AEA310" s="1"/>
      <c r="AEB310" s="1"/>
      <c r="AEC310" s="1"/>
      <c r="AED310" s="1"/>
      <c r="AEE310" s="1"/>
      <c r="AEF310" s="1"/>
      <c r="AEG310" s="1"/>
      <c r="AEH310" s="1"/>
      <c r="AEI310" s="1"/>
      <c r="AEJ310" s="1"/>
      <c r="AEK310" s="1"/>
      <c r="AEL310" s="1"/>
      <c r="AEM310" s="1"/>
      <c r="AEN310" s="1"/>
      <c r="AEO310" s="1"/>
      <c r="AEP310" s="1"/>
      <c r="AEQ310" s="1"/>
      <c r="AER310" s="1"/>
      <c r="AES310" s="1"/>
      <c r="AET310" s="1"/>
      <c r="AEU310" s="1"/>
      <c r="AEV310" s="1"/>
      <c r="AEW310" s="1"/>
      <c r="AEX310" s="1"/>
      <c r="AEY310" s="1"/>
      <c r="AEZ310" s="1"/>
      <c r="AFA310" s="1"/>
      <c r="AFB310" s="1"/>
      <c r="AFC310" s="1"/>
      <c r="AFD310" s="1"/>
      <c r="AFE310" s="1"/>
      <c r="AFF310" s="1"/>
      <c r="AFG310" s="1"/>
      <c r="AFH310" s="1"/>
      <c r="AFI310" s="1"/>
      <c r="AFJ310" s="1"/>
      <c r="AFK310" s="1"/>
      <c r="AFL310" s="1"/>
      <c r="AFM310" s="1"/>
      <c r="AFN310" s="1"/>
      <c r="AFO310" s="1"/>
      <c r="AFP310" s="1"/>
      <c r="AFQ310" s="1"/>
      <c r="AFR310" s="1"/>
      <c r="AFS310" s="1"/>
      <c r="AFT310" s="1"/>
      <c r="AFU310" s="1"/>
      <c r="AFV310" s="1"/>
      <c r="AFW310" s="1"/>
      <c r="AFX310" s="1"/>
      <c r="AFY310" s="1"/>
      <c r="AFZ310" s="1"/>
      <c r="AGA310" s="1"/>
      <c r="AGB310" s="1"/>
      <c r="AGC310" s="1"/>
      <c r="AGD310" s="1"/>
      <c r="AGE310" s="1"/>
      <c r="AGF310" s="1"/>
      <c r="AGG310" s="1"/>
      <c r="AGH310" s="1"/>
      <c r="AGI310" s="1"/>
      <c r="AGJ310" s="1"/>
      <c r="AGK310" s="1"/>
      <c r="AGL310" s="1"/>
      <c r="AGM310" s="1"/>
      <c r="AGN310" s="1"/>
      <c r="AGO310" s="1"/>
      <c r="AGP310" s="1"/>
      <c r="AGQ310" s="1"/>
      <c r="AGR310" s="1"/>
      <c r="AGS310" s="1"/>
      <c r="AGT310" s="1"/>
      <c r="AGU310" s="1"/>
      <c r="AGV310" s="1"/>
      <c r="AGW310" s="1"/>
      <c r="AGX310" s="1"/>
      <c r="AGY310" s="1"/>
      <c r="AGZ310" s="1"/>
      <c r="AHA310" s="1"/>
      <c r="AHB310" s="1"/>
      <c r="AHC310" s="1"/>
      <c r="AHD310" s="1"/>
      <c r="AHE310" s="1"/>
      <c r="AHF310" s="1"/>
      <c r="AHG310" s="1"/>
      <c r="AHH310" s="1"/>
      <c r="AHI310" s="1"/>
      <c r="AHJ310" s="1"/>
      <c r="AHK310" s="1"/>
      <c r="AHL310" s="1"/>
      <c r="AHM310" s="1"/>
      <c r="AHN310" s="1"/>
      <c r="AHO310" s="1"/>
      <c r="AHP310" s="1"/>
      <c r="AHQ310" s="1"/>
      <c r="AHR310" s="1"/>
      <c r="AHS310" s="1"/>
      <c r="AHT310" s="1"/>
      <c r="AHU310" s="1"/>
      <c r="AHV310" s="1"/>
      <c r="AHW310" s="1"/>
      <c r="AHX310" s="1"/>
      <c r="AHY310" s="1"/>
      <c r="AHZ310" s="1"/>
      <c r="AIA310" s="1"/>
      <c r="AIB310" s="1"/>
      <c r="AIC310" s="1"/>
      <c r="AID310" s="1"/>
      <c r="AIE310" s="1"/>
      <c r="AIF310" s="1"/>
      <c r="AIG310" s="1"/>
      <c r="AIH310" s="1"/>
      <c r="AII310" s="1"/>
      <c r="AIJ310" s="1"/>
      <c r="AIK310" s="1"/>
      <c r="AIL310" s="1"/>
      <c r="AIM310" s="1"/>
      <c r="AIN310" s="1"/>
      <c r="AIO310" s="1"/>
      <c r="AIP310" s="1"/>
      <c r="AIQ310" s="1"/>
      <c r="AIR310" s="1"/>
      <c r="AIS310" s="1"/>
      <c r="AIT310" s="1"/>
      <c r="AIU310" s="1"/>
      <c r="AIV310" s="1"/>
      <c r="AIW310" s="1"/>
      <c r="AIX310" s="1"/>
      <c r="AIY310" s="1"/>
      <c r="AIZ310" s="1"/>
      <c r="AJA310" s="1"/>
      <c r="AJB310" s="1"/>
      <c r="AJC310" s="1"/>
      <c r="AJD310" s="1"/>
      <c r="AJE310" s="1"/>
      <c r="AJF310" s="1"/>
      <c r="AJG310" s="1"/>
      <c r="AJH310" s="1"/>
      <c r="AJI310" s="1"/>
      <c r="AJJ310" s="1"/>
      <c r="AJK310" s="1"/>
      <c r="AJL310" s="1"/>
      <c r="AJM310" s="1"/>
      <c r="AJN310" s="1"/>
      <c r="AJO310" s="1"/>
      <c r="AJP310" s="1"/>
      <c r="AJQ310" s="1"/>
      <c r="AJR310" s="1"/>
      <c r="AJS310" s="1"/>
      <c r="AJT310" s="1"/>
      <c r="AJU310" s="1"/>
      <c r="AJV310" s="1"/>
      <c r="AJW310" s="1"/>
      <c r="AJX310" s="1"/>
      <c r="AJY310" s="1"/>
      <c r="AJZ310" s="1"/>
      <c r="AKA310" s="1"/>
      <c r="AKB310" s="1"/>
      <c r="AKC310" s="1"/>
      <c r="AKD310" s="1"/>
      <c r="AKE310" s="1"/>
      <c r="AKF310" s="1"/>
      <c r="AKG310" s="1"/>
      <c r="AKH310" s="1"/>
      <c r="AKI310" s="1"/>
      <c r="AKJ310" s="1"/>
      <c r="AKK310" s="1"/>
      <c r="AKL310" s="1"/>
      <c r="AKM310" s="1"/>
      <c r="AKN310" s="1"/>
      <c r="AKO310" s="1"/>
      <c r="AKP310" s="1"/>
      <c r="AKQ310" s="1"/>
      <c r="AKR310" s="1"/>
      <c r="AKS310" s="1"/>
      <c r="AKT310" s="1"/>
      <c r="AKU310" s="1"/>
      <c r="AKV310" s="1"/>
      <c r="AKW310" s="1"/>
      <c r="AKX310" s="1"/>
      <c r="AKY310" s="1"/>
      <c r="AKZ310" s="1"/>
      <c r="ALA310" s="1"/>
      <c r="ALB310" s="1"/>
      <c r="ALC310" s="1"/>
      <c r="ALD310" s="1"/>
      <c r="ALE310" s="1"/>
      <c r="ALF310" s="1"/>
      <c r="ALG310" s="1"/>
      <c r="ALH310" s="1"/>
      <c r="ALI310" s="1"/>
      <c r="ALJ310" s="1"/>
      <c r="ALK310" s="1"/>
      <c r="ALL310" s="1"/>
      <c r="ALM310" s="1"/>
      <c r="ALN310" s="1"/>
      <c r="ALO310" s="1"/>
      <c r="ALP310" s="1"/>
      <c r="ALQ310" s="1"/>
      <c r="ALR310" s="1"/>
      <c r="ALS310" s="1"/>
      <c r="ALT310" s="1"/>
      <c r="ALU310" s="1"/>
      <c r="ALV310" s="1"/>
      <c r="ALW310" s="1"/>
      <c r="ALX310" s="1"/>
      <c r="ALY310" s="1"/>
      <c r="ALZ310" s="1"/>
      <c r="AMA310" s="1"/>
      <c r="AMB310" s="1"/>
      <c r="AMC310" s="1"/>
      <c r="AMD310" s="1"/>
      <c r="AME310" s="1"/>
      <c r="AMF310" s="1"/>
      <c r="AMG310" s="1"/>
      <c r="AMH310" s="1"/>
      <c r="AMI310" s="1"/>
      <c r="AMJ310" s="1"/>
      <c r="AMK310" s="1"/>
      <c r="AML310" s="1"/>
      <c r="AMM310" s="1"/>
      <c r="AMN310" s="1"/>
      <c r="AMO310" s="1"/>
      <c r="AMP310" s="1"/>
      <c r="AMQ310" s="1"/>
      <c r="AMR310" s="1"/>
      <c r="AMS310" s="1"/>
      <c r="AMT310" s="1"/>
      <c r="AMU310" s="1"/>
      <c r="AMV310" s="1"/>
      <c r="AMW310" s="1"/>
      <c r="AMX310" s="1"/>
      <c r="AMY310" s="1"/>
      <c r="AMZ310" s="1"/>
      <c r="ANA310" s="1"/>
      <c r="ANB310" s="1"/>
      <c r="ANC310" s="1"/>
      <c r="AND310" s="1"/>
      <c r="ANE310" s="1"/>
      <c r="ANF310" s="1"/>
      <c r="ANG310" s="1"/>
      <c r="ANH310" s="1"/>
      <c r="ANI310" s="1"/>
      <c r="ANJ310" s="1"/>
      <c r="ANK310" s="1"/>
      <c r="ANL310" s="1"/>
      <c r="ANM310" s="1"/>
      <c r="ANN310" s="1"/>
      <c r="ANO310" s="1"/>
      <c r="ANP310" s="1"/>
      <c r="ANQ310" s="1"/>
      <c r="ANR310" s="1"/>
      <c r="ANS310" s="1"/>
      <c r="ANT310" s="1"/>
      <c r="ANU310" s="1"/>
      <c r="ANV310" s="1"/>
      <c r="ANW310" s="1"/>
      <c r="ANX310" s="1"/>
      <c r="ANY310" s="1"/>
      <c r="ANZ310" s="1"/>
      <c r="AOA310" s="1"/>
      <c r="AOB310" s="1"/>
      <c r="AOC310" s="1"/>
      <c r="AOD310" s="1"/>
      <c r="AOE310" s="1"/>
      <c r="AOF310" s="1"/>
      <c r="AOG310" s="1"/>
      <c r="AOH310" s="1"/>
      <c r="AOI310" s="1"/>
      <c r="AOJ310" s="1"/>
      <c r="AOK310" s="1"/>
      <c r="AOL310" s="1"/>
      <c r="AOM310" s="1"/>
      <c r="AON310" s="1"/>
      <c r="AOO310" s="1"/>
      <c r="AOP310" s="1"/>
      <c r="AOQ310" s="1"/>
      <c r="AOR310" s="1"/>
      <c r="AOS310" s="1"/>
      <c r="AOT310" s="1"/>
      <c r="AOU310" s="1"/>
      <c r="AOV310" s="1"/>
      <c r="AOW310" s="1"/>
      <c r="AOX310" s="1"/>
      <c r="AOY310" s="1"/>
      <c r="AOZ310" s="1"/>
      <c r="APA310" s="1"/>
      <c r="APB310" s="1"/>
      <c r="APC310" s="1"/>
      <c r="APD310" s="1"/>
      <c r="APE310" s="1"/>
      <c r="APF310" s="1"/>
      <c r="APG310" s="1"/>
      <c r="APH310" s="1"/>
      <c r="API310" s="1"/>
      <c r="APJ310" s="1"/>
      <c r="APK310" s="1"/>
      <c r="APL310" s="1"/>
      <c r="APM310" s="1"/>
      <c r="APN310" s="1"/>
      <c r="APO310" s="1"/>
      <c r="APP310" s="1"/>
      <c r="APQ310" s="1"/>
      <c r="APR310" s="1"/>
      <c r="APS310" s="1"/>
      <c r="APT310" s="1"/>
      <c r="APU310" s="1"/>
      <c r="APV310" s="1"/>
      <c r="APW310" s="1"/>
      <c r="APX310" s="1"/>
      <c r="APY310" s="1"/>
      <c r="APZ310" s="1"/>
      <c r="AQA310" s="1"/>
      <c r="AQB310" s="1"/>
      <c r="AQC310" s="1"/>
      <c r="AQD310" s="1"/>
      <c r="AQE310" s="1"/>
      <c r="AQF310" s="1"/>
      <c r="AQG310" s="1"/>
      <c r="AQH310" s="1"/>
      <c r="AQI310" s="1"/>
      <c r="AQJ310" s="1"/>
      <c r="AQK310" s="1"/>
      <c r="AQL310" s="1"/>
      <c r="AQM310" s="1"/>
      <c r="AQN310" s="1"/>
      <c r="AQO310" s="1"/>
      <c r="AQP310" s="1"/>
      <c r="AQQ310" s="1"/>
      <c r="AQR310" s="1"/>
      <c r="AQS310" s="1"/>
      <c r="AQT310" s="1"/>
      <c r="AQU310" s="1"/>
      <c r="AQV310" s="1"/>
      <c r="AQW310" s="1"/>
      <c r="AQX310" s="1"/>
      <c r="AQY310" s="1"/>
      <c r="AQZ310" s="1"/>
      <c r="ARA310" s="1"/>
      <c r="ARB310" s="1"/>
      <c r="ARC310" s="1"/>
      <c r="ARD310" s="1"/>
      <c r="ARE310" s="1"/>
      <c r="ARF310" s="1"/>
      <c r="ARG310" s="1"/>
      <c r="ARH310" s="1"/>
      <c r="ARI310" s="1"/>
      <c r="ARJ310" s="1"/>
      <c r="ARK310" s="1"/>
      <c r="ARL310" s="1"/>
      <c r="ARM310" s="1"/>
      <c r="ARN310" s="1"/>
      <c r="ARO310" s="1"/>
      <c r="ARP310" s="1"/>
      <c r="ARQ310" s="1"/>
      <c r="ARR310" s="1"/>
      <c r="ARS310" s="1"/>
      <c r="ART310" s="1"/>
      <c r="ARU310" s="1"/>
      <c r="ARV310" s="1"/>
      <c r="ARW310" s="1"/>
      <c r="ARX310" s="1"/>
      <c r="ARY310" s="1"/>
      <c r="ARZ310" s="1"/>
      <c r="ASA310" s="1"/>
      <c r="ASB310" s="1"/>
      <c r="ASC310" s="1"/>
      <c r="ASD310" s="1"/>
      <c r="ASE310" s="1"/>
      <c r="ASF310" s="1"/>
      <c r="ASG310" s="1"/>
      <c r="ASH310" s="1"/>
      <c r="ASI310" s="1"/>
      <c r="ASJ310" s="1"/>
      <c r="ASK310" s="1"/>
      <c r="ASL310" s="1"/>
      <c r="ASM310" s="1"/>
      <c r="ASN310" s="1"/>
      <c r="ASO310" s="1"/>
      <c r="ASP310" s="1"/>
      <c r="ASQ310" s="1"/>
      <c r="ASR310" s="1"/>
      <c r="ASS310" s="1"/>
      <c r="AST310" s="1"/>
      <c r="ASU310" s="1"/>
      <c r="ASV310" s="1"/>
      <c r="ASW310" s="1"/>
      <c r="ASX310" s="1"/>
      <c r="ASY310" s="1"/>
      <c r="ASZ310" s="1"/>
      <c r="ATA310" s="1"/>
      <c r="ATB310" s="1"/>
      <c r="ATC310" s="1"/>
      <c r="ATD310" s="1"/>
      <c r="ATE310" s="1"/>
      <c r="ATF310" s="1"/>
      <c r="ATG310" s="1"/>
      <c r="ATH310" s="1"/>
      <c r="ATI310" s="1"/>
      <c r="ATJ310" s="1"/>
      <c r="ATK310" s="1"/>
      <c r="ATL310" s="1"/>
      <c r="ATM310" s="1"/>
      <c r="ATN310" s="1"/>
      <c r="ATO310" s="1"/>
      <c r="ATP310" s="1"/>
      <c r="ATQ310" s="1"/>
      <c r="ATR310" s="1"/>
      <c r="ATS310" s="1"/>
      <c r="ATT310" s="1"/>
      <c r="ATU310" s="1"/>
      <c r="ATV310" s="1"/>
      <c r="ATW310" s="1"/>
      <c r="ATX310" s="1"/>
      <c r="ATY310" s="1"/>
      <c r="ATZ310" s="1"/>
      <c r="AUA310" s="1"/>
      <c r="AUB310" s="1"/>
      <c r="AUC310" s="1"/>
      <c r="AUD310" s="1"/>
      <c r="AUE310" s="1"/>
      <c r="AUF310" s="1"/>
      <c r="AUG310" s="1"/>
      <c r="AUH310" s="1"/>
      <c r="AUI310" s="1"/>
      <c r="AUJ310" s="1"/>
      <c r="AUK310" s="1"/>
      <c r="AUL310" s="1"/>
      <c r="AUM310" s="1"/>
      <c r="AUN310" s="1"/>
      <c r="AUO310" s="1"/>
      <c r="AUP310" s="1"/>
      <c r="AUQ310" s="1"/>
      <c r="AUR310" s="1"/>
      <c r="AUS310" s="1"/>
      <c r="AUT310" s="1"/>
      <c r="AUU310" s="1"/>
      <c r="AUV310" s="1"/>
      <c r="AUW310" s="1"/>
      <c r="AUX310" s="1"/>
      <c r="AUY310" s="1"/>
      <c r="AUZ310" s="1"/>
      <c r="AVA310" s="1"/>
      <c r="AVB310" s="1"/>
      <c r="AVC310" s="1"/>
      <c r="AVD310" s="1"/>
      <c r="AVE310" s="1"/>
      <c r="AVF310" s="1"/>
      <c r="AVG310" s="1"/>
      <c r="AVH310" s="1"/>
      <c r="AVI310" s="1"/>
      <c r="AVJ310" s="1"/>
      <c r="AVK310" s="1"/>
      <c r="AVL310" s="1"/>
      <c r="AVM310" s="1"/>
      <c r="AVN310" s="1"/>
      <c r="AVO310" s="1"/>
      <c r="AVP310" s="1"/>
      <c r="AVQ310" s="1"/>
      <c r="AVR310" s="1"/>
      <c r="AVS310" s="1"/>
      <c r="AVT310" s="1"/>
      <c r="AVU310" s="1"/>
      <c r="AVV310" s="1"/>
      <c r="AVW310" s="1"/>
      <c r="AVX310" s="1"/>
      <c r="AVY310" s="1"/>
      <c r="AVZ310" s="1"/>
      <c r="AWA310" s="1"/>
      <c r="AWB310" s="1"/>
      <c r="AWC310" s="1"/>
      <c r="AWD310" s="1"/>
      <c r="AWE310" s="1"/>
      <c r="AWF310" s="1"/>
      <c r="AWG310" s="1"/>
      <c r="AWH310" s="1"/>
      <c r="AWI310" s="1"/>
      <c r="AWJ310" s="1"/>
      <c r="AWK310" s="1"/>
      <c r="AWL310" s="1"/>
      <c r="AWM310" s="1"/>
      <c r="AWN310" s="1"/>
      <c r="AWO310" s="1"/>
      <c r="AWP310" s="1"/>
      <c r="AWQ310" s="1"/>
      <c r="AWR310" s="1"/>
      <c r="AWS310" s="1"/>
      <c r="AWT310" s="1"/>
      <c r="AWU310" s="1"/>
      <c r="AWV310" s="1"/>
      <c r="AWW310" s="1"/>
      <c r="AWX310" s="1"/>
      <c r="AWY310" s="1"/>
      <c r="AWZ310" s="1"/>
      <c r="AXA310" s="1"/>
      <c r="AXB310" s="1"/>
      <c r="AXC310" s="1"/>
      <c r="AXD310" s="1"/>
      <c r="AXE310" s="1"/>
      <c r="AXF310" s="1"/>
      <c r="AXG310" s="1"/>
      <c r="AXH310" s="1"/>
      <c r="AXI310" s="1"/>
      <c r="AXJ310" s="1"/>
      <c r="AXK310" s="1"/>
      <c r="AXL310" s="1"/>
      <c r="AXM310" s="1"/>
      <c r="AXN310" s="1"/>
      <c r="AXO310" s="1"/>
      <c r="AXP310" s="1"/>
      <c r="AXQ310" s="1"/>
      <c r="AXR310" s="1"/>
      <c r="AXS310" s="1"/>
      <c r="AXT310" s="1"/>
      <c r="AXU310" s="1"/>
      <c r="AXV310" s="1"/>
      <c r="AXW310" s="1"/>
      <c r="AXX310" s="1"/>
      <c r="AXY310" s="1"/>
      <c r="AXZ310" s="1"/>
      <c r="AYA310" s="1"/>
      <c r="AYB310" s="1"/>
      <c r="AYC310" s="1"/>
      <c r="AYD310" s="1"/>
      <c r="AYE310" s="1"/>
      <c r="AYF310" s="1"/>
      <c r="AYG310" s="1"/>
      <c r="AYH310" s="1"/>
      <c r="AYI310" s="1"/>
      <c r="AYJ310" s="1"/>
      <c r="AYK310" s="1"/>
      <c r="AYL310" s="1"/>
      <c r="AYM310" s="1"/>
      <c r="AYN310" s="1"/>
      <c r="AYO310" s="1"/>
      <c r="AYP310" s="1"/>
      <c r="AYQ310" s="1"/>
      <c r="AYR310" s="1"/>
      <c r="AYS310" s="1"/>
      <c r="AYT310" s="1"/>
      <c r="AYU310" s="1"/>
      <c r="AYV310" s="1"/>
      <c r="AYW310" s="1"/>
      <c r="AYX310" s="1"/>
      <c r="AYY310" s="1"/>
      <c r="AYZ310" s="1"/>
      <c r="AZA310" s="1"/>
      <c r="AZB310" s="1"/>
      <c r="AZC310" s="1"/>
      <c r="AZD310" s="1"/>
      <c r="AZE310" s="1"/>
      <c r="AZF310" s="1"/>
      <c r="AZG310" s="1"/>
      <c r="AZH310" s="1"/>
      <c r="AZI310" s="1"/>
      <c r="AZJ310" s="1"/>
      <c r="AZK310" s="1"/>
      <c r="AZL310" s="1"/>
      <c r="AZM310" s="1"/>
      <c r="AZN310" s="1"/>
      <c r="AZO310" s="1"/>
      <c r="AZP310" s="1"/>
      <c r="AZQ310" s="1"/>
      <c r="AZR310" s="1"/>
      <c r="AZS310" s="1"/>
      <c r="AZT310" s="1"/>
      <c r="AZU310" s="1"/>
      <c r="AZV310" s="1"/>
      <c r="AZW310" s="1"/>
      <c r="AZX310" s="1"/>
      <c r="AZY310" s="1"/>
      <c r="AZZ310" s="1"/>
      <c r="BAA310" s="1"/>
      <c r="BAB310" s="1"/>
      <c r="BAC310" s="1"/>
      <c r="BAD310" s="1"/>
      <c r="BAE310" s="1"/>
      <c r="BAF310" s="1"/>
      <c r="BAG310" s="1"/>
      <c r="BAH310" s="1"/>
      <c r="BAI310" s="1"/>
      <c r="BAJ310" s="1"/>
      <c r="BAK310" s="1"/>
      <c r="BAL310" s="1"/>
      <c r="BAM310" s="1"/>
      <c r="BAN310" s="1"/>
      <c r="BAO310" s="1"/>
      <c r="BAP310" s="1"/>
      <c r="BAQ310" s="1"/>
      <c r="BAR310" s="1"/>
      <c r="BAS310" s="1"/>
      <c r="BAT310" s="1"/>
      <c r="BAU310" s="1"/>
      <c r="BAV310" s="1"/>
      <c r="BAW310" s="1"/>
      <c r="BAX310" s="1"/>
      <c r="BAY310" s="1"/>
      <c r="BAZ310" s="1"/>
      <c r="BBA310" s="1"/>
      <c r="BBB310" s="1"/>
      <c r="BBC310" s="1"/>
      <c r="BBD310" s="1"/>
      <c r="BBE310" s="1"/>
      <c r="BBF310" s="1"/>
      <c r="BBG310" s="1"/>
      <c r="BBH310" s="1"/>
      <c r="BBI310" s="1"/>
      <c r="BBJ310" s="1"/>
      <c r="BBK310" s="1"/>
      <c r="BBL310" s="1"/>
      <c r="BBM310" s="1"/>
      <c r="BBN310" s="1"/>
      <c r="BBO310" s="1"/>
      <c r="BBP310" s="1"/>
      <c r="BBQ310" s="1"/>
      <c r="BBR310" s="1"/>
      <c r="BBS310" s="1"/>
      <c r="BBT310" s="1"/>
      <c r="BBU310" s="1"/>
      <c r="BBV310" s="1"/>
      <c r="BBW310" s="1"/>
      <c r="BBX310" s="1"/>
      <c r="BBY310" s="1"/>
      <c r="BBZ310" s="1"/>
      <c r="BCA310" s="1"/>
      <c r="BCB310" s="1"/>
      <c r="BCC310" s="1"/>
      <c r="BCD310" s="1"/>
      <c r="BCE310" s="1"/>
      <c r="BCF310" s="1"/>
      <c r="BCG310" s="1"/>
      <c r="BCH310" s="1"/>
      <c r="BCI310" s="1"/>
      <c r="BCJ310" s="1"/>
      <c r="BCK310" s="1"/>
      <c r="BCL310" s="1"/>
      <c r="BCM310" s="1"/>
      <c r="BCN310" s="1"/>
      <c r="BCO310" s="1"/>
      <c r="BCP310" s="1"/>
      <c r="BCQ310" s="1"/>
      <c r="BCR310" s="1"/>
      <c r="BCS310" s="1"/>
      <c r="BCT310" s="1"/>
      <c r="BCU310" s="1"/>
      <c r="BCV310" s="1"/>
      <c r="BCW310" s="1"/>
      <c r="BCX310" s="1"/>
      <c r="BCY310" s="1"/>
      <c r="BCZ310" s="1"/>
      <c r="BDA310" s="1"/>
      <c r="BDB310" s="1"/>
      <c r="BDC310" s="1"/>
      <c r="BDD310" s="1"/>
      <c r="BDE310" s="1"/>
      <c r="BDF310" s="1"/>
      <c r="BDG310" s="1"/>
      <c r="BDH310" s="1"/>
      <c r="BDI310" s="1"/>
      <c r="BDJ310" s="1"/>
      <c r="BDK310" s="1"/>
      <c r="BDL310" s="1"/>
      <c r="BDM310" s="1"/>
      <c r="BDN310" s="1"/>
      <c r="BDO310" s="1"/>
      <c r="BDP310" s="1"/>
      <c r="BDQ310" s="1"/>
      <c r="BDR310" s="1"/>
      <c r="BDS310" s="1"/>
      <c r="BDT310" s="1"/>
      <c r="BDU310" s="1"/>
      <c r="BDV310" s="1"/>
      <c r="BDW310" s="1"/>
      <c r="BDX310" s="1"/>
      <c r="BDY310" s="1"/>
      <c r="BDZ310" s="1"/>
      <c r="BEA310" s="1"/>
      <c r="BEB310" s="1"/>
      <c r="BEC310" s="1"/>
      <c r="BED310" s="1"/>
      <c r="BEE310" s="1"/>
      <c r="BEF310" s="1"/>
      <c r="BEG310" s="1"/>
      <c r="BEH310" s="1"/>
      <c r="BEI310" s="1"/>
      <c r="BEJ310" s="1"/>
      <c r="BEK310" s="1"/>
      <c r="BEL310" s="1"/>
      <c r="BEM310" s="1"/>
      <c r="BEN310" s="1"/>
      <c r="BEO310" s="1"/>
      <c r="BEP310" s="1"/>
      <c r="BEQ310" s="1"/>
      <c r="BER310" s="1"/>
      <c r="BES310" s="1"/>
      <c r="BET310" s="1"/>
      <c r="BEU310" s="1"/>
      <c r="BEV310" s="1"/>
      <c r="BEW310" s="1"/>
      <c r="BEX310" s="1"/>
      <c r="BEY310" s="1"/>
      <c r="BEZ310" s="1"/>
      <c r="BFA310" s="1"/>
      <c r="BFB310" s="1"/>
      <c r="BFC310" s="1"/>
      <c r="BFD310" s="1"/>
      <c r="BFE310" s="1"/>
      <c r="BFF310" s="1"/>
      <c r="BFG310" s="1"/>
      <c r="BFH310" s="1"/>
      <c r="BFI310" s="1"/>
      <c r="BFJ310" s="1"/>
      <c r="BFK310" s="1"/>
      <c r="BFL310" s="1"/>
      <c r="BFM310" s="1"/>
      <c r="BFN310" s="1"/>
      <c r="BFO310" s="1"/>
      <c r="BFP310" s="1"/>
      <c r="BFQ310" s="1"/>
      <c r="BFR310" s="1"/>
      <c r="BFS310" s="1"/>
      <c r="BFT310" s="1"/>
      <c r="BFU310" s="1"/>
      <c r="BFV310" s="1"/>
      <c r="BFW310" s="1"/>
      <c r="BFX310" s="1"/>
      <c r="BFY310" s="1"/>
      <c r="BFZ310" s="1"/>
      <c r="BGA310" s="1"/>
      <c r="BGB310" s="1"/>
      <c r="BGC310" s="1"/>
      <c r="BGD310" s="1"/>
      <c r="BGE310" s="1"/>
      <c r="BGF310" s="1"/>
      <c r="BGG310" s="1"/>
      <c r="BGH310" s="1"/>
      <c r="BGI310" s="1"/>
      <c r="BGJ310" s="1"/>
      <c r="BGK310" s="1"/>
      <c r="BGL310" s="1"/>
      <c r="BGM310" s="1"/>
      <c r="BGN310" s="1"/>
      <c r="BGO310" s="1"/>
      <c r="BGP310" s="1"/>
      <c r="BGQ310" s="1"/>
      <c r="BGR310" s="1"/>
      <c r="BGS310" s="1"/>
      <c r="BGT310" s="1"/>
      <c r="BGU310" s="1"/>
      <c r="BGV310" s="1"/>
      <c r="BGW310" s="1"/>
      <c r="BGX310" s="1"/>
      <c r="BGY310" s="1"/>
      <c r="BGZ310" s="1"/>
      <c r="BHA310" s="1"/>
      <c r="BHB310" s="1"/>
      <c r="BHC310" s="1"/>
      <c r="BHD310" s="1"/>
      <c r="BHE310" s="1"/>
      <c r="BHF310" s="1"/>
      <c r="BHG310" s="1"/>
      <c r="BHH310" s="1"/>
      <c r="BHI310" s="1"/>
      <c r="BHJ310" s="1"/>
      <c r="BHK310" s="1"/>
      <c r="BHL310" s="1"/>
      <c r="BHM310" s="1"/>
      <c r="BHN310" s="1"/>
      <c r="BHO310" s="1"/>
      <c r="BHP310" s="1"/>
      <c r="BHQ310" s="1"/>
      <c r="BHR310" s="1"/>
      <c r="BHS310" s="1"/>
      <c r="BHT310" s="1"/>
      <c r="BHU310" s="1"/>
      <c r="BHV310" s="1"/>
      <c r="BHW310" s="1"/>
      <c r="BHX310" s="1"/>
      <c r="BHY310" s="1"/>
      <c r="BHZ310" s="1"/>
      <c r="BIA310" s="1"/>
      <c r="BIB310" s="1"/>
      <c r="BIC310" s="1"/>
      <c r="BID310" s="1"/>
      <c r="BIE310" s="1"/>
      <c r="BIF310" s="1"/>
      <c r="BIG310" s="1"/>
      <c r="BIH310" s="1"/>
      <c r="BII310" s="1"/>
      <c r="BIJ310" s="1"/>
      <c r="BIK310" s="1"/>
      <c r="BIL310" s="1"/>
      <c r="BIM310" s="1"/>
      <c r="BIN310" s="1"/>
      <c r="BIO310" s="1"/>
      <c r="BIP310" s="1"/>
      <c r="BIQ310" s="1"/>
      <c r="BIR310" s="1"/>
      <c r="BIS310" s="1"/>
      <c r="BIT310" s="1"/>
      <c r="BIU310" s="1"/>
      <c r="BIV310" s="1"/>
      <c r="BIW310" s="1"/>
      <c r="BIX310" s="1"/>
      <c r="BIY310" s="1"/>
      <c r="BIZ310" s="1"/>
      <c r="BJA310" s="1"/>
      <c r="BJB310" s="1"/>
      <c r="BJC310" s="1"/>
      <c r="BJD310" s="1"/>
      <c r="BJE310" s="1"/>
      <c r="BJF310" s="1"/>
      <c r="BJG310" s="1"/>
      <c r="BJH310" s="1"/>
      <c r="BJI310" s="1"/>
      <c r="BJJ310" s="1"/>
      <c r="BJK310" s="1"/>
      <c r="BJL310" s="1"/>
      <c r="BJM310" s="1"/>
      <c r="BJN310" s="1"/>
      <c r="BJO310" s="1"/>
      <c r="BJP310" s="1"/>
      <c r="BJQ310" s="1"/>
      <c r="BJR310" s="1"/>
      <c r="BJS310" s="1"/>
      <c r="BJT310" s="1"/>
      <c r="BJU310" s="1"/>
      <c r="BJV310" s="1"/>
      <c r="BJW310" s="1"/>
      <c r="BJX310" s="1"/>
      <c r="BJY310" s="1"/>
      <c r="BJZ310" s="1"/>
      <c r="BKA310" s="1"/>
      <c r="BKB310" s="1"/>
      <c r="BKC310" s="1"/>
      <c r="BKD310" s="1"/>
      <c r="BKE310" s="1"/>
      <c r="BKF310" s="1"/>
      <c r="BKG310" s="1"/>
      <c r="BKH310" s="1"/>
      <c r="BKI310" s="1"/>
      <c r="BKJ310" s="1"/>
      <c r="BKK310" s="1"/>
      <c r="BKL310" s="1"/>
      <c r="BKM310" s="1"/>
      <c r="BKN310" s="1"/>
      <c r="BKO310" s="1"/>
      <c r="BKP310" s="1"/>
      <c r="BKQ310" s="1"/>
      <c r="BKR310" s="1"/>
      <c r="BKS310" s="1"/>
      <c r="BKT310" s="1"/>
      <c r="BKU310" s="1"/>
      <c r="BKV310" s="1"/>
      <c r="BKW310" s="1"/>
      <c r="BKX310" s="1"/>
      <c r="BKY310" s="1"/>
      <c r="BKZ310" s="1"/>
      <c r="BLA310" s="1"/>
      <c r="BLB310" s="1"/>
      <c r="BLC310" s="1"/>
      <c r="BLD310" s="1"/>
      <c r="BLE310" s="1"/>
      <c r="BLF310" s="1"/>
      <c r="BLG310" s="1"/>
      <c r="BLH310" s="1"/>
      <c r="BLI310" s="1"/>
      <c r="BLJ310" s="1"/>
      <c r="BLK310" s="1"/>
      <c r="BLL310" s="1"/>
      <c r="BLM310" s="1"/>
      <c r="BLN310" s="1"/>
      <c r="BLO310" s="1"/>
      <c r="BLP310" s="1"/>
      <c r="BLQ310" s="1"/>
      <c r="BLR310" s="1"/>
      <c r="BLS310" s="1"/>
      <c r="BLT310" s="1"/>
      <c r="BLU310" s="1"/>
      <c r="BLV310" s="1"/>
      <c r="BLW310" s="1"/>
      <c r="BLX310" s="1"/>
      <c r="BLY310" s="1"/>
      <c r="BLZ310" s="1"/>
      <c r="BMA310" s="1"/>
      <c r="BMB310" s="1"/>
      <c r="BMC310" s="1"/>
      <c r="BMD310" s="1"/>
      <c r="BME310" s="1"/>
      <c r="BMF310" s="1"/>
      <c r="BMG310" s="1"/>
      <c r="BMH310" s="1"/>
      <c r="BMI310" s="1"/>
      <c r="BMJ310" s="1"/>
      <c r="BMK310" s="1"/>
      <c r="BML310" s="1"/>
      <c r="BMM310" s="1"/>
      <c r="BMN310" s="1"/>
      <c r="BMO310" s="1"/>
      <c r="BMP310" s="1"/>
      <c r="BMQ310" s="1"/>
      <c r="BMR310" s="1"/>
      <c r="BMS310" s="1"/>
      <c r="BMT310" s="1"/>
      <c r="BMU310" s="1"/>
      <c r="BMV310" s="1"/>
      <c r="BMW310" s="1"/>
      <c r="BMX310" s="1"/>
      <c r="BMY310" s="1"/>
      <c r="BMZ310" s="1"/>
      <c r="BNA310" s="1"/>
      <c r="BNB310" s="1"/>
      <c r="BNC310" s="1"/>
      <c r="BND310" s="1"/>
      <c r="BNE310" s="1"/>
      <c r="BNF310" s="1"/>
      <c r="BNG310" s="1"/>
      <c r="BNH310" s="1"/>
      <c r="BNI310" s="1"/>
      <c r="BNJ310" s="1"/>
      <c r="BNK310" s="1"/>
      <c r="BNL310" s="1"/>
      <c r="BNM310" s="1"/>
      <c r="BNN310" s="1"/>
      <c r="BNO310" s="1"/>
      <c r="BNP310" s="1"/>
      <c r="BNQ310" s="1"/>
      <c r="BNR310" s="1"/>
      <c r="BNS310" s="1"/>
      <c r="BNT310" s="1"/>
      <c r="BNU310" s="1"/>
      <c r="BNV310" s="1"/>
      <c r="BNW310" s="1"/>
      <c r="BNX310" s="1"/>
      <c r="BNY310" s="1"/>
      <c r="BNZ310" s="1"/>
      <c r="BOA310" s="1"/>
      <c r="BOB310" s="1"/>
      <c r="BOC310" s="1"/>
      <c r="BOD310" s="1"/>
      <c r="BOE310" s="1"/>
      <c r="BOF310" s="1"/>
      <c r="BOG310" s="1"/>
      <c r="BOH310" s="1"/>
      <c r="BOI310" s="1"/>
      <c r="BOJ310" s="1"/>
      <c r="BOK310" s="1"/>
      <c r="BOL310" s="1"/>
      <c r="BOM310" s="1"/>
      <c r="BON310" s="1"/>
      <c r="BOO310" s="1"/>
      <c r="BOP310" s="1"/>
      <c r="BOQ310" s="1"/>
      <c r="BOR310" s="1"/>
      <c r="BOS310" s="1"/>
      <c r="BOT310" s="1"/>
      <c r="BOU310" s="1"/>
      <c r="BOV310" s="1"/>
      <c r="BOW310" s="1"/>
      <c r="BOX310" s="1"/>
      <c r="BOY310" s="1"/>
      <c r="BOZ310" s="1"/>
      <c r="BPA310" s="1"/>
      <c r="BPB310" s="1"/>
      <c r="BPC310" s="1"/>
      <c r="BPD310" s="1"/>
      <c r="BPE310" s="1"/>
      <c r="BPF310" s="1"/>
      <c r="BPG310" s="1"/>
      <c r="BPH310" s="1"/>
      <c r="BPI310" s="1"/>
      <c r="BPJ310" s="1"/>
      <c r="BPK310" s="1"/>
      <c r="BPL310" s="1"/>
      <c r="BPM310" s="1"/>
      <c r="BPN310" s="1"/>
      <c r="BPO310" s="1"/>
      <c r="BPP310" s="1"/>
      <c r="BPQ310" s="1"/>
      <c r="BPR310" s="1"/>
      <c r="BPS310" s="1"/>
      <c r="BPT310" s="1"/>
      <c r="BPU310" s="1"/>
      <c r="BPV310" s="1"/>
      <c r="BPW310" s="1"/>
      <c r="BPX310" s="1"/>
      <c r="BPY310" s="1"/>
      <c r="BPZ310" s="1"/>
      <c r="BQA310" s="1"/>
      <c r="BQB310" s="1"/>
      <c r="BQC310" s="1"/>
      <c r="BQD310" s="1"/>
      <c r="BQE310" s="1"/>
      <c r="BQF310" s="1"/>
      <c r="BQG310" s="1"/>
      <c r="BQH310" s="1"/>
      <c r="BQI310" s="1"/>
      <c r="BQJ310" s="1"/>
      <c r="BQK310" s="1"/>
      <c r="BQL310" s="1"/>
      <c r="BQM310" s="1"/>
      <c r="BQN310" s="1"/>
      <c r="BQO310" s="1"/>
      <c r="BQP310" s="1"/>
      <c r="BQQ310" s="1"/>
      <c r="BQR310" s="1"/>
      <c r="BQS310" s="1"/>
      <c r="BQT310" s="1"/>
      <c r="BQU310" s="1"/>
      <c r="BQV310" s="1"/>
      <c r="BQW310" s="1"/>
      <c r="BQX310" s="1"/>
      <c r="BQY310" s="1"/>
      <c r="BQZ310" s="1"/>
      <c r="BRA310" s="1"/>
      <c r="BRB310" s="1"/>
      <c r="BRC310" s="1"/>
      <c r="BRD310" s="1"/>
      <c r="BRE310" s="1"/>
      <c r="BRF310" s="1"/>
      <c r="BRG310" s="1"/>
      <c r="BRH310" s="1"/>
      <c r="BRI310" s="1"/>
      <c r="BRJ310" s="1"/>
      <c r="BRK310" s="1"/>
      <c r="BRL310" s="1"/>
      <c r="BRM310" s="1"/>
      <c r="BRN310" s="1"/>
      <c r="BRO310" s="1"/>
      <c r="BRP310" s="1"/>
      <c r="BRQ310" s="1"/>
      <c r="BRR310" s="1"/>
      <c r="BRS310" s="1"/>
      <c r="BRT310" s="1"/>
      <c r="BRU310" s="1"/>
      <c r="BRV310" s="1"/>
      <c r="BRW310" s="1"/>
      <c r="BRX310" s="1"/>
      <c r="BRY310" s="1"/>
      <c r="BRZ310" s="1"/>
      <c r="BSA310" s="1"/>
      <c r="BSB310" s="1"/>
      <c r="BSC310" s="1"/>
      <c r="BSD310" s="1"/>
      <c r="BSE310" s="1"/>
      <c r="BSF310" s="1"/>
      <c r="BSG310" s="1"/>
      <c r="BSH310" s="1"/>
      <c r="BSI310" s="1"/>
      <c r="BSJ310" s="1"/>
      <c r="BSK310" s="1"/>
      <c r="BSL310" s="1"/>
      <c r="BSM310" s="1"/>
      <c r="BSN310" s="1"/>
      <c r="BSO310" s="1"/>
      <c r="BSP310" s="1"/>
      <c r="BSQ310" s="1"/>
      <c r="BSR310" s="1"/>
      <c r="BSS310" s="1"/>
      <c r="BST310" s="1"/>
      <c r="BSU310" s="1"/>
      <c r="BSV310" s="1"/>
      <c r="BSW310" s="1"/>
      <c r="BSX310" s="1"/>
      <c r="BSY310" s="1"/>
      <c r="BSZ310" s="1"/>
      <c r="BTA310" s="1"/>
      <c r="BTB310" s="1"/>
      <c r="BTC310" s="1"/>
      <c r="BTD310" s="1"/>
      <c r="BTE310" s="1"/>
      <c r="BTF310" s="1"/>
      <c r="BTG310" s="1"/>
      <c r="BTH310" s="1"/>
      <c r="BTI310" s="1"/>
      <c r="BTJ310" s="1"/>
      <c r="BTK310" s="1"/>
      <c r="BTL310" s="1"/>
      <c r="BTM310" s="1"/>
      <c r="BTN310" s="1"/>
      <c r="BTO310" s="1"/>
      <c r="BTP310" s="1"/>
      <c r="BTQ310" s="1"/>
      <c r="BTR310" s="1"/>
      <c r="BTS310" s="1"/>
      <c r="BTT310" s="1"/>
      <c r="BTU310" s="1"/>
      <c r="BTV310" s="1"/>
      <c r="BTW310" s="1"/>
      <c r="BTX310" s="1"/>
      <c r="BTY310" s="1"/>
      <c r="BTZ310" s="1"/>
      <c r="BUA310" s="1"/>
      <c r="BUB310" s="1"/>
      <c r="BUC310" s="1"/>
      <c r="BUD310" s="1"/>
      <c r="BUE310" s="1"/>
      <c r="BUF310" s="1"/>
      <c r="BUG310" s="1"/>
      <c r="BUH310" s="1"/>
      <c r="BUI310" s="1"/>
      <c r="BUJ310" s="1"/>
      <c r="BUK310" s="1"/>
      <c r="BUL310" s="1"/>
      <c r="BUM310" s="1"/>
      <c r="BUN310" s="1"/>
      <c r="BUO310" s="1"/>
      <c r="BUP310" s="1"/>
      <c r="BUQ310" s="1"/>
      <c r="BUR310" s="1"/>
      <c r="BUS310" s="1"/>
      <c r="BUT310" s="1"/>
      <c r="BUU310" s="1"/>
      <c r="BUV310" s="1"/>
      <c r="BUW310" s="1"/>
      <c r="BUX310" s="1"/>
      <c r="BUY310" s="1"/>
      <c r="BUZ310" s="1"/>
      <c r="BVA310" s="1"/>
      <c r="BVB310" s="1"/>
      <c r="BVC310" s="1"/>
      <c r="BVD310" s="1"/>
      <c r="BVE310" s="1"/>
      <c r="BVF310" s="1"/>
      <c r="BVG310" s="1"/>
      <c r="BVH310" s="1"/>
      <c r="BVI310" s="1"/>
      <c r="BVJ310" s="1"/>
      <c r="BVK310" s="1"/>
      <c r="BVL310" s="1"/>
      <c r="BVM310" s="1"/>
      <c r="BVN310" s="1"/>
      <c r="BVO310" s="1"/>
      <c r="BVP310" s="1"/>
      <c r="BVQ310" s="1"/>
      <c r="BVR310" s="1"/>
      <c r="BVS310" s="1"/>
      <c r="BVT310" s="1"/>
      <c r="BVU310" s="1"/>
      <c r="BVV310" s="1"/>
      <c r="BVW310" s="1"/>
      <c r="BVX310" s="1"/>
      <c r="BVY310" s="1"/>
      <c r="BVZ310" s="1"/>
      <c r="BWA310" s="1"/>
      <c r="BWB310" s="1"/>
      <c r="BWC310" s="1"/>
      <c r="BWD310" s="1"/>
      <c r="BWE310" s="1"/>
      <c r="BWF310" s="1"/>
      <c r="BWG310" s="1"/>
      <c r="BWH310" s="1"/>
      <c r="BWI310" s="1"/>
      <c r="BWJ310" s="1"/>
      <c r="BWK310" s="1"/>
      <c r="BWL310" s="1"/>
      <c r="BWM310" s="1"/>
      <c r="BWN310" s="1"/>
      <c r="BWO310" s="1"/>
      <c r="BWP310" s="1"/>
      <c r="BWQ310" s="1"/>
      <c r="BWR310" s="1"/>
      <c r="BWS310" s="1"/>
      <c r="BWT310" s="1"/>
      <c r="BWU310" s="1"/>
      <c r="BWV310" s="1"/>
      <c r="BWW310" s="1"/>
      <c r="BWX310" s="1"/>
      <c r="BWY310" s="1"/>
      <c r="BWZ310" s="1"/>
      <c r="BXA310" s="1"/>
      <c r="BXB310" s="1"/>
      <c r="BXC310" s="1"/>
      <c r="BXD310" s="1"/>
      <c r="BXE310" s="1"/>
      <c r="BXF310" s="1"/>
      <c r="BXG310" s="1"/>
      <c r="BXH310" s="1"/>
      <c r="BXI310" s="1"/>
      <c r="BXJ310" s="1"/>
      <c r="BXK310" s="1"/>
      <c r="BXL310" s="1"/>
      <c r="BXM310" s="1"/>
      <c r="BXN310" s="1"/>
      <c r="BXO310" s="1"/>
      <c r="BXP310" s="1"/>
      <c r="BXQ310" s="1"/>
      <c r="BXR310" s="1"/>
      <c r="BXS310" s="1"/>
      <c r="BXT310" s="1"/>
      <c r="BXU310" s="1"/>
      <c r="BXV310" s="1"/>
      <c r="BXW310" s="1"/>
      <c r="BXX310" s="1"/>
      <c r="BXY310" s="1"/>
      <c r="BXZ310" s="1"/>
      <c r="BYA310" s="1"/>
      <c r="BYB310" s="1"/>
      <c r="BYC310" s="1"/>
      <c r="BYD310" s="1"/>
      <c r="BYE310" s="1"/>
      <c r="BYF310" s="1"/>
      <c r="BYG310" s="1"/>
      <c r="BYH310" s="1"/>
      <c r="BYI310" s="1"/>
      <c r="BYJ310" s="1"/>
      <c r="BYK310" s="1"/>
      <c r="BYL310" s="1"/>
      <c r="BYM310" s="1"/>
      <c r="BYN310" s="1"/>
      <c r="BYO310" s="1"/>
      <c r="BYP310" s="1"/>
      <c r="BYQ310" s="1"/>
      <c r="BYR310" s="1"/>
      <c r="BYS310" s="1"/>
      <c r="BYT310" s="1"/>
      <c r="BYU310" s="1"/>
      <c r="BYV310" s="1"/>
      <c r="BYW310" s="1"/>
      <c r="BYX310" s="1"/>
      <c r="BYY310" s="1"/>
      <c r="BYZ310" s="1"/>
      <c r="BZA310" s="1"/>
      <c r="BZB310" s="1"/>
      <c r="BZC310" s="1"/>
      <c r="BZD310" s="1"/>
      <c r="BZE310" s="1"/>
      <c r="BZF310" s="1"/>
      <c r="BZG310" s="1"/>
      <c r="BZH310" s="1"/>
      <c r="BZI310" s="1"/>
      <c r="BZJ310" s="1"/>
      <c r="BZK310" s="1"/>
      <c r="BZL310" s="1"/>
      <c r="BZM310" s="1"/>
      <c r="BZN310" s="1"/>
      <c r="BZO310" s="1"/>
      <c r="BZP310" s="1"/>
      <c r="BZQ310" s="1"/>
      <c r="BZR310" s="1"/>
      <c r="BZS310" s="1"/>
      <c r="BZT310" s="1"/>
      <c r="BZU310" s="1"/>
      <c r="BZV310" s="1"/>
      <c r="BZW310" s="1"/>
      <c r="BZX310" s="1"/>
      <c r="BZY310" s="1"/>
      <c r="BZZ310" s="1"/>
      <c r="CAA310" s="1"/>
      <c r="CAB310" s="1"/>
      <c r="CAC310" s="1"/>
      <c r="CAD310" s="1"/>
      <c r="CAE310" s="1"/>
      <c r="CAF310" s="1"/>
      <c r="CAG310" s="1"/>
      <c r="CAH310" s="1"/>
      <c r="CAI310" s="1"/>
      <c r="CAJ310" s="1"/>
      <c r="CAK310" s="1"/>
      <c r="CAL310" s="1"/>
      <c r="CAM310" s="1"/>
      <c r="CAN310" s="1"/>
      <c r="CAO310" s="1"/>
      <c r="CAP310" s="1"/>
      <c r="CAQ310" s="1"/>
      <c r="CAR310" s="1"/>
      <c r="CAS310" s="1"/>
      <c r="CAT310" s="1"/>
      <c r="CAU310" s="1"/>
      <c r="CAV310" s="1"/>
      <c r="CAW310" s="1"/>
      <c r="CAX310" s="1"/>
      <c r="CAY310" s="1"/>
      <c r="CAZ310" s="1"/>
      <c r="CBA310" s="1"/>
      <c r="CBB310" s="1"/>
      <c r="CBC310" s="1"/>
      <c r="CBD310" s="1"/>
      <c r="CBE310" s="1"/>
      <c r="CBF310" s="1"/>
      <c r="CBG310" s="1"/>
      <c r="CBH310" s="1"/>
      <c r="CBI310" s="1"/>
      <c r="CBJ310" s="1"/>
      <c r="CBK310" s="1"/>
      <c r="CBL310" s="1"/>
      <c r="CBM310" s="1"/>
      <c r="CBN310" s="1"/>
      <c r="CBO310" s="1"/>
      <c r="CBP310" s="1"/>
      <c r="CBQ310" s="1"/>
      <c r="CBR310" s="1"/>
      <c r="CBS310" s="1"/>
      <c r="CBT310" s="1"/>
      <c r="CBU310" s="1"/>
      <c r="CBV310" s="1"/>
      <c r="CBW310" s="1"/>
      <c r="CBX310" s="1"/>
      <c r="CBY310" s="1"/>
      <c r="CBZ310" s="1"/>
      <c r="CCA310" s="1"/>
      <c r="CCB310" s="1"/>
      <c r="CCC310" s="1"/>
      <c r="CCD310" s="1"/>
      <c r="CCE310" s="1"/>
      <c r="CCF310" s="1"/>
      <c r="CCG310" s="1"/>
      <c r="CCH310" s="1"/>
      <c r="CCI310" s="1"/>
      <c r="CCJ310" s="1"/>
      <c r="CCK310" s="1"/>
      <c r="CCL310" s="1"/>
      <c r="CCM310" s="1"/>
      <c r="CCN310" s="1"/>
      <c r="CCO310" s="1"/>
      <c r="CCP310" s="1"/>
      <c r="CCQ310" s="1"/>
      <c r="CCR310" s="1"/>
      <c r="CCS310" s="1"/>
      <c r="CCT310" s="1"/>
      <c r="CCU310" s="1"/>
      <c r="CCV310" s="1"/>
      <c r="CCW310" s="1"/>
      <c r="CCX310" s="1"/>
      <c r="CCY310" s="1"/>
      <c r="CCZ310" s="1"/>
      <c r="CDA310" s="1"/>
      <c r="CDB310" s="1"/>
      <c r="CDC310" s="1"/>
      <c r="CDD310" s="1"/>
      <c r="CDE310" s="1"/>
      <c r="CDF310" s="1"/>
      <c r="CDG310" s="1"/>
      <c r="CDH310" s="1"/>
      <c r="CDI310" s="1"/>
      <c r="CDJ310" s="1"/>
      <c r="CDK310" s="1"/>
      <c r="CDL310" s="1"/>
      <c r="CDM310" s="1"/>
      <c r="CDN310" s="1"/>
      <c r="CDO310" s="1"/>
      <c r="CDP310" s="1"/>
      <c r="CDQ310" s="1"/>
      <c r="CDR310" s="1"/>
      <c r="CDS310" s="1"/>
      <c r="CDT310" s="1"/>
      <c r="CDU310" s="1"/>
      <c r="CDV310" s="1"/>
      <c r="CDW310" s="1"/>
      <c r="CDX310" s="1"/>
      <c r="CDY310" s="1"/>
      <c r="CDZ310" s="1"/>
      <c r="CEA310" s="1"/>
      <c r="CEB310" s="1"/>
      <c r="CEC310" s="1"/>
      <c r="CED310" s="1"/>
      <c r="CEE310" s="1"/>
      <c r="CEF310" s="1"/>
      <c r="CEG310" s="1"/>
      <c r="CEH310" s="1"/>
      <c r="CEI310" s="1"/>
      <c r="CEJ310" s="1"/>
      <c r="CEK310" s="1"/>
      <c r="CEL310" s="1"/>
      <c r="CEM310" s="1"/>
      <c r="CEN310" s="1"/>
      <c r="CEO310" s="1"/>
      <c r="CEP310" s="1"/>
      <c r="CEQ310" s="1"/>
      <c r="CER310" s="1"/>
      <c r="CES310" s="1"/>
      <c r="CET310" s="1"/>
      <c r="CEU310" s="1"/>
      <c r="CEV310" s="1"/>
      <c r="CEW310" s="1"/>
      <c r="CEX310" s="1"/>
      <c r="CEY310" s="1"/>
      <c r="CEZ310" s="1"/>
      <c r="CFA310" s="1"/>
      <c r="CFB310" s="1"/>
      <c r="CFC310" s="1"/>
      <c r="CFD310" s="1"/>
      <c r="CFE310" s="1"/>
      <c r="CFF310" s="1"/>
      <c r="CFG310" s="1"/>
      <c r="CFH310" s="1"/>
      <c r="CFI310" s="1"/>
      <c r="CFJ310" s="1"/>
      <c r="CFK310" s="1"/>
      <c r="CFL310" s="1"/>
      <c r="CFM310" s="1"/>
      <c r="CFN310" s="1"/>
      <c r="CFO310" s="1"/>
      <c r="CFP310" s="1"/>
      <c r="CFQ310" s="1"/>
      <c r="CFR310" s="1"/>
      <c r="CFS310" s="1"/>
      <c r="CFT310" s="1"/>
      <c r="CFU310" s="1"/>
      <c r="CFV310" s="1"/>
      <c r="CFW310" s="1"/>
      <c r="CFX310" s="1"/>
      <c r="CFY310" s="1"/>
      <c r="CFZ310" s="1"/>
      <c r="CGA310" s="1"/>
      <c r="CGB310" s="1"/>
      <c r="CGC310" s="1"/>
      <c r="CGD310" s="1"/>
      <c r="CGE310" s="1"/>
      <c r="CGF310" s="1"/>
      <c r="CGG310" s="1"/>
      <c r="CGH310" s="1"/>
      <c r="CGI310" s="1"/>
      <c r="CGJ310" s="1"/>
      <c r="CGK310" s="1"/>
      <c r="CGL310" s="1"/>
      <c r="CGM310" s="1"/>
      <c r="CGN310" s="1"/>
      <c r="CGO310" s="1"/>
      <c r="CGP310" s="1"/>
      <c r="CGQ310" s="1"/>
      <c r="CGR310" s="1"/>
      <c r="CGS310" s="1"/>
      <c r="CGT310" s="1"/>
      <c r="CGU310" s="1"/>
      <c r="CGV310" s="1"/>
      <c r="CGW310" s="1"/>
      <c r="CGX310" s="1"/>
      <c r="CGY310" s="1"/>
      <c r="CGZ310" s="1"/>
      <c r="CHA310" s="1"/>
      <c r="CHB310" s="1"/>
      <c r="CHC310" s="1"/>
      <c r="CHD310" s="1"/>
      <c r="CHE310" s="1"/>
      <c r="CHF310" s="1"/>
      <c r="CHG310" s="1"/>
      <c r="CHH310" s="1"/>
      <c r="CHI310" s="1"/>
      <c r="CHJ310" s="1"/>
      <c r="CHK310" s="1"/>
      <c r="CHL310" s="1"/>
      <c r="CHM310" s="1"/>
      <c r="CHN310" s="1"/>
      <c r="CHO310" s="1"/>
      <c r="CHP310" s="1"/>
      <c r="CHQ310" s="1"/>
      <c r="CHR310" s="1"/>
      <c r="CHS310" s="1"/>
      <c r="CHT310" s="1"/>
      <c r="CHU310" s="1"/>
      <c r="CHV310" s="1"/>
      <c r="CHW310" s="1"/>
      <c r="CHX310" s="1"/>
      <c r="CHY310" s="1"/>
      <c r="CHZ310" s="1"/>
      <c r="CIA310" s="1"/>
      <c r="CIB310" s="1"/>
      <c r="CIC310" s="1"/>
      <c r="CID310" s="1"/>
      <c r="CIE310" s="1"/>
      <c r="CIF310" s="1"/>
      <c r="CIG310" s="1"/>
      <c r="CIH310" s="1"/>
      <c r="CII310" s="1"/>
      <c r="CIJ310" s="1"/>
      <c r="CIK310" s="1"/>
      <c r="CIL310" s="1"/>
      <c r="CIM310" s="1"/>
      <c r="CIN310" s="1"/>
      <c r="CIO310" s="1"/>
      <c r="CIP310" s="1"/>
      <c r="CIQ310" s="1"/>
      <c r="CIR310" s="1"/>
      <c r="CIS310" s="1"/>
      <c r="CIT310" s="1"/>
      <c r="CIU310" s="1"/>
      <c r="CIV310" s="1"/>
      <c r="CIW310" s="1"/>
      <c r="CIX310" s="1"/>
      <c r="CIY310" s="1"/>
      <c r="CIZ310" s="1"/>
      <c r="CJA310" s="1"/>
      <c r="CJB310" s="1"/>
      <c r="CJC310" s="1"/>
      <c r="CJD310" s="1"/>
      <c r="CJE310" s="1"/>
      <c r="CJF310" s="1"/>
      <c r="CJG310" s="1"/>
      <c r="CJH310" s="1"/>
      <c r="CJI310" s="1"/>
      <c r="CJJ310" s="1"/>
      <c r="CJK310" s="1"/>
      <c r="CJL310" s="1"/>
      <c r="CJM310" s="1"/>
      <c r="CJN310" s="1"/>
      <c r="CJO310" s="1"/>
      <c r="CJP310" s="1"/>
      <c r="CJQ310" s="1"/>
      <c r="CJR310" s="1"/>
      <c r="CJS310" s="1"/>
      <c r="CJT310" s="1"/>
      <c r="CJU310" s="1"/>
      <c r="CJV310" s="1"/>
      <c r="CJW310" s="1"/>
      <c r="CJX310" s="1"/>
      <c r="CJY310" s="1"/>
      <c r="CJZ310" s="1"/>
      <c r="CKA310" s="1"/>
      <c r="CKB310" s="1"/>
      <c r="CKC310" s="1"/>
      <c r="CKD310" s="1"/>
      <c r="CKE310" s="1"/>
      <c r="CKF310" s="1"/>
      <c r="CKG310" s="1"/>
      <c r="CKH310" s="1"/>
      <c r="CKI310" s="1"/>
      <c r="CKJ310" s="1"/>
      <c r="CKK310" s="1"/>
      <c r="CKL310" s="1"/>
      <c r="CKM310" s="1"/>
      <c r="CKN310" s="1"/>
      <c r="CKO310" s="1"/>
      <c r="CKP310" s="1"/>
      <c r="CKQ310" s="1"/>
      <c r="CKR310" s="1"/>
      <c r="CKS310" s="1"/>
      <c r="CKT310" s="1"/>
      <c r="CKU310" s="1"/>
      <c r="CKV310" s="1"/>
      <c r="CKW310" s="1"/>
      <c r="CKX310" s="1"/>
      <c r="CKY310" s="1"/>
      <c r="CKZ310" s="1"/>
      <c r="CLA310" s="1"/>
      <c r="CLB310" s="1"/>
      <c r="CLC310" s="1"/>
      <c r="CLD310" s="1"/>
      <c r="CLE310" s="1"/>
      <c r="CLF310" s="1"/>
      <c r="CLG310" s="1"/>
      <c r="CLH310" s="1"/>
      <c r="CLI310" s="1"/>
      <c r="CLJ310" s="1"/>
      <c r="CLK310" s="1"/>
      <c r="CLL310" s="1"/>
      <c r="CLM310" s="1"/>
      <c r="CLN310" s="1"/>
      <c r="CLO310" s="1"/>
      <c r="CLP310" s="1"/>
      <c r="CLQ310" s="1"/>
      <c r="CLR310" s="1"/>
      <c r="CLS310" s="1"/>
      <c r="CLT310" s="1"/>
      <c r="CLU310" s="1"/>
      <c r="CLV310" s="1"/>
      <c r="CLW310" s="1"/>
      <c r="CLX310" s="1"/>
      <c r="CLY310" s="1"/>
      <c r="CLZ310" s="1"/>
      <c r="CMA310" s="1"/>
      <c r="CMB310" s="1"/>
      <c r="CMC310" s="1"/>
      <c r="CMD310" s="1"/>
      <c r="CME310" s="1"/>
      <c r="CMF310" s="1"/>
      <c r="CMG310" s="1"/>
      <c r="CMH310" s="1"/>
      <c r="CMI310" s="1"/>
      <c r="CMJ310" s="1"/>
      <c r="CMK310" s="1"/>
      <c r="CML310" s="1"/>
      <c r="CMM310" s="1"/>
      <c r="CMN310" s="1"/>
      <c r="CMO310" s="1"/>
      <c r="CMP310" s="1"/>
      <c r="CMQ310" s="1"/>
      <c r="CMR310" s="1"/>
      <c r="CMS310" s="1"/>
      <c r="CMT310" s="1"/>
      <c r="CMU310" s="1"/>
      <c r="CMV310" s="1"/>
      <c r="CMW310" s="1"/>
      <c r="CMX310" s="1"/>
      <c r="CMY310" s="1"/>
      <c r="CMZ310" s="1"/>
      <c r="CNA310" s="1"/>
      <c r="CNB310" s="1"/>
      <c r="CNC310" s="1"/>
      <c r="CND310" s="1"/>
      <c r="CNE310" s="1"/>
      <c r="CNF310" s="1"/>
      <c r="CNG310" s="1"/>
      <c r="CNH310" s="1"/>
      <c r="CNI310" s="1"/>
      <c r="CNJ310" s="1"/>
      <c r="CNK310" s="1"/>
      <c r="CNL310" s="1"/>
      <c r="CNM310" s="1"/>
      <c r="CNN310" s="1"/>
      <c r="CNO310" s="1"/>
      <c r="CNP310" s="1"/>
      <c r="CNQ310" s="1"/>
      <c r="CNR310" s="1"/>
      <c r="CNS310" s="1"/>
      <c r="CNT310" s="1"/>
      <c r="CNU310" s="1"/>
      <c r="CNV310" s="1"/>
      <c r="CNW310" s="1"/>
      <c r="CNX310" s="1"/>
      <c r="CNY310" s="1"/>
      <c r="CNZ310" s="1"/>
      <c r="COA310" s="1"/>
      <c r="COB310" s="1"/>
      <c r="COC310" s="1"/>
      <c r="COD310" s="1"/>
      <c r="COE310" s="1"/>
      <c r="COF310" s="1"/>
      <c r="COG310" s="1"/>
      <c r="COH310" s="1"/>
      <c r="COI310" s="1"/>
      <c r="COJ310" s="1"/>
      <c r="COK310" s="1"/>
      <c r="COL310" s="1"/>
      <c r="COM310" s="1"/>
      <c r="CON310" s="1"/>
      <c r="COO310" s="1"/>
      <c r="COP310" s="1"/>
      <c r="COQ310" s="1"/>
      <c r="COR310" s="1"/>
      <c r="COS310" s="1"/>
      <c r="COT310" s="1"/>
      <c r="COU310" s="1"/>
      <c r="COV310" s="1"/>
      <c r="COW310" s="1"/>
      <c r="COX310" s="1"/>
      <c r="COY310" s="1"/>
      <c r="COZ310" s="1"/>
      <c r="CPA310" s="1"/>
      <c r="CPB310" s="1"/>
      <c r="CPC310" s="1"/>
      <c r="CPD310" s="1"/>
      <c r="CPE310" s="1"/>
      <c r="CPF310" s="1"/>
      <c r="CPG310" s="1"/>
      <c r="CPH310" s="1"/>
      <c r="CPI310" s="1"/>
      <c r="CPJ310" s="1"/>
      <c r="CPK310" s="1"/>
      <c r="CPL310" s="1"/>
      <c r="CPM310" s="1"/>
      <c r="CPN310" s="1"/>
      <c r="CPO310" s="1"/>
      <c r="CPP310" s="1"/>
      <c r="CPQ310" s="1"/>
      <c r="CPR310" s="1"/>
      <c r="CPS310" s="1"/>
      <c r="CPT310" s="1"/>
      <c r="CPU310" s="1"/>
      <c r="CPV310" s="1"/>
      <c r="CPW310" s="1"/>
      <c r="CPX310" s="1"/>
      <c r="CPY310" s="1"/>
      <c r="CPZ310" s="1"/>
      <c r="CQA310" s="1"/>
      <c r="CQB310" s="1"/>
      <c r="CQC310" s="1"/>
      <c r="CQD310" s="1"/>
      <c r="CQE310" s="1"/>
      <c r="CQF310" s="1"/>
      <c r="CQG310" s="1"/>
      <c r="CQH310" s="1"/>
      <c r="CQI310" s="1"/>
      <c r="CQJ310" s="1"/>
      <c r="CQK310" s="1"/>
      <c r="CQL310" s="1"/>
      <c r="CQM310" s="1"/>
      <c r="CQN310" s="1"/>
      <c r="CQO310" s="1"/>
      <c r="CQP310" s="1"/>
      <c r="CQQ310" s="1"/>
      <c r="CQR310" s="1"/>
      <c r="CQS310" s="1"/>
      <c r="CQT310" s="1"/>
      <c r="CQU310" s="1"/>
      <c r="CQV310" s="1"/>
      <c r="CQW310" s="1"/>
      <c r="CQX310" s="1"/>
      <c r="CQY310" s="1"/>
      <c r="CQZ310" s="1"/>
      <c r="CRA310" s="1"/>
      <c r="CRB310" s="1"/>
      <c r="CRC310" s="1"/>
      <c r="CRD310" s="1"/>
      <c r="CRE310" s="1"/>
      <c r="CRF310" s="1"/>
      <c r="CRG310" s="1"/>
      <c r="CRH310" s="1"/>
      <c r="CRI310" s="1"/>
      <c r="CRJ310" s="1"/>
      <c r="CRK310" s="1"/>
      <c r="CRL310" s="1"/>
      <c r="CRM310" s="1"/>
      <c r="CRN310" s="1"/>
      <c r="CRO310" s="1"/>
      <c r="CRP310" s="1"/>
      <c r="CRQ310" s="1"/>
      <c r="CRR310" s="1"/>
      <c r="CRS310" s="1"/>
      <c r="CRT310" s="1"/>
      <c r="CRU310" s="1"/>
      <c r="CRV310" s="1"/>
      <c r="CRW310" s="1"/>
      <c r="CRX310" s="1"/>
      <c r="CRY310" s="1"/>
      <c r="CRZ310" s="1"/>
      <c r="CSA310" s="1"/>
      <c r="CSB310" s="1"/>
      <c r="CSC310" s="1"/>
      <c r="CSD310" s="1"/>
      <c r="CSE310" s="1"/>
      <c r="CSF310" s="1"/>
      <c r="CSG310" s="1"/>
      <c r="CSH310" s="1"/>
      <c r="CSI310" s="1"/>
      <c r="CSJ310" s="1"/>
      <c r="CSK310" s="1"/>
      <c r="CSL310" s="1"/>
      <c r="CSM310" s="1"/>
      <c r="CSN310" s="1"/>
      <c r="CSO310" s="1"/>
      <c r="CSP310" s="1"/>
      <c r="CSQ310" s="1"/>
      <c r="CSR310" s="1"/>
      <c r="CSS310" s="1"/>
      <c r="CST310" s="1"/>
      <c r="CSU310" s="1"/>
      <c r="CSV310" s="1"/>
      <c r="CSW310" s="1"/>
      <c r="CSX310" s="1"/>
      <c r="CSY310" s="1"/>
      <c r="CSZ310" s="1"/>
      <c r="CTA310" s="1"/>
      <c r="CTB310" s="1"/>
      <c r="CTC310" s="1"/>
      <c r="CTD310" s="1"/>
      <c r="CTE310" s="1"/>
      <c r="CTF310" s="1"/>
      <c r="CTG310" s="1"/>
      <c r="CTH310" s="1"/>
      <c r="CTI310" s="1"/>
      <c r="CTJ310" s="1"/>
      <c r="CTK310" s="1"/>
      <c r="CTL310" s="1"/>
      <c r="CTM310" s="1"/>
      <c r="CTN310" s="1"/>
      <c r="CTO310" s="1"/>
      <c r="CTP310" s="1"/>
      <c r="CTQ310" s="1"/>
      <c r="CTR310" s="1"/>
      <c r="CTS310" s="1"/>
      <c r="CTT310" s="1"/>
      <c r="CTU310" s="1"/>
      <c r="CTV310" s="1"/>
      <c r="CTW310" s="1"/>
      <c r="CTX310" s="1"/>
      <c r="CTY310" s="1"/>
      <c r="CTZ310" s="1"/>
      <c r="CUA310" s="1"/>
      <c r="CUB310" s="1"/>
      <c r="CUC310" s="1"/>
      <c r="CUD310" s="1"/>
      <c r="CUE310" s="1"/>
      <c r="CUF310" s="1"/>
      <c r="CUG310" s="1"/>
      <c r="CUH310" s="1"/>
      <c r="CUI310" s="1"/>
      <c r="CUJ310" s="1"/>
      <c r="CUK310" s="1"/>
      <c r="CUL310" s="1"/>
      <c r="CUM310" s="1"/>
      <c r="CUN310" s="1"/>
      <c r="CUO310" s="1"/>
      <c r="CUP310" s="1"/>
      <c r="CUQ310" s="1"/>
      <c r="CUR310" s="1"/>
      <c r="CUS310" s="1"/>
      <c r="CUT310" s="1"/>
      <c r="CUU310" s="1"/>
      <c r="CUV310" s="1"/>
      <c r="CUW310" s="1"/>
      <c r="CUX310" s="1"/>
      <c r="CUY310" s="1"/>
      <c r="CUZ310" s="1"/>
      <c r="CVA310" s="1"/>
      <c r="CVB310" s="1"/>
      <c r="CVC310" s="1"/>
      <c r="CVD310" s="1"/>
      <c r="CVE310" s="1"/>
      <c r="CVF310" s="1"/>
      <c r="CVG310" s="1"/>
      <c r="CVH310" s="1"/>
      <c r="CVI310" s="1"/>
      <c r="CVJ310" s="1"/>
      <c r="CVK310" s="1"/>
      <c r="CVL310" s="1"/>
      <c r="CVM310" s="1"/>
      <c r="CVN310" s="1"/>
      <c r="CVO310" s="1"/>
      <c r="CVP310" s="1"/>
      <c r="CVQ310" s="1"/>
      <c r="CVR310" s="1"/>
      <c r="CVS310" s="1"/>
      <c r="CVT310" s="1"/>
      <c r="CVU310" s="1"/>
      <c r="CVV310" s="1"/>
      <c r="CVW310" s="1"/>
      <c r="CVX310" s="1"/>
      <c r="CVY310" s="1"/>
      <c r="CVZ310" s="1"/>
      <c r="CWA310" s="1"/>
      <c r="CWB310" s="1"/>
      <c r="CWC310" s="1"/>
      <c r="CWD310" s="1"/>
      <c r="CWE310" s="1"/>
      <c r="CWF310" s="1"/>
      <c r="CWG310" s="1"/>
      <c r="CWH310" s="1"/>
      <c r="CWI310" s="1"/>
      <c r="CWJ310" s="1"/>
      <c r="CWK310" s="1"/>
      <c r="CWL310" s="1"/>
      <c r="CWM310" s="1"/>
      <c r="CWN310" s="1"/>
      <c r="CWO310" s="1"/>
      <c r="CWP310" s="1"/>
      <c r="CWQ310" s="1"/>
      <c r="CWR310" s="1"/>
      <c r="CWS310" s="1"/>
      <c r="CWT310" s="1"/>
      <c r="CWU310" s="1"/>
      <c r="CWV310" s="1"/>
      <c r="CWW310" s="1"/>
      <c r="CWX310" s="1"/>
      <c r="CWY310" s="1"/>
      <c r="CWZ310" s="1"/>
      <c r="CXA310" s="1"/>
      <c r="CXB310" s="1"/>
      <c r="CXC310" s="1"/>
      <c r="CXD310" s="1"/>
      <c r="CXE310" s="1"/>
      <c r="CXF310" s="1"/>
      <c r="CXG310" s="1"/>
      <c r="CXH310" s="1"/>
      <c r="CXI310" s="1"/>
      <c r="CXJ310" s="1"/>
      <c r="CXK310" s="1"/>
      <c r="CXL310" s="1"/>
      <c r="CXM310" s="1"/>
      <c r="CXN310" s="1"/>
      <c r="CXO310" s="1"/>
      <c r="CXP310" s="1"/>
      <c r="CXQ310" s="1"/>
      <c r="CXR310" s="1"/>
      <c r="CXS310" s="1"/>
      <c r="CXT310" s="1"/>
      <c r="CXU310" s="1"/>
      <c r="CXV310" s="1"/>
      <c r="CXW310" s="1"/>
      <c r="CXX310" s="1"/>
      <c r="CXY310" s="1"/>
      <c r="CXZ310" s="1"/>
      <c r="CYA310" s="1"/>
      <c r="CYB310" s="1"/>
      <c r="CYC310" s="1"/>
      <c r="CYD310" s="1"/>
      <c r="CYE310" s="1"/>
      <c r="CYF310" s="1"/>
      <c r="CYG310" s="1"/>
      <c r="CYH310" s="1"/>
      <c r="CYI310" s="1"/>
      <c r="CYJ310" s="1"/>
      <c r="CYK310" s="1"/>
      <c r="CYL310" s="1"/>
      <c r="CYM310" s="1"/>
      <c r="CYN310" s="1"/>
      <c r="CYO310" s="1"/>
      <c r="CYP310" s="1"/>
      <c r="CYQ310" s="1"/>
      <c r="CYR310" s="1"/>
      <c r="CYS310" s="1"/>
      <c r="CYT310" s="1"/>
      <c r="CYU310" s="1"/>
      <c r="CYV310" s="1"/>
      <c r="CYW310" s="1"/>
      <c r="CYX310" s="1"/>
      <c r="CYY310" s="1"/>
      <c r="CYZ310" s="1"/>
      <c r="CZA310" s="1"/>
      <c r="CZB310" s="1"/>
      <c r="CZC310" s="1"/>
      <c r="CZD310" s="1"/>
      <c r="CZE310" s="1"/>
      <c r="CZF310" s="1"/>
      <c r="CZG310" s="1"/>
      <c r="CZH310" s="1"/>
      <c r="CZI310" s="1"/>
      <c r="CZJ310" s="1"/>
      <c r="CZK310" s="1"/>
      <c r="CZL310" s="1"/>
      <c r="CZM310" s="1"/>
      <c r="CZN310" s="1"/>
      <c r="CZO310" s="1"/>
      <c r="CZP310" s="1"/>
      <c r="CZQ310" s="1"/>
      <c r="CZR310" s="1"/>
      <c r="CZS310" s="1"/>
      <c r="CZT310" s="1"/>
      <c r="CZU310" s="1"/>
      <c r="CZV310" s="1"/>
      <c r="CZW310" s="1"/>
      <c r="CZX310" s="1"/>
      <c r="CZY310" s="1"/>
      <c r="CZZ310" s="1"/>
      <c r="DAA310" s="1"/>
      <c r="DAB310" s="1"/>
      <c r="DAC310" s="1"/>
      <c r="DAD310" s="1"/>
      <c r="DAE310" s="1"/>
      <c r="DAF310" s="1"/>
      <c r="DAG310" s="1"/>
      <c r="DAH310" s="1"/>
      <c r="DAI310" s="1"/>
      <c r="DAJ310" s="1"/>
      <c r="DAK310" s="1"/>
      <c r="DAL310" s="1"/>
      <c r="DAM310" s="1"/>
      <c r="DAN310" s="1"/>
      <c r="DAO310" s="1"/>
      <c r="DAP310" s="1"/>
      <c r="DAQ310" s="1"/>
      <c r="DAR310" s="1"/>
      <c r="DAS310" s="1"/>
      <c r="DAT310" s="1"/>
      <c r="DAU310" s="1"/>
      <c r="DAV310" s="1"/>
      <c r="DAW310" s="1"/>
      <c r="DAX310" s="1"/>
      <c r="DAY310" s="1"/>
      <c r="DAZ310" s="1"/>
      <c r="DBA310" s="1"/>
      <c r="DBB310" s="1"/>
      <c r="DBC310" s="1"/>
      <c r="DBD310" s="1"/>
      <c r="DBE310" s="1"/>
      <c r="DBF310" s="1"/>
      <c r="DBG310" s="1"/>
      <c r="DBH310" s="1"/>
      <c r="DBI310" s="1"/>
      <c r="DBJ310" s="1"/>
      <c r="DBK310" s="1"/>
      <c r="DBL310" s="1"/>
      <c r="DBM310" s="1"/>
      <c r="DBN310" s="1"/>
      <c r="DBO310" s="1"/>
      <c r="DBP310" s="1"/>
      <c r="DBQ310" s="1"/>
      <c r="DBR310" s="1"/>
      <c r="DBS310" s="1"/>
      <c r="DBT310" s="1"/>
      <c r="DBU310" s="1"/>
      <c r="DBV310" s="1"/>
      <c r="DBW310" s="1"/>
      <c r="DBX310" s="1"/>
      <c r="DBY310" s="1"/>
      <c r="DBZ310" s="1"/>
      <c r="DCA310" s="1"/>
      <c r="DCB310" s="1"/>
      <c r="DCC310" s="1"/>
      <c r="DCD310" s="1"/>
      <c r="DCE310" s="1"/>
      <c r="DCF310" s="1"/>
      <c r="DCG310" s="1"/>
      <c r="DCH310" s="1"/>
      <c r="DCI310" s="1"/>
      <c r="DCJ310" s="1"/>
      <c r="DCK310" s="1"/>
      <c r="DCL310" s="1"/>
      <c r="DCM310" s="1"/>
      <c r="DCN310" s="1"/>
      <c r="DCO310" s="1"/>
      <c r="DCP310" s="1"/>
      <c r="DCQ310" s="1"/>
      <c r="DCR310" s="1"/>
      <c r="DCS310" s="1"/>
      <c r="DCT310" s="1"/>
      <c r="DCU310" s="1"/>
      <c r="DCV310" s="1"/>
      <c r="DCW310" s="1"/>
      <c r="DCX310" s="1"/>
      <c r="DCY310" s="1"/>
      <c r="DCZ310" s="1"/>
      <c r="DDA310" s="1"/>
      <c r="DDB310" s="1"/>
      <c r="DDC310" s="1"/>
      <c r="DDD310" s="1"/>
      <c r="DDE310" s="1"/>
      <c r="DDF310" s="1"/>
      <c r="DDG310" s="1"/>
      <c r="DDH310" s="1"/>
      <c r="DDI310" s="1"/>
      <c r="DDJ310" s="1"/>
      <c r="DDK310" s="1"/>
      <c r="DDL310" s="1"/>
      <c r="DDM310" s="1"/>
      <c r="DDN310" s="1"/>
      <c r="DDO310" s="1"/>
      <c r="DDP310" s="1"/>
      <c r="DDQ310" s="1"/>
      <c r="DDR310" s="1"/>
      <c r="DDS310" s="1"/>
      <c r="DDT310" s="1"/>
      <c r="DDU310" s="1"/>
      <c r="DDV310" s="1"/>
      <c r="DDW310" s="1"/>
      <c r="DDX310" s="1"/>
      <c r="DDY310" s="1"/>
      <c r="DDZ310" s="1"/>
      <c r="DEA310" s="1"/>
      <c r="DEB310" s="1"/>
      <c r="DEC310" s="1"/>
      <c r="DED310" s="1"/>
      <c r="DEE310" s="1"/>
      <c r="DEF310" s="1"/>
      <c r="DEG310" s="1"/>
      <c r="DEH310" s="1"/>
      <c r="DEI310" s="1"/>
      <c r="DEJ310" s="1"/>
      <c r="DEK310" s="1"/>
      <c r="DEL310" s="1"/>
      <c r="DEM310" s="1"/>
      <c r="DEN310" s="1"/>
      <c r="DEO310" s="1"/>
      <c r="DEP310" s="1"/>
      <c r="DEQ310" s="1"/>
      <c r="DER310" s="1"/>
      <c r="DES310" s="1"/>
      <c r="DET310" s="1"/>
      <c r="DEU310" s="1"/>
      <c r="DEV310" s="1"/>
      <c r="DEW310" s="1"/>
      <c r="DEX310" s="1"/>
      <c r="DEY310" s="1"/>
      <c r="DEZ310" s="1"/>
      <c r="DFA310" s="1"/>
      <c r="DFB310" s="1"/>
      <c r="DFC310" s="1"/>
      <c r="DFD310" s="1"/>
      <c r="DFE310" s="1"/>
      <c r="DFF310" s="1"/>
      <c r="DFG310" s="1"/>
      <c r="DFH310" s="1"/>
      <c r="DFI310" s="1"/>
      <c r="DFJ310" s="1"/>
      <c r="DFK310" s="1"/>
      <c r="DFL310" s="1"/>
      <c r="DFM310" s="1"/>
      <c r="DFN310" s="1"/>
      <c r="DFO310" s="1"/>
      <c r="DFP310" s="1"/>
      <c r="DFQ310" s="1"/>
      <c r="DFR310" s="1"/>
      <c r="DFS310" s="1"/>
      <c r="DFT310" s="1"/>
      <c r="DFU310" s="1"/>
      <c r="DFV310" s="1"/>
      <c r="DFW310" s="1"/>
      <c r="DFX310" s="1"/>
      <c r="DFY310" s="1"/>
      <c r="DFZ310" s="1"/>
      <c r="DGA310" s="1"/>
      <c r="DGB310" s="1"/>
      <c r="DGC310" s="1"/>
      <c r="DGD310" s="1"/>
      <c r="DGE310" s="1"/>
      <c r="DGF310" s="1"/>
      <c r="DGG310" s="1"/>
      <c r="DGH310" s="1"/>
      <c r="DGI310" s="1"/>
      <c r="DGJ310" s="1"/>
      <c r="DGK310" s="1"/>
      <c r="DGL310" s="1"/>
      <c r="DGM310" s="1"/>
      <c r="DGN310" s="1"/>
      <c r="DGO310" s="1"/>
      <c r="DGP310" s="1"/>
      <c r="DGQ310" s="1"/>
      <c r="DGR310" s="1"/>
      <c r="DGS310" s="1"/>
      <c r="DGT310" s="1"/>
      <c r="DGU310" s="1"/>
      <c r="DGV310" s="1"/>
      <c r="DGW310" s="1"/>
      <c r="DGX310" s="1"/>
      <c r="DGY310" s="1"/>
      <c r="DGZ310" s="1"/>
      <c r="DHA310" s="1"/>
      <c r="DHB310" s="1"/>
      <c r="DHC310" s="1"/>
      <c r="DHD310" s="1"/>
      <c r="DHE310" s="1"/>
      <c r="DHF310" s="1"/>
      <c r="DHG310" s="1"/>
      <c r="DHH310" s="1"/>
      <c r="DHI310" s="1"/>
      <c r="DHJ310" s="1"/>
      <c r="DHK310" s="1"/>
      <c r="DHL310" s="1"/>
      <c r="DHM310" s="1"/>
      <c r="DHN310" s="1"/>
      <c r="DHO310" s="1"/>
      <c r="DHP310" s="1"/>
      <c r="DHQ310" s="1"/>
      <c r="DHR310" s="1"/>
      <c r="DHS310" s="1"/>
      <c r="DHT310" s="1"/>
      <c r="DHU310" s="1"/>
      <c r="DHV310" s="1"/>
      <c r="DHW310" s="1"/>
      <c r="DHX310" s="1"/>
      <c r="DHY310" s="1"/>
      <c r="DHZ310" s="1"/>
      <c r="DIA310" s="1"/>
      <c r="DIB310" s="1"/>
      <c r="DIC310" s="1"/>
      <c r="DID310" s="1"/>
      <c r="DIE310" s="1"/>
      <c r="DIF310" s="1"/>
      <c r="DIG310" s="1"/>
      <c r="DIH310" s="1"/>
      <c r="DII310" s="1"/>
      <c r="DIJ310" s="1"/>
      <c r="DIK310" s="1"/>
      <c r="DIL310" s="1"/>
      <c r="DIM310" s="1"/>
      <c r="DIN310" s="1"/>
      <c r="DIO310" s="1"/>
      <c r="DIP310" s="1"/>
      <c r="DIQ310" s="1"/>
      <c r="DIR310" s="1"/>
      <c r="DIS310" s="1"/>
      <c r="DIT310" s="1"/>
      <c r="DIU310" s="1"/>
      <c r="DIV310" s="1"/>
      <c r="DIW310" s="1"/>
      <c r="DIX310" s="1"/>
      <c r="DIY310" s="1"/>
      <c r="DIZ310" s="1"/>
      <c r="DJA310" s="1"/>
      <c r="DJB310" s="1"/>
      <c r="DJC310" s="1"/>
      <c r="DJD310" s="1"/>
      <c r="DJE310" s="1"/>
      <c r="DJF310" s="1"/>
      <c r="DJG310" s="1"/>
      <c r="DJH310" s="1"/>
      <c r="DJI310" s="1"/>
      <c r="DJJ310" s="1"/>
      <c r="DJK310" s="1"/>
      <c r="DJL310" s="1"/>
      <c r="DJM310" s="1"/>
      <c r="DJN310" s="1"/>
      <c r="DJO310" s="1"/>
      <c r="DJP310" s="1"/>
      <c r="DJQ310" s="1"/>
      <c r="DJR310" s="1"/>
      <c r="DJS310" s="1"/>
      <c r="DJT310" s="1"/>
      <c r="DJU310" s="1"/>
      <c r="DJV310" s="1"/>
      <c r="DJW310" s="1"/>
      <c r="DJX310" s="1"/>
      <c r="DJY310" s="1"/>
      <c r="DJZ310" s="1"/>
      <c r="DKA310" s="1"/>
      <c r="DKB310" s="1"/>
      <c r="DKC310" s="1"/>
      <c r="DKD310" s="1"/>
      <c r="DKE310" s="1"/>
      <c r="DKF310" s="1"/>
      <c r="DKG310" s="1"/>
      <c r="DKH310" s="1"/>
      <c r="DKI310" s="1"/>
      <c r="DKJ310" s="1"/>
      <c r="DKK310" s="1"/>
      <c r="DKL310" s="1"/>
      <c r="DKM310" s="1"/>
      <c r="DKN310" s="1"/>
      <c r="DKO310" s="1"/>
      <c r="DKP310" s="1"/>
      <c r="DKQ310" s="1"/>
      <c r="DKR310" s="1"/>
      <c r="DKS310" s="1"/>
      <c r="DKT310" s="1"/>
      <c r="DKU310" s="1"/>
      <c r="DKV310" s="1"/>
      <c r="DKW310" s="1"/>
      <c r="DKX310" s="1"/>
      <c r="DKY310" s="1"/>
      <c r="DKZ310" s="1"/>
      <c r="DLA310" s="1"/>
      <c r="DLB310" s="1"/>
      <c r="DLC310" s="1"/>
      <c r="DLD310" s="1"/>
      <c r="DLE310" s="1"/>
      <c r="DLF310" s="1"/>
      <c r="DLG310" s="1"/>
      <c r="DLH310" s="1"/>
      <c r="DLI310" s="1"/>
      <c r="DLJ310" s="1"/>
      <c r="DLK310" s="1"/>
      <c r="DLL310" s="1"/>
      <c r="DLM310" s="1"/>
      <c r="DLN310" s="1"/>
      <c r="DLO310" s="1"/>
      <c r="DLP310" s="1"/>
      <c r="DLQ310" s="1"/>
      <c r="DLR310" s="1"/>
      <c r="DLS310" s="1"/>
      <c r="DLT310" s="1"/>
      <c r="DLU310" s="1"/>
      <c r="DLV310" s="1"/>
      <c r="DLW310" s="1"/>
      <c r="DLX310" s="1"/>
      <c r="DLY310" s="1"/>
      <c r="DLZ310" s="1"/>
      <c r="DMA310" s="1"/>
      <c r="DMB310" s="1"/>
      <c r="DMC310" s="1"/>
      <c r="DMD310" s="1"/>
      <c r="DME310" s="1"/>
      <c r="DMF310" s="1"/>
      <c r="DMG310" s="1"/>
      <c r="DMH310" s="1"/>
      <c r="DMI310" s="1"/>
      <c r="DMJ310" s="1"/>
      <c r="DMK310" s="1"/>
      <c r="DML310" s="1"/>
      <c r="DMM310" s="1"/>
      <c r="DMN310" s="1"/>
      <c r="DMO310" s="1"/>
      <c r="DMP310" s="1"/>
      <c r="DMQ310" s="1"/>
      <c r="DMR310" s="1"/>
      <c r="DMS310" s="1"/>
      <c r="DMT310" s="1"/>
      <c r="DMU310" s="1"/>
      <c r="DMV310" s="1"/>
      <c r="DMW310" s="1"/>
      <c r="DMX310" s="1"/>
      <c r="DMY310" s="1"/>
      <c r="DMZ310" s="1"/>
      <c r="DNA310" s="1"/>
      <c r="DNB310" s="1"/>
      <c r="DNC310" s="1"/>
      <c r="DND310" s="1"/>
      <c r="DNE310" s="1"/>
      <c r="DNF310" s="1"/>
      <c r="DNG310" s="1"/>
      <c r="DNH310" s="1"/>
      <c r="DNI310" s="1"/>
      <c r="DNJ310" s="1"/>
      <c r="DNK310" s="1"/>
      <c r="DNL310" s="1"/>
      <c r="DNM310" s="1"/>
      <c r="DNN310" s="1"/>
      <c r="DNO310" s="1"/>
      <c r="DNP310" s="1"/>
      <c r="DNQ310" s="1"/>
      <c r="DNR310" s="1"/>
      <c r="DNS310" s="1"/>
      <c r="DNT310" s="1"/>
      <c r="DNU310" s="1"/>
      <c r="DNV310" s="1"/>
      <c r="DNW310" s="1"/>
      <c r="DNX310" s="1"/>
      <c r="DNY310" s="1"/>
      <c r="DNZ310" s="1"/>
      <c r="DOA310" s="1"/>
      <c r="DOB310" s="1"/>
      <c r="DOC310" s="1"/>
      <c r="DOD310" s="1"/>
      <c r="DOE310" s="1"/>
      <c r="DOF310" s="1"/>
      <c r="DOG310" s="1"/>
      <c r="DOH310" s="1"/>
      <c r="DOI310" s="1"/>
      <c r="DOJ310" s="1"/>
      <c r="DOK310" s="1"/>
      <c r="DOL310" s="1"/>
      <c r="DOM310" s="1"/>
      <c r="DON310" s="1"/>
      <c r="DOO310" s="1"/>
      <c r="DOP310" s="1"/>
      <c r="DOQ310" s="1"/>
      <c r="DOR310" s="1"/>
      <c r="DOS310" s="1"/>
      <c r="DOT310" s="1"/>
      <c r="DOU310" s="1"/>
      <c r="DOV310" s="1"/>
      <c r="DOW310" s="1"/>
      <c r="DOX310" s="1"/>
      <c r="DOY310" s="1"/>
      <c r="DOZ310" s="1"/>
      <c r="DPA310" s="1"/>
      <c r="DPB310" s="1"/>
      <c r="DPC310" s="1"/>
      <c r="DPD310" s="1"/>
      <c r="DPE310" s="1"/>
      <c r="DPF310" s="1"/>
      <c r="DPG310" s="1"/>
      <c r="DPH310" s="1"/>
      <c r="DPI310" s="1"/>
      <c r="DPJ310" s="1"/>
      <c r="DPK310" s="1"/>
      <c r="DPL310" s="1"/>
      <c r="DPM310" s="1"/>
      <c r="DPN310" s="1"/>
      <c r="DPO310" s="1"/>
      <c r="DPP310" s="1"/>
      <c r="DPQ310" s="1"/>
      <c r="DPR310" s="1"/>
      <c r="DPS310" s="1"/>
      <c r="DPT310" s="1"/>
      <c r="DPU310" s="1"/>
      <c r="DPV310" s="1"/>
      <c r="DPW310" s="1"/>
      <c r="DPX310" s="1"/>
      <c r="DPY310" s="1"/>
      <c r="DPZ310" s="1"/>
      <c r="DQA310" s="1"/>
      <c r="DQB310" s="1"/>
      <c r="DQC310" s="1"/>
      <c r="DQD310" s="1"/>
      <c r="DQE310" s="1"/>
      <c r="DQF310" s="1"/>
      <c r="DQG310" s="1"/>
      <c r="DQH310" s="1"/>
      <c r="DQI310" s="1"/>
      <c r="DQJ310" s="1"/>
      <c r="DQK310" s="1"/>
      <c r="DQL310" s="1"/>
      <c r="DQM310" s="1"/>
      <c r="DQN310" s="1"/>
      <c r="DQO310" s="1"/>
      <c r="DQP310" s="1"/>
      <c r="DQQ310" s="1"/>
      <c r="DQR310" s="1"/>
      <c r="DQS310" s="1"/>
      <c r="DQT310" s="1"/>
      <c r="DQU310" s="1"/>
      <c r="DQV310" s="1"/>
      <c r="DQW310" s="1"/>
      <c r="DQX310" s="1"/>
      <c r="DQY310" s="1"/>
      <c r="DQZ310" s="1"/>
      <c r="DRA310" s="1"/>
      <c r="DRB310" s="1"/>
      <c r="DRC310" s="1"/>
      <c r="DRD310" s="1"/>
      <c r="DRE310" s="1"/>
      <c r="DRF310" s="1"/>
      <c r="DRG310" s="1"/>
      <c r="DRH310" s="1"/>
      <c r="DRI310" s="1"/>
      <c r="DRJ310" s="1"/>
      <c r="DRK310" s="1"/>
      <c r="DRL310" s="1"/>
      <c r="DRM310" s="1"/>
      <c r="DRN310" s="1"/>
      <c r="DRO310" s="1"/>
      <c r="DRP310" s="1"/>
      <c r="DRQ310" s="1"/>
      <c r="DRR310" s="1"/>
      <c r="DRS310" s="1"/>
      <c r="DRT310" s="1"/>
      <c r="DRU310" s="1"/>
      <c r="DRV310" s="1"/>
      <c r="DRW310" s="1"/>
      <c r="DRX310" s="1"/>
      <c r="DRY310" s="1"/>
      <c r="DRZ310" s="1"/>
      <c r="DSA310" s="1"/>
      <c r="DSB310" s="1"/>
      <c r="DSC310" s="1"/>
      <c r="DSD310" s="1"/>
      <c r="DSE310" s="1"/>
      <c r="DSF310" s="1"/>
      <c r="DSG310" s="1"/>
      <c r="DSH310" s="1"/>
      <c r="DSI310" s="1"/>
      <c r="DSJ310" s="1"/>
      <c r="DSK310" s="1"/>
      <c r="DSL310" s="1"/>
      <c r="DSM310" s="1"/>
      <c r="DSN310" s="1"/>
      <c r="DSO310" s="1"/>
      <c r="DSP310" s="1"/>
      <c r="DSQ310" s="1"/>
      <c r="DSR310" s="1"/>
      <c r="DSS310" s="1"/>
      <c r="DST310" s="1"/>
      <c r="DSU310" s="1"/>
      <c r="DSV310" s="1"/>
      <c r="DSW310" s="1"/>
      <c r="DSX310" s="1"/>
      <c r="DSY310" s="1"/>
      <c r="DSZ310" s="1"/>
      <c r="DTA310" s="1"/>
      <c r="DTB310" s="1"/>
      <c r="DTC310" s="1"/>
      <c r="DTD310" s="1"/>
      <c r="DTE310" s="1"/>
      <c r="DTF310" s="1"/>
      <c r="DTG310" s="1"/>
      <c r="DTH310" s="1"/>
      <c r="DTI310" s="1"/>
      <c r="DTJ310" s="1"/>
      <c r="DTK310" s="1"/>
      <c r="DTL310" s="1"/>
      <c r="DTM310" s="1"/>
      <c r="DTN310" s="1"/>
      <c r="DTO310" s="1"/>
      <c r="DTP310" s="1"/>
      <c r="DTQ310" s="1"/>
      <c r="DTR310" s="1"/>
      <c r="DTS310" s="1"/>
      <c r="DTT310" s="1"/>
      <c r="DTU310" s="1"/>
      <c r="DTV310" s="1"/>
      <c r="DTW310" s="1"/>
      <c r="DTX310" s="1"/>
      <c r="DTY310" s="1"/>
      <c r="DTZ310" s="1"/>
      <c r="DUA310" s="1"/>
      <c r="DUB310" s="1"/>
      <c r="DUC310" s="1"/>
      <c r="DUD310" s="1"/>
      <c r="DUE310" s="1"/>
      <c r="DUF310" s="1"/>
      <c r="DUG310" s="1"/>
      <c r="DUH310" s="1"/>
      <c r="DUI310" s="1"/>
      <c r="DUJ310" s="1"/>
      <c r="DUK310" s="1"/>
      <c r="DUL310" s="1"/>
      <c r="DUM310" s="1"/>
      <c r="DUN310" s="1"/>
      <c r="DUO310" s="1"/>
      <c r="DUP310" s="1"/>
      <c r="DUQ310" s="1"/>
      <c r="DUR310" s="1"/>
      <c r="DUS310" s="1"/>
      <c r="DUT310" s="1"/>
      <c r="DUU310" s="1"/>
      <c r="DUV310" s="1"/>
      <c r="DUW310" s="1"/>
      <c r="DUX310" s="1"/>
      <c r="DUY310" s="1"/>
      <c r="DUZ310" s="1"/>
      <c r="DVA310" s="1"/>
      <c r="DVB310" s="1"/>
      <c r="DVC310" s="1"/>
      <c r="DVD310" s="1"/>
      <c r="DVE310" s="1"/>
      <c r="DVF310" s="1"/>
      <c r="DVG310" s="1"/>
      <c r="DVH310" s="1"/>
      <c r="DVI310" s="1"/>
      <c r="DVJ310" s="1"/>
      <c r="DVK310" s="1"/>
      <c r="DVL310" s="1"/>
      <c r="DVM310" s="1"/>
      <c r="DVN310" s="1"/>
      <c r="DVO310" s="1"/>
      <c r="DVP310" s="1"/>
      <c r="DVQ310" s="1"/>
      <c r="DVR310" s="1"/>
      <c r="DVS310" s="1"/>
      <c r="DVT310" s="1"/>
      <c r="DVU310" s="1"/>
      <c r="DVV310" s="1"/>
      <c r="DVW310" s="1"/>
      <c r="DVX310" s="1"/>
      <c r="DVY310" s="1"/>
      <c r="DVZ310" s="1"/>
      <c r="DWA310" s="1"/>
      <c r="DWB310" s="1"/>
      <c r="DWC310" s="1"/>
      <c r="DWD310" s="1"/>
      <c r="DWE310" s="1"/>
      <c r="DWF310" s="1"/>
      <c r="DWG310" s="1"/>
      <c r="DWH310" s="1"/>
      <c r="DWI310" s="1"/>
      <c r="DWJ310" s="1"/>
      <c r="DWK310" s="1"/>
      <c r="DWL310" s="1"/>
      <c r="DWM310" s="1"/>
      <c r="DWN310" s="1"/>
      <c r="DWO310" s="1"/>
      <c r="DWP310" s="1"/>
      <c r="DWQ310" s="1"/>
      <c r="DWR310" s="1"/>
      <c r="DWS310" s="1"/>
      <c r="DWT310" s="1"/>
      <c r="DWU310" s="1"/>
      <c r="DWV310" s="1"/>
      <c r="DWW310" s="1"/>
      <c r="DWX310" s="1"/>
      <c r="DWY310" s="1"/>
      <c r="DWZ310" s="1"/>
      <c r="DXA310" s="1"/>
      <c r="DXB310" s="1"/>
      <c r="DXC310" s="1"/>
      <c r="DXD310" s="1"/>
      <c r="DXE310" s="1"/>
      <c r="DXF310" s="1"/>
      <c r="DXG310" s="1"/>
      <c r="DXH310" s="1"/>
      <c r="DXI310" s="1"/>
      <c r="DXJ310" s="1"/>
      <c r="DXK310" s="1"/>
      <c r="DXL310" s="1"/>
      <c r="DXM310" s="1"/>
      <c r="DXN310" s="1"/>
      <c r="DXO310" s="1"/>
      <c r="DXP310" s="1"/>
      <c r="DXQ310" s="1"/>
      <c r="DXR310" s="1"/>
      <c r="DXS310" s="1"/>
      <c r="DXT310" s="1"/>
      <c r="DXU310" s="1"/>
      <c r="DXV310" s="1"/>
      <c r="DXW310" s="1"/>
      <c r="DXX310" s="1"/>
      <c r="DXY310" s="1"/>
      <c r="DXZ310" s="1"/>
      <c r="DYA310" s="1"/>
      <c r="DYB310" s="1"/>
      <c r="DYC310" s="1"/>
      <c r="DYD310" s="1"/>
      <c r="DYE310" s="1"/>
      <c r="DYF310" s="1"/>
      <c r="DYG310" s="1"/>
      <c r="DYH310" s="1"/>
      <c r="DYI310" s="1"/>
      <c r="DYJ310" s="1"/>
      <c r="DYK310" s="1"/>
      <c r="DYL310" s="1"/>
      <c r="DYM310" s="1"/>
      <c r="DYN310" s="1"/>
      <c r="DYO310" s="1"/>
      <c r="DYP310" s="1"/>
      <c r="DYQ310" s="1"/>
      <c r="DYR310" s="1"/>
      <c r="DYS310" s="1"/>
      <c r="DYT310" s="1"/>
      <c r="DYU310" s="1"/>
      <c r="DYV310" s="1"/>
      <c r="DYW310" s="1"/>
      <c r="DYX310" s="1"/>
      <c r="DYY310" s="1"/>
      <c r="DYZ310" s="1"/>
      <c r="DZA310" s="1"/>
      <c r="DZB310" s="1"/>
      <c r="DZC310" s="1"/>
      <c r="DZD310" s="1"/>
      <c r="DZE310" s="1"/>
      <c r="DZF310" s="1"/>
      <c r="DZG310" s="1"/>
      <c r="DZH310" s="1"/>
      <c r="DZI310" s="1"/>
      <c r="DZJ310" s="1"/>
      <c r="DZK310" s="1"/>
      <c r="DZL310" s="1"/>
      <c r="DZM310" s="1"/>
      <c r="DZN310" s="1"/>
      <c r="DZO310" s="1"/>
      <c r="DZP310" s="1"/>
      <c r="DZQ310" s="1"/>
      <c r="DZR310" s="1"/>
      <c r="DZS310" s="1"/>
      <c r="DZT310" s="1"/>
      <c r="DZU310" s="1"/>
      <c r="DZV310" s="1"/>
      <c r="DZW310" s="1"/>
      <c r="DZX310" s="1"/>
      <c r="DZY310" s="1"/>
      <c r="DZZ310" s="1"/>
      <c r="EAA310" s="1"/>
      <c r="EAB310" s="1"/>
      <c r="EAC310" s="1"/>
      <c r="EAD310" s="1"/>
      <c r="EAE310" s="1"/>
      <c r="EAF310" s="1"/>
      <c r="EAG310" s="1"/>
      <c r="EAH310" s="1"/>
      <c r="EAI310" s="1"/>
      <c r="EAJ310" s="1"/>
      <c r="EAK310" s="1"/>
      <c r="EAL310" s="1"/>
      <c r="EAM310" s="1"/>
      <c r="EAN310" s="1"/>
      <c r="EAO310" s="1"/>
      <c r="EAP310" s="1"/>
      <c r="EAQ310" s="1"/>
      <c r="EAR310" s="1"/>
      <c r="EAS310" s="1"/>
      <c r="EAT310" s="1"/>
      <c r="EAU310" s="1"/>
      <c r="EAV310" s="1"/>
      <c r="EAW310" s="1"/>
      <c r="EAX310" s="1"/>
      <c r="EAY310" s="1"/>
      <c r="EAZ310" s="1"/>
      <c r="EBA310" s="1"/>
      <c r="EBB310" s="1"/>
      <c r="EBC310" s="1"/>
      <c r="EBD310" s="1"/>
      <c r="EBE310" s="1"/>
      <c r="EBF310" s="1"/>
      <c r="EBG310" s="1"/>
      <c r="EBH310" s="1"/>
      <c r="EBI310" s="1"/>
      <c r="EBJ310" s="1"/>
      <c r="EBK310" s="1"/>
      <c r="EBL310" s="1"/>
      <c r="EBM310" s="1"/>
      <c r="EBN310" s="1"/>
      <c r="EBO310" s="1"/>
      <c r="EBP310" s="1"/>
      <c r="EBQ310" s="1"/>
      <c r="EBR310" s="1"/>
      <c r="EBS310" s="1"/>
      <c r="EBT310" s="1"/>
      <c r="EBU310" s="1"/>
      <c r="EBV310" s="1"/>
      <c r="EBW310" s="1"/>
      <c r="EBX310" s="1"/>
      <c r="EBY310" s="1"/>
      <c r="EBZ310" s="1"/>
      <c r="ECA310" s="1"/>
      <c r="ECB310" s="1"/>
      <c r="ECC310" s="1"/>
      <c r="ECD310" s="1"/>
      <c r="ECE310" s="1"/>
      <c r="ECF310" s="1"/>
      <c r="ECG310" s="1"/>
      <c r="ECH310" s="1"/>
      <c r="ECI310" s="1"/>
      <c r="ECJ310" s="1"/>
      <c r="ECK310" s="1"/>
      <c r="ECL310" s="1"/>
      <c r="ECM310" s="1"/>
      <c r="ECN310" s="1"/>
      <c r="ECO310" s="1"/>
      <c r="ECP310" s="1"/>
      <c r="ECQ310" s="1"/>
      <c r="ECR310" s="1"/>
      <c r="ECS310" s="1"/>
      <c r="ECT310" s="1"/>
      <c r="ECU310" s="1"/>
      <c r="ECV310" s="1"/>
      <c r="ECW310" s="1"/>
      <c r="ECX310" s="1"/>
      <c r="ECY310" s="1"/>
      <c r="ECZ310" s="1"/>
      <c r="EDA310" s="1"/>
      <c r="EDB310" s="1"/>
      <c r="EDC310" s="1"/>
      <c r="EDD310" s="1"/>
      <c r="EDE310" s="1"/>
      <c r="EDF310" s="1"/>
      <c r="EDG310" s="1"/>
      <c r="EDH310" s="1"/>
      <c r="EDI310" s="1"/>
      <c r="EDJ310" s="1"/>
      <c r="EDK310" s="1"/>
      <c r="EDL310" s="1"/>
      <c r="EDM310" s="1"/>
      <c r="EDN310" s="1"/>
      <c r="EDO310" s="1"/>
      <c r="EDP310" s="1"/>
      <c r="EDQ310" s="1"/>
      <c r="EDR310" s="1"/>
      <c r="EDS310" s="1"/>
      <c r="EDT310" s="1"/>
      <c r="EDU310" s="1"/>
      <c r="EDV310" s="1"/>
      <c r="EDW310" s="1"/>
      <c r="EDX310" s="1"/>
      <c r="EDY310" s="1"/>
      <c r="EDZ310" s="1"/>
      <c r="EEA310" s="1"/>
      <c r="EEB310" s="1"/>
      <c r="EEC310" s="1"/>
      <c r="EED310" s="1"/>
      <c r="EEE310" s="1"/>
      <c r="EEF310" s="1"/>
      <c r="EEG310" s="1"/>
      <c r="EEH310" s="1"/>
      <c r="EEI310" s="1"/>
      <c r="EEJ310" s="1"/>
      <c r="EEK310" s="1"/>
      <c r="EEL310" s="1"/>
      <c r="EEM310" s="1"/>
      <c r="EEN310" s="1"/>
      <c r="EEO310" s="1"/>
      <c r="EEP310" s="1"/>
      <c r="EEQ310" s="1"/>
      <c r="EER310" s="1"/>
      <c r="EES310" s="1"/>
      <c r="EET310" s="1"/>
      <c r="EEU310" s="1"/>
      <c r="EEV310" s="1"/>
      <c r="EEW310" s="1"/>
      <c r="EEX310" s="1"/>
      <c r="EEY310" s="1"/>
      <c r="EEZ310" s="1"/>
      <c r="EFA310" s="1"/>
      <c r="EFB310" s="1"/>
      <c r="EFC310" s="1"/>
      <c r="EFD310" s="1"/>
      <c r="EFE310" s="1"/>
      <c r="EFF310" s="1"/>
      <c r="EFG310" s="1"/>
      <c r="EFH310" s="1"/>
      <c r="EFI310" s="1"/>
      <c r="EFJ310" s="1"/>
      <c r="EFK310" s="1"/>
      <c r="EFL310" s="1"/>
      <c r="EFM310" s="1"/>
      <c r="EFN310" s="1"/>
      <c r="EFO310" s="1"/>
      <c r="EFP310" s="1"/>
      <c r="EFQ310" s="1"/>
      <c r="EFR310" s="1"/>
      <c r="EFS310" s="1"/>
      <c r="EFT310" s="1"/>
      <c r="EFU310" s="1"/>
      <c r="EFV310" s="1"/>
      <c r="EFW310" s="1"/>
      <c r="EFX310" s="1"/>
      <c r="EFY310" s="1"/>
      <c r="EFZ310" s="1"/>
      <c r="EGA310" s="1"/>
      <c r="EGB310" s="1"/>
      <c r="EGC310" s="1"/>
      <c r="EGD310" s="1"/>
      <c r="EGE310" s="1"/>
      <c r="EGF310" s="1"/>
      <c r="EGG310" s="1"/>
      <c r="EGH310" s="1"/>
      <c r="EGI310" s="1"/>
      <c r="EGJ310" s="1"/>
      <c r="EGK310" s="1"/>
      <c r="EGL310" s="1"/>
      <c r="EGM310" s="1"/>
      <c r="EGN310" s="1"/>
      <c r="EGO310" s="1"/>
      <c r="EGP310" s="1"/>
      <c r="EGQ310" s="1"/>
      <c r="EGR310" s="1"/>
      <c r="EGS310" s="1"/>
      <c r="EGT310" s="1"/>
      <c r="EGU310" s="1"/>
      <c r="EGV310" s="1"/>
      <c r="EGW310" s="1"/>
      <c r="EGX310" s="1"/>
      <c r="EGY310" s="1"/>
      <c r="EGZ310" s="1"/>
      <c r="EHA310" s="1"/>
      <c r="EHB310" s="1"/>
      <c r="EHC310" s="1"/>
      <c r="EHD310" s="1"/>
      <c r="EHE310" s="1"/>
      <c r="EHF310" s="1"/>
      <c r="EHG310" s="1"/>
      <c r="EHH310" s="1"/>
      <c r="EHI310" s="1"/>
      <c r="EHJ310" s="1"/>
      <c r="EHK310" s="1"/>
      <c r="EHL310" s="1"/>
      <c r="EHM310" s="1"/>
      <c r="EHN310" s="1"/>
      <c r="EHO310" s="1"/>
      <c r="EHP310" s="1"/>
      <c r="EHQ310" s="1"/>
      <c r="EHR310" s="1"/>
      <c r="EHS310" s="1"/>
      <c r="EHT310" s="1"/>
      <c r="EHU310" s="1"/>
      <c r="EHV310" s="1"/>
      <c r="EHW310" s="1"/>
      <c r="EHX310" s="1"/>
      <c r="EHY310" s="1"/>
      <c r="EHZ310" s="1"/>
      <c r="EIA310" s="1"/>
      <c r="EIB310" s="1"/>
      <c r="EIC310" s="1"/>
      <c r="EID310" s="1"/>
      <c r="EIE310" s="1"/>
      <c r="EIF310" s="1"/>
      <c r="EIG310" s="1"/>
      <c r="EIH310" s="1"/>
      <c r="EII310" s="1"/>
      <c r="EIJ310" s="1"/>
      <c r="EIK310" s="1"/>
      <c r="EIL310" s="1"/>
      <c r="EIM310" s="1"/>
      <c r="EIN310" s="1"/>
      <c r="EIO310" s="1"/>
      <c r="EIP310" s="1"/>
      <c r="EIQ310" s="1"/>
      <c r="EIR310" s="1"/>
      <c r="EIS310" s="1"/>
      <c r="EIT310" s="1"/>
      <c r="EIU310" s="1"/>
      <c r="EIV310" s="1"/>
      <c r="EIW310" s="1"/>
      <c r="EIX310" s="1"/>
      <c r="EIY310" s="1"/>
      <c r="EIZ310" s="1"/>
      <c r="EJA310" s="1"/>
      <c r="EJB310" s="1"/>
      <c r="EJC310" s="1"/>
      <c r="EJD310" s="1"/>
      <c r="EJE310" s="1"/>
      <c r="EJF310" s="1"/>
      <c r="EJG310" s="1"/>
      <c r="EJH310" s="1"/>
      <c r="EJI310" s="1"/>
      <c r="EJJ310" s="1"/>
      <c r="EJK310" s="1"/>
      <c r="EJL310" s="1"/>
      <c r="EJM310" s="1"/>
      <c r="EJN310" s="1"/>
      <c r="EJO310" s="1"/>
      <c r="EJP310" s="1"/>
      <c r="EJQ310" s="1"/>
      <c r="EJR310" s="1"/>
      <c r="EJS310" s="1"/>
      <c r="EJT310" s="1"/>
      <c r="EJU310" s="1"/>
      <c r="EJV310" s="1"/>
      <c r="EJW310" s="1"/>
      <c r="EJX310" s="1"/>
      <c r="EJY310" s="1"/>
      <c r="EJZ310" s="1"/>
      <c r="EKA310" s="1"/>
      <c r="EKB310" s="1"/>
      <c r="EKC310" s="1"/>
      <c r="EKD310" s="1"/>
      <c r="EKE310" s="1"/>
      <c r="EKF310" s="1"/>
      <c r="EKG310" s="1"/>
      <c r="EKH310" s="1"/>
      <c r="EKI310" s="1"/>
      <c r="EKJ310" s="1"/>
      <c r="EKK310" s="1"/>
      <c r="EKL310" s="1"/>
      <c r="EKM310" s="1"/>
      <c r="EKN310" s="1"/>
      <c r="EKO310" s="1"/>
      <c r="EKP310" s="1"/>
      <c r="EKQ310" s="1"/>
      <c r="EKR310" s="1"/>
      <c r="EKS310" s="1"/>
      <c r="EKT310" s="1"/>
      <c r="EKU310" s="1"/>
      <c r="EKV310" s="1"/>
      <c r="EKW310" s="1"/>
      <c r="EKX310" s="1"/>
      <c r="EKY310" s="1"/>
      <c r="EKZ310" s="1"/>
      <c r="ELA310" s="1"/>
      <c r="ELB310" s="1"/>
      <c r="ELC310" s="1"/>
      <c r="ELD310" s="1"/>
      <c r="ELE310" s="1"/>
      <c r="ELF310" s="1"/>
      <c r="ELG310" s="1"/>
      <c r="ELH310" s="1"/>
      <c r="ELI310" s="1"/>
      <c r="ELJ310" s="1"/>
      <c r="ELK310" s="1"/>
      <c r="ELL310" s="1"/>
      <c r="ELM310" s="1"/>
      <c r="ELN310" s="1"/>
      <c r="ELO310" s="1"/>
      <c r="ELP310" s="1"/>
      <c r="ELQ310" s="1"/>
      <c r="ELR310" s="1"/>
      <c r="ELS310" s="1"/>
      <c r="ELT310" s="1"/>
      <c r="ELU310" s="1"/>
      <c r="ELV310" s="1"/>
      <c r="ELW310" s="1"/>
      <c r="ELX310" s="1"/>
      <c r="ELY310" s="1"/>
      <c r="ELZ310" s="1"/>
      <c r="EMA310" s="1"/>
      <c r="EMB310" s="1"/>
      <c r="EMC310" s="1"/>
      <c r="EMD310" s="1"/>
      <c r="EME310" s="1"/>
      <c r="EMF310" s="1"/>
      <c r="EMG310" s="1"/>
      <c r="EMH310" s="1"/>
      <c r="EMI310" s="1"/>
      <c r="EMJ310" s="1"/>
      <c r="EMK310" s="1"/>
      <c r="EML310" s="1"/>
      <c r="EMM310" s="1"/>
      <c r="EMN310" s="1"/>
      <c r="EMO310" s="1"/>
      <c r="EMP310" s="1"/>
      <c r="EMQ310" s="1"/>
      <c r="EMR310" s="1"/>
      <c r="EMS310" s="1"/>
      <c r="EMT310" s="1"/>
      <c r="EMU310" s="1"/>
      <c r="EMV310" s="1"/>
      <c r="EMW310" s="1"/>
      <c r="EMX310" s="1"/>
      <c r="EMY310" s="1"/>
      <c r="EMZ310" s="1"/>
      <c r="ENA310" s="1"/>
      <c r="ENB310" s="1"/>
      <c r="ENC310" s="1"/>
      <c r="END310" s="1"/>
      <c r="ENE310" s="1"/>
      <c r="ENF310" s="1"/>
      <c r="ENG310" s="1"/>
      <c r="ENH310" s="1"/>
      <c r="ENI310" s="1"/>
      <c r="ENJ310" s="1"/>
      <c r="ENK310" s="1"/>
      <c r="ENL310" s="1"/>
      <c r="ENM310" s="1"/>
      <c r="ENN310" s="1"/>
      <c r="ENO310" s="1"/>
      <c r="ENP310" s="1"/>
      <c r="ENQ310" s="1"/>
      <c r="ENR310" s="1"/>
      <c r="ENS310" s="1"/>
      <c r="ENT310" s="1"/>
      <c r="ENU310" s="1"/>
      <c r="ENV310" s="1"/>
      <c r="ENW310" s="1"/>
      <c r="ENX310" s="1"/>
      <c r="ENY310" s="1"/>
      <c r="ENZ310" s="1"/>
      <c r="EOA310" s="1"/>
      <c r="EOB310" s="1"/>
      <c r="EOC310" s="1"/>
      <c r="EOD310" s="1"/>
      <c r="EOE310" s="1"/>
      <c r="EOF310" s="1"/>
      <c r="EOG310" s="1"/>
      <c r="EOH310" s="1"/>
      <c r="EOI310" s="1"/>
      <c r="EOJ310" s="1"/>
      <c r="EOK310" s="1"/>
      <c r="EOL310" s="1"/>
      <c r="EOM310" s="1"/>
      <c r="EON310" s="1"/>
      <c r="EOO310" s="1"/>
      <c r="EOP310" s="1"/>
      <c r="EOQ310" s="1"/>
      <c r="EOR310" s="1"/>
      <c r="EOS310" s="1"/>
      <c r="EOT310" s="1"/>
      <c r="EOU310" s="1"/>
      <c r="EOV310" s="1"/>
      <c r="EOW310" s="1"/>
      <c r="EOX310" s="1"/>
      <c r="EOY310" s="1"/>
      <c r="EOZ310" s="1"/>
      <c r="EPA310" s="1"/>
      <c r="EPB310" s="1"/>
      <c r="EPC310" s="1"/>
      <c r="EPD310" s="1"/>
      <c r="EPE310" s="1"/>
      <c r="EPF310" s="1"/>
      <c r="EPG310" s="1"/>
      <c r="EPH310" s="1"/>
      <c r="EPI310" s="1"/>
      <c r="EPJ310" s="1"/>
      <c r="EPK310" s="1"/>
      <c r="EPL310" s="1"/>
      <c r="EPM310" s="1"/>
      <c r="EPN310" s="1"/>
      <c r="EPO310" s="1"/>
      <c r="EPP310" s="1"/>
      <c r="EPQ310" s="1"/>
      <c r="EPR310" s="1"/>
      <c r="EPS310" s="1"/>
      <c r="EPT310" s="1"/>
      <c r="EPU310" s="1"/>
      <c r="EPV310" s="1"/>
      <c r="EPW310" s="1"/>
      <c r="EPX310" s="1"/>
      <c r="EPY310" s="1"/>
      <c r="EPZ310" s="1"/>
      <c r="EQA310" s="1"/>
      <c r="EQB310" s="1"/>
      <c r="EQC310" s="1"/>
      <c r="EQD310" s="1"/>
      <c r="EQE310" s="1"/>
      <c r="EQF310" s="1"/>
      <c r="EQG310" s="1"/>
      <c r="EQH310" s="1"/>
      <c r="EQI310" s="1"/>
      <c r="EQJ310" s="1"/>
      <c r="EQK310" s="1"/>
      <c r="EQL310" s="1"/>
      <c r="EQM310" s="1"/>
      <c r="EQN310" s="1"/>
      <c r="EQO310" s="1"/>
      <c r="EQP310" s="1"/>
      <c r="EQQ310" s="1"/>
      <c r="EQR310" s="1"/>
      <c r="EQS310" s="1"/>
      <c r="EQT310" s="1"/>
      <c r="EQU310" s="1"/>
      <c r="EQV310" s="1"/>
      <c r="EQW310" s="1"/>
      <c r="EQX310" s="1"/>
      <c r="EQY310" s="1"/>
      <c r="EQZ310" s="1"/>
      <c r="ERA310" s="1"/>
      <c r="ERB310" s="1"/>
      <c r="ERC310" s="1"/>
      <c r="ERD310" s="1"/>
      <c r="ERE310" s="1"/>
      <c r="ERF310" s="1"/>
      <c r="ERG310" s="1"/>
      <c r="ERH310" s="1"/>
      <c r="ERI310" s="1"/>
      <c r="ERJ310" s="1"/>
      <c r="ERK310" s="1"/>
      <c r="ERL310" s="1"/>
      <c r="ERM310" s="1"/>
      <c r="ERN310" s="1"/>
      <c r="ERO310" s="1"/>
      <c r="ERP310" s="1"/>
      <c r="ERQ310" s="1"/>
      <c r="ERR310" s="1"/>
      <c r="ERS310" s="1"/>
      <c r="ERT310" s="1"/>
      <c r="ERU310" s="1"/>
      <c r="ERV310" s="1"/>
      <c r="ERW310" s="1"/>
      <c r="ERX310" s="1"/>
      <c r="ERY310" s="1"/>
      <c r="ERZ310" s="1"/>
      <c r="ESA310" s="1"/>
      <c r="ESB310" s="1"/>
      <c r="ESC310" s="1"/>
      <c r="ESD310" s="1"/>
      <c r="ESE310" s="1"/>
      <c r="ESF310" s="1"/>
      <c r="ESG310" s="1"/>
      <c r="ESH310" s="1"/>
      <c r="ESI310" s="1"/>
      <c r="ESJ310" s="1"/>
      <c r="ESK310" s="1"/>
      <c r="ESL310" s="1"/>
      <c r="ESM310" s="1"/>
      <c r="ESN310" s="1"/>
      <c r="ESO310" s="1"/>
      <c r="ESP310" s="1"/>
      <c r="ESQ310" s="1"/>
      <c r="ESR310" s="1"/>
      <c r="ESS310" s="1"/>
      <c r="EST310" s="1"/>
      <c r="ESU310" s="1"/>
      <c r="ESV310" s="1"/>
      <c r="ESW310" s="1"/>
      <c r="ESX310" s="1"/>
      <c r="ESY310" s="1"/>
      <c r="ESZ310" s="1"/>
      <c r="ETA310" s="1"/>
      <c r="ETB310" s="1"/>
      <c r="ETC310" s="1"/>
      <c r="ETD310" s="1"/>
      <c r="ETE310" s="1"/>
      <c r="ETF310" s="1"/>
      <c r="ETG310" s="1"/>
      <c r="ETH310" s="1"/>
      <c r="ETI310" s="1"/>
      <c r="ETJ310" s="1"/>
      <c r="ETK310" s="1"/>
      <c r="ETL310" s="1"/>
      <c r="ETM310" s="1"/>
      <c r="ETN310" s="1"/>
      <c r="ETO310" s="1"/>
      <c r="ETP310" s="1"/>
      <c r="ETQ310" s="1"/>
      <c r="ETR310" s="1"/>
      <c r="ETS310" s="1"/>
      <c r="ETT310" s="1"/>
      <c r="ETU310" s="1"/>
      <c r="ETV310" s="1"/>
      <c r="ETW310" s="1"/>
      <c r="ETX310" s="1"/>
      <c r="ETY310" s="1"/>
      <c r="ETZ310" s="1"/>
      <c r="EUA310" s="1"/>
      <c r="EUB310" s="1"/>
      <c r="EUC310" s="1"/>
      <c r="EUD310" s="1"/>
      <c r="EUE310" s="1"/>
      <c r="EUF310" s="1"/>
      <c r="EUG310" s="1"/>
      <c r="EUH310" s="1"/>
      <c r="EUI310" s="1"/>
      <c r="EUJ310" s="1"/>
      <c r="EUK310" s="1"/>
      <c r="EUL310" s="1"/>
      <c r="EUM310" s="1"/>
      <c r="EUN310" s="1"/>
      <c r="EUO310" s="1"/>
      <c r="EUP310" s="1"/>
      <c r="EUQ310" s="1"/>
      <c r="EUR310" s="1"/>
      <c r="EUS310" s="1"/>
      <c r="EUT310" s="1"/>
      <c r="EUU310" s="1"/>
      <c r="EUV310" s="1"/>
      <c r="EUW310" s="1"/>
      <c r="EUX310" s="1"/>
      <c r="EUY310" s="1"/>
      <c r="EUZ310" s="1"/>
      <c r="EVA310" s="1"/>
      <c r="EVB310" s="1"/>
      <c r="EVC310" s="1"/>
      <c r="EVD310" s="1"/>
      <c r="EVE310" s="1"/>
      <c r="EVF310" s="1"/>
      <c r="EVG310" s="1"/>
      <c r="EVH310" s="1"/>
      <c r="EVI310" s="1"/>
      <c r="EVJ310" s="1"/>
      <c r="EVK310" s="1"/>
      <c r="EVL310" s="1"/>
      <c r="EVM310" s="1"/>
      <c r="EVN310" s="1"/>
      <c r="EVO310" s="1"/>
      <c r="EVP310" s="1"/>
      <c r="EVQ310" s="1"/>
      <c r="EVR310" s="1"/>
      <c r="EVS310" s="1"/>
      <c r="EVT310" s="1"/>
      <c r="EVU310" s="1"/>
      <c r="EVV310" s="1"/>
      <c r="EVW310" s="1"/>
      <c r="EVX310" s="1"/>
      <c r="EVY310" s="1"/>
      <c r="EVZ310" s="1"/>
      <c r="EWA310" s="1"/>
      <c r="EWB310" s="1"/>
      <c r="EWC310" s="1"/>
      <c r="EWD310" s="1"/>
      <c r="EWE310" s="1"/>
      <c r="EWF310" s="1"/>
      <c r="EWG310" s="1"/>
      <c r="EWH310" s="1"/>
      <c r="EWI310" s="1"/>
      <c r="EWJ310" s="1"/>
      <c r="EWK310" s="1"/>
      <c r="EWL310" s="1"/>
      <c r="EWM310" s="1"/>
      <c r="EWN310" s="1"/>
      <c r="EWO310" s="1"/>
      <c r="EWP310" s="1"/>
      <c r="EWQ310" s="1"/>
      <c r="EWR310" s="1"/>
      <c r="EWS310" s="1"/>
      <c r="EWT310" s="1"/>
      <c r="EWU310" s="1"/>
      <c r="EWV310" s="1"/>
      <c r="EWW310" s="1"/>
      <c r="EWX310" s="1"/>
      <c r="EWY310" s="1"/>
      <c r="EWZ310" s="1"/>
      <c r="EXA310" s="1"/>
      <c r="EXB310" s="1"/>
      <c r="EXC310" s="1"/>
      <c r="EXD310" s="1"/>
      <c r="EXE310" s="1"/>
      <c r="EXF310" s="1"/>
      <c r="EXG310" s="1"/>
      <c r="EXH310" s="1"/>
      <c r="EXI310" s="1"/>
      <c r="EXJ310" s="1"/>
      <c r="EXK310" s="1"/>
      <c r="EXL310" s="1"/>
      <c r="EXM310" s="1"/>
      <c r="EXN310" s="1"/>
      <c r="EXO310" s="1"/>
      <c r="EXP310" s="1"/>
      <c r="EXQ310" s="1"/>
      <c r="EXR310" s="1"/>
      <c r="EXS310" s="1"/>
      <c r="EXT310" s="1"/>
      <c r="EXU310" s="1"/>
      <c r="EXV310" s="1"/>
      <c r="EXW310" s="1"/>
      <c r="EXX310" s="1"/>
      <c r="EXY310" s="1"/>
      <c r="EXZ310" s="1"/>
      <c r="EYA310" s="1"/>
      <c r="EYB310" s="1"/>
      <c r="EYC310" s="1"/>
      <c r="EYD310" s="1"/>
      <c r="EYE310" s="1"/>
      <c r="EYF310" s="1"/>
      <c r="EYG310" s="1"/>
      <c r="EYH310" s="1"/>
      <c r="EYI310" s="1"/>
      <c r="EYJ310" s="1"/>
      <c r="EYK310" s="1"/>
      <c r="EYL310" s="1"/>
      <c r="EYM310" s="1"/>
      <c r="EYN310" s="1"/>
      <c r="EYO310" s="1"/>
      <c r="EYP310" s="1"/>
      <c r="EYQ310" s="1"/>
      <c r="EYR310" s="1"/>
      <c r="EYS310" s="1"/>
      <c r="EYT310" s="1"/>
      <c r="EYU310" s="1"/>
      <c r="EYV310" s="1"/>
      <c r="EYW310" s="1"/>
      <c r="EYX310" s="1"/>
      <c r="EYY310" s="1"/>
      <c r="EYZ310" s="1"/>
      <c r="EZA310" s="1"/>
      <c r="EZB310" s="1"/>
      <c r="EZC310" s="1"/>
      <c r="EZD310" s="1"/>
      <c r="EZE310" s="1"/>
      <c r="EZF310" s="1"/>
      <c r="EZG310" s="1"/>
      <c r="EZH310" s="1"/>
      <c r="EZI310" s="1"/>
      <c r="EZJ310" s="1"/>
      <c r="EZK310" s="1"/>
      <c r="EZL310" s="1"/>
      <c r="EZM310" s="1"/>
      <c r="EZN310" s="1"/>
      <c r="EZO310" s="1"/>
      <c r="EZP310" s="1"/>
      <c r="EZQ310" s="1"/>
      <c r="EZR310" s="1"/>
      <c r="EZS310" s="1"/>
      <c r="EZT310" s="1"/>
      <c r="EZU310" s="1"/>
      <c r="EZV310" s="1"/>
      <c r="EZW310" s="1"/>
      <c r="EZX310" s="1"/>
      <c r="EZY310" s="1"/>
      <c r="EZZ310" s="1"/>
      <c r="FAA310" s="1"/>
      <c r="FAB310" s="1"/>
      <c r="FAC310" s="1"/>
      <c r="FAD310" s="1"/>
      <c r="FAE310" s="1"/>
      <c r="FAF310" s="1"/>
      <c r="FAG310" s="1"/>
      <c r="FAH310" s="1"/>
      <c r="FAI310" s="1"/>
      <c r="FAJ310" s="1"/>
      <c r="FAK310" s="1"/>
      <c r="FAL310" s="1"/>
      <c r="FAM310" s="1"/>
      <c r="FAN310" s="1"/>
      <c r="FAO310" s="1"/>
      <c r="FAP310" s="1"/>
      <c r="FAQ310" s="1"/>
      <c r="FAR310" s="1"/>
      <c r="FAS310" s="1"/>
      <c r="FAT310" s="1"/>
      <c r="FAU310" s="1"/>
      <c r="FAV310" s="1"/>
      <c r="FAW310" s="1"/>
      <c r="FAX310" s="1"/>
      <c r="FAY310" s="1"/>
      <c r="FAZ310" s="1"/>
      <c r="FBA310" s="1"/>
      <c r="FBB310" s="1"/>
      <c r="FBC310" s="1"/>
      <c r="FBD310" s="1"/>
      <c r="FBE310" s="1"/>
      <c r="FBF310" s="1"/>
      <c r="FBG310" s="1"/>
      <c r="FBH310" s="1"/>
      <c r="FBI310" s="1"/>
      <c r="FBJ310" s="1"/>
      <c r="FBK310" s="1"/>
      <c r="FBL310" s="1"/>
      <c r="FBM310" s="1"/>
      <c r="FBN310" s="1"/>
      <c r="FBO310" s="1"/>
      <c r="FBP310" s="1"/>
      <c r="FBQ310" s="1"/>
      <c r="FBR310" s="1"/>
      <c r="FBS310" s="1"/>
      <c r="FBT310" s="1"/>
      <c r="FBU310" s="1"/>
      <c r="FBV310" s="1"/>
      <c r="FBW310" s="1"/>
      <c r="FBX310" s="1"/>
      <c r="FBY310" s="1"/>
      <c r="FBZ310" s="1"/>
      <c r="FCA310" s="1"/>
      <c r="FCB310" s="1"/>
      <c r="FCC310" s="1"/>
      <c r="FCD310" s="1"/>
      <c r="FCE310" s="1"/>
      <c r="FCF310" s="1"/>
      <c r="FCG310" s="1"/>
      <c r="FCH310" s="1"/>
      <c r="FCI310" s="1"/>
      <c r="FCJ310" s="1"/>
      <c r="FCK310" s="1"/>
      <c r="FCL310" s="1"/>
      <c r="FCM310" s="1"/>
      <c r="FCN310" s="1"/>
      <c r="FCO310" s="1"/>
      <c r="FCP310" s="1"/>
      <c r="FCQ310" s="1"/>
      <c r="FCR310" s="1"/>
      <c r="FCS310" s="1"/>
      <c r="FCT310" s="1"/>
      <c r="FCU310" s="1"/>
      <c r="FCV310" s="1"/>
      <c r="FCW310" s="1"/>
      <c r="FCX310" s="1"/>
      <c r="FCY310" s="1"/>
      <c r="FCZ310" s="1"/>
      <c r="FDA310" s="1"/>
      <c r="FDB310" s="1"/>
      <c r="FDC310" s="1"/>
      <c r="FDD310" s="1"/>
      <c r="FDE310" s="1"/>
      <c r="FDF310" s="1"/>
      <c r="FDG310" s="1"/>
      <c r="FDH310" s="1"/>
      <c r="FDI310" s="1"/>
      <c r="FDJ310" s="1"/>
      <c r="FDK310" s="1"/>
      <c r="FDL310" s="1"/>
      <c r="FDM310" s="1"/>
      <c r="FDN310" s="1"/>
      <c r="FDO310" s="1"/>
      <c r="FDP310" s="1"/>
      <c r="FDQ310" s="1"/>
      <c r="FDR310" s="1"/>
      <c r="FDS310" s="1"/>
      <c r="FDT310" s="1"/>
      <c r="FDU310" s="1"/>
      <c r="FDV310" s="1"/>
      <c r="FDW310" s="1"/>
      <c r="FDX310" s="1"/>
      <c r="FDY310" s="1"/>
      <c r="FDZ310" s="1"/>
      <c r="FEA310" s="1"/>
      <c r="FEB310" s="1"/>
      <c r="FEC310" s="1"/>
      <c r="FED310" s="1"/>
      <c r="FEE310" s="1"/>
      <c r="FEF310" s="1"/>
      <c r="FEG310" s="1"/>
      <c r="FEH310" s="1"/>
      <c r="FEI310" s="1"/>
      <c r="FEJ310" s="1"/>
      <c r="FEK310" s="1"/>
      <c r="FEL310" s="1"/>
      <c r="FEM310" s="1"/>
      <c r="FEN310" s="1"/>
      <c r="FEO310" s="1"/>
      <c r="FEP310" s="1"/>
      <c r="FEQ310" s="1"/>
      <c r="FER310" s="1"/>
      <c r="FES310" s="1"/>
      <c r="FET310" s="1"/>
      <c r="FEU310" s="1"/>
      <c r="FEV310" s="1"/>
      <c r="FEW310" s="1"/>
      <c r="FEX310" s="1"/>
      <c r="FEY310" s="1"/>
      <c r="FEZ310" s="1"/>
      <c r="FFA310" s="1"/>
      <c r="FFB310" s="1"/>
      <c r="FFC310" s="1"/>
      <c r="FFD310" s="1"/>
      <c r="FFE310" s="1"/>
      <c r="FFF310" s="1"/>
      <c r="FFG310" s="1"/>
      <c r="FFH310" s="1"/>
      <c r="FFI310" s="1"/>
      <c r="FFJ310" s="1"/>
      <c r="FFK310" s="1"/>
      <c r="FFL310" s="1"/>
      <c r="FFM310" s="1"/>
      <c r="FFN310" s="1"/>
      <c r="FFO310" s="1"/>
      <c r="FFP310" s="1"/>
      <c r="FFQ310" s="1"/>
      <c r="FFR310" s="1"/>
      <c r="FFS310" s="1"/>
      <c r="FFT310" s="1"/>
      <c r="FFU310" s="1"/>
      <c r="FFV310" s="1"/>
      <c r="FFW310" s="1"/>
      <c r="FFX310" s="1"/>
      <c r="FFY310" s="1"/>
      <c r="FFZ310" s="1"/>
      <c r="FGA310" s="1"/>
      <c r="FGB310" s="1"/>
      <c r="FGC310" s="1"/>
      <c r="FGD310" s="1"/>
      <c r="FGE310" s="1"/>
      <c r="FGF310" s="1"/>
      <c r="FGG310" s="1"/>
      <c r="FGH310" s="1"/>
      <c r="FGI310" s="1"/>
      <c r="FGJ310" s="1"/>
      <c r="FGK310" s="1"/>
      <c r="FGL310" s="1"/>
      <c r="FGM310" s="1"/>
      <c r="FGN310" s="1"/>
      <c r="FGO310" s="1"/>
      <c r="FGP310" s="1"/>
      <c r="FGQ310" s="1"/>
      <c r="FGR310" s="1"/>
      <c r="FGS310" s="1"/>
      <c r="FGT310" s="1"/>
      <c r="FGU310" s="1"/>
      <c r="FGV310" s="1"/>
      <c r="FGW310" s="1"/>
      <c r="FGX310" s="1"/>
      <c r="FGY310" s="1"/>
      <c r="FGZ310" s="1"/>
      <c r="FHA310" s="1"/>
      <c r="FHB310" s="1"/>
      <c r="FHC310" s="1"/>
      <c r="FHD310" s="1"/>
      <c r="FHE310" s="1"/>
      <c r="FHF310" s="1"/>
      <c r="FHG310" s="1"/>
      <c r="FHH310" s="1"/>
      <c r="FHI310" s="1"/>
      <c r="FHJ310" s="1"/>
      <c r="FHK310" s="1"/>
      <c r="FHL310" s="1"/>
      <c r="FHM310" s="1"/>
      <c r="FHN310" s="1"/>
      <c r="FHO310" s="1"/>
      <c r="FHP310" s="1"/>
      <c r="FHQ310" s="1"/>
      <c r="FHR310" s="1"/>
      <c r="FHS310" s="1"/>
      <c r="FHT310" s="1"/>
      <c r="FHU310" s="1"/>
      <c r="FHV310" s="1"/>
      <c r="FHW310" s="1"/>
      <c r="FHX310" s="1"/>
      <c r="FHY310" s="1"/>
      <c r="FHZ310" s="1"/>
      <c r="FIA310" s="1"/>
      <c r="FIB310" s="1"/>
      <c r="FIC310" s="1"/>
      <c r="FID310" s="1"/>
      <c r="FIE310" s="1"/>
      <c r="FIF310" s="1"/>
      <c r="FIG310" s="1"/>
      <c r="FIH310" s="1"/>
      <c r="FII310" s="1"/>
      <c r="FIJ310" s="1"/>
      <c r="FIK310" s="1"/>
      <c r="FIL310" s="1"/>
      <c r="FIM310" s="1"/>
      <c r="FIN310" s="1"/>
      <c r="FIO310" s="1"/>
      <c r="FIP310" s="1"/>
      <c r="FIQ310" s="1"/>
      <c r="FIR310" s="1"/>
      <c r="FIS310" s="1"/>
      <c r="FIT310" s="1"/>
      <c r="FIU310" s="1"/>
      <c r="FIV310" s="1"/>
      <c r="FIW310" s="1"/>
      <c r="FIX310" s="1"/>
      <c r="FIY310" s="1"/>
      <c r="FIZ310" s="1"/>
      <c r="FJA310" s="1"/>
      <c r="FJB310" s="1"/>
      <c r="FJC310" s="1"/>
      <c r="FJD310" s="1"/>
      <c r="FJE310" s="1"/>
      <c r="FJF310" s="1"/>
      <c r="FJG310" s="1"/>
      <c r="FJH310" s="1"/>
      <c r="FJI310" s="1"/>
      <c r="FJJ310" s="1"/>
      <c r="FJK310" s="1"/>
      <c r="FJL310" s="1"/>
      <c r="FJM310" s="1"/>
      <c r="FJN310" s="1"/>
      <c r="FJO310" s="1"/>
      <c r="FJP310" s="1"/>
      <c r="FJQ310" s="1"/>
      <c r="FJR310" s="1"/>
      <c r="FJS310" s="1"/>
      <c r="FJT310" s="1"/>
      <c r="FJU310" s="1"/>
      <c r="FJV310" s="1"/>
      <c r="FJW310" s="1"/>
      <c r="FJX310" s="1"/>
      <c r="FJY310" s="1"/>
      <c r="FJZ310" s="1"/>
      <c r="FKA310" s="1"/>
      <c r="FKB310" s="1"/>
      <c r="FKC310" s="1"/>
      <c r="FKD310" s="1"/>
      <c r="FKE310" s="1"/>
      <c r="FKF310" s="1"/>
      <c r="FKG310" s="1"/>
      <c r="FKH310" s="1"/>
      <c r="FKI310" s="1"/>
      <c r="FKJ310" s="1"/>
      <c r="FKK310" s="1"/>
      <c r="FKL310" s="1"/>
      <c r="FKM310" s="1"/>
      <c r="FKN310" s="1"/>
      <c r="FKO310" s="1"/>
      <c r="FKP310" s="1"/>
      <c r="FKQ310" s="1"/>
      <c r="FKR310" s="1"/>
      <c r="FKS310" s="1"/>
      <c r="FKT310" s="1"/>
      <c r="FKU310" s="1"/>
      <c r="FKV310" s="1"/>
      <c r="FKW310" s="1"/>
      <c r="FKX310" s="1"/>
      <c r="FKY310" s="1"/>
      <c r="FKZ310" s="1"/>
      <c r="FLA310" s="1"/>
      <c r="FLB310" s="1"/>
      <c r="FLC310" s="1"/>
      <c r="FLD310" s="1"/>
      <c r="FLE310" s="1"/>
      <c r="FLF310" s="1"/>
      <c r="FLG310" s="1"/>
      <c r="FLH310" s="1"/>
      <c r="FLI310" s="1"/>
      <c r="FLJ310" s="1"/>
      <c r="FLK310" s="1"/>
      <c r="FLL310" s="1"/>
      <c r="FLM310" s="1"/>
      <c r="FLN310" s="1"/>
      <c r="FLO310" s="1"/>
      <c r="FLP310" s="1"/>
      <c r="FLQ310" s="1"/>
      <c r="FLR310" s="1"/>
      <c r="FLS310" s="1"/>
      <c r="FLT310" s="1"/>
      <c r="FLU310" s="1"/>
      <c r="FLV310" s="1"/>
      <c r="FLW310" s="1"/>
      <c r="FLX310" s="1"/>
      <c r="FLY310" s="1"/>
      <c r="FLZ310" s="1"/>
      <c r="FMA310" s="1"/>
      <c r="FMB310" s="1"/>
      <c r="FMC310" s="1"/>
      <c r="FMD310" s="1"/>
      <c r="FME310" s="1"/>
      <c r="FMF310" s="1"/>
      <c r="FMG310" s="1"/>
      <c r="FMH310" s="1"/>
      <c r="FMI310" s="1"/>
      <c r="FMJ310" s="1"/>
      <c r="FMK310" s="1"/>
      <c r="FML310" s="1"/>
      <c r="FMM310" s="1"/>
      <c r="FMN310" s="1"/>
      <c r="FMO310" s="1"/>
      <c r="FMP310" s="1"/>
      <c r="FMQ310" s="1"/>
      <c r="FMR310" s="1"/>
      <c r="FMS310" s="1"/>
      <c r="FMT310" s="1"/>
      <c r="FMU310" s="1"/>
      <c r="FMV310" s="1"/>
      <c r="FMW310" s="1"/>
      <c r="FMX310" s="1"/>
      <c r="FMY310" s="1"/>
      <c r="FMZ310" s="1"/>
      <c r="FNA310" s="1"/>
      <c r="FNB310" s="1"/>
      <c r="FNC310" s="1"/>
      <c r="FND310" s="1"/>
      <c r="FNE310" s="1"/>
      <c r="FNF310" s="1"/>
      <c r="FNG310" s="1"/>
      <c r="FNH310" s="1"/>
      <c r="FNI310" s="1"/>
      <c r="FNJ310" s="1"/>
      <c r="FNK310" s="1"/>
      <c r="FNL310" s="1"/>
      <c r="FNM310" s="1"/>
      <c r="FNN310" s="1"/>
      <c r="FNO310" s="1"/>
      <c r="FNP310" s="1"/>
      <c r="FNQ310" s="1"/>
      <c r="FNR310" s="1"/>
      <c r="FNS310" s="1"/>
      <c r="FNT310" s="1"/>
      <c r="FNU310" s="1"/>
      <c r="FNV310" s="1"/>
      <c r="FNW310" s="1"/>
      <c r="FNX310" s="1"/>
      <c r="FNY310" s="1"/>
      <c r="FNZ310" s="1"/>
      <c r="FOA310" s="1"/>
      <c r="FOB310" s="1"/>
      <c r="FOC310" s="1"/>
      <c r="FOD310" s="1"/>
      <c r="FOE310" s="1"/>
      <c r="FOF310" s="1"/>
      <c r="FOG310" s="1"/>
      <c r="FOH310" s="1"/>
      <c r="FOI310" s="1"/>
      <c r="FOJ310" s="1"/>
      <c r="FOK310" s="1"/>
      <c r="FOL310" s="1"/>
      <c r="FOM310" s="1"/>
      <c r="FON310" s="1"/>
      <c r="FOO310" s="1"/>
      <c r="FOP310" s="1"/>
      <c r="FOQ310" s="1"/>
      <c r="FOR310" s="1"/>
      <c r="FOS310" s="1"/>
      <c r="FOT310" s="1"/>
      <c r="FOU310" s="1"/>
      <c r="FOV310" s="1"/>
      <c r="FOW310" s="1"/>
      <c r="FOX310" s="1"/>
      <c r="FOY310" s="1"/>
      <c r="FOZ310" s="1"/>
      <c r="FPA310" s="1"/>
      <c r="FPB310" s="1"/>
      <c r="FPC310" s="1"/>
      <c r="FPD310" s="1"/>
      <c r="FPE310" s="1"/>
      <c r="FPF310" s="1"/>
      <c r="FPG310" s="1"/>
      <c r="FPH310" s="1"/>
      <c r="FPI310" s="1"/>
      <c r="FPJ310" s="1"/>
      <c r="FPK310" s="1"/>
      <c r="FPL310" s="1"/>
      <c r="FPM310" s="1"/>
      <c r="FPN310" s="1"/>
      <c r="FPO310" s="1"/>
      <c r="FPP310" s="1"/>
      <c r="FPQ310" s="1"/>
      <c r="FPR310" s="1"/>
      <c r="FPS310" s="1"/>
      <c r="FPT310" s="1"/>
      <c r="FPU310" s="1"/>
      <c r="FPV310" s="1"/>
      <c r="FPW310" s="1"/>
      <c r="FPX310" s="1"/>
      <c r="FPY310" s="1"/>
      <c r="FPZ310" s="1"/>
      <c r="FQA310" s="1"/>
      <c r="FQB310" s="1"/>
      <c r="FQC310" s="1"/>
      <c r="FQD310" s="1"/>
      <c r="FQE310" s="1"/>
      <c r="FQF310" s="1"/>
      <c r="FQG310" s="1"/>
      <c r="FQH310" s="1"/>
      <c r="FQI310" s="1"/>
      <c r="FQJ310" s="1"/>
      <c r="FQK310" s="1"/>
      <c r="FQL310" s="1"/>
      <c r="FQM310" s="1"/>
      <c r="FQN310" s="1"/>
      <c r="FQO310" s="1"/>
      <c r="FQP310" s="1"/>
      <c r="FQQ310" s="1"/>
      <c r="FQR310" s="1"/>
      <c r="FQS310" s="1"/>
      <c r="FQT310" s="1"/>
      <c r="FQU310" s="1"/>
      <c r="FQV310" s="1"/>
      <c r="FQW310" s="1"/>
      <c r="FQX310" s="1"/>
      <c r="FQY310" s="1"/>
      <c r="FQZ310" s="1"/>
      <c r="FRA310" s="1"/>
      <c r="FRB310" s="1"/>
      <c r="FRC310" s="1"/>
      <c r="FRD310" s="1"/>
      <c r="FRE310" s="1"/>
      <c r="FRF310" s="1"/>
      <c r="FRG310" s="1"/>
      <c r="FRH310" s="1"/>
      <c r="FRI310" s="1"/>
      <c r="FRJ310" s="1"/>
      <c r="FRK310" s="1"/>
      <c r="FRL310" s="1"/>
      <c r="FRM310" s="1"/>
      <c r="FRN310" s="1"/>
      <c r="FRO310" s="1"/>
      <c r="FRP310" s="1"/>
      <c r="FRQ310" s="1"/>
      <c r="FRR310" s="1"/>
      <c r="FRS310" s="1"/>
      <c r="FRT310" s="1"/>
      <c r="FRU310" s="1"/>
      <c r="FRV310" s="1"/>
      <c r="FRW310" s="1"/>
      <c r="FRX310" s="1"/>
      <c r="FRY310" s="1"/>
      <c r="FRZ310" s="1"/>
      <c r="FSA310" s="1"/>
      <c r="FSB310" s="1"/>
      <c r="FSC310" s="1"/>
      <c r="FSD310" s="1"/>
      <c r="FSE310" s="1"/>
      <c r="FSF310" s="1"/>
      <c r="FSG310" s="1"/>
      <c r="FSH310" s="1"/>
      <c r="FSI310" s="1"/>
      <c r="FSJ310" s="1"/>
      <c r="FSK310" s="1"/>
      <c r="FSL310" s="1"/>
      <c r="FSM310" s="1"/>
      <c r="FSN310" s="1"/>
      <c r="FSO310" s="1"/>
      <c r="FSP310" s="1"/>
      <c r="FSQ310" s="1"/>
      <c r="FSR310" s="1"/>
      <c r="FSS310" s="1"/>
      <c r="FST310" s="1"/>
      <c r="FSU310" s="1"/>
      <c r="FSV310" s="1"/>
      <c r="FSW310" s="1"/>
      <c r="FSX310" s="1"/>
      <c r="FSY310" s="1"/>
      <c r="FSZ310" s="1"/>
      <c r="FTA310" s="1"/>
      <c r="FTB310" s="1"/>
      <c r="FTC310" s="1"/>
      <c r="FTD310" s="1"/>
      <c r="FTE310" s="1"/>
      <c r="FTF310" s="1"/>
      <c r="FTG310" s="1"/>
      <c r="FTH310" s="1"/>
      <c r="FTI310" s="1"/>
      <c r="FTJ310" s="1"/>
      <c r="FTK310" s="1"/>
      <c r="FTL310" s="1"/>
      <c r="FTM310" s="1"/>
      <c r="FTN310" s="1"/>
      <c r="FTO310" s="1"/>
      <c r="FTP310" s="1"/>
      <c r="FTQ310" s="1"/>
      <c r="FTR310" s="1"/>
      <c r="FTS310" s="1"/>
      <c r="FTT310" s="1"/>
      <c r="FTU310" s="1"/>
      <c r="FTV310" s="1"/>
      <c r="FTW310" s="1"/>
      <c r="FTX310" s="1"/>
      <c r="FTY310" s="1"/>
      <c r="FTZ310" s="1"/>
      <c r="FUA310" s="1"/>
      <c r="FUB310" s="1"/>
      <c r="FUC310" s="1"/>
      <c r="FUD310" s="1"/>
      <c r="FUE310" s="1"/>
      <c r="FUF310" s="1"/>
      <c r="FUG310" s="1"/>
      <c r="FUH310" s="1"/>
      <c r="FUI310" s="1"/>
      <c r="FUJ310" s="1"/>
      <c r="FUK310" s="1"/>
      <c r="FUL310" s="1"/>
      <c r="FUM310" s="1"/>
      <c r="FUN310" s="1"/>
      <c r="FUO310" s="1"/>
      <c r="FUP310" s="1"/>
      <c r="FUQ310" s="1"/>
      <c r="FUR310" s="1"/>
      <c r="FUS310" s="1"/>
      <c r="FUT310" s="1"/>
      <c r="FUU310" s="1"/>
      <c r="FUV310" s="1"/>
      <c r="FUW310" s="1"/>
      <c r="FUX310" s="1"/>
      <c r="FUY310" s="1"/>
      <c r="FUZ310" s="1"/>
      <c r="FVA310" s="1"/>
      <c r="FVB310" s="1"/>
      <c r="FVC310" s="1"/>
      <c r="FVD310" s="1"/>
      <c r="FVE310" s="1"/>
      <c r="FVF310" s="1"/>
      <c r="FVG310" s="1"/>
      <c r="FVH310" s="1"/>
      <c r="FVI310" s="1"/>
      <c r="FVJ310" s="1"/>
      <c r="FVK310" s="1"/>
      <c r="FVL310" s="1"/>
      <c r="FVM310" s="1"/>
      <c r="FVN310" s="1"/>
      <c r="FVO310" s="1"/>
      <c r="FVP310" s="1"/>
      <c r="FVQ310" s="1"/>
      <c r="FVR310" s="1"/>
      <c r="FVS310" s="1"/>
      <c r="FVT310" s="1"/>
      <c r="FVU310" s="1"/>
      <c r="FVV310" s="1"/>
      <c r="FVW310" s="1"/>
      <c r="FVX310" s="1"/>
      <c r="FVY310" s="1"/>
      <c r="FVZ310" s="1"/>
      <c r="FWA310" s="1"/>
      <c r="FWB310" s="1"/>
      <c r="FWC310" s="1"/>
      <c r="FWD310" s="1"/>
      <c r="FWE310" s="1"/>
      <c r="FWF310" s="1"/>
      <c r="FWG310" s="1"/>
      <c r="FWH310" s="1"/>
      <c r="FWI310" s="1"/>
      <c r="FWJ310" s="1"/>
      <c r="FWK310" s="1"/>
      <c r="FWL310" s="1"/>
      <c r="FWM310" s="1"/>
      <c r="FWN310" s="1"/>
      <c r="FWO310" s="1"/>
      <c r="FWP310" s="1"/>
      <c r="FWQ310" s="1"/>
      <c r="FWR310" s="1"/>
      <c r="FWS310" s="1"/>
      <c r="FWT310" s="1"/>
      <c r="FWU310" s="1"/>
      <c r="FWV310" s="1"/>
      <c r="FWW310" s="1"/>
      <c r="FWX310" s="1"/>
      <c r="FWY310" s="1"/>
      <c r="FWZ310" s="1"/>
      <c r="FXA310" s="1"/>
      <c r="FXB310" s="1"/>
      <c r="FXC310" s="1"/>
      <c r="FXD310" s="1"/>
      <c r="FXE310" s="1"/>
      <c r="FXF310" s="1"/>
      <c r="FXG310" s="1"/>
      <c r="FXH310" s="1"/>
      <c r="FXI310" s="1"/>
      <c r="FXJ310" s="1"/>
      <c r="FXK310" s="1"/>
      <c r="FXL310" s="1"/>
      <c r="FXM310" s="1"/>
      <c r="FXN310" s="1"/>
      <c r="FXO310" s="1"/>
      <c r="FXP310" s="1"/>
      <c r="FXQ310" s="1"/>
      <c r="FXR310" s="1"/>
      <c r="FXS310" s="1"/>
      <c r="FXT310" s="1"/>
      <c r="FXU310" s="1"/>
      <c r="FXV310" s="1"/>
      <c r="FXW310" s="1"/>
      <c r="FXX310" s="1"/>
      <c r="FXY310" s="1"/>
      <c r="FXZ310" s="1"/>
      <c r="FYA310" s="1"/>
      <c r="FYB310" s="1"/>
      <c r="FYC310" s="1"/>
      <c r="FYD310" s="1"/>
      <c r="FYE310" s="1"/>
      <c r="FYF310" s="1"/>
      <c r="FYG310" s="1"/>
      <c r="FYH310" s="1"/>
      <c r="FYI310" s="1"/>
      <c r="FYJ310" s="1"/>
      <c r="FYK310" s="1"/>
      <c r="FYL310" s="1"/>
      <c r="FYM310" s="1"/>
      <c r="FYN310" s="1"/>
      <c r="FYO310" s="1"/>
      <c r="FYP310" s="1"/>
      <c r="FYQ310" s="1"/>
      <c r="FYR310" s="1"/>
      <c r="FYS310" s="1"/>
      <c r="FYT310" s="1"/>
      <c r="FYU310" s="1"/>
      <c r="FYV310" s="1"/>
      <c r="FYW310" s="1"/>
      <c r="FYX310" s="1"/>
      <c r="FYY310" s="1"/>
      <c r="FYZ310" s="1"/>
      <c r="FZA310" s="1"/>
      <c r="FZB310" s="1"/>
      <c r="FZC310" s="1"/>
      <c r="FZD310" s="1"/>
      <c r="FZE310" s="1"/>
      <c r="FZF310" s="1"/>
      <c r="FZG310" s="1"/>
      <c r="FZH310" s="1"/>
      <c r="FZI310" s="1"/>
      <c r="FZJ310" s="1"/>
      <c r="FZK310" s="1"/>
      <c r="FZL310" s="1"/>
      <c r="FZM310" s="1"/>
      <c r="FZN310" s="1"/>
      <c r="FZO310" s="1"/>
      <c r="FZP310" s="1"/>
      <c r="FZQ310" s="1"/>
      <c r="FZR310" s="1"/>
      <c r="FZS310" s="1"/>
      <c r="FZT310" s="1"/>
      <c r="FZU310" s="1"/>
      <c r="FZV310" s="1"/>
      <c r="FZW310" s="1"/>
      <c r="FZX310" s="1"/>
      <c r="FZY310" s="1"/>
      <c r="FZZ310" s="1"/>
      <c r="GAA310" s="1"/>
      <c r="GAB310" s="1"/>
      <c r="GAC310" s="1"/>
      <c r="GAD310" s="1"/>
      <c r="GAE310" s="1"/>
      <c r="GAF310" s="1"/>
      <c r="GAG310" s="1"/>
      <c r="GAH310" s="1"/>
      <c r="GAI310" s="1"/>
      <c r="GAJ310" s="1"/>
      <c r="GAK310" s="1"/>
      <c r="GAL310" s="1"/>
      <c r="GAM310" s="1"/>
      <c r="GAN310" s="1"/>
      <c r="GAO310" s="1"/>
      <c r="GAP310" s="1"/>
      <c r="GAQ310" s="1"/>
      <c r="GAR310" s="1"/>
      <c r="GAS310" s="1"/>
      <c r="GAT310" s="1"/>
      <c r="GAU310" s="1"/>
      <c r="GAV310" s="1"/>
      <c r="GAW310" s="1"/>
      <c r="GAX310" s="1"/>
      <c r="GAY310" s="1"/>
      <c r="GAZ310" s="1"/>
      <c r="GBA310" s="1"/>
      <c r="GBB310" s="1"/>
      <c r="GBC310" s="1"/>
      <c r="GBD310" s="1"/>
      <c r="GBE310" s="1"/>
      <c r="GBF310" s="1"/>
      <c r="GBG310" s="1"/>
      <c r="GBH310" s="1"/>
      <c r="GBI310" s="1"/>
      <c r="GBJ310" s="1"/>
      <c r="GBK310" s="1"/>
      <c r="GBL310" s="1"/>
      <c r="GBM310" s="1"/>
      <c r="GBN310" s="1"/>
      <c r="GBO310" s="1"/>
      <c r="GBP310" s="1"/>
      <c r="GBQ310" s="1"/>
      <c r="GBR310" s="1"/>
      <c r="GBS310" s="1"/>
      <c r="GBT310" s="1"/>
      <c r="GBU310" s="1"/>
      <c r="GBV310" s="1"/>
      <c r="GBW310" s="1"/>
      <c r="GBX310" s="1"/>
      <c r="GBY310" s="1"/>
      <c r="GBZ310" s="1"/>
      <c r="GCA310" s="1"/>
      <c r="GCB310" s="1"/>
      <c r="GCC310" s="1"/>
      <c r="GCD310" s="1"/>
      <c r="GCE310" s="1"/>
      <c r="GCF310" s="1"/>
      <c r="GCG310" s="1"/>
      <c r="GCH310" s="1"/>
      <c r="GCI310" s="1"/>
      <c r="GCJ310" s="1"/>
      <c r="GCK310" s="1"/>
      <c r="GCL310" s="1"/>
      <c r="GCM310" s="1"/>
      <c r="GCN310" s="1"/>
      <c r="GCO310" s="1"/>
      <c r="GCP310" s="1"/>
      <c r="GCQ310" s="1"/>
      <c r="GCR310" s="1"/>
      <c r="GCS310" s="1"/>
      <c r="GCT310" s="1"/>
      <c r="GCU310" s="1"/>
      <c r="GCV310" s="1"/>
      <c r="GCW310" s="1"/>
      <c r="GCX310" s="1"/>
      <c r="GCY310" s="1"/>
      <c r="GCZ310" s="1"/>
      <c r="GDA310" s="1"/>
      <c r="GDB310" s="1"/>
      <c r="GDC310" s="1"/>
      <c r="GDD310" s="1"/>
      <c r="GDE310" s="1"/>
      <c r="GDF310" s="1"/>
      <c r="GDG310" s="1"/>
      <c r="GDH310" s="1"/>
      <c r="GDI310" s="1"/>
      <c r="GDJ310" s="1"/>
      <c r="GDK310" s="1"/>
      <c r="GDL310" s="1"/>
      <c r="GDM310" s="1"/>
      <c r="GDN310" s="1"/>
      <c r="GDO310" s="1"/>
      <c r="GDP310" s="1"/>
      <c r="GDQ310" s="1"/>
      <c r="GDR310" s="1"/>
      <c r="GDS310" s="1"/>
      <c r="GDT310" s="1"/>
      <c r="GDU310" s="1"/>
      <c r="GDV310" s="1"/>
      <c r="GDW310" s="1"/>
      <c r="GDX310" s="1"/>
      <c r="GDY310" s="1"/>
      <c r="GDZ310" s="1"/>
      <c r="GEA310" s="1"/>
      <c r="GEB310" s="1"/>
      <c r="GEC310" s="1"/>
      <c r="GED310" s="1"/>
      <c r="GEE310" s="1"/>
      <c r="GEF310" s="1"/>
      <c r="GEG310" s="1"/>
      <c r="GEH310" s="1"/>
      <c r="GEI310" s="1"/>
      <c r="GEJ310" s="1"/>
      <c r="GEK310" s="1"/>
      <c r="GEL310" s="1"/>
      <c r="GEM310" s="1"/>
      <c r="GEN310" s="1"/>
      <c r="GEO310" s="1"/>
      <c r="GEP310" s="1"/>
      <c r="GEQ310" s="1"/>
      <c r="GER310" s="1"/>
      <c r="GES310" s="1"/>
      <c r="GET310" s="1"/>
      <c r="GEU310" s="1"/>
      <c r="GEV310" s="1"/>
      <c r="GEW310" s="1"/>
      <c r="GEX310" s="1"/>
      <c r="GEY310" s="1"/>
      <c r="GEZ310" s="1"/>
      <c r="GFA310" s="1"/>
      <c r="GFB310" s="1"/>
      <c r="GFC310" s="1"/>
      <c r="GFD310" s="1"/>
      <c r="GFE310" s="1"/>
      <c r="GFF310" s="1"/>
      <c r="GFG310" s="1"/>
      <c r="GFH310" s="1"/>
      <c r="GFI310" s="1"/>
      <c r="GFJ310" s="1"/>
      <c r="GFK310" s="1"/>
      <c r="GFL310" s="1"/>
      <c r="GFM310" s="1"/>
      <c r="GFN310" s="1"/>
      <c r="GFO310" s="1"/>
      <c r="GFP310" s="1"/>
      <c r="GFQ310" s="1"/>
      <c r="GFR310" s="1"/>
      <c r="GFS310" s="1"/>
      <c r="GFT310" s="1"/>
      <c r="GFU310" s="1"/>
      <c r="GFV310" s="1"/>
      <c r="GFW310" s="1"/>
      <c r="GFX310" s="1"/>
      <c r="GFY310" s="1"/>
      <c r="GFZ310" s="1"/>
      <c r="GGA310" s="1"/>
      <c r="GGB310" s="1"/>
      <c r="GGC310" s="1"/>
      <c r="GGD310" s="1"/>
      <c r="GGE310" s="1"/>
      <c r="GGF310" s="1"/>
      <c r="GGG310" s="1"/>
      <c r="GGH310" s="1"/>
      <c r="GGI310" s="1"/>
      <c r="GGJ310" s="1"/>
      <c r="GGK310" s="1"/>
      <c r="GGL310" s="1"/>
      <c r="GGM310" s="1"/>
      <c r="GGN310" s="1"/>
      <c r="GGO310" s="1"/>
      <c r="GGP310" s="1"/>
      <c r="GGQ310" s="1"/>
      <c r="GGR310" s="1"/>
      <c r="GGS310" s="1"/>
      <c r="GGT310" s="1"/>
      <c r="GGU310" s="1"/>
      <c r="GGV310" s="1"/>
      <c r="GGW310" s="1"/>
      <c r="GGX310" s="1"/>
      <c r="GGY310" s="1"/>
      <c r="GGZ310" s="1"/>
      <c r="GHA310" s="1"/>
      <c r="GHB310" s="1"/>
      <c r="GHC310" s="1"/>
      <c r="GHD310" s="1"/>
      <c r="GHE310" s="1"/>
      <c r="GHF310" s="1"/>
      <c r="GHG310" s="1"/>
      <c r="GHH310" s="1"/>
      <c r="GHI310" s="1"/>
      <c r="GHJ310" s="1"/>
      <c r="GHK310" s="1"/>
      <c r="GHL310" s="1"/>
      <c r="GHM310" s="1"/>
      <c r="GHN310" s="1"/>
      <c r="GHO310" s="1"/>
      <c r="GHP310" s="1"/>
      <c r="GHQ310" s="1"/>
      <c r="GHR310" s="1"/>
      <c r="GHS310" s="1"/>
      <c r="GHT310" s="1"/>
      <c r="GHU310" s="1"/>
      <c r="GHV310" s="1"/>
      <c r="GHW310" s="1"/>
      <c r="GHX310" s="1"/>
      <c r="GHY310" s="1"/>
      <c r="GHZ310" s="1"/>
      <c r="GIA310" s="1"/>
      <c r="GIB310" s="1"/>
      <c r="GIC310" s="1"/>
      <c r="GID310" s="1"/>
      <c r="GIE310" s="1"/>
      <c r="GIF310" s="1"/>
      <c r="GIG310" s="1"/>
      <c r="GIH310" s="1"/>
      <c r="GII310" s="1"/>
      <c r="GIJ310" s="1"/>
      <c r="GIK310" s="1"/>
      <c r="GIL310" s="1"/>
      <c r="GIM310" s="1"/>
      <c r="GIN310" s="1"/>
      <c r="GIO310" s="1"/>
      <c r="GIP310" s="1"/>
      <c r="GIQ310" s="1"/>
      <c r="GIR310" s="1"/>
      <c r="GIS310" s="1"/>
      <c r="GIT310" s="1"/>
      <c r="GIU310" s="1"/>
      <c r="GIV310" s="1"/>
      <c r="GIW310" s="1"/>
      <c r="GIX310" s="1"/>
      <c r="GIY310" s="1"/>
      <c r="GIZ310" s="1"/>
      <c r="GJA310" s="1"/>
      <c r="GJB310" s="1"/>
      <c r="GJC310" s="1"/>
      <c r="GJD310" s="1"/>
      <c r="GJE310" s="1"/>
      <c r="GJF310" s="1"/>
      <c r="GJG310" s="1"/>
      <c r="GJH310" s="1"/>
      <c r="GJI310" s="1"/>
      <c r="GJJ310" s="1"/>
      <c r="GJK310" s="1"/>
      <c r="GJL310" s="1"/>
      <c r="GJM310" s="1"/>
      <c r="GJN310" s="1"/>
      <c r="GJO310" s="1"/>
      <c r="GJP310" s="1"/>
      <c r="GJQ310" s="1"/>
      <c r="GJR310" s="1"/>
      <c r="GJS310" s="1"/>
      <c r="GJT310" s="1"/>
      <c r="GJU310" s="1"/>
      <c r="GJV310" s="1"/>
      <c r="GJW310" s="1"/>
      <c r="GJX310" s="1"/>
      <c r="GJY310" s="1"/>
      <c r="GJZ310" s="1"/>
      <c r="GKA310" s="1"/>
      <c r="GKB310" s="1"/>
      <c r="GKC310" s="1"/>
      <c r="GKD310" s="1"/>
      <c r="GKE310" s="1"/>
      <c r="GKF310" s="1"/>
      <c r="GKG310" s="1"/>
      <c r="GKH310" s="1"/>
      <c r="GKI310" s="1"/>
      <c r="GKJ310" s="1"/>
      <c r="GKK310" s="1"/>
      <c r="GKL310" s="1"/>
      <c r="GKM310" s="1"/>
      <c r="GKN310" s="1"/>
      <c r="GKO310" s="1"/>
      <c r="GKP310" s="1"/>
      <c r="GKQ310" s="1"/>
      <c r="GKR310" s="1"/>
      <c r="GKS310" s="1"/>
      <c r="GKT310" s="1"/>
      <c r="GKU310" s="1"/>
      <c r="GKV310" s="1"/>
      <c r="GKW310" s="1"/>
      <c r="GKX310" s="1"/>
      <c r="GKY310" s="1"/>
      <c r="GKZ310" s="1"/>
      <c r="GLA310" s="1"/>
      <c r="GLB310" s="1"/>
      <c r="GLC310" s="1"/>
      <c r="GLD310" s="1"/>
      <c r="GLE310" s="1"/>
      <c r="GLF310" s="1"/>
      <c r="GLG310" s="1"/>
      <c r="GLH310" s="1"/>
      <c r="GLI310" s="1"/>
      <c r="GLJ310" s="1"/>
      <c r="GLK310" s="1"/>
      <c r="GLL310" s="1"/>
      <c r="GLM310" s="1"/>
      <c r="GLN310" s="1"/>
      <c r="GLO310" s="1"/>
      <c r="GLP310" s="1"/>
      <c r="GLQ310" s="1"/>
      <c r="GLR310" s="1"/>
      <c r="GLS310" s="1"/>
      <c r="GLT310" s="1"/>
      <c r="GLU310" s="1"/>
      <c r="GLV310" s="1"/>
      <c r="GLW310" s="1"/>
      <c r="GLX310" s="1"/>
      <c r="GLY310" s="1"/>
      <c r="GLZ310" s="1"/>
      <c r="GMA310" s="1"/>
      <c r="GMB310" s="1"/>
      <c r="GMC310" s="1"/>
      <c r="GMD310" s="1"/>
      <c r="GME310" s="1"/>
      <c r="GMF310" s="1"/>
      <c r="GMG310" s="1"/>
      <c r="GMH310" s="1"/>
      <c r="GMI310" s="1"/>
      <c r="GMJ310" s="1"/>
      <c r="GMK310" s="1"/>
      <c r="GML310" s="1"/>
      <c r="GMM310" s="1"/>
      <c r="GMN310" s="1"/>
      <c r="GMO310" s="1"/>
      <c r="GMP310" s="1"/>
      <c r="GMQ310" s="1"/>
      <c r="GMR310" s="1"/>
      <c r="GMS310" s="1"/>
      <c r="GMT310" s="1"/>
      <c r="GMU310" s="1"/>
      <c r="GMV310" s="1"/>
      <c r="GMW310" s="1"/>
      <c r="GMX310" s="1"/>
      <c r="GMY310" s="1"/>
      <c r="GMZ310" s="1"/>
      <c r="GNA310" s="1"/>
      <c r="GNB310" s="1"/>
      <c r="GNC310" s="1"/>
      <c r="GND310" s="1"/>
      <c r="GNE310" s="1"/>
      <c r="GNF310" s="1"/>
      <c r="GNG310" s="1"/>
      <c r="GNH310" s="1"/>
      <c r="GNI310" s="1"/>
      <c r="GNJ310" s="1"/>
      <c r="GNK310" s="1"/>
      <c r="GNL310" s="1"/>
      <c r="GNM310" s="1"/>
      <c r="GNN310" s="1"/>
      <c r="GNO310" s="1"/>
      <c r="GNP310" s="1"/>
      <c r="GNQ310" s="1"/>
      <c r="GNR310" s="1"/>
      <c r="GNS310" s="1"/>
      <c r="GNT310" s="1"/>
      <c r="GNU310" s="1"/>
      <c r="GNV310" s="1"/>
      <c r="GNW310" s="1"/>
      <c r="GNX310" s="1"/>
      <c r="GNY310" s="1"/>
      <c r="GNZ310" s="1"/>
      <c r="GOA310" s="1"/>
      <c r="GOB310" s="1"/>
      <c r="GOC310" s="1"/>
      <c r="GOD310" s="1"/>
      <c r="GOE310" s="1"/>
      <c r="GOF310" s="1"/>
      <c r="GOG310" s="1"/>
      <c r="GOH310" s="1"/>
      <c r="GOI310" s="1"/>
      <c r="GOJ310" s="1"/>
      <c r="GOK310" s="1"/>
      <c r="GOL310" s="1"/>
      <c r="GOM310" s="1"/>
      <c r="GON310" s="1"/>
      <c r="GOO310" s="1"/>
      <c r="GOP310" s="1"/>
      <c r="GOQ310" s="1"/>
      <c r="GOR310" s="1"/>
      <c r="GOS310" s="1"/>
      <c r="GOT310" s="1"/>
      <c r="GOU310" s="1"/>
      <c r="GOV310" s="1"/>
      <c r="GOW310" s="1"/>
      <c r="GOX310" s="1"/>
      <c r="GOY310" s="1"/>
      <c r="GOZ310" s="1"/>
      <c r="GPA310" s="1"/>
      <c r="GPB310" s="1"/>
      <c r="GPC310" s="1"/>
      <c r="GPD310" s="1"/>
      <c r="GPE310" s="1"/>
      <c r="GPF310" s="1"/>
      <c r="GPG310" s="1"/>
      <c r="GPH310" s="1"/>
      <c r="GPI310" s="1"/>
      <c r="GPJ310" s="1"/>
      <c r="GPK310" s="1"/>
      <c r="GPL310" s="1"/>
      <c r="GPM310" s="1"/>
      <c r="GPN310" s="1"/>
      <c r="GPO310" s="1"/>
      <c r="GPP310" s="1"/>
      <c r="GPQ310" s="1"/>
      <c r="GPR310" s="1"/>
      <c r="GPS310" s="1"/>
      <c r="GPT310" s="1"/>
      <c r="GPU310" s="1"/>
      <c r="GPV310" s="1"/>
      <c r="GPW310" s="1"/>
      <c r="GPX310" s="1"/>
      <c r="GPY310" s="1"/>
      <c r="GPZ310" s="1"/>
      <c r="GQA310" s="1"/>
      <c r="GQB310" s="1"/>
      <c r="GQC310" s="1"/>
      <c r="GQD310" s="1"/>
      <c r="GQE310" s="1"/>
      <c r="GQF310" s="1"/>
      <c r="GQG310" s="1"/>
      <c r="GQH310" s="1"/>
      <c r="GQI310" s="1"/>
      <c r="GQJ310" s="1"/>
      <c r="GQK310" s="1"/>
      <c r="GQL310" s="1"/>
      <c r="GQM310" s="1"/>
      <c r="GQN310" s="1"/>
      <c r="GQO310" s="1"/>
      <c r="GQP310" s="1"/>
      <c r="GQQ310" s="1"/>
      <c r="GQR310" s="1"/>
      <c r="GQS310" s="1"/>
      <c r="GQT310" s="1"/>
      <c r="GQU310" s="1"/>
      <c r="GQV310" s="1"/>
      <c r="GQW310" s="1"/>
      <c r="GQX310" s="1"/>
      <c r="GQY310" s="1"/>
      <c r="GQZ310" s="1"/>
      <c r="GRA310" s="1"/>
      <c r="GRB310" s="1"/>
      <c r="GRC310" s="1"/>
      <c r="GRD310" s="1"/>
      <c r="GRE310" s="1"/>
      <c r="GRF310" s="1"/>
      <c r="GRG310" s="1"/>
      <c r="GRH310" s="1"/>
      <c r="GRI310" s="1"/>
      <c r="GRJ310" s="1"/>
      <c r="GRK310" s="1"/>
      <c r="GRL310" s="1"/>
      <c r="GRM310" s="1"/>
      <c r="GRN310" s="1"/>
      <c r="GRO310" s="1"/>
      <c r="GRP310" s="1"/>
      <c r="GRQ310" s="1"/>
      <c r="GRR310" s="1"/>
      <c r="GRS310" s="1"/>
      <c r="GRT310" s="1"/>
      <c r="GRU310" s="1"/>
      <c r="GRV310" s="1"/>
      <c r="GRW310" s="1"/>
      <c r="GRX310" s="1"/>
      <c r="GRY310" s="1"/>
      <c r="GRZ310" s="1"/>
      <c r="GSA310" s="1"/>
      <c r="GSB310" s="1"/>
      <c r="GSC310" s="1"/>
      <c r="GSD310" s="1"/>
      <c r="GSE310" s="1"/>
      <c r="GSF310" s="1"/>
      <c r="GSG310" s="1"/>
      <c r="GSH310" s="1"/>
      <c r="GSI310" s="1"/>
      <c r="GSJ310" s="1"/>
      <c r="GSK310" s="1"/>
      <c r="GSL310" s="1"/>
      <c r="GSM310" s="1"/>
      <c r="GSN310" s="1"/>
      <c r="GSO310" s="1"/>
      <c r="GSP310" s="1"/>
      <c r="GSQ310" s="1"/>
      <c r="GSR310" s="1"/>
      <c r="GSS310" s="1"/>
      <c r="GST310" s="1"/>
      <c r="GSU310" s="1"/>
      <c r="GSV310" s="1"/>
      <c r="GSW310" s="1"/>
      <c r="GSX310" s="1"/>
      <c r="GSY310" s="1"/>
      <c r="GSZ310" s="1"/>
      <c r="GTA310" s="1"/>
      <c r="GTB310" s="1"/>
      <c r="GTC310" s="1"/>
      <c r="GTD310" s="1"/>
      <c r="GTE310" s="1"/>
      <c r="GTF310" s="1"/>
      <c r="GTG310" s="1"/>
      <c r="GTH310" s="1"/>
      <c r="GTI310" s="1"/>
      <c r="GTJ310" s="1"/>
      <c r="GTK310" s="1"/>
      <c r="GTL310" s="1"/>
      <c r="GTM310" s="1"/>
      <c r="GTN310" s="1"/>
      <c r="GTO310" s="1"/>
      <c r="GTP310" s="1"/>
      <c r="GTQ310" s="1"/>
      <c r="GTR310" s="1"/>
      <c r="GTS310" s="1"/>
      <c r="GTT310" s="1"/>
      <c r="GTU310" s="1"/>
      <c r="GTV310" s="1"/>
      <c r="GTW310" s="1"/>
      <c r="GTX310" s="1"/>
      <c r="GTY310" s="1"/>
      <c r="GTZ310" s="1"/>
      <c r="GUA310" s="1"/>
      <c r="GUB310" s="1"/>
      <c r="GUC310" s="1"/>
      <c r="GUD310" s="1"/>
      <c r="GUE310" s="1"/>
      <c r="GUF310" s="1"/>
      <c r="GUG310" s="1"/>
      <c r="GUH310" s="1"/>
      <c r="GUI310" s="1"/>
      <c r="GUJ310" s="1"/>
      <c r="GUK310" s="1"/>
      <c r="GUL310" s="1"/>
      <c r="GUM310" s="1"/>
      <c r="GUN310" s="1"/>
      <c r="GUO310" s="1"/>
      <c r="GUP310" s="1"/>
      <c r="GUQ310" s="1"/>
      <c r="GUR310" s="1"/>
      <c r="GUS310" s="1"/>
      <c r="GUT310" s="1"/>
      <c r="GUU310" s="1"/>
      <c r="GUV310" s="1"/>
      <c r="GUW310" s="1"/>
      <c r="GUX310" s="1"/>
      <c r="GUY310" s="1"/>
      <c r="GUZ310" s="1"/>
      <c r="GVA310" s="1"/>
      <c r="GVB310" s="1"/>
      <c r="GVC310" s="1"/>
      <c r="GVD310" s="1"/>
      <c r="GVE310" s="1"/>
      <c r="GVF310" s="1"/>
      <c r="GVG310" s="1"/>
      <c r="GVH310" s="1"/>
      <c r="GVI310" s="1"/>
      <c r="GVJ310" s="1"/>
      <c r="GVK310" s="1"/>
      <c r="GVL310" s="1"/>
      <c r="GVM310" s="1"/>
      <c r="GVN310" s="1"/>
      <c r="GVO310" s="1"/>
      <c r="GVP310" s="1"/>
      <c r="GVQ310" s="1"/>
      <c r="GVR310" s="1"/>
      <c r="GVS310" s="1"/>
      <c r="GVT310" s="1"/>
      <c r="GVU310" s="1"/>
      <c r="GVV310" s="1"/>
      <c r="GVW310" s="1"/>
      <c r="GVX310" s="1"/>
      <c r="GVY310" s="1"/>
      <c r="GVZ310" s="1"/>
      <c r="GWA310" s="1"/>
      <c r="GWB310" s="1"/>
      <c r="GWC310" s="1"/>
      <c r="GWD310" s="1"/>
      <c r="GWE310" s="1"/>
      <c r="GWF310" s="1"/>
      <c r="GWG310" s="1"/>
      <c r="GWH310" s="1"/>
      <c r="GWI310" s="1"/>
      <c r="GWJ310" s="1"/>
      <c r="GWK310" s="1"/>
      <c r="GWL310" s="1"/>
      <c r="GWM310" s="1"/>
      <c r="GWN310" s="1"/>
      <c r="GWO310" s="1"/>
      <c r="GWP310" s="1"/>
      <c r="GWQ310" s="1"/>
      <c r="GWR310" s="1"/>
      <c r="GWS310" s="1"/>
      <c r="GWT310" s="1"/>
      <c r="GWU310" s="1"/>
      <c r="GWV310" s="1"/>
      <c r="GWW310" s="1"/>
      <c r="GWX310" s="1"/>
      <c r="GWY310" s="1"/>
      <c r="GWZ310" s="1"/>
      <c r="GXA310" s="1"/>
      <c r="GXB310" s="1"/>
      <c r="GXC310" s="1"/>
      <c r="GXD310" s="1"/>
      <c r="GXE310" s="1"/>
      <c r="GXF310" s="1"/>
      <c r="GXG310" s="1"/>
      <c r="GXH310" s="1"/>
      <c r="GXI310" s="1"/>
      <c r="GXJ310" s="1"/>
      <c r="GXK310" s="1"/>
      <c r="GXL310" s="1"/>
      <c r="GXM310" s="1"/>
      <c r="GXN310" s="1"/>
      <c r="GXO310" s="1"/>
      <c r="GXP310" s="1"/>
      <c r="GXQ310" s="1"/>
      <c r="GXR310" s="1"/>
      <c r="GXS310" s="1"/>
      <c r="GXT310" s="1"/>
      <c r="GXU310" s="1"/>
      <c r="GXV310" s="1"/>
      <c r="GXW310" s="1"/>
      <c r="GXX310" s="1"/>
      <c r="GXY310" s="1"/>
      <c r="GXZ310" s="1"/>
      <c r="GYA310" s="1"/>
      <c r="GYB310" s="1"/>
      <c r="GYC310" s="1"/>
      <c r="GYD310" s="1"/>
      <c r="GYE310" s="1"/>
      <c r="GYF310" s="1"/>
      <c r="GYG310" s="1"/>
      <c r="GYH310" s="1"/>
      <c r="GYI310" s="1"/>
      <c r="GYJ310" s="1"/>
      <c r="GYK310" s="1"/>
      <c r="GYL310" s="1"/>
      <c r="GYM310" s="1"/>
      <c r="GYN310" s="1"/>
      <c r="GYO310" s="1"/>
      <c r="GYP310" s="1"/>
      <c r="GYQ310" s="1"/>
      <c r="GYR310" s="1"/>
      <c r="GYS310" s="1"/>
      <c r="GYT310" s="1"/>
      <c r="GYU310" s="1"/>
      <c r="GYV310" s="1"/>
      <c r="GYW310" s="1"/>
      <c r="GYX310" s="1"/>
      <c r="GYY310" s="1"/>
      <c r="GYZ310" s="1"/>
      <c r="GZA310" s="1"/>
      <c r="GZB310" s="1"/>
      <c r="GZC310" s="1"/>
      <c r="GZD310" s="1"/>
      <c r="GZE310" s="1"/>
      <c r="GZF310" s="1"/>
      <c r="GZG310" s="1"/>
      <c r="GZH310" s="1"/>
      <c r="GZI310" s="1"/>
      <c r="GZJ310" s="1"/>
      <c r="GZK310" s="1"/>
      <c r="GZL310" s="1"/>
      <c r="GZM310" s="1"/>
      <c r="GZN310" s="1"/>
      <c r="GZO310" s="1"/>
      <c r="GZP310" s="1"/>
      <c r="GZQ310" s="1"/>
      <c r="GZR310" s="1"/>
      <c r="GZS310" s="1"/>
      <c r="GZT310" s="1"/>
      <c r="GZU310" s="1"/>
      <c r="GZV310" s="1"/>
      <c r="GZW310" s="1"/>
      <c r="GZX310" s="1"/>
      <c r="GZY310" s="1"/>
      <c r="GZZ310" s="1"/>
      <c r="HAA310" s="1"/>
      <c r="HAB310" s="1"/>
      <c r="HAC310" s="1"/>
      <c r="HAD310" s="1"/>
      <c r="HAE310" s="1"/>
      <c r="HAF310" s="1"/>
      <c r="HAG310" s="1"/>
      <c r="HAH310" s="1"/>
      <c r="HAI310" s="1"/>
      <c r="HAJ310" s="1"/>
      <c r="HAK310" s="1"/>
      <c r="HAL310" s="1"/>
      <c r="HAM310" s="1"/>
      <c r="HAN310" s="1"/>
      <c r="HAO310" s="1"/>
      <c r="HAP310" s="1"/>
      <c r="HAQ310" s="1"/>
      <c r="HAR310" s="1"/>
      <c r="HAS310" s="1"/>
      <c r="HAT310" s="1"/>
      <c r="HAU310" s="1"/>
      <c r="HAV310" s="1"/>
      <c r="HAW310" s="1"/>
      <c r="HAX310" s="1"/>
      <c r="HAY310" s="1"/>
      <c r="HAZ310" s="1"/>
      <c r="HBA310" s="1"/>
      <c r="HBB310" s="1"/>
      <c r="HBC310" s="1"/>
      <c r="HBD310" s="1"/>
      <c r="HBE310" s="1"/>
      <c r="HBF310" s="1"/>
      <c r="HBG310" s="1"/>
      <c r="HBH310" s="1"/>
      <c r="HBI310" s="1"/>
      <c r="HBJ310" s="1"/>
      <c r="HBK310" s="1"/>
      <c r="HBL310" s="1"/>
      <c r="HBM310" s="1"/>
      <c r="HBN310" s="1"/>
      <c r="HBO310" s="1"/>
      <c r="HBP310" s="1"/>
      <c r="HBQ310" s="1"/>
      <c r="HBR310" s="1"/>
      <c r="HBS310" s="1"/>
      <c r="HBT310" s="1"/>
      <c r="HBU310" s="1"/>
      <c r="HBV310" s="1"/>
      <c r="HBW310" s="1"/>
      <c r="HBX310" s="1"/>
      <c r="HBY310" s="1"/>
      <c r="HBZ310" s="1"/>
      <c r="HCA310" s="1"/>
      <c r="HCB310" s="1"/>
      <c r="HCC310" s="1"/>
      <c r="HCD310" s="1"/>
      <c r="HCE310" s="1"/>
      <c r="HCF310" s="1"/>
      <c r="HCG310" s="1"/>
      <c r="HCH310" s="1"/>
      <c r="HCI310" s="1"/>
      <c r="HCJ310" s="1"/>
      <c r="HCK310" s="1"/>
      <c r="HCL310" s="1"/>
      <c r="HCM310" s="1"/>
      <c r="HCN310" s="1"/>
      <c r="HCO310" s="1"/>
      <c r="HCP310" s="1"/>
      <c r="HCQ310" s="1"/>
      <c r="HCR310" s="1"/>
      <c r="HCS310" s="1"/>
      <c r="HCT310" s="1"/>
      <c r="HCU310" s="1"/>
      <c r="HCV310" s="1"/>
      <c r="HCW310" s="1"/>
      <c r="HCX310" s="1"/>
      <c r="HCY310" s="1"/>
      <c r="HCZ310" s="1"/>
      <c r="HDA310" s="1"/>
      <c r="HDB310" s="1"/>
      <c r="HDC310" s="1"/>
      <c r="HDD310" s="1"/>
      <c r="HDE310" s="1"/>
      <c r="HDF310" s="1"/>
      <c r="HDG310" s="1"/>
      <c r="HDH310" s="1"/>
      <c r="HDI310" s="1"/>
      <c r="HDJ310" s="1"/>
      <c r="HDK310" s="1"/>
      <c r="HDL310" s="1"/>
      <c r="HDM310" s="1"/>
      <c r="HDN310" s="1"/>
      <c r="HDO310" s="1"/>
      <c r="HDP310" s="1"/>
      <c r="HDQ310" s="1"/>
      <c r="HDR310" s="1"/>
      <c r="HDS310" s="1"/>
      <c r="HDT310" s="1"/>
      <c r="HDU310" s="1"/>
      <c r="HDV310" s="1"/>
      <c r="HDW310" s="1"/>
      <c r="HDX310" s="1"/>
      <c r="HDY310" s="1"/>
      <c r="HDZ310" s="1"/>
      <c r="HEA310" s="1"/>
      <c r="HEB310" s="1"/>
      <c r="HEC310" s="1"/>
      <c r="HED310" s="1"/>
      <c r="HEE310" s="1"/>
      <c r="HEF310" s="1"/>
      <c r="HEG310" s="1"/>
      <c r="HEH310" s="1"/>
      <c r="HEI310" s="1"/>
      <c r="HEJ310" s="1"/>
      <c r="HEK310" s="1"/>
      <c r="HEL310" s="1"/>
      <c r="HEM310" s="1"/>
      <c r="HEN310" s="1"/>
      <c r="HEO310" s="1"/>
      <c r="HEP310" s="1"/>
      <c r="HEQ310" s="1"/>
      <c r="HER310" s="1"/>
      <c r="HES310" s="1"/>
      <c r="HET310" s="1"/>
      <c r="HEU310" s="1"/>
      <c r="HEV310" s="1"/>
      <c r="HEW310" s="1"/>
      <c r="HEX310" s="1"/>
      <c r="HEY310" s="1"/>
      <c r="HEZ310" s="1"/>
      <c r="HFA310" s="1"/>
      <c r="HFB310" s="1"/>
      <c r="HFC310" s="1"/>
      <c r="HFD310" s="1"/>
      <c r="HFE310" s="1"/>
      <c r="HFF310" s="1"/>
      <c r="HFG310" s="1"/>
      <c r="HFH310" s="1"/>
      <c r="HFI310" s="1"/>
      <c r="HFJ310" s="1"/>
      <c r="HFK310" s="1"/>
      <c r="HFL310" s="1"/>
      <c r="HFM310" s="1"/>
      <c r="HFN310" s="1"/>
      <c r="HFO310" s="1"/>
      <c r="HFP310" s="1"/>
      <c r="HFQ310" s="1"/>
      <c r="HFR310" s="1"/>
      <c r="HFS310" s="1"/>
      <c r="HFT310" s="1"/>
      <c r="HFU310" s="1"/>
      <c r="HFV310" s="1"/>
      <c r="HFW310" s="1"/>
      <c r="HFX310" s="1"/>
      <c r="HFY310" s="1"/>
      <c r="HFZ310" s="1"/>
      <c r="HGA310" s="1"/>
      <c r="HGB310" s="1"/>
      <c r="HGC310" s="1"/>
      <c r="HGD310" s="1"/>
      <c r="HGE310" s="1"/>
      <c r="HGF310" s="1"/>
      <c r="HGG310" s="1"/>
      <c r="HGH310" s="1"/>
      <c r="HGI310" s="1"/>
      <c r="HGJ310" s="1"/>
      <c r="HGK310" s="1"/>
      <c r="HGL310" s="1"/>
      <c r="HGM310" s="1"/>
      <c r="HGN310" s="1"/>
      <c r="HGO310" s="1"/>
      <c r="HGP310" s="1"/>
      <c r="HGQ310" s="1"/>
      <c r="HGR310" s="1"/>
      <c r="HGS310" s="1"/>
      <c r="HGT310" s="1"/>
      <c r="HGU310" s="1"/>
      <c r="HGV310" s="1"/>
      <c r="HGW310" s="1"/>
      <c r="HGX310" s="1"/>
      <c r="HGY310" s="1"/>
      <c r="HGZ310" s="1"/>
      <c r="HHA310" s="1"/>
      <c r="HHB310" s="1"/>
      <c r="HHC310" s="1"/>
      <c r="HHD310" s="1"/>
      <c r="HHE310" s="1"/>
      <c r="HHF310" s="1"/>
      <c r="HHG310" s="1"/>
      <c r="HHH310" s="1"/>
      <c r="HHI310" s="1"/>
      <c r="HHJ310" s="1"/>
      <c r="HHK310" s="1"/>
      <c r="HHL310" s="1"/>
      <c r="HHM310" s="1"/>
      <c r="HHN310" s="1"/>
      <c r="HHO310" s="1"/>
      <c r="HHP310" s="1"/>
      <c r="HHQ310" s="1"/>
      <c r="HHR310" s="1"/>
      <c r="HHS310" s="1"/>
      <c r="HHT310" s="1"/>
      <c r="HHU310" s="1"/>
      <c r="HHV310" s="1"/>
      <c r="HHW310" s="1"/>
      <c r="HHX310" s="1"/>
      <c r="HHY310" s="1"/>
      <c r="HHZ310" s="1"/>
      <c r="HIA310" s="1"/>
      <c r="HIB310" s="1"/>
      <c r="HIC310" s="1"/>
      <c r="HID310" s="1"/>
      <c r="HIE310" s="1"/>
      <c r="HIF310" s="1"/>
      <c r="HIG310" s="1"/>
      <c r="HIH310" s="1"/>
      <c r="HII310" s="1"/>
      <c r="HIJ310" s="1"/>
      <c r="HIK310" s="1"/>
      <c r="HIL310" s="1"/>
      <c r="HIM310" s="1"/>
      <c r="HIN310" s="1"/>
      <c r="HIO310" s="1"/>
      <c r="HIP310" s="1"/>
      <c r="HIQ310" s="1"/>
      <c r="HIR310" s="1"/>
      <c r="HIS310" s="1"/>
      <c r="HIT310" s="1"/>
      <c r="HIU310" s="1"/>
      <c r="HIV310" s="1"/>
      <c r="HIW310" s="1"/>
      <c r="HIX310" s="1"/>
      <c r="HIY310" s="1"/>
      <c r="HIZ310" s="1"/>
      <c r="HJA310" s="1"/>
      <c r="HJB310" s="1"/>
      <c r="HJC310" s="1"/>
      <c r="HJD310" s="1"/>
      <c r="HJE310" s="1"/>
      <c r="HJF310" s="1"/>
      <c r="HJG310" s="1"/>
      <c r="HJH310" s="1"/>
      <c r="HJI310" s="1"/>
      <c r="HJJ310" s="1"/>
      <c r="HJK310" s="1"/>
      <c r="HJL310" s="1"/>
      <c r="HJM310" s="1"/>
      <c r="HJN310" s="1"/>
      <c r="HJO310" s="1"/>
      <c r="HJP310" s="1"/>
      <c r="HJQ310" s="1"/>
      <c r="HJR310" s="1"/>
      <c r="HJS310" s="1"/>
      <c r="HJT310" s="1"/>
      <c r="HJU310" s="1"/>
      <c r="HJV310" s="1"/>
      <c r="HJW310" s="1"/>
      <c r="HJX310" s="1"/>
      <c r="HJY310" s="1"/>
      <c r="HJZ310" s="1"/>
      <c r="HKA310" s="1"/>
      <c r="HKB310" s="1"/>
      <c r="HKC310" s="1"/>
      <c r="HKD310" s="1"/>
      <c r="HKE310" s="1"/>
      <c r="HKF310" s="1"/>
      <c r="HKG310" s="1"/>
      <c r="HKH310" s="1"/>
      <c r="HKI310" s="1"/>
      <c r="HKJ310" s="1"/>
      <c r="HKK310" s="1"/>
      <c r="HKL310" s="1"/>
      <c r="HKM310" s="1"/>
      <c r="HKN310" s="1"/>
      <c r="HKO310" s="1"/>
      <c r="HKP310" s="1"/>
      <c r="HKQ310" s="1"/>
      <c r="HKR310" s="1"/>
      <c r="HKS310" s="1"/>
      <c r="HKT310" s="1"/>
      <c r="HKU310" s="1"/>
      <c r="HKV310" s="1"/>
      <c r="HKW310" s="1"/>
      <c r="HKX310" s="1"/>
      <c r="HKY310" s="1"/>
      <c r="HKZ310" s="1"/>
      <c r="HLA310" s="1"/>
      <c r="HLB310" s="1"/>
      <c r="HLC310" s="1"/>
      <c r="HLD310" s="1"/>
      <c r="HLE310" s="1"/>
      <c r="HLF310" s="1"/>
      <c r="HLG310" s="1"/>
      <c r="HLH310" s="1"/>
      <c r="HLI310" s="1"/>
      <c r="HLJ310" s="1"/>
      <c r="HLK310" s="1"/>
      <c r="HLL310" s="1"/>
      <c r="HLM310" s="1"/>
      <c r="HLN310" s="1"/>
      <c r="HLO310" s="1"/>
      <c r="HLP310" s="1"/>
      <c r="HLQ310" s="1"/>
      <c r="HLR310" s="1"/>
      <c r="HLS310" s="1"/>
      <c r="HLT310" s="1"/>
      <c r="HLU310" s="1"/>
      <c r="HLV310" s="1"/>
      <c r="HLW310" s="1"/>
      <c r="HLX310" s="1"/>
      <c r="HLY310" s="1"/>
      <c r="HLZ310" s="1"/>
      <c r="HMA310" s="1"/>
      <c r="HMB310" s="1"/>
      <c r="HMC310" s="1"/>
      <c r="HMD310" s="1"/>
      <c r="HME310" s="1"/>
      <c r="HMF310" s="1"/>
      <c r="HMG310" s="1"/>
      <c r="HMH310" s="1"/>
      <c r="HMI310" s="1"/>
      <c r="HMJ310" s="1"/>
      <c r="HMK310" s="1"/>
      <c r="HML310" s="1"/>
      <c r="HMM310" s="1"/>
      <c r="HMN310" s="1"/>
      <c r="HMO310" s="1"/>
      <c r="HMP310" s="1"/>
      <c r="HMQ310" s="1"/>
      <c r="HMR310" s="1"/>
      <c r="HMS310" s="1"/>
      <c r="HMT310" s="1"/>
      <c r="HMU310" s="1"/>
      <c r="HMV310" s="1"/>
      <c r="HMW310" s="1"/>
      <c r="HMX310" s="1"/>
      <c r="HMY310" s="1"/>
      <c r="HMZ310" s="1"/>
      <c r="HNA310" s="1"/>
      <c r="HNB310" s="1"/>
      <c r="HNC310" s="1"/>
      <c r="HND310" s="1"/>
      <c r="HNE310" s="1"/>
      <c r="HNF310" s="1"/>
      <c r="HNG310" s="1"/>
      <c r="HNH310" s="1"/>
      <c r="HNI310" s="1"/>
      <c r="HNJ310" s="1"/>
      <c r="HNK310" s="1"/>
      <c r="HNL310" s="1"/>
      <c r="HNM310" s="1"/>
      <c r="HNN310" s="1"/>
      <c r="HNO310" s="1"/>
      <c r="HNP310" s="1"/>
      <c r="HNQ310" s="1"/>
      <c r="HNR310" s="1"/>
      <c r="HNS310" s="1"/>
      <c r="HNT310" s="1"/>
      <c r="HNU310" s="1"/>
      <c r="HNV310" s="1"/>
      <c r="HNW310" s="1"/>
      <c r="HNX310" s="1"/>
      <c r="HNY310" s="1"/>
      <c r="HNZ310" s="1"/>
      <c r="HOA310" s="1"/>
      <c r="HOB310" s="1"/>
      <c r="HOC310" s="1"/>
      <c r="HOD310" s="1"/>
      <c r="HOE310" s="1"/>
      <c r="HOF310" s="1"/>
      <c r="HOG310" s="1"/>
      <c r="HOH310" s="1"/>
      <c r="HOI310" s="1"/>
      <c r="HOJ310" s="1"/>
      <c r="HOK310" s="1"/>
      <c r="HOL310" s="1"/>
      <c r="HOM310" s="1"/>
      <c r="HON310" s="1"/>
      <c r="HOO310" s="1"/>
      <c r="HOP310" s="1"/>
      <c r="HOQ310" s="1"/>
      <c r="HOR310" s="1"/>
      <c r="HOS310" s="1"/>
      <c r="HOT310" s="1"/>
      <c r="HOU310" s="1"/>
      <c r="HOV310" s="1"/>
      <c r="HOW310" s="1"/>
      <c r="HOX310" s="1"/>
      <c r="HOY310" s="1"/>
      <c r="HOZ310" s="1"/>
      <c r="HPA310" s="1"/>
      <c r="HPB310" s="1"/>
      <c r="HPC310" s="1"/>
      <c r="HPD310" s="1"/>
      <c r="HPE310" s="1"/>
      <c r="HPF310" s="1"/>
      <c r="HPG310" s="1"/>
      <c r="HPH310" s="1"/>
      <c r="HPI310" s="1"/>
      <c r="HPJ310" s="1"/>
      <c r="HPK310" s="1"/>
      <c r="HPL310" s="1"/>
      <c r="HPM310" s="1"/>
      <c r="HPN310" s="1"/>
      <c r="HPO310" s="1"/>
      <c r="HPP310" s="1"/>
      <c r="HPQ310" s="1"/>
      <c r="HPR310" s="1"/>
      <c r="HPS310" s="1"/>
      <c r="HPT310" s="1"/>
      <c r="HPU310" s="1"/>
      <c r="HPV310" s="1"/>
      <c r="HPW310" s="1"/>
      <c r="HPX310" s="1"/>
      <c r="HPY310" s="1"/>
      <c r="HPZ310" s="1"/>
      <c r="HQA310" s="1"/>
      <c r="HQB310" s="1"/>
      <c r="HQC310" s="1"/>
      <c r="HQD310" s="1"/>
      <c r="HQE310" s="1"/>
      <c r="HQF310" s="1"/>
      <c r="HQG310" s="1"/>
      <c r="HQH310" s="1"/>
      <c r="HQI310" s="1"/>
      <c r="HQJ310" s="1"/>
      <c r="HQK310" s="1"/>
      <c r="HQL310" s="1"/>
      <c r="HQM310" s="1"/>
      <c r="HQN310" s="1"/>
      <c r="HQO310" s="1"/>
      <c r="HQP310" s="1"/>
      <c r="HQQ310" s="1"/>
      <c r="HQR310" s="1"/>
      <c r="HQS310" s="1"/>
      <c r="HQT310" s="1"/>
      <c r="HQU310" s="1"/>
      <c r="HQV310" s="1"/>
      <c r="HQW310" s="1"/>
      <c r="HQX310" s="1"/>
      <c r="HQY310" s="1"/>
      <c r="HQZ310" s="1"/>
      <c r="HRA310" s="1"/>
      <c r="HRB310" s="1"/>
      <c r="HRC310" s="1"/>
      <c r="HRD310" s="1"/>
      <c r="HRE310" s="1"/>
      <c r="HRF310" s="1"/>
      <c r="HRG310" s="1"/>
      <c r="HRH310" s="1"/>
      <c r="HRI310" s="1"/>
      <c r="HRJ310" s="1"/>
      <c r="HRK310" s="1"/>
      <c r="HRL310" s="1"/>
      <c r="HRM310" s="1"/>
      <c r="HRN310" s="1"/>
      <c r="HRO310" s="1"/>
      <c r="HRP310" s="1"/>
      <c r="HRQ310" s="1"/>
      <c r="HRR310" s="1"/>
      <c r="HRS310" s="1"/>
      <c r="HRT310" s="1"/>
      <c r="HRU310" s="1"/>
      <c r="HRV310" s="1"/>
      <c r="HRW310" s="1"/>
      <c r="HRX310" s="1"/>
      <c r="HRY310" s="1"/>
      <c r="HRZ310" s="1"/>
      <c r="HSA310" s="1"/>
      <c r="HSB310" s="1"/>
      <c r="HSC310" s="1"/>
      <c r="HSD310" s="1"/>
      <c r="HSE310" s="1"/>
      <c r="HSF310" s="1"/>
      <c r="HSG310" s="1"/>
      <c r="HSH310" s="1"/>
      <c r="HSI310" s="1"/>
      <c r="HSJ310" s="1"/>
      <c r="HSK310" s="1"/>
      <c r="HSL310" s="1"/>
      <c r="HSM310" s="1"/>
      <c r="HSN310" s="1"/>
      <c r="HSO310" s="1"/>
      <c r="HSP310" s="1"/>
      <c r="HSQ310" s="1"/>
      <c r="HSR310" s="1"/>
      <c r="HSS310" s="1"/>
      <c r="HST310" s="1"/>
      <c r="HSU310" s="1"/>
      <c r="HSV310" s="1"/>
      <c r="HSW310" s="1"/>
      <c r="HSX310" s="1"/>
      <c r="HSY310" s="1"/>
      <c r="HSZ310" s="1"/>
      <c r="HTA310" s="1"/>
      <c r="HTB310" s="1"/>
      <c r="HTC310" s="1"/>
      <c r="HTD310" s="1"/>
      <c r="HTE310" s="1"/>
      <c r="HTF310" s="1"/>
      <c r="HTG310" s="1"/>
      <c r="HTH310" s="1"/>
      <c r="HTI310" s="1"/>
      <c r="HTJ310" s="1"/>
      <c r="HTK310" s="1"/>
      <c r="HTL310" s="1"/>
      <c r="HTM310" s="1"/>
      <c r="HTN310" s="1"/>
      <c r="HTO310" s="1"/>
      <c r="HTP310" s="1"/>
      <c r="HTQ310" s="1"/>
      <c r="HTR310" s="1"/>
      <c r="HTS310" s="1"/>
      <c r="HTT310" s="1"/>
      <c r="HTU310" s="1"/>
      <c r="HTV310" s="1"/>
      <c r="HTW310" s="1"/>
      <c r="HTX310" s="1"/>
      <c r="HTY310" s="1"/>
      <c r="HTZ310" s="1"/>
      <c r="HUA310" s="1"/>
      <c r="HUB310" s="1"/>
      <c r="HUC310" s="1"/>
      <c r="HUD310" s="1"/>
      <c r="HUE310" s="1"/>
      <c r="HUF310" s="1"/>
      <c r="HUG310" s="1"/>
      <c r="HUH310" s="1"/>
      <c r="HUI310" s="1"/>
      <c r="HUJ310" s="1"/>
      <c r="HUK310" s="1"/>
      <c r="HUL310" s="1"/>
      <c r="HUM310" s="1"/>
      <c r="HUN310" s="1"/>
      <c r="HUO310" s="1"/>
      <c r="HUP310" s="1"/>
      <c r="HUQ310" s="1"/>
      <c r="HUR310" s="1"/>
      <c r="HUS310" s="1"/>
      <c r="HUT310" s="1"/>
      <c r="HUU310" s="1"/>
      <c r="HUV310" s="1"/>
      <c r="HUW310" s="1"/>
      <c r="HUX310" s="1"/>
      <c r="HUY310" s="1"/>
      <c r="HUZ310" s="1"/>
      <c r="HVA310" s="1"/>
      <c r="HVB310" s="1"/>
      <c r="HVC310" s="1"/>
      <c r="HVD310" s="1"/>
      <c r="HVE310" s="1"/>
      <c r="HVF310" s="1"/>
      <c r="HVG310" s="1"/>
      <c r="HVH310" s="1"/>
      <c r="HVI310" s="1"/>
      <c r="HVJ310" s="1"/>
      <c r="HVK310" s="1"/>
      <c r="HVL310" s="1"/>
      <c r="HVM310" s="1"/>
      <c r="HVN310" s="1"/>
      <c r="HVO310" s="1"/>
      <c r="HVP310" s="1"/>
      <c r="HVQ310" s="1"/>
      <c r="HVR310" s="1"/>
      <c r="HVS310" s="1"/>
      <c r="HVT310" s="1"/>
      <c r="HVU310" s="1"/>
      <c r="HVV310" s="1"/>
      <c r="HVW310" s="1"/>
      <c r="HVX310" s="1"/>
      <c r="HVY310" s="1"/>
      <c r="HVZ310" s="1"/>
      <c r="HWA310" s="1"/>
      <c r="HWB310" s="1"/>
      <c r="HWC310" s="1"/>
      <c r="HWD310" s="1"/>
      <c r="HWE310" s="1"/>
      <c r="HWF310" s="1"/>
      <c r="HWG310" s="1"/>
      <c r="HWH310" s="1"/>
      <c r="HWI310" s="1"/>
      <c r="HWJ310" s="1"/>
      <c r="HWK310" s="1"/>
      <c r="HWL310" s="1"/>
      <c r="HWM310" s="1"/>
      <c r="HWN310" s="1"/>
      <c r="HWO310" s="1"/>
      <c r="HWP310" s="1"/>
      <c r="HWQ310" s="1"/>
      <c r="HWR310" s="1"/>
      <c r="HWS310" s="1"/>
      <c r="HWT310" s="1"/>
      <c r="HWU310" s="1"/>
      <c r="HWV310" s="1"/>
      <c r="HWW310" s="1"/>
      <c r="HWX310" s="1"/>
      <c r="HWY310" s="1"/>
      <c r="HWZ310" s="1"/>
      <c r="HXA310" s="1"/>
      <c r="HXB310" s="1"/>
      <c r="HXC310" s="1"/>
      <c r="HXD310" s="1"/>
      <c r="HXE310" s="1"/>
      <c r="HXF310" s="1"/>
      <c r="HXG310" s="1"/>
      <c r="HXH310" s="1"/>
      <c r="HXI310" s="1"/>
      <c r="HXJ310" s="1"/>
      <c r="HXK310" s="1"/>
      <c r="HXL310" s="1"/>
      <c r="HXM310" s="1"/>
      <c r="HXN310" s="1"/>
      <c r="HXO310" s="1"/>
      <c r="HXP310" s="1"/>
      <c r="HXQ310" s="1"/>
      <c r="HXR310" s="1"/>
      <c r="HXS310" s="1"/>
      <c r="HXT310" s="1"/>
      <c r="HXU310" s="1"/>
      <c r="HXV310" s="1"/>
      <c r="HXW310" s="1"/>
      <c r="HXX310" s="1"/>
      <c r="HXY310" s="1"/>
      <c r="HXZ310" s="1"/>
      <c r="HYA310" s="1"/>
      <c r="HYB310" s="1"/>
      <c r="HYC310" s="1"/>
      <c r="HYD310" s="1"/>
      <c r="HYE310" s="1"/>
      <c r="HYF310" s="1"/>
      <c r="HYG310" s="1"/>
      <c r="HYH310" s="1"/>
      <c r="HYI310" s="1"/>
      <c r="HYJ310" s="1"/>
      <c r="HYK310" s="1"/>
      <c r="HYL310" s="1"/>
      <c r="HYM310" s="1"/>
      <c r="HYN310" s="1"/>
      <c r="HYO310" s="1"/>
      <c r="HYP310" s="1"/>
      <c r="HYQ310" s="1"/>
      <c r="HYR310" s="1"/>
      <c r="HYS310" s="1"/>
      <c r="HYT310" s="1"/>
      <c r="HYU310" s="1"/>
      <c r="HYV310" s="1"/>
      <c r="HYW310" s="1"/>
      <c r="HYX310" s="1"/>
      <c r="HYY310" s="1"/>
      <c r="HYZ310" s="1"/>
      <c r="HZA310" s="1"/>
      <c r="HZB310" s="1"/>
      <c r="HZC310" s="1"/>
      <c r="HZD310" s="1"/>
      <c r="HZE310" s="1"/>
      <c r="HZF310" s="1"/>
      <c r="HZG310" s="1"/>
      <c r="HZH310" s="1"/>
      <c r="HZI310" s="1"/>
      <c r="HZJ310" s="1"/>
      <c r="HZK310" s="1"/>
      <c r="HZL310" s="1"/>
      <c r="HZM310" s="1"/>
      <c r="HZN310" s="1"/>
      <c r="HZO310" s="1"/>
      <c r="HZP310" s="1"/>
      <c r="HZQ310" s="1"/>
      <c r="HZR310" s="1"/>
      <c r="HZS310" s="1"/>
      <c r="HZT310" s="1"/>
      <c r="HZU310" s="1"/>
      <c r="HZV310" s="1"/>
      <c r="HZW310" s="1"/>
      <c r="HZX310" s="1"/>
      <c r="HZY310" s="1"/>
      <c r="HZZ310" s="1"/>
      <c r="IAA310" s="1"/>
      <c r="IAB310" s="1"/>
      <c r="IAC310" s="1"/>
      <c r="IAD310" s="1"/>
      <c r="IAE310" s="1"/>
      <c r="IAF310" s="1"/>
      <c r="IAG310" s="1"/>
      <c r="IAH310" s="1"/>
      <c r="IAI310" s="1"/>
      <c r="IAJ310" s="1"/>
      <c r="IAK310" s="1"/>
      <c r="IAL310" s="1"/>
      <c r="IAM310" s="1"/>
      <c r="IAN310" s="1"/>
      <c r="IAO310" s="1"/>
      <c r="IAP310" s="1"/>
      <c r="IAQ310" s="1"/>
      <c r="IAR310" s="1"/>
      <c r="IAS310" s="1"/>
      <c r="IAT310" s="1"/>
      <c r="IAU310" s="1"/>
      <c r="IAV310" s="1"/>
      <c r="IAW310" s="1"/>
      <c r="IAX310" s="1"/>
      <c r="IAY310" s="1"/>
      <c r="IAZ310" s="1"/>
      <c r="IBA310" s="1"/>
      <c r="IBB310" s="1"/>
      <c r="IBC310" s="1"/>
      <c r="IBD310" s="1"/>
      <c r="IBE310" s="1"/>
      <c r="IBF310" s="1"/>
      <c r="IBG310" s="1"/>
      <c r="IBH310" s="1"/>
      <c r="IBI310" s="1"/>
      <c r="IBJ310" s="1"/>
      <c r="IBK310" s="1"/>
      <c r="IBL310" s="1"/>
      <c r="IBM310" s="1"/>
      <c r="IBN310" s="1"/>
      <c r="IBO310" s="1"/>
      <c r="IBP310" s="1"/>
      <c r="IBQ310" s="1"/>
      <c r="IBR310" s="1"/>
      <c r="IBS310" s="1"/>
      <c r="IBT310" s="1"/>
      <c r="IBU310" s="1"/>
      <c r="IBV310" s="1"/>
      <c r="IBW310" s="1"/>
      <c r="IBX310" s="1"/>
      <c r="IBY310" s="1"/>
      <c r="IBZ310" s="1"/>
      <c r="ICA310" s="1"/>
      <c r="ICB310" s="1"/>
      <c r="ICC310" s="1"/>
      <c r="ICD310" s="1"/>
      <c r="ICE310" s="1"/>
      <c r="ICF310" s="1"/>
      <c r="ICG310" s="1"/>
      <c r="ICH310" s="1"/>
      <c r="ICI310" s="1"/>
      <c r="ICJ310" s="1"/>
      <c r="ICK310" s="1"/>
      <c r="ICL310" s="1"/>
      <c r="ICM310" s="1"/>
      <c r="ICN310" s="1"/>
      <c r="ICO310" s="1"/>
      <c r="ICP310" s="1"/>
      <c r="ICQ310" s="1"/>
      <c r="ICR310" s="1"/>
      <c r="ICS310" s="1"/>
      <c r="ICT310" s="1"/>
      <c r="ICU310" s="1"/>
      <c r="ICV310" s="1"/>
      <c r="ICW310" s="1"/>
      <c r="ICX310" s="1"/>
      <c r="ICY310" s="1"/>
      <c r="ICZ310" s="1"/>
      <c r="IDA310" s="1"/>
      <c r="IDB310" s="1"/>
      <c r="IDC310" s="1"/>
      <c r="IDD310" s="1"/>
      <c r="IDE310" s="1"/>
      <c r="IDF310" s="1"/>
      <c r="IDG310" s="1"/>
      <c r="IDH310" s="1"/>
      <c r="IDI310" s="1"/>
      <c r="IDJ310" s="1"/>
      <c r="IDK310" s="1"/>
      <c r="IDL310" s="1"/>
      <c r="IDM310" s="1"/>
      <c r="IDN310" s="1"/>
      <c r="IDO310" s="1"/>
      <c r="IDP310" s="1"/>
      <c r="IDQ310" s="1"/>
      <c r="IDR310" s="1"/>
      <c r="IDS310" s="1"/>
      <c r="IDT310" s="1"/>
      <c r="IDU310" s="1"/>
      <c r="IDV310" s="1"/>
      <c r="IDW310" s="1"/>
      <c r="IDX310" s="1"/>
      <c r="IDY310" s="1"/>
      <c r="IDZ310" s="1"/>
      <c r="IEA310" s="1"/>
      <c r="IEB310" s="1"/>
      <c r="IEC310" s="1"/>
      <c r="IED310" s="1"/>
      <c r="IEE310" s="1"/>
      <c r="IEF310" s="1"/>
      <c r="IEG310" s="1"/>
      <c r="IEH310" s="1"/>
      <c r="IEI310" s="1"/>
      <c r="IEJ310" s="1"/>
      <c r="IEK310" s="1"/>
      <c r="IEL310" s="1"/>
      <c r="IEM310" s="1"/>
      <c r="IEN310" s="1"/>
      <c r="IEO310" s="1"/>
      <c r="IEP310" s="1"/>
      <c r="IEQ310" s="1"/>
      <c r="IER310" s="1"/>
      <c r="IES310" s="1"/>
      <c r="IET310" s="1"/>
      <c r="IEU310" s="1"/>
      <c r="IEV310" s="1"/>
      <c r="IEW310" s="1"/>
      <c r="IEX310" s="1"/>
      <c r="IEY310" s="1"/>
      <c r="IEZ310" s="1"/>
      <c r="IFA310" s="1"/>
      <c r="IFB310" s="1"/>
      <c r="IFC310" s="1"/>
      <c r="IFD310" s="1"/>
      <c r="IFE310" s="1"/>
      <c r="IFF310" s="1"/>
      <c r="IFG310" s="1"/>
      <c r="IFH310" s="1"/>
      <c r="IFI310" s="1"/>
      <c r="IFJ310" s="1"/>
      <c r="IFK310" s="1"/>
      <c r="IFL310" s="1"/>
      <c r="IFM310" s="1"/>
      <c r="IFN310" s="1"/>
      <c r="IFO310" s="1"/>
      <c r="IFP310" s="1"/>
      <c r="IFQ310" s="1"/>
      <c r="IFR310" s="1"/>
      <c r="IFS310" s="1"/>
      <c r="IFT310" s="1"/>
      <c r="IFU310" s="1"/>
      <c r="IFV310" s="1"/>
      <c r="IFW310" s="1"/>
      <c r="IFX310" s="1"/>
      <c r="IFY310" s="1"/>
      <c r="IFZ310" s="1"/>
      <c r="IGA310" s="1"/>
      <c r="IGB310" s="1"/>
      <c r="IGC310" s="1"/>
      <c r="IGD310" s="1"/>
      <c r="IGE310" s="1"/>
      <c r="IGF310" s="1"/>
      <c r="IGG310" s="1"/>
      <c r="IGH310" s="1"/>
      <c r="IGI310" s="1"/>
      <c r="IGJ310" s="1"/>
      <c r="IGK310" s="1"/>
      <c r="IGL310" s="1"/>
      <c r="IGM310" s="1"/>
      <c r="IGN310" s="1"/>
      <c r="IGO310" s="1"/>
      <c r="IGP310" s="1"/>
      <c r="IGQ310" s="1"/>
      <c r="IGR310" s="1"/>
      <c r="IGS310" s="1"/>
      <c r="IGT310" s="1"/>
      <c r="IGU310" s="1"/>
      <c r="IGV310" s="1"/>
      <c r="IGW310" s="1"/>
      <c r="IGX310" s="1"/>
      <c r="IGY310" s="1"/>
      <c r="IGZ310" s="1"/>
      <c r="IHA310" s="1"/>
      <c r="IHB310" s="1"/>
      <c r="IHC310" s="1"/>
      <c r="IHD310" s="1"/>
      <c r="IHE310" s="1"/>
      <c r="IHF310" s="1"/>
      <c r="IHG310" s="1"/>
      <c r="IHH310" s="1"/>
      <c r="IHI310" s="1"/>
      <c r="IHJ310" s="1"/>
      <c r="IHK310" s="1"/>
      <c r="IHL310" s="1"/>
      <c r="IHM310" s="1"/>
      <c r="IHN310" s="1"/>
      <c r="IHO310" s="1"/>
      <c r="IHP310" s="1"/>
      <c r="IHQ310" s="1"/>
      <c r="IHR310" s="1"/>
      <c r="IHS310" s="1"/>
      <c r="IHT310" s="1"/>
      <c r="IHU310" s="1"/>
      <c r="IHV310" s="1"/>
      <c r="IHW310" s="1"/>
      <c r="IHX310" s="1"/>
      <c r="IHY310" s="1"/>
      <c r="IHZ310" s="1"/>
      <c r="IIA310" s="1"/>
      <c r="IIB310" s="1"/>
      <c r="IIC310" s="1"/>
      <c r="IID310" s="1"/>
      <c r="IIE310" s="1"/>
      <c r="IIF310" s="1"/>
      <c r="IIG310" s="1"/>
      <c r="IIH310" s="1"/>
      <c r="III310" s="1"/>
      <c r="IIJ310" s="1"/>
      <c r="IIK310" s="1"/>
      <c r="IIL310" s="1"/>
      <c r="IIM310" s="1"/>
      <c r="IIN310" s="1"/>
      <c r="IIO310" s="1"/>
      <c r="IIP310" s="1"/>
      <c r="IIQ310" s="1"/>
      <c r="IIR310" s="1"/>
      <c r="IIS310" s="1"/>
      <c r="IIT310" s="1"/>
      <c r="IIU310" s="1"/>
      <c r="IIV310" s="1"/>
      <c r="IIW310" s="1"/>
      <c r="IIX310" s="1"/>
      <c r="IIY310" s="1"/>
      <c r="IIZ310" s="1"/>
      <c r="IJA310" s="1"/>
      <c r="IJB310" s="1"/>
      <c r="IJC310" s="1"/>
      <c r="IJD310" s="1"/>
      <c r="IJE310" s="1"/>
      <c r="IJF310" s="1"/>
      <c r="IJG310" s="1"/>
      <c r="IJH310" s="1"/>
      <c r="IJI310" s="1"/>
      <c r="IJJ310" s="1"/>
      <c r="IJK310" s="1"/>
      <c r="IJL310" s="1"/>
      <c r="IJM310" s="1"/>
      <c r="IJN310" s="1"/>
      <c r="IJO310" s="1"/>
      <c r="IJP310" s="1"/>
      <c r="IJQ310" s="1"/>
      <c r="IJR310" s="1"/>
      <c r="IJS310" s="1"/>
      <c r="IJT310" s="1"/>
      <c r="IJU310" s="1"/>
      <c r="IJV310" s="1"/>
      <c r="IJW310" s="1"/>
      <c r="IJX310" s="1"/>
      <c r="IJY310" s="1"/>
      <c r="IJZ310" s="1"/>
      <c r="IKA310" s="1"/>
      <c r="IKB310" s="1"/>
      <c r="IKC310" s="1"/>
      <c r="IKD310" s="1"/>
      <c r="IKE310" s="1"/>
      <c r="IKF310" s="1"/>
      <c r="IKG310" s="1"/>
      <c r="IKH310" s="1"/>
      <c r="IKI310" s="1"/>
      <c r="IKJ310" s="1"/>
      <c r="IKK310" s="1"/>
      <c r="IKL310" s="1"/>
      <c r="IKM310" s="1"/>
      <c r="IKN310" s="1"/>
      <c r="IKO310" s="1"/>
      <c r="IKP310" s="1"/>
      <c r="IKQ310" s="1"/>
      <c r="IKR310" s="1"/>
      <c r="IKS310" s="1"/>
      <c r="IKT310" s="1"/>
      <c r="IKU310" s="1"/>
      <c r="IKV310" s="1"/>
      <c r="IKW310" s="1"/>
      <c r="IKX310" s="1"/>
      <c r="IKY310" s="1"/>
      <c r="IKZ310" s="1"/>
      <c r="ILA310" s="1"/>
      <c r="ILB310" s="1"/>
      <c r="ILC310" s="1"/>
      <c r="ILD310" s="1"/>
      <c r="ILE310" s="1"/>
      <c r="ILF310" s="1"/>
      <c r="ILG310" s="1"/>
      <c r="ILH310" s="1"/>
      <c r="ILI310" s="1"/>
      <c r="ILJ310" s="1"/>
      <c r="ILK310" s="1"/>
      <c r="ILL310" s="1"/>
      <c r="ILM310" s="1"/>
      <c r="ILN310" s="1"/>
      <c r="ILO310" s="1"/>
      <c r="ILP310" s="1"/>
      <c r="ILQ310" s="1"/>
      <c r="ILR310" s="1"/>
      <c r="ILS310" s="1"/>
      <c r="ILT310" s="1"/>
      <c r="ILU310" s="1"/>
      <c r="ILV310" s="1"/>
      <c r="ILW310" s="1"/>
      <c r="ILX310" s="1"/>
      <c r="ILY310" s="1"/>
      <c r="ILZ310" s="1"/>
      <c r="IMA310" s="1"/>
      <c r="IMB310" s="1"/>
      <c r="IMC310" s="1"/>
      <c r="IMD310" s="1"/>
      <c r="IME310" s="1"/>
      <c r="IMF310" s="1"/>
      <c r="IMG310" s="1"/>
      <c r="IMH310" s="1"/>
      <c r="IMI310" s="1"/>
      <c r="IMJ310" s="1"/>
      <c r="IMK310" s="1"/>
      <c r="IML310" s="1"/>
      <c r="IMM310" s="1"/>
      <c r="IMN310" s="1"/>
      <c r="IMO310" s="1"/>
      <c r="IMP310" s="1"/>
      <c r="IMQ310" s="1"/>
      <c r="IMR310" s="1"/>
      <c r="IMS310" s="1"/>
      <c r="IMT310" s="1"/>
      <c r="IMU310" s="1"/>
      <c r="IMV310" s="1"/>
      <c r="IMW310" s="1"/>
      <c r="IMX310" s="1"/>
      <c r="IMY310" s="1"/>
      <c r="IMZ310" s="1"/>
      <c r="INA310" s="1"/>
      <c r="INB310" s="1"/>
      <c r="INC310" s="1"/>
      <c r="IND310" s="1"/>
      <c r="INE310" s="1"/>
      <c r="INF310" s="1"/>
      <c r="ING310" s="1"/>
      <c r="INH310" s="1"/>
      <c r="INI310" s="1"/>
      <c r="INJ310" s="1"/>
      <c r="INK310" s="1"/>
      <c r="INL310" s="1"/>
      <c r="INM310" s="1"/>
      <c r="INN310" s="1"/>
      <c r="INO310" s="1"/>
      <c r="INP310" s="1"/>
      <c r="INQ310" s="1"/>
      <c r="INR310" s="1"/>
      <c r="INS310" s="1"/>
      <c r="INT310" s="1"/>
      <c r="INU310" s="1"/>
      <c r="INV310" s="1"/>
      <c r="INW310" s="1"/>
      <c r="INX310" s="1"/>
      <c r="INY310" s="1"/>
      <c r="INZ310" s="1"/>
      <c r="IOA310" s="1"/>
      <c r="IOB310" s="1"/>
      <c r="IOC310" s="1"/>
      <c r="IOD310" s="1"/>
      <c r="IOE310" s="1"/>
      <c r="IOF310" s="1"/>
      <c r="IOG310" s="1"/>
      <c r="IOH310" s="1"/>
      <c r="IOI310" s="1"/>
      <c r="IOJ310" s="1"/>
      <c r="IOK310" s="1"/>
      <c r="IOL310" s="1"/>
      <c r="IOM310" s="1"/>
      <c r="ION310" s="1"/>
      <c r="IOO310" s="1"/>
      <c r="IOP310" s="1"/>
      <c r="IOQ310" s="1"/>
      <c r="IOR310" s="1"/>
      <c r="IOS310" s="1"/>
      <c r="IOT310" s="1"/>
      <c r="IOU310" s="1"/>
      <c r="IOV310" s="1"/>
      <c r="IOW310" s="1"/>
      <c r="IOX310" s="1"/>
      <c r="IOY310" s="1"/>
      <c r="IOZ310" s="1"/>
      <c r="IPA310" s="1"/>
      <c r="IPB310" s="1"/>
      <c r="IPC310" s="1"/>
      <c r="IPD310" s="1"/>
      <c r="IPE310" s="1"/>
      <c r="IPF310" s="1"/>
      <c r="IPG310" s="1"/>
      <c r="IPH310" s="1"/>
      <c r="IPI310" s="1"/>
      <c r="IPJ310" s="1"/>
      <c r="IPK310" s="1"/>
      <c r="IPL310" s="1"/>
      <c r="IPM310" s="1"/>
      <c r="IPN310" s="1"/>
      <c r="IPO310" s="1"/>
      <c r="IPP310" s="1"/>
      <c r="IPQ310" s="1"/>
      <c r="IPR310" s="1"/>
      <c r="IPS310" s="1"/>
      <c r="IPT310" s="1"/>
      <c r="IPU310" s="1"/>
      <c r="IPV310" s="1"/>
      <c r="IPW310" s="1"/>
      <c r="IPX310" s="1"/>
      <c r="IPY310" s="1"/>
      <c r="IPZ310" s="1"/>
      <c r="IQA310" s="1"/>
      <c r="IQB310" s="1"/>
      <c r="IQC310" s="1"/>
      <c r="IQD310" s="1"/>
      <c r="IQE310" s="1"/>
      <c r="IQF310" s="1"/>
      <c r="IQG310" s="1"/>
      <c r="IQH310" s="1"/>
      <c r="IQI310" s="1"/>
      <c r="IQJ310" s="1"/>
      <c r="IQK310" s="1"/>
      <c r="IQL310" s="1"/>
      <c r="IQM310" s="1"/>
      <c r="IQN310" s="1"/>
      <c r="IQO310" s="1"/>
      <c r="IQP310" s="1"/>
      <c r="IQQ310" s="1"/>
      <c r="IQR310" s="1"/>
      <c r="IQS310" s="1"/>
      <c r="IQT310" s="1"/>
      <c r="IQU310" s="1"/>
      <c r="IQV310" s="1"/>
      <c r="IQW310" s="1"/>
      <c r="IQX310" s="1"/>
      <c r="IQY310" s="1"/>
      <c r="IQZ310" s="1"/>
      <c r="IRA310" s="1"/>
      <c r="IRB310" s="1"/>
      <c r="IRC310" s="1"/>
      <c r="IRD310" s="1"/>
      <c r="IRE310" s="1"/>
      <c r="IRF310" s="1"/>
      <c r="IRG310" s="1"/>
      <c r="IRH310" s="1"/>
      <c r="IRI310" s="1"/>
      <c r="IRJ310" s="1"/>
      <c r="IRK310" s="1"/>
      <c r="IRL310" s="1"/>
      <c r="IRM310" s="1"/>
      <c r="IRN310" s="1"/>
      <c r="IRO310" s="1"/>
      <c r="IRP310" s="1"/>
      <c r="IRQ310" s="1"/>
      <c r="IRR310" s="1"/>
      <c r="IRS310" s="1"/>
      <c r="IRT310" s="1"/>
      <c r="IRU310" s="1"/>
      <c r="IRV310" s="1"/>
      <c r="IRW310" s="1"/>
      <c r="IRX310" s="1"/>
      <c r="IRY310" s="1"/>
      <c r="IRZ310" s="1"/>
      <c r="ISA310" s="1"/>
      <c r="ISB310" s="1"/>
      <c r="ISC310" s="1"/>
      <c r="ISD310" s="1"/>
      <c r="ISE310" s="1"/>
      <c r="ISF310" s="1"/>
      <c r="ISG310" s="1"/>
      <c r="ISH310" s="1"/>
      <c r="ISI310" s="1"/>
      <c r="ISJ310" s="1"/>
      <c r="ISK310" s="1"/>
      <c r="ISL310" s="1"/>
      <c r="ISM310" s="1"/>
      <c r="ISN310" s="1"/>
      <c r="ISO310" s="1"/>
      <c r="ISP310" s="1"/>
      <c r="ISQ310" s="1"/>
      <c r="ISR310" s="1"/>
      <c r="ISS310" s="1"/>
      <c r="IST310" s="1"/>
      <c r="ISU310" s="1"/>
      <c r="ISV310" s="1"/>
      <c r="ISW310" s="1"/>
      <c r="ISX310" s="1"/>
      <c r="ISY310" s="1"/>
      <c r="ISZ310" s="1"/>
      <c r="ITA310" s="1"/>
      <c r="ITB310" s="1"/>
      <c r="ITC310" s="1"/>
      <c r="ITD310" s="1"/>
      <c r="ITE310" s="1"/>
      <c r="ITF310" s="1"/>
      <c r="ITG310" s="1"/>
      <c r="ITH310" s="1"/>
      <c r="ITI310" s="1"/>
      <c r="ITJ310" s="1"/>
      <c r="ITK310" s="1"/>
      <c r="ITL310" s="1"/>
      <c r="ITM310" s="1"/>
      <c r="ITN310" s="1"/>
      <c r="ITO310" s="1"/>
      <c r="ITP310" s="1"/>
      <c r="ITQ310" s="1"/>
      <c r="ITR310" s="1"/>
      <c r="ITS310" s="1"/>
      <c r="ITT310" s="1"/>
      <c r="ITU310" s="1"/>
      <c r="ITV310" s="1"/>
      <c r="ITW310" s="1"/>
      <c r="ITX310" s="1"/>
      <c r="ITY310" s="1"/>
      <c r="ITZ310" s="1"/>
      <c r="IUA310" s="1"/>
      <c r="IUB310" s="1"/>
      <c r="IUC310" s="1"/>
      <c r="IUD310" s="1"/>
      <c r="IUE310" s="1"/>
      <c r="IUF310" s="1"/>
      <c r="IUG310" s="1"/>
      <c r="IUH310" s="1"/>
      <c r="IUI310" s="1"/>
      <c r="IUJ310" s="1"/>
      <c r="IUK310" s="1"/>
      <c r="IUL310" s="1"/>
      <c r="IUM310" s="1"/>
      <c r="IUN310" s="1"/>
      <c r="IUO310" s="1"/>
      <c r="IUP310" s="1"/>
      <c r="IUQ310" s="1"/>
      <c r="IUR310" s="1"/>
      <c r="IUS310" s="1"/>
      <c r="IUT310" s="1"/>
      <c r="IUU310" s="1"/>
      <c r="IUV310" s="1"/>
      <c r="IUW310" s="1"/>
      <c r="IUX310" s="1"/>
      <c r="IUY310" s="1"/>
      <c r="IUZ310" s="1"/>
      <c r="IVA310" s="1"/>
      <c r="IVB310" s="1"/>
      <c r="IVC310" s="1"/>
      <c r="IVD310" s="1"/>
      <c r="IVE310" s="1"/>
      <c r="IVF310" s="1"/>
      <c r="IVG310" s="1"/>
      <c r="IVH310" s="1"/>
      <c r="IVI310" s="1"/>
      <c r="IVJ310" s="1"/>
      <c r="IVK310" s="1"/>
      <c r="IVL310" s="1"/>
      <c r="IVM310" s="1"/>
      <c r="IVN310" s="1"/>
      <c r="IVO310" s="1"/>
      <c r="IVP310" s="1"/>
      <c r="IVQ310" s="1"/>
      <c r="IVR310" s="1"/>
      <c r="IVS310" s="1"/>
      <c r="IVT310" s="1"/>
      <c r="IVU310" s="1"/>
      <c r="IVV310" s="1"/>
      <c r="IVW310" s="1"/>
      <c r="IVX310" s="1"/>
      <c r="IVY310" s="1"/>
      <c r="IVZ310" s="1"/>
      <c r="IWA310" s="1"/>
      <c r="IWB310" s="1"/>
      <c r="IWC310" s="1"/>
      <c r="IWD310" s="1"/>
      <c r="IWE310" s="1"/>
      <c r="IWF310" s="1"/>
      <c r="IWG310" s="1"/>
      <c r="IWH310" s="1"/>
      <c r="IWI310" s="1"/>
      <c r="IWJ310" s="1"/>
      <c r="IWK310" s="1"/>
      <c r="IWL310" s="1"/>
      <c r="IWM310" s="1"/>
      <c r="IWN310" s="1"/>
      <c r="IWO310" s="1"/>
      <c r="IWP310" s="1"/>
      <c r="IWQ310" s="1"/>
      <c r="IWR310" s="1"/>
      <c r="IWS310" s="1"/>
      <c r="IWT310" s="1"/>
      <c r="IWU310" s="1"/>
      <c r="IWV310" s="1"/>
      <c r="IWW310" s="1"/>
      <c r="IWX310" s="1"/>
      <c r="IWY310" s="1"/>
      <c r="IWZ310" s="1"/>
      <c r="IXA310" s="1"/>
      <c r="IXB310" s="1"/>
      <c r="IXC310" s="1"/>
      <c r="IXD310" s="1"/>
      <c r="IXE310" s="1"/>
      <c r="IXF310" s="1"/>
      <c r="IXG310" s="1"/>
      <c r="IXH310" s="1"/>
      <c r="IXI310" s="1"/>
      <c r="IXJ310" s="1"/>
      <c r="IXK310" s="1"/>
      <c r="IXL310" s="1"/>
      <c r="IXM310" s="1"/>
      <c r="IXN310" s="1"/>
      <c r="IXO310" s="1"/>
      <c r="IXP310" s="1"/>
      <c r="IXQ310" s="1"/>
      <c r="IXR310" s="1"/>
      <c r="IXS310" s="1"/>
      <c r="IXT310" s="1"/>
      <c r="IXU310" s="1"/>
      <c r="IXV310" s="1"/>
      <c r="IXW310" s="1"/>
      <c r="IXX310" s="1"/>
      <c r="IXY310" s="1"/>
      <c r="IXZ310" s="1"/>
      <c r="IYA310" s="1"/>
      <c r="IYB310" s="1"/>
      <c r="IYC310" s="1"/>
      <c r="IYD310" s="1"/>
      <c r="IYE310" s="1"/>
      <c r="IYF310" s="1"/>
      <c r="IYG310" s="1"/>
      <c r="IYH310" s="1"/>
      <c r="IYI310" s="1"/>
      <c r="IYJ310" s="1"/>
      <c r="IYK310" s="1"/>
      <c r="IYL310" s="1"/>
      <c r="IYM310" s="1"/>
      <c r="IYN310" s="1"/>
      <c r="IYO310" s="1"/>
      <c r="IYP310" s="1"/>
      <c r="IYQ310" s="1"/>
      <c r="IYR310" s="1"/>
      <c r="IYS310" s="1"/>
      <c r="IYT310" s="1"/>
      <c r="IYU310" s="1"/>
      <c r="IYV310" s="1"/>
      <c r="IYW310" s="1"/>
      <c r="IYX310" s="1"/>
      <c r="IYY310" s="1"/>
      <c r="IYZ310" s="1"/>
      <c r="IZA310" s="1"/>
      <c r="IZB310" s="1"/>
      <c r="IZC310" s="1"/>
      <c r="IZD310" s="1"/>
      <c r="IZE310" s="1"/>
      <c r="IZF310" s="1"/>
      <c r="IZG310" s="1"/>
      <c r="IZH310" s="1"/>
      <c r="IZI310" s="1"/>
      <c r="IZJ310" s="1"/>
      <c r="IZK310" s="1"/>
      <c r="IZL310" s="1"/>
      <c r="IZM310" s="1"/>
      <c r="IZN310" s="1"/>
      <c r="IZO310" s="1"/>
      <c r="IZP310" s="1"/>
      <c r="IZQ310" s="1"/>
      <c r="IZR310" s="1"/>
      <c r="IZS310" s="1"/>
      <c r="IZT310" s="1"/>
      <c r="IZU310" s="1"/>
      <c r="IZV310" s="1"/>
      <c r="IZW310" s="1"/>
      <c r="IZX310" s="1"/>
      <c r="IZY310" s="1"/>
      <c r="IZZ310" s="1"/>
      <c r="JAA310" s="1"/>
      <c r="JAB310" s="1"/>
      <c r="JAC310" s="1"/>
      <c r="JAD310" s="1"/>
      <c r="JAE310" s="1"/>
      <c r="JAF310" s="1"/>
      <c r="JAG310" s="1"/>
      <c r="JAH310" s="1"/>
      <c r="JAI310" s="1"/>
      <c r="JAJ310" s="1"/>
      <c r="JAK310" s="1"/>
      <c r="JAL310" s="1"/>
      <c r="JAM310" s="1"/>
      <c r="JAN310" s="1"/>
      <c r="JAO310" s="1"/>
      <c r="JAP310" s="1"/>
      <c r="JAQ310" s="1"/>
      <c r="JAR310" s="1"/>
      <c r="JAS310" s="1"/>
      <c r="JAT310" s="1"/>
      <c r="JAU310" s="1"/>
      <c r="JAV310" s="1"/>
      <c r="JAW310" s="1"/>
      <c r="JAX310" s="1"/>
      <c r="JAY310" s="1"/>
      <c r="JAZ310" s="1"/>
      <c r="JBA310" s="1"/>
      <c r="JBB310" s="1"/>
      <c r="JBC310" s="1"/>
      <c r="JBD310" s="1"/>
      <c r="JBE310" s="1"/>
      <c r="JBF310" s="1"/>
      <c r="JBG310" s="1"/>
      <c r="JBH310" s="1"/>
      <c r="JBI310" s="1"/>
      <c r="JBJ310" s="1"/>
      <c r="JBK310" s="1"/>
      <c r="JBL310" s="1"/>
      <c r="JBM310" s="1"/>
      <c r="JBN310" s="1"/>
      <c r="JBO310" s="1"/>
      <c r="JBP310" s="1"/>
      <c r="JBQ310" s="1"/>
      <c r="JBR310" s="1"/>
      <c r="JBS310" s="1"/>
      <c r="JBT310" s="1"/>
      <c r="JBU310" s="1"/>
      <c r="JBV310" s="1"/>
      <c r="JBW310" s="1"/>
      <c r="JBX310" s="1"/>
      <c r="JBY310" s="1"/>
      <c r="JBZ310" s="1"/>
      <c r="JCA310" s="1"/>
      <c r="JCB310" s="1"/>
      <c r="JCC310" s="1"/>
      <c r="JCD310" s="1"/>
      <c r="JCE310" s="1"/>
      <c r="JCF310" s="1"/>
      <c r="JCG310" s="1"/>
      <c r="JCH310" s="1"/>
      <c r="JCI310" s="1"/>
      <c r="JCJ310" s="1"/>
      <c r="JCK310" s="1"/>
      <c r="JCL310" s="1"/>
      <c r="JCM310" s="1"/>
      <c r="JCN310" s="1"/>
      <c r="JCO310" s="1"/>
      <c r="JCP310" s="1"/>
      <c r="JCQ310" s="1"/>
      <c r="JCR310" s="1"/>
      <c r="JCS310" s="1"/>
      <c r="JCT310" s="1"/>
      <c r="JCU310" s="1"/>
      <c r="JCV310" s="1"/>
      <c r="JCW310" s="1"/>
      <c r="JCX310" s="1"/>
      <c r="JCY310" s="1"/>
      <c r="JCZ310" s="1"/>
      <c r="JDA310" s="1"/>
      <c r="JDB310" s="1"/>
      <c r="JDC310" s="1"/>
      <c r="JDD310" s="1"/>
      <c r="JDE310" s="1"/>
      <c r="JDF310" s="1"/>
      <c r="JDG310" s="1"/>
      <c r="JDH310" s="1"/>
      <c r="JDI310" s="1"/>
      <c r="JDJ310" s="1"/>
      <c r="JDK310" s="1"/>
      <c r="JDL310" s="1"/>
      <c r="JDM310" s="1"/>
      <c r="JDN310" s="1"/>
      <c r="JDO310" s="1"/>
      <c r="JDP310" s="1"/>
      <c r="JDQ310" s="1"/>
      <c r="JDR310" s="1"/>
      <c r="JDS310" s="1"/>
      <c r="JDT310" s="1"/>
      <c r="JDU310" s="1"/>
      <c r="JDV310" s="1"/>
      <c r="JDW310" s="1"/>
      <c r="JDX310" s="1"/>
      <c r="JDY310" s="1"/>
      <c r="JDZ310" s="1"/>
      <c r="JEA310" s="1"/>
      <c r="JEB310" s="1"/>
      <c r="JEC310" s="1"/>
      <c r="JED310" s="1"/>
      <c r="JEE310" s="1"/>
      <c r="JEF310" s="1"/>
      <c r="JEG310" s="1"/>
      <c r="JEH310" s="1"/>
      <c r="JEI310" s="1"/>
      <c r="JEJ310" s="1"/>
      <c r="JEK310" s="1"/>
      <c r="JEL310" s="1"/>
      <c r="JEM310" s="1"/>
      <c r="JEN310" s="1"/>
      <c r="JEO310" s="1"/>
      <c r="JEP310" s="1"/>
      <c r="JEQ310" s="1"/>
      <c r="JER310" s="1"/>
      <c r="JES310" s="1"/>
      <c r="JET310" s="1"/>
      <c r="JEU310" s="1"/>
      <c r="JEV310" s="1"/>
      <c r="JEW310" s="1"/>
      <c r="JEX310" s="1"/>
      <c r="JEY310" s="1"/>
      <c r="JEZ310" s="1"/>
      <c r="JFA310" s="1"/>
      <c r="JFB310" s="1"/>
      <c r="JFC310" s="1"/>
      <c r="JFD310" s="1"/>
      <c r="JFE310" s="1"/>
      <c r="JFF310" s="1"/>
      <c r="JFG310" s="1"/>
      <c r="JFH310" s="1"/>
      <c r="JFI310" s="1"/>
      <c r="JFJ310" s="1"/>
      <c r="JFK310" s="1"/>
      <c r="JFL310" s="1"/>
      <c r="JFM310" s="1"/>
      <c r="JFN310" s="1"/>
      <c r="JFO310" s="1"/>
      <c r="JFP310" s="1"/>
      <c r="JFQ310" s="1"/>
      <c r="JFR310" s="1"/>
      <c r="JFS310" s="1"/>
      <c r="JFT310" s="1"/>
      <c r="JFU310" s="1"/>
      <c r="JFV310" s="1"/>
      <c r="JFW310" s="1"/>
      <c r="JFX310" s="1"/>
      <c r="JFY310" s="1"/>
      <c r="JFZ310" s="1"/>
      <c r="JGA310" s="1"/>
      <c r="JGB310" s="1"/>
      <c r="JGC310" s="1"/>
      <c r="JGD310" s="1"/>
      <c r="JGE310" s="1"/>
      <c r="JGF310" s="1"/>
      <c r="JGG310" s="1"/>
      <c r="JGH310" s="1"/>
      <c r="JGI310" s="1"/>
      <c r="JGJ310" s="1"/>
      <c r="JGK310" s="1"/>
      <c r="JGL310" s="1"/>
      <c r="JGM310" s="1"/>
      <c r="JGN310" s="1"/>
      <c r="JGO310" s="1"/>
      <c r="JGP310" s="1"/>
      <c r="JGQ310" s="1"/>
      <c r="JGR310" s="1"/>
      <c r="JGS310" s="1"/>
      <c r="JGT310" s="1"/>
      <c r="JGU310" s="1"/>
      <c r="JGV310" s="1"/>
      <c r="JGW310" s="1"/>
      <c r="JGX310" s="1"/>
      <c r="JGY310" s="1"/>
      <c r="JGZ310" s="1"/>
      <c r="JHA310" s="1"/>
      <c r="JHB310" s="1"/>
      <c r="JHC310" s="1"/>
      <c r="JHD310" s="1"/>
      <c r="JHE310" s="1"/>
      <c r="JHF310" s="1"/>
      <c r="JHG310" s="1"/>
      <c r="JHH310" s="1"/>
      <c r="JHI310" s="1"/>
      <c r="JHJ310" s="1"/>
      <c r="JHK310" s="1"/>
      <c r="JHL310" s="1"/>
      <c r="JHM310" s="1"/>
      <c r="JHN310" s="1"/>
      <c r="JHO310" s="1"/>
      <c r="JHP310" s="1"/>
      <c r="JHQ310" s="1"/>
      <c r="JHR310" s="1"/>
      <c r="JHS310" s="1"/>
      <c r="JHT310" s="1"/>
      <c r="JHU310" s="1"/>
      <c r="JHV310" s="1"/>
      <c r="JHW310" s="1"/>
      <c r="JHX310" s="1"/>
      <c r="JHY310" s="1"/>
      <c r="JHZ310" s="1"/>
      <c r="JIA310" s="1"/>
      <c r="JIB310" s="1"/>
      <c r="JIC310" s="1"/>
      <c r="JID310" s="1"/>
      <c r="JIE310" s="1"/>
      <c r="JIF310" s="1"/>
      <c r="JIG310" s="1"/>
      <c r="JIH310" s="1"/>
      <c r="JII310" s="1"/>
      <c r="JIJ310" s="1"/>
      <c r="JIK310" s="1"/>
      <c r="JIL310" s="1"/>
      <c r="JIM310" s="1"/>
      <c r="JIN310" s="1"/>
      <c r="JIO310" s="1"/>
      <c r="JIP310" s="1"/>
      <c r="JIQ310" s="1"/>
      <c r="JIR310" s="1"/>
      <c r="JIS310" s="1"/>
      <c r="JIT310" s="1"/>
      <c r="JIU310" s="1"/>
      <c r="JIV310" s="1"/>
      <c r="JIW310" s="1"/>
      <c r="JIX310" s="1"/>
      <c r="JIY310" s="1"/>
      <c r="JIZ310" s="1"/>
      <c r="JJA310" s="1"/>
      <c r="JJB310" s="1"/>
      <c r="JJC310" s="1"/>
      <c r="JJD310" s="1"/>
      <c r="JJE310" s="1"/>
      <c r="JJF310" s="1"/>
      <c r="JJG310" s="1"/>
      <c r="JJH310" s="1"/>
      <c r="JJI310" s="1"/>
      <c r="JJJ310" s="1"/>
      <c r="JJK310" s="1"/>
      <c r="JJL310" s="1"/>
      <c r="JJM310" s="1"/>
      <c r="JJN310" s="1"/>
      <c r="JJO310" s="1"/>
      <c r="JJP310" s="1"/>
      <c r="JJQ310" s="1"/>
      <c r="JJR310" s="1"/>
      <c r="JJS310" s="1"/>
      <c r="JJT310" s="1"/>
      <c r="JJU310" s="1"/>
      <c r="JJV310" s="1"/>
      <c r="JJW310" s="1"/>
      <c r="JJX310" s="1"/>
      <c r="JJY310" s="1"/>
      <c r="JJZ310" s="1"/>
      <c r="JKA310" s="1"/>
      <c r="JKB310" s="1"/>
      <c r="JKC310" s="1"/>
      <c r="JKD310" s="1"/>
      <c r="JKE310" s="1"/>
      <c r="JKF310" s="1"/>
      <c r="JKG310" s="1"/>
      <c r="JKH310" s="1"/>
      <c r="JKI310" s="1"/>
      <c r="JKJ310" s="1"/>
      <c r="JKK310" s="1"/>
      <c r="JKL310" s="1"/>
      <c r="JKM310" s="1"/>
      <c r="JKN310" s="1"/>
      <c r="JKO310" s="1"/>
      <c r="JKP310" s="1"/>
      <c r="JKQ310" s="1"/>
      <c r="JKR310" s="1"/>
      <c r="JKS310" s="1"/>
      <c r="JKT310" s="1"/>
      <c r="JKU310" s="1"/>
      <c r="JKV310" s="1"/>
      <c r="JKW310" s="1"/>
      <c r="JKX310" s="1"/>
      <c r="JKY310" s="1"/>
      <c r="JKZ310" s="1"/>
      <c r="JLA310" s="1"/>
      <c r="JLB310" s="1"/>
      <c r="JLC310" s="1"/>
      <c r="JLD310" s="1"/>
      <c r="JLE310" s="1"/>
      <c r="JLF310" s="1"/>
      <c r="JLG310" s="1"/>
      <c r="JLH310" s="1"/>
      <c r="JLI310" s="1"/>
      <c r="JLJ310" s="1"/>
      <c r="JLK310" s="1"/>
      <c r="JLL310" s="1"/>
      <c r="JLM310" s="1"/>
      <c r="JLN310" s="1"/>
      <c r="JLO310" s="1"/>
      <c r="JLP310" s="1"/>
      <c r="JLQ310" s="1"/>
      <c r="JLR310" s="1"/>
      <c r="JLS310" s="1"/>
      <c r="JLT310" s="1"/>
      <c r="JLU310" s="1"/>
      <c r="JLV310" s="1"/>
      <c r="JLW310" s="1"/>
      <c r="JLX310" s="1"/>
      <c r="JLY310" s="1"/>
      <c r="JLZ310" s="1"/>
      <c r="JMA310" s="1"/>
      <c r="JMB310" s="1"/>
      <c r="JMC310" s="1"/>
      <c r="JMD310" s="1"/>
      <c r="JME310" s="1"/>
      <c r="JMF310" s="1"/>
      <c r="JMG310" s="1"/>
      <c r="JMH310" s="1"/>
      <c r="JMI310" s="1"/>
      <c r="JMJ310" s="1"/>
      <c r="JMK310" s="1"/>
      <c r="JML310" s="1"/>
      <c r="JMM310" s="1"/>
      <c r="JMN310" s="1"/>
      <c r="JMO310" s="1"/>
      <c r="JMP310" s="1"/>
      <c r="JMQ310" s="1"/>
      <c r="JMR310" s="1"/>
      <c r="JMS310" s="1"/>
      <c r="JMT310" s="1"/>
      <c r="JMU310" s="1"/>
      <c r="JMV310" s="1"/>
      <c r="JMW310" s="1"/>
      <c r="JMX310" s="1"/>
      <c r="JMY310" s="1"/>
      <c r="JMZ310" s="1"/>
      <c r="JNA310" s="1"/>
      <c r="JNB310" s="1"/>
      <c r="JNC310" s="1"/>
      <c r="JND310" s="1"/>
      <c r="JNE310" s="1"/>
      <c r="JNF310" s="1"/>
      <c r="JNG310" s="1"/>
      <c r="JNH310" s="1"/>
      <c r="JNI310" s="1"/>
      <c r="JNJ310" s="1"/>
      <c r="JNK310" s="1"/>
      <c r="JNL310" s="1"/>
      <c r="JNM310" s="1"/>
      <c r="JNN310" s="1"/>
      <c r="JNO310" s="1"/>
      <c r="JNP310" s="1"/>
      <c r="JNQ310" s="1"/>
      <c r="JNR310" s="1"/>
      <c r="JNS310" s="1"/>
      <c r="JNT310" s="1"/>
      <c r="JNU310" s="1"/>
      <c r="JNV310" s="1"/>
      <c r="JNW310" s="1"/>
      <c r="JNX310" s="1"/>
      <c r="JNY310" s="1"/>
      <c r="JNZ310" s="1"/>
      <c r="JOA310" s="1"/>
      <c r="JOB310" s="1"/>
      <c r="JOC310" s="1"/>
      <c r="JOD310" s="1"/>
      <c r="JOE310" s="1"/>
      <c r="JOF310" s="1"/>
      <c r="JOG310" s="1"/>
      <c r="JOH310" s="1"/>
      <c r="JOI310" s="1"/>
      <c r="JOJ310" s="1"/>
      <c r="JOK310" s="1"/>
      <c r="JOL310" s="1"/>
      <c r="JOM310" s="1"/>
      <c r="JON310" s="1"/>
      <c r="JOO310" s="1"/>
      <c r="JOP310" s="1"/>
      <c r="JOQ310" s="1"/>
      <c r="JOR310" s="1"/>
      <c r="JOS310" s="1"/>
      <c r="JOT310" s="1"/>
      <c r="JOU310" s="1"/>
      <c r="JOV310" s="1"/>
      <c r="JOW310" s="1"/>
      <c r="JOX310" s="1"/>
      <c r="JOY310" s="1"/>
      <c r="JOZ310" s="1"/>
      <c r="JPA310" s="1"/>
      <c r="JPB310" s="1"/>
      <c r="JPC310" s="1"/>
      <c r="JPD310" s="1"/>
      <c r="JPE310" s="1"/>
      <c r="JPF310" s="1"/>
      <c r="JPG310" s="1"/>
      <c r="JPH310" s="1"/>
      <c r="JPI310" s="1"/>
      <c r="JPJ310" s="1"/>
      <c r="JPK310" s="1"/>
      <c r="JPL310" s="1"/>
      <c r="JPM310" s="1"/>
      <c r="JPN310" s="1"/>
      <c r="JPO310" s="1"/>
      <c r="JPP310" s="1"/>
      <c r="JPQ310" s="1"/>
      <c r="JPR310" s="1"/>
      <c r="JPS310" s="1"/>
      <c r="JPT310" s="1"/>
      <c r="JPU310" s="1"/>
      <c r="JPV310" s="1"/>
      <c r="JPW310" s="1"/>
      <c r="JPX310" s="1"/>
      <c r="JPY310" s="1"/>
      <c r="JPZ310" s="1"/>
      <c r="JQA310" s="1"/>
      <c r="JQB310" s="1"/>
      <c r="JQC310" s="1"/>
      <c r="JQD310" s="1"/>
      <c r="JQE310" s="1"/>
      <c r="JQF310" s="1"/>
      <c r="JQG310" s="1"/>
      <c r="JQH310" s="1"/>
      <c r="JQI310" s="1"/>
      <c r="JQJ310" s="1"/>
      <c r="JQK310" s="1"/>
      <c r="JQL310" s="1"/>
      <c r="JQM310" s="1"/>
      <c r="JQN310" s="1"/>
      <c r="JQO310" s="1"/>
      <c r="JQP310" s="1"/>
      <c r="JQQ310" s="1"/>
      <c r="JQR310" s="1"/>
      <c r="JQS310" s="1"/>
      <c r="JQT310" s="1"/>
      <c r="JQU310" s="1"/>
      <c r="JQV310" s="1"/>
      <c r="JQW310" s="1"/>
      <c r="JQX310" s="1"/>
      <c r="JQY310" s="1"/>
      <c r="JQZ310" s="1"/>
      <c r="JRA310" s="1"/>
      <c r="JRB310" s="1"/>
      <c r="JRC310" s="1"/>
      <c r="JRD310" s="1"/>
      <c r="JRE310" s="1"/>
      <c r="JRF310" s="1"/>
      <c r="JRG310" s="1"/>
      <c r="JRH310" s="1"/>
      <c r="JRI310" s="1"/>
      <c r="JRJ310" s="1"/>
      <c r="JRK310" s="1"/>
      <c r="JRL310" s="1"/>
      <c r="JRM310" s="1"/>
      <c r="JRN310" s="1"/>
      <c r="JRO310" s="1"/>
      <c r="JRP310" s="1"/>
      <c r="JRQ310" s="1"/>
      <c r="JRR310" s="1"/>
      <c r="JRS310" s="1"/>
      <c r="JRT310" s="1"/>
      <c r="JRU310" s="1"/>
      <c r="JRV310" s="1"/>
      <c r="JRW310" s="1"/>
      <c r="JRX310" s="1"/>
      <c r="JRY310" s="1"/>
      <c r="JRZ310" s="1"/>
      <c r="JSA310" s="1"/>
      <c r="JSB310" s="1"/>
      <c r="JSC310" s="1"/>
      <c r="JSD310" s="1"/>
      <c r="JSE310" s="1"/>
      <c r="JSF310" s="1"/>
      <c r="JSG310" s="1"/>
      <c r="JSH310" s="1"/>
      <c r="JSI310" s="1"/>
      <c r="JSJ310" s="1"/>
      <c r="JSK310" s="1"/>
      <c r="JSL310" s="1"/>
      <c r="JSM310" s="1"/>
      <c r="JSN310" s="1"/>
      <c r="JSO310" s="1"/>
      <c r="JSP310" s="1"/>
      <c r="JSQ310" s="1"/>
      <c r="JSR310" s="1"/>
      <c r="JSS310" s="1"/>
      <c r="JST310" s="1"/>
      <c r="JSU310" s="1"/>
      <c r="JSV310" s="1"/>
      <c r="JSW310" s="1"/>
      <c r="JSX310" s="1"/>
      <c r="JSY310" s="1"/>
      <c r="JSZ310" s="1"/>
      <c r="JTA310" s="1"/>
      <c r="JTB310" s="1"/>
      <c r="JTC310" s="1"/>
      <c r="JTD310" s="1"/>
      <c r="JTE310" s="1"/>
      <c r="JTF310" s="1"/>
      <c r="JTG310" s="1"/>
      <c r="JTH310" s="1"/>
      <c r="JTI310" s="1"/>
      <c r="JTJ310" s="1"/>
      <c r="JTK310" s="1"/>
      <c r="JTL310" s="1"/>
      <c r="JTM310" s="1"/>
      <c r="JTN310" s="1"/>
      <c r="JTO310" s="1"/>
      <c r="JTP310" s="1"/>
      <c r="JTQ310" s="1"/>
      <c r="JTR310" s="1"/>
      <c r="JTS310" s="1"/>
      <c r="JTT310" s="1"/>
      <c r="JTU310" s="1"/>
      <c r="JTV310" s="1"/>
      <c r="JTW310" s="1"/>
      <c r="JTX310" s="1"/>
      <c r="JTY310" s="1"/>
      <c r="JTZ310" s="1"/>
      <c r="JUA310" s="1"/>
      <c r="JUB310" s="1"/>
      <c r="JUC310" s="1"/>
      <c r="JUD310" s="1"/>
      <c r="JUE310" s="1"/>
      <c r="JUF310" s="1"/>
      <c r="JUG310" s="1"/>
      <c r="JUH310" s="1"/>
      <c r="JUI310" s="1"/>
      <c r="JUJ310" s="1"/>
      <c r="JUK310" s="1"/>
      <c r="JUL310" s="1"/>
      <c r="JUM310" s="1"/>
      <c r="JUN310" s="1"/>
      <c r="JUO310" s="1"/>
      <c r="JUP310" s="1"/>
      <c r="JUQ310" s="1"/>
      <c r="JUR310" s="1"/>
      <c r="JUS310" s="1"/>
      <c r="JUT310" s="1"/>
      <c r="JUU310" s="1"/>
      <c r="JUV310" s="1"/>
      <c r="JUW310" s="1"/>
      <c r="JUX310" s="1"/>
      <c r="JUY310" s="1"/>
      <c r="JUZ310" s="1"/>
      <c r="JVA310" s="1"/>
      <c r="JVB310" s="1"/>
      <c r="JVC310" s="1"/>
      <c r="JVD310" s="1"/>
      <c r="JVE310" s="1"/>
      <c r="JVF310" s="1"/>
      <c r="JVG310" s="1"/>
      <c r="JVH310" s="1"/>
      <c r="JVI310" s="1"/>
      <c r="JVJ310" s="1"/>
      <c r="JVK310" s="1"/>
      <c r="JVL310" s="1"/>
      <c r="JVM310" s="1"/>
      <c r="JVN310" s="1"/>
      <c r="JVO310" s="1"/>
      <c r="JVP310" s="1"/>
      <c r="JVQ310" s="1"/>
      <c r="JVR310" s="1"/>
      <c r="JVS310" s="1"/>
      <c r="JVT310" s="1"/>
      <c r="JVU310" s="1"/>
      <c r="JVV310" s="1"/>
      <c r="JVW310" s="1"/>
      <c r="JVX310" s="1"/>
      <c r="JVY310" s="1"/>
      <c r="JVZ310" s="1"/>
      <c r="JWA310" s="1"/>
      <c r="JWB310" s="1"/>
      <c r="JWC310" s="1"/>
      <c r="JWD310" s="1"/>
      <c r="JWE310" s="1"/>
      <c r="JWF310" s="1"/>
      <c r="JWG310" s="1"/>
      <c r="JWH310" s="1"/>
      <c r="JWI310" s="1"/>
      <c r="JWJ310" s="1"/>
      <c r="JWK310" s="1"/>
      <c r="JWL310" s="1"/>
      <c r="JWM310" s="1"/>
      <c r="JWN310" s="1"/>
      <c r="JWO310" s="1"/>
      <c r="JWP310" s="1"/>
      <c r="JWQ310" s="1"/>
      <c r="JWR310" s="1"/>
      <c r="JWS310" s="1"/>
      <c r="JWT310" s="1"/>
      <c r="JWU310" s="1"/>
      <c r="JWV310" s="1"/>
      <c r="JWW310" s="1"/>
      <c r="JWX310" s="1"/>
      <c r="JWY310" s="1"/>
      <c r="JWZ310" s="1"/>
      <c r="JXA310" s="1"/>
      <c r="JXB310" s="1"/>
      <c r="JXC310" s="1"/>
      <c r="JXD310" s="1"/>
      <c r="JXE310" s="1"/>
      <c r="JXF310" s="1"/>
      <c r="JXG310" s="1"/>
      <c r="JXH310" s="1"/>
      <c r="JXI310" s="1"/>
      <c r="JXJ310" s="1"/>
      <c r="JXK310" s="1"/>
      <c r="JXL310" s="1"/>
      <c r="JXM310" s="1"/>
      <c r="JXN310" s="1"/>
      <c r="JXO310" s="1"/>
      <c r="JXP310" s="1"/>
      <c r="JXQ310" s="1"/>
      <c r="JXR310" s="1"/>
      <c r="JXS310" s="1"/>
      <c r="JXT310" s="1"/>
      <c r="JXU310" s="1"/>
      <c r="JXV310" s="1"/>
      <c r="JXW310" s="1"/>
      <c r="JXX310" s="1"/>
      <c r="JXY310" s="1"/>
      <c r="JXZ310" s="1"/>
      <c r="JYA310" s="1"/>
      <c r="JYB310" s="1"/>
      <c r="JYC310" s="1"/>
      <c r="JYD310" s="1"/>
      <c r="JYE310" s="1"/>
      <c r="JYF310" s="1"/>
      <c r="JYG310" s="1"/>
      <c r="JYH310" s="1"/>
      <c r="JYI310" s="1"/>
      <c r="JYJ310" s="1"/>
      <c r="JYK310" s="1"/>
      <c r="JYL310" s="1"/>
      <c r="JYM310" s="1"/>
      <c r="JYN310" s="1"/>
      <c r="JYO310" s="1"/>
      <c r="JYP310" s="1"/>
      <c r="JYQ310" s="1"/>
      <c r="JYR310" s="1"/>
      <c r="JYS310" s="1"/>
      <c r="JYT310" s="1"/>
      <c r="JYU310" s="1"/>
      <c r="JYV310" s="1"/>
      <c r="JYW310" s="1"/>
      <c r="JYX310" s="1"/>
      <c r="JYY310" s="1"/>
      <c r="JYZ310" s="1"/>
      <c r="JZA310" s="1"/>
      <c r="JZB310" s="1"/>
      <c r="JZC310" s="1"/>
      <c r="JZD310" s="1"/>
      <c r="JZE310" s="1"/>
      <c r="JZF310" s="1"/>
      <c r="JZG310" s="1"/>
      <c r="JZH310" s="1"/>
      <c r="JZI310" s="1"/>
      <c r="JZJ310" s="1"/>
      <c r="JZK310" s="1"/>
      <c r="JZL310" s="1"/>
      <c r="JZM310" s="1"/>
      <c r="JZN310" s="1"/>
      <c r="JZO310" s="1"/>
      <c r="JZP310" s="1"/>
      <c r="JZQ310" s="1"/>
      <c r="JZR310" s="1"/>
      <c r="JZS310" s="1"/>
      <c r="JZT310" s="1"/>
      <c r="JZU310" s="1"/>
      <c r="JZV310" s="1"/>
      <c r="JZW310" s="1"/>
      <c r="JZX310" s="1"/>
      <c r="JZY310" s="1"/>
      <c r="JZZ310" s="1"/>
      <c r="KAA310" s="1"/>
      <c r="KAB310" s="1"/>
      <c r="KAC310" s="1"/>
      <c r="KAD310" s="1"/>
      <c r="KAE310" s="1"/>
      <c r="KAF310" s="1"/>
      <c r="KAG310" s="1"/>
      <c r="KAH310" s="1"/>
      <c r="KAI310" s="1"/>
      <c r="KAJ310" s="1"/>
      <c r="KAK310" s="1"/>
      <c r="KAL310" s="1"/>
      <c r="KAM310" s="1"/>
      <c r="KAN310" s="1"/>
      <c r="KAO310" s="1"/>
      <c r="KAP310" s="1"/>
      <c r="KAQ310" s="1"/>
      <c r="KAR310" s="1"/>
      <c r="KAS310" s="1"/>
      <c r="KAT310" s="1"/>
      <c r="KAU310" s="1"/>
      <c r="KAV310" s="1"/>
      <c r="KAW310" s="1"/>
      <c r="KAX310" s="1"/>
      <c r="KAY310" s="1"/>
      <c r="KAZ310" s="1"/>
      <c r="KBA310" s="1"/>
      <c r="KBB310" s="1"/>
      <c r="KBC310" s="1"/>
      <c r="KBD310" s="1"/>
      <c r="KBE310" s="1"/>
      <c r="KBF310" s="1"/>
      <c r="KBG310" s="1"/>
      <c r="KBH310" s="1"/>
      <c r="KBI310" s="1"/>
      <c r="KBJ310" s="1"/>
      <c r="KBK310" s="1"/>
      <c r="KBL310" s="1"/>
      <c r="KBM310" s="1"/>
      <c r="KBN310" s="1"/>
      <c r="KBO310" s="1"/>
      <c r="KBP310" s="1"/>
      <c r="KBQ310" s="1"/>
      <c r="KBR310" s="1"/>
      <c r="KBS310" s="1"/>
      <c r="KBT310" s="1"/>
      <c r="KBU310" s="1"/>
      <c r="KBV310" s="1"/>
      <c r="KBW310" s="1"/>
      <c r="KBX310" s="1"/>
      <c r="KBY310" s="1"/>
      <c r="KBZ310" s="1"/>
      <c r="KCA310" s="1"/>
      <c r="KCB310" s="1"/>
      <c r="KCC310" s="1"/>
      <c r="KCD310" s="1"/>
      <c r="KCE310" s="1"/>
      <c r="KCF310" s="1"/>
      <c r="KCG310" s="1"/>
      <c r="KCH310" s="1"/>
      <c r="KCI310" s="1"/>
      <c r="KCJ310" s="1"/>
      <c r="KCK310" s="1"/>
      <c r="KCL310" s="1"/>
      <c r="KCM310" s="1"/>
      <c r="KCN310" s="1"/>
      <c r="KCO310" s="1"/>
      <c r="KCP310" s="1"/>
      <c r="KCQ310" s="1"/>
      <c r="KCR310" s="1"/>
      <c r="KCS310" s="1"/>
      <c r="KCT310" s="1"/>
      <c r="KCU310" s="1"/>
      <c r="KCV310" s="1"/>
      <c r="KCW310" s="1"/>
      <c r="KCX310" s="1"/>
      <c r="KCY310" s="1"/>
      <c r="KCZ310" s="1"/>
      <c r="KDA310" s="1"/>
      <c r="KDB310" s="1"/>
      <c r="KDC310" s="1"/>
      <c r="KDD310" s="1"/>
      <c r="KDE310" s="1"/>
      <c r="KDF310" s="1"/>
      <c r="KDG310" s="1"/>
      <c r="KDH310" s="1"/>
      <c r="KDI310" s="1"/>
      <c r="KDJ310" s="1"/>
      <c r="KDK310" s="1"/>
      <c r="KDL310" s="1"/>
      <c r="KDM310" s="1"/>
      <c r="KDN310" s="1"/>
      <c r="KDO310" s="1"/>
      <c r="KDP310" s="1"/>
      <c r="KDQ310" s="1"/>
      <c r="KDR310" s="1"/>
      <c r="KDS310" s="1"/>
      <c r="KDT310" s="1"/>
      <c r="KDU310" s="1"/>
      <c r="KDV310" s="1"/>
      <c r="KDW310" s="1"/>
      <c r="KDX310" s="1"/>
      <c r="KDY310" s="1"/>
      <c r="KDZ310" s="1"/>
      <c r="KEA310" s="1"/>
      <c r="KEB310" s="1"/>
      <c r="KEC310" s="1"/>
      <c r="KED310" s="1"/>
      <c r="KEE310" s="1"/>
      <c r="KEF310" s="1"/>
      <c r="KEG310" s="1"/>
      <c r="KEH310" s="1"/>
      <c r="KEI310" s="1"/>
      <c r="KEJ310" s="1"/>
      <c r="KEK310" s="1"/>
      <c r="KEL310" s="1"/>
      <c r="KEM310" s="1"/>
      <c r="KEN310" s="1"/>
      <c r="KEO310" s="1"/>
      <c r="KEP310" s="1"/>
      <c r="KEQ310" s="1"/>
      <c r="KER310" s="1"/>
      <c r="KES310" s="1"/>
      <c r="KET310" s="1"/>
      <c r="KEU310" s="1"/>
      <c r="KEV310" s="1"/>
      <c r="KEW310" s="1"/>
      <c r="KEX310" s="1"/>
      <c r="KEY310" s="1"/>
      <c r="KEZ310" s="1"/>
      <c r="KFA310" s="1"/>
      <c r="KFB310" s="1"/>
      <c r="KFC310" s="1"/>
      <c r="KFD310" s="1"/>
      <c r="KFE310" s="1"/>
      <c r="KFF310" s="1"/>
      <c r="KFG310" s="1"/>
      <c r="KFH310" s="1"/>
      <c r="KFI310" s="1"/>
      <c r="KFJ310" s="1"/>
      <c r="KFK310" s="1"/>
      <c r="KFL310" s="1"/>
      <c r="KFM310" s="1"/>
      <c r="KFN310" s="1"/>
      <c r="KFO310" s="1"/>
      <c r="KFP310" s="1"/>
      <c r="KFQ310" s="1"/>
      <c r="KFR310" s="1"/>
      <c r="KFS310" s="1"/>
      <c r="KFT310" s="1"/>
      <c r="KFU310" s="1"/>
      <c r="KFV310" s="1"/>
      <c r="KFW310" s="1"/>
      <c r="KFX310" s="1"/>
      <c r="KFY310" s="1"/>
      <c r="KFZ310" s="1"/>
      <c r="KGA310" s="1"/>
      <c r="KGB310" s="1"/>
      <c r="KGC310" s="1"/>
      <c r="KGD310" s="1"/>
      <c r="KGE310" s="1"/>
      <c r="KGF310" s="1"/>
      <c r="KGG310" s="1"/>
      <c r="KGH310" s="1"/>
      <c r="KGI310" s="1"/>
      <c r="KGJ310" s="1"/>
      <c r="KGK310" s="1"/>
      <c r="KGL310" s="1"/>
      <c r="KGM310" s="1"/>
      <c r="KGN310" s="1"/>
      <c r="KGO310" s="1"/>
      <c r="KGP310" s="1"/>
      <c r="KGQ310" s="1"/>
      <c r="KGR310" s="1"/>
      <c r="KGS310" s="1"/>
      <c r="KGT310" s="1"/>
      <c r="KGU310" s="1"/>
      <c r="KGV310" s="1"/>
      <c r="KGW310" s="1"/>
      <c r="KGX310" s="1"/>
      <c r="KGY310" s="1"/>
      <c r="KGZ310" s="1"/>
      <c r="KHA310" s="1"/>
      <c r="KHB310" s="1"/>
      <c r="KHC310" s="1"/>
      <c r="KHD310" s="1"/>
      <c r="KHE310" s="1"/>
      <c r="KHF310" s="1"/>
      <c r="KHG310" s="1"/>
      <c r="KHH310" s="1"/>
      <c r="KHI310" s="1"/>
      <c r="KHJ310" s="1"/>
      <c r="KHK310" s="1"/>
      <c r="KHL310" s="1"/>
      <c r="KHM310" s="1"/>
      <c r="KHN310" s="1"/>
      <c r="KHO310" s="1"/>
      <c r="KHP310" s="1"/>
      <c r="KHQ310" s="1"/>
      <c r="KHR310" s="1"/>
      <c r="KHS310" s="1"/>
      <c r="KHT310" s="1"/>
      <c r="KHU310" s="1"/>
      <c r="KHV310" s="1"/>
      <c r="KHW310" s="1"/>
      <c r="KHX310" s="1"/>
      <c r="KHY310" s="1"/>
      <c r="KHZ310" s="1"/>
      <c r="KIA310" s="1"/>
      <c r="KIB310" s="1"/>
      <c r="KIC310" s="1"/>
      <c r="KID310" s="1"/>
      <c r="KIE310" s="1"/>
      <c r="KIF310" s="1"/>
      <c r="KIG310" s="1"/>
      <c r="KIH310" s="1"/>
      <c r="KII310" s="1"/>
      <c r="KIJ310" s="1"/>
      <c r="KIK310" s="1"/>
      <c r="KIL310" s="1"/>
      <c r="KIM310" s="1"/>
      <c r="KIN310" s="1"/>
      <c r="KIO310" s="1"/>
      <c r="KIP310" s="1"/>
      <c r="KIQ310" s="1"/>
      <c r="KIR310" s="1"/>
      <c r="KIS310" s="1"/>
      <c r="KIT310" s="1"/>
      <c r="KIU310" s="1"/>
      <c r="KIV310" s="1"/>
      <c r="KIW310" s="1"/>
      <c r="KIX310" s="1"/>
      <c r="KIY310" s="1"/>
      <c r="KIZ310" s="1"/>
      <c r="KJA310" s="1"/>
      <c r="KJB310" s="1"/>
      <c r="KJC310" s="1"/>
      <c r="KJD310" s="1"/>
      <c r="KJE310" s="1"/>
      <c r="KJF310" s="1"/>
      <c r="KJG310" s="1"/>
      <c r="KJH310" s="1"/>
      <c r="KJI310" s="1"/>
      <c r="KJJ310" s="1"/>
      <c r="KJK310" s="1"/>
      <c r="KJL310" s="1"/>
      <c r="KJM310" s="1"/>
      <c r="KJN310" s="1"/>
      <c r="KJO310" s="1"/>
      <c r="KJP310" s="1"/>
      <c r="KJQ310" s="1"/>
      <c r="KJR310" s="1"/>
      <c r="KJS310" s="1"/>
      <c r="KJT310" s="1"/>
      <c r="KJU310" s="1"/>
      <c r="KJV310" s="1"/>
      <c r="KJW310" s="1"/>
      <c r="KJX310" s="1"/>
      <c r="KJY310" s="1"/>
      <c r="KJZ310" s="1"/>
      <c r="KKA310" s="1"/>
      <c r="KKB310" s="1"/>
      <c r="KKC310" s="1"/>
      <c r="KKD310" s="1"/>
      <c r="KKE310" s="1"/>
      <c r="KKF310" s="1"/>
      <c r="KKG310" s="1"/>
      <c r="KKH310" s="1"/>
      <c r="KKI310" s="1"/>
      <c r="KKJ310" s="1"/>
      <c r="KKK310" s="1"/>
      <c r="KKL310" s="1"/>
      <c r="KKM310" s="1"/>
      <c r="KKN310" s="1"/>
      <c r="KKO310" s="1"/>
      <c r="KKP310" s="1"/>
      <c r="KKQ310" s="1"/>
      <c r="KKR310" s="1"/>
      <c r="KKS310" s="1"/>
      <c r="KKT310" s="1"/>
      <c r="KKU310" s="1"/>
      <c r="KKV310" s="1"/>
      <c r="KKW310" s="1"/>
      <c r="KKX310" s="1"/>
      <c r="KKY310" s="1"/>
      <c r="KKZ310" s="1"/>
      <c r="KLA310" s="1"/>
      <c r="KLB310" s="1"/>
      <c r="KLC310" s="1"/>
      <c r="KLD310" s="1"/>
      <c r="KLE310" s="1"/>
      <c r="KLF310" s="1"/>
      <c r="KLG310" s="1"/>
      <c r="KLH310" s="1"/>
      <c r="KLI310" s="1"/>
      <c r="KLJ310" s="1"/>
      <c r="KLK310" s="1"/>
      <c r="KLL310" s="1"/>
      <c r="KLM310" s="1"/>
      <c r="KLN310" s="1"/>
      <c r="KLO310" s="1"/>
      <c r="KLP310" s="1"/>
      <c r="KLQ310" s="1"/>
      <c r="KLR310" s="1"/>
      <c r="KLS310" s="1"/>
      <c r="KLT310" s="1"/>
      <c r="KLU310" s="1"/>
      <c r="KLV310" s="1"/>
      <c r="KLW310" s="1"/>
      <c r="KLX310" s="1"/>
      <c r="KLY310" s="1"/>
      <c r="KLZ310" s="1"/>
      <c r="KMA310" s="1"/>
      <c r="KMB310" s="1"/>
      <c r="KMC310" s="1"/>
      <c r="KMD310" s="1"/>
      <c r="KME310" s="1"/>
      <c r="KMF310" s="1"/>
      <c r="KMG310" s="1"/>
      <c r="KMH310" s="1"/>
      <c r="KMI310" s="1"/>
      <c r="KMJ310" s="1"/>
      <c r="KMK310" s="1"/>
      <c r="KML310" s="1"/>
      <c r="KMM310" s="1"/>
      <c r="KMN310" s="1"/>
      <c r="KMO310" s="1"/>
      <c r="KMP310" s="1"/>
      <c r="KMQ310" s="1"/>
      <c r="KMR310" s="1"/>
      <c r="KMS310" s="1"/>
      <c r="KMT310" s="1"/>
      <c r="KMU310" s="1"/>
      <c r="KMV310" s="1"/>
      <c r="KMW310" s="1"/>
      <c r="KMX310" s="1"/>
      <c r="KMY310" s="1"/>
      <c r="KMZ310" s="1"/>
      <c r="KNA310" s="1"/>
      <c r="KNB310" s="1"/>
      <c r="KNC310" s="1"/>
      <c r="KND310" s="1"/>
      <c r="KNE310" s="1"/>
      <c r="KNF310" s="1"/>
      <c r="KNG310" s="1"/>
      <c r="KNH310" s="1"/>
      <c r="KNI310" s="1"/>
      <c r="KNJ310" s="1"/>
      <c r="KNK310" s="1"/>
      <c r="KNL310" s="1"/>
      <c r="KNM310" s="1"/>
      <c r="KNN310" s="1"/>
      <c r="KNO310" s="1"/>
      <c r="KNP310" s="1"/>
      <c r="KNQ310" s="1"/>
      <c r="KNR310" s="1"/>
      <c r="KNS310" s="1"/>
      <c r="KNT310" s="1"/>
      <c r="KNU310" s="1"/>
      <c r="KNV310" s="1"/>
      <c r="KNW310" s="1"/>
      <c r="KNX310" s="1"/>
      <c r="KNY310" s="1"/>
      <c r="KNZ310" s="1"/>
      <c r="KOA310" s="1"/>
      <c r="KOB310" s="1"/>
      <c r="KOC310" s="1"/>
      <c r="KOD310" s="1"/>
      <c r="KOE310" s="1"/>
      <c r="KOF310" s="1"/>
      <c r="KOG310" s="1"/>
      <c r="KOH310" s="1"/>
      <c r="KOI310" s="1"/>
      <c r="KOJ310" s="1"/>
      <c r="KOK310" s="1"/>
      <c r="KOL310" s="1"/>
      <c r="KOM310" s="1"/>
      <c r="KON310" s="1"/>
      <c r="KOO310" s="1"/>
      <c r="KOP310" s="1"/>
      <c r="KOQ310" s="1"/>
      <c r="KOR310" s="1"/>
      <c r="KOS310" s="1"/>
      <c r="KOT310" s="1"/>
      <c r="KOU310" s="1"/>
      <c r="KOV310" s="1"/>
      <c r="KOW310" s="1"/>
      <c r="KOX310" s="1"/>
      <c r="KOY310" s="1"/>
      <c r="KOZ310" s="1"/>
      <c r="KPA310" s="1"/>
      <c r="KPB310" s="1"/>
      <c r="KPC310" s="1"/>
      <c r="KPD310" s="1"/>
      <c r="KPE310" s="1"/>
      <c r="KPF310" s="1"/>
      <c r="KPG310" s="1"/>
      <c r="KPH310" s="1"/>
      <c r="KPI310" s="1"/>
      <c r="KPJ310" s="1"/>
      <c r="KPK310" s="1"/>
      <c r="KPL310" s="1"/>
      <c r="KPM310" s="1"/>
      <c r="KPN310" s="1"/>
      <c r="KPO310" s="1"/>
      <c r="KPP310" s="1"/>
      <c r="KPQ310" s="1"/>
      <c r="KPR310" s="1"/>
      <c r="KPS310" s="1"/>
      <c r="KPT310" s="1"/>
      <c r="KPU310" s="1"/>
      <c r="KPV310" s="1"/>
      <c r="KPW310" s="1"/>
      <c r="KPX310" s="1"/>
      <c r="KPY310" s="1"/>
      <c r="KPZ310" s="1"/>
      <c r="KQA310" s="1"/>
      <c r="KQB310" s="1"/>
      <c r="KQC310" s="1"/>
      <c r="KQD310" s="1"/>
      <c r="KQE310" s="1"/>
      <c r="KQF310" s="1"/>
      <c r="KQG310" s="1"/>
      <c r="KQH310" s="1"/>
      <c r="KQI310" s="1"/>
      <c r="KQJ310" s="1"/>
      <c r="KQK310" s="1"/>
      <c r="KQL310" s="1"/>
      <c r="KQM310" s="1"/>
      <c r="KQN310" s="1"/>
      <c r="KQO310" s="1"/>
      <c r="KQP310" s="1"/>
      <c r="KQQ310" s="1"/>
      <c r="KQR310" s="1"/>
      <c r="KQS310" s="1"/>
      <c r="KQT310" s="1"/>
      <c r="KQU310" s="1"/>
      <c r="KQV310" s="1"/>
      <c r="KQW310" s="1"/>
      <c r="KQX310" s="1"/>
      <c r="KQY310" s="1"/>
      <c r="KQZ310" s="1"/>
      <c r="KRA310" s="1"/>
      <c r="KRB310" s="1"/>
      <c r="KRC310" s="1"/>
      <c r="KRD310" s="1"/>
      <c r="KRE310" s="1"/>
      <c r="KRF310" s="1"/>
      <c r="KRG310" s="1"/>
      <c r="KRH310" s="1"/>
      <c r="KRI310" s="1"/>
      <c r="KRJ310" s="1"/>
      <c r="KRK310" s="1"/>
      <c r="KRL310" s="1"/>
      <c r="KRM310" s="1"/>
      <c r="KRN310" s="1"/>
      <c r="KRO310" s="1"/>
      <c r="KRP310" s="1"/>
      <c r="KRQ310" s="1"/>
      <c r="KRR310" s="1"/>
      <c r="KRS310" s="1"/>
      <c r="KRT310" s="1"/>
      <c r="KRU310" s="1"/>
      <c r="KRV310" s="1"/>
      <c r="KRW310" s="1"/>
      <c r="KRX310" s="1"/>
      <c r="KRY310" s="1"/>
      <c r="KRZ310" s="1"/>
      <c r="KSA310" s="1"/>
      <c r="KSB310" s="1"/>
      <c r="KSC310" s="1"/>
      <c r="KSD310" s="1"/>
      <c r="KSE310" s="1"/>
      <c r="KSF310" s="1"/>
      <c r="KSG310" s="1"/>
      <c r="KSH310" s="1"/>
      <c r="KSI310" s="1"/>
      <c r="KSJ310" s="1"/>
      <c r="KSK310" s="1"/>
      <c r="KSL310" s="1"/>
      <c r="KSM310" s="1"/>
      <c r="KSN310" s="1"/>
      <c r="KSO310" s="1"/>
      <c r="KSP310" s="1"/>
      <c r="KSQ310" s="1"/>
      <c r="KSR310" s="1"/>
      <c r="KSS310" s="1"/>
      <c r="KST310" s="1"/>
      <c r="KSU310" s="1"/>
      <c r="KSV310" s="1"/>
      <c r="KSW310" s="1"/>
      <c r="KSX310" s="1"/>
      <c r="KSY310" s="1"/>
      <c r="KSZ310" s="1"/>
      <c r="KTA310" s="1"/>
      <c r="KTB310" s="1"/>
      <c r="KTC310" s="1"/>
      <c r="KTD310" s="1"/>
      <c r="KTE310" s="1"/>
      <c r="KTF310" s="1"/>
      <c r="KTG310" s="1"/>
      <c r="KTH310" s="1"/>
      <c r="KTI310" s="1"/>
      <c r="KTJ310" s="1"/>
      <c r="KTK310" s="1"/>
      <c r="KTL310" s="1"/>
      <c r="KTM310" s="1"/>
      <c r="KTN310" s="1"/>
      <c r="KTO310" s="1"/>
      <c r="KTP310" s="1"/>
      <c r="KTQ310" s="1"/>
      <c r="KTR310" s="1"/>
      <c r="KTS310" s="1"/>
      <c r="KTT310" s="1"/>
      <c r="KTU310" s="1"/>
      <c r="KTV310" s="1"/>
      <c r="KTW310" s="1"/>
      <c r="KTX310" s="1"/>
      <c r="KTY310" s="1"/>
      <c r="KTZ310" s="1"/>
      <c r="KUA310" s="1"/>
      <c r="KUB310" s="1"/>
      <c r="KUC310" s="1"/>
      <c r="KUD310" s="1"/>
      <c r="KUE310" s="1"/>
      <c r="KUF310" s="1"/>
      <c r="KUG310" s="1"/>
      <c r="KUH310" s="1"/>
      <c r="KUI310" s="1"/>
      <c r="KUJ310" s="1"/>
      <c r="KUK310" s="1"/>
      <c r="KUL310" s="1"/>
      <c r="KUM310" s="1"/>
      <c r="KUN310" s="1"/>
      <c r="KUO310" s="1"/>
      <c r="KUP310" s="1"/>
      <c r="KUQ310" s="1"/>
      <c r="KUR310" s="1"/>
      <c r="KUS310" s="1"/>
      <c r="KUT310" s="1"/>
      <c r="KUU310" s="1"/>
      <c r="KUV310" s="1"/>
      <c r="KUW310" s="1"/>
      <c r="KUX310" s="1"/>
      <c r="KUY310" s="1"/>
      <c r="KUZ310" s="1"/>
      <c r="KVA310" s="1"/>
      <c r="KVB310" s="1"/>
      <c r="KVC310" s="1"/>
      <c r="KVD310" s="1"/>
      <c r="KVE310" s="1"/>
      <c r="KVF310" s="1"/>
      <c r="KVG310" s="1"/>
      <c r="KVH310" s="1"/>
      <c r="KVI310" s="1"/>
      <c r="KVJ310" s="1"/>
      <c r="KVK310" s="1"/>
      <c r="KVL310" s="1"/>
      <c r="KVM310" s="1"/>
      <c r="KVN310" s="1"/>
      <c r="KVO310" s="1"/>
      <c r="KVP310" s="1"/>
      <c r="KVQ310" s="1"/>
      <c r="KVR310" s="1"/>
      <c r="KVS310" s="1"/>
      <c r="KVT310" s="1"/>
      <c r="KVU310" s="1"/>
      <c r="KVV310" s="1"/>
      <c r="KVW310" s="1"/>
      <c r="KVX310" s="1"/>
      <c r="KVY310" s="1"/>
      <c r="KVZ310" s="1"/>
      <c r="KWA310" s="1"/>
      <c r="KWB310" s="1"/>
      <c r="KWC310" s="1"/>
      <c r="KWD310" s="1"/>
      <c r="KWE310" s="1"/>
      <c r="KWF310" s="1"/>
      <c r="KWG310" s="1"/>
      <c r="KWH310" s="1"/>
      <c r="KWI310" s="1"/>
      <c r="KWJ310" s="1"/>
      <c r="KWK310" s="1"/>
      <c r="KWL310" s="1"/>
      <c r="KWM310" s="1"/>
      <c r="KWN310" s="1"/>
      <c r="KWO310" s="1"/>
      <c r="KWP310" s="1"/>
      <c r="KWQ310" s="1"/>
      <c r="KWR310" s="1"/>
      <c r="KWS310" s="1"/>
      <c r="KWT310" s="1"/>
      <c r="KWU310" s="1"/>
      <c r="KWV310" s="1"/>
      <c r="KWW310" s="1"/>
      <c r="KWX310" s="1"/>
      <c r="KWY310" s="1"/>
      <c r="KWZ310" s="1"/>
      <c r="KXA310" s="1"/>
      <c r="KXB310" s="1"/>
      <c r="KXC310" s="1"/>
      <c r="KXD310" s="1"/>
      <c r="KXE310" s="1"/>
      <c r="KXF310" s="1"/>
      <c r="KXG310" s="1"/>
      <c r="KXH310" s="1"/>
      <c r="KXI310" s="1"/>
      <c r="KXJ310" s="1"/>
      <c r="KXK310" s="1"/>
      <c r="KXL310" s="1"/>
      <c r="KXM310" s="1"/>
      <c r="KXN310" s="1"/>
      <c r="KXO310" s="1"/>
      <c r="KXP310" s="1"/>
      <c r="KXQ310" s="1"/>
      <c r="KXR310" s="1"/>
      <c r="KXS310" s="1"/>
      <c r="KXT310" s="1"/>
      <c r="KXU310" s="1"/>
      <c r="KXV310" s="1"/>
      <c r="KXW310" s="1"/>
      <c r="KXX310" s="1"/>
      <c r="KXY310" s="1"/>
      <c r="KXZ310" s="1"/>
      <c r="KYA310" s="1"/>
      <c r="KYB310" s="1"/>
      <c r="KYC310" s="1"/>
      <c r="KYD310" s="1"/>
      <c r="KYE310" s="1"/>
      <c r="KYF310" s="1"/>
      <c r="KYG310" s="1"/>
      <c r="KYH310" s="1"/>
      <c r="KYI310" s="1"/>
      <c r="KYJ310" s="1"/>
      <c r="KYK310" s="1"/>
      <c r="KYL310" s="1"/>
      <c r="KYM310" s="1"/>
      <c r="KYN310" s="1"/>
      <c r="KYO310" s="1"/>
      <c r="KYP310" s="1"/>
      <c r="KYQ310" s="1"/>
      <c r="KYR310" s="1"/>
      <c r="KYS310" s="1"/>
      <c r="KYT310" s="1"/>
      <c r="KYU310" s="1"/>
      <c r="KYV310" s="1"/>
      <c r="KYW310" s="1"/>
      <c r="KYX310" s="1"/>
      <c r="KYY310" s="1"/>
      <c r="KYZ310" s="1"/>
      <c r="KZA310" s="1"/>
      <c r="KZB310" s="1"/>
      <c r="KZC310" s="1"/>
      <c r="KZD310" s="1"/>
      <c r="KZE310" s="1"/>
      <c r="KZF310" s="1"/>
      <c r="KZG310" s="1"/>
      <c r="KZH310" s="1"/>
      <c r="KZI310" s="1"/>
      <c r="KZJ310" s="1"/>
      <c r="KZK310" s="1"/>
      <c r="KZL310" s="1"/>
      <c r="KZM310" s="1"/>
      <c r="KZN310" s="1"/>
      <c r="KZO310" s="1"/>
      <c r="KZP310" s="1"/>
      <c r="KZQ310" s="1"/>
      <c r="KZR310" s="1"/>
      <c r="KZS310" s="1"/>
      <c r="KZT310" s="1"/>
      <c r="KZU310" s="1"/>
      <c r="KZV310" s="1"/>
      <c r="KZW310" s="1"/>
      <c r="KZX310" s="1"/>
      <c r="KZY310" s="1"/>
      <c r="KZZ310" s="1"/>
      <c r="LAA310" s="1"/>
      <c r="LAB310" s="1"/>
      <c r="LAC310" s="1"/>
      <c r="LAD310" s="1"/>
      <c r="LAE310" s="1"/>
      <c r="LAF310" s="1"/>
      <c r="LAG310" s="1"/>
      <c r="LAH310" s="1"/>
      <c r="LAI310" s="1"/>
      <c r="LAJ310" s="1"/>
      <c r="LAK310" s="1"/>
      <c r="LAL310" s="1"/>
      <c r="LAM310" s="1"/>
      <c r="LAN310" s="1"/>
      <c r="LAO310" s="1"/>
      <c r="LAP310" s="1"/>
      <c r="LAQ310" s="1"/>
      <c r="LAR310" s="1"/>
      <c r="LAS310" s="1"/>
      <c r="LAT310" s="1"/>
      <c r="LAU310" s="1"/>
      <c r="LAV310" s="1"/>
      <c r="LAW310" s="1"/>
      <c r="LAX310" s="1"/>
      <c r="LAY310" s="1"/>
      <c r="LAZ310" s="1"/>
      <c r="LBA310" s="1"/>
      <c r="LBB310" s="1"/>
      <c r="LBC310" s="1"/>
      <c r="LBD310" s="1"/>
      <c r="LBE310" s="1"/>
      <c r="LBF310" s="1"/>
      <c r="LBG310" s="1"/>
      <c r="LBH310" s="1"/>
      <c r="LBI310" s="1"/>
      <c r="LBJ310" s="1"/>
      <c r="LBK310" s="1"/>
      <c r="LBL310" s="1"/>
      <c r="LBM310" s="1"/>
      <c r="LBN310" s="1"/>
      <c r="LBO310" s="1"/>
      <c r="LBP310" s="1"/>
      <c r="LBQ310" s="1"/>
      <c r="LBR310" s="1"/>
      <c r="LBS310" s="1"/>
      <c r="LBT310" s="1"/>
      <c r="LBU310" s="1"/>
      <c r="LBV310" s="1"/>
      <c r="LBW310" s="1"/>
      <c r="LBX310" s="1"/>
      <c r="LBY310" s="1"/>
      <c r="LBZ310" s="1"/>
      <c r="LCA310" s="1"/>
      <c r="LCB310" s="1"/>
      <c r="LCC310" s="1"/>
      <c r="LCD310" s="1"/>
      <c r="LCE310" s="1"/>
      <c r="LCF310" s="1"/>
      <c r="LCG310" s="1"/>
      <c r="LCH310" s="1"/>
      <c r="LCI310" s="1"/>
      <c r="LCJ310" s="1"/>
      <c r="LCK310" s="1"/>
      <c r="LCL310" s="1"/>
      <c r="LCM310" s="1"/>
      <c r="LCN310" s="1"/>
      <c r="LCO310" s="1"/>
      <c r="LCP310" s="1"/>
      <c r="LCQ310" s="1"/>
      <c r="LCR310" s="1"/>
      <c r="LCS310" s="1"/>
      <c r="LCT310" s="1"/>
      <c r="LCU310" s="1"/>
      <c r="LCV310" s="1"/>
      <c r="LCW310" s="1"/>
      <c r="LCX310" s="1"/>
      <c r="LCY310" s="1"/>
      <c r="LCZ310" s="1"/>
      <c r="LDA310" s="1"/>
      <c r="LDB310" s="1"/>
      <c r="LDC310" s="1"/>
      <c r="LDD310" s="1"/>
      <c r="LDE310" s="1"/>
      <c r="LDF310" s="1"/>
      <c r="LDG310" s="1"/>
      <c r="LDH310" s="1"/>
      <c r="LDI310" s="1"/>
      <c r="LDJ310" s="1"/>
      <c r="LDK310" s="1"/>
      <c r="LDL310" s="1"/>
      <c r="LDM310" s="1"/>
      <c r="LDN310" s="1"/>
      <c r="LDO310" s="1"/>
      <c r="LDP310" s="1"/>
      <c r="LDQ310" s="1"/>
      <c r="LDR310" s="1"/>
      <c r="LDS310" s="1"/>
      <c r="LDT310" s="1"/>
      <c r="LDU310" s="1"/>
      <c r="LDV310" s="1"/>
      <c r="LDW310" s="1"/>
      <c r="LDX310" s="1"/>
      <c r="LDY310" s="1"/>
      <c r="LDZ310" s="1"/>
      <c r="LEA310" s="1"/>
      <c r="LEB310" s="1"/>
      <c r="LEC310" s="1"/>
      <c r="LED310" s="1"/>
      <c r="LEE310" s="1"/>
      <c r="LEF310" s="1"/>
      <c r="LEG310" s="1"/>
      <c r="LEH310" s="1"/>
      <c r="LEI310" s="1"/>
      <c r="LEJ310" s="1"/>
      <c r="LEK310" s="1"/>
      <c r="LEL310" s="1"/>
      <c r="LEM310" s="1"/>
      <c r="LEN310" s="1"/>
      <c r="LEO310" s="1"/>
      <c r="LEP310" s="1"/>
      <c r="LEQ310" s="1"/>
      <c r="LER310" s="1"/>
      <c r="LES310" s="1"/>
      <c r="LET310" s="1"/>
      <c r="LEU310" s="1"/>
      <c r="LEV310" s="1"/>
      <c r="LEW310" s="1"/>
      <c r="LEX310" s="1"/>
      <c r="LEY310" s="1"/>
      <c r="LEZ310" s="1"/>
      <c r="LFA310" s="1"/>
      <c r="LFB310" s="1"/>
      <c r="LFC310" s="1"/>
      <c r="LFD310" s="1"/>
      <c r="LFE310" s="1"/>
      <c r="LFF310" s="1"/>
      <c r="LFG310" s="1"/>
      <c r="LFH310" s="1"/>
      <c r="LFI310" s="1"/>
      <c r="LFJ310" s="1"/>
      <c r="LFK310" s="1"/>
      <c r="LFL310" s="1"/>
      <c r="LFM310" s="1"/>
      <c r="LFN310" s="1"/>
      <c r="LFO310" s="1"/>
      <c r="LFP310" s="1"/>
      <c r="LFQ310" s="1"/>
      <c r="LFR310" s="1"/>
      <c r="LFS310" s="1"/>
      <c r="LFT310" s="1"/>
      <c r="LFU310" s="1"/>
      <c r="LFV310" s="1"/>
      <c r="LFW310" s="1"/>
      <c r="LFX310" s="1"/>
      <c r="LFY310" s="1"/>
      <c r="LFZ310" s="1"/>
      <c r="LGA310" s="1"/>
      <c r="LGB310" s="1"/>
      <c r="LGC310" s="1"/>
      <c r="LGD310" s="1"/>
      <c r="LGE310" s="1"/>
      <c r="LGF310" s="1"/>
      <c r="LGG310" s="1"/>
      <c r="LGH310" s="1"/>
      <c r="LGI310" s="1"/>
      <c r="LGJ310" s="1"/>
      <c r="LGK310" s="1"/>
      <c r="LGL310" s="1"/>
      <c r="LGM310" s="1"/>
      <c r="LGN310" s="1"/>
      <c r="LGO310" s="1"/>
      <c r="LGP310" s="1"/>
      <c r="LGQ310" s="1"/>
      <c r="LGR310" s="1"/>
      <c r="LGS310" s="1"/>
      <c r="LGT310" s="1"/>
      <c r="LGU310" s="1"/>
      <c r="LGV310" s="1"/>
      <c r="LGW310" s="1"/>
      <c r="LGX310" s="1"/>
      <c r="LGY310" s="1"/>
      <c r="LGZ310" s="1"/>
      <c r="LHA310" s="1"/>
      <c r="LHB310" s="1"/>
      <c r="LHC310" s="1"/>
      <c r="LHD310" s="1"/>
      <c r="LHE310" s="1"/>
      <c r="LHF310" s="1"/>
      <c r="LHG310" s="1"/>
      <c r="LHH310" s="1"/>
      <c r="LHI310" s="1"/>
      <c r="LHJ310" s="1"/>
      <c r="LHK310" s="1"/>
      <c r="LHL310" s="1"/>
      <c r="LHM310" s="1"/>
      <c r="LHN310" s="1"/>
      <c r="LHO310" s="1"/>
      <c r="LHP310" s="1"/>
      <c r="LHQ310" s="1"/>
      <c r="LHR310" s="1"/>
      <c r="LHS310" s="1"/>
      <c r="LHT310" s="1"/>
      <c r="LHU310" s="1"/>
      <c r="LHV310" s="1"/>
      <c r="LHW310" s="1"/>
      <c r="LHX310" s="1"/>
      <c r="LHY310" s="1"/>
      <c r="LHZ310" s="1"/>
      <c r="LIA310" s="1"/>
      <c r="LIB310" s="1"/>
      <c r="LIC310" s="1"/>
      <c r="LID310" s="1"/>
      <c r="LIE310" s="1"/>
      <c r="LIF310" s="1"/>
      <c r="LIG310" s="1"/>
      <c r="LIH310" s="1"/>
      <c r="LII310" s="1"/>
      <c r="LIJ310" s="1"/>
      <c r="LIK310" s="1"/>
      <c r="LIL310" s="1"/>
      <c r="LIM310" s="1"/>
      <c r="LIN310" s="1"/>
      <c r="LIO310" s="1"/>
      <c r="LIP310" s="1"/>
      <c r="LIQ310" s="1"/>
      <c r="LIR310" s="1"/>
      <c r="LIS310" s="1"/>
      <c r="LIT310" s="1"/>
      <c r="LIU310" s="1"/>
      <c r="LIV310" s="1"/>
      <c r="LIW310" s="1"/>
      <c r="LIX310" s="1"/>
      <c r="LIY310" s="1"/>
      <c r="LIZ310" s="1"/>
      <c r="LJA310" s="1"/>
      <c r="LJB310" s="1"/>
      <c r="LJC310" s="1"/>
      <c r="LJD310" s="1"/>
      <c r="LJE310" s="1"/>
      <c r="LJF310" s="1"/>
      <c r="LJG310" s="1"/>
      <c r="LJH310" s="1"/>
      <c r="LJI310" s="1"/>
      <c r="LJJ310" s="1"/>
      <c r="LJK310" s="1"/>
      <c r="LJL310" s="1"/>
      <c r="LJM310" s="1"/>
      <c r="LJN310" s="1"/>
      <c r="LJO310" s="1"/>
      <c r="LJP310" s="1"/>
      <c r="LJQ310" s="1"/>
      <c r="LJR310" s="1"/>
      <c r="LJS310" s="1"/>
      <c r="LJT310" s="1"/>
      <c r="LJU310" s="1"/>
      <c r="LJV310" s="1"/>
      <c r="LJW310" s="1"/>
      <c r="LJX310" s="1"/>
      <c r="LJY310" s="1"/>
      <c r="LJZ310" s="1"/>
      <c r="LKA310" s="1"/>
      <c r="LKB310" s="1"/>
      <c r="LKC310" s="1"/>
      <c r="LKD310" s="1"/>
      <c r="LKE310" s="1"/>
      <c r="LKF310" s="1"/>
      <c r="LKG310" s="1"/>
      <c r="LKH310" s="1"/>
      <c r="LKI310" s="1"/>
      <c r="LKJ310" s="1"/>
      <c r="LKK310" s="1"/>
      <c r="LKL310" s="1"/>
      <c r="LKM310" s="1"/>
      <c r="LKN310" s="1"/>
      <c r="LKO310" s="1"/>
      <c r="LKP310" s="1"/>
      <c r="LKQ310" s="1"/>
      <c r="LKR310" s="1"/>
      <c r="LKS310" s="1"/>
      <c r="LKT310" s="1"/>
      <c r="LKU310" s="1"/>
      <c r="LKV310" s="1"/>
      <c r="LKW310" s="1"/>
      <c r="LKX310" s="1"/>
      <c r="LKY310" s="1"/>
      <c r="LKZ310" s="1"/>
      <c r="LLA310" s="1"/>
      <c r="LLB310" s="1"/>
      <c r="LLC310" s="1"/>
      <c r="LLD310" s="1"/>
      <c r="LLE310" s="1"/>
      <c r="LLF310" s="1"/>
      <c r="LLG310" s="1"/>
      <c r="LLH310" s="1"/>
      <c r="LLI310" s="1"/>
      <c r="LLJ310" s="1"/>
      <c r="LLK310" s="1"/>
      <c r="LLL310" s="1"/>
      <c r="LLM310" s="1"/>
      <c r="LLN310" s="1"/>
      <c r="LLO310" s="1"/>
      <c r="LLP310" s="1"/>
      <c r="LLQ310" s="1"/>
      <c r="LLR310" s="1"/>
      <c r="LLS310" s="1"/>
      <c r="LLT310" s="1"/>
      <c r="LLU310" s="1"/>
      <c r="LLV310" s="1"/>
      <c r="LLW310" s="1"/>
      <c r="LLX310" s="1"/>
      <c r="LLY310" s="1"/>
      <c r="LLZ310" s="1"/>
      <c r="LMA310" s="1"/>
      <c r="LMB310" s="1"/>
      <c r="LMC310" s="1"/>
      <c r="LMD310" s="1"/>
      <c r="LME310" s="1"/>
      <c r="LMF310" s="1"/>
      <c r="LMG310" s="1"/>
      <c r="LMH310" s="1"/>
      <c r="LMI310" s="1"/>
      <c r="LMJ310" s="1"/>
      <c r="LMK310" s="1"/>
      <c r="LML310" s="1"/>
      <c r="LMM310" s="1"/>
      <c r="LMN310" s="1"/>
      <c r="LMO310" s="1"/>
      <c r="LMP310" s="1"/>
      <c r="LMQ310" s="1"/>
      <c r="LMR310" s="1"/>
      <c r="LMS310" s="1"/>
      <c r="LMT310" s="1"/>
      <c r="LMU310" s="1"/>
      <c r="LMV310" s="1"/>
      <c r="LMW310" s="1"/>
      <c r="LMX310" s="1"/>
      <c r="LMY310" s="1"/>
      <c r="LMZ310" s="1"/>
      <c r="LNA310" s="1"/>
      <c r="LNB310" s="1"/>
      <c r="LNC310" s="1"/>
      <c r="LND310" s="1"/>
      <c r="LNE310" s="1"/>
      <c r="LNF310" s="1"/>
      <c r="LNG310" s="1"/>
      <c r="LNH310" s="1"/>
      <c r="LNI310" s="1"/>
      <c r="LNJ310" s="1"/>
      <c r="LNK310" s="1"/>
      <c r="LNL310" s="1"/>
      <c r="LNM310" s="1"/>
      <c r="LNN310" s="1"/>
      <c r="LNO310" s="1"/>
      <c r="LNP310" s="1"/>
      <c r="LNQ310" s="1"/>
      <c r="LNR310" s="1"/>
      <c r="LNS310" s="1"/>
      <c r="LNT310" s="1"/>
      <c r="LNU310" s="1"/>
      <c r="LNV310" s="1"/>
      <c r="LNW310" s="1"/>
      <c r="LNX310" s="1"/>
      <c r="LNY310" s="1"/>
      <c r="LNZ310" s="1"/>
      <c r="LOA310" s="1"/>
      <c r="LOB310" s="1"/>
      <c r="LOC310" s="1"/>
      <c r="LOD310" s="1"/>
      <c r="LOE310" s="1"/>
      <c r="LOF310" s="1"/>
      <c r="LOG310" s="1"/>
      <c r="LOH310" s="1"/>
      <c r="LOI310" s="1"/>
      <c r="LOJ310" s="1"/>
      <c r="LOK310" s="1"/>
      <c r="LOL310" s="1"/>
      <c r="LOM310" s="1"/>
      <c r="LON310" s="1"/>
      <c r="LOO310" s="1"/>
      <c r="LOP310" s="1"/>
      <c r="LOQ310" s="1"/>
      <c r="LOR310" s="1"/>
      <c r="LOS310" s="1"/>
      <c r="LOT310" s="1"/>
      <c r="LOU310" s="1"/>
      <c r="LOV310" s="1"/>
      <c r="LOW310" s="1"/>
      <c r="LOX310" s="1"/>
      <c r="LOY310" s="1"/>
      <c r="LOZ310" s="1"/>
      <c r="LPA310" s="1"/>
      <c r="LPB310" s="1"/>
      <c r="LPC310" s="1"/>
      <c r="LPD310" s="1"/>
      <c r="LPE310" s="1"/>
      <c r="LPF310" s="1"/>
      <c r="LPG310" s="1"/>
      <c r="LPH310" s="1"/>
      <c r="LPI310" s="1"/>
      <c r="LPJ310" s="1"/>
      <c r="LPK310" s="1"/>
      <c r="LPL310" s="1"/>
      <c r="LPM310" s="1"/>
      <c r="LPN310" s="1"/>
      <c r="LPO310" s="1"/>
      <c r="LPP310" s="1"/>
      <c r="LPQ310" s="1"/>
      <c r="LPR310" s="1"/>
      <c r="LPS310" s="1"/>
      <c r="LPT310" s="1"/>
      <c r="LPU310" s="1"/>
      <c r="LPV310" s="1"/>
      <c r="LPW310" s="1"/>
      <c r="LPX310" s="1"/>
      <c r="LPY310" s="1"/>
      <c r="LPZ310" s="1"/>
      <c r="LQA310" s="1"/>
      <c r="LQB310" s="1"/>
      <c r="LQC310" s="1"/>
      <c r="LQD310" s="1"/>
      <c r="LQE310" s="1"/>
      <c r="LQF310" s="1"/>
      <c r="LQG310" s="1"/>
      <c r="LQH310" s="1"/>
      <c r="LQI310" s="1"/>
      <c r="LQJ310" s="1"/>
      <c r="LQK310" s="1"/>
      <c r="LQL310" s="1"/>
      <c r="LQM310" s="1"/>
      <c r="LQN310" s="1"/>
      <c r="LQO310" s="1"/>
      <c r="LQP310" s="1"/>
      <c r="LQQ310" s="1"/>
      <c r="LQR310" s="1"/>
      <c r="LQS310" s="1"/>
      <c r="LQT310" s="1"/>
      <c r="LQU310" s="1"/>
      <c r="LQV310" s="1"/>
      <c r="LQW310" s="1"/>
      <c r="LQX310" s="1"/>
      <c r="LQY310" s="1"/>
      <c r="LQZ310" s="1"/>
      <c r="LRA310" s="1"/>
      <c r="LRB310" s="1"/>
      <c r="LRC310" s="1"/>
      <c r="LRD310" s="1"/>
      <c r="LRE310" s="1"/>
      <c r="LRF310" s="1"/>
      <c r="LRG310" s="1"/>
      <c r="LRH310" s="1"/>
      <c r="LRI310" s="1"/>
      <c r="LRJ310" s="1"/>
      <c r="LRK310" s="1"/>
      <c r="LRL310" s="1"/>
      <c r="LRM310" s="1"/>
      <c r="LRN310" s="1"/>
      <c r="LRO310" s="1"/>
      <c r="LRP310" s="1"/>
      <c r="LRQ310" s="1"/>
      <c r="LRR310" s="1"/>
      <c r="LRS310" s="1"/>
      <c r="LRT310" s="1"/>
      <c r="LRU310" s="1"/>
      <c r="LRV310" s="1"/>
      <c r="LRW310" s="1"/>
      <c r="LRX310" s="1"/>
      <c r="LRY310" s="1"/>
      <c r="LRZ310" s="1"/>
      <c r="LSA310" s="1"/>
      <c r="LSB310" s="1"/>
      <c r="LSC310" s="1"/>
      <c r="LSD310" s="1"/>
      <c r="LSE310" s="1"/>
      <c r="LSF310" s="1"/>
      <c r="LSG310" s="1"/>
      <c r="LSH310" s="1"/>
      <c r="LSI310" s="1"/>
      <c r="LSJ310" s="1"/>
      <c r="LSK310" s="1"/>
      <c r="LSL310" s="1"/>
      <c r="LSM310" s="1"/>
      <c r="LSN310" s="1"/>
      <c r="LSO310" s="1"/>
      <c r="LSP310" s="1"/>
      <c r="LSQ310" s="1"/>
      <c r="LSR310" s="1"/>
      <c r="LSS310" s="1"/>
      <c r="LST310" s="1"/>
      <c r="LSU310" s="1"/>
      <c r="LSV310" s="1"/>
      <c r="LSW310" s="1"/>
      <c r="LSX310" s="1"/>
      <c r="LSY310" s="1"/>
      <c r="LSZ310" s="1"/>
      <c r="LTA310" s="1"/>
      <c r="LTB310" s="1"/>
      <c r="LTC310" s="1"/>
      <c r="LTD310" s="1"/>
      <c r="LTE310" s="1"/>
      <c r="LTF310" s="1"/>
      <c r="LTG310" s="1"/>
      <c r="LTH310" s="1"/>
      <c r="LTI310" s="1"/>
      <c r="LTJ310" s="1"/>
      <c r="LTK310" s="1"/>
      <c r="LTL310" s="1"/>
      <c r="LTM310" s="1"/>
      <c r="LTN310" s="1"/>
      <c r="LTO310" s="1"/>
      <c r="LTP310" s="1"/>
      <c r="LTQ310" s="1"/>
      <c r="LTR310" s="1"/>
      <c r="LTS310" s="1"/>
      <c r="LTT310" s="1"/>
      <c r="LTU310" s="1"/>
      <c r="LTV310" s="1"/>
      <c r="LTW310" s="1"/>
      <c r="LTX310" s="1"/>
      <c r="LTY310" s="1"/>
      <c r="LTZ310" s="1"/>
      <c r="LUA310" s="1"/>
      <c r="LUB310" s="1"/>
      <c r="LUC310" s="1"/>
      <c r="LUD310" s="1"/>
      <c r="LUE310" s="1"/>
      <c r="LUF310" s="1"/>
      <c r="LUG310" s="1"/>
      <c r="LUH310" s="1"/>
      <c r="LUI310" s="1"/>
      <c r="LUJ310" s="1"/>
      <c r="LUK310" s="1"/>
      <c r="LUL310" s="1"/>
      <c r="LUM310" s="1"/>
      <c r="LUN310" s="1"/>
      <c r="LUO310" s="1"/>
      <c r="LUP310" s="1"/>
      <c r="LUQ310" s="1"/>
      <c r="LUR310" s="1"/>
      <c r="LUS310" s="1"/>
      <c r="LUT310" s="1"/>
      <c r="LUU310" s="1"/>
      <c r="LUV310" s="1"/>
      <c r="LUW310" s="1"/>
      <c r="LUX310" s="1"/>
      <c r="LUY310" s="1"/>
      <c r="LUZ310" s="1"/>
      <c r="LVA310" s="1"/>
      <c r="LVB310" s="1"/>
      <c r="LVC310" s="1"/>
      <c r="LVD310" s="1"/>
      <c r="LVE310" s="1"/>
      <c r="LVF310" s="1"/>
      <c r="LVG310" s="1"/>
      <c r="LVH310" s="1"/>
      <c r="LVI310" s="1"/>
      <c r="LVJ310" s="1"/>
      <c r="LVK310" s="1"/>
      <c r="LVL310" s="1"/>
      <c r="LVM310" s="1"/>
      <c r="LVN310" s="1"/>
      <c r="LVO310" s="1"/>
      <c r="LVP310" s="1"/>
      <c r="LVQ310" s="1"/>
      <c r="LVR310" s="1"/>
      <c r="LVS310" s="1"/>
      <c r="LVT310" s="1"/>
      <c r="LVU310" s="1"/>
      <c r="LVV310" s="1"/>
      <c r="LVW310" s="1"/>
      <c r="LVX310" s="1"/>
      <c r="LVY310" s="1"/>
      <c r="LVZ310" s="1"/>
      <c r="LWA310" s="1"/>
      <c r="LWB310" s="1"/>
      <c r="LWC310" s="1"/>
      <c r="LWD310" s="1"/>
      <c r="LWE310" s="1"/>
      <c r="LWF310" s="1"/>
      <c r="LWG310" s="1"/>
      <c r="LWH310" s="1"/>
      <c r="LWI310" s="1"/>
      <c r="LWJ310" s="1"/>
      <c r="LWK310" s="1"/>
      <c r="LWL310" s="1"/>
      <c r="LWM310" s="1"/>
      <c r="LWN310" s="1"/>
      <c r="LWO310" s="1"/>
      <c r="LWP310" s="1"/>
      <c r="LWQ310" s="1"/>
      <c r="LWR310" s="1"/>
      <c r="LWS310" s="1"/>
      <c r="LWT310" s="1"/>
      <c r="LWU310" s="1"/>
      <c r="LWV310" s="1"/>
      <c r="LWW310" s="1"/>
      <c r="LWX310" s="1"/>
      <c r="LWY310" s="1"/>
      <c r="LWZ310" s="1"/>
      <c r="LXA310" s="1"/>
      <c r="LXB310" s="1"/>
      <c r="LXC310" s="1"/>
      <c r="LXD310" s="1"/>
      <c r="LXE310" s="1"/>
      <c r="LXF310" s="1"/>
      <c r="LXG310" s="1"/>
      <c r="LXH310" s="1"/>
      <c r="LXI310" s="1"/>
      <c r="LXJ310" s="1"/>
      <c r="LXK310" s="1"/>
      <c r="LXL310" s="1"/>
      <c r="LXM310" s="1"/>
      <c r="LXN310" s="1"/>
      <c r="LXO310" s="1"/>
      <c r="LXP310" s="1"/>
      <c r="LXQ310" s="1"/>
      <c r="LXR310" s="1"/>
      <c r="LXS310" s="1"/>
      <c r="LXT310" s="1"/>
      <c r="LXU310" s="1"/>
      <c r="LXV310" s="1"/>
      <c r="LXW310" s="1"/>
      <c r="LXX310" s="1"/>
      <c r="LXY310" s="1"/>
      <c r="LXZ310" s="1"/>
      <c r="LYA310" s="1"/>
      <c r="LYB310" s="1"/>
      <c r="LYC310" s="1"/>
      <c r="LYD310" s="1"/>
      <c r="LYE310" s="1"/>
      <c r="LYF310" s="1"/>
      <c r="LYG310" s="1"/>
      <c r="LYH310" s="1"/>
      <c r="LYI310" s="1"/>
      <c r="LYJ310" s="1"/>
      <c r="LYK310" s="1"/>
      <c r="LYL310" s="1"/>
      <c r="LYM310" s="1"/>
      <c r="LYN310" s="1"/>
      <c r="LYO310" s="1"/>
      <c r="LYP310" s="1"/>
      <c r="LYQ310" s="1"/>
      <c r="LYR310" s="1"/>
      <c r="LYS310" s="1"/>
      <c r="LYT310" s="1"/>
      <c r="LYU310" s="1"/>
      <c r="LYV310" s="1"/>
      <c r="LYW310" s="1"/>
      <c r="LYX310" s="1"/>
      <c r="LYY310" s="1"/>
      <c r="LYZ310" s="1"/>
      <c r="LZA310" s="1"/>
      <c r="LZB310" s="1"/>
      <c r="LZC310" s="1"/>
      <c r="LZD310" s="1"/>
      <c r="LZE310" s="1"/>
      <c r="LZF310" s="1"/>
      <c r="LZG310" s="1"/>
      <c r="LZH310" s="1"/>
      <c r="LZI310" s="1"/>
      <c r="LZJ310" s="1"/>
      <c r="LZK310" s="1"/>
      <c r="LZL310" s="1"/>
      <c r="LZM310" s="1"/>
      <c r="LZN310" s="1"/>
      <c r="LZO310" s="1"/>
      <c r="LZP310" s="1"/>
      <c r="LZQ310" s="1"/>
      <c r="LZR310" s="1"/>
      <c r="LZS310" s="1"/>
      <c r="LZT310" s="1"/>
      <c r="LZU310" s="1"/>
      <c r="LZV310" s="1"/>
      <c r="LZW310" s="1"/>
      <c r="LZX310" s="1"/>
      <c r="LZY310" s="1"/>
      <c r="LZZ310" s="1"/>
      <c r="MAA310" s="1"/>
      <c r="MAB310" s="1"/>
      <c r="MAC310" s="1"/>
      <c r="MAD310" s="1"/>
      <c r="MAE310" s="1"/>
      <c r="MAF310" s="1"/>
      <c r="MAG310" s="1"/>
      <c r="MAH310" s="1"/>
      <c r="MAI310" s="1"/>
      <c r="MAJ310" s="1"/>
      <c r="MAK310" s="1"/>
      <c r="MAL310" s="1"/>
      <c r="MAM310" s="1"/>
      <c r="MAN310" s="1"/>
      <c r="MAO310" s="1"/>
      <c r="MAP310" s="1"/>
      <c r="MAQ310" s="1"/>
      <c r="MAR310" s="1"/>
      <c r="MAS310" s="1"/>
      <c r="MAT310" s="1"/>
      <c r="MAU310" s="1"/>
      <c r="MAV310" s="1"/>
      <c r="MAW310" s="1"/>
      <c r="MAX310" s="1"/>
      <c r="MAY310" s="1"/>
      <c r="MAZ310" s="1"/>
      <c r="MBA310" s="1"/>
      <c r="MBB310" s="1"/>
      <c r="MBC310" s="1"/>
      <c r="MBD310" s="1"/>
      <c r="MBE310" s="1"/>
      <c r="MBF310" s="1"/>
      <c r="MBG310" s="1"/>
      <c r="MBH310" s="1"/>
      <c r="MBI310" s="1"/>
      <c r="MBJ310" s="1"/>
      <c r="MBK310" s="1"/>
      <c r="MBL310" s="1"/>
      <c r="MBM310" s="1"/>
      <c r="MBN310" s="1"/>
      <c r="MBO310" s="1"/>
      <c r="MBP310" s="1"/>
      <c r="MBQ310" s="1"/>
      <c r="MBR310" s="1"/>
      <c r="MBS310" s="1"/>
      <c r="MBT310" s="1"/>
      <c r="MBU310" s="1"/>
      <c r="MBV310" s="1"/>
      <c r="MBW310" s="1"/>
      <c r="MBX310" s="1"/>
      <c r="MBY310" s="1"/>
      <c r="MBZ310" s="1"/>
      <c r="MCA310" s="1"/>
      <c r="MCB310" s="1"/>
      <c r="MCC310" s="1"/>
      <c r="MCD310" s="1"/>
      <c r="MCE310" s="1"/>
      <c r="MCF310" s="1"/>
      <c r="MCG310" s="1"/>
      <c r="MCH310" s="1"/>
      <c r="MCI310" s="1"/>
      <c r="MCJ310" s="1"/>
      <c r="MCK310" s="1"/>
      <c r="MCL310" s="1"/>
      <c r="MCM310" s="1"/>
      <c r="MCN310" s="1"/>
      <c r="MCO310" s="1"/>
      <c r="MCP310" s="1"/>
      <c r="MCQ310" s="1"/>
      <c r="MCR310" s="1"/>
      <c r="MCS310" s="1"/>
      <c r="MCT310" s="1"/>
      <c r="MCU310" s="1"/>
      <c r="MCV310" s="1"/>
      <c r="MCW310" s="1"/>
      <c r="MCX310" s="1"/>
      <c r="MCY310" s="1"/>
      <c r="MCZ310" s="1"/>
      <c r="MDA310" s="1"/>
      <c r="MDB310" s="1"/>
      <c r="MDC310" s="1"/>
      <c r="MDD310" s="1"/>
      <c r="MDE310" s="1"/>
      <c r="MDF310" s="1"/>
      <c r="MDG310" s="1"/>
      <c r="MDH310" s="1"/>
      <c r="MDI310" s="1"/>
      <c r="MDJ310" s="1"/>
      <c r="MDK310" s="1"/>
      <c r="MDL310" s="1"/>
      <c r="MDM310" s="1"/>
      <c r="MDN310" s="1"/>
      <c r="MDO310" s="1"/>
      <c r="MDP310" s="1"/>
      <c r="MDQ310" s="1"/>
      <c r="MDR310" s="1"/>
      <c r="MDS310" s="1"/>
      <c r="MDT310" s="1"/>
      <c r="MDU310" s="1"/>
      <c r="MDV310" s="1"/>
      <c r="MDW310" s="1"/>
      <c r="MDX310" s="1"/>
      <c r="MDY310" s="1"/>
      <c r="MDZ310" s="1"/>
      <c r="MEA310" s="1"/>
      <c r="MEB310" s="1"/>
      <c r="MEC310" s="1"/>
      <c r="MED310" s="1"/>
      <c r="MEE310" s="1"/>
      <c r="MEF310" s="1"/>
      <c r="MEG310" s="1"/>
      <c r="MEH310" s="1"/>
      <c r="MEI310" s="1"/>
      <c r="MEJ310" s="1"/>
      <c r="MEK310" s="1"/>
      <c r="MEL310" s="1"/>
      <c r="MEM310" s="1"/>
      <c r="MEN310" s="1"/>
      <c r="MEO310" s="1"/>
      <c r="MEP310" s="1"/>
      <c r="MEQ310" s="1"/>
      <c r="MER310" s="1"/>
      <c r="MES310" s="1"/>
      <c r="MET310" s="1"/>
      <c r="MEU310" s="1"/>
      <c r="MEV310" s="1"/>
      <c r="MEW310" s="1"/>
      <c r="MEX310" s="1"/>
      <c r="MEY310" s="1"/>
      <c r="MEZ310" s="1"/>
      <c r="MFA310" s="1"/>
      <c r="MFB310" s="1"/>
      <c r="MFC310" s="1"/>
      <c r="MFD310" s="1"/>
      <c r="MFE310" s="1"/>
      <c r="MFF310" s="1"/>
      <c r="MFG310" s="1"/>
      <c r="MFH310" s="1"/>
      <c r="MFI310" s="1"/>
      <c r="MFJ310" s="1"/>
      <c r="MFK310" s="1"/>
      <c r="MFL310" s="1"/>
      <c r="MFM310" s="1"/>
      <c r="MFN310" s="1"/>
      <c r="MFO310" s="1"/>
      <c r="MFP310" s="1"/>
      <c r="MFQ310" s="1"/>
      <c r="MFR310" s="1"/>
      <c r="MFS310" s="1"/>
      <c r="MFT310" s="1"/>
      <c r="MFU310" s="1"/>
      <c r="MFV310" s="1"/>
      <c r="MFW310" s="1"/>
      <c r="MFX310" s="1"/>
      <c r="MFY310" s="1"/>
      <c r="MFZ310" s="1"/>
      <c r="MGA310" s="1"/>
      <c r="MGB310" s="1"/>
      <c r="MGC310" s="1"/>
      <c r="MGD310" s="1"/>
      <c r="MGE310" s="1"/>
      <c r="MGF310" s="1"/>
      <c r="MGG310" s="1"/>
      <c r="MGH310" s="1"/>
      <c r="MGI310" s="1"/>
      <c r="MGJ310" s="1"/>
      <c r="MGK310" s="1"/>
      <c r="MGL310" s="1"/>
      <c r="MGM310" s="1"/>
      <c r="MGN310" s="1"/>
      <c r="MGO310" s="1"/>
      <c r="MGP310" s="1"/>
      <c r="MGQ310" s="1"/>
      <c r="MGR310" s="1"/>
      <c r="MGS310" s="1"/>
      <c r="MGT310" s="1"/>
      <c r="MGU310" s="1"/>
      <c r="MGV310" s="1"/>
      <c r="MGW310" s="1"/>
      <c r="MGX310" s="1"/>
      <c r="MGY310" s="1"/>
      <c r="MGZ310" s="1"/>
      <c r="MHA310" s="1"/>
      <c r="MHB310" s="1"/>
      <c r="MHC310" s="1"/>
      <c r="MHD310" s="1"/>
      <c r="MHE310" s="1"/>
      <c r="MHF310" s="1"/>
      <c r="MHG310" s="1"/>
      <c r="MHH310" s="1"/>
      <c r="MHI310" s="1"/>
      <c r="MHJ310" s="1"/>
      <c r="MHK310" s="1"/>
      <c r="MHL310" s="1"/>
      <c r="MHM310" s="1"/>
      <c r="MHN310" s="1"/>
      <c r="MHO310" s="1"/>
      <c r="MHP310" s="1"/>
      <c r="MHQ310" s="1"/>
      <c r="MHR310" s="1"/>
      <c r="MHS310" s="1"/>
      <c r="MHT310" s="1"/>
      <c r="MHU310" s="1"/>
      <c r="MHV310" s="1"/>
      <c r="MHW310" s="1"/>
      <c r="MHX310" s="1"/>
      <c r="MHY310" s="1"/>
      <c r="MHZ310" s="1"/>
      <c r="MIA310" s="1"/>
      <c r="MIB310" s="1"/>
      <c r="MIC310" s="1"/>
      <c r="MID310" s="1"/>
      <c r="MIE310" s="1"/>
      <c r="MIF310" s="1"/>
      <c r="MIG310" s="1"/>
      <c r="MIH310" s="1"/>
      <c r="MII310" s="1"/>
      <c r="MIJ310" s="1"/>
      <c r="MIK310" s="1"/>
      <c r="MIL310" s="1"/>
      <c r="MIM310" s="1"/>
      <c r="MIN310" s="1"/>
      <c r="MIO310" s="1"/>
      <c r="MIP310" s="1"/>
      <c r="MIQ310" s="1"/>
      <c r="MIR310" s="1"/>
      <c r="MIS310" s="1"/>
      <c r="MIT310" s="1"/>
      <c r="MIU310" s="1"/>
      <c r="MIV310" s="1"/>
      <c r="MIW310" s="1"/>
      <c r="MIX310" s="1"/>
      <c r="MIY310" s="1"/>
      <c r="MIZ310" s="1"/>
      <c r="MJA310" s="1"/>
      <c r="MJB310" s="1"/>
      <c r="MJC310" s="1"/>
      <c r="MJD310" s="1"/>
      <c r="MJE310" s="1"/>
      <c r="MJF310" s="1"/>
      <c r="MJG310" s="1"/>
      <c r="MJH310" s="1"/>
      <c r="MJI310" s="1"/>
      <c r="MJJ310" s="1"/>
      <c r="MJK310" s="1"/>
      <c r="MJL310" s="1"/>
      <c r="MJM310" s="1"/>
      <c r="MJN310" s="1"/>
      <c r="MJO310" s="1"/>
      <c r="MJP310" s="1"/>
      <c r="MJQ310" s="1"/>
      <c r="MJR310" s="1"/>
      <c r="MJS310" s="1"/>
      <c r="MJT310" s="1"/>
      <c r="MJU310" s="1"/>
      <c r="MJV310" s="1"/>
      <c r="MJW310" s="1"/>
      <c r="MJX310" s="1"/>
      <c r="MJY310" s="1"/>
      <c r="MJZ310" s="1"/>
      <c r="MKA310" s="1"/>
      <c r="MKB310" s="1"/>
      <c r="MKC310" s="1"/>
      <c r="MKD310" s="1"/>
      <c r="MKE310" s="1"/>
      <c r="MKF310" s="1"/>
      <c r="MKG310" s="1"/>
      <c r="MKH310" s="1"/>
      <c r="MKI310" s="1"/>
      <c r="MKJ310" s="1"/>
      <c r="MKK310" s="1"/>
      <c r="MKL310" s="1"/>
      <c r="MKM310" s="1"/>
      <c r="MKN310" s="1"/>
      <c r="MKO310" s="1"/>
      <c r="MKP310" s="1"/>
      <c r="MKQ310" s="1"/>
      <c r="MKR310" s="1"/>
      <c r="MKS310" s="1"/>
      <c r="MKT310" s="1"/>
      <c r="MKU310" s="1"/>
      <c r="MKV310" s="1"/>
      <c r="MKW310" s="1"/>
      <c r="MKX310" s="1"/>
      <c r="MKY310" s="1"/>
      <c r="MKZ310" s="1"/>
      <c r="MLA310" s="1"/>
      <c r="MLB310" s="1"/>
      <c r="MLC310" s="1"/>
      <c r="MLD310" s="1"/>
      <c r="MLE310" s="1"/>
      <c r="MLF310" s="1"/>
      <c r="MLG310" s="1"/>
      <c r="MLH310" s="1"/>
      <c r="MLI310" s="1"/>
      <c r="MLJ310" s="1"/>
      <c r="MLK310" s="1"/>
      <c r="MLL310" s="1"/>
      <c r="MLM310" s="1"/>
      <c r="MLN310" s="1"/>
      <c r="MLO310" s="1"/>
      <c r="MLP310" s="1"/>
      <c r="MLQ310" s="1"/>
      <c r="MLR310" s="1"/>
      <c r="MLS310" s="1"/>
      <c r="MLT310" s="1"/>
      <c r="MLU310" s="1"/>
      <c r="MLV310" s="1"/>
      <c r="MLW310" s="1"/>
      <c r="MLX310" s="1"/>
      <c r="MLY310" s="1"/>
      <c r="MLZ310" s="1"/>
      <c r="MMA310" s="1"/>
      <c r="MMB310" s="1"/>
      <c r="MMC310" s="1"/>
      <c r="MMD310" s="1"/>
      <c r="MME310" s="1"/>
      <c r="MMF310" s="1"/>
      <c r="MMG310" s="1"/>
      <c r="MMH310" s="1"/>
      <c r="MMI310" s="1"/>
      <c r="MMJ310" s="1"/>
      <c r="MMK310" s="1"/>
      <c r="MML310" s="1"/>
      <c r="MMM310" s="1"/>
      <c r="MMN310" s="1"/>
      <c r="MMO310" s="1"/>
      <c r="MMP310" s="1"/>
      <c r="MMQ310" s="1"/>
      <c r="MMR310" s="1"/>
      <c r="MMS310" s="1"/>
      <c r="MMT310" s="1"/>
      <c r="MMU310" s="1"/>
      <c r="MMV310" s="1"/>
      <c r="MMW310" s="1"/>
      <c r="MMX310" s="1"/>
      <c r="MMY310" s="1"/>
      <c r="MMZ310" s="1"/>
      <c r="MNA310" s="1"/>
      <c r="MNB310" s="1"/>
      <c r="MNC310" s="1"/>
      <c r="MND310" s="1"/>
      <c r="MNE310" s="1"/>
      <c r="MNF310" s="1"/>
      <c r="MNG310" s="1"/>
      <c r="MNH310" s="1"/>
      <c r="MNI310" s="1"/>
      <c r="MNJ310" s="1"/>
      <c r="MNK310" s="1"/>
      <c r="MNL310" s="1"/>
      <c r="MNM310" s="1"/>
      <c r="MNN310" s="1"/>
      <c r="MNO310" s="1"/>
      <c r="MNP310" s="1"/>
      <c r="MNQ310" s="1"/>
      <c r="MNR310" s="1"/>
      <c r="MNS310" s="1"/>
      <c r="MNT310" s="1"/>
      <c r="MNU310" s="1"/>
      <c r="MNV310" s="1"/>
      <c r="MNW310" s="1"/>
      <c r="MNX310" s="1"/>
      <c r="MNY310" s="1"/>
      <c r="MNZ310" s="1"/>
      <c r="MOA310" s="1"/>
      <c r="MOB310" s="1"/>
      <c r="MOC310" s="1"/>
      <c r="MOD310" s="1"/>
      <c r="MOE310" s="1"/>
      <c r="MOF310" s="1"/>
      <c r="MOG310" s="1"/>
      <c r="MOH310" s="1"/>
      <c r="MOI310" s="1"/>
      <c r="MOJ310" s="1"/>
      <c r="MOK310" s="1"/>
      <c r="MOL310" s="1"/>
      <c r="MOM310" s="1"/>
      <c r="MON310" s="1"/>
      <c r="MOO310" s="1"/>
      <c r="MOP310" s="1"/>
      <c r="MOQ310" s="1"/>
      <c r="MOR310" s="1"/>
      <c r="MOS310" s="1"/>
      <c r="MOT310" s="1"/>
      <c r="MOU310" s="1"/>
      <c r="MOV310" s="1"/>
      <c r="MOW310" s="1"/>
      <c r="MOX310" s="1"/>
      <c r="MOY310" s="1"/>
      <c r="MOZ310" s="1"/>
      <c r="MPA310" s="1"/>
      <c r="MPB310" s="1"/>
      <c r="MPC310" s="1"/>
      <c r="MPD310" s="1"/>
      <c r="MPE310" s="1"/>
      <c r="MPF310" s="1"/>
      <c r="MPG310" s="1"/>
      <c r="MPH310" s="1"/>
      <c r="MPI310" s="1"/>
      <c r="MPJ310" s="1"/>
      <c r="MPK310" s="1"/>
      <c r="MPL310" s="1"/>
      <c r="MPM310" s="1"/>
      <c r="MPN310" s="1"/>
      <c r="MPO310" s="1"/>
      <c r="MPP310" s="1"/>
      <c r="MPQ310" s="1"/>
      <c r="MPR310" s="1"/>
      <c r="MPS310" s="1"/>
      <c r="MPT310" s="1"/>
      <c r="MPU310" s="1"/>
      <c r="MPV310" s="1"/>
      <c r="MPW310" s="1"/>
      <c r="MPX310" s="1"/>
      <c r="MPY310" s="1"/>
      <c r="MPZ310" s="1"/>
      <c r="MQA310" s="1"/>
      <c r="MQB310" s="1"/>
      <c r="MQC310" s="1"/>
      <c r="MQD310" s="1"/>
      <c r="MQE310" s="1"/>
      <c r="MQF310" s="1"/>
      <c r="MQG310" s="1"/>
      <c r="MQH310" s="1"/>
      <c r="MQI310" s="1"/>
      <c r="MQJ310" s="1"/>
      <c r="MQK310" s="1"/>
      <c r="MQL310" s="1"/>
      <c r="MQM310" s="1"/>
      <c r="MQN310" s="1"/>
      <c r="MQO310" s="1"/>
      <c r="MQP310" s="1"/>
      <c r="MQQ310" s="1"/>
      <c r="MQR310" s="1"/>
      <c r="MQS310" s="1"/>
      <c r="MQT310" s="1"/>
      <c r="MQU310" s="1"/>
      <c r="MQV310" s="1"/>
      <c r="MQW310" s="1"/>
      <c r="MQX310" s="1"/>
      <c r="MQY310" s="1"/>
      <c r="MQZ310" s="1"/>
      <c r="MRA310" s="1"/>
      <c r="MRB310" s="1"/>
      <c r="MRC310" s="1"/>
      <c r="MRD310" s="1"/>
      <c r="MRE310" s="1"/>
      <c r="MRF310" s="1"/>
      <c r="MRG310" s="1"/>
      <c r="MRH310" s="1"/>
      <c r="MRI310" s="1"/>
      <c r="MRJ310" s="1"/>
      <c r="MRK310" s="1"/>
      <c r="MRL310" s="1"/>
      <c r="MRM310" s="1"/>
      <c r="MRN310" s="1"/>
      <c r="MRO310" s="1"/>
      <c r="MRP310" s="1"/>
      <c r="MRQ310" s="1"/>
      <c r="MRR310" s="1"/>
      <c r="MRS310" s="1"/>
      <c r="MRT310" s="1"/>
      <c r="MRU310" s="1"/>
      <c r="MRV310" s="1"/>
      <c r="MRW310" s="1"/>
      <c r="MRX310" s="1"/>
      <c r="MRY310" s="1"/>
      <c r="MRZ310" s="1"/>
      <c r="MSA310" s="1"/>
      <c r="MSB310" s="1"/>
      <c r="MSC310" s="1"/>
      <c r="MSD310" s="1"/>
      <c r="MSE310" s="1"/>
      <c r="MSF310" s="1"/>
      <c r="MSG310" s="1"/>
      <c r="MSH310" s="1"/>
      <c r="MSI310" s="1"/>
      <c r="MSJ310" s="1"/>
      <c r="MSK310" s="1"/>
      <c r="MSL310" s="1"/>
      <c r="MSM310" s="1"/>
      <c r="MSN310" s="1"/>
      <c r="MSO310" s="1"/>
      <c r="MSP310" s="1"/>
      <c r="MSQ310" s="1"/>
      <c r="MSR310" s="1"/>
      <c r="MSS310" s="1"/>
      <c r="MST310" s="1"/>
      <c r="MSU310" s="1"/>
      <c r="MSV310" s="1"/>
      <c r="MSW310" s="1"/>
      <c r="MSX310" s="1"/>
      <c r="MSY310" s="1"/>
      <c r="MSZ310" s="1"/>
      <c r="MTA310" s="1"/>
      <c r="MTB310" s="1"/>
      <c r="MTC310" s="1"/>
      <c r="MTD310" s="1"/>
      <c r="MTE310" s="1"/>
      <c r="MTF310" s="1"/>
      <c r="MTG310" s="1"/>
      <c r="MTH310" s="1"/>
      <c r="MTI310" s="1"/>
      <c r="MTJ310" s="1"/>
      <c r="MTK310" s="1"/>
      <c r="MTL310" s="1"/>
      <c r="MTM310" s="1"/>
      <c r="MTN310" s="1"/>
      <c r="MTO310" s="1"/>
      <c r="MTP310" s="1"/>
      <c r="MTQ310" s="1"/>
      <c r="MTR310" s="1"/>
      <c r="MTS310" s="1"/>
      <c r="MTT310" s="1"/>
      <c r="MTU310" s="1"/>
      <c r="MTV310" s="1"/>
      <c r="MTW310" s="1"/>
      <c r="MTX310" s="1"/>
      <c r="MTY310" s="1"/>
      <c r="MTZ310" s="1"/>
      <c r="MUA310" s="1"/>
      <c r="MUB310" s="1"/>
      <c r="MUC310" s="1"/>
      <c r="MUD310" s="1"/>
      <c r="MUE310" s="1"/>
      <c r="MUF310" s="1"/>
      <c r="MUG310" s="1"/>
      <c r="MUH310" s="1"/>
      <c r="MUI310" s="1"/>
      <c r="MUJ310" s="1"/>
      <c r="MUK310" s="1"/>
      <c r="MUL310" s="1"/>
      <c r="MUM310" s="1"/>
      <c r="MUN310" s="1"/>
      <c r="MUO310" s="1"/>
      <c r="MUP310" s="1"/>
      <c r="MUQ310" s="1"/>
      <c r="MUR310" s="1"/>
      <c r="MUS310" s="1"/>
      <c r="MUT310" s="1"/>
      <c r="MUU310" s="1"/>
      <c r="MUV310" s="1"/>
      <c r="MUW310" s="1"/>
      <c r="MUX310" s="1"/>
      <c r="MUY310" s="1"/>
      <c r="MUZ310" s="1"/>
      <c r="MVA310" s="1"/>
      <c r="MVB310" s="1"/>
      <c r="MVC310" s="1"/>
      <c r="MVD310" s="1"/>
      <c r="MVE310" s="1"/>
      <c r="MVF310" s="1"/>
      <c r="MVG310" s="1"/>
      <c r="MVH310" s="1"/>
      <c r="MVI310" s="1"/>
      <c r="MVJ310" s="1"/>
      <c r="MVK310" s="1"/>
      <c r="MVL310" s="1"/>
      <c r="MVM310" s="1"/>
      <c r="MVN310" s="1"/>
      <c r="MVO310" s="1"/>
      <c r="MVP310" s="1"/>
      <c r="MVQ310" s="1"/>
      <c r="MVR310" s="1"/>
      <c r="MVS310" s="1"/>
      <c r="MVT310" s="1"/>
      <c r="MVU310" s="1"/>
      <c r="MVV310" s="1"/>
      <c r="MVW310" s="1"/>
      <c r="MVX310" s="1"/>
      <c r="MVY310" s="1"/>
      <c r="MVZ310" s="1"/>
      <c r="MWA310" s="1"/>
      <c r="MWB310" s="1"/>
      <c r="MWC310" s="1"/>
      <c r="MWD310" s="1"/>
      <c r="MWE310" s="1"/>
      <c r="MWF310" s="1"/>
      <c r="MWG310" s="1"/>
      <c r="MWH310" s="1"/>
      <c r="MWI310" s="1"/>
      <c r="MWJ310" s="1"/>
      <c r="MWK310" s="1"/>
      <c r="MWL310" s="1"/>
      <c r="MWM310" s="1"/>
      <c r="MWN310" s="1"/>
      <c r="MWO310" s="1"/>
      <c r="MWP310" s="1"/>
      <c r="MWQ310" s="1"/>
      <c r="MWR310" s="1"/>
      <c r="MWS310" s="1"/>
      <c r="MWT310" s="1"/>
      <c r="MWU310" s="1"/>
      <c r="MWV310" s="1"/>
      <c r="MWW310" s="1"/>
      <c r="MWX310" s="1"/>
      <c r="MWY310" s="1"/>
      <c r="MWZ310" s="1"/>
      <c r="MXA310" s="1"/>
      <c r="MXB310" s="1"/>
      <c r="MXC310" s="1"/>
      <c r="MXD310" s="1"/>
      <c r="MXE310" s="1"/>
      <c r="MXF310" s="1"/>
      <c r="MXG310" s="1"/>
      <c r="MXH310" s="1"/>
      <c r="MXI310" s="1"/>
      <c r="MXJ310" s="1"/>
      <c r="MXK310" s="1"/>
      <c r="MXL310" s="1"/>
      <c r="MXM310" s="1"/>
      <c r="MXN310" s="1"/>
      <c r="MXO310" s="1"/>
      <c r="MXP310" s="1"/>
      <c r="MXQ310" s="1"/>
      <c r="MXR310" s="1"/>
      <c r="MXS310" s="1"/>
      <c r="MXT310" s="1"/>
      <c r="MXU310" s="1"/>
      <c r="MXV310" s="1"/>
      <c r="MXW310" s="1"/>
      <c r="MXX310" s="1"/>
      <c r="MXY310" s="1"/>
      <c r="MXZ310" s="1"/>
      <c r="MYA310" s="1"/>
      <c r="MYB310" s="1"/>
      <c r="MYC310" s="1"/>
      <c r="MYD310" s="1"/>
      <c r="MYE310" s="1"/>
      <c r="MYF310" s="1"/>
      <c r="MYG310" s="1"/>
      <c r="MYH310" s="1"/>
      <c r="MYI310" s="1"/>
      <c r="MYJ310" s="1"/>
      <c r="MYK310" s="1"/>
      <c r="MYL310" s="1"/>
      <c r="MYM310" s="1"/>
      <c r="MYN310" s="1"/>
      <c r="MYO310" s="1"/>
      <c r="MYP310" s="1"/>
      <c r="MYQ310" s="1"/>
      <c r="MYR310" s="1"/>
      <c r="MYS310" s="1"/>
      <c r="MYT310" s="1"/>
      <c r="MYU310" s="1"/>
      <c r="MYV310" s="1"/>
      <c r="MYW310" s="1"/>
      <c r="MYX310" s="1"/>
      <c r="MYY310" s="1"/>
      <c r="MYZ310" s="1"/>
      <c r="MZA310" s="1"/>
      <c r="MZB310" s="1"/>
      <c r="MZC310" s="1"/>
      <c r="MZD310" s="1"/>
      <c r="MZE310" s="1"/>
      <c r="MZF310" s="1"/>
      <c r="MZG310" s="1"/>
      <c r="MZH310" s="1"/>
      <c r="MZI310" s="1"/>
      <c r="MZJ310" s="1"/>
      <c r="MZK310" s="1"/>
      <c r="MZL310" s="1"/>
      <c r="MZM310" s="1"/>
      <c r="MZN310" s="1"/>
      <c r="MZO310" s="1"/>
      <c r="MZP310" s="1"/>
      <c r="MZQ310" s="1"/>
      <c r="MZR310" s="1"/>
      <c r="MZS310" s="1"/>
      <c r="MZT310" s="1"/>
      <c r="MZU310" s="1"/>
      <c r="MZV310" s="1"/>
      <c r="MZW310" s="1"/>
      <c r="MZX310" s="1"/>
      <c r="MZY310" s="1"/>
      <c r="MZZ310" s="1"/>
      <c r="NAA310" s="1"/>
      <c r="NAB310" s="1"/>
      <c r="NAC310" s="1"/>
      <c r="NAD310" s="1"/>
      <c r="NAE310" s="1"/>
      <c r="NAF310" s="1"/>
      <c r="NAG310" s="1"/>
      <c r="NAH310" s="1"/>
      <c r="NAI310" s="1"/>
      <c r="NAJ310" s="1"/>
      <c r="NAK310" s="1"/>
      <c r="NAL310" s="1"/>
      <c r="NAM310" s="1"/>
      <c r="NAN310" s="1"/>
      <c r="NAO310" s="1"/>
      <c r="NAP310" s="1"/>
      <c r="NAQ310" s="1"/>
      <c r="NAR310" s="1"/>
      <c r="NAS310" s="1"/>
      <c r="NAT310" s="1"/>
      <c r="NAU310" s="1"/>
      <c r="NAV310" s="1"/>
      <c r="NAW310" s="1"/>
      <c r="NAX310" s="1"/>
      <c r="NAY310" s="1"/>
      <c r="NAZ310" s="1"/>
      <c r="NBA310" s="1"/>
      <c r="NBB310" s="1"/>
      <c r="NBC310" s="1"/>
      <c r="NBD310" s="1"/>
      <c r="NBE310" s="1"/>
      <c r="NBF310" s="1"/>
      <c r="NBG310" s="1"/>
      <c r="NBH310" s="1"/>
      <c r="NBI310" s="1"/>
      <c r="NBJ310" s="1"/>
      <c r="NBK310" s="1"/>
      <c r="NBL310" s="1"/>
      <c r="NBM310" s="1"/>
      <c r="NBN310" s="1"/>
      <c r="NBO310" s="1"/>
      <c r="NBP310" s="1"/>
      <c r="NBQ310" s="1"/>
      <c r="NBR310" s="1"/>
      <c r="NBS310" s="1"/>
      <c r="NBT310" s="1"/>
      <c r="NBU310" s="1"/>
      <c r="NBV310" s="1"/>
      <c r="NBW310" s="1"/>
      <c r="NBX310" s="1"/>
      <c r="NBY310" s="1"/>
      <c r="NBZ310" s="1"/>
      <c r="NCA310" s="1"/>
      <c r="NCB310" s="1"/>
      <c r="NCC310" s="1"/>
      <c r="NCD310" s="1"/>
      <c r="NCE310" s="1"/>
      <c r="NCF310" s="1"/>
      <c r="NCG310" s="1"/>
      <c r="NCH310" s="1"/>
      <c r="NCI310" s="1"/>
      <c r="NCJ310" s="1"/>
      <c r="NCK310" s="1"/>
      <c r="NCL310" s="1"/>
      <c r="NCM310" s="1"/>
      <c r="NCN310" s="1"/>
      <c r="NCO310" s="1"/>
      <c r="NCP310" s="1"/>
      <c r="NCQ310" s="1"/>
      <c r="NCR310" s="1"/>
      <c r="NCS310" s="1"/>
      <c r="NCT310" s="1"/>
      <c r="NCU310" s="1"/>
      <c r="NCV310" s="1"/>
      <c r="NCW310" s="1"/>
      <c r="NCX310" s="1"/>
      <c r="NCY310" s="1"/>
      <c r="NCZ310" s="1"/>
      <c r="NDA310" s="1"/>
      <c r="NDB310" s="1"/>
      <c r="NDC310" s="1"/>
      <c r="NDD310" s="1"/>
      <c r="NDE310" s="1"/>
      <c r="NDF310" s="1"/>
      <c r="NDG310" s="1"/>
      <c r="NDH310" s="1"/>
      <c r="NDI310" s="1"/>
      <c r="NDJ310" s="1"/>
      <c r="NDK310" s="1"/>
      <c r="NDL310" s="1"/>
      <c r="NDM310" s="1"/>
      <c r="NDN310" s="1"/>
      <c r="NDO310" s="1"/>
      <c r="NDP310" s="1"/>
      <c r="NDQ310" s="1"/>
      <c r="NDR310" s="1"/>
      <c r="NDS310" s="1"/>
      <c r="NDT310" s="1"/>
      <c r="NDU310" s="1"/>
      <c r="NDV310" s="1"/>
      <c r="NDW310" s="1"/>
      <c r="NDX310" s="1"/>
      <c r="NDY310" s="1"/>
      <c r="NDZ310" s="1"/>
      <c r="NEA310" s="1"/>
      <c r="NEB310" s="1"/>
      <c r="NEC310" s="1"/>
      <c r="NED310" s="1"/>
      <c r="NEE310" s="1"/>
      <c r="NEF310" s="1"/>
      <c r="NEG310" s="1"/>
      <c r="NEH310" s="1"/>
      <c r="NEI310" s="1"/>
      <c r="NEJ310" s="1"/>
      <c r="NEK310" s="1"/>
      <c r="NEL310" s="1"/>
      <c r="NEM310" s="1"/>
      <c r="NEN310" s="1"/>
      <c r="NEO310" s="1"/>
      <c r="NEP310" s="1"/>
      <c r="NEQ310" s="1"/>
      <c r="NER310" s="1"/>
      <c r="NES310" s="1"/>
      <c r="NET310" s="1"/>
      <c r="NEU310" s="1"/>
      <c r="NEV310" s="1"/>
      <c r="NEW310" s="1"/>
      <c r="NEX310" s="1"/>
      <c r="NEY310" s="1"/>
      <c r="NEZ310" s="1"/>
      <c r="NFA310" s="1"/>
      <c r="NFB310" s="1"/>
      <c r="NFC310" s="1"/>
      <c r="NFD310" s="1"/>
      <c r="NFE310" s="1"/>
      <c r="NFF310" s="1"/>
      <c r="NFG310" s="1"/>
      <c r="NFH310" s="1"/>
      <c r="NFI310" s="1"/>
      <c r="NFJ310" s="1"/>
      <c r="NFK310" s="1"/>
      <c r="NFL310" s="1"/>
      <c r="NFM310" s="1"/>
      <c r="NFN310" s="1"/>
      <c r="NFO310" s="1"/>
      <c r="NFP310" s="1"/>
      <c r="NFQ310" s="1"/>
      <c r="NFR310" s="1"/>
      <c r="NFS310" s="1"/>
      <c r="NFT310" s="1"/>
      <c r="NFU310" s="1"/>
      <c r="NFV310" s="1"/>
      <c r="NFW310" s="1"/>
      <c r="NFX310" s="1"/>
      <c r="NFY310" s="1"/>
      <c r="NFZ310" s="1"/>
      <c r="NGA310" s="1"/>
      <c r="NGB310" s="1"/>
      <c r="NGC310" s="1"/>
      <c r="NGD310" s="1"/>
      <c r="NGE310" s="1"/>
      <c r="NGF310" s="1"/>
      <c r="NGG310" s="1"/>
      <c r="NGH310" s="1"/>
      <c r="NGI310" s="1"/>
      <c r="NGJ310" s="1"/>
      <c r="NGK310" s="1"/>
      <c r="NGL310" s="1"/>
      <c r="NGM310" s="1"/>
      <c r="NGN310" s="1"/>
      <c r="NGO310" s="1"/>
      <c r="NGP310" s="1"/>
      <c r="NGQ310" s="1"/>
      <c r="NGR310" s="1"/>
      <c r="NGS310" s="1"/>
      <c r="NGT310" s="1"/>
      <c r="NGU310" s="1"/>
      <c r="NGV310" s="1"/>
      <c r="NGW310" s="1"/>
      <c r="NGX310" s="1"/>
      <c r="NGY310" s="1"/>
      <c r="NGZ310" s="1"/>
      <c r="NHA310" s="1"/>
      <c r="NHB310" s="1"/>
      <c r="NHC310" s="1"/>
      <c r="NHD310" s="1"/>
      <c r="NHE310" s="1"/>
      <c r="NHF310" s="1"/>
      <c r="NHG310" s="1"/>
      <c r="NHH310" s="1"/>
      <c r="NHI310" s="1"/>
      <c r="NHJ310" s="1"/>
      <c r="NHK310" s="1"/>
      <c r="NHL310" s="1"/>
      <c r="NHM310" s="1"/>
      <c r="NHN310" s="1"/>
      <c r="NHO310" s="1"/>
      <c r="NHP310" s="1"/>
      <c r="NHQ310" s="1"/>
      <c r="NHR310" s="1"/>
      <c r="NHS310" s="1"/>
      <c r="NHT310" s="1"/>
      <c r="NHU310" s="1"/>
      <c r="NHV310" s="1"/>
      <c r="NHW310" s="1"/>
      <c r="NHX310" s="1"/>
      <c r="NHY310" s="1"/>
      <c r="NHZ310" s="1"/>
      <c r="NIA310" s="1"/>
      <c r="NIB310" s="1"/>
      <c r="NIC310" s="1"/>
      <c r="NID310" s="1"/>
      <c r="NIE310" s="1"/>
      <c r="NIF310" s="1"/>
      <c r="NIG310" s="1"/>
      <c r="NIH310" s="1"/>
      <c r="NII310" s="1"/>
      <c r="NIJ310" s="1"/>
      <c r="NIK310" s="1"/>
      <c r="NIL310" s="1"/>
      <c r="NIM310" s="1"/>
      <c r="NIN310" s="1"/>
      <c r="NIO310" s="1"/>
      <c r="NIP310" s="1"/>
      <c r="NIQ310" s="1"/>
      <c r="NIR310" s="1"/>
      <c r="NIS310" s="1"/>
      <c r="NIT310" s="1"/>
      <c r="NIU310" s="1"/>
      <c r="NIV310" s="1"/>
      <c r="NIW310" s="1"/>
      <c r="NIX310" s="1"/>
      <c r="NIY310" s="1"/>
      <c r="NIZ310" s="1"/>
      <c r="NJA310" s="1"/>
      <c r="NJB310" s="1"/>
      <c r="NJC310" s="1"/>
      <c r="NJD310" s="1"/>
      <c r="NJE310" s="1"/>
      <c r="NJF310" s="1"/>
      <c r="NJG310" s="1"/>
      <c r="NJH310" s="1"/>
      <c r="NJI310" s="1"/>
      <c r="NJJ310" s="1"/>
      <c r="NJK310" s="1"/>
      <c r="NJL310" s="1"/>
      <c r="NJM310" s="1"/>
      <c r="NJN310" s="1"/>
      <c r="NJO310" s="1"/>
      <c r="NJP310" s="1"/>
      <c r="NJQ310" s="1"/>
      <c r="NJR310" s="1"/>
      <c r="NJS310" s="1"/>
      <c r="NJT310" s="1"/>
      <c r="NJU310" s="1"/>
      <c r="NJV310" s="1"/>
      <c r="NJW310" s="1"/>
      <c r="NJX310" s="1"/>
      <c r="NJY310" s="1"/>
      <c r="NJZ310" s="1"/>
      <c r="NKA310" s="1"/>
      <c r="NKB310" s="1"/>
      <c r="NKC310" s="1"/>
      <c r="NKD310" s="1"/>
      <c r="NKE310" s="1"/>
      <c r="NKF310" s="1"/>
      <c r="NKG310" s="1"/>
      <c r="NKH310" s="1"/>
      <c r="NKI310" s="1"/>
      <c r="NKJ310" s="1"/>
      <c r="NKK310" s="1"/>
      <c r="NKL310" s="1"/>
      <c r="NKM310" s="1"/>
      <c r="NKN310" s="1"/>
      <c r="NKO310" s="1"/>
      <c r="NKP310" s="1"/>
      <c r="NKQ310" s="1"/>
      <c r="NKR310" s="1"/>
      <c r="NKS310" s="1"/>
      <c r="NKT310" s="1"/>
      <c r="NKU310" s="1"/>
      <c r="NKV310" s="1"/>
      <c r="NKW310" s="1"/>
      <c r="NKX310" s="1"/>
      <c r="NKY310" s="1"/>
      <c r="NKZ310" s="1"/>
      <c r="NLA310" s="1"/>
      <c r="NLB310" s="1"/>
      <c r="NLC310" s="1"/>
      <c r="NLD310" s="1"/>
      <c r="NLE310" s="1"/>
      <c r="NLF310" s="1"/>
      <c r="NLG310" s="1"/>
      <c r="NLH310" s="1"/>
      <c r="NLI310" s="1"/>
      <c r="NLJ310" s="1"/>
      <c r="NLK310" s="1"/>
      <c r="NLL310" s="1"/>
      <c r="NLM310" s="1"/>
      <c r="NLN310" s="1"/>
      <c r="NLO310" s="1"/>
      <c r="NLP310" s="1"/>
      <c r="NLQ310" s="1"/>
      <c r="NLR310" s="1"/>
      <c r="NLS310" s="1"/>
      <c r="NLT310" s="1"/>
      <c r="NLU310" s="1"/>
      <c r="NLV310" s="1"/>
      <c r="NLW310" s="1"/>
      <c r="NLX310" s="1"/>
      <c r="NLY310" s="1"/>
      <c r="NLZ310" s="1"/>
      <c r="NMA310" s="1"/>
      <c r="NMB310" s="1"/>
      <c r="NMC310" s="1"/>
      <c r="NMD310" s="1"/>
      <c r="NME310" s="1"/>
      <c r="NMF310" s="1"/>
      <c r="NMG310" s="1"/>
      <c r="NMH310" s="1"/>
      <c r="NMI310" s="1"/>
      <c r="NMJ310" s="1"/>
      <c r="NMK310" s="1"/>
      <c r="NML310" s="1"/>
      <c r="NMM310" s="1"/>
      <c r="NMN310" s="1"/>
      <c r="NMO310" s="1"/>
      <c r="NMP310" s="1"/>
      <c r="NMQ310" s="1"/>
      <c r="NMR310" s="1"/>
      <c r="NMS310" s="1"/>
      <c r="NMT310" s="1"/>
      <c r="NMU310" s="1"/>
      <c r="NMV310" s="1"/>
      <c r="NMW310" s="1"/>
      <c r="NMX310" s="1"/>
      <c r="NMY310" s="1"/>
      <c r="NMZ310" s="1"/>
      <c r="NNA310" s="1"/>
      <c r="NNB310" s="1"/>
      <c r="NNC310" s="1"/>
      <c r="NND310" s="1"/>
      <c r="NNE310" s="1"/>
      <c r="NNF310" s="1"/>
      <c r="NNG310" s="1"/>
      <c r="NNH310" s="1"/>
      <c r="NNI310" s="1"/>
      <c r="NNJ310" s="1"/>
      <c r="NNK310" s="1"/>
      <c r="NNL310" s="1"/>
      <c r="NNM310" s="1"/>
      <c r="NNN310" s="1"/>
      <c r="NNO310" s="1"/>
      <c r="NNP310" s="1"/>
      <c r="NNQ310" s="1"/>
      <c r="NNR310" s="1"/>
      <c r="NNS310" s="1"/>
      <c r="NNT310" s="1"/>
      <c r="NNU310" s="1"/>
      <c r="NNV310" s="1"/>
      <c r="NNW310" s="1"/>
      <c r="NNX310" s="1"/>
      <c r="NNY310" s="1"/>
      <c r="NNZ310" s="1"/>
      <c r="NOA310" s="1"/>
      <c r="NOB310" s="1"/>
      <c r="NOC310" s="1"/>
      <c r="NOD310" s="1"/>
      <c r="NOE310" s="1"/>
      <c r="NOF310" s="1"/>
      <c r="NOG310" s="1"/>
      <c r="NOH310" s="1"/>
      <c r="NOI310" s="1"/>
      <c r="NOJ310" s="1"/>
      <c r="NOK310" s="1"/>
      <c r="NOL310" s="1"/>
      <c r="NOM310" s="1"/>
      <c r="NON310" s="1"/>
      <c r="NOO310" s="1"/>
      <c r="NOP310" s="1"/>
      <c r="NOQ310" s="1"/>
      <c r="NOR310" s="1"/>
      <c r="NOS310" s="1"/>
      <c r="NOT310" s="1"/>
      <c r="NOU310" s="1"/>
      <c r="NOV310" s="1"/>
      <c r="NOW310" s="1"/>
      <c r="NOX310" s="1"/>
      <c r="NOY310" s="1"/>
      <c r="NOZ310" s="1"/>
      <c r="NPA310" s="1"/>
      <c r="NPB310" s="1"/>
      <c r="NPC310" s="1"/>
      <c r="NPD310" s="1"/>
      <c r="NPE310" s="1"/>
      <c r="NPF310" s="1"/>
      <c r="NPG310" s="1"/>
      <c r="NPH310" s="1"/>
      <c r="NPI310" s="1"/>
      <c r="NPJ310" s="1"/>
      <c r="NPK310" s="1"/>
      <c r="NPL310" s="1"/>
      <c r="NPM310" s="1"/>
      <c r="NPN310" s="1"/>
      <c r="NPO310" s="1"/>
      <c r="NPP310" s="1"/>
      <c r="NPQ310" s="1"/>
      <c r="NPR310" s="1"/>
      <c r="NPS310" s="1"/>
      <c r="NPT310" s="1"/>
      <c r="NPU310" s="1"/>
      <c r="NPV310" s="1"/>
      <c r="NPW310" s="1"/>
      <c r="NPX310" s="1"/>
      <c r="NPY310" s="1"/>
      <c r="NPZ310" s="1"/>
      <c r="NQA310" s="1"/>
      <c r="NQB310" s="1"/>
      <c r="NQC310" s="1"/>
      <c r="NQD310" s="1"/>
      <c r="NQE310" s="1"/>
      <c r="NQF310" s="1"/>
      <c r="NQG310" s="1"/>
      <c r="NQH310" s="1"/>
      <c r="NQI310" s="1"/>
      <c r="NQJ310" s="1"/>
      <c r="NQK310" s="1"/>
      <c r="NQL310" s="1"/>
      <c r="NQM310" s="1"/>
      <c r="NQN310" s="1"/>
      <c r="NQO310" s="1"/>
      <c r="NQP310" s="1"/>
      <c r="NQQ310" s="1"/>
      <c r="NQR310" s="1"/>
      <c r="NQS310" s="1"/>
      <c r="NQT310" s="1"/>
      <c r="NQU310" s="1"/>
      <c r="NQV310" s="1"/>
      <c r="NQW310" s="1"/>
      <c r="NQX310" s="1"/>
      <c r="NQY310" s="1"/>
      <c r="NQZ310" s="1"/>
      <c r="NRA310" s="1"/>
      <c r="NRB310" s="1"/>
      <c r="NRC310" s="1"/>
      <c r="NRD310" s="1"/>
      <c r="NRE310" s="1"/>
      <c r="NRF310" s="1"/>
      <c r="NRG310" s="1"/>
      <c r="NRH310" s="1"/>
      <c r="NRI310" s="1"/>
      <c r="NRJ310" s="1"/>
      <c r="NRK310" s="1"/>
      <c r="NRL310" s="1"/>
      <c r="NRM310" s="1"/>
      <c r="NRN310" s="1"/>
      <c r="NRO310" s="1"/>
      <c r="NRP310" s="1"/>
      <c r="NRQ310" s="1"/>
      <c r="NRR310" s="1"/>
      <c r="NRS310" s="1"/>
      <c r="NRT310" s="1"/>
      <c r="NRU310" s="1"/>
      <c r="NRV310" s="1"/>
      <c r="NRW310" s="1"/>
      <c r="NRX310" s="1"/>
      <c r="NRY310" s="1"/>
      <c r="NRZ310" s="1"/>
      <c r="NSA310" s="1"/>
      <c r="NSB310" s="1"/>
      <c r="NSC310" s="1"/>
      <c r="NSD310" s="1"/>
      <c r="NSE310" s="1"/>
      <c r="NSF310" s="1"/>
      <c r="NSG310" s="1"/>
      <c r="NSH310" s="1"/>
      <c r="NSI310" s="1"/>
      <c r="NSJ310" s="1"/>
      <c r="NSK310" s="1"/>
      <c r="NSL310" s="1"/>
      <c r="NSM310" s="1"/>
      <c r="NSN310" s="1"/>
      <c r="NSO310" s="1"/>
      <c r="NSP310" s="1"/>
      <c r="NSQ310" s="1"/>
      <c r="NSR310" s="1"/>
      <c r="NSS310" s="1"/>
      <c r="NST310" s="1"/>
      <c r="NSU310" s="1"/>
      <c r="NSV310" s="1"/>
      <c r="NSW310" s="1"/>
      <c r="NSX310" s="1"/>
      <c r="NSY310" s="1"/>
      <c r="NSZ310" s="1"/>
      <c r="NTA310" s="1"/>
      <c r="NTB310" s="1"/>
      <c r="NTC310" s="1"/>
      <c r="NTD310" s="1"/>
      <c r="NTE310" s="1"/>
      <c r="NTF310" s="1"/>
      <c r="NTG310" s="1"/>
      <c r="NTH310" s="1"/>
      <c r="NTI310" s="1"/>
      <c r="NTJ310" s="1"/>
      <c r="NTK310" s="1"/>
      <c r="NTL310" s="1"/>
      <c r="NTM310" s="1"/>
      <c r="NTN310" s="1"/>
      <c r="NTO310" s="1"/>
      <c r="NTP310" s="1"/>
      <c r="NTQ310" s="1"/>
      <c r="NTR310" s="1"/>
      <c r="NTS310" s="1"/>
      <c r="NTT310" s="1"/>
      <c r="NTU310" s="1"/>
      <c r="NTV310" s="1"/>
      <c r="NTW310" s="1"/>
      <c r="NTX310" s="1"/>
      <c r="NTY310" s="1"/>
      <c r="NTZ310" s="1"/>
      <c r="NUA310" s="1"/>
      <c r="NUB310" s="1"/>
      <c r="NUC310" s="1"/>
      <c r="NUD310" s="1"/>
      <c r="NUE310" s="1"/>
      <c r="NUF310" s="1"/>
      <c r="NUG310" s="1"/>
      <c r="NUH310" s="1"/>
      <c r="NUI310" s="1"/>
      <c r="NUJ310" s="1"/>
      <c r="NUK310" s="1"/>
      <c r="NUL310" s="1"/>
      <c r="NUM310" s="1"/>
      <c r="NUN310" s="1"/>
      <c r="NUO310" s="1"/>
      <c r="NUP310" s="1"/>
      <c r="NUQ310" s="1"/>
      <c r="NUR310" s="1"/>
      <c r="NUS310" s="1"/>
      <c r="NUT310" s="1"/>
      <c r="NUU310" s="1"/>
      <c r="NUV310" s="1"/>
      <c r="NUW310" s="1"/>
      <c r="NUX310" s="1"/>
      <c r="NUY310" s="1"/>
      <c r="NUZ310" s="1"/>
      <c r="NVA310" s="1"/>
      <c r="NVB310" s="1"/>
      <c r="NVC310" s="1"/>
      <c r="NVD310" s="1"/>
      <c r="NVE310" s="1"/>
      <c r="NVF310" s="1"/>
      <c r="NVG310" s="1"/>
      <c r="NVH310" s="1"/>
      <c r="NVI310" s="1"/>
      <c r="NVJ310" s="1"/>
      <c r="NVK310" s="1"/>
      <c r="NVL310" s="1"/>
      <c r="NVM310" s="1"/>
      <c r="NVN310" s="1"/>
      <c r="NVO310" s="1"/>
      <c r="NVP310" s="1"/>
      <c r="NVQ310" s="1"/>
      <c r="NVR310" s="1"/>
      <c r="NVS310" s="1"/>
      <c r="NVT310" s="1"/>
      <c r="NVU310" s="1"/>
      <c r="NVV310" s="1"/>
      <c r="NVW310" s="1"/>
      <c r="NVX310" s="1"/>
      <c r="NVY310" s="1"/>
      <c r="NVZ310" s="1"/>
      <c r="NWA310" s="1"/>
      <c r="NWB310" s="1"/>
      <c r="NWC310" s="1"/>
      <c r="NWD310" s="1"/>
      <c r="NWE310" s="1"/>
      <c r="NWF310" s="1"/>
      <c r="NWG310" s="1"/>
      <c r="NWH310" s="1"/>
      <c r="NWI310" s="1"/>
      <c r="NWJ310" s="1"/>
      <c r="NWK310" s="1"/>
      <c r="NWL310" s="1"/>
      <c r="NWM310" s="1"/>
      <c r="NWN310" s="1"/>
      <c r="NWO310" s="1"/>
      <c r="NWP310" s="1"/>
      <c r="NWQ310" s="1"/>
      <c r="NWR310" s="1"/>
      <c r="NWS310" s="1"/>
      <c r="NWT310" s="1"/>
      <c r="NWU310" s="1"/>
      <c r="NWV310" s="1"/>
      <c r="NWW310" s="1"/>
      <c r="NWX310" s="1"/>
      <c r="NWY310" s="1"/>
      <c r="NWZ310" s="1"/>
      <c r="NXA310" s="1"/>
      <c r="NXB310" s="1"/>
      <c r="NXC310" s="1"/>
      <c r="NXD310" s="1"/>
      <c r="NXE310" s="1"/>
      <c r="NXF310" s="1"/>
      <c r="NXG310" s="1"/>
      <c r="NXH310" s="1"/>
      <c r="NXI310" s="1"/>
      <c r="NXJ310" s="1"/>
      <c r="NXK310" s="1"/>
      <c r="NXL310" s="1"/>
      <c r="NXM310" s="1"/>
      <c r="NXN310" s="1"/>
      <c r="NXO310" s="1"/>
      <c r="NXP310" s="1"/>
      <c r="NXQ310" s="1"/>
      <c r="NXR310" s="1"/>
      <c r="NXS310" s="1"/>
      <c r="NXT310" s="1"/>
      <c r="NXU310" s="1"/>
      <c r="NXV310" s="1"/>
      <c r="NXW310" s="1"/>
      <c r="NXX310" s="1"/>
      <c r="NXY310" s="1"/>
      <c r="NXZ310" s="1"/>
      <c r="NYA310" s="1"/>
      <c r="NYB310" s="1"/>
      <c r="NYC310" s="1"/>
      <c r="NYD310" s="1"/>
      <c r="NYE310" s="1"/>
      <c r="NYF310" s="1"/>
      <c r="NYG310" s="1"/>
      <c r="NYH310" s="1"/>
      <c r="NYI310" s="1"/>
      <c r="NYJ310" s="1"/>
      <c r="NYK310" s="1"/>
      <c r="NYL310" s="1"/>
      <c r="NYM310" s="1"/>
      <c r="NYN310" s="1"/>
      <c r="NYO310" s="1"/>
      <c r="NYP310" s="1"/>
      <c r="NYQ310" s="1"/>
      <c r="NYR310" s="1"/>
      <c r="NYS310" s="1"/>
      <c r="NYT310" s="1"/>
      <c r="NYU310" s="1"/>
      <c r="NYV310" s="1"/>
      <c r="NYW310" s="1"/>
      <c r="NYX310" s="1"/>
      <c r="NYY310" s="1"/>
      <c r="NYZ310" s="1"/>
      <c r="NZA310" s="1"/>
      <c r="NZB310" s="1"/>
      <c r="NZC310" s="1"/>
      <c r="NZD310" s="1"/>
      <c r="NZE310" s="1"/>
      <c r="NZF310" s="1"/>
      <c r="NZG310" s="1"/>
      <c r="NZH310" s="1"/>
      <c r="NZI310" s="1"/>
      <c r="NZJ310" s="1"/>
      <c r="NZK310" s="1"/>
      <c r="NZL310" s="1"/>
      <c r="NZM310" s="1"/>
      <c r="NZN310" s="1"/>
      <c r="NZO310" s="1"/>
      <c r="NZP310" s="1"/>
      <c r="NZQ310" s="1"/>
      <c r="NZR310" s="1"/>
      <c r="NZS310" s="1"/>
      <c r="NZT310" s="1"/>
      <c r="NZU310" s="1"/>
      <c r="NZV310" s="1"/>
      <c r="NZW310" s="1"/>
      <c r="NZX310" s="1"/>
      <c r="NZY310" s="1"/>
      <c r="NZZ310" s="1"/>
      <c r="OAA310" s="1"/>
      <c r="OAB310" s="1"/>
      <c r="OAC310" s="1"/>
      <c r="OAD310" s="1"/>
      <c r="OAE310" s="1"/>
      <c r="OAF310" s="1"/>
      <c r="OAG310" s="1"/>
      <c r="OAH310" s="1"/>
      <c r="OAI310" s="1"/>
      <c r="OAJ310" s="1"/>
      <c r="OAK310" s="1"/>
      <c r="OAL310" s="1"/>
      <c r="OAM310" s="1"/>
      <c r="OAN310" s="1"/>
      <c r="OAO310" s="1"/>
      <c r="OAP310" s="1"/>
      <c r="OAQ310" s="1"/>
      <c r="OAR310" s="1"/>
      <c r="OAS310" s="1"/>
      <c r="OAT310" s="1"/>
      <c r="OAU310" s="1"/>
      <c r="OAV310" s="1"/>
      <c r="OAW310" s="1"/>
      <c r="OAX310" s="1"/>
      <c r="OAY310" s="1"/>
      <c r="OAZ310" s="1"/>
      <c r="OBA310" s="1"/>
      <c r="OBB310" s="1"/>
      <c r="OBC310" s="1"/>
      <c r="OBD310" s="1"/>
      <c r="OBE310" s="1"/>
      <c r="OBF310" s="1"/>
      <c r="OBG310" s="1"/>
      <c r="OBH310" s="1"/>
      <c r="OBI310" s="1"/>
      <c r="OBJ310" s="1"/>
      <c r="OBK310" s="1"/>
      <c r="OBL310" s="1"/>
      <c r="OBM310" s="1"/>
      <c r="OBN310" s="1"/>
      <c r="OBO310" s="1"/>
      <c r="OBP310" s="1"/>
      <c r="OBQ310" s="1"/>
      <c r="OBR310" s="1"/>
      <c r="OBS310" s="1"/>
      <c r="OBT310" s="1"/>
      <c r="OBU310" s="1"/>
      <c r="OBV310" s="1"/>
      <c r="OBW310" s="1"/>
      <c r="OBX310" s="1"/>
      <c r="OBY310" s="1"/>
      <c r="OBZ310" s="1"/>
      <c r="OCA310" s="1"/>
      <c r="OCB310" s="1"/>
      <c r="OCC310" s="1"/>
      <c r="OCD310" s="1"/>
      <c r="OCE310" s="1"/>
      <c r="OCF310" s="1"/>
      <c r="OCG310" s="1"/>
      <c r="OCH310" s="1"/>
      <c r="OCI310" s="1"/>
      <c r="OCJ310" s="1"/>
      <c r="OCK310" s="1"/>
      <c r="OCL310" s="1"/>
      <c r="OCM310" s="1"/>
      <c r="OCN310" s="1"/>
      <c r="OCO310" s="1"/>
      <c r="OCP310" s="1"/>
      <c r="OCQ310" s="1"/>
      <c r="OCR310" s="1"/>
      <c r="OCS310" s="1"/>
      <c r="OCT310" s="1"/>
      <c r="OCU310" s="1"/>
      <c r="OCV310" s="1"/>
      <c r="OCW310" s="1"/>
      <c r="OCX310" s="1"/>
      <c r="OCY310" s="1"/>
      <c r="OCZ310" s="1"/>
      <c r="ODA310" s="1"/>
      <c r="ODB310" s="1"/>
      <c r="ODC310" s="1"/>
      <c r="ODD310" s="1"/>
      <c r="ODE310" s="1"/>
      <c r="ODF310" s="1"/>
      <c r="ODG310" s="1"/>
      <c r="ODH310" s="1"/>
      <c r="ODI310" s="1"/>
      <c r="ODJ310" s="1"/>
      <c r="ODK310" s="1"/>
      <c r="ODL310" s="1"/>
      <c r="ODM310" s="1"/>
      <c r="ODN310" s="1"/>
      <c r="ODO310" s="1"/>
      <c r="ODP310" s="1"/>
      <c r="ODQ310" s="1"/>
      <c r="ODR310" s="1"/>
      <c r="ODS310" s="1"/>
      <c r="ODT310" s="1"/>
      <c r="ODU310" s="1"/>
      <c r="ODV310" s="1"/>
      <c r="ODW310" s="1"/>
      <c r="ODX310" s="1"/>
      <c r="ODY310" s="1"/>
      <c r="ODZ310" s="1"/>
      <c r="OEA310" s="1"/>
      <c r="OEB310" s="1"/>
      <c r="OEC310" s="1"/>
      <c r="OED310" s="1"/>
      <c r="OEE310" s="1"/>
      <c r="OEF310" s="1"/>
      <c r="OEG310" s="1"/>
      <c r="OEH310" s="1"/>
      <c r="OEI310" s="1"/>
      <c r="OEJ310" s="1"/>
      <c r="OEK310" s="1"/>
      <c r="OEL310" s="1"/>
      <c r="OEM310" s="1"/>
      <c r="OEN310" s="1"/>
      <c r="OEO310" s="1"/>
      <c r="OEP310" s="1"/>
      <c r="OEQ310" s="1"/>
      <c r="OER310" s="1"/>
      <c r="OES310" s="1"/>
      <c r="OET310" s="1"/>
      <c r="OEU310" s="1"/>
      <c r="OEV310" s="1"/>
      <c r="OEW310" s="1"/>
      <c r="OEX310" s="1"/>
      <c r="OEY310" s="1"/>
      <c r="OEZ310" s="1"/>
      <c r="OFA310" s="1"/>
      <c r="OFB310" s="1"/>
      <c r="OFC310" s="1"/>
      <c r="OFD310" s="1"/>
      <c r="OFE310" s="1"/>
      <c r="OFF310" s="1"/>
      <c r="OFG310" s="1"/>
      <c r="OFH310" s="1"/>
      <c r="OFI310" s="1"/>
      <c r="OFJ310" s="1"/>
      <c r="OFK310" s="1"/>
      <c r="OFL310" s="1"/>
      <c r="OFM310" s="1"/>
      <c r="OFN310" s="1"/>
      <c r="OFO310" s="1"/>
      <c r="OFP310" s="1"/>
      <c r="OFQ310" s="1"/>
      <c r="OFR310" s="1"/>
      <c r="OFS310" s="1"/>
      <c r="OFT310" s="1"/>
      <c r="OFU310" s="1"/>
      <c r="OFV310" s="1"/>
      <c r="OFW310" s="1"/>
      <c r="OFX310" s="1"/>
      <c r="OFY310" s="1"/>
      <c r="OFZ310" s="1"/>
      <c r="OGA310" s="1"/>
      <c r="OGB310" s="1"/>
      <c r="OGC310" s="1"/>
      <c r="OGD310" s="1"/>
      <c r="OGE310" s="1"/>
      <c r="OGF310" s="1"/>
      <c r="OGG310" s="1"/>
      <c r="OGH310" s="1"/>
      <c r="OGI310" s="1"/>
      <c r="OGJ310" s="1"/>
      <c r="OGK310" s="1"/>
      <c r="OGL310" s="1"/>
      <c r="OGM310" s="1"/>
      <c r="OGN310" s="1"/>
      <c r="OGO310" s="1"/>
      <c r="OGP310" s="1"/>
      <c r="OGQ310" s="1"/>
      <c r="OGR310" s="1"/>
      <c r="OGS310" s="1"/>
      <c r="OGT310" s="1"/>
      <c r="OGU310" s="1"/>
      <c r="OGV310" s="1"/>
      <c r="OGW310" s="1"/>
      <c r="OGX310" s="1"/>
      <c r="OGY310" s="1"/>
      <c r="OGZ310" s="1"/>
      <c r="OHA310" s="1"/>
      <c r="OHB310" s="1"/>
      <c r="OHC310" s="1"/>
      <c r="OHD310" s="1"/>
      <c r="OHE310" s="1"/>
      <c r="OHF310" s="1"/>
      <c r="OHG310" s="1"/>
      <c r="OHH310" s="1"/>
      <c r="OHI310" s="1"/>
      <c r="OHJ310" s="1"/>
      <c r="OHK310" s="1"/>
      <c r="OHL310" s="1"/>
      <c r="OHM310" s="1"/>
      <c r="OHN310" s="1"/>
      <c r="OHO310" s="1"/>
      <c r="OHP310" s="1"/>
      <c r="OHQ310" s="1"/>
      <c r="OHR310" s="1"/>
      <c r="OHS310" s="1"/>
      <c r="OHT310" s="1"/>
      <c r="OHU310" s="1"/>
      <c r="OHV310" s="1"/>
      <c r="OHW310" s="1"/>
      <c r="OHX310" s="1"/>
      <c r="OHY310" s="1"/>
      <c r="OHZ310" s="1"/>
      <c r="OIA310" s="1"/>
      <c r="OIB310" s="1"/>
      <c r="OIC310" s="1"/>
      <c r="OID310" s="1"/>
      <c r="OIE310" s="1"/>
      <c r="OIF310" s="1"/>
      <c r="OIG310" s="1"/>
      <c r="OIH310" s="1"/>
      <c r="OII310" s="1"/>
      <c r="OIJ310" s="1"/>
      <c r="OIK310" s="1"/>
      <c r="OIL310" s="1"/>
      <c r="OIM310" s="1"/>
      <c r="OIN310" s="1"/>
      <c r="OIO310" s="1"/>
      <c r="OIP310" s="1"/>
      <c r="OIQ310" s="1"/>
      <c r="OIR310" s="1"/>
      <c r="OIS310" s="1"/>
      <c r="OIT310" s="1"/>
      <c r="OIU310" s="1"/>
      <c r="OIV310" s="1"/>
      <c r="OIW310" s="1"/>
      <c r="OIX310" s="1"/>
      <c r="OIY310" s="1"/>
      <c r="OIZ310" s="1"/>
      <c r="OJA310" s="1"/>
      <c r="OJB310" s="1"/>
      <c r="OJC310" s="1"/>
      <c r="OJD310" s="1"/>
      <c r="OJE310" s="1"/>
      <c r="OJF310" s="1"/>
      <c r="OJG310" s="1"/>
      <c r="OJH310" s="1"/>
      <c r="OJI310" s="1"/>
      <c r="OJJ310" s="1"/>
      <c r="OJK310" s="1"/>
      <c r="OJL310" s="1"/>
      <c r="OJM310" s="1"/>
      <c r="OJN310" s="1"/>
      <c r="OJO310" s="1"/>
      <c r="OJP310" s="1"/>
      <c r="OJQ310" s="1"/>
      <c r="OJR310" s="1"/>
      <c r="OJS310" s="1"/>
      <c r="OJT310" s="1"/>
      <c r="OJU310" s="1"/>
      <c r="OJV310" s="1"/>
      <c r="OJW310" s="1"/>
      <c r="OJX310" s="1"/>
      <c r="OJY310" s="1"/>
      <c r="OJZ310" s="1"/>
      <c r="OKA310" s="1"/>
      <c r="OKB310" s="1"/>
      <c r="OKC310" s="1"/>
      <c r="OKD310" s="1"/>
      <c r="OKE310" s="1"/>
      <c r="OKF310" s="1"/>
      <c r="OKG310" s="1"/>
      <c r="OKH310" s="1"/>
      <c r="OKI310" s="1"/>
      <c r="OKJ310" s="1"/>
      <c r="OKK310" s="1"/>
      <c r="OKL310" s="1"/>
      <c r="OKM310" s="1"/>
      <c r="OKN310" s="1"/>
      <c r="OKO310" s="1"/>
      <c r="OKP310" s="1"/>
      <c r="OKQ310" s="1"/>
      <c r="OKR310" s="1"/>
      <c r="OKS310" s="1"/>
      <c r="OKT310" s="1"/>
      <c r="OKU310" s="1"/>
      <c r="OKV310" s="1"/>
      <c r="OKW310" s="1"/>
      <c r="OKX310" s="1"/>
      <c r="OKY310" s="1"/>
      <c r="OKZ310" s="1"/>
      <c r="OLA310" s="1"/>
      <c r="OLB310" s="1"/>
      <c r="OLC310" s="1"/>
      <c r="OLD310" s="1"/>
      <c r="OLE310" s="1"/>
      <c r="OLF310" s="1"/>
      <c r="OLG310" s="1"/>
      <c r="OLH310" s="1"/>
      <c r="OLI310" s="1"/>
      <c r="OLJ310" s="1"/>
      <c r="OLK310" s="1"/>
      <c r="OLL310" s="1"/>
      <c r="OLM310" s="1"/>
      <c r="OLN310" s="1"/>
      <c r="OLO310" s="1"/>
      <c r="OLP310" s="1"/>
      <c r="OLQ310" s="1"/>
      <c r="OLR310" s="1"/>
      <c r="OLS310" s="1"/>
      <c r="OLT310" s="1"/>
      <c r="OLU310" s="1"/>
      <c r="OLV310" s="1"/>
      <c r="OLW310" s="1"/>
      <c r="OLX310" s="1"/>
      <c r="OLY310" s="1"/>
      <c r="OLZ310" s="1"/>
      <c r="OMA310" s="1"/>
      <c r="OMB310" s="1"/>
      <c r="OMC310" s="1"/>
      <c r="OMD310" s="1"/>
      <c r="OME310" s="1"/>
      <c r="OMF310" s="1"/>
      <c r="OMG310" s="1"/>
      <c r="OMH310" s="1"/>
      <c r="OMI310" s="1"/>
      <c r="OMJ310" s="1"/>
      <c r="OMK310" s="1"/>
      <c r="OML310" s="1"/>
      <c r="OMM310" s="1"/>
      <c r="OMN310" s="1"/>
      <c r="OMO310" s="1"/>
      <c r="OMP310" s="1"/>
      <c r="OMQ310" s="1"/>
      <c r="OMR310" s="1"/>
      <c r="OMS310" s="1"/>
      <c r="OMT310" s="1"/>
      <c r="OMU310" s="1"/>
      <c r="OMV310" s="1"/>
      <c r="OMW310" s="1"/>
      <c r="OMX310" s="1"/>
      <c r="OMY310" s="1"/>
      <c r="OMZ310" s="1"/>
      <c r="ONA310" s="1"/>
      <c r="ONB310" s="1"/>
      <c r="ONC310" s="1"/>
      <c r="OND310" s="1"/>
      <c r="ONE310" s="1"/>
      <c r="ONF310" s="1"/>
      <c r="ONG310" s="1"/>
      <c r="ONH310" s="1"/>
      <c r="ONI310" s="1"/>
      <c r="ONJ310" s="1"/>
      <c r="ONK310" s="1"/>
      <c r="ONL310" s="1"/>
      <c r="ONM310" s="1"/>
      <c r="ONN310" s="1"/>
      <c r="ONO310" s="1"/>
      <c r="ONP310" s="1"/>
      <c r="ONQ310" s="1"/>
      <c r="ONR310" s="1"/>
      <c r="ONS310" s="1"/>
      <c r="ONT310" s="1"/>
      <c r="ONU310" s="1"/>
      <c r="ONV310" s="1"/>
      <c r="ONW310" s="1"/>
      <c r="ONX310" s="1"/>
      <c r="ONY310" s="1"/>
      <c r="ONZ310" s="1"/>
      <c r="OOA310" s="1"/>
      <c r="OOB310" s="1"/>
      <c r="OOC310" s="1"/>
      <c r="OOD310" s="1"/>
      <c r="OOE310" s="1"/>
      <c r="OOF310" s="1"/>
      <c r="OOG310" s="1"/>
      <c r="OOH310" s="1"/>
      <c r="OOI310" s="1"/>
      <c r="OOJ310" s="1"/>
      <c r="OOK310" s="1"/>
      <c r="OOL310" s="1"/>
      <c r="OOM310" s="1"/>
      <c r="OON310" s="1"/>
      <c r="OOO310" s="1"/>
      <c r="OOP310" s="1"/>
      <c r="OOQ310" s="1"/>
      <c r="OOR310" s="1"/>
      <c r="OOS310" s="1"/>
      <c r="OOT310" s="1"/>
      <c r="OOU310" s="1"/>
      <c r="OOV310" s="1"/>
      <c r="OOW310" s="1"/>
      <c r="OOX310" s="1"/>
      <c r="OOY310" s="1"/>
      <c r="OOZ310" s="1"/>
      <c r="OPA310" s="1"/>
      <c r="OPB310" s="1"/>
      <c r="OPC310" s="1"/>
      <c r="OPD310" s="1"/>
      <c r="OPE310" s="1"/>
      <c r="OPF310" s="1"/>
      <c r="OPG310" s="1"/>
      <c r="OPH310" s="1"/>
      <c r="OPI310" s="1"/>
      <c r="OPJ310" s="1"/>
      <c r="OPK310" s="1"/>
      <c r="OPL310" s="1"/>
      <c r="OPM310" s="1"/>
      <c r="OPN310" s="1"/>
      <c r="OPO310" s="1"/>
      <c r="OPP310" s="1"/>
      <c r="OPQ310" s="1"/>
      <c r="OPR310" s="1"/>
      <c r="OPS310" s="1"/>
      <c r="OPT310" s="1"/>
      <c r="OPU310" s="1"/>
      <c r="OPV310" s="1"/>
      <c r="OPW310" s="1"/>
      <c r="OPX310" s="1"/>
      <c r="OPY310" s="1"/>
      <c r="OPZ310" s="1"/>
      <c r="OQA310" s="1"/>
      <c r="OQB310" s="1"/>
      <c r="OQC310" s="1"/>
      <c r="OQD310" s="1"/>
      <c r="OQE310" s="1"/>
      <c r="OQF310" s="1"/>
      <c r="OQG310" s="1"/>
      <c r="OQH310" s="1"/>
      <c r="OQI310" s="1"/>
      <c r="OQJ310" s="1"/>
      <c r="OQK310" s="1"/>
      <c r="OQL310" s="1"/>
      <c r="OQM310" s="1"/>
      <c r="OQN310" s="1"/>
      <c r="OQO310" s="1"/>
      <c r="OQP310" s="1"/>
      <c r="OQQ310" s="1"/>
      <c r="OQR310" s="1"/>
      <c r="OQS310" s="1"/>
      <c r="OQT310" s="1"/>
      <c r="OQU310" s="1"/>
      <c r="OQV310" s="1"/>
      <c r="OQW310" s="1"/>
      <c r="OQX310" s="1"/>
      <c r="OQY310" s="1"/>
      <c r="OQZ310" s="1"/>
      <c r="ORA310" s="1"/>
      <c r="ORB310" s="1"/>
      <c r="ORC310" s="1"/>
      <c r="ORD310" s="1"/>
      <c r="ORE310" s="1"/>
      <c r="ORF310" s="1"/>
      <c r="ORG310" s="1"/>
      <c r="ORH310" s="1"/>
      <c r="ORI310" s="1"/>
      <c r="ORJ310" s="1"/>
      <c r="ORK310" s="1"/>
      <c r="ORL310" s="1"/>
      <c r="ORM310" s="1"/>
      <c r="ORN310" s="1"/>
      <c r="ORO310" s="1"/>
      <c r="ORP310" s="1"/>
      <c r="ORQ310" s="1"/>
      <c r="ORR310" s="1"/>
      <c r="ORS310" s="1"/>
      <c r="ORT310" s="1"/>
      <c r="ORU310" s="1"/>
      <c r="ORV310" s="1"/>
      <c r="ORW310" s="1"/>
      <c r="ORX310" s="1"/>
      <c r="ORY310" s="1"/>
      <c r="ORZ310" s="1"/>
      <c r="OSA310" s="1"/>
      <c r="OSB310" s="1"/>
      <c r="OSC310" s="1"/>
      <c r="OSD310" s="1"/>
      <c r="OSE310" s="1"/>
      <c r="OSF310" s="1"/>
      <c r="OSG310" s="1"/>
      <c r="OSH310" s="1"/>
      <c r="OSI310" s="1"/>
      <c r="OSJ310" s="1"/>
      <c r="OSK310" s="1"/>
      <c r="OSL310" s="1"/>
      <c r="OSM310" s="1"/>
      <c r="OSN310" s="1"/>
      <c r="OSO310" s="1"/>
      <c r="OSP310" s="1"/>
      <c r="OSQ310" s="1"/>
      <c r="OSR310" s="1"/>
      <c r="OSS310" s="1"/>
      <c r="OST310" s="1"/>
      <c r="OSU310" s="1"/>
      <c r="OSV310" s="1"/>
      <c r="OSW310" s="1"/>
      <c r="OSX310" s="1"/>
      <c r="OSY310" s="1"/>
      <c r="OSZ310" s="1"/>
      <c r="OTA310" s="1"/>
      <c r="OTB310" s="1"/>
      <c r="OTC310" s="1"/>
      <c r="OTD310" s="1"/>
      <c r="OTE310" s="1"/>
      <c r="OTF310" s="1"/>
      <c r="OTG310" s="1"/>
      <c r="OTH310" s="1"/>
      <c r="OTI310" s="1"/>
      <c r="OTJ310" s="1"/>
      <c r="OTK310" s="1"/>
      <c r="OTL310" s="1"/>
      <c r="OTM310" s="1"/>
      <c r="OTN310" s="1"/>
      <c r="OTO310" s="1"/>
      <c r="OTP310" s="1"/>
      <c r="OTQ310" s="1"/>
      <c r="OTR310" s="1"/>
      <c r="OTS310" s="1"/>
      <c r="OTT310" s="1"/>
      <c r="OTU310" s="1"/>
      <c r="OTV310" s="1"/>
      <c r="OTW310" s="1"/>
      <c r="OTX310" s="1"/>
      <c r="OTY310" s="1"/>
      <c r="OTZ310" s="1"/>
      <c r="OUA310" s="1"/>
      <c r="OUB310" s="1"/>
      <c r="OUC310" s="1"/>
      <c r="OUD310" s="1"/>
      <c r="OUE310" s="1"/>
      <c r="OUF310" s="1"/>
      <c r="OUG310" s="1"/>
      <c r="OUH310" s="1"/>
      <c r="OUI310" s="1"/>
      <c r="OUJ310" s="1"/>
      <c r="OUK310" s="1"/>
      <c r="OUL310" s="1"/>
      <c r="OUM310" s="1"/>
      <c r="OUN310" s="1"/>
      <c r="OUO310" s="1"/>
      <c r="OUP310" s="1"/>
      <c r="OUQ310" s="1"/>
      <c r="OUR310" s="1"/>
      <c r="OUS310" s="1"/>
      <c r="OUT310" s="1"/>
      <c r="OUU310" s="1"/>
      <c r="OUV310" s="1"/>
      <c r="OUW310" s="1"/>
      <c r="OUX310" s="1"/>
      <c r="OUY310" s="1"/>
      <c r="OUZ310" s="1"/>
      <c r="OVA310" s="1"/>
      <c r="OVB310" s="1"/>
      <c r="OVC310" s="1"/>
      <c r="OVD310" s="1"/>
      <c r="OVE310" s="1"/>
      <c r="OVF310" s="1"/>
      <c r="OVG310" s="1"/>
      <c r="OVH310" s="1"/>
      <c r="OVI310" s="1"/>
      <c r="OVJ310" s="1"/>
      <c r="OVK310" s="1"/>
      <c r="OVL310" s="1"/>
      <c r="OVM310" s="1"/>
      <c r="OVN310" s="1"/>
      <c r="OVO310" s="1"/>
      <c r="OVP310" s="1"/>
      <c r="OVQ310" s="1"/>
      <c r="OVR310" s="1"/>
      <c r="OVS310" s="1"/>
      <c r="OVT310" s="1"/>
      <c r="OVU310" s="1"/>
      <c r="OVV310" s="1"/>
      <c r="OVW310" s="1"/>
      <c r="OVX310" s="1"/>
      <c r="OVY310" s="1"/>
      <c r="OVZ310" s="1"/>
      <c r="OWA310" s="1"/>
      <c r="OWB310" s="1"/>
      <c r="OWC310" s="1"/>
      <c r="OWD310" s="1"/>
      <c r="OWE310" s="1"/>
      <c r="OWF310" s="1"/>
      <c r="OWG310" s="1"/>
      <c r="OWH310" s="1"/>
      <c r="OWI310" s="1"/>
      <c r="OWJ310" s="1"/>
      <c r="OWK310" s="1"/>
      <c r="OWL310" s="1"/>
      <c r="OWM310" s="1"/>
      <c r="OWN310" s="1"/>
      <c r="OWO310" s="1"/>
      <c r="OWP310" s="1"/>
      <c r="OWQ310" s="1"/>
      <c r="OWR310" s="1"/>
      <c r="OWS310" s="1"/>
      <c r="OWT310" s="1"/>
      <c r="OWU310" s="1"/>
      <c r="OWV310" s="1"/>
      <c r="OWW310" s="1"/>
      <c r="OWX310" s="1"/>
      <c r="OWY310" s="1"/>
      <c r="OWZ310" s="1"/>
      <c r="OXA310" s="1"/>
      <c r="OXB310" s="1"/>
      <c r="OXC310" s="1"/>
      <c r="OXD310" s="1"/>
      <c r="OXE310" s="1"/>
      <c r="OXF310" s="1"/>
      <c r="OXG310" s="1"/>
      <c r="OXH310" s="1"/>
      <c r="OXI310" s="1"/>
      <c r="OXJ310" s="1"/>
      <c r="OXK310" s="1"/>
      <c r="OXL310" s="1"/>
      <c r="OXM310" s="1"/>
      <c r="OXN310" s="1"/>
      <c r="OXO310" s="1"/>
      <c r="OXP310" s="1"/>
      <c r="OXQ310" s="1"/>
      <c r="OXR310" s="1"/>
      <c r="OXS310" s="1"/>
      <c r="OXT310" s="1"/>
      <c r="OXU310" s="1"/>
      <c r="OXV310" s="1"/>
      <c r="OXW310" s="1"/>
      <c r="OXX310" s="1"/>
      <c r="OXY310" s="1"/>
      <c r="OXZ310" s="1"/>
      <c r="OYA310" s="1"/>
      <c r="OYB310" s="1"/>
      <c r="OYC310" s="1"/>
      <c r="OYD310" s="1"/>
      <c r="OYE310" s="1"/>
      <c r="OYF310" s="1"/>
      <c r="OYG310" s="1"/>
      <c r="OYH310" s="1"/>
      <c r="OYI310" s="1"/>
      <c r="OYJ310" s="1"/>
      <c r="OYK310" s="1"/>
      <c r="OYL310" s="1"/>
      <c r="OYM310" s="1"/>
      <c r="OYN310" s="1"/>
      <c r="OYO310" s="1"/>
      <c r="OYP310" s="1"/>
      <c r="OYQ310" s="1"/>
      <c r="OYR310" s="1"/>
      <c r="OYS310" s="1"/>
      <c r="OYT310" s="1"/>
      <c r="OYU310" s="1"/>
      <c r="OYV310" s="1"/>
      <c r="OYW310" s="1"/>
      <c r="OYX310" s="1"/>
      <c r="OYY310" s="1"/>
      <c r="OYZ310" s="1"/>
      <c r="OZA310" s="1"/>
      <c r="OZB310" s="1"/>
      <c r="OZC310" s="1"/>
      <c r="OZD310" s="1"/>
      <c r="OZE310" s="1"/>
      <c r="OZF310" s="1"/>
      <c r="OZG310" s="1"/>
      <c r="OZH310" s="1"/>
      <c r="OZI310" s="1"/>
      <c r="OZJ310" s="1"/>
      <c r="OZK310" s="1"/>
      <c r="OZL310" s="1"/>
      <c r="OZM310" s="1"/>
      <c r="OZN310" s="1"/>
      <c r="OZO310" s="1"/>
      <c r="OZP310" s="1"/>
      <c r="OZQ310" s="1"/>
      <c r="OZR310" s="1"/>
      <c r="OZS310" s="1"/>
      <c r="OZT310" s="1"/>
      <c r="OZU310" s="1"/>
      <c r="OZV310" s="1"/>
      <c r="OZW310" s="1"/>
      <c r="OZX310" s="1"/>
      <c r="OZY310" s="1"/>
      <c r="OZZ310" s="1"/>
      <c r="PAA310" s="1"/>
      <c r="PAB310" s="1"/>
      <c r="PAC310" s="1"/>
      <c r="PAD310" s="1"/>
      <c r="PAE310" s="1"/>
      <c r="PAF310" s="1"/>
      <c r="PAG310" s="1"/>
      <c r="PAH310" s="1"/>
      <c r="PAI310" s="1"/>
      <c r="PAJ310" s="1"/>
      <c r="PAK310" s="1"/>
      <c r="PAL310" s="1"/>
      <c r="PAM310" s="1"/>
      <c r="PAN310" s="1"/>
      <c r="PAO310" s="1"/>
      <c r="PAP310" s="1"/>
      <c r="PAQ310" s="1"/>
      <c r="PAR310" s="1"/>
      <c r="PAS310" s="1"/>
      <c r="PAT310" s="1"/>
      <c r="PAU310" s="1"/>
      <c r="PAV310" s="1"/>
      <c r="PAW310" s="1"/>
      <c r="PAX310" s="1"/>
      <c r="PAY310" s="1"/>
      <c r="PAZ310" s="1"/>
      <c r="PBA310" s="1"/>
      <c r="PBB310" s="1"/>
      <c r="PBC310" s="1"/>
      <c r="PBD310" s="1"/>
      <c r="PBE310" s="1"/>
      <c r="PBF310" s="1"/>
      <c r="PBG310" s="1"/>
      <c r="PBH310" s="1"/>
      <c r="PBI310" s="1"/>
      <c r="PBJ310" s="1"/>
      <c r="PBK310" s="1"/>
      <c r="PBL310" s="1"/>
      <c r="PBM310" s="1"/>
      <c r="PBN310" s="1"/>
      <c r="PBO310" s="1"/>
      <c r="PBP310" s="1"/>
      <c r="PBQ310" s="1"/>
      <c r="PBR310" s="1"/>
      <c r="PBS310" s="1"/>
      <c r="PBT310" s="1"/>
      <c r="PBU310" s="1"/>
      <c r="PBV310" s="1"/>
      <c r="PBW310" s="1"/>
      <c r="PBX310" s="1"/>
      <c r="PBY310" s="1"/>
      <c r="PBZ310" s="1"/>
      <c r="PCA310" s="1"/>
      <c r="PCB310" s="1"/>
      <c r="PCC310" s="1"/>
      <c r="PCD310" s="1"/>
      <c r="PCE310" s="1"/>
      <c r="PCF310" s="1"/>
      <c r="PCG310" s="1"/>
      <c r="PCH310" s="1"/>
      <c r="PCI310" s="1"/>
      <c r="PCJ310" s="1"/>
      <c r="PCK310" s="1"/>
      <c r="PCL310" s="1"/>
      <c r="PCM310" s="1"/>
      <c r="PCN310" s="1"/>
      <c r="PCO310" s="1"/>
      <c r="PCP310" s="1"/>
      <c r="PCQ310" s="1"/>
      <c r="PCR310" s="1"/>
      <c r="PCS310" s="1"/>
      <c r="PCT310" s="1"/>
      <c r="PCU310" s="1"/>
      <c r="PCV310" s="1"/>
      <c r="PCW310" s="1"/>
      <c r="PCX310" s="1"/>
      <c r="PCY310" s="1"/>
      <c r="PCZ310" s="1"/>
      <c r="PDA310" s="1"/>
      <c r="PDB310" s="1"/>
      <c r="PDC310" s="1"/>
      <c r="PDD310" s="1"/>
      <c r="PDE310" s="1"/>
      <c r="PDF310" s="1"/>
      <c r="PDG310" s="1"/>
      <c r="PDH310" s="1"/>
      <c r="PDI310" s="1"/>
      <c r="PDJ310" s="1"/>
      <c r="PDK310" s="1"/>
      <c r="PDL310" s="1"/>
      <c r="PDM310" s="1"/>
      <c r="PDN310" s="1"/>
      <c r="PDO310" s="1"/>
      <c r="PDP310" s="1"/>
      <c r="PDQ310" s="1"/>
      <c r="PDR310" s="1"/>
      <c r="PDS310" s="1"/>
      <c r="PDT310" s="1"/>
      <c r="PDU310" s="1"/>
      <c r="PDV310" s="1"/>
      <c r="PDW310" s="1"/>
      <c r="PDX310" s="1"/>
      <c r="PDY310" s="1"/>
      <c r="PDZ310" s="1"/>
      <c r="PEA310" s="1"/>
      <c r="PEB310" s="1"/>
      <c r="PEC310" s="1"/>
      <c r="PED310" s="1"/>
      <c r="PEE310" s="1"/>
      <c r="PEF310" s="1"/>
      <c r="PEG310" s="1"/>
      <c r="PEH310" s="1"/>
      <c r="PEI310" s="1"/>
      <c r="PEJ310" s="1"/>
      <c r="PEK310" s="1"/>
      <c r="PEL310" s="1"/>
      <c r="PEM310" s="1"/>
      <c r="PEN310" s="1"/>
      <c r="PEO310" s="1"/>
      <c r="PEP310" s="1"/>
      <c r="PEQ310" s="1"/>
      <c r="PER310" s="1"/>
      <c r="PES310" s="1"/>
      <c r="PET310" s="1"/>
      <c r="PEU310" s="1"/>
      <c r="PEV310" s="1"/>
      <c r="PEW310" s="1"/>
      <c r="PEX310" s="1"/>
      <c r="PEY310" s="1"/>
      <c r="PEZ310" s="1"/>
      <c r="PFA310" s="1"/>
      <c r="PFB310" s="1"/>
      <c r="PFC310" s="1"/>
      <c r="PFD310" s="1"/>
      <c r="PFE310" s="1"/>
      <c r="PFF310" s="1"/>
      <c r="PFG310" s="1"/>
      <c r="PFH310" s="1"/>
      <c r="PFI310" s="1"/>
      <c r="PFJ310" s="1"/>
      <c r="PFK310" s="1"/>
      <c r="PFL310" s="1"/>
      <c r="PFM310" s="1"/>
      <c r="PFN310" s="1"/>
      <c r="PFO310" s="1"/>
      <c r="PFP310" s="1"/>
      <c r="PFQ310" s="1"/>
      <c r="PFR310" s="1"/>
      <c r="PFS310" s="1"/>
      <c r="PFT310" s="1"/>
      <c r="PFU310" s="1"/>
      <c r="PFV310" s="1"/>
      <c r="PFW310" s="1"/>
      <c r="PFX310" s="1"/>
      <c r="PFY310" s="1"/>
      <c r="PFZ310" s="1"/>
      <c r="PGA310" s="1"/>
      <c r="PGB310" s="1"/>
      <c r="PGC310" s="1"/>
      <c r="PGD310" s="1"/>
      <c r="PGE310" s="1"/>
      <c r="PGF310" s="1"/>
      <c r="PGG310" s="1"/>
      <c r="PGH310" s="1"/>
      <c r="PGI310" s="1"/>
      <c r="PGJ310" s="1"/>
      <c r="PGK310" s="1"/>
      <c r="PGL310" s="1"/>
      <c r="PGM310" s="1"/>
      <c r="PGN310" s="1"/>
      <c r="PGO310" s="1"/>
      <c r="PGP310" s="1"/>
      <c r="PGQ310" s="1"/>
      <c r="PGR310" s="1"/>
      <c r="PGS310" s="1"/>
      <c r="PGT310" s="1"/>
      <c r="PGU310" s="1"/>
      <c r="PGV310" s="1"/>
      <c r="PGW310" s="1"/>
      <c r="PGX310" s="1"/>
      <c r="PGY310" s="1"/>
      <c r="PGZ310" s="1"/>
      <c r="PHA310" s="1"/>
      <c r="PHB310" s="1"/>
      <c r="PHC310" s="1"/>
      <c r="PHD310" s="1"/>
      <c r="PHE310" s="1"/>
      <c r="PHF310" s="1"/>
      <c r="PHG310" s="1"/>
      <c r="PHH310" s="1"/>
      <c r="PHI310" s="1"/>
      <c r="PHJ310" s="1"/>
      <c r="PHK310" s="1"/>
      <c r="PHL310" s="1"/>
      <c r="PHM310" s="1"/>
      <c r="PHN310" s="1"/>
      <c r="PHO310" s="1"/>
      <c r="PHP310" s="1"/>
      <c r="PHQ310" s="1"/>
      <c r="PHR310" s="1"/>
      <c r="PHS310" s="1"/>
      <c r="PHT310" s="1"/>
      <c r="PHU310" s="1"/>
      <c r="PHV310" s="1"/>
      <c r="PHW310" s="1"/>
      <c r="PHX310" s="1"/>
      <c r="PHY310" s="1"/>
      <c r="PHZ310" s="1"/>
      <c r="PIA310" s="1"/>
      <c r="PIB310" s="1"/>
      <c r="PIC310" s="1"/>
      <c r="PID310" s="1"/>
      <c r="PIE310" s="1"/>
      <c r="PIF310" s="1"/>
      <c r="PIG310" s="1"/>
      <c r="PIH310" s="1"/>
      <c r="PII310" s="1"/>
      <c r="PIJ310" s="1"/>
      <c r="PIK310" s="1"/>
      <c r="PIL310" s="1"/>
      <c r="PIM310" s="1"/>
      <c r="PIN310" s="1"/>
      <c r="PIO310" s="1"/>
      <c r="PIP310" s="1"/>
      <c r="PIQ310" s="1"/>
      <c r="PIR310" s="1"/>
      <c r="PIS310" s="1"/>
      <c r="PIT310" s="1"/>
      <c r="PIU310" s="1"/>
      <c r="PIV310" s="1"/>
      <c r="PIW310" s="1"/>
      <c r="PIX310" s="1"/>
      <c r="PIY310" s="1"/>
      <c r="PIZ310" s="1"/>
      <c r="PJA310" s="1"/>
      <c r="PJB310" s="1"/>
      <c r="PJC310" s="1"/>
      <c r="PJD310" s="1"/>
      <c r="PJE310" s="1"/>
      <c r="PJF310" s="1"/>
      <c r="PJG310" s="1"/>
      <c r="PJH310" s="1"/>
      <c r="PJI310" s="1"/>
      <c r="PJJ310" s="1"/>
      <c r="PJK310" s="1"/>
      <c r="PJL310" s="1"/>
      <c r="PJM310" s="1"/>
      <c r="PJN310" s="1"/>
      <c r="PJO310" s="1"/>
      <c r="PJP310" s="1"/>
      <c r="PJQ310" s="1"/>
      <c r="PJR310" s="1"/>
      <c r="PJS310" s="1"/>
      <c r="PJT310" s="1"/>
      <c r="PJU310" s="1"/>
      <c r="PJV310" s="1"/>
      <c r="PJW310" s="1"/>
      <c r="PJX310" s="1"/>
      <c r="PJY310" s="1"/>
      <c r="PJZ310" s="1"/>
      <c r="PKA310" s="1"/>
      <c r="PKB310" s="1"/>
      <c r="PKC310" s="1"/>
      <c r="PKD310" s="1"/>
      <c r="PKE310" s="1"/>
      <c r="PKF310" s="1"/>
      <c r="PKG310" s="1"/>
      <c r="PKH310" s="1"/>
      <c r="PKI310" s="1"/>
      <c r="PKJ310" s="1"/>
      <c r="PKK310" s="1"/>
      <c r="PKL310" s="1"/>
      <c r="PKM310" s="1"/>
      <c r="PKN310" s="1"/>
      <c r="PKO310" s="1"/>
      <c r="PKP310" s="1"/>
      <c r="PKQ310" s="1"/>
      <c r="PKR310" s="1"/>
      <c r="PKS310" s="1"/>
      <c r="PKT310" s="1"/>
      <c r="PKU310" s="1"/>
      <c r="PKV310" s="1"/>
      <c r="PKW310" s="1"/>
      <c r="PKX310" s="1"/>
      <c r="PKY310" s="1"/>
      <c r="PKZ310" s="1"/>
      <c r="PLA310" s="1"/>
      <c r="PLB310" s="1"/>
      <c r="PLC310" s="1"/>
      <c r="PLD310" s="1"/>
      <c r="PLE310" s="1"/>
      <c r="PLF310" s="1"/>
      <c r="PLG310" s="1"/>
      <c r="PLH310" s="1"/>
      <c r="PLI310" s="1"/>
      <c r="PLJ310" s="1"/>
      <c r="PLK310" s="1"/>
      <c r="PLL310" s="1"/>
      <c r="PLM310" s="1"/>
      <c r="PLN310" s="1"/>
      <c r="PLO310" s="1"/>
      <c r="PLP310" s="1"/>
      <c r="PLQ310" s="1"/>
      <c r="PLR310" s="1"/>
      <c r="PLS310" s="1"/>
      <c r="PLT310" s="1"/>
      <c r="PLU310" s="1"/>
      <c r="PLV310" s="1"/>
      <c r="PLW310" s="1"/>
      <c r="PLX310" s="1"/>
      <c r="PLY310" s="1"/>
      <c r="PLZ310" s="1"/>
      <c r="PMA310" s="1"/>
      <c r="PMB310" s="1"/>
      <c r="PMC310" s="1"/>
      <c r="PMD310" s="1"/>
      <c r="PME310" s="1"/>
      <c r="PMF310" s="1"/>
      <c r="PMG310" s="1"/>
      <c r="PMH310" s="1"/>
      <c r="PMI310" s="1"/>
      <c r="PMJ310" s="1"/>
      <c r="PMK310" s="1"/>
      <c r="PML310" s="1"/>
      <c r="PMM310" s="1"/>
      <c r="PMN310" s="1"/>
      <c r="PMO310" s="1"/>
      <c r="PMP310" s="1"/>
      <c r="PMQ310" s="1"/>
      <c r="PMR310" s="1"/>
      <c r="PMS310" s="1"/>
      <c r="PMT310" s="1"/>
      <c r="PMU310" s="1"/>
      <c r="PMV310" s="1"/>
      <c r="PMW310" s="1"/>
      <c r="PMX310" s="1"/>
      <c r="PMY310" s="1"/>
      <c r="PMZ310" s="1"/>
      <c r="PNA310" s="1"/>
      <c r="PNB310" s="1"/>
      <c r="PNC310" s="1"/>
      <c r="PND310" s="1"/>
      <c r="PNE310" s="1"/>
      <c r="PNF310" s="1"/>
      <c r="PNG310" s="1"/>
      <c r="PNH310" s="1"/>
      <c r="PNI310" s="1"/>
      <c r="PNJ310" s="1"/>
      <c r="PNK310" s="1"/>
      <c r="PNL310" s="1"/>
      <c r="PNM310" s="1"/>
      <c r="PNN310" s="1"/>
      <c r="PNO310" s="1"/>
      <c r="PNP310" s="1"/>
      <c r="PNQ310" s="1"/>
      <c r="PNR310" s="1"/>
      <c r="PNS310" s="1"/>
      <c r="PNT310" s="1"/>
      <c r="PNU310" s="1"/>
      <c r="PNV310" s="1"/>
      <c r="PNW310" s="1"/>
      <c r="PNX310" s="1"/>
      <c r="PNY310" s="1"/>
      <c r="PNZ310" s="1"/>
      <c r="POA310" s="1"/>
      <c r="POB310" s="1"/>
      <c r="POC310" s="1"/>
      <c r="POD310" s="1"/>
      <c r="POE310" s="1"/>
      <c r="POF310" s="1"/>
      <c r="POG310" s="1"/>
      <c r="POH310" s="1"/>
      <c r="POI310" s="1"/>
      <c r="POJ310" s="1"/>
      <c r="POK310" s="1"/>
      <c r="POL310" s="1"/>
      <c r="POM310" s="1"/>
      <c r="PON310" s="1"/>
      <c r="POO310" s="1"/>
      <c r="POP310" s="1"/>
      <c r="POQ310" s="1"/>
      <c r="POR310" s="1"/>
      <c r="POS310" s="1"/>
      <c r="POT310" s="1"/>
      <c r="POU310" s="1"/>
      <c r="POV310" s="1"/>
      <c r="POW310" s="1"/>
      <c r="POX310" s="1"/>
      <c r="POY310" s="1"/>
      <c r="POZ310" s="1"/>
      <c r="PPA310" s="1"/>
      <c r="PPB310" s="1"/>
      <c r="PPC310" s="1"/>
      <c r="PPD310" s="1"/>
      <c r="PPE310" s="1"/>
      <c r="PPF310" s="1"/>
      <c r="PPG310" s="1"/>
      <c r="PPH310" s="1"/>
      <c r="PPI310" s="1"/>
      <c r="PPJ310" s="1"/>
      <c r="PPK310" s="1"/>
      <c r="PPL310" s="1"/>
      <c r="PPM310" s="1"/>
      <c r="PPN310" s="1"/>
      <c r="PPO310" s="1"/>
      <c r="PPP310" s="1"/>
      <c r="PPQ310" s="1"/>
      <c r="PPR310" s="1"/>
      <c r="PPS310" s="1"/>
      <c r="PPT310" s="1"/>
      <c r="PPU310" s="1"/>
      <c r="PPV310" s="1"/>
      <c r="PPW310" s="1"/>
      <c r="PPX310" s="1"/>
      <c r="PPY310" s="1"/>
      <c r="PPZ310" s="1"/>
      <c r="PQA310" s="1"/>
      <c r="PQB310" s="1"/>
      <c r="PQC310" s="1"/>
      <c r="PQD310" s="1"/>
      <c r="PQE310" s="1"/>
      <c r="PQF310" s="1"/>
      <c r="PQG310" s="1"/>
      <c r="PQH310" s="1"/>
      <c r="PQI310" s="1"/>
      <c r="PQJ310" s="1"/>
      <c r="PQK310" s="1"/>
      <c r="PQL310" s="1"/>
      <c r="PQM310" s="1"/>
      <c r="PQN310" s="1"/>
      <c r="PQO310" s="1"/>
      <c r="PQP310" s="1"/>
      <c r="PQQ310" s="1"/>
      <c r="PQR310" s="1"/>
      <c r="PQS310" s="1"/>
      <c r="PQT310" s="1"/>
      <c r="PQU310" s="1"/>
      <c r="PQV310" s="1"/>
      <c r="PQW310" s="1"/>
      <c r="PQX310" s="1"/>
      <c r="PQY310" s="1"/>
      <c r="PQZ310" s="1"/>
      <c r="PRA310" s="1"/>
      <c r="PRB310" s="1"/>
      <c r="PRC310" s="1"/>
      <c r="PRD310" s="1"/>
      <c r="PRE310" s="1"/>
      <c r="PRF310" s="1"/>
      <c r="PRG310" s="1"/>
      <c r="PRH310" s="1"/>
      <c r="PRI310" s="1"/>
      <c r="PRJ310" s="1"/>
      <c r="PRK310" s="1"/>
      <c r="PRL310" s="1"/>
      <c r="PRM310" s="1"/>
      <c r="PRN310" s="1"/>
      <c r="PRO310" s="1"/>
      <c r="PRP310" s="1"/>
      <c r="PRQ310" s="1"/>
      <c r="PRR310" s="1"/>
      <c r="PRS310" s="1"/>
      <c r="PRT310" s="1"/>
      <c r="PRU310" s="1"/>
      <c r="PRV310" s="1"/>
      <c r="PRW310" s="1"/>
      <c r="PRX310" s="1"/>
      <c r="PRY310" s="1"/>
      <c r="PRZ310" s="1"/>
      <c r="PSA310" s="1"/>
      <c r="PSB310" s="1"/>
      <c r="PSC310" s="1"/>
      <c r="PSD310" s="1"/>
      <c r="PSE310" s="1"/>
      <c r="PSF310" s="1"/>
      <c r="PSG310" s="1"/>
      <c r="PSH310" s="1"/>
      <c r="PSI310" s="1"/>
      <c r="PSJ310" s="1"/>
      <c r="PSK310" s="1"/>
      <c r="PSL310" s="1"/>
      <c r="PSM310" s="1"/>
      <c r="PSN310" s="1"/>
      <c r="PSO310" s="1"/>
      <c r="PSP310" s="1"/>
      <c r="PSQ310" s="1"/>
      <c r="PSR310" s="1"/>
      <c r="PSS310" s="1"/>
      <c r="PST310" s="1"/>
      <c r="PSU310" s="1"/>
      <c r="PSV310" s="1"/>
      <c r="PSW310" s="1"/>
      <c r="PSX310" s="1"/>
      <c r="PSY310" s="1"/>
      <c r="PSZ310" s="1"/>
      <c r="PTA310" s="1"/>
      <c r="PTB310" s="1"/>
      <c r="PTC310" s="1"/>
      <c r="PTD310" s="1"/>
      <c r="PTE310" s="1"/>
      <c r="PTF310" s="1"/>
      <c r="PTG310" s="1"/>
      <c r="PTH310" s="1"/>
      <c r="PTI310" s="1"/>
      <c r="PTJ310" s="1"/>
      <c r="PTK310" s="1"/>
      <c r="PTL310" s="1"/>
      <c r="PTM310" s="1"/>
      <c r="PTN310" s="1"/>
      <c r="PTO310" s="1"/>
      <c r="PTP310" s="1"/>
      <c r="PTQ310" s="1"/>
      <c r="PTR310" s="1"/>
      <c r="PTS310" s="1"/>
      <c r="PTT310" s="1"/>
      <c r="PTU310" s="1"/>
      <c r="PTV310" s="1"/>
      <c r="PTW310" s="1"/>
      <c r="PTX310" s="1"/>
      <c r="PTY310" s="1"/>
      <c r="PTZ310" s="1"/>
      <c r="PUA310" s="1"/>
      <c r="PUB310" s="1"/>
      <c r="PUC310" s="1"/>
      <c r="PUD310" s="1"/>
      <c r="PUE310" s="1"/>
      <c r="PUF310" s="1"/>
      <c r="PUG310" s="1"/>
      <c r="PUH310" s="1"/>
      <c r="PUI310" s="1"/>
      <c r="PUJ310" s="1"/>
      <c r="PUK310" s="1"/>
      <c r="PUL310" s="1"/>
      <c r="PUM310" s="1"/>
      <c r="PUN310" s="1"/>
      <c r="PUO310" s="1"/>
      <c r="PUP310" s="1"/>
      <c r="PUQ310" s="1"/>
      <c r="PUR310" s="1"/>
      <c r="PUS310" s="1"/>
      <c r="PUT310" s="1"/>
      <c r="PUU310" s="1"/>
      <c r="PUV310" s="1"/>
      <c r="PUW310" s="1"/>
      <c r="PUX310" s="1"/>
      <c r="PUY310" s="1"/>
      <c r="PUZ310" s="1"/>
      <c r="PVA310" s="1"/>
      <c r="PVB310" s="1"/>
      <c r="PVC310" s="1"/>
      <c r="PVD310" s="1"/>
      <c r="PVE310" s="1"/>
      <c r="PVF310" s="1"/>
      <c r="PVG310" s="1"/>
      <c r="PVH310" s="1"/>
      <c r="PVI310" s="1"/>
      <c r="PVJ310" s="1"/>
      <c r="PVK310" s="1"/>
      <c r="PVL310" s="1"/>
      <c r="PVM310" s="1"/>
      <c r="PVN310" s="1"/>
      <c r="PVO310" s="1"/>
      <c r="PVP310" s="1"/>
      <c r="PVQ310" s="1"/>
      <c r="PVR310" s="1"/>
      <c r="PVS310" s="1"/>
      <c r="PVT310" s="1"/>
      <c r="PVU310" s="1"/>
      <c r="PVV310" s="1"/>
      <c r="PVW310" s="1"/>
      <c r="PVX310" s="1"/>
      <c r="PVY310" s="1"/>
      <c r="PVZ310" s="1"/>
      <c r="PWA310" s="1"/>
      <c r="PWB310" s="1"/>
      <c r="PWC310" s="1"/>
      <c r="PWD310" s="1"/>
      <c r="PWE310" s="1"/>
      <c r="PWF310" s="1"/>
      <c r="PWG310" s="1"/>
      <c r="PWH310" s="1"/>
      <c r="PWI310" s="1"/>
      <c r="PWJ310" s="1"/>
      <c r="PWK310" s="1"/>
      <c r="PWL310" s="1"/>
      <c r="PWM310" s="1"/>
      <c r="PWN310" s="1"/>
      <c r="PWO310" s="1"/>
      <c r="PWP310" s="1"/>
      <c r="PWQ310" s="1"/>
      <c r="PWR310" s="1"/>
      <c r="PWS310" s="1"/>
      <c r="PWT310" s="1"/>
      <c r="PWU310" s="1"/>
      <c r="PWV310" s="1"/>
      <c r="PWW310" s="1"/>
      <c r="PWX310" s="1"/>
      <c r="PWY310" s="1"/>
      <c r="PWZ310" s="1"/>
      <c r="PXA310" s="1"/>
      <c r="PXB310" s="1"/>
      <c r="PXC310" s="1"/>
      <c r="PXD310" s="1"/>
      <c r="PXE310" s="1"/>
      <c r="PXF310" s="1"/>
      <c r="PXG310" s="1"/>
      <c r="PXH310" s="1"/>
      <c r="PXI310" s="1"/>
      <c r="PXJ310" s="1"/>
      <c r="PXK310" s="1"/>
      <c r="PXL310" s="1"/>
      <c r="PXM310" s="1"/>
      <c r="PXN310" s="1"/>
      <c r="PXO310" s="1"/>
      <c r="PXP310" s="1"/>
      <c r="PXQ310" s="1"/>
      <c r="PXR310" s="1"/>
      <c r="PXS310" s="1"/>
      <c r="PXT310" s="1"/>
      <c r="PXU310" s="1"/>
      <c r="PXV310" s="1"/>
      <c r="PXW310" s="1"/>
      <c r="PXX310" s="1"/>
      <c r="PXY310" s="1"/>
      <c r="PXZ310" s="1"/>
      <c r="PYA310" s="1"/>
      <c r="PYB310" s="1"/>
      <c r="PYC310" s="1"/>
      <c r="PYD310" s="1"/>
      <c r="PYE310" s="1"/>
      <c r="PYF310" s="1"/>
      <c r="PYG310" s="1"/>
      <c r="PYH310" s="1"/>
      <c r="PYI310" s="1"/>
      <c r="PYJ310" s="1"/>
      <c r="PYK310" s="1"/>
      <c r="PYL310" s="1"/>
      <c r="PYM310" s="1"/>
      <c r="PYN310" s="1"/>
      <c r="PYO310" s="1"/>
      <c r="PYP310" s="1"/>
      <c r="PYQ310" s="1"/>
      <c r="PYR310" s="1"/>
      <c r="PYS310" s="1"/>
      <c r="PYT310" s="1"/>
      <c r="PYU310" s="1"/>
      <c r="PYV310" s="1"/>
      <c r="PYW310" s="1"/>
      <c r="PYX310" s="1"/>
      <c r="PYY310" s="1"/>
      <c r="PYZ310" s="1"/>
      <c r="PZA310" s="1"/>
      <c r="PZB310" s="1"/>
      <c r="PZC310" s="1"/>
      <c r="PZD310" s="1"/>
      <c r="PZE310" s="1"/>
      <c r="PZF310" s="1"/>
      <c r="PZG310" s="1"/>
      <c r="PZH310" s="1"/>
      <c r="PZI310" s="1"/>
      <c r="PZJ310" s="1"/>
      <c r="PZK310" s="1"/>
      <c r="PZL310" s="1"/>
      <c r="PZM310" s="1"/>
      <c r="PZN310" s="1"/>
      <c r="PZO310" s="1"/>
      <c r="PZP310" s="1"/>
      <c r="PZQ310" s="1"/>
      <c r="PZR310" s="1"/>
      <c r="PZS310" s="1"/>
      <c r="PZT310" s="1"/>
      <c r="PZU310" s="1"/>
      <c r="PZV310" s="1"/>
      <c r="PZW310" s="1"/>
      <c r="PZX310" s="1"/>
      <c r="PZY310" s="1"/>
      <c r="PZZ310" s="1"/>
      <c r="QAA310" s="1"/>
      <c r="QAB310" s="1"/>
      <c r="QAC310" s="1"/>
      <c r="QAD310" s="1"/>
      <c r="QAE310" s="1"/>
      <c r="QAF310" s="1"/>
      <c r="QAG310" s="1"/>
      <c r="QAH310" s="1"/>
      <c r="QAI310" s="1"/>
      <c r="QAJ310" s="1"/>
      <c r="QAK310" s="1"/>
      <c r="QAL310" s="1"/>
      <c r="QAM310" s="1"/>
      <c r="QAN310" s="1"/>
      <c r="QAO310" s="1"/>
      <c r="QAP310" s="1"/>
      <c r="QAQ310" s="1"/>
      <c r="QAR310" s="1"/>
      <c r="QAS310" s="1"/>
      <c r="QAT310" s="1"/>
      <c r="QAU310" s="1"/>
      <c r="QAV310" s="1"/>
      <c r="QAW310" s="1"/>
      <c r="QAX310" s="1"/>
      <c r="QAY310" s="1"/>
      <c r="QAZ310" s="1"/>
      <c r="QBA310" s="1"/>
      <c r="QBB310" s="1"/>
      <c r="QBC310" s="1"/>
      <c r="QBD310" s="1"/>
      <c r="QBE310" s="1"/>
      <c r="QBF310" s="1"/>
      <c r="QBG310" s="1"/>
      <c r="QBH310" s="1"/>
      <c r="QBI310" s="1"/>
      <c r="QBJ310" s="1"/>
      <c r="QBK310" s="1"/>
      <c r="QBL310" s="1"/>
      <c r="QBM310" s="1"/>
      <c r="QBN310" s="1"/>
      <c r="QBO310" s="1"/>
      <c r="QBP310" s="1"/>
      <c r="QBQ310" s="1"/>
      <c r="QBR310" s="1"/>
      <c r="QBS310" s="1"/>
      <c r="QBT310" s="1"/>
      <c r="QBU310" s="1"/>
      <c r="QBV310" s="1"/>
      <c r="QBW310" s="1"/>
      <c r="QBX310" s="1"/>
      <c r="QBY310" s="1"/>
      <c r="QBZ310" s="1"/>
      <c r="QCA310" s="1"/>
      <c r="QCB310" s="1"/>
      <c r="QCC310" s="1"/>
      <c r="QCD310" s="1"/>
      <c r="QCE310" s="1"/>
      <c r="QCF310" s="1"/>
      <c r="QCG310" s="1"/>
      <c r="QCH310" s="1"/>
      <c r="QCI310" s="1"/>
      <c r="QCJ310" s="1"/>
      <c r="QCK310" s="1"/>
      <c r="QCL310" s="1"/>
      <c r="QCM310" s="1"/>
      <c r="QCN310" s="1"/>
      <c r="QCO310" s="1"/>
      <c r="QCP310" s="1"/>
      <c r="QCQ310" s="1"/>
      <c r="QCR310" s="1"/>
      <c r="QCS310" s="1"/>
      <c r="QCT310" s="1"/>
      <c r="QCU310" s="1"/>
      <c r="QCV310" s="1"/>
      <c r="QCW310" s="1"/>
      <c r="QCX310" s="1"/>
      <c r="QCY310" s="1"/>
      <c r="QCZ310" s="1"/>
      <c r="QDA310" s="1"/>
      <c r="QDB310" s="1"/>
      <c r="QDC310" s="1"/>
      <c r="QDD310" s="1"/>
      <c r="QDE310" s="1"/>
      <c r="QDF310" s="1"/>
      <c r="QDG310" s="1"/>
      <c r="QDH310" s="1"/>
      <c r="QDI310" s="1"/>
      <c r="QDJ310" s="1"/>
      <c r="QDK310" s="1"/>
      <c r="QDL310" s="1"/>
      <c r="QDM310" s="1"/>
      <c r="QDN310" s="1"/>
      <c r="QDO310" s="1"/>
      <c r="QDP310" s="1"/>
      <c r="QDQ310" s="1"/>
      <c r="QDR310" s="1"/>
      <c r="QDS310" s="1"/>
      <c r="QDT310" s="1"/>
      <c r="QDU310" s="1"/>
      <c r="QDV310" s="1"/>
      <c r="QDW310" s="1"/>
      <c r="QDX310" s="1"/>
      <c r="QDY310" s="1"/>
      <c r="QDZ310" s="1"/>
      <c r="QEA310" s="1"/>
      <c r="QEB310" s="1"/>
      <c r="QEC310" s="1"/>
      <c r="QED310" s="1"/>
      <c r="QEE310" s="1"/>
      <c r="QEF310" s="1"/>
      <c r="QEG310" s="1"/>
      <c r="QEH310" s="1"/>
      <c r="QEI310" s="1"/>
      <c r="QEJ310" s="1"/>
      <c r="QEK310" s="1"/>
      <c r="QEL310" s="1"/>
      <c r="QEM310" s="1"/>
      <c r="QEN310" s="1"/>
      <c r="QEO310" s="1"/>
      <c r="QEP310" s="1"/>
      <c r="QEQ310" s="1"/>
      <c r="QER310" s="1"/>
      <c r="QES310" s="1"/>
      <c r="QET310" s="1"/>
      <c r="QEU310" s="1"/>
      <c r="QEV310" s="1"/>
      <c r="QEW310" s="1"/>
      <c r="QEX310" s="1"/>
      <c r="QEY310" s="1"/>
      <c r="QEZ310" s="1"/>
      <c r="QFA310" s="1"/>
      <c r="QFB310" s="1"/>
      <c r="QFC310" s="1"/>
      <c r="QFD310" s="1"/>
      <c r="QFE310" s="1"/>
      <c r="QFF310" s="1"/>
      <c r="QFG310" s="1"/>
      <c r="QFH310" s="1"/>
      <c r="QFI310" s="1"/>
      <c r="QFJ310" s="1"/>
      <c r="QFK310" s="1"/>
      <c r="QFL310" s="1"/>
      <c r="QFM310" s="1"/>
      <c r="QFN310" s="1"/>
      <c r="QFO310" s="1"/>
      <c r="QFP310" s="1"/>
      <c r="QFQ310" s="1"/>
      <c r="QFR310" s="1"/>
      <c r="QFS310" s="1"/>
      <c r="QFT310" s="1"/>
      <c r="QFU310" s="1"/>
      <c r="QFV310" s="1"/>
      <c r="QFW310" s="1"/>
      <c r="QFX310" s="1"/>
      <c r="QFY310" s="1"/>
      <c r="QFZ310" s="1"/>
      <c r="QGA310" s="1"/>
      <c r="QGB310" s="1"/>
      <c r="QGC310" s="1"/>
      <c r="QGD310" s="1"/>
      <c r="QGE310" s="1"/>
      <c r="QGF310" s="1"/>
      <c r="QGG310" s="1"/>
      <c r="QGH310" s="1"/>
      <c r="QGI310" s="1"/>
      <c r="QGJ310" s="1"/>
      <c r="QGK310" s="1"/>
      <c r="QGL310" s="1"/>
      <c r="QGM310" s="1"/>
      <c r="QGN310" s="1"/>
      <c r="QGO310" s="1"/>
      <c r="QGP310" s="1"/>
      <c r="QGQ310" s="1"/>
      <c r="QGR310" s="1"/>
      <c r="QGS310" s="1"/>
      <c r="QGT310" s="1"/>
      <c r="QGU310" s="1"/>
      <c r="QGV310" s="1"/>
      <c r="QGW310" s="1"/>
      <c r="QGX310" s="1"/>
      <c r="QGY310" s="1"/>
      <c r="QGZ310" s="1"/>
      <c r="QHA310" s="1"/>
      <c r="QHB310" s="1"/>
      <c r="QHC310" s="1"/>
      <c r="QHD310" s="1"/>
      <c r="QHE310" s="1"/>
      <c r="QHF310" s="1"/>
      <c r="QHG310" s="1"/>
      <c r="QHH310" s="1"/>
      <c r="QHI310" s="1"/>
      <c r="QHJ310" s="1"/>
      <c r="QHK310" s="1"/>
      <c r="QHL310" s="1"/>
      <c r="QHM310" s="1"/>
      <c r="QHN310" s="1"/>
      <c r="QHO310" s="1"/>
      <c r="QHP310" s="1"/>
      <c r="QHQ310" s="1"/>
      <c r="QHR310" s="1"/>
      <c r="QHS310" s="1"/>
      <c r="QHT310" s="1"/>
      <c r="QHU310" s="1"/>
      <c r="QHV310" s="1"/>
      <c r="QHW310" s="1"/>
      <c r="QHX310" s="1"/>
      <c r="QHY310" s="1"/>
      <c r="QHZ310" s="1"/>
      <c r="QIA310" s="1"/>
      <c r="QIB310" s="1"/>
      <c r="QIC310" s="1"/>
      <c r="QID310" s="1"/>
      <c r="QIE310" s="1"/>
      <c r="QIF310" s="1"/>
      <c r="QIG310" s="1"/>
      <c r="QIH310" s="1"/>
      <c r="QII310" s="1"/>
      <c r="QIJ310" s="1"/>
      <c r="QIK310" s="1"/>
      <c r="QIL310" s="1"/>
      <c r="QIM310" s="1"/>
      <c r="QIN310" s="1"/>
      <c r="QIO310" s="1"/>
      <c r="QIP310" s="1"/>
      <c r="QIQ310" s="1"/>
      <c r="QIR310" s="1"/>
      <c r="QIS310" s="1"/>
      <c r="QIT310" s="1"/>
      <c r="QIU310" s="1"/>
      <c r="QIV310" s="1"/>
      <c r="QIW310" s="1"/>
      <c r="QIX310" s="1"/>
      <c r="QIY310" s="1"/>
      <c r="QIZ310" s="1"/>
      <c r="QJA310" s="1"/>
      <c r="QJB310" s="1"/>
      <c r="QJC310" s="1"/>
      <c r="QJD310" s="1"/>
      <c r="QJE310" s="1"/>
      <c r="QJF310" s="1"/>
      <c r="QJG310" s="1"/>
      <c r="QJH310" s="1"/>
      <c r="QJI310" s="1"/>
      <c r="QJJ310" s="1"/>
      <c r="QJK310" s="1"/>
      <c r="QJL310" s="1"/>
      <c r="QJM310" s="1"/>
      <c r="QJN310" s="1"/>
      <c r="QJO310" s="1"/>
      <c r="QJP310" s="1"/>
      <c r="QJQ310" s="1"/>
      <c r="QJR310" s="1"/>
      <c r="QJS310" s="1"/>
      <c r="QJT310" s="1"/>
      <c r="QJU310" s="1"/>
      <c r="QJV310" s="1"/>
      <c r="QJW310" s="1"/>
      <c r="QJX310" s="1"/>
      <c r="QJY310" s="1"/>
      <c r="QJZ310" s="1"/>
      <c r="QKA310" s="1"/>
      <c r="QKB310" s="1"/>
      <c r="QKC310" s="1"/>
      <c r="QKD310" s="1"/>
      <c r="QKE310" s="1"/>
      <c r="QKF310" s="1"/>
      <c r="QKG310" s="1"/>
      <c r="QKH310" s="1"/>
      <c r="QKI310" s="1"/>
      <c r="QKJ310" s="1"/>
      <c r="QKK310" s="1"/>
      <c r="QKL310" s="1"/>
      <c r="QKM310" s="1"/>
      <c r="QKN310" s="1"/>
      <c r="QKO310" s="1"/>
      <c r="QKP310" s="1"/>
      <c r="QKQ310" s="1"/>
      <c r="QKR310" s="1"/>
      <c r="QKS310" s="1"/>
      <c r="QKT310" s="1"/>
      <c r="QKU310" s="1"/>
      <c r="QKV310" s="1"/>
      <c r="QKW310" s="1"/>
      <c r="QKX310" s="1"/>
      <c r="QKY310" s="1"/>
      <c r="QKZ310" s="1"/>
      <c r="QLA310" s="1"/>
      <c r="QLB310" s="1"/>
      <c r="QLC310" s="1"/>
      <c r="QLD310" s="1"/>
      <c r="QLE310" s="1"/>
      <c r="QLF310" s="1"/>
      <c r="QLG310" s="1"/>
      <c r="QLH310" s="1"/>
      <c r="QLI310" s="1"/>
      <c r="QLJ310" s="1"/>
      <c r="QLK310" s="1"/>
      <c r="QLL310" s="1"/>
      <c r="QLM310" s="1"/>
      <c r="QLN310" s="1"/>
      <c r="QLO310" s="1"/>
      <c r="QLP310" s="1"/>
      <c r="QLQ310" s="1"/>
      <c r="QLR310" s="1"/>
      <c r="QLS310" s="1"/>
      <c r="QLT310" s="1"/>
      <c r="QLU310" s="1"/>
      <c r="QLV310" s="1"/>
      <c r="QLW310" s="1"/>
      <c r="QLX310" s="1"/>
      <c r="QLY310" s="1"/>
      <c r="QLZ310" s="1"/>
      <c r="QMA310" s="1"/>
      <c r="QMB310" s="1"/>
      <c r="QMC310" s="1"/>
      <c r="QMD310" s="1"/>
      <c r="QME310" s="1"/>
      <c r="QMF310" s="1"/>
      <c r="QMG310" s="1"/>
      <c r="QMH310" s="1"/>
      <c r="QMI310" s="1"/>
      <c r="QMJ310" s="1"/>
      <c r="QMK310" s="1"/>
      <c r="QML310" s="1"/>
      <c r="QMM310" s="1"/>
      <c r="QMN310" s="1"/>
      <c r="QMO310" s="1"/>
      <c r="QMP310" s="1"/>
      <c r="QMQ310" s="1"/>
      <c r="QMR310" s="1"/>
      <c r="QMS310" s="1"/>
      <c r="QMT310" s="1"/>
      <c r="QMU310" s="1"/>
      <c r="QMV310" s="1"/>
      <c r="QMW310" s="1"/>
      <c r="QMX310" s="1"/>
      <c r="QMY310" s="1"/>
      <c r="QMZ310" s="1"/>
      <c r="QNA310" s="1"/>
      <c r="QNB310" s="1"/>
      <c r="QNC310" s="1"/>
      <c r="QND310" s="1"/>
      <c r="QNE310" s="1"/>
      <c r="QNF310" s="1"/>
      <c r="QNG310" s="1"/>
      <c r="QNH310" s="1"/>
      <c r="QNI310" s="1"/>
      <c r="QNJ310" s="1"/>
      <c r="QNK310" s="1"/>
      <c r="QNL310" s="1"/>
      <c r="QNM310" s="1"/>
      <c r="QNN310" s="1"/>
      <c r="QNO310" s="1"/>
      <c r="QNP310" s="1"/>
      <c r="QNQ310" s="1"/>
      <c r="QNR310" s="1"/>
      <c r="QNS310" s="1"/>
      <c r="QNT310" s="1"/>
      <c r="QNU310" s="1"/>
      <c r="QNV310" s="1"/>
      <c r="QNW310" s="1"/>
      <c r="QNX310" s="1"/>
      <c r="QNY310" s="1"/>
      <c r="QNZ310" s="1"/>
      <c r="QOA310" s="1"/>
      <c r="QOB310" s="1"/>
      <c r="QOC310" s="1"/>
      <c r="QOD310" s="1"/>
      <c r="QOE310" s="1"/>
      <c r="QOF310" s="1"/>
      <c r="QOG310" s="1"/>
      <c r="QOH310" s="1"/>
      <c r="QOI310" s="1"/>
      <c r="QOJ310" s="1"/>
      <c r="QOK310" s="1"/>
      <c r="QOL310" s="1"/>
      <c r="QOM310" s="1"/>
      <c r="QON310" s="1"/>
      <c r="QOO310" s="1"/>
      <c r="QOP310" s="1"/>
      <c r="QOQ310" s="1"/>
      <c r="QOR310" s="1"/>
      <c r="QOS310" s="1"/>
      <c r="QOT310" s="1"/>
      <c r="QOU310" s="1"/>
      <c r="QOV310" s="1"/>
      <c r="QOW310" s="1"/>
      <c r="QOX310" s="1"/>
      <c r="QOY310" s="1"/>
      <c r="QOZ310" s="1"/>
      <c r="QPA310" s="1"/>
      <c r="QPB310" s="1"/>
      <c r="QPC310" s="1"/>
      <c r="QPD310" s="1"/>
      <c r="QPE310" s="1"/>
      <c r="QPF310" s="1"/>
      <c r="QPG310" s="1"/>
      <c r="QPH310" s="1"/>
      <c r="QPI310" s="1"/>
      <c r="QPJ310" s="1"/>
      <c r="QPK310" s="1"/>
      <c r="QPL310" s="1"/>
      <c r="QPM310" s="1"/>
      <c r="QPN310" s="1"/>
      <c r="QPO310" s="1"/>
      <c r="QPP310" s="1"/>
      <c r="QPQ310" s="1"/>
      <c r="QPR310" s="1"/>
      <c r="QPS310" s="1"/>
      <c r="QPT310" s="1"/>
      <c r="QPU310" s="1"/>
      <c r="QPV310" s="1"/>
      <c r="QPW310" s="1"/>
      <c r="QPX310" s="1"/>
      <c r="QPY310" s="1"/>
      <c r="QPZ310" s="1"/>
      <c r="QQA310" s="1"/>
      <c r="QQB310" s="1"/>
      <c r="QQC310" s="1"/>
      <c r="QQD310" s="1"/>
      <c r="QQE310" s="1"/>
      <c r="QQF310" s="1"/>
      <c r="QQG310" s="1"/>
      <c r="QQH310" s="1"/>
      <c r="QQI310" s="1"/>
      <c r="QQJ310" s="1"/>
      <c r="QQK310" s="1"/>
      <c r="QQL310" s="1"/>
      <c r="QQM310" s="1"/>
      <c r="QQN310" s="1"/>
      <c r="QQO310" s="1"/>
      <c r="QQP310" s="1"/>
      <c r="QQQ310" s="1"/>
      <c r="QQR310" s="1"/>
      <c r="QQS310" s="1"/>
      <c r="QQT310" s="1"/>
      <c r="QQU310" s="1"/>
      <c r="QQV310" s="1"/>
      <c r="QQW310" s="1"/>
      <c r="QQX310" s="1"/>
      <c r="QQY310" s="1"/>
      <c r="QQZ310" s="1"/>
      <c r="QRA310" s="1"/>
      <c r="QRB310" s="1"/>
      <c r="QRC310" s="1"/>
      <c r="QRD310" s="1"/>
      <c r="QRE310" s="1"/>
      <c r="QRF310" s="1"/>
      <c r="QRG310" s="1"/>
      <c r="QRH310" s="1"/>
      <c r="QRI310" s="1"/>
      <c r="QRJ310" s="1"/>
      <c r="QRK310" s="1"/>
      <c r="QRL310" s="1"/>
      <c r="QRM310" s="1"/>
      <c r="QRN310" s="1"/>
      <c r="QRO310" s="1"/>
      <c r="QRP310" s="1"/>
      <c r="QRQ310" s="1"/>
      <c r="QRR310" s="1"/>
      <c r="QRS310" s="1"/>
      <c r="QRT310" s="1"/>
      <c r="QRU310" s="1"/>
      <c r="QRV310" s="1"/>
      <c r="QRW310" s="1"/>
      <c r="QRX310" s="1"/>
      <c r="QRY310" s="1"/>
      <c r="QRZ310" s="1"/>
      <c r="QSA310" s="1"/>
      <c r="QSB310" s="1"/>
      <c r="QSC310" s="1"/>
      <c r="QSD310" s="1"/>
      <c r="QSE310" s="1"/>
      <c r="QSF310" s="1"/>
      <c r="QSG310" s="1"/>
      <c r="QSH310" s="1"/>
      <c r="QSI310" s="1"/>
      <c r="QSJ310" s="1"/>
      <c r="QSK310" s="1"/>
      <c r="QSL310" s="1"/>
      <c r="QSM310" s="1"/>
      <c r="QSN310" s="1"/>
      <c r="QSO310" s="1"/>
      <c r="QSP310" s="1"/>
      <c r="QSQ310" s="1"/>
      <c r="QSR310" s="1"/>
      <c r="QSS310" s="1"/>
      <c r="QST310" s="1"/>
      <c r="QSU310" s="1"/>
      <c r="QSV310" s="1"/>
      <c r="QSW310" s="1"/>
      <c r="QSX310" s="1"/>
      <c r="QSY310" s="1"/>
      <c r="QSZ310" s="1"/>
      <c r="QTA310" s="1"/>
      <c r="QTB310" s="1"/>
      <c r="QTC310" s="1"/>
      <c r="QTD310" s="1"/>
      <c r="QTE310" s="1"/>
      <c r="QTF310" s="1"/>
      <c r="QTG310" s="1"/>
      <c r="QTH310" s="1"/>
      <c r="QTI310" s="1"/>
      <c r="QTJ310" s="1"/>
      <c r="QTK310" s="1"/>
      <c r="QTL310" s="1"/>
      <c r="QTM310" s="1"/>
      <c r="QTN310" s="1"/>
      <c r="QTO310" s="1"/>
      <c r="QTP310" s="1"/>
      <c r="QTQ310" s="1"/>
      <c r="QTR310" s="1"/>
      <c r="QTS310" s="1"/>
      <c r="QTT310" s="1"/>
      <c r="QTU310" s="1"/>
      <c r="QTV310" s="1"/>
      <c r="QTW310" s="1"/>
      <c r="QTX310" s="1"/>
      <c r="QTY310" s="1"/>
      <c r="QTZ310" s="1"/>
      <c r="QUA310" s="1"/>
      <c r="QUB310" s="1"/>
      <c r="QUC310" s="1"/>
      <c r="QUD310" s="1"/>
      <c r="QUE310" s="1"/>
      <c r="QUF310" s="1"/>
      <c r="QUG310" s="1"/>
      <c r="QUH310" s="1"/>
      <c r="QUI310" s="1"/>
      <c r="QUJ310" s="1"/>
      <c r="QUK310" s="1"/>
      <c r="QUL310" s="1"/>
      <c r="QUM310" s="1"/>
      <c r="QUN310" s="1"/>
      <c r="QUO310" s="1"/>
      <c r="QUP310" s="1"/>
      <c r="QUQ310" s="1"/>
      <c r="QUR310" s="1"/>
      <c r="QUS310" s="1"/>
      <c r="QUT310" s="1"/>
      <c r="QUU310" s="1"/>
      <c r="QUV310" s="1"/>
      <c r="QUW310" s="1"/>
      <c r="QUX310" s="1"/>
      <c r="QUY310" s="1"/>
      <c r="QUZ310" s="1"/>
      <c r="QVA310" s="1"/>
      <c r="QVB310" s="1"/>
      <c r="QVC310" s="1"/>
      <c r="QVD310" s="1"/>
      <c r="QVE310" s="1"/>
      <c r="QVF310" s="1"/>
      <c r="QVG310" s="1"/>
      <c r="QVH310" s="1"/>
      <c r="QVI310" s="1"/>
      <c r="QVJ310" s="1"/>
      <c r="QVK310" s="1"/>
      <c r="QVL310" s="1"/>
      <c r="QVM310" s="1"/>
      <c r="QVN310" s="1"/>
      <c r="QVO310" s="1"/>
      <c r="QVP310" s="1"/>
      <c r="QVQ310" s="1"/>
      <c r="QVR310" s="1"/>
      <c r="QVS310" s="1"/>
      <c r="QVT310" s="1"/>
      <c r="QVU310" s="1"/>
      <c r="QVV310" s="1"/>
      <c r="QVW310" s="1"/>
      <c r="QVX310" s="1"/>
      <c r="QVY310" s="1"/>
      <c r="QVZ310" s="1"/>
      <c r="QWA310" s="1"/>
      <c r="QWB310" s="1"/>
      <c r="QWC310" s="1"/>
      <c r="QWD310" s="1"/>
      <c r="QWE310" s="1"/>
      <c r="QWF310" s="1"/>
      <c r="QWG310" s="1"/>
      <c r="QWH310" s="1"/>
      <c r="QWI310" s="1"/>
      <c r="QWJ310" s="1"/>
      <c r="QWK310" s="1"/>
      <c r="QWL310" s="1"/>
      <c r="QWM310" s="1"/>
      <c r="QWN310" s="1"/>
      <c r="QWO310" s="1"/>
      <c r="QWP310" s="1"/>
      <c r="QWQ310" s="1"/>
      <c r="QWR310" s="1"/>
      <c r="QWS310" s="1"/>
      <c r="QWT310" s="1"/>
      <c r="QWU310" s="1"/>
      <c r="QWV310" s="1"/>
      <c r="QWW310" s="1"/>
      <c r="QWX310" s="1"/>
      <c r="QWY310" s="1"/>
      <c r="QWZ310" s="1"/>
      <c r="QXA310" s="1"/>
      <c r="QXB310" s="1"/>
      <c r="QXC310" s="1"/>
      <c r="QXD310" s="1"/>
      <c r="QXE310" s="1"/>
      <c r="QXF310" s="1"/>
      <c r="QXG310" s="1"/>
      <c r="QXH310" s="1"/>
      <c r="QXI310" s="1"/>
      <c r="QXJ310" s="1"/>
      <c r="QXK310" s="1"/>
      <c r="QXL310" s="1"/>
      <c r="QXM310" s="1"/>
      <c r="QXN310" s="1"/>
      <c r="QXO310" s="1"/>
      <c r="QXP310" s="1"/>
      <c r="QXQ310" s="1"/>
      <c r="QXR310" s="1"/>
      <c r="QXS310" s="1"/>
      <c r="QXT310" s="1"/>
      <c r="QXU310" s="1"/>
      <c r="QXV310" s="1"/>
      <c r="QXW310" s="1"/>
      <c r="QXX310" s="1"/>
      <c r="QXY310" s="1"/>
      <c r="QXZ310" s="1"/>
      <c r="QYA310" s="1"/>
      <c r="QYB310" s="1"/>
      <c r="QYC310" s="1"/>
      <c r="QYD310" s="1"/>
      <c r="QYE310" s="1"/>
      <c r="QYF310" s="1"/>
      <c r="QYG310" s="1"/>
      <c r="QYH310" s="1"/>
      <c r="QYI310" s="1"/>
      <c r="QYJ310" s="1"/>
      <c r="QYK310" s="1"/>
      <c r="QYL310" s="1"/>
      <c r="QYM310" s="1"/>
      <c r="QYN310" s="1"/>
      <c r="QYO310" s="1"/>
      <c r="QYP310" s="1"/>
      <c r="QYQ310" s="1"/>
      <c r="QYR310" s="1"/>
      <c r="QYS310" s="1"/>
      <c r="QYT310" s="1"/>
      <c r="QYU310" s="1"/>
      <c r="QYV310" s="1"/>
      <c r="QYW310" s="1"/>
      <c r="QYX310" s="1"/>
      <c r="QYY310" s="1"/>
      <c r="QYZ310" s="1"/>
      <c r="QZA310" s="1"/>
      <c r="QZB310" s="1"/>
      <c r="QZC310" s="1"/>
      <c r="QZD310" s="1"/>
      <c r="QZE310" s="1"/>
      <c r="QZF310" s="1"/>
      <c r="QZG310" s="1"/>
      <c r="QZH310" s="1"/>
      <c r="QZI310" s="1"/>
      <c r="QZJ310" s="1"/>
      <c r="QZK310" s="1"/>
      <c r="QZL310" s="1"/>
      <c r="QZM310" s="1"/>
      <c r="QZN310" s="1"/>
      <c r="QZO310" s="1"/>
      <c r="QZP310" s="1"/>
      <c r="QZQ310" s="1"/>
      <c r="QZR310" s="1"/>
      <c r="QZS310" s="1"/>
      <c r="QZT310" s="1"/>
      <c r="QZU310" s="1"/>
      <c r="QZV310" s="1"/>
      <c r="QZW310" s="1"/>
      <c r="QZX310" s="1"/>
      <c r="QZY310" s="1"/>
      <c r="QZZ310" s="1"/>
      <c r="RAA310" s="1"/>
      <c r="RAB310" s="1"/>
      <c r="RAC310" s="1"/>
      <c r="RAD310" s="1"/>
      <c r="RAE310" s="1"/>
      <c r="RAF310" s="1"/>
      <c r="RAG310" s="1"/>
      <c r="RAH310" s="1"/>
      <c r="RAI310" s="1"/>
      <c r="RAJ310" s="1"/>
      <c r="RAK310" s="1"/>
      <c r="RAL310" s="1"/>
      <c r="RAM310" s="1"/>
      <c r="RAN310" s="1"/>
      <c r="RAO310" s="1"/>
      <c r="RAP310" s="1"/>
      <c r="RAQ310" s="1"/>
      <c r="RAR310" s="1"/>
      <c r="RAS310" s="1"/>
      <c r="RAT310" s="1"/>
      <c r="RAU310" s="1"/>
      <c r="RAV310" s="1"/>
      <c r="RAW310" s="1"/>
      <c r="RAX310" s="1"/>
      <c r="RAY310" s="1"/>
      <c r="RAZ310" s="1"/>
      <c r="RBA310" s="1"/>
      <c r="RBB310" s="1"/>
      <c r="RBC310" s="1"/>
      <c r="RBD310" s="1"/>
      <c r="RBE310" s="1"/>
      <c r="RBF310" s="1"/>
      <c r="RBG310" s="1"/>
      <c r="RBH310" s="1"/>
      <c r="RBI310" s="1"/>
      <c r="RBJ310" s="1"/>
      <c r="RBK310" s="1"/>
      <c r="RBL310" s="1"/>
      <c r="RBM310" s="1"/>
      <c r="RBN310" s="1"/>
      <c r="RBO310" s="1"/>
      <c r="RBP310" s="1"/>
      <c r="RBQ310" s="1"/>
      <c r="RBR310" s="1"/>
      <c r="RBS310" s="1"/>
      <c r="RBT310" s="1"/>
      <c r="RBU310" s="1"/>
      <c r="RBV310" s="1"/>
      <c r="RBW310" s="1"/>
      <c r="RBX310" s="1"/>
      <c r="RBY310" s="1"/>
      <c r="RBZ310" s="1"/>
      <c r="RCA310" s="1"/>
      <c r="RCB310" s="1"/>
      <c r="RCC310" s="1"/>
      <c r="RCD310" s="1"/>
      <c r="RCE310" s="1"/>
      <c r="RCF310" s="1"/>
      <c r="RCG310" s="1"/>
      <c r="RCH310" s="1"/>
      <c r="RCI310" s="1"/>
      <c r="RCJ310" s="1"/>
      <c r="RCK310" s="1"/>
      <c r="RCL310" s="1"/>
      <c r="RCM310" s="1"/>
      <c r="RCN310" s="1"/>
      <c r="RCO310" s="1"/>
      <c r="RCP310" s="1"/>
      <c r="RCQ310" s="1"/>
      <c r="RCR310" s="1"/>
      <c r="RCS310" s="1"/>
      <c r="RCT310" s="1"/>
      <c r="RCU310" s="1"/>
      <c r="RCV310" s="1"/>
      <c r="RCW310" s="1"/>
      <c r="RCX310" s="1"/>
      <c r="RCY310" s="1"/>
      <c r="RCZ310" s="1"/>
      <c r="RDA310" s="1"/>
      <c r="RDB310" s="1"/>
      <c r="RDC310" s="1"/>
      <c r="RDD310" s="1"/>
      <c r="RDE310" s="1"/>
      <c r="RDF310" s="1"/>
      <c r="RDG310" s="1"/>
      <c r="RDH310" s="1"/>
      <c r="RDI310" s="1"/>
      <c r="RDJ310" s="1"/>
      <c r="RDK310" s="1"/>
      <c r="RDL310" s="1"/>
      <c r="RDM310" s="1"/>
      <c r="RDN310" s="1"/>
      <c r="RDO310" s="1"/>
      <c r="RDP310" s="1"/>
      <c r="RDQ310" s="1"/>
      <c r="RDR310" s="1"/>
      <c r="RDS310" s="1"/>
      <c r="RDT310" s="1"/>
      <c r="RDU310" s="1"/>
      <c r="RDV310" s="1"/>
      <c r="RDW310" s="1"/>
      <c r="RDX310" s="1"/>
      <c r="RDY310" s="1"/>
      <c r="RDZ310" s="1"/>
      <c r="REA310" s="1"/>
      <c r="REB310" s="1"/>
      <c r="REC310" s="1"/>
      <c r="RED310" s="1"/>
      <c r="REE310" s="1"/>
      <c r="REF310" s="1"/>
      <c r="REG310" s="1"/>
      <c r="REH310" s="1"/>
      <c r="REI310" s="1"/>
      <c r="REJ310" s="1"/>
      <c r="REK310" s="1"/>
      <c r="REL310" s="1"/>
      <c r="REM310" s="1"/>
      <c r="REN310" s="1"/>
      <c r="REO310" s="1"/>
      <c r="REP310" s="1"/>
      <c r="REQ310" s="1"/>
      <c r="RER310" s="1"/>
      <c r="RES310" s="1"/>
      <c r="RET310" s="1"/>
      <c r="REU310" s="1"/>
      <c r="REV310" s="1"/>
      <c r="REW310" s="1"/>
      <c r="REX310" s="1"/>
      <c r="REY310" s="1"/>
      <c r="REZ310" s="1"/>
      <c r="RFA310" s="1"/>
      <c r="RFB310" s="1"/>
      <c r="RFC310" s="1"/>
      <c r="RFD310" s="1"/>
      <c r="RFE310" s="1"/>
      <c r="RFF310" s="1"/>
      <c r="RFG310" s="1"/>
      <c r="RFH310" s="1"/>
      <c r="RFI310" s="1"/>
      <c r="RFJ310" s="1"/>
      <c r="RFK310" s="1"/>
      <c r="RFL310" s="1"/>
      <c r="RFM310" s="1"/>
      <c r="RFN310" s="1"/>
      <c r="RFO310" s="1"/>
      <c r="RFP310" s="1"/>
      <c r="RFQ310" s="1"/>
      <c r="RFR310" s="1"/>
      <c r="RFS310" s="1"/>
      <c r="RFT310" s="1"/>
      <c r="RFU310" s="1"/>
      <c r="RFV310" s="1"/>
      <c r="RFW310" s="1"/>
      <c r="RFX310" s="1"/>
      <c r="RFY310" s="1"/>
      <c r="RFZ310" s="1"/>
      <c r="RGA310" s="1"/>
      <c r="RGB310" s="1"/>
      <c r="RGC310" s="1"/>
      <c r="RGD310" s="1"/>
      <c r="RGE310" s="1"/>
      <c r="RGF310" s="1"/>
      <c r="RGG310" s="1"/>
      <c r="RGH310" s="1"/>
      <c r="RGI310" s="1"/>
      <c r="RGJ310" s="1"/>
      <c r="RGK310" s="1"/>
      <c r="RGL310" s="1"/>
      <c r="RGM310" s="1"/>
      <c r="RGN310" s="1"/>
      <c r="RGO310" s="1"/>
      <c r="RGP310" s="1"/>
      <c r="RGQ310" s="1"/>
      <c r="RGR310" s="1"/>
      <c r="RGS310" s="1"/>
      <c r="RGT310" s="1"/>
      <c r="RGU310" s="1"/>
      <c r="RGV310" s="1"/>
      <c r="RGW310" s="1"/>
      <c r="RGX310" s="1"/>
      <c r="RGY310" s="1"/>
      <c r="RGZ310" s="1"/>
      <c r="RHA310" s="1"/>
      <c r="RHB310" s="1"/>
      <c r="RHC310" s="1"/>
      <c r="RHD310" s="1"/>
      <c r="RHE310" s="1"/>
      <c r="RHF310" s="1"/>
      <c r="RHG310" s="1"/>
      <c r="RHH310" s="1"/>
      <c r="RHI310" s="1"/>
      <c r="RHJ310" s="1"/>
      <c r="RHK310" s="1"/>
      <c r="RHL310" s="1"/>
      <c r="RHM310" s="1"/>
      <c r="RHN310" s="1"/>
      <c r="RHO310" s="1"/>
      <c r="RHP310" s="1"/>
      <c r="RHQ310" s="1"/>
      <c r="RHR310" s="1"/>
      <c r="RHS310" s="1"/>
      <c r="RHT310" s="1"/>
      <c r="RHU310" s="1"/>
      <c r="RHV310" s="1"/>
      <c r="RHW310" s="1"/>
      <c r="RHX310" s="1"/>
      <c r="RHY310" s="1"/>
      <c r="RHZ310" s="1"/>
      <c r="RIA310" s="1"/>
      <c r="RIB310" s="1"/>
      <c r="RIC310" s="1"/>
      <c r="RID310" s="1"/>
      <c r="RIE310" s="1"/>
      <c r="RIF310" s="1"/>
      <c r="RIG310" s="1"/>
      <c r="RIH310" s="1"/>
      <c r="RII310" s="1"/>
      <c r="RIJ310" s="1"/>
      <c r="RIK310" s="1"/>
      <c r="RIL310" s="1"/>
      <c r="RIM310" s="1"/>
      <c r="RIN310" s="1"/>
      <c r="RIO310" s="1"/>
      <c r="RIP310" s="1"/>
      <c r="RIQ310" s="1"/>
      <c r="RIR310" s="1"/>
      <c r="RIS310" s="1"/>
      <c r="RIT310" s="1"/>
      <c r="RIU310" s="1"/>
      <c r="RIV310" s="1"/>
      <c r="RIW310" s="1"/>
      <c r="RIX310" s="1"/>
      <c r="RIY310" s="1"/>
      <c r="RIZ310" s="1"/>
      <c r="RJA310" s="1"/>
      <c r="RJB310" s="1"/>
      <c r="RJC310" s="1"/>
      <c r="RJD310" s="1"/>
      <c r="RJE310" s="1"/>
      <c r="RJF310" s="1"/>
      <c r="RJG310" s="1"/>
      <c r="RJH310" s="1"/>
      <c r="RJI310" s="1"/>
      <c r="RJJ310" s="1"/>
      <c r="RJK310" s="1"/>
      <c r="RJL310" s="1"/>
      <c r="RJM310" s="1"/>
      <c r="RJN310" s="1"/>
      <c r="RJO310" s="1"/>
      <c r="RJP310" s="1"/>
      <c r="RJQ310" s="1"/>
      <c r="RJR310" s="1"/>
      <c r="RJS310" s="1"/>
      <c r="RJT310" s="1"/>
      <c r="RJU310" s="1"/>
      <c r="RJV310" s="1"/>
      <c r="RJW310" s="1"/>
      <c r="RJX310" s="1"/>
      <c r="RJY310" s="1"/>
      <c r="RJZ310" s="1"/>
      <c r="RKA310" s="1"/>
      <c r="RKB310" s="1"/>
      <c r="RKC310" s="1"/>
      <c r="RKD310" s="1"/>
      <c r="RKE310" s="1"/>
      <c r="RKF310" s="1"/>
      <c r="RKG310" s="1"/>
      <c r="RKH310" s="1"/>
      <c r="RKI310" s="1"/>
      <c r="RKJ310" s="1"/>
      <c r="RKK310" s="1"/>
      <c r="RKL310" s="1"/>
      <c r="RKM310" s="1"/>
      <c r="RKN310" s="1"/>
      <c r="RKO310" s="1"/>
      <c r="RKP310" s="1"/>
      <c r="RKQ310" s="1"/>
      <c r="RKR310" s="1"/>
      <c r="RKS310" s="1"/>
      <c r="RKT310" s="1"/>
      <c r="RKU310" s="1"/>
      <c r="RKV310" s="1"/>
      <c r="RKW310" s="1"/>
      <c r="RKX310" s="1"/>
      <c r="RKY310" s="1"/>
      <c r="RKZ310" s="1"/>
      <c r="RLA310" s="1"/>
      <c r="RLB310" s="1"/>
      <c r="RLC310" s="1"/>
      <c r="RLD310" s="1"/>
      <c r="RLE310" s="1"/>
      <c r="RLF310" s="1"/>
      <c r="RLG310" s="1"/>
      <c r="RLH310" s="1"/>
      <c r="RLI310" s="1"/>
      <c r="RLJ310" s="1"/>
      <c r="RLK310" s="1"/>
      <c r="RLL310" s="1"/>
      <c r="RLM310" s="1"/>
      <c r="RLN310" s="1"/>
      <c r="RLO310" s="1"/>
      <c r="RLP310" s="1"/>
      <c r="RLQ310" s="1"/>
      <c r="RLR310" s="1"/>
      <c r="RLS310" s="1"/>
      <c r="RLT310" s="1"/>
      <c r="RLU310" s="1"/>
      <c r="RLV310" s="1"/>
      <c r="RLW310" s="1"/>
      <c r="RLX310" s="1"/>
      <c r="RLY310" s="1"/>
      <c r="RLZ310" s="1"/>
      <c r="RMA310" s="1"/>
      <c r="RMB310" s="1"/>
      <c r="RMC310" s="1"/>
      <c r="RMD310" s="1"/>
      <c r="RME310" s="1"/>
      <c r="RMF310" s="1"/>
      <c r="RMG310" s="1"/>
      <c r="RMH310" s="1"/>
      <c r="RMI310" s="1"/>
      <c r="RMJ310" s="1"/>
      <c r="RMK310" s="1"/>
      <c r="RML310" s="1"/>
      <c r="RMM310" s="1"/>
      <c r="RMN310" s="1"/>
      <c r="RMO310" s="1"/>
      <c r="RMP310" s="1"/>
      <c r="RMQ310" s="1"/>
      <c r="RMR310" s="1"/>
      <c r="RMS310" s="1"/>
      <c r="RMT310" s="1"/>
      <c r="RMU310" s="1"/>
      <c r="RMV310" s="1"/>
      <c r="RMW310" s="1"/>
      <c r="RMX310" s="1"/>
      <c r="RMY310" s="1"/>
      <c r="RMZ310" s="1"/>
      <c r="RNA310" s="1"/>
      <c r="RNB310" s="1"/>
      <c r="RNC310" s="1"/>
      <c r="RND310" s="1"/>
      <c r="RNE310" s="1"/>
      <c r="RNF310" s="1"/>
      <c r="RNG310" s="1"/>
      <c r="RNH310" s="1"/>
      <c r="RNI310" s="1"/>
      <c r="RNJ310" s="1"/>
      <c r="RNK310" s="1"/>
      <c r="RNL310" s="1"/>
      <c r="RNM310" s="1"/>
      <c r="RNN310" s="1"/>
      <c r="RNO310" s="1"/>
      <c r="RNP310" s="1"/>
      <c r="RNQ310" s="1"/>
      <c r="RNR310" s="1"/>
      <c r="RNS310" s="1"/>
      <c r="RNT310" s="1"/>
      <c r="RNU310" s="1"/>
      <c r="RNV310" s="1"/>
      <c r="RNW310" s="1"/>
      <c r="RNX310" s="1"/>
      <c r="RNY310" s="1"/>
      <c r="RNZ310" s="1"/>
      <c r="ROA310" s="1"/>
      <c r="ROB310" s="1"/>
      <c r="ROC310" s="1"/>
      <c r="ROD310" s="1"/>
      <c r="ROE310" s="1"/>
      <c r="ROF310" s="1"/>
      <c r="ROG310" s="1"/>
      <c r="ROH310" s="1"/>
      <c r="ROI310" s="1"/>
      <c r="ROJ310" s="1"/>
      <c r="ROK310" s="1"/>
      <c r="ROL310" s="1"/>
      <c r="ROM310" s="1"/>
      <c r="RON310" s="1"/>
      <c r="ROO310" s="1"/>
      <c r="ROP310" s="1"/>
      <c r="ROQ310" s="1"/>
      <c r="ROR310" s="1"/>
      <c r="ROS310" s="1"/>
      <c r="ROT310" s="1"/>
      <c r="ROU310" s="1"/>
      <c r="ROV310" s="1"/>
      <c r="ROW310" s="1"/>
      <c r="ROX310" s="1"/>
      <c r="ROY310" s="1"/>
      <c r="ROZ310" s="1"/>
      <c r="RPA310" s="1"/>
      <c r="RPB310" s="1"/>
      <c r="RPC310" s="1"/>
      <c r="RPD310" s="1"/>
      <c r="RPE310" s="1"/>
      <c r="RPF310" s="1"/>
      <c r="RPG310" s="1"/>
      <c r="RPH310" s="1"/>
      <c r="RPI310" s="1"/>
      <c r="RPJ310" s="1"/>
      <c r="RPK310" s="1"/>
      <c r="RPL310" s="1"/>
      <c r="RPM310" s="1"/>
      <c r="RPN310" s="1"/>
      <c r="RPO310" s="1"/>
      <c r="RPP310" s="1"/>
      <c r="RPQ310" s="1"/>
      <c r="RPR310" s="1"/>
      <c r="RPS310" s="1"/>
      <c r="RPT310" s="1"/>
      <c r="RPU310" s="1"/>
      <c r="RPV310" s="1"/>
      <c r="RPW310" s="1"/>
      <c r="RPX310" s="1"/>
      <c r="RPY310" s="1"/>
      <c r="RPZ310" s="1"/>
      <c r="RQA310" s="1"/>
      <c r="RQB310" s="1"/>
      <c r="RQC310" s="1"/>
      <c r="RQD310" s="1"/>
      <c r="RQE310" s="1"/>
      <c r="RQF310" s="1"/>
      <c r="RQG310" s="1"/>
      <c r="RQH310" s="1"/>
      <c r="RQI310" s="1"/>
      <c r="RQJ310" s="1"/>
      <c r="RQK310" s="1"/>
      <c r="RQL310" s="1"/>
      <c r="RQM310" s="1"/>
      <c r="RQN310" s="1"/>
      <c r="RQO310" s="1"/>
      <c r="RQP310" s="1"/>
      <c r="RQQ310" s="1"/>
      <c r="RQR310" s="1"/>
      <c r="RQS310" s="1"/>
      <c r="RQT310" s="1"/>
      <c r="RQU310" s="1"/>
      <c r="RQV310" s="1"/>
      <c r="RQW310" s="1"/>
      <c r="RQX310" s="1"/>
      <c r="RQY310" s="1"/>
      <c r="RQZ310" s="1"/>
      <c r="RRA310" s="1"/>
      <c r="RRB310" s="1"/>
      <c r="RRC310" s="1"/>
      <c r="RRD310" s="1"/>
      <c r="RRE310" s="1"/>
      <c r="RRF310" s="1"/>
      <c r="RRG310" s="1"/>
      <c r="RRH310" s="1"/>
      <c r="RRI310" s="1"/>
      <c r="RRJ310" s="1"/>
      <c r="RRK310" s="1"/>
      <c r="RRL310" s="1"/>
      <c r="RRM310" s="1"/>
      <c r="RRN310" s="1"/>
      <c r="RRO310" s="1"/>
      <c r="RRP310" s="1"/>
      <c r="RRQ310" s="1"/>
      <c r="RRR310" s="1"/>
      <c r="RRS310" s="1"/>
      <c r="RRT310" s="1"/>
      <c r="RRU310" s="1"/>
      <c r="RRV310" s="1"/>
      <c r="RRW310" s="1"/>
      <c r="RRX310" s="1"/>
      <c r="RRY310" s="1"/>
      <c r="RRZ310" s="1"/>
      <c r="RSA310" s="1"/>
      <c r="RSB310" s="1"/>
      <c r="RSC310" s="1"/>
      <c r="RSD310" s="1"/>
      <c r="RSE310" s="1"/>
      <c r="RSF310" s="1"/>
      <c r="RSG310" s="1"/>
      <c r="RSH310" s="1"/>
      <c r="RSI310" s="1"/>
      <c r="RSJ310" s="1"/>
      <c r="RSK310" s="1"/>
      <c r="RSL310" s="1"/>
      <c r="RSM310" s="1"/>
      <c r="RSN310" s="1"/>
      <c r="RSO310" s="1"/>
      <c r="RSP310" s="1"/>
      <c r="RSQ310" s="1"/>
      <c r="RSR310" s="1"/>
      <c r="RSS310" s="1"/>
      <c r="RST310" s="1"/>
      <c r="RSU310" s="1"/>
      <c r="RSV310" s="1"/>
      <c r="RSW310" s="1"/>
      <c r="RSX310" s="1"/>
      <c r="RSY310" s="1"/>
      <c r="RSZ310" s="1"/>
      <c r="RTA310" s="1"/>
      <c r="RTB310" s="1"/>
      <c r="RTC310" s="1"/>
      <c r="RTD310" s="1"/>
      <c r="RTE310" s="1"/>
      <c r="RTF310" s="1"/>
      <c r="RTG310" s="1"/>
      <c r="RTH310" s="1"/>
      <c r="RTI310" s="1"/>
      <c r="RTJ310" s="1"/>
      <c r="RTK310" s="1"/>
      <c r="RTL310" s="1"/>
      <c r="RTM310" s="1"/>
      <c r="RTN310" s="1"/>
      <c r="RTO310" s="1"/>
      <c r="RTP310" s="1"/>
      <c r="RTQ310" s="1"/>
      <c r="RTR310" s="1"/>
      <c r="RTS310" s="1"/>
      <c r="RTT310" s="1"/>
      <c r="RTU310" s="1"/>
      <c r="RTV310" s="1"/>
      <c r="RTW310" s="1"/>
      <c r="RTX310" s="1"/>
      <c r="RTY310" s="1"/>
      <c r="RTZ310" s="1"/>
      <c r="RUA310" s="1"/>
      <c r="RUB310" s="1"/>
      <c r="RUC310" s="1"/>
      <c r="RUD310" s="1"/>
      <c r="RUE310" s="1"/>
      <c r="RUF310" s="1"/>
      <c r="RUG310" s="1"/>
      <c r="RUH310" s="1"/>
      <c r="RUI310" s="1"/>
      <c r="RUJ310" s="1"/>
      <c r="RUK310" s="1"/>
      <c r="RUL310" s="1"/>
      <c r="RUM310" s="1"/>
      <c r="RUN310" s="1"/>
      <c r="RUO310" s="1"/>
      <c r="RUP310" s="1"/>
      <c r="RUQ310" s="1"/>
      <c r="RUR310" s="1"/>
      <c r="RUS310" s="1"/>
      <c r="RUT310" s="1"/>
      <c r="RUU310" s="1"/>
      <c r="RUV310" s="1"/>
      <c r="RUW310" s="1"/>
      <c r="RUX310" s="1"/>
      <c r="RUY310" s="1"/>
      <c r="RUZ310" s="1"/>
      <c r="RVA310" s="1"/>
      <c r="RVB310" s="1"/>
      <c r="RVC310" s="1"/>
      <c r="RVD310" s="1"/>
      <c r="RVE310" s="1"/>
      <c r="RVF310" s="1"/>
      <c r="RVG310" s="1"/>
      <c r="RVH310" s="1"/>
      <c r="RVI310" s="1"/>
      <c r="RVJ310" s="1"/>
      <c r="RVK310" s="1"/>
      <c r="RVL310" s="1"/>
      <c r="RVM310" s="1"/>
      <c r="RVN310" s="1"/>
      <c r="RVO310" s="1"/>
      <c r="RVP310" s="1"/>
      <c r="RVQ310" s="1"/>
      <c r="RVR310" s="1"/>
      <c r="RVS310" s="1"/>
      <c r="RVT310" s="1"/>
      <c r="RVU310" s="1"/>
      <c r="RVV310" s="1"/>
      <c r="RVW310" s="1"/>
      <c r="RVX310" s="1"/>
      <c r="RVY310" s="1"/>
      <c r="RVZ310" s="1"/>
      <c r="RWA310" s="1"/>
      <c r="RWB310" s="1"/>
      <c r="RWC310" s="1"/>
      <c r="RWD310" s="1"/>
      <c r="RWE310" s="1"/>
      <c r="RWF310" s="1"/>
      <c r="RWG310" s="1"/>
      <c r="RWH310" s="1"/>
      <c r="RWI310" s="1"/>
      <c r="RWJ310" s="1"/>
      <c r="RWK310" s="1"/>
      <c r="RWL310" s="1"/>
      <c r="RWM310" s="1"/>
      <c r="RWN310" s="1"/>
      <c r="RWO310" s="1"/>
      <c r="RWP310" s="1"/>
      <c r="RWQ310" s="1"/>
      <c r="RWR310" s="1"/>
      <c r="RWS310" s="1"/>
      <c r="RWT310" s="1"/>
      <c r="RWU310" s="1"/>
      <c r="RWV310" s="1"/>
      <c r="RWW310" s="1"/>
      <c r="RWX310" s="1"/>
      <c r="RWY310" s="1"/>
      <c r="RWZ310" s="1"/>
      <c r="RXA310" s="1"/>
      <c r="RXB310" s="1"/>
      <c r="RXC310" s="1"/>
      <c r="RXD310" s="1"/>
      <c r="RXE310" s="1"/>
      <c r="RXF310" s="1"/>
      <c r="RXG310" s="1"/>
      <c r="RXH310" s="1"/>
      <c r="RXI310" s="1"/>
      <c r="RXJ310" s="1"/>
      <c r="RXK310" s="1"/>
      <c r="RXL310" s="1"/>
      <c r="RXM310" s="1"/>
      <c r="RXN310" s="1"/>
      <c r="RXO310" s="1"/>
      <c r="RXP310" s="1"/>
      <c r="RXQ310" s="1"/>
      <c r="RXR310" s="1"/>
      <c r="RXS310" s="1"/>
      <c r="RXT310" s="1"/>
      <c r="RXU310" s="1"/>
      <c r="RXV310" s="1"/>
      <c r="RXW310" s="1"/>
      <c r="RXX310" s="1"/>
      <c r="RXY310" s="1"/>
      <c r="RXZ310" s="1"/>
      <c r="RYA310" s="1"/>
      <c r="RYB310" s="1"/>
      <c r="RYC310" s="1"/>
      <c r="RYD310" s="1"/>
      <c r="RYE310" s="1"/>
      <c r="RYF310" s="1"/>
      <c r="RYG310" s="1"/>
      <c r="RYH310" s="1"/>
      <c r="RYI310" s="1"/>
      <c r="RYJ310" s="1"/>
      <c r="RYK310" s="1"/>
      <c r="RYL310" s="1"/>
      <c r="RYM310" s="1"/>
      <c r="RYN310" s="1"/>
      <c r="RYO310" s="1"/>
      <c r="RYP310" s="1"/>
      <c r="RYQ310" s="1"/>
      <c r="RYR310" s="1"/>
      <c r="RYS310" s="1"/>
      <c r="RYT310" s="1"/>
      <c r="RYU310" s="1"/>
      <c r="RYV310" s="1"/>
      <c r="RYW310" s="1"/>
      <c r="RYX310" s="1"/>
      <c r="RYY310" s="1"/>
      <c r="RYZ310" s="1"/>
      <c r="RZA310" s="1"/>
      <c r="RZB310" s="1"/>
      <c r="RZC310" s="1"/>
      <c r="RZD310" s="1"/>
      <c r="RZE310" s="1"/>
      <c r="RZF310" s="1"/>
      <c r="RZG310" s="1"/>
      <c r="RZH310" s="1"/>
      <c r="RZI310" s="1"/>
      <c r="RZJ310" s="1"/>
      <c r="RZK310" s="1"/>
      <c r="RZL310" s="1"/>
      <c r="RZM310" s="1"/>
      <c r="RZN310" s="1"/>
      <c r="RZO310" s="1"/>
      <c r="RZP310" s="1"/>
      <c r="RZQ310" s="1"/>
      <c r="RZR310" s="1"/>
      <c r="RZS310" s="1"/>
      <c r="RZT310" s="1"/>
      <c r="RZU310" s="1"/>
      <c r="RZV310" s="1"/>
      <c r="RZW310" s="1"/>
      <c r="RZX310" s="1"/>
      <c r="RZY310" s="1"/>
      <c r="RZZ310" s="1"/>
      <c r="SAA310" s="1"/>
      <c r="SAB310" s="1"/>
      <c r="SAC310" s="1"/>
      <c r="SAD310" s="1"/>
      <c r="SAE310" s="1"/>
      <c r="SAF310" s="1"/>
      <c r="SAG310" s="1"/>
      <c r="SAH310" s="1"/>
      <c r="SAI310" s="1"/>
      <c r="SAJ310" s="1"/>
      <c r="SAK310" s="1"/>
      <c r="SAL310" s="1"/>
      <c r="SAM310" s="1"/>
      <c r="SAN310" s="1"/>
      <c r="SAO310" s="1"/>
      <c r="SAP310" s="1"/>
      <c r="SAQ310" s="1"/>
      <c r="SAR310" s="1"/>
      <c r="SAS310" s="1"/>
      <c r="SAT310" s="1"/>
      <c r="SAU310" s="1"/>
      <c r="SAV310" s="1"/>
      <c r="SAW310" s="1"/>
      <c r="SAX310" s="1"/>
      <c r="SAY310" s="1"/>
      <c r="SAZ310" s="1"/>
      <c r="SBA310" s="1"/>
      <c r="SBB310" s="1"/>
      <c r="SBC310" s="1"/>
      <c r="SBD310" s="1"/>
      <c r="SBE310" s="1"/>
      <c r="SBF310" s="1"/>
      <c r="SBG310" s="1"/>
      <c r="SBH310" s="1"/>
      <c r="SBI310" s="1"/>
      <c r="SBJ310" s="1"/>
      <c r="SBK310" s="1"/>
      <c r="SBL310" s="1"/>
      <c r="SBM310" s="1"/>
      <c r="SBN310" s="1"/>
      <c r="SBO310" s="1"/>
      <c r="SBP310" s="1"/>
      <c r="SBQ310" s="1"/>
      <c r="SBR310" s="1"/>
      <c r="SBS310" s="1"/>
      <c r="SBT310" s="1"/>
      <c r="SBU310" s="1"/>
      <c r="SBV310" s="1"/>
      <c r="SBW310" s="1"/>
      <c r="SBX310" s="1"/>
      <c r="SBY310" s="1"/>
      <c r="SBZ310" s="1"/>
      <c r="SCA310" s="1"/>
      <c r="SCB310" s="1"/>
      <c r="SCC310" s="1"/>
      <c r="SCD310" s="1"/>
      <c r="SCE310" s="1"/>
      <c r="SCF310" s="1"/>
      <c r="SCG310" s="1"/>
      <c r="SCH310" s="1"/>
      <c r="SCI310" s="1"/>
      <c r="SCJ310" s="1"/>
      <c r="SCK310" s="1"/>
      <c r="SCL310" s="1"/>
      <c r="SCM310" s="1"/>
      <c r="SCN310" s="1"/>
      <c r="SCO310" s="1"/>
      <c r="SCP310" s="1"/>
      <c r="SCQ310" s="1"/>
      <c r="SCR310" s="1"/>
      <c r="SCS310" s="1"/>
      <c r="SCT310" s="1"/>
      <c r="SCU310" s="1"/>
      <c r="SCV310" s="1"/>
      <c r="SCW310" s="1"/>
      <c r="SCX310" s="1"/>
      <c r="SCY310" s="1"/>
      <c r="SCZ310" s="1"/>
      <c r="SDA310" s="1"/>
      <c r="SDB310" s="1"/>
      <c r="SDC310" s="1"/>
      <c r="SDD310" s="1"/>
      <c r="SDE310" s="1"/>
      <c r="SDF310" s="1"/>
      <c r="SDG310" s="1"/>
      <c r="SDH310" s="1"/>
      <c r="SDI310" s="1"/>
      <c r="SDJ310" s="1"/>
      <c r="SDK310" s="1"/>
      <c r="SDL310" s="1"/>
      <c r="SDM310" s="1"/>
      <c r="SDN310" s="1"/>
      <c r="SDO310" s="1"/>
      <c r="SDP310" s="1"/>
      <c r="SDQ310" s="1"/>
      <c r="SDR310" s="1"/>
      <c r="SDS310" s="1"/>
      <c r="SDT310" s="1"/>
      <c r="SDU310" s="1"/>
      <c r="SDV310" s="1"/>
      <c r="SDW310" s="1"/>
      <c r="SDX310" s="1"/>
      <c r="SDY310" s="1"/>
      <c r="SDZ310" s="1"/>
      <c r="SEA310" s="1"/>
      <c r="SEB310" s="1"/>
      <c r="SEC310" s="1"/>
      <c r="SED310" s="1"/>
      <c r="SEE310" s="1"/>
      <c r="SEF310" s="1"/>
      <c r="SEG310" s="1"/>
      <c r="SEH310" s="1"/>
      <c r="SEI310" s="1"/>
      <c r="SEJ310" s="1"/>
      <c r="SEK310" s="1"/>
      <c r="SEL310" s="1"/>
      <c r="SEM310" s="1"/>
      <c r="SEN310" s="1"/>
      <c r="SEO310" s="1"/>
      <c r="SEP310" s="1"/>
      <c r="SEQ310" s="1"/>
      <c r="SER310" s="1"/>
      <c r="SES310" s="1"/>
      <c r="SET310" s="1"/>
      <c r="SEU310" s="1"/>
      <c r="SEV310" s="1"/>
      <c r="SEW310" s="1"/>
      <c r="SEX310" s="1"/>
      <c r="SEY310" s="1"/>
      <c r="SEZ310" s="1"/>
      <c r="SFA310" s="1"/>
      <c r="SFB310" s="1"/>
      <c r="SFC310" s="1"/>
      <c r="SFD310" s="1"/>
      <c r="SFE310" s="1"/>
      <c r="SFF310" s="1"/>
      <c r="SFG310" s="1"/>
      <c r="SFH310" s="1"/>
      <c r="SFI310" s="1"/>
      <c r="SFJ310" s="1"/>
      <c r="SFK310" s="1"/>
      <c r="SFL310" s="1"/>
      <c r="SFM310" s="1"/>
      <c r="SFN310" s="1"/>
      <c r="SFO310" s="1"/>
      <c r="SFP310" s="1"/>
      <c r="SFQ310" s="1"/>
      <c r="SFR310" s="1"/>
      <c r="SFS310" s="1"/>
      <c r="SFT310" s="1"/>
      <c r="SFU310" s="1"/>
      <c r="SFV310" s="1"/>
      <c r="SFW310" s="1"/>
      <c r="SFX310" s="1"/>
      <c r="SFY310" s="1"/>
      <c r="SFZ310" s="1"/>
      <c r="SGA310" s="1"/>
      <c r="SGB310" s="1"/>
      <c r="SGC310" s="1"/>
      <c r="SGD310" s="1"/>
      <c r="SGE310" s="1"/>
      <c r="SGF310" s="1"/>
      <c r="SGG310" s="1"/>
      <c r="SGH310" s="1"/>
      <c r="SGI310" s="1"/>
      <c r="SGJ310" s="1"/>
      <c r="SGK310" s="1"/>
      <c r="SGL310" s="1"/>
      <c r="SGM310" s="1"/>
      <c r="SGN310" s="1"/>
      <c r="SGO310" s="1"/>
      <c r="SGP310" s="1"/>
      <c r="SGQ310" s="1"/>
      <c r="SGR310" s="1"/>
      <c r="SGS310" s="1"/>
      <c r="SGT310" s="1"/>
      <c r="SGU310" s="1"/>
      <c r="SGV310" s="1"/>
      <c r="SGW310" s="1"/>
      <c r="SGX310" s="1"/>
      <c r="SGY310" s="1"/>
      <c r="SGZ310" s="1"/>
      <c r="SHA310" s="1"/>
      <c r="SHB310" s="1"/>
      <c r="SHC310" s="1"/>
      <c r="SHD310" s="1"/>
      <c r="SHE310" s="1"/>
      <c r="SHF310" s="1"/>
      <c r="SHG310" s="1"/>
      <c r="SHH310" s="1"/>
      <c r="SHI310" s="1"/>
      <c r="SHJ310" s="1"/>
      <c r="SHK310" s="1"/>
      <c r="SHL310" s="1"/>
      <c r="SHM310" s="1"/>
      <c r="SHN310" s="1"/>
      <c r="SHO310" s="1"/>
      <c r="SHP310" s="1"/>
      <c r="SHQ310" s="1"/>
      <c r="SHR310" s="1"/>
      <c r="SHS310" s="1"/>
      <c r="SHT310" s="1"/>
      <c r="SHU310" s="1"/>
      <c r="SHV310" s="1"/>
      <c r="SHW310" s="1"/>
      <c r="SHX310" s="1"/>
      <c r="SHY310" s="1"/>
      <c r="SHZ310" s="1"/>
      <c r="SIA310" s="1"/>
      <c r="SIB310" s="1"/>
      <c r="SIC310" s="1"/>
      <c r="SID310" s="1"/>
      <c r="SIE310" s="1"/>
      <c r="SIF310" s="1"/>
      <c r="SIG310" s="1"/>
      <c r="SIH310" s="1"/>
      <c r="SII310" s="1"/>
      <c r="SIJ310" s="1"/>
      <c r="SIK310" s="1"/>
      <c r="SIL310" s="1"/>
      <c r="SIM310" s="1"/>
      <c r="SIN310" s="1"/>
      <c r="SIO310" s="1"/>
      <c r="SIP310" s="1"/>
      <c r="SIQ310" s="1"/>
      <c r="SIR310" s="1"/>
      <c r="SIS310" s="1"/>
      <c r="SIT310" s="1"/>
      <c r="SIU310" s="1"/>
      <c r="SIV310" s="1"/>
      <c r="SIW310" s="1"/>
      <c r="SIX310" s="1"/>
      <c r="SIY310" s="1"/>
      <c r="SIZ310" s="1"/>
      <c r="SJA310" s="1"/>
      <c r="SJB310" s="1"/>
      <c r="SJC310" s="1"/>
      <c r="SJD310" s="1"/>
      <c r="SJE310" s="1"/>
      <c r="SJF310" s="1"/>
      <c r="SJG310" s="1"/>
      <c r="SJH310" s="1"/>
      <c r="SJI310" s="1"/>
      <c r="SJJ310" s="1"/>
      <c r="SJK310" s="1"/>
      <c r="SJL310" s="1"/>
      <c r="SJM310" s="1"/>
      <c r="SJN310" s="1"/>
      <c r="SJO310" s="1"/>
      <c r="SJP310" s="1"/>
      <c r="SJQ310" s="1"/>
      <c r="SJR310" s="1"/>
      <c r="SJS310" s="1"/>
      <c r="SJT310" s="1"/>
      <c r="SJU310" s="1"/>
      <c r="SJV310" s="1"/>
      <c r="SJW310" s="1"/>
      <c r="SJX310" s="1"/>
      <c r="SJY310" s="1"/>
      <c r="SJZ310" s="1"/>
      <c r="SKA310" s="1"/>
      <c r="SKB310" s="1"/>
      <c r="SKC310" s="1"/>
      <c r="SKD310" s="1"/>
      <c r="SKE310" s="1"/>
      <c r="SKF310" s="1"/>
      <c r="SKG310" s="1"/>
      <c r="SKH310" s="1"/>
      <c r="SKI310" s="1"/>
      <c r="SKJ310" s="1"/>
      <c r="SKK310" s="1"/>
      <c r="SKL310" s="1"/>
      <c r="SKM310" s="1"/>
      <c r="SKN310" s="1"/>
      <c r="SKO310" s="1"/>
      <c r="SKP310" s="1"/>
      <c r="SKQ310" s="1"/>
      <c r="SKR310" s="1"/>
      <c r="SKS310" s="1"/>
      <c r="SKT310" s="1"/>
      <c r="SKU310" s="1"/>
      <c r="SKV310" s="1"/>
      <c r="SKW310" s="1"/>
      <c r="SKX310" s="1"/>
      <c r="SKY310" s="1"/>
      <c r="SKZ310" s="1"/>
      <c r="SLA310" s="1"/>
      <c r="SLB310" s="1"/>
      <c r="SLC310" s="1"/>
      <c r="SLD310" s="1"/>
      <c r="SLE310" s="1"/>
      <c r="SLF310" s="1"/>
      <c r="SLG310" s="1"/>
      <c r="SLH310" s="1"/>
      <c r="SLI310" s="1"/>
      <c r="SLJ310" s="1"/>
      <c r="SLK310" s="1"/>
      <c r="SLL310" s="1"/>
      <c r="SLM310" s="1"/>
      <c r="SLN310" s="1"/>
      <c r="SLO310" s="1"/>
      <c r="SLP310" s="1"/>
      <c r="SLQ310" s="1"/>
      <c r="SLR310" s="1"/>
      <c r="SLS310" s="1"/>
      <c r="SLT310" s="1"/>
      <c r="SLU310" s="1"/>
      <c r="SLV310" s="1"/>
      <c r="SLW310" s="1"/>
      <c r="SLX310" s="1"/>
      <c r="SLY310" s="1"/>
      <c r="SLZ310" s="1"/>
      <c r="SMA310" s="1"/>
      <c r="SMB310" s="1"/>
      <c r="SMC310" s="1"/>
      <c r="SMD310" s="1"/>
      <c r="SME310" s="1"/>
      <c r="SMF310" s="1"/>
      <c r="SMG310" s="1"/>
      <c r="SMH310" s="1"/>
      <c r="SMI310" s="1"/>
      <c r="SMJ310" s="1"/>
      <c r="SMK310" s="1"/>
      <c r="SML310" s="1"/>
      <c r="SMM310" s="1"/>
      <c r="SMN310" s="1"/>
      <c r="SMO310" s="1"/>
      <c r="SMP310" s="1"/>
      <c r="SMQ310" s="1"/>
      <c r="SMR310" s="1"/>
      <c r="SMS310" s="1"/>
      <c r="SMT310" s="1"/>
      <c r="SMU310" s="1"/>
      <c r="SMV310" s="1"/>
      <c r="SMW310" s="1"/>
      <c r="SMX310" s="1"/>
      <c r="SMY310" s="1"/>
      <c r="SMZ310" s="1"/>
      <c r="SNA310" s="1"/>
      <c r="SNB310" s="1"/>
      <c r="SNC310" s="1"/>
      <c r="SND310" s="1"/>
      <c r="SNE310" s="1"/>
      <c r="SNF310" s="1"/>
      <c r="SNG310" s="1"/>
      <c r="SNH310" s="1"/>
      <c r="SNI310" s="1"/>
      <c r="SNJ310" s="1"/>
      <c r="SNK310" s="1"/>
      <c r="SNL310" s="1"/>
      <c r="SNM310" s="1"/>
      <c r="SNN310" s="1"/>
      <c r="SNO310" s="1"/>
      <c r="SNP310" s="1"/>
      <c r="SNQ310" s="1"/>
      <c r="SNR310" s="1"/>
      <c r="SNS310" s="1"/>
      <c r="SNT310" s="1"/>
      <c r="SNU310" s="1"/>
      <c r="SNV310" s="1"/>
      <c r="SNW310" s="1"/>
      <c r="SNX310" s="1"/>
      <c r="SNY310" s="1"/>
      <c r="SNZ310" s="1"/>
      <c r="SOA310" s="1"/>
      <c r="SOB310" s="1"/>
      <c r="SOC310" s="1"/>
      <c r="SOD310" s="1"/>
      <c r="SOE310" s="1"/>
      <c r="SOF310" s="1"/>
      <c r="SOG310" s="1"/>
      <c r="SOH310" s="1"/>
      <c r="SOI310" s="1"/>
      <c r="SOJ310" s="1"/>
      <c r="SOK310" s="1"/>
      <c r="SOL310" s="1"/>
      <c r="SOM310" s="1"/>
      <c r="SON310" s="1"/>
      <c r="SOO310" s="1"/>
      <c r="SOP310" s="1"/>
      <c r="SOQ310" s="1"/>
      <c r="SOR310" s="1"/>
      <c r="SOS310" s="1"/>
      <c r="SOT310" s="1"/>
      <c r="SOU310" s="1"/>
      <c r="SOV310" s="1"/>
      <c r="SOW310" s="1"/>
      <c r="SOX310" s="1"/>
      <c r="SOY310" s="1"/>
      <c r="SOZ310" s="1"/>
      <c r="SPA310" s="1"/>
      <c r="SPB310" s="1"/>
      <c r="SPC310" s="1"/>
      <c r="SPD310" s="1"/>
      <c r="SPE310" s="1"/>
      <c r="SPF310" s="1"/>
      <c r="SPG310" s="1"/>
      <c r="SPH310" s="1"/>
      <c r="SPI310" s="1"/>
      <c r="SPJ310" s="1"/>
      <c r="SPK310" s="1"/>
      <c r="SPL310" s="1"/>
      <c r="SPM310" s="1"/>
      <c r="SPN310" s="1"/>
      <c r="SPO310" s="1"/>
      <c r="SPP310" s="1"/>
      <c r="SPQ310" s="1"/>
      <c r="SPR310" s="1"/>
      <c r="SPS310" s="1"/>
      <c r="SPT310" s="1"/>
      <c r="SPU310" s="1"/>
      <c r="SPV310" s="1"/>
      <c r="SPW310" s="1"/>
      <c r="SPX310" s="1"/>
      <c r="SPY310" s="1"/>
      <c r="SPZ310" s="1"/>
      <c r="SQA310" s="1"/>
      <c r="SQB310" s="1"/>
      <c r="SQC310" s="1"/>
      <c r="SQD310" s="1"/>
      <c r="SQE310" s="1"/>
      <c r="SQF310" s="1"/>
      <c r="SQG310" s="1"/>
      <c r="SQH310" s="1"/>
      <c r="SQI310" s="1"/>
      <c r="SQJ310" s="1"/>
      <c r="SQK310" s="1"/>
      <c r="SQL310" s="1"/>
      <c r="SQM310" s="1"/>
      <c r="SQN310" s="1"/>
      <c r="SQO310" s="1"/>
      <c r="SQP310" s="1"/>
      <c r="SQQ310" s="1"/>
      <c r="SQR310" s="1"/>
      <c r="SQS310" s="1"/>
      <c r="SQT310" s="1"/>
      <c r="SQU310" s="1"/>
      <c r="SQV310" s="1"/>
      <c r="SQW310" s="1"/>
      <c r="SQX310" s="1"/>
      <c r="SQY310" s="1"/>
      <c r="SQZ310" s="1"/>
      <c r="SRA310" s="1"/>
      <c r="SRB310" s="1"/>
      <c r="SRC310" s="1"/>
      <c r="SRD310" s="1"/>
      <c r="SRE310" s="1"/>
      <c r="SRF310" s="1"/>
      <c r="SRG310" s="1"/>
      <c r="SRH310" s="1"/>
      <c r="SRI310" s="1"/>
      <c r="SRJ310" s="1"/>
      <c r="SRK310" s="1"/>
      <c r="SRL310" s="1"/>
      <c r="SRM310" s="1"/>
      <c r="SRN310" s="1"/>
      <c r="SRO310" s="1"/>
      <c r="SRP310" s="1"/>
      <c r="SRQ310" s="1"/>
      <c r="SRR310" s="1"/>
      <c r="SRS310" s="1"/>
      <c r="SRT310" s="1"/>
      <c r="SRU310" s="1"/>
      <c r="SRV310" s="1"/>
      <c r="SRW310" s="1"/>
      <c r="SRX310" s="1"/>
      <c r="SRY310" s="1"/>
      <c r="SRZ310" s="1"/>
      <c r="SSA310" s="1"/>
      <c r="SSB310" s="1"/>
      <c r="SSC310" s="1"/>
      <c r="SSD310" s="1"/>
      <c r="SSE310" s="1"/>
      <c r="SSF310" s="1"/>
      <c r="SSG310" s="1"/>
      <c r="SSH310" s="1"/>
      <c r="SSI310" s="1"/>
      <c r="SSJ310" s="1"/>
      <c r="SSK310" s="1"/>
      <c r="SSL310" s="1"/>
      <c r="SSM310" s="1"/>
      <c r="SSN310" s="1"/>
      <c r="SSO310" s="1"/>
      <c r="SSP310" s="1"/>
      <c r="SSQ310" s="1"/>
      <c r="SSR310" s="1"/>
      <c r="SSS310" s="1"/>
      <c r="SST310" s="1"/>
      <c r="SSU310" s="1"/>
      <c r="SSV310" s="1"/>
      <c r="SSW310" s="1"/>
      <c r="SSX310" s="1"/>
      <c r="SSY310" s="1"/>
      <c r="SSZ310" s="1"/>
      <c r="STA310" s="1"/>
      <c r="STB310" s="1"/>
      <c r="STC310" s="1"/>
      <c r="STD310" s="1"/>
      <c r="STE310" s="1"/>
      <c r="STF310" s="1"/>
      <c r="STG310" s="1"/>
      <c r="STH310" s="1"/>
      <c r="STI310" s="1"/>
      <c r="STJ310" s="1"/>
      <c r="STK310" s="1"/>
      <c r="STL310" s="1"/>
      <c r="STM310" s="1"/>
      <c r="STN310" s="1"/>
      <c r="STO310" s="1"/>
      <c r="STP310" s="1"/>
      <c r="STQ310" s="1"/>
      <c r="STR310" s="1"/>
      <c r="STS310" s="1"/>
      <c r="STT310" s="1"/>
      <c r="STU310" s="1"/>
      <c r="STV310" s="1"/>
      <c r="STW310" s="1"/>
      <c r="STX310" s="1"/>
      <c r="STY310" s="1"/>
      <c r="STZ310" s="1"/>
      <c r="SUA310" s="1"/>
      <c r="SUB310" s="1"/>
      <c r="SUC310" s="1"/>
      <c r="SUD310" s="1"/>
      <c r="SUE310" s="1"/>
      <c r="SUF310" s="1"/>
      <c r="SUG310" s="1"/>
      <c r="SUH310" s="1"/>
      <c r="SUI310" s="1"/>
      <c r="SUJ310" s="1"/>
      <c r="SUK310" s="1"/>
      <c r="SUL310" s="1"/>
      <c r="SUM310" s="1"/>
      <c r="SUN310" s="1"/>
      <c r="SUO310" s="1"/>
      <c r="SUP310" s="1"/>
      <c r="SUQ310" s="1"/>
      <c r="SUR310" s="1"/>
      <c r="SUS310" s="1"/>
      <c r="SUT310" s="1"/>
      <c r="SUU310" s="1"/>
      <c r="SUV310" s="1"/>
      <c r="SUW310" s="1"/>
      <c r="SUX310" s="1"/>
      <c r="SUY310" s="1"/>
      <c r="SUZ310" s="1"/>
      <c r="SVA310" s="1"/>
      <c r="SVB310" s="1"/>
      <c r="SVC310" s="1"/>
      <c r="SVD310" s="1"/>
      <c r="SVE310" s="1"/>
      <c r="SVF310" s="1"/>
      <c r="SVG310" s="1"/>
      <c r="SVH310" s="1"/>
      <c r="SVI310" s="1"/>
      <c r="SVJ310" s="1"/>
      <c r="SVK310" s="1"/>
      <c r="SVL310" s="1"/>
      <c r="SVM310" s="1"/>
      <c r="SVN310" s="1"/>
      <c r="SVO310" s="1"/>
      <c r="SVP310" s="1"/>
      <c r="SVQ310" s="1"/>
      <c r="SVR310" s="1"/>
      <c r="SVS310" s="1"/>
      <c r="SVT310" s="1"/>
      <c r="SVU310" s="1"/>
      <c r="SVV310" s="1"/>
      <c r="SVW310" s="1"/>
      <c r="SVX310" s="1"/>
      <c r="SVY310" s="1"/>
      <c r="SVZ310" s="1"/>
      <c r="SWA310" s="1"/>
      <c r="SWB310" s="1"/>
      <c r="SWC310" s="1"/>
      <c r="SWD310" s="1"/>
      <c r="SWE310" s="1"/>
      <c r="SWF310" s="1"/>
      <c r="SWG310" s="1"/>
      <c r="SWH310" s="1"/>
      <c r="SWI310" s="1"/>
      <c r="SWJ310" s="1"/>
      <c r="SWK310" s="1"/>
      <c r="SWL310" s="1"/>
      <c r="SWM310" s="1"/>
      <c r="SWN310" s="1"/>
      <c r="SWO310" s="1"/>
      <c r="SWP310" s="1"/>
      <c r="SWQ310" s="1"/>
      <c r="SWR310" s="1"/>
      <c r="SWS310" s="1"/>
      <c r="SWT310" s="1"/>
      <c r="SWU310" s="1"/>
      <c r="SWV310" s="1"/>
      <c r="SWW310" s="1"/>
      <c r="SWX310" s="1"/>
      <c r="SWY310" s="1"/>
      <c r="SWZ310" s="1"/>
      <c r="SXA310" s="1"/>
      <c r="SXB310" s="1"/>
      <c r="SXC310" s="1"/>
      <c r="SXD310" s="1"/>
      <c r="SXE310" s="1"/>
      <c r="SXF310" s="1"/>
      <c r="SXG310" s="1"/>
      <c r="SXH310" s="1"/>
      <c r="SXI310" s="1"/>
      <c r="SXJ310" s="1"/>
      <c r="SXK310" s="1"/>
      <c r="SXL310" s="1"/>
      <c r="SXM310" s="1"/>
      <c r="SXN310" s="1"/>
      <c r="SXO310" s="1"/>
      <c r="SXP310" s="1"/>
      <c r="SXQ310" s="1"/>
      <c r="SXR310" s="1"/>
      <c r="SXS310" s="1"/>
      <c r="SXT310" s="1"/>
      <c r="SXU310" s="1"/>
      <c r="SXV310" s="1"/>
      <c r="SXW310" s="1"/>
      <c r="SXX310" s="1"/>
      <c r="SXY310" s="1"/>
      <c r="SXZ310" s="1"/>
      <c r="SYA310" s="1"/>
      <c r="SYB310" s="1"/>
      <c r="SYC310" s="1"/>
      <c r="SYD310" s="1"/>
      <c r="SYE310" s="1"/>
      <c r="SYF310" s="1"/>
      <c r="SYG310" s="1"/>
      <c r="SYH310" s="1"/>
      <c r="SYI310" s="1"/>
      <c r="SYJ310" s="1"/>
      <c r="SYK310" s="1"/>
      <c r="SYL310" s="1"/>
      <c r="SYM310" s="1"/>
      <c r="SYN310" s="1"/>
      <c r="SYO310" s="1"/>
      <c r="SYP310" s="1"/>
      <c r="SYQ310" s="1"/>
      <c r="SYR310" s="1"/>
      <c r="SYS310" s="1"/>
      <c r="SYT310" s="1"/>
      <c r="SYU310" s="1"/>
      <c r="SYV310" s="1"/>
      <c r="SYW310" s="1"/>
      <c r="SYX310" s="1"/>
      <c r="SYY310" s="1"/>
      <c r="SYZ310" s="1"/>
      <c r="SZA310" s="1"/>
      <c r="SZB310" s="1"/>
      <c r="SZC310" s="1"/>
      <c r="SZD310" s="1"/>
      <c r="SZE310" s="1"/>
      <c r="SZF310" s="1"/>
      <c r="SZG310" s="1"/>
      <c r="SZH310" s="1"/>
      <c r="SZI310" s="1"/>
      <c r="SZJ310" s="1"/>
      <c r="SZK310" s="1"/>
      <c r="SZL310" s="1"/>
      <c r="SZM310" s="1"/>
      <c r="SZN310" s="1"/>
      <c r="SZO310" s="1"/>
      <c r="SZP310" s="1"/>
      <c r="SZQ310" s="1"/>
      <c r="SZR310" s="1"/>
      <c r="SZS310" s="1"/>
      <c r="SZT310" s="1"/>
      <c r="SZU310" s="1"/>
      <c r="SZV310" s="1"/>
      <c r="SZW310" s="1"/>
      <c r="SZX310" s="1"/>
      <c r="SZY310" s="1"/>
      <c r="SZZ310" s="1"/>
      <c r="TAA310" s="1"/>
      <c r="TAB310" s="1"/>
      <c r="TAC310" s="1"/>
      <c r="TAD310" s="1"/>
      <c r="TAE310" s="1"/>
      <c r="TAF310" s="1"/>
      <c r="TAG310" s="1"/>
      <c r="TAH310" s="1"/>
      <c r="TAI310" s="1"/>
      <c r="TAJ310" s="1"/>
      <c r="TAK310" s="1"/>
      <c r="TAL310" s="1"/>
      <c r="TAM310" s="1"/>
      <c r="TAN310" s="1"/>
      <c r="TAO310" s="1"/>
      <c r="TAP310" s="1"/>
      <c r="TAQ310" s="1"/>
      <c r="TAR310" s="1"/>
      <c r="TAS310" s="1"/>
      <c r="TAT310" s="1"/>
      <c r="TAU310" s="1"/>
      <c r="TAV310" s="1"/>
      <c r="TAW310" s="1"/>
      <c r="TAX310" s="1"/>
      <c r="TAY310" s="1"/>
      <c r="TAZ310" s="1"/>
      <c r="TBA310" s="1"/>
      <c r="TBB310" s="1"/>
      <c r="TBC310" s="1"/>
      <c r="TBD310" s="1"/>
      <c r="TBE310" s="1"/>
      <c r="TBF310" s="1"/>
      <c r="TBG310" s="1"/>
      <c r="TBH310" s="1"/>
      <c r="TBI310" s="1"/>
      <c r="TBJ310" s="1"/>
      <c r="TBK310" s="1"/>
      <c r="TBL310" s="1"/>
      <c r="TBM310" s="1"/>
      <c r="TBN310" s="1"/>
      <c r="TBO310" s="1"/>
      <c r="TBP310" s="1"/>
      <c r="TBQ310" s="1"/>
      <c r="TBR310" s="1"/>
      <c r="TBS310" s="1"/>
      <c r="TBT310" s="1"/>
      <c r="TBU310" s="1"/>
      <c r="TBV310" s="1"/>
      <c r="TBW310" s="1"/>
      <c r="TBX310" s="1"/>
      <c r="TBY310" s="1"/>
      <c r="TBZ310" s="1"/>
      <c r="TCA310" s="1"/>
      <c r="TCB310" s="1"/>
      <c r="TCC310" s="1"/>
      <c r="TCD310" s="1"/>
      <c r="TCE310" s="1"/>
      <c r="TCF310" s="1"/>
      <c r="TCG310" s="1"/>
      <c r="TCH310" s="1"/>
      <c r="TCI310" s="1"/>
      <c r="TCJ310" s="1"/>
      <c r="TCK310" s="1"/>
      <c r="TCL310" s="1"/>
      <c r="TCM310" s="1"/>
      <c r="TCN310" s="1"/>
      <c r="TCO310" s="1"/>
      <c r="TCP310" s="1"/>
      <c r="TCQ310" s="1"/>
      <c r="TCR310" s="1"/>
      <c r="TCS310" s="1"/>
      <c r="TCT310" s="1"/>
      <c r="TCU310" s="1"/>
      <c r="TCV310" s="1"/>
      <c r="TCW310" s="1"/>
      <c r="TCX310" s="1"/>
      <c r="TCY310" s="1"/>
      <c r="TCZ310" s="1"/>
      <c r="TDA310" s="1"/>
      <c r="TDB310" s="1"/>
      <c r="TDC310" s="1"/>
      <c r="TDD310" s="1"/>
      <c r="TDE310" s="1"/>
      <c r="TDF310" s="1"/>
      <c r="TDG310" s="1"/>
      <c r="TDH310" s="1"/>
      <c r="TDI310" s="1"/>
      <c r="TDJ310" s="1"/>
      <c r="TDK310" s="1"/>
      <c r="TDL310" s="1"/>
      <c r="TDM310" s="1"/>
      <c r="TDN310" s="1"/>
      <c r="TDO310" s="1"/>
      <c r="TDP310" s="1"/>
      <c r="TDQ310" s="1"/>
      <c r="TDR310" s="1"/>
      <c r="TDS310" s="1"/>
      <c r="TDT310" s="1"/>
      <c r="TDU310" s="1"/>
      <c r="TDV310" s="1"/>
      <c r="TDW310" s="1"/>
      <c r="TDX310" s="1"/>
      <c r="TDY310" s="1"/>
      <c r="TDZ310" s="1"/>
      <c r="TEA310" s="1"/>
      <c r="TEB310" s="1"/>
      <c r="TEC310" s="1"/>
      <c r="TED310" s="1"/>
      <c r="TEE310" s="1"/>
      <c r="TEF310" s="1"/>
      <c r="TEG310" s="1"/>
      <c r="TEH310" s="1"/>
      <c r="TEI310" s="1"/>
      <c r="TEJ310" s="1"/>
      <c r="TEK310" s="1"/>
      <c r="TEL310" s="1"/>
      <c r="TEM310" s="1"/>
      <c r="TEN310" s="1"/>
      <c r="TEO310" s="1"/>
      <c r="TEP310" s="1"/>
      <c r="TEQ310" s="1"/>
      <c r="TER310" s="1"/>
      <c r="TES310" s="1"/>
      <c r="TET310" s="1"/>
      <c r="TEU310" s="1"/>
      <c r="TEV310" s="1"/>
      <c r="TEW310" s="1"/>
      <c r="TEX310" s="1"/>
      <c r="TEY310" s="1"/>
      <c r="TEZ310" s="1"/>
      <c r="TFA310" s="1"/>
      <c r="TFB310" s="1"/>
      <c r="TFC310" s="1"/>
      <c r="TFD310" s="1"/>
      <c r="TFE310" s="1"/>
      <c r="TFF310" s="1"/>
      <c r="TFG310" s="1"/>
      <c r="TFH310" s="1"/>
      <c r="TFI310" s="1"/>
      <c r="TFJ310" s="1"/>
      <c r="TFK310" s="1"/>
      <c r="TFL310" s="1"/>
      <c r="TFM310" s="1"/>
      <c r="TFN310" s="1"/>
      <c r="TFO310" s="1"/>
      <c r="TFP310" s="1"/>
      <c r="TFQ310" s="1"/>
      <c r="TFR310" s="1"/>
      <c r="TFS310" s="1"/>
      <c r="TFT310" s="1"/>
      <c r="TFU310" s="1"/>
      <c r="TFV310" s="1"/>
      <c r="TFW310" s="1"/>
      <c r="TFX310" s="1"/>
      <c r="TFY310" s="1"/>
      <c r="TFZ310" s="1"/>
      <c r="TGA310" s="1"/>
      <c r="TGB310" s="1"/>
      <c r="TGC310" s="1"/>
      <c r="TGD310" s="1"/>
      <c r="TGE310" s="1"/>
      <c r="TGF310" s="1"/>
      <c r="TGG310" s="1"/>
      <c r="TGH310" s="1"/>
      <c r="TGI310" s="1"/>
      <c r="TGJ310" s="1"/>
      <c r="TGK310" s="1"/>
      <c r="TGL310" s="1"/>
      <c r="TGM310" s="1"/>
      <c r="TGN310" s="1"/>
      <c r="TGO310" s="1"/>
      <c r="TGP310" s="1"/>
      <c r="TGQ310" s="1"/>
      <c r="TGR310" s="1"/>
      <c r="TGS310" s="1"/>
      <c r="TGT310" s="1"/>
      <c r="TGU310" s="1"/>
      <c r="TGV310" s="1"/>
      <c r="TGW310" s="1"/>
      <c r="TGX310" s="1"/>
      <c r="TGY310" s="1"/>
      <c r="TGZ310" s="1"/>
      <c r="THA310" s="1"/>
      <c r="THB310" s="1"/>
      <c r="THC310" s="1"/>
      <c r="THD310" s="1"/>
      <c r="THE310" s="1"/>
      <c r="THF310" s="1"/>
      <c r="THG310" s="1"/>
      <c r="THH310" s="1"/>
      <c r="THI310" s="1"/>
      <c r="THJ310" s="1"/>
      <c r="THK310" s="1"/>
      <c r="THL310" s="1"/>
      <c r="THM310" s="1"/>
      <c r="THN310" s="1"/>
      <c r="THO310" s="1"/>
      <c r="THP310" s="1"/>
      <c r="THQ310" s="1"/>
      <c r="THR310" s="1"/>
      <c r="THS310" s="1"/>
      <c r="THT310" s="1"/>
      <c r="THU310" s="1"/>
      <c r="THV310" s="1"/>
      <c r="THW310" s="1"/>
      <c r="THX310" s="1"/>
      <c r="THY310" s="1"/>
      <c r="THZ310" s="1"/>
      <c r="TIA310" s="1"/>
      <c r="TIB310" s="1"/>
      <c r="TIC310" s="1"/>
      <c r="TID310" s="1"/>
      <c r="TIE310" s="1"/>
      <c r="TIF310" s="1"/>
      <c r="TIG310" s="1"/>
      <c r="TIH310" s="1"/>
      <c r="TII310" s="1"/>
      <c r="TIJ310" s="1"/>
      <c r="TIK310" s="1"/>
      <c r="TIL310" s="1"/>
      <c r="TIM310" s="1"/>
      <c r="TIN310" s="1"/>
      <c r="TIO310" s="1"/>
      <c r="TIP310" s="1"/>
      <c r="TIQ310" s="1"/>
      <c r="TIR310" s="1"/>
      <c r="TIS310" s="1"/>
      <c r="TIT310" s="1"/>
      <c r="TIU310" s="1"/>
      <c r="TIV310" s="1"/>
      <c r="TIW310" s="1"/>
      <c r="TIX310" s="1"/>
      <c r="TIY310" s="1"/>
      <c r="TIZ310" s="1"/>
      <c r="TJA310" s="1"/>
      <c r="TJB310" s="1"/>
      <c r="TJC310" s="1"/>
      <c r="TJD310" s="1"/>
      <c r="TJE310" s="1"/>
      <c r="TJF310" s="1"/>
      <c r="TJG310" s="1"/>
      <c r="TJH310" s="1"/>
      <c r="TJI310" s="1"/>
      <c r="TJJ310" s="1"/>
      <c r="TJK310" s="1"/>
      <c r="TJL310" s="1"/>
      <c r="TJM310" s="1"/>
      <c r="TJN310" s="1"/>
      <c r="TJO310" s="1"/>
      <c r="TJP310" s="1"/>
      <c r="TJQ310" s="1"/>
      <c r="TJR310" s="1"/>
      <c r="TJS310" s="1"/>
      <c r="TJT310" s="1"/>
      <c r="TJU310" s="1"/>
      <c r="TJV310" s="1"/>
      <c r="TJW310" s="1"/>
      <c r="TJX310" s="1"/>
      <c r="TJY310" s="1"/>
      <c r="TJZ310" s="1"/>
      <c r="TKA310" s="1"/>
      <c r="TKB310" s="1"/>
      <c r="TKC310" s="1"/>
      <c r="TKD310" s="1"/>
      <c r="TKE310" s="1"/>
      <c r="TKF310" s="1"/>
      <c r="TKG310" s="1"/>
      <c r="TKH310" s="1"/>
      <c r="TKI310" s="1"/>
      <c r="TKJ310" s="1"/>
      <c r="TKK310" s="1"/>
      <c r="TKL310" s="1"/>
      <c r="TKM310" s="1"/>
      <c r="TKN310" s="1"/>
      <c r="TKO310" s="1"/>
      <c r="TKP310" s="1"/>
      <c r="TKQ310" s="1"/>
      <c r="TKR310" s="1"/>
      <c r="TKS310" s="1"/>
      <c r="TKT310" s="1"/>
      <c r="TKU310" s="1"/>
      <c r="TKV310" s="1"/>
      <c r="TKW310" s="1"/>
      <c r="TKX310" s="1"/>
      <c r="TKY310" s="1"/>
      <c r="TKZ310" s="1"/>
      <c r="TLA310" s="1"/>
      <c r="TLB310" s="1"/>
      <c r="TLC310" s="1"/>
      <c r="TLD310" s="1"/>
      <c r="TLE310" s="1"/>
      <c r="TLF310" s="1"/>
      <c r="TLG310" s="1"/>
      <c r="TLH310" s="1"/>
      <c r="TLI310" s="1"/>
      <c r="TLJ310" s="1"/>
      <c r="TLK310" s="1"/>
      <c r="TLL310" s="1"/>
      <c r="TLM310" s="1"/>
      <c r="TLN310" s="1"/>
      <c r="TLO310" s="1"/>
      <c r="TLP310" s="1"/>
      <c r="TLQ310" s="1"/>
      <c r="TLR310" s="1"/>
      <c r="TLS310" s="1"/>
      <c r="TLT310" s="1"/>
      <c r="TLU310" s="1"/>
      <c r="TLV310" s="1"/>
      <c r="TLW310" s="1"/>
      <c r="TLX310" s="1"/>
      <c r="TLY310" s="1"/>
      <c r="TLZ310" s="1"/>
      <c r="TMA310" s="1"/>
      <c r="TMB310" s="1"/>
      <c r="TMC310" s="1"/>
      <c r="TMD310" s="1"/>
      <c r="TME310" s="1"/>
      <c r="TMF310" s="1"/>
      <c r="TMG310" s="1"/>
      <c r="TMH310" s="1"/>
      <c r="TMI310" s="1"/>
      <c r="TMJ310" s="1"/>
      <c r="TMK310" s="1"/>
      <c r="TML310" s="1"/>
      <c r="TMM310" s="1"/>
      <c r="TMN310" s="1"/>
      <c r="TMO310" s="1"/>
      <c r="TMP310" s="1"/>
      <c r="TMQ310" s="1"/>
      <c r="TMR310" s="1"/>
      <c r="TMS310" s="1"/>
      <c r="TMT310" s="1"/>
      <c r="TMU310" s="1"/>
      <c r="TMV310" s="1"/>
      <c r="TMW310" s="1"/>
      <c r="TMX310" s="1"/>
      <c r="TMY310" s="1"/>
      <c r="TMZ310" s="1"/>
      <c r="TNA310" s="1"/>
      <c r="TNB310" s="1"/>
      <c r="TNC310" s="1"/>
      <c r="TND310" s="1"/>
      <c r="TNE310" s="1"/>
      <c r="TNF310" s="1"/>
      <c r="TNG310" s="1"/>
      <c r="TNH310" s="1"/>
      <c r="TNI310" s="1"/>
      <c r="TNJ310" s="1"/>
      <c r="TNK310" s="1"/>
      <c r="TNL310" s="1"/>
      <c r="TNM310" s="1"/>
      <c r="TNN310" s="1"/>
      <c r="TNO310" s="1"/>
      <c r="TNP310" s="1"/>
      <c r="TNQ310" s="1"/>
      <c r="TNR310" s="1"/>
      <c r="TNS310" s="1"/>
      <c r="TNT310" s="1"/>
      <c r="TNU310" s="1"/>
      <c r="TNV310" s="1"/>
      <c r="TNW310" s="1"/>
      <c r="TNX310" s="1"/>
      <c r="TNY310" s="1"/>
      <c r="TNZ310" s="1"/>
      <c r="TOA310" s="1"/>
      <c r="TOB310" s="1"/>
      <c r="TOC310" s="1"/>
      <c r="TOD310" s="1"/>
      <c r="TOE310" s="1"/>
      <c r="TOF310" s="1"/>
      <c r="TOG310" s="1"/>
      <c r="TOH310" s="1"/>
      <c r="TOI310" s="1"/>
      <c r="TOJ310" s="1"/>
      <c r="TOK310" s="1"/>
      <c r="TOL310" s="1"/>
      <c r="TOM310" s="1"/>
      <c r="TON310" s="1"/>
      <c r="TOO310" s="1"/>
      <c r="TOP310" s="1"/>
      <c r="TOQ310" s="1"/>
      <c r="TOR310" s="1"/>
      <c r="TOS310" s="1"/>
      <c r="TOT310" s="1"/>
      <c r="TOU310" s="1"/>
      <c r="TOV310" s="1"/>
      <c r="TOW310" s="1"/>
      <c r="TOX310" s="1"/>
      <c r="TOY310" s="1"/>
      <c r="TOZ310" s="1"/>
      <c r="TPA310" s="1"/>
      <c r="TPB310" s="1"/>
      <c r="TPC310" s="1"/>
      <c r="TPD310" s="1"/>
      <c r="TPE310" s="1"/>
      <c r="TPF310" s="1"/>
      <c r="TPG310" s="1"/>
      <c r="TPH310" s="1"/>
      <c r="TPI310" s="1"/>
      <c r="TPJ310" s="1"/>
      <c r="TPK310" s="1"/>
      <c r="TPL310" s="1"/>
      <c r="TPM310" s="1"/>
      <c r="TPN310" s="1"/>
      <c r="TPO310" s="1"/>
      <c r="TPP310" s="1"/>
      <c r="TPQ310" s="1"/>
      <c r="TPR310" s="1"/>
      <c r="TPS310" s="1"/>
      <c r="TPT310" s="1"/>
      <c r="TPU310" s="1"/>
      <c r="TPV310" s="1"/>
      <c r="TPW310" s="1"/>
      <c r="TPX310" s="1"/>
      <c r="TPY310" s="1"/>
      <c r="TPZ310" s="1"/>
      <c r="TQA310" s="1"/>
      <c r="TQB310" s="1"/>
      <c r="TQC310" s="1"/>
      <c r="TQD310" s="1"/>
      <c r="TQE310" s="1"/>
      <c r="TQF310" s="1"/>
      <c r="TQG310" s="1"/>
      <c r="TQH310" s="1"/>
      <c r="TQI310" s="1"/>
      <c r="TQJ310" s="1"/>
      <c r="TQK310" s="1"/>
      <c r="TQL310" s="1"/>
      <c r="TQM310" s="1"/>
      <c r="TQN310" s="1"/>
      <c r="TQO310" s="1"/>
      <c r="TQP310" s="1"/>
      <c r="TQQ310" s="1"/>
      <c r="TQR310" s="1"/>
      <c r="TQS310" s="1"/>
      <c r="TQT310" s="1"/>
      <c r="TQU310" s="1"/>
      <c r="TQV310" s="1"/>
      <c r="TQW310" s="1"/>
      <c r="TQX310" s="1"/>
      <c r="TQY310" s="1"/>
      <c r="TQZ310" s="1"/>
      <c r="TRA310" s="1"/>
      <c r="TRB310" s="1"/>
      <c r="TRC310" s="1"/>
      <c r="TRD310" s="1"/>
      <c r="TRE310" s="1"/>
      <c r="TRF310" s="1"/>
      <c r="TRG310" s="1"/>
      <c r="TRH310" s="1"/>
      <c r="TRI310" s="1"/>
      <c r="TRJ310" s="1"/>
      <c r="TRK310" s="1"/>
      <c r="TRL310" s="1"/>
      <c r="TRM310" s="1"/>
      <c r="TRN310" s="1"/>
      <c r="TRO310" s="1"/>
      <c r="TRP310" s="1"/>
      <c r="TRQ310" s="1"/>
      <c r="TRR310" s="1"/>
      <c r="TRS310" s="1"/>
      <c r="TRT310" s="1"/>
      <c r="TRU310" s="1"/>
      <c r="TRV310" s="1"/>
      <c r="TRW310" s="1"/>
      <c r="TRX310" s="1"/>
      <c r="TRY310" s="1"/>
      <c r="TRZ310" s="1"/>
      <c r="TSA310" s="1"/>
      <c r="TSB310" s="1"/>
      <c r="TSC310" s="1"/>
      <c r="TSD310" s="1"/>
      <c r="TSE310" s="1"/>
      <c r="TSF310" s="1"/>
      <c r="TSG310" s="1"/>
      <c r="TSH310" s="1"/>
      <c r="TSI310" s="1"/>
      <c r="TSJ310" s="1"/>
      <c r="TSK310" s="1"/>
      <c r="TSL310" s="1"/>
      <c r="TSM310" s="1"/>
      <c r="TSN310" s="1"/>
      <c r="TSO310" s="1"/>
      <c r="TSP310" s="1"/>
      <c r="TSQ310" s="1"/>
      <c r="TSR310" s="1"/>
      <c r="TSS310" s="1"/>
      <c r="TST310" s="1"/>
      <c r="TSU310" s="1"/>
      <c r="TSV310" s="1"/>
      <c r="TSW310" s="1"/>
      <c r="TSX310" s="1"/>
      <c r="TSY310" s="1"/>
      <c r="TSZ310" s="1"/>
      <c r="TTA310" s="1"/>
      <c r="TTB310" s="1"/>
      <c r="TTC310" s="1"/>
      <c r="TTD310" s="1"/>
      <c r="TTE310" s="1"/>
      <c r="TTF310" s="1"/>
      <c r="TTG310" s="1"/>
      <c r="TTH310" s="1"/>
      <c r="TTI310" s="1"/>
      <c r="TTJ310" s="1"/>
      <c r="TTK310" s="1"/>
      <c r="TTL310" s="1"/>
      <c r="TTM310" s="1"/>
      <c r="TTN310" s="1"/>
      <c r="TTO310" s="1"/>
      <c r="TTP310" s="1"/>
      <c r="TTQ310" s="1"/>
      <c r="TTR310" s="1"/>
      <c r="TTS310" s="1"/>
      <c r="TTT310" s="1"/>
      <c r="TTU310" s="1"/>
      <c r="TTV310" s="1"/>
      <c r="TTW310" s="1"/>
      <c r="TTX310" s="1"/>
      <c r="TTY310" s="1"/>
      <c r="TTZ310" s="1"/>
      <c r="TUA310" s="1"/>
      <c r="TUB310" s="1"/>
      <c r="TUC310" s="1"/>
      <c r="TUD310" s="1"/>
      <c r="TUE310" s="1"/>
      <c r="TUF310" s="1"/>
      <c r="TUG310" s="1"/>
      <c r="TUH310" s="1"/>
      <c r="TUI310" s="1"/>
      <c r="TUJ310" s="1"/>
      <c r="TUK310" s="1"/>
      <c r="TUL310" s="1"/>
      <c r="TUM310" s="1"/>
      <c r="TUN310" s="1"/>
      <c r="TUO310" s="1"/>
      <c r="TUP310" s="1"/>
      <c r="TUQ310" s="1"/>
      <c r="TUR310" s="1"/>
      <c r="TUS310" s="1"/>
      <c r="TUT310" s="1"/>
      <c r="TUU310" s="1"/>
      <c r="TUV310" s="1"/>
      <c r="TUW310" s="1"/>
      <c r="TUX310" s="1"/>
      <c r="TUY310" s="1"/>
      <c r="TUZ310" s="1"/>
      <c r="TVA310" s="1"/>
      <c r="TVB310" s="1"/>
      <c r="TVC310" s="1"/>
      <c r="TVD310" s="1"/>
      <c r="TVE310" s="1"/>
      <c r="TVF310" s="1"/>
      <c r="TVG310" s="1"/>
      <c r="TVH310" s="1"/>
      <c r="TVI310" s="1"/>
      <c r="TVJ310" s="1"/>
      <c r="TVK310" s="1"/>
      <c r="TVL310" s="1"/>
      <c r="TVM310" s="1"/>
      <c r="TVN310" s="1"/>
      <c r="TVO310" s="1"/>
      <c r="TVP310" s="1"/>
      <c r="TVQ310" s="1"/>
      <c r="TVR310" s="1"/>
      <c r="TVS310" s="1"/>
      <c r="TVT310" s="1"/>
      <c r="TVU310" s="1"/>
      <c r="TVV310" s="1"/>
      <c r="TVW310" s="1"/>
      <c r="TVX310" s="1"/>
      <c r="TVY310" s="1"/>
      <c r="TVZ310" s="1"/>
      <c r="TWA310" s="1"/>
      <c r="TWB310" s="1"/>
      <c r="TWC310" s="1"/>
      <c r="TWD310" s="1"/>
      <c r="TWE310" s="1"/>
      <c r="TWF310" s="1"/>
      <c r="TWG310" s="1"/>
      <c r="TWH310" s="1"/>
      <c r="TWI310" s="1"/>
      <c r="TWJ310" s="1"/>
      <c r="TWK310" s="1"/>
      <c r="TWL310" s="1"/>
      <c r="TWM310" s="1"/>
      <c r="TWN310" s="1"/>
      <c r="TWO310" s="1"/>
      <c r="TWP310" s="1"/>
      <c r="TWQ310" s="1"/>
      <c r="TWR310" s="1"/>
      <c r="TWS310" s="1"/>
      <c r="TWT310" s="1"/>
      <c r="TWU310" s="1"/>
      <c r="TWV310" s="1"/>
      <c r="TWW310" s="1"/>
      <c r="TWX310" s="1"/>
      <c r="TWY310" s="1"/>
      <c r="TWZ310" s="1"/>
      <c r="TXA310" s="1"/>
      <c r="TXB310" s="1"/>
      <c r="TXC310" s="1"/>
      <c r="TXD310" s="1"/>
      <c r="TXE310" s="1"/>
      <c r="TXF310" s="1"/>
      <c r="TXG310" s="1"/>
      <c r="TXH310" s="1"/>
      <c r="TXI310" s="1"/>
      <c r="TXJ310" s="1"/>
      <c r="TXK310" s="1"/>
      <c r="TXL310" s="1"/>
      <c r="TXM310" s="1"/>
      <c r="TXN310" s="1"/>
      <c r="TXO310" s="1"/>
      <c r="TXP310" s="1"/>
      <c r="TXQ310" s="1"/>
      <c r="TXR310" s="1"/>
      <c r="TXS310" s="1"/>
      <c r="TXT310" s="1"/>
      <c r="TXU310" s="1"/>
      <c r="TXV310" s="1"/>
      <c r="TXW310" s="1"/>
      <c r="TXX310" s="1"/>
      <c r="TXY310" s="1"/>
      <c r="TXZ310" s="1"/>
      <c r="TYA310" s="1"/>
      <c r="TYB310" s="1"/>
      <c r="TYC310" s="1"/>
      <c r="TYD310" s="1"/>
      <c r="TYE310" s="1"/>
      <c r="TYF310" s="1"/>
      <c r="TYG310" s="1"/>
      <c r="TYH310" s="1"/>
      <c r="TYI310" s="1"/>
      <c r="TYJ310" s="1"/>
      <c r="TYK310" s="1"/>
      <c r="TYL310" s="1"/>
      <c r="TYM310" s="1"/>
      <c r="TYN310" s="1"/>
      <c r="TYO310" s="1"/>
      <c r="TYP310" s="1"/>
      <c r="TYQ310" s="1"/>
      <c r="TYR310" s="1"/>
      <c r="TYS310" s="1"/>
      <c r="TYT310" s="1"/>
      <c r="TYU310" s="1"/>
      <c r="TYV310" s="1"/>
      <c r="TYW310" s="1"/>
      <c r="TYX310" s="1"/>
      <c r="TYY310" s="1"/>
      <c r="TYZ310" s="1"/>
      <c r="TZA310" s="1"/>
      <c r="TZB310" s="1"/>
      <c r="TZC310" s="1"/>
      <c r="TZD310" s="1"/>
      <c r="TZE310" s="1"/>
      <c r="TZF310" s="1"/>
      <c r="TZG310" s="1"/>
      <c r="TZH310" s="1"/>
      <c r="TZI310" s="1"/>
      <c r="TZJ310" s="1"/>
      <c r="TZK310" s="1"/>
      <c r="TZL310" s="1"/>
      <c r="TZM310" s="1"/>
      <c r="TZN310" s="1"/>
      <c r="TZO310" s="1"/>
      <c r="TZP310" s="1"/>
      <c r="TZQ310" s="1"/>
      <c r="TZR310" s="1"/>
      <c r="TZS310" s="1"/>
      <c r="TZT310" s="1"/>
      <c r="TZU310" s="1"/>
      <c r="TZV310" s="1"/>
      <c r="TZW310" s="1"/>
      <c r="TZX310" s="1"/>
      <c r="TZY310" s="1"/>
      <c r="TZZ310" s="1"/>
      <c r="UAA310" s="1"/>
      <c r="UAB310" s="1"/>
      <c r="UAC310" s="1"/>
      <c r="UAD310" s="1"/>
      <c r="UAE310" s="1"/>
      <c r="UAF310" s="1"/>
      <c r="UAG310" s="1"/>
      <c r="UAH310" s="1"/>
      <c r="UAI310" s="1"/>
      <c r="UAJ310" s="1"/>
      <c r="UAK310" s="1"/>
      <c r="UAL310" s="1"/>
      <c r="UAM310" s="1"/>
      <c r="UAN310" s="1"/>
      <c r="UAO310" s="1"/>
      <c r="UAP310" s="1"/>
      <c r="UAQ310" s="1"/>
      <c r="UAR310" s="1"/>
      <c r="UAS310" s="1"/>
      <c r="UAT310" s="1"/>
      <c r="UAU310" s="1"/>
      <c r="UAV310" s="1"/>
      <c r="UAW310" s="1"/>
      <c r="UAX310" s="1"/>
      <c r="UAY310" s="1"/>
      <c r="UAZ310" s="1"/>
      <c r="UBA310" s="1"/>
      <c r="UBB310" s="1"/>
      <c r="UBC310" s="1"/>
      <c r="UBD310" s="1"/>
      <c r="UBE310" s="1"/>
      <c r="UBF310" s="1"/>
      <c r="UBG310" s="1"/>
      <c r="UBH310" s="1"/>
      <c r="UBI310" s="1"/>
      <c r="UBJ310" s="1"/>
      <c r="UBK310" s="1"/>
      <c r="UBL310" s="1"/>
      <c r="UBM310" s="1"/>
      <c r="UBN310" s="1"/>
      <c r="UBO310" s="1"/>
      <c r="UBP310" s="1"/>
      <c r="UBQ310" s="1"/>
      <c r="UBR310" s="1"/>
      <c r="UBS310" s="1"/>
      <c r="UBT310" s="1"/>
      <c r="UBU310" s="1"/>
      <c r="UBV310" s="1"/>
      <c r="UBW310" s="1"/>
      <c r="UBX310" s="1"/>
      <c r="UBY310" s="1"/>
      <c r="UBZ310" s="1"/>
      <c r="UCA310" s="1"/>
      <c r="UCB310" s="1"/>
      <c r="UCC310" s="1"/>
      <c r="UCD310" s="1"/>
      <c r="UCE310" s="1"/>
      <c r="UCF310" s="1"/>
      <c r="UCG310" s="1"/>
      <c r="UCH310" s="1"/>
      <c r="UCI310" s="1"/>
      <c r="UCJ310" s="1"/>
      <c r="UCK310" s="1"/>
      <c r="UCL310" s="1"/>
      <c r="UCM310" s="1"/>
      <c r="UCN310" s="1"/>
      <c r="UCO310" s="1"/>
      <c r="UCP310" s="1"/>
      <c r="UCQ310" s="1"/>
      <c r="UCR310" s="1"/>
      <c r="UCS310" s="1"/>
      <c r="UCT310" s="1"/>
      <c r="UCU310" s="1"/>
      <c r="UCV310" s="1"/>
      <c r="UCW310" s="1"/>
      <c r="UCX310" s="1"/>
      <c r="UCY310" s="1"/>
      <c r="UCZ310" s="1"/>
      <c r="UDA310" s="1"/>
      <c r="UDB310" s="1"/>
      <c r="UDC310" s="1"/>
      <c r="UDD310" s="1"/>
      <c r="UDE310" s="1"/>
      <c r="UDF310" s="1"/>
      <c r="UDG310" s="1"/>
      <c r="UDH310" s="1"/>
      <c r="UDI310" s="1"/>
      <c r="UDJ310" s="1"/>
      <c r="UDK310" s="1"/>
      <c r="UDL310" s="1"/>
      <c r="UDM310" s="1"/>
      <c r="UDN310" s="1"/>
      <c r="UDO310" s="1"/>
      <c r="UDP310" s="1"/>
      <c r="UDQ310" s="1"/>
      <c r="UDR310" s="1"/>
      <c r="UDS310" s="1"/>
      <c r="UDT310" s="1"/>
      <c r="UDU310" s="1"/>
      <c r="UDV310" s="1"/>
      <c r="UDW310" s="1"/>
      <c r="UDX310" s="1"/>
      <c r="UDY310" s="1"/>
      <c r="UDZ310" s="1"/>
      <c r="UEA310" s="1"/>
      <c r="UEB310" s="1"/>
      <c r="UEC310" s="1"/>
      <c r="UED310" s="1"/>
      <c r="UEE310" s="1"/>
      <c r="UEF310" s="1"/>
      <c r="UEG310" s="1"/>
      <c r="UEH310" s="1"/>
      <c r="UEI310" s="1"/>
      <c r="UEJ310" s="1"/>
      <c r="UEK310" s="1"/>
      <c r="UEL310" s="1"/>
      <c r="UEM310" s="1"/>
      <c r="UEN310" s="1"/>
      <c r="UEO310" s="1"/>
      <c r="UEP310" s="1"/>
      <c r="UEQ310" s="1"/>
      <c r="UER310" s="1"/>
      <c r="UES310" s="1"/>
      <c r="UET310" s="1"/>
      <c r="UEU310" s="1"/>
      <c r="UEV310" s="1"/>
      <c r="UEW310" s="1"/>
      <c r="UEX310" s="1"/>
      <c r="UEY310" s="1"/>
      <c r="UEZ310" s="1"/>
      <c r="UFA310" s="1"/>
      <c r="UFB310" s="1"/>
      <c r="UFC310" s="1"/>
      <c r="UFD310" s="1"/>
      <c r="UFE310" s="1"/>
      <c r="UFF310" s="1"/>
      <c r="UFG310" s="1"/>
      <c r="UFH310" s="1"/>
      <c r="UFI310" s="1"/>
      <c r="UFJ310" s="1"/>
      <c r="UFK310" s="1"/>
      <c r="UFL310" s="1"/>
      <c r="UFM310" s="1"/>
      <c r="UFN310" s="1"/>
      <c r="UFO310" s="1"/>
      <c r="UFP310" s="1"/>
      <c r="UFQ310" s="1"/>
      <c r="UFR310" s="1"/>
      <c r="UFS310" s="1"/>
      <c r="UFT310" s="1"/>
      <c r="UFU310" s="1"/>
      <c r="UFV310" s="1"/>
      <c r="UFW310" s="1"/>
      <c r="UFX310" s="1"/>
      <c r="UFY310" s="1"/>
      <c r="UFZ310" s="1"/>
      <c r="UGA310" s="1"/>
      <c r="UGB310" s="1"/>
      <c r="UGC310" s="1"/>
      <c r="UGD310" s="1"/>
      <c r="UGE310" s="1"/>
      <c r="UGF310" s="1"/>
      <c r="UGG310" s="1"/>
      <c r="UGH310" s="1"/>
      <c r="UGI310" s="1"/>
      <c r="UGJ310" s="1"/>
      <c r="UGK310" s="1"/>
      <c r="UGL310" s="1"/>
      <c r="UGM310" s="1"/>
      <c r="UGN310" s="1"/>
      <c r="UGO310" s="1"/>
      <c r="UGP310" s="1"/>
      <c r="UGQ310" s="1"/>
      <c r="UGR310" s="1"/>
      <c r="UGS310" s="1"/>
      <c r="UGT310" s="1"/>
      <c r="UGU310" s="1"/>
      <c r="UGV310" s="1"/>
      <c r="UGW310" s="1"/>
      <c r="UGX310" s="1"/>
      <c r="UGY310" s="1"/>
      <c r="UGZ310" s="1"/>
      <c r="UHA310" s="1"/>
      <c r="UHB310" s="1"/>
      <c r="UHC310" s="1"/>
      <c r="UHD310" s="1"/>
      <c r="UHE310" s="1"/>
      <c r="UHF310" s="1"/>
      <c r="UHG310" s="1"/>
      <c r="UHH310" s="1"/>
      <c r="UHI310" s="1"/>
      <c r="UHJ310" s="1"/>
      <c r="UHK310" s="1"/>
      <c r="UHL310" s="1"/>
      <c r="UHM310" s="1"/>
      <c r="UHN310" s="1"/>
      <c r="UHO310" s="1"/>
      <c r="UHP310" s="1"/>
      <c r="UHQ310" s="1"/>
      <c r="UHR310" s="1"/>
      <c r="UHS310" s="1"/>
      <c r="UHT310" s="1"/>
      <c r="UHU310" s="1"/>
      <c r="UHV310" s="1"/>
      <c r="UHW310" s="1"/>
      <c r="UHX310" s="1"/>
      <c r="UHY310" s="1"/>
      <c r="UHZ310" s="1"/>
      <c r="UIA310" s="1"/>
      <c r="UIB310" s="1"/>
      <c r="UIC310" s="1"/>
      <c r="UID310" s="1"/>
      <c r="UIE310" s="1"/>
      <c r="UIF310" s="1"/>
      <c r="UIG310" s="1"/>
      <c r="UIH310" s="1"/>
      <c r="UII310" s="1"/>
      <c r="UIJ310" s="1"/>
      <c r="UIK310" s="1"/>
      <c r="UIL310" s="1"/>
      <c r="UIM310" s="1"/>
      <c r="UIN310" s="1"/>
      <c r="UIO310" s="1"/>
      <c r="UIP310" s="1"/>
      <c r="UIQ310" s="1"/>
      <c r="UIR310" s="1"/>
      <c r="UIS310" s="1"/>
      <c r="UIT310" s="1"/>
      <c r="UIU310" s="1"/>
      <c r="UIV310" s="1"/>
      <c r="UIW310" s="1"/>
      <c r="UIX310" s="1"/>
      <c r="UIY310" s="1"/>
      <c r="UIZ310" s="1"/>
      <c r="UJA310" s="1"/>
      <c r="UJB310" s="1"/>
      <c r="UJC310" s="1"/>
      <c r="UJD310" s="1"/>
      <c r="UJE310" s="1"/>
      <c r="UJF310" s="1"/>
      <c r="UJG310" s="1"/>
      <c r="UJH310" s="1"/>
      <c r="UJI310" s="1"/>
      <c r="UJJ310" s="1"/>
      <c r="UJK310" s="1"/>
      <c r="UJL310" s="1"/>
      <c r="UJM310" s="1"/>
      <c r="UJN310" s="1"/>
      <c r="UJO310" s="1"/>
      <c r="UJP310" s="1"/>
      <c r="UJQ310" s="1"/>
      <c r="UJR310" s="1"/>
      <c r="UJS310" s="1"/>
      <c r="UJT310" s="1"/>
      <c r="UJU310" s="1"/>
      <c r="UJV310" s="1"/>
      <c r="UJW310" s="1"/>
      <c r="UJX310" s="1"/>
      <c r="UJY310" s="1"/>
      <c r="UJZ310" s="1"/>
      <c r="UKA310" s="1"/>
      <c r="UKB310" s="1"/>
      <c r="UKC310" s="1"/>
      <c r="UKD310" s="1"/>
      <c r="UKE310" s="1"/>
      <c r="UKF310" s="1"/>
      <c r="UKG310" s="1"/>
      <c r="UKH310" s="1"/>
      <c r="UKI310" s="1"/>
      <c r="UKJ310" s="1"/>
      <c r="UKK310" s="1"/>
      <c r="UKL310" s="1"/>
      <c r="UKM310" s="1"/>
      <c r="UKN310" s="1"/>
      <c r="UKO310" s="1"/>
      <c r="UKP310" s="1"/>
      <c r="UKQ310" s="1"/>
      <c r="UKR310" s="1"/>
      <c r="UKS310" s="1"/>
      <c r="UKT310" s="1"/>
      <c r="UKU310" s="1"/>
      <c r="UKV310" s="1"/>
      <c r="UKW310" s="1"/>
      <c r="UKX310" s="1"/>
      <c r="UKY310" s="1"/>
      <c r="UKZ310" s="1"/>
      <c r="ULA310" s="1"/>
      <c r="ULB310" s="1"/>
      <c r="ULC310" s="1"/>
      <c r="ULD310" s="1"/>
      <c r="ULE310" s="1"/>
      <c r="ULF310" s="1"/>
      <c r="ULG310" s="1"/>
      <c r="ULH310" s="1"/>
      <c r="ULI310" s="1"/>
      <c r="ULJ310" s="1"/>
      <c r="ULK310" s="1"/>
      <c r="ULL310" s="1"/>
      <c r="ULM310" s="1"/>
      <c r="ULN310" s="1"/>
      <c r="ULO310" s="1"/>
      <c r="ULP310" s="1"/>
      <c r="ULQ310" s="1"/>
      <c r="ULR310" s="1"/>
      <c r="ULS310" s="1"/>
      <c r="ULT310" s="1"/>
      <c r="ULU310" s="1"/>
      <c r="ULV310" s="1"/>
      <c r="ULW310" s="1"/>
      <c r="ULX310" s="1"/>
      <c r="ULY310" s="1"/>
      <c r="ULZ310" s="1"/>
      <c r="UMA310" s="1"/>
      <c r="UMB310" s="1"/>
      <c r="UMC310" s="1"/>
      <c r="UMD310" s="1"/>
      <c r="UME310" s="1"/>
      <c r="UMF310" s="1"/>
      <c r="UMG310" s="1"/>
      <c r="UMH310" s="1"/>
      <c r="UMI310" s="1"/>
      <c r="UMJ310" s="1"/>
      <c r="UMK310" s="1"/>
      <c r="UML310" s="1"/>
      <c r="UMM310" s="1"/>
      <c r="UMN310" s="1"/>
      <c r="UMO310" s="1"/>
      <c r="UMP310" s="1"/>
      <c r="UMQ310" s="1"/>
      <c r="UMR310" s="1"/>
      <c r="UMS310" s="1"/>
      <c r="UMT310" s="1"/>
      <c r="UMU310" s="1"/>
      <c r="UMV310" s="1"/>
      <c r="UMW310" s="1"/>
      <c r="UMX310" s="1"/>
      <c r="UMY310" s="1"/>
      <c r="UMZ310" s="1"/>
      <c r="UNA310" s="1"/>
      <c r="UNB310" s="1"/>
      <c r="UNC310" s="1"/>
      <c r="UND310" s="1"/>
      <c r="UNE310" s="1"/>
      <c r="UNF310" s="1"/>
      <c r="UNG310" s="1"/>
      <c r="UNH310" s="1"/>
      <c r="UNI310" s="1"/>
      <c r="UNJ310" s="1"/>
      <c r="UNK310" s="1"/>
      <c r="UNL310" s="1"/>
      <c r="UNM310" s="1"/>
      <c r="UNN310" s="1"/>
      <c r="UNO310" s="1"/>
      <c r="UNP310" s="1"/>
      <c r="UNQ310" s="1"/>
      <c r="UNR310" s="1"/>
      <c r="UNS310" s="1"/>
      <c r="UNT310" s="1"/>
      <c r="UNU310" s="1"/>
      <c r="UNV310" s="1"/>
      <c r="UNW310" s="1"/>
      <c r="UNX310" s="1"/>
      <c r="UNY310" s="1"/>
      <c r="UNZ310" s="1"/>
      <c r="UOA310" s="1"/>
      <c r="UOB310" s="1"/>
      <c r="UOC310" s="1"/>
      <c r="UOD310" s="1"/>
      <c r="UOE310" s="1"/>
      <c r="UOF310" s="1"/>
      <c r="UOG310" s="1"/>
      <c r="UOH310" s="1"/>
      <c r="UOI310" s="1"/>
      <c r="UOJ310" s="1"/>
      <c r="UOK310" s="1"/>
      <c r="UOL310" s="1"/>
      <c r="UOM310" s="1"/>
      <c r="UON310" s="1"/>
      <c r="UOO310" s="1"/>
      <c r="UOP310" s="1"/>
      <c r="UOQ310" s="1"/>
      <c r="UOR310" s="1"/>
      <c r="UOS310" s="1"/>
      <c r="UOT310" s="1"/>
      <c r="UOU310" s="1"/>
      <c r="UOV310" s="1"/>
      <c r="UOW310" s="1"/>
      <c r="UOX310" s="1"/>
      <c r="UOY310" s="1"/>
      <c r="UOZ310" s="1"/>
      <c r="UPA310" s="1"/>
      <c r="UPB310" s="1"/>
      <c r="UPC310" s="1"/>
      <c r="UPD310" s="1"/>
      <c r="UPE310" s="1"/>
      <c r="UPF310" s="1"/>
      <c r="UPG310" s="1"/>
      <c r="UPH310" s="1"/>
      <c r="UPI310" s="1"/>
      <c r="UPJ310" s="1"/>
      <c r="UPK310" s="1"/>
      <c r="UPL310" s="1"/>
      <c r="UPM310" s="1"/>
      <c r="UPN310" s="1"/>
      <c r="UPO310" s="1"/>
      <c r="UPP310" s="1"/>
      <c r="UPQ310" s="1"/>
      <c r="UPR310" s="1"/>
      <c r="UPS310" s="1"/>
      <c r="UPT310" s="1"/>
      <c r="UPU310" s="1"/>
      <c r="UPV310" s="1"/>
      <c r="UPW310" s="1"/>
      <c r="UPX310" s="1"/>
      <c r="UPY310" s="1"/>
      <c r="UPZ310" s="1"/>
      <c r="UQA310" s="1"/>
      <c r="UQB310" s="1"/>
      <c r="UQC310" s="1"/>
      <c r="UQD310" s="1"/>
      <c r="UQE310" s="1"/>
      <c r="UQF310" s="1"/>
      <c r="UQG310" s="1"/>
      <c r="UQH310" s="1"/>
      <c r="UQI310" s="1"/>
      <c r="UQJ310" s="1"/>
      <c r="UQK310" s="1"/>
      <c r="UQL310" s="1"/>
      <c r="UQM310" s="1"/>
      <c r="UQN310" s="1"/>
      <c r="UQO310" s="1"/>
      <c r="UQP310" s="1"/>
      <c r="UQQ310" s="1"/>
      <c r="UQR310" s="1"/>
      <c r="UQS310" s="1"/>
      <c r="UQT310" s="1"/>
      <c r="UQU310" s="1"/>
      <c r="UQV310" s="1"/>
      <c r="UQW310" s="1"/>
      <c r="UQX310" s="1"/>
      <c r="UQY310" s="1"/>
      <c r="UQZ310" s="1"/>
      <c r="URA310" s="1"/>
      <c r="URB310" s="1"/>
      <c r="URC310" s="1"/>
      <c r="URD310" s="1"/>
      <c r="URE310" s="1"/>
      <c r="URF310" s="1"/>
      <c r="URG310" s="1"/>
      <c r="URH310" s="1"/>
      <c r="URI310" s="1"/>
      <c r="URJ310" s="1"/>
      <c r="URK310" s="1"/>
      <c r="URL310" s="1"/>
      <c r="URM310" s="1"/>
      <c r="URN310" s="1"/>
      <c r="URO310" s="1"/>
      <c r="URP310" s="1"/>
      <c r="URQ310" s="1"/>
      <c r="URR310" s="1"/>
      <c r="URS310" s="1"/>
      <c r="URT310" s="1"/>
      <c r="URU310" s="1"/>
      <c r="URV310" s="1"/>
      <c r="URW310" s="1"/>
      <c r="URX310" s="1"/>
      <c r="URY310" s="1"/>
      <c r="URZ310" s="1"/>
      <c r="USA310" s="1"/>
      <c r="USB310" s="1"/>
      <c r="USC310" s="1"/>
      <c r="USD310" s="1"/>
      <c r="USE310" s="1"/>
      <c r="USF310" s="1"/>
      <c r="USG310" s="1"/>
      <c r="USH310" s="1"/>
      <c r="USI310" s="1"/>
      <c r="USJ310" s="1"/>
      <c r="USK310" s="1"/>
      <c r="USL310" s="1"/>
      <c r="USM310" s="1"/>
      <c r="USN310" s="1"/>
      <c r="USO310" s="1"/>
      <c r="USP310" s="1"/>
      <c r="USQ310" s="1"/>
      <c r="USR310" s="1"/>
      <c r="USS310" s="1"/>
      <c r="UST310" s="1"/>
      <c r="USU310" s="1"/>
      <c r="USV310" s="1"/>
      <c r="USW310" s="1"/>
      <c r="USX310" s="1"/>
      <c r="USY310" s="1"/>
      <c r="USZ310" s="1"/>
      <c r="UTA310" s="1"/>
      <c r="UTB310" s="1"/>
      <c r="UTC310" s="1"/>
      <c r="UTD310" s="1"/>
      <c r="UTE310" s="1"/>
      <c r="UTF310" s="1"/>
      <c r="UTG310" s="1"/>
      <c r="UTH310" s="1"/>
      <c r="UTI310" s="1"/>
      <c r="UTJ310" s="1"/>
      <c r="UTK310" s="1"/>
      <c r="UTL310" s="1"/>
      <c r="UTM310" s="1"/>
      <c r="UTN310" s="1"/>
      <c r="UTO310" s="1"/>
      <c r="UTP310" s="1"/>
      <c r="UTQ310" s="1"/>
      <c r="UTR310" s="1"/>
      <c r="UTS310" s="1"/>
      <c r="UTT310" s="1"/>
      <c r="UTU310" s="1"/>
      <c r="UTV310" s="1"/>
      <c r="UTW310" s="1"/>
      <c r="UTX310" s="1"/>
      <c r="UTY310" s="1"/>
      <c r="UTZ310" s="1"/>
      <c r="UUA310" s="1"/>
      <c r="UUB310" s="1"/>
      <c r="UUC310" s="1"/>
      <c r="UUD310" s="1"/>
      <c r="UUE310" s="1"/>
      <c r="UUF310" s="1"/>
      <c r="UUG310" s="1"/>
      <c r="UUH310" s="1"/>
      <c r="UUI310" s="1"/>
      <c r="UUJ310" s="1"/>
      <c r="UUK310" s="1"/>
      <c r="UUL310" s="1"/>
      <c r="UUM310" s="1"/>
      <c r="UUN310" s="1"/>
      <c r="UUO310" s="1"/>
      <c r="UUP310" s="1"/>
      <c r="UUQ310" s="1"/>
      <c r="UUR310" s="1"/>
      <c r="UUS310" s="1"/>
      <c r="UUT310" s="1"/>
      <c r="UUU310" s="1"/>
      <c r="UUV310" s="1"/>
      <c r="UUW310" s="1"/>
      <c r="UUX310" s="1"/>
      <c r="UUY310" s="1"/>
      <c r="UUZ310" s="1"/>
      <c r="UVA310" s="1"/>
      <c r="UVB310" s="1"/>
      <c r="UVC310" s="1"/>
      <c r="UVD310" s="1"/>
      <c r="UVE310" s="1"/>
      <c r="UVF310" s="1"/>
      <c r="UVG310" s="1"/>
      <c r="UVH310" s="1"/>
      <c r="UVI310" s="1"/>
      <c r="UVJ310" s="1"/>
      <c r="UVK310" s="1"/>
      <c r="UVL310" s="1"/>
      <c r="UVM310" s="1"/>
      <c r="UVN310" s="1"/>
      <c r="UVO310" s="1"/>
      <c r="UVP310" s="1"/>
      <c r="UVQ310" s="1"/>
      <c r="UVR310" s="1"/>
      <c r="UVS310" s="1"/>
      <c r="UVT310" s="1"/>
      <c r="UVU310" s="1"/>
      <c r="UVV310" s="1"/>
      <c r="UVW310" s="1"/>
      <c r="UVX310" s="1"/>
      <c r="UVY310" s="1"/>
      <c r="UVZ310" s="1"/>
      <c r="UWA310" s="1"/>
      <c r="UWB310" s="1"/>
      <c r="UWC310" s="1"/>
      <c r="UWD310" s="1"/>
      <c r="UWE310" s="1"/>
      <c r="UWF310" s="1"/>
      <c r="UWG310" s="1"/>
      <c r="UWH310" s="1"/>
      <c r="UWI310" s="1"/>
      <c r="UWJ310" s="1"/>
      <c r="UWK310" s="1"/>
      <c r="UWL310" s="1"/>
      <c r="UWM310" s="1"/>
      <c r="UWN310" s="1"/>
      <c r="UWO310" s="1"/>
      <c r="UWP310" s="1"/>
      <c r="UWQ310" s="1"/>
      <c r="UWR310" s="1"/>
      <c r="UWS310" s="1"/>
      <c r="UWT310" s="1"/>
      <c r="UWU310" s="1"/>
      <c r="UWV310" s="1"/>
      <c r="UWW310" s="1"/>
      <c r="UWX310" s="1"/>
      <c r="UWY310" s="1"/>
      <c r="UWZ310" s="1"/>
      <c r="UXA310" s="1"/>
      <c r="UXB310" s="1"/>
      <c r="UXC310" s="1"/>
      <c r="UXD310" s="1"/>
      <c r="UXE310" s="1"/>
      <c r="UXF310" s="1"/>
      <c r="UXG310" s="1"/>
      <c r="UXH310" s="1"/>
      <c r="UXI310" s="1"/>
      <c r="UXJ310" s="1"/>
      <c r="UXK310" s="1"/>
      <c r="UXL310" s="1"/>
      <c r="UXM310" s="1"/>
      <c r="UXN310" s="1"/>
      <c r="UXO310" s="1"/>
      <c r="UXP310" s="1"/>
      <c r="UXQ310" s="1"/>
      <c r="UXR310" s="1"/>
      <c r="UXS310" s="1"/>
      <c r="UXT310" s="1"/>
      <c r="UXU310" s="1"/>
      <c r="UXV310" s="1"/>
      <c r="UXW310" s="1"/>
      <c r="UXX310" s="1"/>
      <c r="UXY310" s="1"/>
      <c r="UXZ310" s="1"/>
      <c r="UYA310" s="1"/>
      <c r="UYB310" s="1"/>
      <c r="UYC310" s="1"/>
      <c r="UYD310" s="1"/>
      <c r="UYE310" s="1"/>
      <c r="UYF310" s="1"/>
      <c r="UYG310" s="1"/>
      <c r="UYH310" s="1"/>
      <c r="UYI310" s="1"/>
      <c r="UYJ310" s="1"/>
      <c r="UYK310" s="1"/>
      <c r="UYL310" s="1"/>
      <c r="UYM310" s="1"/>
      <c r="UYN310" s="1"/>
      <c r="UYO310" s="1"/>
      <c r="UYP310" s="1"/>
      <c r="UYQ310" s="1"/>
      <c r="UYR310" s="1"/>
      <c r="UYS310" s="1"/>
      <c r="UYT310" s="1"/>
      <c r="UYU310" s="1"/>
      <c r="UYV310" s="1"/>
      <c r="UYW310" s="1"/>
      <c r="UYX310" s="1"/>
      <c r="UYY310" s="1"/>
      <c r="UYZ310" s="1"/>
      <c r="UZA310" s="1"/>
      <c r="UZB310" s="1"/>
      <c r="UZC310" s="1"/>
      <c r="UZD310" s="1"/>
      <c r="UZE310" s="1"/>
      <c r="UZF310" s="1"/>
      <c r="UZG310" s="1"/>
      <c r="UZH310" s="1"/>
      <c r="UZI310" s="1"/>
      <c r="UZJ310" s="1"/>
      <c r="UZK310" s="1"/>
      <c r="UZL310" s="1"/>
      <c r="UZM310" s="1"/>
      <c r="UZN310" s="1"/>
      <c r="UZO310" s="1"/>
      <c r="UZP310" s="1"/>
      <c r="UZQ310" s="1"/>
      <c r="UZR310" s="1"/>
      <c r="UZS310" s="1"/>
      <c r="UZT310" s="1"/>
      <c r="UZU310" s="1"/>
      <c r="UZV310" s="1"/>
      <c r="UZW310" s="1"/>
      <c r="UZX310" s="1"/>
      <c r="UZY310" s="1"/>
      <c r="UZZ310" s="1"/>
      <c r="VAA310" s="1"/>
      <c r="VAB310" s="1"/>
      <c r="VAC310" s="1"/>
      <c r="VAD310" s="1"/>
      <c r="VAE310" s="1"/>
      <c r="VAF310" s="1"/>
      <c r="VAG310" s="1"/>
      <c r="VAH310" s="1"/>
      <c r="VAI310" s="1"/>
      <c r="VAJ310" s="1"/>
      <c r="VAK310" s="1"/>
      <c r="VAL310" s="1"/>
      <c r="VAM310" s="1"/>
      <c r="VAN310" s="1"/>
      <c r="VAO310" s="1"/>
      <c r="VAP310" s="1"/>
      <c r="VAQ310" s="1"/>
      <c r="VAR310" s="1"/>
      <c r="VAS310" s="1"/>
      <c r="VAT310" s="1"/>
      <c r="VAU310" s="1"/>
      <c r="VAV310" s="1"/>
      <c r="VAW310" s="1"/>
      <c r="VAX310" s="1"/>
      <c r="VAY310" s="1"/>
      <c r="VAZ310" s="1"/>
      <c r="VBA310" s="1"/>
      <c r="VBB310" s="1"/>
      <c r="VBC310" s="1"/>
      <c r="VBD310" s="1"/>
      <c r="VBE310" s="1"/>
      <c r="VBF310" s="1"/>
      <c r="VBG310" s="1"/>
      <c r="VBH310" s="1"/>
      <c r="VBI310" s="1"/>
      <c r="VBJ310" s="1"/>
      <c r="VBK310" s="1"/>
      <c r="VBL310" s="1"/>
      <c r="VBM310" s="1"/>
      <c r="VBN310" s="1"/>
      <c r="VBO310" s="1"/>
      <c r="VBP310" s="1"/>
      <c r="VBQ310" s="1"/>
      <c r="VBR310" s="1"/>
      <c r="VBS310" s="1"/>
      <c r="VBT310" s="1"/>
      <c r="VBU310" s="1"/>
      <c r="VBV310" s="1"/>
      <c r="VBW310" s="1"/>
      <c r="VBX310" s="1"/>
      <c r="VBY310" s="1"/>
      <c r="VBZ310" s="1"/>
      <c r="VCA310" s="1"/>
      <c r="VCB310" s="1"/>
      <c r="VCC310" s="1"/>
      <c r="VCD310" s="1"/>
      <c r="VCE310" s="1"/>
      <c r="VCF310" s="1"/>
      <c r="VCG310" s="1"/>
      <c r="VCH310" s="1"/>
      <c r="VCI310" s="1"/>
      <c r="VCJ310" s="1"/>
      <c r="VCK310" s="1"/>
      <c r="VCL310" s="1"/>
      <c r="VCM310" s="1"/>
      <c r="VCN310" s="1"/>
      <c r="VCO310" s="1"/>
      <c r="VCP310" s="1"/>
      <c r="VCQ310" s="1"/>
      <c r="VCR310" s="1"/>
      <c r="VCS310" s="1"/>
      <c r="VCT310" s="1"/>
      <c r="VCU310" s="1"/>
      <c r="VCV310" s="1"/>
      <c r="VCW310" s="1"/>
      <c r="VCX310" s="1"/>
      <c r="VCY310" s="1"/>
      <c r="VCZ310" s="1"/>
      <c r="VDA310" s="1"/>
      <c r="VDB310" s="1"/>
      <c r="VDC310" s="1"/>
      <c r="VDD310" s="1"/>
      <c r="VDE310" s="1"/>
      <c r="VDF310" s="1"/>
      <c r="VDG310" s="1"/>
      <c r="VDH310" s="1"/>
      <c r="VDI310" s="1"/>
      <c r="VDJ310" s="1"/>
      <c r="VDK310" s="1"/>
      <c r="VDL310" s="1"/>
      <c r="VDM310" s="1"/>
      <c r="VDN310" s="1"/>
      <c r="VDO310" s="1"/>
      <c r="VDP310" s="1"/>
      <c r="VDQ310" s="1"/>
      <c r="VDR310" s="1"/>
      <c r="VDS310" s="1"/>
      <c r="VDT310" s="1"/>
      <c r="VDU310" s="1"/>
      <c r="VDV310" s="1"/>
      <c r="VDW310" s="1"/>
      <c r="VDX310" s="1"/>
      <c r="VDY310" s="1"/>
      <c r="VDZ310" s="1"/>
      <c r="VEA310" s="1"/>
      <c r="VEB310" s="1"/>
      <c r="VEC310" s="1"/>
      <c r="VED310" s="1"/>
      <c r="VEE310" s="1"/>
      <c r="VEF310" s="1"/>
      <c r="VEG310" s="1"/>
      <c r="VEH310" s="1"/>
      <c r="VEI310" s="1"/>
      <c r="VEJ310" s="1"/>
      <c r="VEK310" s="1"/>
      <c r="VEL310" s="1"/>
      <c r="VEM310" s="1"/>
      <c r="VEN310" s="1"/>
      <c r="VEO310" s="1"/>
      <c r="VEP310" s="1"/>
      <c r="VEQ310" s="1"/>
      <c r="VER310" s="1"/>
      <c r="VES310" s="1"/>
      <c r="VET310" s="1"/>
      <c r="VEU310" s="1"/>
      <c r="VEV310" s="1"/>
      <c r="VEW310" s="1"/>
      <c r="VEX310" s="1"/>
      <c r="VEY310" s="1"/>
      <c r="VEZ310" s="1"/>
      <c r="VFA310" s="1"/>
      <c r="VFB310" s="1"/>
      <c r="VFC310" s="1"/>
      <c r="VFD310" s="1"/>
      <c r="VFE310" s="1"/>
      <c r="VFF310" s="1"/>
      <c r="VFG310" s="1"/>
      <c r="VFH310" s="1"/>
      <c r="VFI310" s="1"/>
      <c r="VFJ310" s="1"/>
      <c r="VFK310" s="1"/>
      <c r="VFL310" s="1"/>
      <c r="VFM310" s="1"/>
      <c r="VFN310" s="1"/>
      <c r="VFO310" s="1"/>
      <c r="VFP310" s="1"/>
      <c r="VFQ310" s="1"/>
      <c r="VFR310" s="1"/>
      <c r="VFS310" s="1"/>
      <c r="VFT310" s="1"/>
      <c r="VFU310" s="1"/>
      <c r="VFV310" s="1"/>
      <c r="VFW310" s="1"/>
      <c r="VFX310" s="1"/>
      <c r="VFY310" s="1"/>
      <c r="VFZ310" s="1"/>
      <c r="VGA310" s="1"/>
      <c r="VGB310" s="1"/>
      <c r="VGC310" s="1"/>
      <c r="VGD310" s="1"/>
      <c r="VGE310" s="1"/>
      <c r="VGF310" s="1"/>
      <c r="VGG310" s="1"/>
      <c r="VGH310" s="1"/>
      <c r="VGI310" s="1"/>
      <c r="VGJ310" s="1"/>
      <c r="VGK310" s="1"/>
      <c r="VGL310" s="1"/>
      <c r="VGM310" s="1"/>
      <c r="VGN310" s="1"/>
      <c r="VGO310" s="1"/>
      <c r="VGP310" s="1"/>
      <c r="VGQ310" s="1"/>
      <c r="VGR310" s="1"/>
      <c r="VGS310" s="1"/>
      <c r="VGT310" s="1"/>
      <c r="VGU310" s="1"/>
      <c r="VGV310" s="1"/>
      <c r="VGW310" s="1"/>
      <c r="VGX310" s="1"/>
    </row>
    <row r="311" spans="1:15078" s="66" customFormat="1" x14ac:dyDescent="0.25">
      <c r="A311" s="1"/>
      <c r="B311" s="1" t="s">
        <v>1120</v>
      </c>
      <c r="C311" s="1"/>
      <c r="D311" s="1"/>
      <c r="E311" s="1"/>
      <c r="F311" s="1"/>
      <c r="G311" s="1"/>
      <c r="H311" s="1"/>
      <c r="I311" s="1"/>
      <c r="J311" s="1" t="s">
        <v>245</v>
      </c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>
        <f>AD301/L285</f>
        <v>5622.1045653573701</v>
      </c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  <c r="IX311" s="1"/>
      <c r="IY311" s="1"/>
      <c r="IZ311" s="1"/>
      <c r="JA311" s="1"/>
      <c r="JB311" s="1"/>
      <c r="JC311" s="1"/>
      <c r="JD311" s="1"/>
      <c r="JE311" s="1"/>
      <c r="JF311" s="1"/>
      <c r="JG311" s="1"/>
      <c r="JH311" s="1"/>
      <c r="JI311" s="1"/>
      <c r="JJ311" s="1"/>
      <c r="JK311" s="1"/>
      <c r="JL311" s="1"/>
      <c r="JM311" s="1"/>
      <c r="JN311" s="1"/>
      <c r="JO311" s="1"/>
      <c r="JP311" s="1"/>
      <c r="JQ311" s="1"/>
      <c r="JR311" s="1"/>
      <c r="JS311" s="1"/>
      <c r="JT311" s="1"/>
      <c r="JU311" s="1"/>
      <c r="JV311" s="1"/>
      <c r="JW311" s="1"/>
      <c r="JX311" s="1"/>
      <c r="JY311" s="1"/>
      <c r="JZ311" s="1"/>
      <c r="KA311" s="1"/>
      <c r="KB311" s="1"/>
      <c r="KC311" s="1"/>
      <c r="KD311" s="1"/>
      <c r="KE311" s="1"/>
      <c r="KF311" s="1"/>
      <c r="KG311" s="1"/>
      <c r="KH311" s="1"/>
      <c r="KI311" s="1"/>
      <c r="KJ311" s="1"/>
      <c r="KK311" s="1"/>
      <c r="KL311" s="1"/>
      <c r="KM311" s="1"/>
      <c r="KN311" s="1"/>
      <c r="KO311" s="1"/>
      <c r="KP311" s="1"/>
      <c r="KQ311" s="1"/>
      <c r="KR311" s="1"/>
      <c r="KS311" s="1"/>
      <c r="KT311" s="1"/>
      <c r="KU311" s="1"/>
      <c r="KV311" s="1"/>
      <c r="KW311" s="1"/>
      <c r="KX311" s="1"/>
      <c r="KY311" s="1"/>
      <c r="KZ311" s="1"/>
      <c r="LA311" s="1"/>
      <c r="LB311" s="1"/>
      <c r="LC311" s="1"/>
      <c r="LD311" s="1"/>
      <c r="LE311" s="1"/>
      <c r="LF311" s="1"/>
      <c r="LG311" s="1"/>
      <c r="LH311" s="1"/>
      <c r="LI311" s="1"/>
      <c r="LJ311" s="1"/>
      <c r="LK311" s="1"/>
      <c r="LL311" s="1"/>
      <c r="LM311" s="1"/>
      <c r="LN311" s="1"/>
      <c r="LO311" s="1"/>
      <c r="LP311" s="1"/>
      <c r="LQ311" s="1"/>
      <c r="LR311" s="1"/>
      <c r="LS311" s="1"/>
      <c r="LT311" s="1"/>
      <c r="LU311" s="1"/>
      <c r="LV311" s="1"/>
      <c r="LW311" s="1"/>
      <c r="LX311" s="1"/>
      <c r="LY311" s="1"/>
      <c r="LZ311" s="1"/>
      <c r="MA311" s="1"/>
      <c r="MB311" s="1"/>
      <c r="MC311" s="1"/>
      <c r="MD311" s="1"/>
      <c r="ME311" s="1"/>
      <c r="MF311" s="1"/>
      <c r="MG311" s="1"/>
      <c r="MH311" s="1"/>
      <c r="MI311" s="1"/>
      <c r="MJ311" s="1"/>
      <c r="MK311" s="1"/>
      <c r="ML311" s="1"/>
      <c r="MM311" s="1"/>
      <c r="MN311" s="1"/>
      <c r="MO311" s="1"/>
      <c r="MP311" s="1"/>
      <c r="MQ311" s="1"/>
      <c r="MR311" s="1"/>
      <c r="MS311" s="1"/>
      <c r="MT311" s="1"/>
      <c r="MU311" s="1"/>
      <c r="MV311" s="1"/>
      <c r="MW311" s="1"/>
      <c r="MX311" s="1"/>
      <c r="MY311" s="1"/>
      <c r="MZ311" s="1"/>
      <c r="NA311" s="1"/>
      <c r="NB311" s="1"/>
      <c r="NC311" s="1"/>
      <c r="ND311" s="1"/>
      <c r="NE311" s="1"/>
      <c r="NF311" s="1"/>
      <c r="NG311" s="1"/>
      <c r="NH311" s="1"/>
      <c r="NI311" s="1"/>
      <c r="NJ311" s="1"/>
      <c r="NK311" s="1"/>
      <c r="NL311" s="1"/>
      <c r="NM311" s="1"/>
      <c r="NN311" s="1"/>
      <c r="NO311" s="1"/>
      <c r="NP311" s="1"/>
      <c r="NQ311" s="1"/>
      <c r="NR311" s="1"/>
      <c r="NS311" s="1"/>
      <c r="NT311" s="1"/>
      <c r="NU311" s="1"/>
      <c r="NV311" s="1"/>
      <c r="NW311" s="1"/>
      <c r="NX311" s="1"/>
      <c r="NY311" s="1"/>
      <c r="NZ311" s="1"/>
      <c r="OA311" s="1"/>
      <c r="OB311" s="1"/>
      <c r="OC311" s="1"/>
      <c r="OD311" s="1"/>
      <c r="OE311" s="1"/>
      <c r="OF311" s="1"/>
      <c r="OG311" s="1"/>
      <c r="OH311" s="1"/>
      <c r="OI311" s="1"/>
      <c r="OJ311" s="1"/>
      <c r="OK311" s="1"/>
      <c r="OL311" s="1"/>
      <c r="OM311" s="1"/>
      <c r="ON311" s="1"/>
      <c r="OO311" s="1"/>
      <c r="OP311" s="1"/>
      <c r="OQ311" s="1"/>
      <c r="OR311" s="1"/>
      <c r="OS311" s="1"/>
      <c r="OT311" s="1"/>
      <c r="OU311" s="1"/>
      <c r="OV311" s="1"/>
      <c r="OW311" s="1"/>
      <c r="OX311" s="1"/>
      <c r="OY311" s="1"/>
      <c r="OZ311" s="1"/>
      <c r="PA311" s="1"/>
      <c r="PB311" s="1"/>
      <c r="PC311" s="1"/>
      <c r="PD311" s="1"/>
      <c r="PE311" s="1"/>
      <c r="PF311" s="1"/>
      <c r="PG311" s="1"/>
      <c r="PH311" s="1"/>
      <c r="PI311" s="1"/>
      <c r="PJ311" s="1"/>
      <c r="PK311" s="1"/>
      <c r="PL311" s="1"/>
      <c r="PM311" s="1"/>
      <c r="PN311" s="1"/>
      <c r="PO311" s="1"/>
      <c r="PP311" s="1"/>
      <c r="PQ311" s="1"/>
      <c r="PR311" s="1"/>
      <c r="PS311" s="1"/>
      <c r="PT311" s="1"/>
      <c r="PU311" s="1"/>
      <c r="PV311" s="1"/>
      <c r="PW311" s="1"/>
      <c r="PX311" s="1"/>
      <c r="PY311" s="1"/>
      <c r="PZ311" s="1"/>
      <c r="QA311" s="1"/>
      <c r="QB311" s="1"/>
      <c r="QC311" s="1"/>
      <c r="QD311" s="1"/>
      <c r="QE311" s="1"/>
      <c r="QF311" s="1"/>
      <c r="QG311" s="1"/>
      <c r="QH311" s="1"/>
      <c r="QI311" s="1"/>
      <c r="QJ311" s="1"/>
      <c r="QK311" s="1"/>
      <c r="QL311" s="1"/>
      <c r="QM311" s="1"/>
      <c r="QN311" s="1"/>
      <c r="QO311" s="1"/>
      <c r="QP311" s="1"/>
      <c r="QQ311" s="1"/>
      <c r="QR311" s="1"/>
      <c r="QS311" s="1"/>
      <c r="QT311" s="1"/>
      <c r="QU311" s="1"/>
      <c r="QV311" s="1"/>
      <c r="QW311" s="1"/>
      <c r="QX311" s="1"/>
      <c r="QY311" s="1"/>
      <c r="QZ311" s="1"/>
      <c r="RA311" s="1"/>
      <c r="RB311" s="1"/>
      <c r="RC311" s="1"/>
      <c r="RD311" s="1"/>
      <c r="RE311" s="1"/>
      <c r="RF311" s="1"/>
      <c r="RG311" s="1"/>
      <c r="RH311" s="1"/>
      <c r="RI311" s="1"/>
      <c r="RJ311" s="1"/>
      <c r="RK311" s="1"/>
      <c r="RL311" s="1"/>
      <c r="RM311" s="1"/>
      <c r="RN311" s="1"/>
      <c r="RO311" s="1"/>
      <c r="RP311" s="1"/>
      <c r="RQ311" s="1"/>
      <c r="RR311" s="1"/>
      <c r="RS311" s="1"/>
      <c r="RT311" s="1"/>
      <c r="RU311" s="1"/>
      <c r="RV311" s="1"/>
      <c r="RW311" s="1"/>
      <c r="RX311" s="1"/>
      <c r="RY311" s="1"/>
      <c r="RZ311" s="1"/>
      <c r="SA311" s="1"/>
      <c r="SB311" s="1"/>
      <c r="SC311" s="1"/>
      <c r="SD311" s="1"/>
      <c r="SE311" s="1"/>
      <c r="SF311" s="1"/>
      <c r="SG311" s="1"/>
      <c r="SH311" s="1"/>
      <c r="SI311" s="1"/>
      <c r="SJ311" s="1"/>
      <c r="SK311" s="1"/>
      <c r="SL311" s="1"/>
      <c r="SM311" s="1"/>
      <c r="SN311" s="1"/>
      <c r="SO311" s="1"/>
      <c r="SP311" s="1"/>
      <c r="SQ311" s="1"/>
      <c r="SR311" s="1"/>
      <c r="SS311" s="1"/>
      <c r="ST311" s="1"/>
      <c r="SU311" s="1"/>
      <c r="SV311" s="1"/>
      <c r="SW311" s="1"/>
      <c r="SX311" s="1"/>
      <c r="SY311" s="1"/>
      <c r="SZ311" s="1"/>
      <c r="TA311" s="1"/>
      <c r="TB311" s="1"/>
      <c r="TC311" s="1"/>
      <c r="TD311" s="1"/>
      <c r="TE311" s="1"/>
      <c r="TF311" s="1"/>
      <c r="TG311" s="1"/>
      <c r="TH311" s="1"/>
      <c r="TI311" s="1"/>
      <c r="TJ311" s="1"/>
      <c r="TK311" s="1"/>
      <c r="TL311" s="1"/>
      <c r="TM311" s="1"/>
      <c r="TN311" s="1"/>
      <c r="TO311" s="1"/>
      <c r="TP311" s="1"/>
      <c r="TQ311" s="1"/>
      <c r="TR311" s="1"/>
      <c r="TS311" s="1"/>
      <c r="TT311" s="1"/>
      <c r="TU311" s="1"/>
      <c r="TV311" s="1"/>
      <c r="TW311" s="1"/>
      <c r="TX311" s="1"/>
      <c r="TY311" s="1"/>
      <c r="TZ311" s="1"/>
      <c r="UA311" s="1"/>
      <c r="UB311" s="1"/>
      <c r="UC311" s="1"/>
      <c r="UD311" s="1"/>
      <c r="UE311" s="1"/>
      <c r="UF311" s="1"/>
      <c r="UG311" s="1"/>
      <c r="UH311" s="1"/>
      <c r="UI311" s="1"/>
      <c r="UJ311" s="1"/>
      <c r="UK311" s="1"/>
      <c r="UL311" s="1"/>
      <c r="UM311" s="1"/>
      <c r="UN311" s="1"/>
      <c r="UO311" s="1"/>
      <c r="UP311" s="1"/>
      <c r="UQ311" s="1"/>
      <c r="UR311" s="1"/>
      <c r="US311" s="1"/>
      <c r="UT311" s="1"/>
      <c r="UU311" s="1"/>
      <c r="UV311" s="1"/>
      <c r="UW311" s="1"/>
      <c r="UX311" s="1"/>
      <c r="UY311" s="1"/>
      <c r="UZ311" s="1"/>
      <c r="VA311" s="1"/>
      <c r="VB311" s="1"/>
      <c r="VC311" s="1"/>
      <c r="VD311" s="1"/>
      <c r="VE311" s="1"/>
      <c r="VF311" s="1"/>
      <c r="VG311" s="1"/>
      <c r="VH311" s="1"/>
      <c r="VI311" s="1"/>
      <c r="VJ311" s="1"/>
      <c r="VK311" s="1"/>
      <c r="VL311" s="1"/>
      <c r="VM311" s="1"/>
      <c r="VN311" s="1"/>
      <c r="VO311" s="1"/>
      <c r="VP311" s="1"/>
      <c r="VQ311" s="1"/>
      <c r="VR311" s="1"/>
      <c r="VS311" s="1"/>
      <c r="VT311" s="1"/>
      <c r="VU311" s="1"/>
      <c r="VV311" s="1"/>
      <c r="VW311" s="1"/>
      <c r="VX311" s="1"/>
      <c r="VY311" s="1"/>
      <c r="VZ311" s="1"/>
      <c r="WA311" s="1"/>
      <c r="WB311" s="1"/>
      <c r="WC311" s="1"/>
      <c r="WD311" s="1"/>
      <c r="WE311" s="1"/>
      <c r="WF311" s="1"/>
      <c r="WG311" s="1"/>
      <c r="WH311" s="1"/>
      <c r="WI311" s="1"/>
      <c r="WJ311" s="1"/>
      <c r="WK311" s="1"/>
      <c r="WL311" s="1"/>
      <c r="WM311" s="1"/>
      <c r="WN311" s="1"/>
      <c r="WO311" s="1"/>
      <c r="WP311" s="1"/>
      <c r="WQ311" s="1"/>
      <c r="WR311" s="1"/>
      <c r="WS311" s="1"/>
      <c r="WT311" s="1"/>
      <c r="WU311" s="1"/>
      <c r="WV311" s="1"/>
      <c r="WW311" s="1"/>
      <c r="WX311" s="1"/>
      <c r="WY311" s="1"/>
      <c r="WZ311" s="1"/>
      <c r="XA311" s="1"/>
      <c r="XB311" s="1"/>
      <c r="XC311" s="1"/>
      <c r="XD311" s="1"/>
      <c r="XE311" s="1"/>
      <c r="XF311" s="1"/>
      <c r="XG311" s="1"/>
      <c r="XH311" s="1"/>
      <c r="XI311" s="1"/>
      <c r="XJ311" s="1"/>
      <c r="XK311" s="1"/>
      <c r="XL311" s="1"/>
      <c r="XM311" s="1"/>
      <c r="XN311" s="1"/>
      <c r="XO311" s="1"/>
      <c r="XP311" s="1"/>
      <c r="XQ311" s="1"/>
      <c r="XR311" s="1"/>
      <c r="XS311" s="1"/>
      <c r="XT311" s="1"/>
      <c r="XU311" s="1"/>
      <c r="XV311" s="1"/>
      <c r="XW311" s="1"/>
      <c r="XX311" s="1"/>
      <c r="XY311" s="1"/>
      <c r="XZ311" s="1"/>
      <c r="YA311" s="1"/>
      <c r="YB311" s="1"/>
      <c r="YC311" s="1"/>
      <c r="YD311" s="1"/>
      <c r="YE311" s="1"/>
      <c r="YF311" s="1"/>
      <c r="YG311" s="1"/>
      <c r="YH311" s="1"/>
      <c r="YI311" s="1"/>
      <c r="YJ311" s="1"/>
      <c r="YK311" s="1"/>
      <c r="YL311" s="1"/>
      <c r="YM311" s="1"/>
      <c r="YN311" s="1"/>
      <c r="YO311" s="1"/>
      <c r="YP311" s="1"/>
      <c r="YQ311" s="1"/>
      <c r="YR311" s="1"/>
      <c r="YS311" s="1"/>
      <c r="YT311" s="1"/>
      <c r="YU311" s="1"/>
      <c r="YV311" s="1"/>
      <c r="YW311" s="1"/>
      <c r="YX311" s="1"/>
      <c r="YY311" s="1"/>
      <c r="YZ311" s="1"/>
      <c r="ZA311" s="1"/>
      <c r="ZB311" s="1"/>
      <c r="ZC311" s="1"/>
      <c r="ZD311" s="1"/>
      <c r="ZE311" s="1"/>
      <c r="ZF311" s="1"/>
      <c r="ZG311" s="1"/>
      <c r="ZH311" s="1"/>
      <c r="ZI311" s="1"/>
      <c r="ZJ311" s="1"/>
      <c r="ZK311" s="1"/>
      <c r="ZL311" s="1"/>
      <c r="ZM311" s="1"/>
      <c r="ZN311" s="1"/>
      <c r="ZO311" s="1"/>
      <c r="ZP311" s="1"/>
      <c r="ZQ311" s="1"/>
      <c r="ZR311" s="1"/>
      <c r="ZS311" s="1"/>
      <c r="ZT311" s="1"/>
      <c r="ZU311" s="1"/>
      <c r="ZV311" s="1"/>
      <c r="ZW311" s="1"/>
      <c r="ZX311" s="1"/>
      <c r="ZY311" s="1"/>
      <c r="ZZ311" s="1"/>
      <c r="AAA311" s="1"/>
      <c r="AAB311" s="1"/>
      <c r="AAC311" s="1"/>
      <c r="AAD311" s="1"/>
      <c r="AAE311" s="1"/>
      <c r="AAF311" s="1"/>
      <c r="AAG311" s="1"/>
      <c r="AAH311" s="1"/>
      <c r="AAI311" s="1"/>
      <c r="AAJ311" s="1"/>
      <c r="AAK311" s="1"/>
      <c r="AAL311" s="1"/>
      <c r="AAM311" s="1"/>
      <c r="AAN311" s="1"/>
      <c r="AAO311" s="1"/>
      <c r="AAP311" s="1"/>
      <c r="AAQ311" s="1"/>
      <c r="AAR311" s="1"/>
      <c r="AAS311" s="1"/>
      <c r="AAT311" s="1"/>
      <c r="AAU311" s="1"/>
      <c r="AAV311" s="1"/>
      <c r="AAW311" s="1"/>
      <c r="AAX311" s="1"/>
      <c r="AAY311" s="1"/>
      <c r="AAZ311" s="1"/>
      <c r="ABA311" s="1"/>
      <c r="ABB311" s="1"/>
      <c r="ABC311" s="1"/>
      <c r="ABD311" s="1"/>
      <c r="ABE311" s="1"/>
      <c r="ABF311" s="1"/>
      <c r="ABG311" s="1"/>
      <c r="ABH311" s="1"/>
      <c r="ABI311" s="1"/>
      <c r="ABJ311" s="1"/>
      <c r="ABK311" s="1"/>
      <c r="ABL311" s="1"/>
      <c r="ABM311" s="1"/>
      <c r="ABN311" s="1"/>
      <c r="ABO311" s="1"/>
      <c r="ABP311" s="1"/>
      <c r="ABQ311" s="1"/>
      <c r="ABR311" s="1"/>
      <c r="ABS311" s="1"/>
      <c r="ABT311" s="1"/>
      <c r="ABU311" s="1"/>
      <c r="ABV311" s="1"/>
      <c r="ABW311" s="1"/>
      <c r="ABX311" s="1"/>
      <c r="ABY311" s="1"/>
      <c r="ABZ311" s="1"/>
      <c r="ACA311" s="1"/>
      <c r="ACB311" s="1"/>
      <c r="ACC311" s="1"/>
      <c r="ACD311" s="1"/>
      <c r="ACE311" s="1"/>
      <c r="ACF311" s="1"/>
      <c r="ACG311" s="1"/>
      <c r="ACH311" s="1"/>
      <c r="ACI311" s="1"/>
      <c r="ACJ311" s="1"/>
      <c r="ACK311" s="1"/>
      <c r="ACL311" s="1"/>
      <c r="ACM311" s="1"/>
      <c r="ACN311" s="1"/>
      <c r="ACO311" s="1"/>
      <c r="ACP311" s="1"/>
      <c r="ACQ311" s="1"/>
      <c r="ACR311" s="1"/>
      <c r="ACS311" s="1"/>
      <c r="ACT311" s="1"/>
      <c r="ACU311" s="1"/>
      <c r="ACV311" s="1"/>
      <c r="ACW311" s="1"/>
      <c r="ACX311" s="1"/>
      <c r="ACY311" s="1"/>
      <c r="ACZ311" s="1"/>
      <c r="ADA311" s="1"/>
      <c r="ADB311" s="1"/>
      <c r="ADC311" s="1"/>
      <c r="ADD311" s="1"/>
      <c r="ADE311" s="1"/>
      <c r="ADF311" s="1"/>
      <c r="ADG311" s="1"/>
      <c r="ADH311" s="1"/>
      <c r="ADI311" s="1"/>
      <c r="ADJ311" s="1"/>
      <c r="ADK311" s="1"/>
      <c r="ADL311" s="1"/>
      <c r="ADM311" s="1"/>
      <c r="ADN311" s="1"/>
      <c r="ADO311" s="1"/>
      <c r="ADP311" s="1"/>
      <c r="ADQ311" s="1"/>
      <c r="ADR311" s="1"/>
      <c r="ADS311" s="1"/>
      <c r="ADT311" s="1"/>
      <c r="ADU311" s="1"/>
      <c r="ADV311" s="1"/>
      <c r="ADW311" s="1"/>
      <c r="ADX311" s="1"/>
      <c r="ADY311" s="1"/>
      <c r="ADZ311" s="1"/>
      <c r="AEA311" s="1"/>
      <c r="AEB311" s="1"/>
      <c r="AEC311" s="1"/>
      <c r="AED311" s="1"/>
      <c r="AEE311" s="1"/>
      <c r="AEF311" s="1"/>
      <c r="AEG311" s="1"/>
      <c r="AEH311" s="1"/>
      <c r="AEI311" s="1"/>
      <c r="AEJ311" s="1"/>
      <c r="AEK311" s="1"/>
      <c r="AEL311" s="1"/>
      <c r="AEM311" s="1"/>
      <c r="AEN311" s="1"/>
      <c r="AEO311" s="1"/>
      <c r="AEP311" s="1"/>
      <c r="AEQ311" s="1"/>
      <c r="AER311" s="1"/>
      <c r="AES311" s="1"/>
      <c r="AET311" s="1"/>
      <c r="AEU311" s="1"/>
      <c r="AEV311" s="1"/>
      <c r="AEW311" s="1"/>
      <c r="AEX311" s="1"/>
      <c r="AEY311" s="1"/>
      <c r="AEZ311" s="1"/>
      <c r="AFA311" s="1"/>
      <c r="AFB311" s="1"/>
      <c r="AFC311" s="1"/>
      <c r="AFD311" s="1"/>
      <c r="AFE311" s="1"/>
      <c r="AFF311" s="1"/>
      <c r="AFG311" s="1"/>
      <c r="AFH311" s="1"/>
      <c r="AFI311" s="1"/>
      <c r="AFJ311" s="1"/>
      <c r="AFK311" s="1"/>
      <c r="AFL311" s="1"/>
      <c r="AFM311" s="1"/>
      <c r="AFN311" s="1"/>
      <c r="AFO311" s="1"/>
      <c r="AFP311" s="1"/>
      <c r="AFQ311" s="1"/>
      <c r="AFR311" s="1"/>
      <c r="AFS311" s="1"/>
      <c r="AFT311" s="1"/>
      <c r="AFU311" s="1"/>
      <c r="AFV311" s="1"/>
      <c r="AFW311" s="1"/>
      <c r="AFX311" s="1"/>
      <c r="AFY311" s="1"/>
      <c r="AFZ311" s="1"/>
      <c r="AGA311" s="1"/>
      <c r="AGB311" s="1"/>
      <c r="AGC311" s="1"/>
      <c r="AGD311" s="1"/>
      <c r="AGE311" s="1"/>
      <c r="AGF311" s="1"/>
      <c r="AGG311" s="1"/>
      <c r="AGH311" s="1"/>
      <c r="AGI311" s="1"/>
      <c r="AGJ311" s="1"/>
      <c r="AGK311" s="1"/>
      <c r="AGL311" s="1"/>
      <c r="AGM311" s="1"/>
      <c r="AGN311" s="1"/>
      <c r="AGO311" s="1"/>
      <c r="AGP311" s="1"/>
      <c r="AGQ311" s="1"/>
      <c r="AGR311" s="1"/>
      <c r="AGS311" s="1"/>
      <c r="AGT311" s="1"/>
      <c r="AGU311" s="1"/>
      <c r="AGV311" s="1"/>
      <c r="AGW311" s="1"/>
      <c r="AGX311" s="1"/>
      <c r="AGY311" s="1"/>
      <c r="AGZ311" s="1"/>
      <c r="AHA311" s="1"/>
      <c r="AHB311" s="1"/>
      <c r="AHC311" s="1"/>
      <c r="AHD311" s="1"/>
      <c r="AHE311" s="1"/>
      <c r="AHF311" s="1"/>
      <c r="AHG311" s="1"/>
      <c r="AHH311" s="1"/>
      <c r="AHI311" s="1"/>
      <c r="AHJ311" s="1"/>
      <c r="AHK311" s="1"/>
      <c r="AHL311" s="1"/>
      <c r="AHM311" s="1"/>
      <c r="AHN311" s="1"/>
      <c r="AHO311" s="1"/>
      <c r="AHP311" s="1"/>
      <c r="AHQ311" s="1"/>
      <c r="AHR311" s="1"/>
      <c r="AHS311" s="1"/>
      <c r="AHT311" s="1"/>
      <c r="AHU311" s="1"/>
      <c r="AHV311" s="1"/>
      <c r="AHW311" s="1"/>
      <c r="AHX311" s="1"/>
      <c r="AHY311" s="1"/>
      <c r="AHZ311" s="1"/>
      <c r="AIA311" s="1"/>
      <c r="AIB311" s="1"/>
      <c r="AIC311" s="1"/>
      <c r="AID311" s="1"/>
      <c r="AIE311" s="1"/>
      <c r="AIF311" s="1"/>
      <c r="AIG311" s="1"/>
      <c r="AIH311" s="1"/>
      <c r="AII311" s="1"/>
      <c r="AIJ311" s="1"/>
      <c r="AIK311" s="1"/>
      <c r="AIL311" s="1"/>
      <c r="AIM311" s="1"/>
      <c r="AIN311" s="1"/>
      <c r="AIO311" s="1"/>
      <c r="AIP311" s="1"/>
      <c r="AIQ311" s="1"/>
      <c r="AIR311" s="1"/>
      <c r="AIS311" s="1"/>
      <c r="AIT311" s="1"/>
      <c r="AIU311" s="1"/>
      <c r="AIV311" s="1"/>
      <c r="AIW311" s="1"/>
      <c r="AIX311" s="1"/>
      <c r="AIY311" s="1"/>
      <c r="AIZ311" s="1"/>
      <c r="AJA311" s="1"/>
      <c r="AJB311" s="1"/>
      <c r="AJC311" s="1"/>
      <c r="AJD311" s="1"/>
      <c r="AJE311" s="1"/>
      <c r="AJF311" s="1"/>
      <c r="AJG311" s="1"/>
      <c r="AJH311" s="1"/>
      <c r="AJI311" s="1"/>
      <c r="AJJ311" s="1"/>
      <c r="AJK311" s="1"/>
      <c r="AJL311" s="1"/>
      <c r="AJM311" s="1"/>
      <c r="AJN311" s="1"/>
      <c r="AJO311" s="1"/>
      <c r="AJP311" s="1"/>
      <c r="AJQ311" s="1"/>
      <c r="AJR311" s="1"/>
      <c r="AJS311" s="1"/>
      <c r="AJT311" s="1"/>
      <c r="AJU311" s="1"/>
      <c r="AJV311" s="1"/>
      <c r="AJW311" s="1"/>
      <c r="AJX311" s="1"/>
      <c r="AJY311" s="1"/>
      <c r="AJZ311" s="1"/>
      <c r="AKA311" s="1"/>
      <c r="AKB311" s="1"/>
      <c r="AKC311" s="1"/>
      <c r="AKD311" s="1"/>
      <c r="AKE311" s="1"/>
      <c r="AKF311" s="1"/>
      <c r="AKG311" s="1"/>
      <c r="AKH311" s="1"/>
      <c r="AKI311" s="1"/>
      <c r="AKJ311" s="1"/>
      <c r="AKK311" s="1"/>
      <c r="AKL311" s="1"/>
      <c r="AKM311" s="1"/>
      <c r="AKN311" s="1"/>
      <c r="AKO311" s="1"/>
      <c r="AKP311" s="1"/>
      <c r="AKQ311" s="1"/>
      <c r="AKR311" s="1"/>
      <c r="AKS311" s="1"/>
      <c r="AKT311" s="1"/>
      <c r="AKU311" s="1"/>
      <c r="AKV311" s="1"/>
      <c r="AKW311" s="1"/>
      <c r="AKX311" s="1"/>
      <c r="AKY311" s="1"/>
      <c r="AKZ311" s="1"/>
      <c r="ALA311" s="1"/>
      <c r="ALB311" s="1"/>
      <c r="ALC311" s="1"/>
      <c r="ALD311" s="1"/>
      <c r="ALE311" s="1"/>
      <c r="ALF311" s="1"/>
      <c r="ALG311" s="1"/>
      <c r="ALH311" s="1"/>
      <c r="ALI311" s="1"/>
      <c r="ALJ311" s="1"/>
      <c r="ALK311" s="1"/>
      <c r="ALL311" s="1"/>
      <c r="ALM311" s="1"/>
      <c r="ALN311" s="1"/>
      <c r="ALO311" s="1"/>
      <c r="ALP311" s="1"/>
      <c r="ALQ311" s="1"/>
      <c r="ALR311" s="1"/>
      <c r="ALS311" s="1"/>
      <c r="ALT311" s="1"/>
      <c r="ALU311" s="1"/>
      <c r="ALV311" s="1"/>
      <c r="ALW311" s="1"/>
      <c r="ALX311" s="1"/>
      <c r="ALY311" s="1"/>
      <c r="ALZ311" s="1"/>
      <c r="AMA311" s="1"/>
      <c r="AMB311" s="1"/>
      <c r="AMC311" s="1"/>
      <c r="AMD311" s="1"/>
      <c r="AME311" s="1"/>
      <c r="AMF311" s="1"/>
      <c r="AMG311" s="1"/>
      <c r="AMH311" s="1"/>
      <c r="AMI311" s="1"/>
      <c r="AMJ311" s="1"/>
      <c r="AMK311" s="1"/>
      <c r="AML311" s="1"/>
      <c r="AMM311" s="1"/>
      <c r="AMN311" s="1"/>
      <c r="AMO311" s="1"/>
      <c r="AMP311" s="1"/>
      <c r="AMQ311" s="1"/>
      <c r="AMR311" s="1"/>
      <c r="AMS311" s="1"/>
      <c r="AMT311" s="1"/>
      <c r="AMU311" s="1"/>
      <c r="AMV311" s="1"/>
      <c r="AMW311" s="1"/>
      <c r="AMX311" s="1"/>
      <c r="AMY311" s="1"/>
      <c r="AMZ311" s="1"/>
      <c r="ANA311" s="1"/>
      <c r="ANB311" s="1"/>
      <c r="ANC311" s="1"/>
      <c r="AND311" s="1"/>
      <c r="ANE311" s="1"/>
      <c r="ANF311" s="1"/>
      <c r="ANG311" s="1"/>
      <c r="ANH311" s="1"/>
      <c r="ANI311" s="1"/>
      <c r="ANJ311" s="1"/>
      <c r="ANK311" s="1"/>
      <c r="ANL311" s="1"/>
      <c r="ANM311" s="1"/>
      <c r="ANN311" s="1"/>
      <c r="ANO311" s="1"/>
      <c r="ANP311" s="1"/>
      <c r="ANQ311" s="1"/>
      <c r="ANR311" s="1"/>
      <c r="ANS311" s="1"/>
      <c r="ANT311" s="1"/>
      <c r="ANU311" s="1"/>
      <c r="ANV311" s="1"/>
      <c r="ANW311" s="1"/>
      <c r="ANX311" s="1"/>
      <c r="ANY311" s="1"/>
      <c r="ANZ311" s="1"/>
      <c r="AOA311" s="1"/>
      <c r="AOB311" s="1"/>
      <c r="AOC311" s="1"/>
      <c r="AOD311" s="1"/>
      <c r="AOE311" s="1"/>
      <c r="AOF311" s="1"/>
      <c r="AOG311" s="1"/>
      <c r="AOH311" s="1"/>
      <c r="AOI311" s="1"/>
      <c r="AOJ311" s="1"/>
      <c r="AOK311" s="1"/>
      <c r="AOL311" s="1"/>
      <c r="AOM311" s="1"/>
      <c r="AON311" s="1"/>
      <c r="AOO311" s="1"/>
      <c r="AOP311" s="1"/>
      <c r="AOQ311" s="1"/>
      <c r="AOR311" s="1"/>
      <c r="AOS311" s="1"/>
      <c r="AOT311" s="1"/>
      <c r="AOU311" s="1"/>
      <c r="AOV311" s="1"/>
      <c r="AOW311" s="1"/>
      <c r="AOX311" s="1"/>
      <c r="AOY311" s="1"/>
      <c r="AOZ311" s="1"/>
      <c r="APA311" s="1"/>
      <c r="APB311" s="1"/>
      <c r="APC311" s="1"/>
      <c r="APD311" s="1"/>
      <c r="APE311" s="1"/>
      <c r="APF311" s="1"/>
      <c r="APG311" s="1"/>
      <c r="APH311" s="1"/>
      <c r="API311" s="1"/>
      <c r="APJ311" s="1"/>
      <c r="APK311" s="1"/>
      <c r="APL311" s="1"/>
      <c r="APM311" s="1"/>
      <c r="APN311" s="1"/>
      <c r="APO311" s="1"/>
      <c r="APP311" s="1"/>
      <c r="APQ311" s="1"/>
      <c r="APR311" s="1"/>
      <c r="APS311" s="1"/>
      <c r="APT311" s="1"/>
      <c r="APU311" s="1"/>
      <c r="APV311" s="1"/>
      <c r="APW311" s="1"/>
      <c r="APX311" s="1"/>
      <c r="APY311" s="1"/>
      <c r="APZ311" s="1"/>
      <c r="AQA311" s="1"/>
      <c r="AQB311" s="1"/>
      <c r="AQC311" s="1"/>
      <c r="AQD311" s="1"/>
      <c r="AQE311" s="1"/>
      <c r="AQF311" s="1"/>
      <c r="AQG311" s="1"/>
      <c r="AQH311" s="1"/>
      <c r="AQI311" s="1"/>
      <c r="AQJ311" s="1"/>
      <c r="AQK311" s="1"/>
      <c r="AQL311" s="1"/>
      <c r="AQM311" s="1"/>
      <c r="AQN311" s="1"/>
      <c r="AQO311" s="1"/>
      <c r="AQP311" s="1"/>
      <c r="AQQ311" s="1"/>
      <c r="AQR311" s="1"/>
      <c r="AQS311" s="1"/>
      <c r="AQT311" s="1"/>
      <c r="AQU311" s="1"/>
      <c r="AQV311" s="1"/>
      <c r="AQW311" s="1"/>
      <c r="AQX311" s="1"/>
      <c r="AQY311" s="1"/>
      <c r="AQZ311" s="1"/>
      <c r="ARA311" s="1"/>
      <c r="ARB311" s="1"/>
      <c r="ARC311" s="1"/>
      <c r="ARD311" s="1"/>
      <c r="ARE311" s="1"/>
      <c r="ARF311" s="1"/>
      <c r="ARG311" s="1"/>
      <c r="ARH311" s="1"/>
      <c r="ARI311" s="1"/>
      <c r="ARJ311" s="1"/>
      <c r="ARK311" s="1"/>
      <c r="ARL311" s="1"/>
      <c r="ARM311" s="1"/>
      <c r="ARN311" s="1"/>
      <c r="ARO311" s="1"/>
      <c r="ARP311" s="1"/>
      <c r="ARQ311" s="1"/>
      <c r="ARR311" s="1"/>
      <c r="ARS311" s="1"/>
      <c r="ART311" s="1"/>
      <c r="ARU311" s="1"/>
      <c r="ARV311" s="1"/>
      <c r="ARW311" s="1"/>
      <c r="ARX311" s="1"/>
      <c r="ARY311" s="1"/>
      <c r="ARZ311" s="1"/>
      <c r="ASA311" s="1"/>
      <c r="ASB311" s="1"/>
      <c r="ASC311" s="1"/>
      <c r="ASD311" s="1"/>
      <c r="ASE311" s="1"/>
      <c r="ASF311" s="1"/>
      <c r="ASG311" s="1"/>
      <c r="ASH311" s="1"/>
      <c r="ASI311" s="1"/>
      <c r="ASJ311" s="1"/>
      <c r="ASK311" s="1"/>
      <c r="ASL311" s="1"/>
      <c r="ASM311" s="1"/>
      <c r="ASN311" s="1"/>
      <c r="ASO311" s="1"/>
      <c r="ASP311" s="1"/>
      <c r="ASQ311" s="1"/>
      <c r="ASR311" s="1"/>
      <c r="ASS311" s="1"/>
      <c r="AST311" s="1"/>
      <c r="ASU311" s="1"/>
      <c r="ASV311" s="1"/>
      <c r="ASW311" s="1"/>
      <c r="ASX311" s="1"/>
      <c r="ASY311" s="1"/>
      <c r="ASZ311" s="1"/>
      <c r="ATA311" s="1"/>
      <c r="ATB311" s="1"/>
      <c r="ATC311" s="1"/>
      <c r="ATD311" s="1"/>
      <c r="ATE311" s="1"/>
      <c r="ATF311" s="1"/>
      <c r="ATG311" s="1"/>
      <c r="ATH311" s="1"/>
      <c r="ATI311" s="1"/>
      <c r="ATJ311" s="1"/>
      <c r="ATK311" s="1"/>
      <c r="ATL311" s="1"/>
      <c r="ATM311" s="1"/>
      <c r="ATN311" s="1"/>
      <c r="ATO311" s="1"/>
      <c r="ATP311" s="1"/>
      <c r="ATQ311" s="1"/>
      <c r="ATR311" s="1"/>
      <c r="ATS311" s="1"/>
      <c r="ATT311" s="1"/>
      <c r="ATU311" s="1"/>
      <c r="ATV311" s="1"/>
      <c r="ATW311" s="1"/>
      <c r="ATX311" s="1"/>
      <c r="ATY311" s="1"/>
      <c r="ATZ311" s="1"/>
      <c r="AUA311" s="1"/>
      <c r="AUB311" s="1"/>
      <c r="AUC311" s="1"/>
      <c r="AUD311" s="1"/>
      <c r="AUE311" s="1"/>
      <c r="AUF311" s="1"/>
      <c r="AUG311" s="1"/>
      <c r="AUH311" s="1"/>
      <c r="AUI311" s="1"/>
      <c r="AUJ311" s="1"/>
      <c r="AUK311" s="1"/>
      <c r="AUL311" s="1"/>
      <c r="AUM311" s="1"/>
      <c r="AUN311" s="1"/>
      <c r="AUO311" s="1"/>
      <c r="AUP311" s="1"/>
      <c r="AUQ311" s="1"/>
      <c r="AUR311" s="1"/>
      <c r="AUS311" s="1"/>
      <c r="AUT311" s="1"/>
      <c r="AUU311" s="1"/>
      <c r="AUV311" s="1"/>
      <c r="AUW311" s="1"/>
      <c r="AUX311" s="1"/>
      <c r="AUY311" s="1"/>
      <c r="AUZ311" s="1"/>
      <c r="AVA311" s="1"/>
      <c r="AVB311" s="1"/>
      <c r="AVC311" s="1"/>
      <c r="AVD311" s="1"/>
      <c r="AVE311" s="1"/>
      <c r="AVF311" s="1"/>
      <c r="AVG311" s="1"/>
      <c r="AVH311" s="1"/>
      <c r="AVI311" s="1"/>
      <c r="AVJ311" s="1"/>
      <c r="AVK311" s="1"/>
      <c r="AVL311" s="1"/>
      <c r="AVM311" s="1"/>
      <c r="AVN311" s="1"/>
      <c r="AVO311" s="1"/>
      <c r="AVP311" s="1"/>
      <c r="AVQ311" s="1"/>
      <c r="AVR311" s="1"/>
      <c r="AVS311" s="1"/>
      <c r="AVT311" s="1"/>
      <c r="AVU311" s="1"/>
      <c r="AVV311" s="1"/>
      <c r="AVW311" s="1"/>
      <c r="AVX311" s="1"/>
      <c r="AVY311" s="1"/>
      <c r="AVZ311" s="1"/>
      <c r="AWA311" s="1"/>
      <c r="AWB311" s="1"/>
      <c r="AWC311" s="1"/>
      <c r="AWD311" s="1"/>
      <c r="AWE311" s="1"/>
      <c r="AWF311" s="1"/>
      <c r="AWG311" s="1"/>
      <c r="AWH311" s="1"/>
      <c r="AWI311" s="1"/>
      <c r="AWJ311" s="1"/>
      <c r="AWK311" s="1"/>
      <c r="AWL311" s="1"/>
      <c r="AWM311" s="1"/>
      <c r="AWN311" s="1"/>
      <c r="AWO311" s="1"/>
      <c r="AWP311" s="1"/>
      <c r="AWQ311" s="1"/>
      <c r="AWR311" s="1"/>
      <c r="AWS311" s="1"/>
      <c r="AWT311" s="1"/>
      <c r="AWU311" s="1"/>
      <c r="AWV311" s="1"/>
      <c r="AWW311" s="1"/>
      <c r="AWX311" s="1"/>
      <c r="AWY311" s="1"/>
      <c r="AWZ311" s="1"/>
      <c r="AXA311" s="1"/>
      <c r="AXB311" s="1"/>
      <c r="AXC311" s="1"/>
      <c r="AXD311" s="1"/>
      <c r="AXE311" s="1"/>
      <c r="AXF311" s="1"/>
      <c r="AXG311" s="1"/>
      <c r="AXH311" s="1"/>
      <c r="AXI311" s="1"/>
      <c r="AXJ311" s="1"/>
      <c r="AXK311" s="1"/>
      <c r="AXL311" s="1"/>
      <c r="AXM311" s="1"/>
      <c r="AXN311" s="1"/>
      <c r="AXO311" s="1"/>
      <c r="AXP311" s="1"/>
      <c r="AXQ311" s="1"/>
      <c r="AXR311" s="1"/>
      <c r="AXS311" s="1"/>
      <c r="AXT311" s="1"/>
      <c r="AXU311" s="1"/>
      <c r="AXV311" s="1"/>
      <c r="AXW311" s="1"/>
      <c r="AXX311" s="1"/>
      <c r="AXY311" s="1"/>
      <c r="AXZ311" s="1"/>
      <c r="AYA311" s="1"/>
      <c r="AYB311" s="1"/>
      <c r="AYC311" s="1"/>
      <c r="AYD311" s="1"/>
      <c r="AYE311" s="1"/>
      <c r="AYF311" s="1"/>
      <c r="AYG311" s="1"/>
      <c r="AYH311" s="1"/>
      <c r="AYI311" s="1"/>
      <c r="AYJ311" s="1"/>
      <c r="AYK311" s="1"/>
      <c r="AYL311" s="1"/>
      <c r="AYM311" s="1"/>
      <c r="AYN311" s="1"/>
      <c r="AYO311" s="1"/>
      <c r="AYP311" s="1"/>
      <c r="AYQ311" s="1"/>
      <c r="AYR311" s="1"/>
      <c r="AYS311" s="1"/>
      <c r="AYT311" s="1"/>
      <c r="AYU311" s="1"/>
      <c r="AYV311" s="1"/>
      <c r="AYW311" s="1"/>
      <c r="AYX311" s="1"/>
      <c r="AYY311" s="1"/>
      <c r="AYZ311" s="1"/>
      <c r="AZA311" s="1"/>
      <c r="AZB311" s="1"/>
      <c r="AZC311" s="1"/>
      <c r="AZD311" s="1"/>
      <c r="AZE311" s="1"/>
      <c r="AZF311" s="1"/>
      <c r="AZG311" s="1"/>
      <c r="AZH311" s="1"/>
      <c r="AZI311" s="1"/>
      <c r="AZJ311" s="1"/>
      <c r="AZK311" s="1"/>
      <c r="AZL311" s="1"/>
      <c r="AZM311" s="1"/>
      <c r="AZN311" s="1"/>
      <c r="AZO311" s="1"/>
      <c r="AZP311" s="1"/>
      <c r="AZQ311" s="1"/>
      <c r="AZR311" s="1"/>
      <c r="AZS311" s="1"/>
      <c r="AZT311" s="1"/>
      <c r="AZU311" s="1"/>
      <c r="AZV311" s="1"/>
      <c r="AZW311" s="1"/>
      <c r="AZX311" s="1"/>
      <c r="AZY311" s="1"/>
      <c r="AZZ311" s="1"/>
      <c r="BAA311" s="1"/>
      <c r="BAB311" s="1"/>
      <c r="BAC311" s="1"/>
      <c r="BAD311" s="1"/>
      <c r="BAE311" s="1"/>
      <c r="BAF311" s="1"/>
      <c r="BAG311" s="1"/>
      <c r="BAH311" s="1"/>
      <c r="BAI311" s="1"/>
      <c r="BAJ311" s="1"/>
      <c r="BAK311" s="1"/>
      <c r="BAL311" s="1"/>
      <c r="BAM311" s="1"/>
      <c r="BAN311" s="1"/>
      <c r="BAO311" s="1"/>
      <c r="BAP311" s="1"/>
      <c r="BAQ311" s="1"/>
      <c r="BAR311" s="1"/>
      <c r="BAS311" s="1"/>
      <c r="BAT311" s="1"/>
      <c r="BAU311" s="1"/>
      <c r="BAV311" s="1"/>
      <c r="BAW311" s="1"/>
      <c r="BAX311" s="1"/>
      <c r="BAY311" s="1"/>
      <c r="BAZ311" s="1"/>
      <c r="BBA311" s="1"/>
      <c r="BBB311" s="1"/>
      <c r="BBC311" s="1"/>
      <c r="BBD311" s="1"/>
      <c r="BBE311" s="1"/>
      <c r="BBF311" s="1"/>
      <c r="BBG311" s="1"/>
      <c r="BBH311" s="1"/>
      <c r="BBI311" s="1"/>
      <c r="BBJ311" s="1"/>
      <c r="BBK311" s="1"/>
      <c r="BBL311" s="1"/>
      <c r="BBM311" s="1"/>
      <c r="BBN311" s="1"/>
      <c r="BBO311" s="1"/>
      <c r="BBP311" s="1"/>
      <c r="BBQ311" s="1"/>
      <c r="BBR311" s="1"/>
      <c r="BBS311" s="1"/>
      <c r="BBT311" s="1"/>
      <c r="BBU311" s="1"/>
      <c r="BBV311" s="1"/>
      <c r="BBW311" s="1"/>
      <c r="BBX311" s="1"/>
      <c r="BBY311" s="1"/>
      <c r="BBZ311" s="1"/>
      <c r="BCA311" s="1"/>
      <c r="BCB311" s="1"/>
      <c r="BCC311" s="1"/>
      <c r="BCD311" s="1"/>
      <c r="BCE311" s="1"/>
      <c r="BCF311" s="1"/>
      <c r="BCG311" s="1"/>
      <c r="BCH311" s="1"/>
      <c r="BCI311" s="1"/>
      <c r="BCJ311" s="1"/>
      <c r="BCK311" s="1"/>
      <c r="BCL311" s="1"/>
      <c r="BCM311" s="1"/>
      <c r="BCN311" s="1"/>
      <c r="BCO311" s="1"/>
      <c r="BCP311" s="1"/>
      <c r="BCQ311" s="1"/>
      <c r="BCR311" s="1"/>
      <c r="BCS311" s="1"/>
      <c r="BCT311" s="1"/>
      <c r="BCU311" s="1"/>
      <c r="BCV311" s="1"/>
      <c r="BCW311" s="1"/>
      <c r="BCX311" s="1"/>
      <c r="BCY311" s="1"/>
      <c r="BCZ311" s="1"/>
      <c r="BDA311" s="1"/>
      <c r="BDB311" s="1"/>
      <c r="BDC311" s="1"/>
      <c r="BDD311" s="1"/>
      <c r="BDE311" s="1"/>
      <c r="BDF311" s="1"/>
      <c r="BDG311" s="1"/>
      <c r="BDH311" s="1"/>
      <c r="BDI311" s="1"/>
      <c r="BDJ311" s="1"/>
      <c r="BDK311" s="1"/>
      <c r="BDL311" s="1"/>
      <c r="BDM311" s="1"/>
      <c r="BDN311" s="1"/>
      <c r="BDO311" s="1"/>
      <c r="BDP311" s="1"/>
      <c r="BDQ311" s="1"/>
      <c r="BDR311" s="1"/>
      <c r="BDS311" s="1"/>
      <c r="BDT311" s="1"/>
      <c r="BDU311" s="1"/>
      <c r="BDV311" s="1"/>
      <c r="BDW311" s="1"/>
      <c r="BDX311" s="1"/>
      <c r="BDY311" s="1"/>
      <c r="BDZ311" s="1"/>
      <c r="BEA311" s="1"/>
      <c r="BEB311" s="1"/>
      <c r="BEC311" s="1"/>
      <c r="BED311" s="1"/>
      <c r="BEE311" s="1"/>
      <c r="BEF311" s="1"/>
      <c r="BEG311" s="1"/>
      <c r="BEH311" s="1"/>
      <c r="BEI311" s="1"/>
      <c r="BEJ311" s="1"/>
      <c r="BEK311" s="1"/>
      <c r="BEL311" s="1"/>
      <c r="BEM311" s="1"/>
      <c r="BEN311" s="1"/>
      <c r="BEO311" s="1"/>
      <c r="BEP311" s="1"/>
      <c r="BEQ311" s="1"/>
      <c r="BER311" s="1"/>
      <c r="BES311" s="1"/>
      <c r="BET311" s="1"/>
      <c r="BEU311" s="1"/>
      <c r="BEV311" s="1"/>
      <c r="BEW311" s="1"/>
      <c r="BEX311" s="1"/>
      <c r="BEY311" s="1"/>
      <c r="BEZ311" s="1"/>
      <c r="BFA311" s="1"/>
      <c r="BFB311" s="1"/>
      <c r="BFC311" s="1"/>
      <c r="BFD311" s="1"/>
      <c r="BFE311" s="1"/>
      <c r="BFF311" s="1"/>
      <c r="BFG311" s="1"/>
      <c r="BFH311" s="1"/>
      <c r="BFI311" s="1"/>
      <c r="BFJ311" s="1"/>
      <c r="BFK311" s="1"/>
      <c r="BFL311" s="1"/>
      <c r="BFM311" s="1"/>
      <c r="BFN311" s="1"/>
      <c r="BFO311" s="1"/>
      <c r="BFP311" s="1"/>
      <c r="BFQ311" s="1"/>
      <c r="BFR311" s="1"/>
      <c r="BFS311" s="1"/>
      <c r="BFT311" s="1"/>
      <c r="BFU311" s="1"/>
      <c r="BFV311" s="1"/>
      <c r="BFW311" s="1"/>
      <c r="BFX311" s="1"/>
      <c r="BFY311" s="1"/>
      <c r="BFZ311" s="1"/>
      <c r="BGA311" s="1"/>
      <c r="BGB311" s="1"/>
      <c r="BGC311" s="1"/>
      <c r="BGD311" s="1"/>
      <c r="BGE311" s="1"/>
      <c r="BGF311" s="1"/>
      <c r="BGG311" s="1"/>
      <c r="BGH311" s="1"/>
      <c r="BGI311" s="1"/>
      <c r="BGJ311" s="1"/>
      <c r="BGK311" s="1"/>
      <c r="BGL311" s="1"/>
      <c r="BGM311" s="1"/>
      <c r="BGN311" s="1"/>
      <c r="BGO311" s="1"/>
      <c r="BGP311" s="1"/>
      <c r="BGQ311" s="1"/>
      <c r="BGR311" s="1"/>
      <c r="BGS311" s="1"/>
      <c r="BGT311" s="1"/>
      <c r="BGU311" s="1"/>
      <c r="BGV311" s="1"/>
      <c r="BGW311" s="1"/>
      <c r="BGX311" s="1"/>
      <c r="BGY311" s="1"/>
      <c r="BGZ311" s="1"/>
      <c r="BHA311" s="1"/>
      <c r="BHB311" s="1"/>
      <c r="BHC311" s="1"/>
      <c r="BHD311" s="1"/>
      <c r="BHE311" s="1"/>
      <c r="BHF311" s="1"/>
      <c r="BHG311" s="1"/>
      <c r="BHH311" s="1"/>
      <c r="BHI311" s="1"/>
      <c r="BHJ311" s="1"/>
      <c r="BHK311" s="1"/>
      <c r="BHL311" s="1"/>
      <c r="BHM311" s="1"/>
      <c r="BHN311" s="1"/>
      <c r="BHO311" s="1"/>
      <c r="BHP311" s="1"/>
      <c r="BHQ311" s="1"/>
      <c r="BHR311" s="1"/>
      <c r="BHS311" s="1"/>
      <c r="BHT311" s="1"/>
      <c r="BHU311" s="1"/>
      <c r="BHV311" s="1"/>
      <c r="BHW311" s="1"/>
      <c r="BHX311" s="1"/>
      <c r="BHY311" s="1"/>
      <c r="BHZ311" s="1"/>
      <c r="BIA311" s="1"/>
      <c r="BIB311" s="1"/>
      <c r="BIC311" s="1"/>
      <c r="BID311" s="1"/>
      <c r="BIE311" s="1"/>
      <c r="BIF311" s="1"/>
      <c r="BIG311" s="1"/>
      <c r="BIH311" s="1"/>
      <c r="BII311" s="1"/>
      <c r="BIJ311" s="1"/>
      <c r="BIK311" s="1"/>
      <c r="BIL311" s="1"/>
      <c r="BIM311" s="1"/>
      <c r="BIN311" s="1"/>
      <c r="BIO311" s="1"/>
      <c r="BIP311" s="1"/>
      <c r="BIQ311" s="1"/>
      <c r="BIR311" s="1"/>
      <c r="BIS311" s="1"/>
      <c r="BIT311" s="1"/>
      <c r="BIU311" s="1"/>
      <c r="BIV311" s="1"/>
      <c r="BIW311" s="1"/>
      <c r="BIX311" s="1"/>
      <c r="BIY311" s="1"/>
      <c r="BIZ311" s="1"/>
      <c r="BJA311" s="1"/>
      <c r="BJB311" s="1"/>
      <c r="BJC311" s="1"/>
      <c r="BJD311" s="1"/>
      <c r="BJE311" s="1"/>
      <c r="BJF311" s="1"/>
      <c r="BJG311" s="1"/>
      <c r="BJH311" s="1"/>
      <c r="BJI311" s="1"/>
      <c r="BJJ311" s="1"/>
      <c r="BJK311" s="1"/>
      <c r="BJL311" s="1"/>
      <c r="BJM311" s="1"/>
      <c r="BJN311" s="1"/>
      <c r="BJO311" s="1"/>
      <c r="BJP311" s="1"/>
      <c r="BJQ311" s="1"/>
      <c r="BJR311" s="1"/>
      <c r="BJS311" s="1"/>
      <c r="BJT311" s="1"/>
      <c r="BJU311" s="1"/>
      <c r="BJV311" s="1"/>
      <c r="BJW311" s="1"/>
      <c r="BJX311" s="1"/>
      <c r="BJY311" s="1"/>
      <c r="BJZ311" s="1"/>
      <c r="BKA311" s="1"/>
      <c r="BKB311" s="1"/>
      <c r="BKC311" s="1"/>
      <c r="BKD311" s="1"/>
      <c r="BKE311" s="1"/>
      <c r="BKF311" s="1"/>
      <c r="BKG311" s="1"/>
      <c r="BKH311" s="1"/>
      <c r="BKI311" s="1"/>
      <c r="BKJ311" s="1"/>
      <c r="BKK311" s="1"/>
      <c r="BKL311" s="1"/>
      <c r="BKM311" s="1"/>
      <c r="BKN311" s="1"/>
      <c r="BKO311" s="1"/>
      <c r="BKP311" s="1"/>
      <c r="BKQ311" s="1"/>
      <c r="BKR311" s="1"/>
      <c r="BKS311" s="1"/>
      <c r="BKT311" s="1"/>
      <c r="BKU311" s="1"/>
      <c r="BKV311" s="1"/>
      <c r="BKW311" s="1"/>
      <c r="BKX311" s="1"/>
      <c r="BKY311" s="1"/>
      <c r="BKZ311" s="1"/>
      <c r="BLA311" s="1"/>
      <c r="BLB311" s="1"/>
      <c r="BLC311" s="1"/>
      <c r="BLD311" s="1"/>
      <c r="BLE311" s="1"/>
      <c r="BLF311" s="1"/>
      <c r="BLG311" s="1"/>
      <c r="BLH311" s="1"/>
      <c r="BLI311" s="1"/>
      <c r="BLJ311" s="1"/>
      <c r="BLK311" s="1"/>
      <c r="BLL311" s="1"/>
      <c r="BLM311" s="1"/>
      <c r="BLN311" s="1"/>
      <c r="BLO311" s="1"/>
      <c r="BLP311" s="1"/>
      <c r="BLQ311" s="1"/>
      <c r="BLR311" s="1"/>
      <c r="BLS311" s="1"/>
      <c r="BLT311" s="1"/>
      <c r="BLU311" s="1"/>
      <c r="BLV311" s="1"/>
      <c r="BLW311" s="1"/>
      <c r="BLX311" s="1"/>
      <c r="BLY311" s="1"/>
      <c r="BLZ311" s="1"/>
      <c r="BMA311" s="1"/>
      <c r="BMB311" s="1"/>
      <c r="BMC311" s="1"/>
      <c r="BMD311" s="1"/>
      <c r="BME311" s="1"/>
      <c r="BMF311" s="1"/>
      <c r="BMG311" s="1"/>
      <c r="BMH311" s="1"/>
      <c r="BMI311" s="1"/>
      <c r="BMJ311" s="1"/>
      <c r="BMK311" s="1"/>
      <c r="BML311" s="1"/>
      <c r="BMM311" s="1"/>
      <c r="BMN311" s="1"/>
      <c r="BMO311" s="1"/>
      <c r="BMP311" s="1"/>
      <c r="BMQ311" s="1"/>
      <c r="BMR311" s="1"/>
      <c r="BMS311" s="1"/>
      <c r="BMT311" s="1"/>
      <c r="BMU311" s="1"/>
      <c r="BMV311" s="1"/>
      <c r="BMW311" s="1"/>
      <c r="BMX311" s="1"/>
      <c r="BMY311" s="1"/>
      <c r="BMZ311" s="1"/>
      <c r="BNA311" s="1"/>
      <c r="BNB311" s="1"/>
      <c r="BNC311" s="1"/>
      <c r="BND311" s="1"/>
      <c r="BNE311" s="1"/>
      <c r="BNF311" s="1"/>
      <c r="BNG311" s="1"/>
      <c r="BNH311" s="1"/>
      <c r="BNI311" s="1"/>
      <c r="BNJ311" s="1"/>
      <c r="BNK311" s="1"/>
      <c r="BNL311" s="1"/>
      <c r="BNM311" s="1"/>
      <c r="BNN311" s="1"/>
      <c r="BNO311" s="1"/>
      <c r="BNP311" s="1"/>
      <c r="BNQ311" s="1"/>
      <c r="BNR311" s="1"/>
      <c r="BNS311" s="1"/>
      <c r="BNT311" s="1"/>
      <c r="BNU311" s="1"/>
      <c r="BNV311" s="1"/>
      <c r="BNW311" s="1"/>
      <c r="BNX311" s="1"/>
      <c r="BNY311" s="1"/>
      <c r="BNZ311" s="1"/>
      <c r="BOA311" s="1"/>
      <c r="BOB311" s="1"/>
      <c r="BOC311" s="1"/>
      <c r="BOD311" s="1"/>
      <c r="BOE311" s="1"/>
      <c r="BOF311" s="1"/>
      <c r="BOG311" s="1"/>
      <c r="BOH311" s="1"/>
      <c r="BOI311" s="1"/>
      <c r="BOJ311" s="1"/>
      <c r="BOK311" s="1"/>
      <c r="BOL311" s="1"/>
      <c r="BOM311" s="1"/>
      <c r="BON311" s="1"/>
      <c r="BOO311" s="1"/>
      <c r="BOP311" s="1"/>
      <c r="BOQ311" s="1"/>
      <c r="BOR311" s="1"/>
      <c r="BOS311" s="1"/>
      <c r="BOT311" s="1"/>
      <c r="BOU311" s="1"/>
      <c r="BOV311" s="1"/>
      <c r="BOW311" s="1"/>
      <c r="BOX311" s="1"/>
      <c r="BOY311" s="1"/>
      <c r="BOZ311" s="1"/>
      <c r="BPA311" s="1"/>
      <c r="BPB311" s="1"/>
      <c r="BPC311" s="1"/>
      <c r="BPD311" s="1"/>
      <c r="BPE311" s="1"/>
      <c r="BPF311" s="1"/>
      <c r="BPG311" s="1"/>
      <c r="BPH311" s="1"/>
      <c r="BPI311" s="1"/>
      <c r="BPJ311" s="1"/>
      <c r="BPK311" s="1"/>
      <c r="BPL311" s="1"/>
      <c r="BPM311" s="1"/>
      <c r="BPN311" s="1"/>
      <c r="BPO311" s="1"/>
      <c r="BPP311" s="1"/>
      <c r="BPQ311" s="1"/>
      <c r="BPR311" s="1"/>
      <c r="BPS311" s="1"/>
      <c r="BPT311" s="1"/>
      <c r="BPU311" s="1"/>
      <c r="BPV311" s="1"/>
      <c r="BPW311" s="1"/>
      <c r="BPX311" s="1"/>
      <c r="BPY311" s="1"/>
      <c r="BPZ311" s="1"/>
      <c r="BQA311" s="1"/>
      <c r="BQB311" s="1"/>
      <c r="BQC311" s="1"/>
      <c r="BQD311" s="1"/>
      <c r="BQE311" s="1"/>
      <c r="BQF311" s="1"/>
      <c r="BQG311" s="1"/>
      <c r="BQH311" s="1"/>
      <c r="BQI311" s="1"/>
      <c r="BQJ311" s="1"/>
      <c r="BQK311" s="1"/>
      <c r="BQL311" s="1"/>
      <c r="BQM311" s="1"/>
      <c r="BQN311" s="1"/>
      <c r="BQO311" s="1"/>
      <c r="BQP311" s="1"/>
      <c r="BQQ311" s="1"/>
      <c r="BQR311" s="1"/>
      <c r="BQS311" s="1"/>
      <c r="BQT311" s="1"/>
      <c r="BQU311" s="1"/>
      <c r="BQV311" s="1"/>
      <c r="BQW311" s="1"/>
      <c r="BQX311" s="1"/>
      <c r="BQY311" s="1"/>
      <c r="BQZ311" s="1"/>
      <c r="BRA311" s="1"/>
      <c r="BRB311" s="1"/>
      <c r="BRC311" s="1"/>
      <c r="BRD311" s="1"/>
      <c r="BRE311" s="1"/>
      <c r="BRF311" s="1"/>
      <c r="BRG311" s="1"/>
      <c r="BRH311" s="1"/>
      <c r="BRI311" s="1"/>
      <c r="BRJ311" s="1"/>
      <c r="BRK311" s="1"/>
      <c r="BRL311" s="1"/>
      <c r="BRM311" s="1"/>
      <c r="BRN311" s="1"/>
      <c r="BRO311" s="1"/>
      <c r="BRP311" s="1"/>
      <c r="BRQ311" s="1"/>
      <c r="BRR311" s="1"/>
      <c r="BRS311" s="1"/>
      <c r="BRT311" s="1"/>
      <c r="BRU311" s="1"/>
      <c r="BRV311" s="1"/>
      <c r="BRW311" s="1"/>
      <c r="BRX311" s="1"/>
      <c r="BRY311" s="1"/>
      <c r="BRZ311" s="1"/>
      <c r="BSA311" s="1"/>
      <c r="BSB311" s="1"/>
      <c r="BSC311" s="1"/>
      <c r="BSD311" s="1"/>
      <c r="BSE311" s="1"/>
      <c r="BSF311" s="1"/>
      <c r="BSG311" s="1"/>
      <c r="BSH311" s="1"/>
      <c r="BSI311" s="1"/>
      <c r="BSJ311" s="1"/>
      <c r="BSK311" s="1"/>
      <c r="BSL311" s="1"/>
      <c r="BSM311" s="1"/>
      <c r="BSN311" s="1"/>
      <c r="BSO311" s="1"/>
      <c r="BSP311" s="1"/>
      <c r="BSQ311" s="1"/>
      <c r="BSR311" s="1"/>
      <c r="BSS311" s="1"/>
      <c r="BST311" s="1"/>
      <c r="BSU311" s="1"/>
      <c r="BSV311" s="1"/>
      <c r="BSW311" s="1"/>
      <c r="BSX311" s="1"/>
      <c r="BSY311" s="1"/>
      <c r="BSZ311" s="1"/>
      <c r="BTA311" s="1"/>
      <c r="BTB311" s="1"/>
      <c r="BTC311" s="1"/>
      <c r="BTD311" s="1"/>
      <c r="BTE311" s="1"/>
      <c r="BTF311" s="1"/>
      <c r="BTG311" s="1"/>
      <c r="BTH311" s="1"/>
      <c r="BTI311" s="1"/>
      <c r="BTJ311" s="1"/>
      <c r="BTK311" s="1"/>
      <c r="BTL311" s="1"/>
      <c r="BTM311" s="1"/>
      <c r="BTN311" s="1"/>
      <c r="BTO311" s="1"/>
      <c r="BTP311" s="1"/>
      <c r="BTQ311" s="1"/>
      <c r="BTR311" s="1"/>
      <c r="BTS311" s="1"/>
      <c r="BTT311" s="1"/>
      <c r="BTU311" s="1"/>
      <c r="BTV311" s="1"/>
      <c r="BTW311" s="1"/>
      <c r="BTX311" s="1"/>
      <c r="BTY311" s="1"/>
      <c r="BTZ311" s="1"/>
      <c r="BUA311" s="1"/>
      <c r="BUB311" s="1"/>
      <c r="BUC311" s="1"/>
      <c r="BUD311" s="1"/>
      <c r="BUE311" s="1"/>
      <c r="BUF311" s="1"/>
      <c r="BUG311" s="1"/>
      <c r="BUH311" s="1"/>
      <c r="BUI311" s="1"/>
      <c r="BUJ311" s="1"/>
      <c r="BUK311" s="1"/>
      <c r="BUL311" s="1"/>
      <c r="BUM311" s="1"/>
      <c r="BUN311" s="1"/>
      <c r="BUO311" s="1"/>
      <c r="BUP311" s="1"/>
      <c r="BUQ311" s="1"/>
      <c r="BUR311" s="1"/>
      <c r="BUS311" s="1"/>
      <c r="BUT311" s="1"/>
      <c r="BUU311" s="1"/>
      <c r="BUV311" s="1"/>
      <c r="BUW311" s="1"/>
      <c r="BUX311" s="1"/>
      <c r="BUY311" s="1"/>
      <c r="BUZ311" s="1"/>
      <c r="BVA311" s="1"/>
      <c r="BVB311" s="1"/>
      <c r="BVC311" s="1"/>
      <c r="BVD311" s="1"/>
      <c r="BVE311" s="1"/>
      <c r="BVF311" s="1"/>
      <c r="BVG311" s="1"/>
      <c r="BVH311" s="1"/>
      <c r="BVI311" s="1"/>
      <c r="BVJ311" s="1"/>
      <c r="BVK311" s="1"/>
      <c r="BVL311" s="1"/>
      <c r="BVM311" s="1"/>
      <c r="BVN311" s="1"/>
      <c r="BVO311" s="1"/>
      <c r="BVP311" s="1"/>
      <c r="BVQ311" s="1"/>
      <c r="BVR311" s="1"/>
      <c r="BVS311" s="1"/>
      <c r="BVT311" s="1"/>
      <c r="BVU311" s="1"/>
      <c r="BVV311" s="1"/>
      <c r="BVW311" s="1"/>
      <c r="BVX311" s="1"/>
      <c r="BVY311" s="1"/>
      <c r="BVZ311" s="1"/>
      <c r="BWA311" s="1"/>
      <c r="BWB311" s="1"/>
      <c r="BWC311" s="1"/>
      <c r="BWD311" s="1"/>
      <c r="BWE311" s="1"/>
      <c r="BWF311" s="1"/>
      <c r="BWG311" s="1"/>
      <c r="BWH311" s="1"/>
      <c r="BWI311" s="1"/>
      <c r="BWJ311" s="1"/>
      <c r="BWK311" s="1"/>
      <c r="BWL311" s="1"/>
      <c r="BWM311" s="1"/>
      <c r="BWN311" s="1"/>
      <c r="BWO311" s="1"/>
      <c r="BWP311" s="1"/>
      <c r="BWQ311" s="1"/>
      <c r="BWR311" s="1"/>
      <c r="BWS311" s="1"/>
      <c r="BWT311" s="1"/>
      <c r="BWU311" s="1"/>
      <c r="BWV311" s="1"/>
      <c r="BWW311" s="1"/>
      <c r="BWX311" s="1"/>
      <c r="BWY311" s="1"/>
      <c r="BWZ311" s="1"/>
      <c r="BXA311" s="1"/>
      <c r="BXB311" s="1"/>
      <c r="BXC311" s="1"/>
      <c r="BXD311" s="1"/>
      <c r="BXE311" s="1"/>
      <c r="BXF311" s="1"/>
      <c r="BXG311" s="1"/>
      <c r="BXH311" s="1"/>
      <c r="BXI311" s="1"/>
      <c r="BXJ311" s="1"/>
      <c r="BXK311" s="1"/>
      <c r="BXL311" s="1"/>
      <c r="BXM311" s="1"/>
      <c r="BXN311" s="1"/>
      <c r="BXO311" s="1"/>
      <c r="BXP311" s="1"/>
      <c r="BXQ311" s="1"/>
      <c r="BXR311" s="1"/>
      <c r="BXS311" s="1"/>
      <c r="BXT311" s="1"/>
      <c r="BXU311" s="1"/>
      <c r="BXV311" s="1"/>
      <c r="BXW311" s="1"/>
      <c r="BXX311" s="1"/>
      <c r="BXY311" s="1"/>
      <c r="BXZ311" s="1"/>
      <c r="BYA311" s="1"/>
      <c r="BYB311" s="1"/>
      <c r="BYC311" s="1"/>
      <c r="BYD311" s="1"/>
      <c r="BYE311" s="1"/>
      <c r="BYF311" s="1"/>
      <c r="BYG311" s="1"/>
      <c r="BYH311" s="1"/>
      <c r="BYI311" s="1"/>
      <c r="BYJ311" s="1"/>
      <c r="BYK311" s="1"/>
      <c r="BYL311" s="1"/>
      <c r="BYM311" s="1"/>
      <c r="BYN311" s="1"/>
      <c r="BYO311" s="1"/>
      <c r="BYP311" s="1"/>
      <c r="BYQ311" s="1"/>
      <c r="BYR311" s="1"/>
      <c r="BYS311" s="1"/>
      <c r="BYT311" s="1"/>
      <c r="BYU311" s="1"/>
      <c r="BYV311" s="1"/>
      <c r="BYW311" s="1"/>
      <c r="BYX311" s="1"/>
      <c r="BYY311" s="1"/>
      <c r="BYZ311" s="1"/>
      <c r="BZA311" s="1"/>
      <c r="BZB311" s="1"/>
      <c r="BZC311" s="1"/>
      <c r="BZD311" s="1"/>
      <c r="BZE311" s="1"/>
      <c r="BZF311" s="1"/>
      <c r="BZG311" s="1"/>
      <c r="BZH311" s="1"/>
      <c r="BZI311" s="1"/>
      <c r="BZJ311" s="1"/>
      <c r="BZK311" s="1"/>
      <c r="BZL311" s="1"/>
      <c r="BZM311" s="1"/>
      <c r="BZN311" s="1"/>
      <c r="BZO311" s="1"/>
      <c r="BZP311" s="1"/>
      <c r="BZQ311" s="1"/>
      <c r="BZR311" s="1"/>
      <c r="BZS311" s="1"/>
      <c r="BZT311" s="1"/>
      <c r="BZU311" s="1"/>
      <c r="BZV311" s="1"/>
      <c r="BZW311" s="1"/>
      <c r="BZX311" s="1"/>
      <c r="BZY311" s="1"/>
      <c r="BZZ311" s="1"/>
      <c r="CAA311" s="1"/>
      <c r="CAB311" s="1"/>
      <c r="CAC311" s="1"/>
      <c r="CAD311" s="1"/>
      <c r="CAE311" s="1"/>
      <c r="CAF311" s="1"/>
      <c r="CAG311" s="1"/>
      <c r="CAH311" s="1"/>
      <c r="CAI311" s="1"/>
      <c r="CAJ311" s="1"/>
      <c r="CAK311" s="1"/>
      <c r="CAL311" s="1"/>
      <c r="CAM311" s="1"/>
      <c r="CAN311" s="1"/>
      <c r="CAO311" s="1"/>
      <c r="CAP311" s="1"/>
      <c r="CAQ311" s="1"/>
      <c r="CAR311" s="1"/>
      <c r="CAS311" s="1"/>
      <c r="CAT311" s="1"/>
      <c r="CAU311" s="1"/>
      <c r="CAV311" s="1"/>
      <c r="CAW311" s="1"/>
      <c r="CAX311" s="1"/>
      <c r="CAY311" s="1"/>
      <c r="CAZ311" s="1"/>
      <c r="CBA311" s="1"/>
      <c r="CBB311" s="1"/>
      <c r="CBC311" s="1"/>
      <c r="CBD311" s="1"/>
      <c r="CBE311" s="1"/>
      <c r="CBF311" s="1"/>
      <c r="CBG311" s="1"/>
      <c r="CBH311" s="1"/>
      <c r="CBI311" s="1"/>
      <c r="CBJ311" s="1"/>
      <c r="CBK311" s="1"/>
      <c r="CBL311" s="1"/>
      <c r="CBM311" s="1"/>
      <c r="CBN311" s="1"/>
      <c r="CBO311" s="1"/>
      <c r="CBP311" s="1"/>
      <c r="CBQ311" s="1"/>
      <c r="CBR311" s="1"/>
      <c r="CBS311" s="1"/>
      <c r="CBT311" s="1"/>
      <c r="CBU311" s="1"/>
      <c r="CBV311" s="1"/>
      <c r="CBW311" s="1"/>
      <c r="CBX311" s="1"/>
      <c r="CBY311" s="1"/>
      <c r="CBZ311" s="1"/>
      <c r="CCA311" s="1"/>
      <c r="CCB311" s="1"/>
      <c r="CCC311" s="1"/>
      <c r="CCD311" s="1"/>
      <c r="CCE311" s="1"/>
      <c r="CCF311" s="1"/>
      <c r="CCG311" s="1"/>
      <c r="CCH311" s="1"/>
      <c r="CCI311" s="1"/>
      <c r="CCJ311" s="1"/>
      <c r="CCK311" s="1"/>
      <c r="CCL311" s="1"/>
      <c r="CCM311" s="1"/>
      <c r="CCN311" s="1"/>
      <c r="CCO311" s="1"/>
      <c r="CCP311" s="1"/>
      <c r="CCQ311" s="1"/>
      <c r="CCR311" s="1"/>
      <c r="CCS311" s="1"/>
      <c r="CCT311" s="1"/>
      <c r="CCU311" s="1"/>
      <c r="CCV311" s="1"/>
      <c r="CCW311" s="1"/>
      <c r="CCX311" s="1"/>
      <c r="CCY311" s="1"/>
      <c r="CCZ311" s="1"/>
      <c r="CDA311" s="1"/>
      <c r="CDB311" s="1"/>
      <c r="CDC311" s="1"/>
      <c r="CDD311" s="1"/>
      <c r="CDE311" s="1"/>
      <c r="CDF311" s="1"/>
      <c r="CDG311" s="1"/>
      <c r="CDH311" s="1"/>
      <c r="CDI311" s="1"/>
      <c r="CDJ311" s="1"/>
      <c r="CDK311" s="1"/>
      <c r="CDL311" s="1"/>
      <c r="CDM311" s="1"/>
      <c r="CDN311" s="1"/>
      <c r="CDO311" s="1"/>
      <c r="CDP311" s="1"/>
      <c r="CDQ311" s="1"/>
      <c r="CDR311" s="1"/>
      <c r="CDS311" s="1"/>
      <c r="CDT311" s="1"/>
      <c r="CDU311" s="1"/>
      <c r="CDV311" s="1"/>
      <c r="CDW311" s="1"/>
      <c r="CDX311" s="1"/>
      <c r="CDY311" s="1"/>
      <c r="CDZ311" s="1"/>
      <c r="CEA311" s="1"/>
      <c r="CEB311" s="1"/>
      <c r="CEC311" s="1"/>
      <c r="CED311" s="1"/>
      <c r="CEE311" s="1"/>
      <c r="CEF311" s="1"/>
      <c r="CEG311" s="1"/>
      <c r="CEH311" s="1"/>
      <c r="CEI311" s="1"/>
      <c r="CEJ311" s="1"/>
      <c r="CEK311" s="1"/>
      <c r="CEL311" s="1"/>
      <c r="CEM311" s="1"/>
      <c r="CEN311" s="1"/>
      <c r="CEO311" s="1"/>
      <c r="CEP311" s="1"/>
      <c r="CEQ311" s="1"/>
      <c r="CER311" s="1"/>
      <c r="CES311" s="1"/>
      <c r="CET311" s="1"/>
      <c r="CEU311" s="1"/>
      <c r="CEV311" s="1"/>
      <c r="CEW311" s="1"/>
      <c r="CEX311" s="1"/>
      <c r="CEY311" s="1"/>
      <c r="CEZ311" s="1"/>
      <c r="CFA311" s="1"/>
      <c r="CFB311" s="1"/>
      <c r="CFC311" s="1"/>
      <c r="CFD311" s="1"/>
      <c r="CFE311" s="1"/>
      <c r="CFF311" s="1"/>
      <c r="CFG311" s="1"/>
      <c r="CFH311" s="1"/>
      <c r="CFI311" s="1"/>
      <c r="CFJ311" s="1"/>
      <c r="CFK311" s="1"/>
      <c r="CFL311" s="1"/>
      <c r="CFM311" s="1"/>
      <c r="CFN311" s="1"/>
      <c r="CFO311" s="1"/>
      <c r="CFP311" s="1"/>
      <c r="CFQ311" s="1"/>
      <c r="CFR311" s="1"/>
      <c r="CFS311" s="1"/>
      <c r="CFT311" s="1"/>
      <c r="CFU311" s="1"/>
      <c r="CFV311" s="1"/>
      <c r="CFW311" s="1"/>
      <c r="CFX311" s="1"/>
      <c r="CFY311" s="1"/>
      <c r="CFZ311" s="1"/>
      <c r="CGA311" s="1"/>
      <c r="CGB311" s="1"/>
      <c r="CGC311" s="1"/>
      <c r="CGD311" s="1"/>
      <c r="CGE311" s="1"/>
      <c r="CGF311" s="1"/>
      <c r="CGG311" s="1"/>
      <c r="CGH311" s="1"/>
      <c r="CGI311" s="1"/>
      <c r="CGJ311" s="1"/>
      <c r="CGK311" s="1"/>
      <c r="CGL311" s="1"/>
      <c r="CGM311" s="1"/>
      <c r="CGN311" s="1"/>
      <c r="CGO311" s="1"/>
      <c r="CGP311" s="1"/>
      <c r="CGQ311" s="1"/>
      <c r="CGR311" s="1"/>
      <c r="CGS311" s="1"/>
      <c r="CGT311" s="1"/>
      <c r="CGU311" s="1"/>
      <c r="CGV311" s="1"/>
      <c r="CGW311" s="1"/>
      <c r="CGX311" s="1"/>
      <c r="CGY311" s="1"/>
      <c r="CGZ311" s="1"/>
      <c r="CHA311" s="1"/>
      <c r="CHB311" s="1"/>
      <c r="CHC311" s="1"/>
      <c r="CHD311" s="1"/>
      <c r="CHE311" s="1"/>
      <c r="CHF311" s="1"/>
      <c r="CHG311" s="1"/>
      <c r="CHH311" s="1"/>
      <c r="CHI311" s="1"/>
      <c r="CHJ311" s="1"/>
      <c r="CHK311" s="1"/>
      <c r="CHL311" s="1"/>
      <c r="CHM311" s="1"/>
      <c r="CHN311" s="1"/>
      <c r="CHO311" s="1"/>
      <c r="CHP311" s="1"/>
      <c r="CHQ311" s="1"/>
      <c r="CHR311" s="1"/>
      <c r="CHS311" s="1"/>
      <c r="CHT311" s="1"/>
      <c r="CHU311" s="1"/>
      <c r="CHV311" s="1"/>
      <c r="CHW311" s="1"/>
      <c r="CHX311" s="1"/>
      <c r="CHY311" s="1"/>
      <c r="CHZ311" s="1"/>
      <c r="CIA311" s="1"/>
      <c r="CIB311" s="1"/>
      <c r="CIC311" s="1"/>
      <c r="CID311" s="1"/>
      <c r="CIE311" s="1"/>
      <c r="CIF311" s="1"/>
      <c r="CIG311" s="1"/>
      <c r="CIH311" s="1"/>
      <c r="CII311" s="1"/>
      <c r="CIJ311" s="1"/>
      <c r="CIK311" s="1"/>
      <c r="CIL311" s="1"/>
      <c r="CIM311" s="1"/>
      <c r="CIN311" s="1"/>
      <c r="CIO311" s="1"/>
      <c r="CIP311" s="1"/>
      <c r="CIQ311" s="1"/>
      <c r="CIR311" s="1"/>
      <c r="CIS311" s="1"/>
      <c r="CIT311" s="1"/>
      <c r="CIU311" s="1"/>
      <c r="CIV311" s="1"/>
      <c r="CIW311" s="1"/>
      <c r="CIX311" s="1"/>
      <c r="CIY311" s="1"/>
      <c r="CIZ311" s="1"/>
      <c r="CJA311" s="1"/>
      <c r="CJB311" s="1"/>
      <c r="CJC311" s="1"/>
      <c r="CJD311" s="1"/>
      <c r="CJE311" s="1"/>
      <c r="CJF311" s="1"/>
      <c r="CJG311" s="1"/>
      <c r="CJH311" s="1"/>
      <c r="CJI311" s="1"/>
      <c r="CJJ311" s="1"/>
      <c r="CJK311" s="1"/>
      <c r="CJL311" s="1"/>
      <c r="CJM311" s="1"/>
      <c r="CJN311" s="1"/>
      <c r="CJO311" s="1"/>
      <c r="CJP311" s="1"/>
      <c r="CJQ311" s="1"/>
      <c r="CJR311" s="1"/>
      <c r="CJS311" s="1"/>
      <c r="CJT311" s="1"/>
      <c r="CJU311" s="1"/>
      <c r="CJV311" s="1"/>
      <c r="CJW311" s="1"/>
      <c r="CJX311" s="1"/>
      <c r="CJY311" s="1"/>
      <c r="CJZ311" s="1"/>
      <c r="CKA311" s="1"/>
      <c r="CKB311" s="1"/>
      <c r="CKC311" s="1"/>
      <c r="CKD311" s="1"/>
      <c r="CKE311" s="1"/>
      <c r="CKF311" s="1"/>
      <c r="CKG311" s="1"/>
      <c r="CKH311" s="1"/>
      <c r="CKI311" s="1"/>
      <c r="CKJ311" s="1"/>
      <c r="CKK311" s="1"/>
      <c r="CKL311" s="1"/>
      <c r="CKM311" s="1"/>
      <c r="CKN311" s="1"/>
      <c r="CKO311" s="1"/>
      <c r="CKP311" s="1"/>
      <c r="CKQ311" s="1"/>
      <c r="CKR311" s="1"/>
      <c r="CKS311" s="1"/>
      <c r="CKT311" s="1"/>
      <c r="CKU311" s="1"/>
      <c r="CKV311" s="1"/>
      <c r="CKW311" s="1"/>
      <c r="CKX311" s="1"/>
      <c r="CKY311" s="1"/>
      <c r="CKZ311" s="1"/>
      <c r="CLA311" s="1"/>
      <c r="CLB311" s="1"/>
      <c r="CLC311" s="1"/>
      <c r="CLD311" s="1"/>
      <c r="CLE311" s="1"/>
      <c r="CLF311" s="1"/>
      <c r="CLG311" s="1"/>
      <c r="CLH311" s="1"/>
      <c r="CLI311" s="1"/>
      <c r="CLJ311" s="1"/>
      <c r="CLK311" s="1"/>
      <c r="CLL311" s="1"/>
      <c r="CLM311" s="1"/>
      <c r="CLN311" s="1"/>
      <c r="CLO311" s="1"/>
      <c r="CLP311" s="1"/>
      <c r="CLQ311" s="1"/>
      <c r="CLR311" s="1"/>
      <c r="CLS311" s="1"/>
      <c r="CLT311" s="1"/>
      <c r="CLU311" s="1"/>
      <c r="CLV311" s="1"/>
      <c r="CLW311" s="1"/>
      <c r="CLX311" s="1"/>
      <c r="CLY311" s="1"/>
      <c r="CLZ311" s="1"/>
      <c r="CMA311" s="1"/>
      <c r="CMB311" s="1"/>
      <c r="CMC311" s="1"/>
      <c r="CMD311" s="1"/>
      <c r="CME311" s="1"/>
      <c r="CMF311" s="1"/>
      <c r="CMG311" s="1"/>
      <c r="CMH311" s="1"/>
      <c r="CMI311" s="1"/>
      <c r="CMJ311" s="1"/>
      <c r="CMK311" s="1"/>
      <c r="CML311" s="1"/>
      <c r="CMM311" s="1"/>
      <c r="CMN311" s="1"/>
      <c r="CMO311" s="1"/>
      <c r="CMP311" s="1"/>
      <c r="CMQ311" s="1"/>
      <c r="CMR311" s="1"/>
      <c r="CMS311" s="1"/>
      <c r="CMT311" s="1"/>
      <c r="CMU311" s="1"/>
      <c r="CMV311" s="1"/>
      <c r="CMW311" s="1"/>
      <c r="CMX311" s="1"/>
      <c r="CMY311" s="1"/>
      <c r="CMZ311" s="1"/>
      <c r="CNA311" s="1"/>
      <c r="CNB311" s="1"/>
      <c r="CNC311" s="1"/>
      <c r="CND311" s="1"/>
      <c r="CNE311" s="1"/>
      <c r="CNF311" s="1"/>
      <c r="CNG311" s="1"/>
      <c r="CNH311" s="1"/>
      <c r="CNI311" s="1"/>
      <c r="CNJ311" s="1"/>
      <c r="CNK311" s="1"/>
      <c r="CNL311" s="1"/>
      <c r="CNM311" s="1"/>
      <c r="CNN311" s="1"/>
      <c r="CNO311" s="1"/>
      <c r="CNP311" s="1"/>
      <c r="CNQ311" s="1"/>
      <c r="CNR311" s="1"/>
      <c r="CNS311" s="1"/>
      <c r="CNT311" s="1"/>
      <c r="CNU311" s="1"/>
      <c r="CNV311" s="1"/>
      <c r="CNW311" s="1"/>
      <c r="CNX311" s="1"/>
      <c r="CNY311" s="1"/>
      <c r="CNZ311" s="1"/>
      <c r="COA311" s="1"/>
      <c r="COB311" s="1"/>
      <c r="COC311" s="1"/>
      <c r="COD311" s="1"/>
      <c r="COE311" s="1"/>
      <c r="COF311" s="1"/>
      <c r="COG311" s="1"/>
      <c r="COH311" s="1"/>
      <c r="COI311" s="1"/>
      <c r="COJ311" s="1"/>
      <c r="COK311" s="1"/>
      <c r="COL311" s="1"/>
      <c r="COM311" s="1"/>
      <c r="CON311" s="1"/>
      <c r="COO311" s="1"/>
      <c r="COP311" s="1"/>
      <c r="COQ311" s="1"/>
      <c r="COR311" s="1"/>
      <c r="COS311" s="1"/>
      <c r="COT311" s="1"/>
      <c r="COU311" s="1"/>
      <c r="COV311" s="1"/>
      <c r="COW311" s="1"/>
      <c r="COX311" s="1"/>
      <c r="COY311" s="1"/>
      <c r="COZ311" s="1"/>
      <c r="CPA311" s="1"/>
      <c r="CPB311" s="1"/>
      <c r="CPC311" s="1"/>
      <c r="CPD311" s="1"/>
      <c r="CPE311" s="1"/>
      <c r="CPF311" s="1"/>
      <c r="CPG311" s="1"/>
      <c r="CPH311" s="1"/>
      <c r="CPI311" s="1"/>
      <c r="CPJ311" s="1"/>
      <c r="CPK311" s="1"/>
      <c r="CPL311" s="1"/>
      <c r="CPM311" s="1"/>
      <c r="CPN311" s="1"/>
      <c r="CPO311" s="1"/>
      <c r="CPP311" s="1"/>
      <c r="CPQ311" s="1"/>
      <c r="CPR311" s="1"/>
      <c r="CPS311" s="1"/>
      <c r="CPT311" s="1"/>
      <c r="CPU311" s="1"/>
      <c r="CPV311" s="1"/>
      <c r="CPW311" s="1"/>
      <c r="CPX311" s="1"/>
      <c r="CPY311" s="1"/>
      <c r="CPZ311" s="1"/>
      <c r="CQA311" s="1"/>
      <c r="CQB311" s="1"/>
      <c r="CQC311" s="1"/>
      <c r="CQD311" s="1"/>
      <c r="CQE311" s="1"/>
      <c r="CQF311" s="1"/>
      <c r="CQG311" s="1"/>
      <c r="CQH311" s="1"/>
      <c r="CQI311" s="1"/>
      <c r="CQJ311" s="1"/>
      <c r="CQK311" s="1"/>
      <c r="CQL311" s="1"/>
      <c r="CQM311" s="1"/>
      <c r="CQN311" s="1"/>
      <c r="CQO311" s="1"/>
      <c r="CQP311" s="1"/>
      <c r="CQQ311" s="1"/>
      <c r="CQR311" s="1"/>
      <c r="CQS311" s="1"/>
      <c r="CQT311" s="1"/>
      <c r="CQU311" s="1"/>
      <c r="CQV311" s="1"/>
      <c r="CQW311" s="1"/>
      <c r="CQX311" s="1"/>
      <c r="CQY311" s="1"/>
      <c r="CQZ311" s="1"/>
      <c r="CRA311" s="1"/>
      <c r="CRB311" s="1"/>
      <c r="CRC311" s="1"/>
      <c r="CRD311" s="1"/>
      <c r="CRE311" s="1"/>
      <c r="CRF311" s="1"/>
      <c r="CRG311" s="1"/>
      <c r="CRH311" s="1"/>
      <c r="CRI311" s="1"/>
      <c r="CRJ311" s="1"/>
      <c r="CRK311" s="1"/>
      <c r="CRL311" s="1"/>
      <c r="CRM311" s="1"/>
      <c r="CRN311" s="1"/>
      <c r="CRO311" s="1"/>
      <c r="CRP311" s="1"/>
      <c r="CRQ311" s="1"/>
      <c r="CRR311" s="1"/>
      <c r="CRS311" s="1"/>
      <c r="CRT311" s="1"/>
      <c r="CRU311" s="1"/>
      <c r="CRV311" s="1"/>
      <c r="CRW311" s="1"/>
      <c r="CRX311" s="1"/>
      <c r="CRY311" s="1"/>
      <c r="CRZ311" s="1"/>
      <c r="CSA311" s="1"/>
      <c r="CSB311" s="1"/>
      <c r="CSC311" s="1"/>
      <c r="CSD311" s="1"/>
      <c r="CSE311" s="1"/>
      <c r="CSF311" s="1"/>
      <c r="CSG311" s="1"/>
      <c r="CSH311" s="1"/>
      <c r="CSI311" s="1"/>
      <c r="CSJ311" s="1"/>
      <c r="CSK311" s="1"/>
      <c r="CSL311" s="1"/>
      <c r="CSM311" s="1"/>
      <c r="CSN311" s="1"/>
      <c r="CSO311" s="1"/>
      <c r="CSP311" s="1"/>
      <c r="CSQ311" s="1"/>
      <c r="CSR311" s="1"/>
      <c r="CSS311" s="1"/>
      <c r="CST311" s="1"/>
      <c r="CSU311" s="1"/>
      <c r="CSV311" s="1"/>
      <c r="CSW311" s="1"/>
      <c r="CSX311" s="1"/>
      <c r="CSY311" s="1"/>
      <c r="CSZ311" s="1"/>
      <c r="CTA311" s="1"/>
      <c r="CTB311" s="1"/>
      <c r="CTC311" s="1"/>
      <c r="CTD311" s="1"/>
      <c r="CTE311" s="1"/>
      <c r="CTF311" s="1"/>
      <c r="CTG311" s="1"/>
      <c r="CTH311" s="1"/>
      <c r="CTI311" s="1"/>
      <c r="CTJ311" s="1"/>
      <c r="CTK311" s="1"/>
      <c r="CTL311" s="1"/>
      <c r="CTM311" s="1"/>
      <c r="CTN311" s="1"/>
      <c r="CTO311" s="1"/>
      <c r="CTP311" s="1"/>
      <c r="CTQ311" s="1"/>
      <c r="CTR311" s="1"/>
      <c r="CTS311" s="1"/>
      <c r="CTT311" s="1"/>
      <c r="CTU311" s="1"/>
      <c r="CTV311" s="1"/>
      <c r="CTW311" s="1"/>
      <c r="CTX311" s="1"/>
      <c r="CTY311" s="1"/>
      <c r="CTZ311" s="1"/>
      <c r="CUA311" s="1"/>
      <c r="CUB311" s="1"/>
      <c r="CUC311" s="1"/>
      <c r="CUD311" s="1"/>
      <c r="CUE311" s="1"/>
      <c r="CUF311" s="1"/>
      <c r="CUG311" s="1"/>
      <c r="CUH311" s="1"/>
      <c r="CUI311" s="1"/>
      <c r="CUJ311" s="1"/>
      <c r="CUK311" s="1"/>
      <c r="CUL311" s="1"/>
      <c r="CUM311" s="1"/>
      <c r="CUN311" s="1"/>
      <c r="CUO311" s="1"/>
      <c r="CUP311" s="1"/>
      <c r="CUQ311" s="1"/>
      <c r="CUR311" s="1"/>
      <c r="CUS311" s="1"/>
      <c r="CUT311" s="1"/>
      <c r="CUU311" s="1"/>
      <c r="CUV311" s="1"/>
      <c r="CUW311" s="1"/>
      <c r="CUX311" s="1"/>
      <c r="CUY311" s="1"/>
      <c r="CUZ311" s="1"/>
      <c r="CVA311" s="1"/>
      <c r="CVB311" s="1"/>
      <c r="CVC311" s="1"/>
      <c r="CVD311" s="1"/>
      <c r="CVE311" s="1"/>
      <c r="CVF311" s="1"/>
      <c r="CVG311" s="1"/>
      <c r="CVH311" s="1"/>
      <c r="CVI311" s="1"/>
      <c r="CVJ311" s="1"/>
      <c r="CVK311" s="1"/>
      <c r="CVL311" s="1"/>
      <c r="CVM311" s="1"/>
      <c r="CVN311" s="1"/>
      <c r="CVO311" s="1"/>
      <c r="CVP311" s="1"/>
      <c r="CVQ311" s="1"/>
      <c r="CVR311" s="1"/>
      <c r="CVS311" s="1"/>
      <c r="CVT311" s="1"/>
      <c r="CVU311" s="1"/>
      <c r="CVV311" s="1"/>
      <c r="CVW311" s="1"/>
      <c r="CVX311" s="1"/>
      <c r="CVY311" s="1"/>
      <c r="CVZ311" s="1"/>
      <c r="CWA311" s="1"/>
      <c r="CWB311" s="1"/>
      <c r="CWC311" s="1"/>
      <c r="CWD311" s="1"/>
      <c r="CWE311" s="1"/>
      <c r="CWF311" s="1"/>
      <c r="CWG311" s="1"/>
      <c r="CWH311" s="1"/>
      <c r="CWI311" s="1"/>
      <c r="CWJ311" s="1"/>
      <c r="CWK311" s="1"/>
      <c r="CWL311" s="1"/>
      <c r="CWM311" s="1"/>
      <c r="CWN311" s="1"/>
      <c r="CWO311" s="1"/>
      <c r="CWP311" s="1"/>
      <c r="CWQ311" s="1"/>
      <c r="CWR311" s="1"/>
      <c r="CWS311" s="1"/>
      <c r="CWT311" s="1"/>
      <c r="CWU311" s="1"/>
      <c r="CWV311" s="1"/>
      <c r="CWW311" s="1"/>
      <c r="CWX311" s="1"/>
      <c r="CWY311" s="1"/>
      <c r="CWZ311" s="1"/>
      <c r="CXA311" s="1"/>
      <c r="CXB311" s="1"/>
      <c r="CXC311" s="1"/>
      <c r="CXD311" s="1"/>
      <c r="CXE311" s="1"/>
      <c r="CXF311" s="1"/>
      <c r="CXG311" s="1"/>
      <c r="CXH311" s="1"/>
      <c r="CXI311" s="1"/>
      <c r="CXJ311" s="1"/>
      <c r="CXK311" s="1"/>
      <c r="CXL311" s="1"/>
      <c r="CXM311" s="1"/>
      <c r="CXN311" s="1"/>
      <c r="CXO311" s="1"/>
      <c r="CXP311" s="1"/>
      <c r="CXQ311" s="1"/>
      <c r="CXR311" s="1"/>
      <c r="CXS311" s="1"/>
      <c r="CXT311" s="1"/>
      <c r="CXU311" s="1"/>
      <c r="CXV311" s="1"/>
      <c r="CXW311" s="1"/>
      <c r="CXX311" s="1"/>
      <c r="CXY311" s="1"/>
      <c r="CXZ311" s="1"/>
      <c r="CYA311" s="1"/>
      <c r="CYB311" s="1"/>
      <c r="CYC311" s="1"/>
      <c r="CYD311" s="1"/>
      <c r="CYE311" s="1"/>
      <c r="CYF311" s="1"/>
      <c r="CYG311" s="1"/>
      <c r="CYH311" s="1"/>
      <c r="CYI311" s="1"/>
      <c r="CYJ311" s="1"/>
      <c r="CYK311" s="1"/>
      <c r="CYL311" s="1"/>
      <c r="CYM311" s="1"/>
      <c r="CYN311" s="1"/>
      <c r="CYO311" s="1"/>
      <c r="CYP311" s="1"/>
      <c r="CYQ311" s="1"/>
      <c r="CYR311" s="1"/>
      <c r="CYS311" s="1"/>
      <c r="CYT311" s="1"/>
      <c r="CYU311" s="1"/>
      <c r="CYV311" s="1"/>
      <c r="CYW311" s="1"/>
      <c r="CYX311" s="1"/>
      <c r="CYY311" s="1"/>
      <c r="CYZ311" s="1"/>
      <c r="CZA311" s="1"/>
      <c r="CZB311" s="1"/>
      <c r="CZC311" s="1"/>
      <c r="CZD311" s="1"/>
      <c r="CZE311" s="1"/>
      <c r="CZF311" s="1"/>
      <c r="CZG311" s="1"/>
      <c r="CZH311" s="1"/>
      <c r="CZI311" s="1"/>
      <c r="CZJ311" s="1"/>
      <c r="CZK311" s="1"/>
      <c r="CZL311" s="1"/>
      <c r="CZM311" s="1"/>
      <c r="CZN311" s="1"/>
      <c r="CZO311" s="1"/>
      <c r="CZP311" s="1"/>
      <c r="CZQ311" s="1"/>
      <c r="CZR311" s="1"/>
      <c r="CZS311" s="1"/>
      <c r="CZT311" s="1"/>
      <c r="CZU311" s="1"/>
      <c r="CZV311" s="1"/>
      <c r="CZW311" s="1"/>
      <c r="CZX311" s="1"/>
      <c r="CZY311" s="1"/>
      <c r="CZZ311" s="1"/>
      <c r="DAA311" s="1"/>
      <c r="DAB311" s="1"/>
      <c r="DAC311" s="1"/>
      <c r="DAD311" s="1"/>
      <c r="DAE311" s="1"/>
      <c r="DAF311" s="1"/>
      <c r="DAG311" s="1"/>
      <c r="DAH311" s="1"/>
      <c r="DAI311" s="1"/>
      <c r="DAJ311" s="1"/>
      <c r="DAK311" s="1"/>
      <c r="DAL311" s="1"/>
      <c r="DAM311" s="1"/>
      <c r="DAN311" s="1"/>
      <c r="DAO311" s="1"/>
      <c r="DAP311" s="1"/>
      <c r="DAQ311" s="1"/>
      <c r="DAR311" s="1"/>
      <c r="DAS311" s="1"/>
      <c r="DAT311" s="1"/>
      <c r="DAU311" s="1"/>
      <c r="DAV311" s="1"/>
      <c r="DAW311" s="1"/>
      <c r="DAX311" s="1"/>
      <c r="DAY311" s="1"/>
      <c r="DAZ311" s="1"/>
      <c r="DBA311" s="1"/>
      <c r="DBB311" s="1"/>
      <c r="DBC311" s="1"/>
      <c r="DBD311" s="1"/>
      <c r="DBE311" s="1"/>
      <c r="DBF311" s="1"/>
      <c r="DBG311" s="1"/>
      <c r="DBH311" s="1"/>
      <c r="DBI311" s="1"/>
      <c r="DBJ311" s="1"/>
      <c r="DBK311" s="1"/>
      <c r="DBL311" s="1"/>
      <c r="DBM311" s="1"/>
      <c r="DBN311" s="1"/>
      <c r="DBO311" s="1"/>
      <c r="DBP311" s="1"/>
      <c r="DBQ311" s="1"/>
      <c r="DBR311" s="1"/>
      <c r="DBS311" s="1"/>
      <c r="DBT311" s="1"/>
      <c r="DBU311" s="1"/>
      <c r="DBV311" s="1"/>
      <c r="DBW311" s="1"/>
      <c r="DBX311" s="1"/>
      <c r="DBY311" s="1"/>
      <c r="DBZ311" s="1"/>
      <c r="DCA311" s="1"/>
      <c r="DCB311" s="1"/>
      <c r="DCC311" s="1"/>
      <c r="DCD311" s="1"/>
      <c r="DCE311" s="1"/>
      <c r="DCF311" s="1"/>
      <c r="DCG311" s="1"/>
      <c r="DCH311" s="1"/>
      <c r="DCI311" s="1"/>
      <c r="DCJ311" s="1"/>
      <c r="DCK311" s="1"/>
      <c r="DCL311" s="1"/>
      <c r="DCM311" s="1"/>
      <c r="DCN311" s="1"/>
      <c r="DCO311" s="1"/>
      <c r="DCP311" s="1"/>
      <c r="DCQ311" s="1"/>
      <c r="DCR311" s="1"/>
      <c r="DCS311" s="1"/>
      <c r="DCT311" s="1"/>
      <c r="DCU311" s="1"/>
      <c r="DCV311" s="1"/>
      <c r="DCW311" s="1"/>
      <c r="DCX311" s="1"/>
      <c r="DCY311" s="1"/>
      <c r="DCZ311" s="1"/>
      <c r="DDA311" s="1"/>
      <c r="DDB311" s="1"/>
      <c r="DDC311" s="1"/>
      <c r="DDD311" s="1"/>
      <c r="DDE311" s="1"/>
      <c r="DDF311" s="1"/>
      <c r="DDG311" s="1"/>
      <c r="DDH311" s="1"/>
      <c r="DDI311" s="1"/>
      <c r="DDJ311" s="1"/>
      <c r="DDK311" s="1"/>
      <c r="DDL311" s="1"/>
      <c r="DDM311" s="1"/>
      <c r="DDN311" s="1"/>
      <c r="DDO311" s="1"/>
      <c r="DDP311" s="1"/>
      <c r="DDQ311" s="1"/>
      <c r="DDR311" s="1"/>
      <c r="DDS311" s="1"/>
      <c r="DDT311" s="1"/>
      <c r="DDU311" s="1"/>
      <c r="DDV311" s="1"/>
      <c r="DDW311" s="1"/>
      <c r="DDX311" s="1"/>
      <c r="DDY311" s="1"/>
      <c r="DDZ311" s="1"/>
      <c r="DEA311" s="1"/>
      <c r="DEB311" s="1"/>
      <c r="DEC311" s="1"/>
      <c r="DED311" s="1"/>
      <c r="DEE311" s="1"/>
      <c r="DEF311" s="1"/>
      <c r="DEG311" s="1"/>
      <c r="DEH311" s="1"/>
      <c r="DEI311" s="1"/>
      <c r="DEJ311" s="1"/>
      <c r="DEK311" s="1"/>
      <c r="DEL311" s="1"/>
      <c r="DEM311" s="1"/>
      <c r="DEN311" s="1"/>
      <c r="DEO311" s="1"/>
      <c r="DEP311" s="1"/>
      <c r="DEQ311" s="1"/>
      <c r="DER311" s="1"/>
      <c r="DES311" s="1"/>
      <c r="DET311" s="1"/>
      <c r="DEU311" s="1"/>
      <c r="DEV311" s="1"/>
      <c r="DEW311" s="1"/>
      <c r="DEX311" s="1"/>
      <c r="DEY311" s="1"/>
      <c r="DEZ311" s="1"/>
      <c r="DFA311" s="1"/>
      <c r="DFB311" s="1"/>
      <c r="DFC311" s="1"/>
      <c r="DFD311" s="1"/>
      <c r="DFE311" s="1"/>
      <c r="DFF311" s="1"/>
      <c r="DFG311" s="1"/>
      <c r="DFH311" s="1"/>
      <c r="DFI311" s="1"/>
      <c r="DFJ311" s="1"/>
      <c r="DFK311" s="1"/>
      <c r="DFL311" s="1"/>
      <c r="DFM311" s="1"/>
      <c r="DFN311" s="1"/>
      <c r="DFO311" s="1"/>
      <c r="DFP311" s="1"/>
      <c r="DFQ311" s="1"/>
      <c r="DFR311" s="1"/>
      <c r="DFS311" s="1"/>
      <c r="DFT311" s="1"/>
      <c r="DFU311" s="1"/>
      <c r="DFV311" s="1"/>
      <c r="DFW311" s="1"/>
      <c r="DFX311" s="1"/>
      <c r="DFY311" s="1"/>
      <c r="DFZ311" s="1"/>
      <c r="DGA311" s="1"/>
      <c r="DGB311" s="1"/>
      <c r="DGC311" s="1"/>
      <c r="DGD311" s="1"/>
      <c r="DGE311" s="1"/>
      <c r="DGF311" s="1"/>
      <c r="DGG311" s="1"/>
      <c r="DGH311" s="1"/>
      <c r="DGI311" s="1"/>
      <c r="DGJ311" s="1"/>
      <c r="DGK311" s="1"/>
      <c r="DGL311" s="1"/>
      <c r="DGM311" s="1"/>
      <c r="DGN311" s="1"/>
      <c r="DGO311" s="1"/>
      <c r="DGP311" s="1"/>
      <c r="DGQ311" s="1"/>
      <c r="DGR311" s="1"/>
      <c r="DGS311" s="1"/>
      <c r="DGT311" s="1"/>
      <c r="DGU311" s="1"/>
      <c r="DGV311" s="1"/>
      <c r="DGW311" s="1"/>
      <c r="DGX311" s="1"/>
      <c r="DGY311" s="1"/>
      <c r="DGZ311" s="1"/>
      <c r="DHA311" s="1"/>
      <c r="DHB311" s="1"/>
      <c r="DHC311" s="1"/>
      <c r="DHD311" s="1"/>
      <c r="DHE311" s="1"/>
      <c r="DHF311" s="1"/>
      <c r="DHG311" s="1"/>
      <c r="DHH311" s="1"/>
      <c r="DHI311" s="1"/>
      <c r="DHJ311" s="1"/>
      <c r="DHK311" s="1"/>
      <c r="DHL311" s="1"/>
      <c r="DHM311" s="1"/>
      <c r="DHN311" s="1"/>
      <c r="DHO311" s="1"/>
      <c r="DHP311" s="1"/>
      <c r="DHQ311" s="1"/>
      <c r="DHR311" s="1"/>
      <c r="DHS311" s="1"/>
      <c r="DHT311" s="1"/>
      <c r="DHU311" s="1"/>
      <c r="DHV311" s="1"/>
      <c r="DHW311" s="1"/>
      <c r="DHX311" s="1"/>
      <c r="DHY311" s="1"/>
      <c r="DHZ311" s="1"/>
      <c r="DIA311" s="1"/>
      <c r="DIB311" s="1"/>
      <c r="DIC311" s="1"/>
      <c r="DID311" s="1"/>
      <c r="DIE311" s="1"/>
      <c r="DIF311" s="1"/>
      <c r="DIG311" s="1"/>
      <c r="DIH311" s="1"/>
      <c r="DII311" s="1"/>
      <c r="DIJ311" s="1"/>
      <c r="DIK311" s="1"/>
      <c r="DIL311" s="1"/>
      <c r="DIM311" s="1"/>
      <c r="DIN311" s="1"/>
      <c r="DIO311" s="1"/>
      <c r="DIP311" s="1"/>
      <c r="DIQ311" s="1"/>
      <c r="DIR311" s="1"/>
      <c r="DIS311" s="1"/>
      <c r="DIT311" s="1"/>
      <c r="DIU311" s="1"/>
      <c r="DIV311" s="1"/>
      <c r="DIW311" s="1"/>
      <c r="DIX311" s="1"/>
      <c r="DIY311" s="1"/>
      <c r="DIZ311" s="1"/>
      <c r="DJA311" s="1"/>
      <c r="DJB311" s="1"/>
      <c r="DJC311" s="1"/>
      <c r="DJD311" s="1"/>
      <c r="DJE311" s="1"/>
      <c r="DJF311" s="1"/>
      <c r="DJG311" s="1"/>
      <c r="DJH311" s="1"/>
      <c r="DJI311" s="1"/>
      <c r="DJJ311" s="1"/>
      <c r="DJK311" s="1"/>
      <c r="DJL311" s="1"/>
      <c r="DJM311" s="1"/>
      <c r="DJN311" s="1"/>
      <c r="DJO311" s="1"/>
      <c r="DJP311" s="1"/>
      <c r="DJQ311" s="1"/>
      <c r="DJR311" s="1"/>
      <c r="DJS311" s="1"/>
      <c r="DJT311" s="1"/>
      <c r="DJU311" s="1"/>
      <c r="DJV311" s="1"/>
      <c r="DJW311" s="1"/>
      <c r="DJX311" s="1"/>
      <c r="DJY311" s="1"/>
      <c r="DJZ311" s="1"/>
      <c r="DKA311" s="1"/>
      <c r="DKB311" s="1"/>
      <c r="DKC311" s="1"/>
      <c r="DKD311" s="1"/>
      <c r="DKE311" s="1"/>
      <c r="DKF311" s="1"/>
      <c r="DKG311" s="1"/>
      <c r="DKH311" s="1"/>
      <c r="DKI311" s="1"/>
      <c r="DKJ311" s="1"/>
      <c r="DKK311" s="1"/>
      <c r="DKL311" s="1"/>
      <c r="DKM311" s="1"/>
      <c r="DKN311" s="1"/>
      <c r="DKO311" s="1"/>
      <c r="DKP311" s="1"/>
      <c r="DKQ311" s="1"/>
      <c r="DKR311" s="1"/>
      <c r="DKS311" s="1"/>
      <c r="DKT311" s="1"/>
      <c r="DKU311" s="1"/>
      <c r="DKV311" s="1"/>
      <c r="DKW311" s="1"/>
      <c r="DKX311" s="1"/>
      <c r="DKY311" s="1"/>
      <c r="DKZ311" s="1"/>
      <c r="DLA311" s="1"/>
      <c r="DLB311" s="1"/>
      <c r="DLC311" s="1"/>
      <c r="DLD311" s="1"/>
      <c r="DLE311" s="1"/>
      <c r="DLF311" s="1"/>
      <c r="DLG311" s="1"/>
      <c r="DLH311" s="1"/>
      <c r="DLI311" s="1"/>
      <c r="DLJ311" s="1"/>
      <c r="DLK311" s="1"/>
      <c r="DLL311" s="1"/>
      <c r="DLM311" s="1"/>
      <c r="DLN311" s="1"/>
      <c r="DLO311" s="1"/>
      <c r="DLP311" s="1"/>
      <c r="DLQ311" s="1"/>
      <c r="DLR311" s="1"/>
      <c r="DLS311" s="1"/>
      <c r="DLT311" s="1"/>
      <c r="DLU311" s="1"/>
      <c r="DLV311" s="1"/>
      <c r="DLW311" s="1"/>
      <c r="DLX311" s="1"/>
      <c r="DLY311" s="1"/>
      <c r="DLZ311" s="1"/>
      <c r="DMA311" s="1"/>
      <c r="DMB311" s="1"/>
      <c r="DMC311" s="1"/>
      <c r="DMD311" s="1"/>
      <c r="DME311" s="1"/>
      <c r="DMF311" s="1"/>
      <c r="DMG311" s="1"/>
      <c r="DMH311" s="1"/>
      <c r="DMI311" s="1"/>
      <c r="DMJ311" s="1"/>
      <c r="DMK311" s="1"/>
      <c r="DML311" s="1"/>
      <c r="DMM311" s="1"/>
      <c r="DMN311" s="1"/>
      <c r="DMO311" s="1"/>
      <c r="DMP311" s="1"/>
      <c r="DMQ311" s="1"/>
      <c r="DMR311" s="1"/>
      <c r="DMS311" s="1"/>
      <c r="DMT311" s="1"/>
      <c r="DMU311" s="1"/>
      <c r="DMV311" s="1"/>
      <c r="DMW311" s="1"/>
      <c r="DMX311" s="1"/>
      <c r="DMY311" s="1"/>
      <c r="DMZ311" s="1"/>
      <c r="DNA311" s="1"/>
      <c r="DNB311" s="1"/>
      <c r="DNC311" s="1"/>
      <c r="DND311" s="1"/>
      <c r="DNE311" s="1"/>
      <c r="DNF311" s="1"/>
      <c r="DNG311" s="1"/>
      <c r="DNH311" s="1"/>
      <c r="DNI311" s="1"/>
      <c r="DNJ311" s="1"/>
      <c r="DNK311" s="1"/>
      <c r="DNL311" s="1"/>
      <c r="DNM311" s="1"/>
      <c r="DNN311" s="1"/>
      <c r="DNO311" s="1"/>
      <c r="DNP311" s="1"/>
      <c r="DNQ311" s="1"/>
      <c r="DNR311" s="1"/>
      <c r="DNS311" s="1"/>
      <c r="DNT311" s="1"/>
      <c r="DNU311" s="1"/>
      <c r="DNV311" s="1"/>
      <c r="DNW311" s="1"/>
      <c r="DNX311" s="1"/>
      <c r="DNY311" s="1"/>
      <c r="DNZ311" s="1"/>
      <c r="DOA311" s="1"/>
      <c r="DOB311" s="1"/>
      <c r="DOC311" s="1"/>
      <c r="DOD311" s="1"/>
      <c r="DOE311" s="1"/>
      <c r="DOF311" s="1"/>
      <c r="DOG311" s="1"/>
      <c r="DOH311" s="1"/>
      <c r="DOI311" s="1"/>
      <c r="DOJ311" s="1"/>
      <c r="DOK311" s="1"/>
      <c r="DOL311" s="1"/>
      <c r="DOM311" s="1"/>
      <c r="DON311" s="1"/>
      <c r="DOO311" s="1"/>
      <c r="DOP311" s="1"/>
      <c r="DOQ311" s="1"/>
      <c r="DOR311" s="1"/>
      <c r="DOS311" s="1"/>
      <c r="DOT311" s="1"/>
      <c r="DOU311" s="1"/>
      <c r="DOV311" s="1"/>
      <c r="DOW311" s="1"/>
      <c r="DOX311" s="1"/>
      <c r="DOY311" s="1"/>
      <c r="DOZ311" s="1"/>
      <c r="DPA311" s="1"/>
      <c r="DPB311" s="1"/>
      <c r="DPC311" s="1"/>
      <c r="DPD311" s="1"/>
      <c r="DPE311" s="1"/>
      <c r="DPF311" s="1"/>
      <c r="DPG311" s="1"/>
      <c r="DPH311" s="1"/>
      <c r="DPI311" s="1"/>
      <c r="DPJ311" s="1"/>
      <c r="DPK311" s="1"/>
      <c r="DPL311" s="1"/>
      <c r="DPM311" s="1"/>
      <c r="DPN311" s="1"/>
      <c r="DPO311" s="1"/>
      <c r="DPP311" s="1"/>
      <c r="DPQ311" s="1"/>
      <c r="DPR311" s="1"/>
      <c r="DPS311" s="1"/>
      <c r="DPT311" s="1"/>
      <c r="DPU311" s="1"/>
      <c r="DPV311" s="1"/>
      <c r="DPW311" s="1"/>
      <c r="DPX311" s="1"/>
      <c r="DPY311" s="1"/>
      <c r="DPZ311" s="1"/>
      <c r="DQA311" s="1"/>
      <c r="DQB311" s="1"/>
      <c r="DQC311" s="1"/>
      <c r="DQD311" s="1"/>
      <c r="DQE311" s="1"/>
      <c r="DQF311" s="1"/>
      <c r="DQG311" s="1"/>
      <c r="DQH311" s="1"/>
      <c r="DQI311" s="1"/>
      <c r="DQJ311" s="1"/>
      <c r="DQK311" s="1"/>
      <c r="DQL311" s="1"/>
      <c r="DQM311" s="1"/>
      <c r="DQN311" s="1"/>
      <c r="DQO311" s="1"/>
      <c r="DQP311" s="1"/>
      <c r="DQQ311" s="1"/>
      <c r="DQR311" s="1"/>
      <c r="DQS311" s="1"/>
      <c r="DQT311" s="1"/>
      <c r="DQU311" s="1"/>
      <c r="DQV311" s="1"/>
      <c r="DQW311" s="1"/>
      <c r="DQX311" s="1"/>
      <c r="DQY311" s="1"/>
      <c r="DQZ311" s="1"/>
      <c r="DRA311" s="1"/>
      <c r="DRB311" s="1"/>
      <c r="DRC311" s="1"/>
      <c r="DRD311" s="1"/>
      <c r="DRE311" s="1"/>
      <c r="DRF311" s="1"/>
      <c r="DRG311" s="1"/>
      <c r="DRH311" s="1"/>
      <c r="DRI311" s="1"/>
      <c r="DRJ311" s="1"/>
      <c r="DRK311" s="1"/>
      <c r="DRL311" s="1"/>
      <c r="DRM311" s="1"/>
      <c r="DRN311" s="1"/>
      <c r="DRO311" s="1"/>
      <c r="DRP311" s="1"/>
      <c r="DRQ311" s="1"/>
      <c r="DRR311" s="1"/>
      <c r="DRS311" s="1"/>
      <c r="DRT311" s="1"/>
      <c r="DRU311" s="1"/>
      <c r="DRV311" s="1"/>
      <c r="DRW311" s="1"/>
      <c r="DRX311" s="1"/>
      <c r="DRY311" s="1"/>
      <c r="DRZ311" s="1"/>
      <c r="DSA311" s="1"/>
      <c r="DSB311" s="1"/>
      <c r="DSC311" s="1"/>
      <c r="DSD311" s="1"/>
      <c r="DSE311" s="1"/>
      <c r="DSF311" s="1"/>
      <c r="DSG311" s="1"/>
      <c r="DSH311" s="1"/>
      <c r="DSI311" s="1"/>
      <c r="DSJ311" s="1"/>
      <c r="DSK311" s="1"/>
      <c r="DSL311" s="1"/>
      <c r="DSM311" s="1"/>
      <c r="DSN311" s="1"/>
      <c r="DSO311" s="1"/>
      <c r="DSP311" s="1"/>
      <c r="DSQ311" s="1"/>
      <c r="DSR311" s="1"/>
      <c r="DSS311" s="1"/>
      <c r="DST311" s="1"/>
      <c r="DSU311" s="1"/>
      <c r="DSV311" s="1"/>
      <c r="DSW311" s="1"/>
      <c r="DSX311" s="1"/>
      <c r="DSY311" s="1"/>
      <c r="DSZ311" s="1"/>
      <c r="DTA311" s="1"/>
      <c r="DTB311" s="1"/>
      <c r="DTC311" s="1"/>
      <c r="DTD311" s="1"/>
      <c r="DTE311" s="1"/>
      <c r="DTF311" s="1"/>
      <c r="DTG311" s="1"/>
      <c r="DTH311" s="1"/>
      <c r="DTI311" s="1"/>
      <c r="DTJ311" s="1"/>
      <c r="DTK311" s="1"/>
      <c r="DTL311" s="1"/>
      <c r="DTM311" s="1"/>
      <c r="DTN311" s="1"/>
      <c r="DTO311" s="1"/>
      <c r="DTP311" s="1"/>
      <c r="DTQ311" s="1"/>
      <c r="DTR311" s="1"/>
      <c r="DTS311" s="1"/>
      <c r="DTT311" s="1"/>
      <c r="DTU311" s="1"/>
      <c r="DTV311" s="1"/>
      <c r="DTW311" s="1"/>
      <c r="DTX311" s="1"/>
      <c r="DTY311" s="1"/>
      <c r="DTZ311" s="1"/>
      <c r="DUA311" s="1"/>
      <c r="DUB311" s="1"/>
      <c r="DUC311" s="1"/>
      <c r="DUD311" s="1"/>
      <c r="DUE311" s="1"/>
      <c r="DUF311" s="1"/>
      <c r="DUG311" s="1"/>
      <c r="DUH311" s="1"/>
      <c r="DUI311" s="1"/>
      <c r="DUJ311" s="1"/>
      <c r="DUK311" s="1"/>
      <c r="DUL311" s="1"/>
      <c r="DUM311" s="1"/>
      <c r="DUN311" s="1"/>
      <c r="DUO311" s="1"/>
      <c r="DUP311" s="1"/>
      <c r="DUQ311" s="1"/>
      <c r="DUR311" s="1"/>
      <c r="DUS311" s="1"/>
      <c r="DUT311" s="1"/>
      <c r="DUU311" s="1"/>
      <c r="DUV311" s="1"/>
      <c r="DUW311" s="1"/>
      <c r="DUX311" s="1"/>
      <c r="DUY311" s="1"/>
      <c r="DUZ311" s="1"/>
      <c r="DVA311" s="1"/>
      <c r="DVB311" s="1"/>
      <c r="DVC311" s="1"/>
      <c r="DVD311" s="1"/>
      <c r="DVE311" s="1"/>
      <c r="DVF311" s="1"/>
      <c r="DVG311" s="1"/>
      <c r="DVH311" s="1"/>
      <c r="DVI311" s="1"/>
      <c r="DVJ311" s="1"/>
      <c r="DVK311" s="1"/>
      <c r="DVL311" s="1"/>
      <c r="DVM311" s="1"/>
      <c r="DVN311" s="1"/>
      <c r="DVO311" s="1"/>
      <c r="DVP311" s="1"/>
      <c r="DVQ311" s="1"/>
      <c r="DVR311" s="1"/>
      <c r="DVS311" s="1"/>
      <c r="DVT311" s="1"/>
      <c r="DVU311" s="1"/>
      <c r="DVV311" s="1"/>
      <c r="DVW311" s="1"/>
      <c r="DVX311" s="1"/>
      <c r="DVY311" s="1"/>
      <c r="DVZ311" s="1"/>
      <c r="DWA311" s="1"/>
      <c r="DWB311" s="1"/>
      <c r="DWC311" s="1"/>
      <c r="DWD311" s="1"/>
      <c r="DWE311" s="1"/>
      <c r="DWF311" s="1"/>
      <c r="DWG311" s="1"/>
      <c r="DWH311" s="1"/>
      <c r="DWI311" s="1"/>
      <c r="DWJ311" s="1"/>
      <c r="DWK311" s="1"/>
      <c r="DWL311" s="1"/>
      <c r="DWM311" s="1"/>
      <c r="DWN311" s="1"/>
      <c r="DWO311" s="1"/>
      <c r="DWP311" s="1"/>
      <c r="DWQ311" s="1"/>
      <c r="DWR311" s="1"/>
      <c r="DWS311" s="1"/>
      <c r="DWT311" s="1"/>
      <c r="DWU311" s="1"/>
      <c r="DWV311" s="1"/>
      <c r="DWW311" s="1"/>
      <c r="DWX311" s="1"/>
      <c r="DWY311" s="1"/>
      <c r="DWZ311" s="1"/>
      <c r="DXA311" s="1"/>
      <c r="DXB311" s="1"/>
      <c r="DXC311" s="1"/>
      <c r="DXD311" s="1"/>
      <c r="DXE311" s="1"/>
      <c r="DXF311" s="1"/>
      <c r="DXG311" s="1"/>
      <c r="DXH311" s="1"/>
      <c r="DXI311" s="1"/>
      <c r="DXJ311" s="1"/>
      <c r="DXK311" s="1"/>
      <c r="DXL311" s="1"/>
      <c r="DXM311" s="1"/>
      <c r="DXN311" s="1"/>
      <c r="DXO311" s="1"/>
      <c r="DXP311" s="1"/>
      <c r="DXQ311" s="1"/>
      <c r="DXR311" s="1"/>
      <c r="DXS311" s="1"/>
      <c r="DXT311" s="1"/>
      <c r="DXU311" s="1"/>
      <c r="DXV311" s="1"/>
      <c r="DXW311" s="1"/>
      <c r="DXX311" s="1"/>
      <c r="DXY311" s="1"/>
      <c r="DXZ311" s="1"/>
      <c r="DYA311" s="1"/>
      <c r="DYB311" s="1"/>
      <c r="DYC311" s="1"/>
      <c r="DYD311" s="1"/>
      <c r="DYE311" s="1"/>
      <c r="DYF311" s="1"/>
      <c r="DYG311" s="1"/>
      <c r="DYH311" s="1"/>
      <c r="DYI311" s="1"/>
      <c r="DYJ311" s="1"/>
      <c r="DYK311" s="1"/>
      <c r="DYL311" s="1"/>
      <c r="DYM311" s="1"/>
      <c r="DYN311" s="1"/>
      <c r="DYO311" s="1"/>
      <c r="DYP311" s="1"/>
      <c r="DYQ311" s="1"/>
      <c r="DYR311" s="1"/>
      <c r="DYS311" s="1"/>
      <c r="DYT311" s="1"/>
      <c r="DYU311" s="1"/>
      <c r="DYV311" s="1"/>
      <c r="DYW311" s="1"/>
      <c r="DYX311" s="1"/>
      <c r="DYY311" s="1"/>
      <c r="DYZ311" s="1"/>
      <c r="DZA311" s="1"/>
      <c r="DZB311" s="1"/>
      <c r="DZC311" s="1"/>
      <c r="DZD311" s="1"/>
      <c r="DZE311" s="1"/>
      <c r="DZF311" s="1"/>
      <c r="DZG311" s="1"/>
      <c r="DZH311" s="1"/>
      <c r="DZI311" s="1"/>
      <c r="DZJ311" s="1"/>
      <c r="DZK311" s="1"/>
      <c r="DZL311" s="1"/>
      <c r="DZM311" s="1"/>
      <c r="DZN311" s="1"/>
      <c r="DZO311" s="1"/>
      <c r="DZP311" s="1"/>
      <c r="DZQ311" s="1"/>
      <c r="DZR311" s="1"/>
      <c r="DZS311" s="1"/>
      <c r="DZT311" s="1"/>
      <c r="DZU311" s="1"/>
      <c r="DZV311" s="1"/>
      <c r="DZW311" s="1"/>
      <c r="DZX311" s="1"/>
      <c r="DZY311" s="1"/>
      <c r="DZZ311" s="1"/>
      <c r="EAA311" s="1"/>
      <c r="EAB311" s="1"/>
      <c r="EAC311" s="1"/>
      <c r="EAD311" s="1"/>
      <c r="EAE311" s="1"/>
      <c r="EAF311" s="1"/>
      <c r="EAG311" s="1"/>
      <c r="EAH311" s="1"/>
      <c r="EAI311" s="1"/>
      <c r="EAJ311" s="1"/>
      <c r="EAK311" s="1"/>
      <c r="EAL311" s="1"/>
      <c r="EAM311" s="1"/>
      <c r="EAN311" s="1"/>
      <c r="EAO311" s="1"/>
      <c r="EAP311" s="1"/>
      <c r="EAQ311" s="1"/>
      <c r="EAR311" s="1"/>
      <c r="EAS311" s="1"/>
      <c r="EAT311" s="1"/>
      <c r="EAU311" s="1"/>
      <c r="EAV311" s="1"/>
      <c r="EAW311" s="1"/>
      <c r="EAX311" s="1"/>
      <c r="EAY311" s="1"/>
      <c r="EAZ311" s="1"/>
      <c r="EBA311" s="1"/>
      <c r="EBB311" s="1"/>
      <c r="EBC311" s="1"/>
      <c r="EBD311" s="1"/>
      <c r="EBE311" s="1"/>
      <c r="EBF311" s="1"/>
      <c r="EBG311" s="1"/>
      <c r="EBH311" s="1"/>
      <c r="EBI311" s="1"/>
      <c r="EBJ311" s="1"/>
      <c r="EBK311" s="1"/>
      <c r="EBL311" s="1"/>
      <c r="EBM311" s="1"/>
      <c r="EBN311" s="1"/>
      <c r="EBO311" s="1"/>
      <c r="EBP311" s="1"/>
      <c r="EBQ311" s="1"/>
      <c r="EBR311" s="1"/>
      <c r="EBS311" s="1"/>
      <c r="EBT311" s="1"/>
      <c r="EBU311" s="1"/>
      <c r="EBV311" s="1"/>
      <c r="EBW311" s="1"/>
      <c r="EBX311" s="1"/>
      <c r="EBY311" s="1"/>
      <c r="EBZ311" s="1"/>
      <c r="ECA311" s="1"/>
      <c r="ECB311" s="1"/>
      <c r="ECC311" s="1"/>
      <c r="ECD311" s="1"/>
      <c r="ECE311" s="1"/>
      <c r="ECF311" s="1"/>
      <c r="ECG311" s="1"/>
      <c r="ECH311" s="1"/>
      <c r="ECI311" s="1"/>
      <c r="ECJ311" s="1"/>
      <c r="ECK311" s="1"/>
      <c r="ECL311" s="1"/>
      <c r="ECM311" s="1"/>
      <c r="ECN311" s="1"/>
      <c r="ECO311" s="1"/>
      <c r="ECP311" s="1"/>
      <c r="ECQ311" s="1"/>
      <c r="ECR311" s="1"/>
      <c r="ECS311" s="1"/>
      <c r="ECT311" s="1"/>
      <c r="ECU311" s="1"/>
      <c r="ECV311" s="1"/>
      <c r="ECW311" s="1"/>
      <c r="ECX311" s="1"/>
      <c r="ECY311" s="1"/>
      <c r="ECZ311" s="1"/>
      <c r="EDA311" s="1"/>
      <c r="EDB311" s="1"/>
      <c r="EDC311" s="1"/>
      <c r="EDD311" s="1"/>
      <c r="EDE311" s="1"/>
      <c r="EDF311" s="1"/>
      <c r="EDG311" s="1"/>
      <c r="EDH311" s="1"/>
      <c r="EDI311" s="1"/>
      <c r="EDJ311" s="1"/>
      <c r="EDK311" s="1"/>
      <c r="EDL311" s="1"/>
      <c r="EDM311" s="1"/>
      <c r="EDN311" s="1"/>
      <c r="EDO311" s="1"/>
      <c r="EDP311" s="1"/>
      <c r="EDQ311" s="1"/>
      <c r="EDR311" s="1"/>
      <c r="EDS311" s="1"/>
      <c r="EDT311" s="1"/>
      <c r="EDU311" s="1"/>
      <c r="EDV311" s="1"/>
      <c r="EDW311" s="1"/>
      <c r="EDX311" s="1"/>
      <c r="EDY311" s="1"/>
      <c r="EDZ311" s="1"/>
      <c r="EEA311" s="1"/>
      <c r="EEB311" s="1"/>
      <c r="EEC311" s="1"/>
      <c r="EED311" s="1"/>
      <c r="EEE311" s="1"/>
      <c r="EEF311" s="1"/>
      <c r="EEG311" s="1"/>
      <c r="EEH311" s="1"/>
      <c r="EEI311" s="1"/>
      <c r="EEJ311" s="1"/>
      <c r="EEK311" s="1"/>
      <c r="EEL311" s="1"/>
      <c r="EEM311" s="1"/>
      <c r="EEN311" s="1"/>
      <c r="EEO311" s="1"/>
      <c r="EEP311" s="1"/>
      <c r="EEQ311" s="1"/>
      <c r="EER311" s="1"/>
      <c r="EES311" s="1"/>
      <c r="EET311" s="1"/>
      <c r="EEU311" s="1"/>
      <c r="EEV311" s="1"/>
      <c r="EEW311" s="1"/>
      <c r="EEX311" s="1"/>
      <c r="EEY311" s="1"/>
      <c r="EEZ311" s="1"/>
      <c r="EFA311" s="1"/>
      <c r="EFB311" s="1"/>
      <c r="EFC311" s="1"/>
      <c r="EFD311" s="1"/>
      <c r="EFE311" s="1"/>
      <c r="EFF311" s="1"/>
      <c r="EFG311" s="1"/>
      <c r="EFH311" s="1"/>
      <c r="EFI311" s="1"/>
      <c r="EFJ311" s="1"/>
      <c r="EFK311" s="1"/>
      <c r="EFL311" s="1"/>
      <c r="EFM311" s="1"/>
      <c r="EFN311" s="1"/>
      <c r="EFO311" s="1"/>
      <c r="EFP311" s="1"/>
      <c r="EFQ311" s="1"/>
      <c r="EFR311" s="1"/>
      <c r="EFS311" s="1"/>
      <c r="EFT311" s="1"/>
      <c r="EFU311" s="1"/>
      <c r="EFV311" s="1"/>
      <c r="EFW311" s="1"/>
      <c r="EFX311" s="1"/>
      <c r="EFY311" s="1"/>
      <c r="EFZ311" s="1"/>
      <c r="EGA311" s="1"/>
      <c r="EGB311" s="1"/>
      <c r="EGC311" s="1"/>
      <c r="EGD311" s="1"/>
      <c r="EGE311" s="1"/>
      <c r="EGF311" s="1"/>
      <c r="EGG311" s="1"/>
      <c r="EGH311" s="1"/>
      <c r="EGI311" s="1"/>
      <c r="EGJ311" s="1"/>
      <c r="EGK311" s="1"/>
      <c r="EGL311" s="1"/>
      <c r="EGM311" s="1"/>
      <c r="EGN311" s="1"/>
      <c r="EGO311" s="1"/>
      <c r="EGP311" s="1"/>
      <c r="EGQ311" s="1"/>
      <c r="EGR311" s="1"/>
      <c r="EGS311" s="1"/>
      <c r="EGT311" s="1"/>
      <c r="EGU311" s="1"/>
      <c r="EGV311" s="1"/>
      <c r="EGW311" s="1"/>
      <c r="EGX311" s="1"/>
      <c r="EGY311" s="1"/>
      <c r="EGZ311" s="1"/>
      <c r="EHA311" s="1"/>
      <c r="EHB311" s="1"/>
      <c r="EHC311" s="1"/>
      <c r="EHD311" s="1"/>
      <c r="EHE311" s="1"/>
      <c r="EHF311" s="1"/>
      <c r="EHG311" s="1"/>
      <c r="EHH311" s="1"/>
      <c r="EHI311" s="1"/>
      <c r="EHJ311" s="1"/>
      <c r="EHK311" s="1"/>
      <c r="EHL311" s="1"/>
      <c r="EHM311" s="1"/>
      <c r="EHN311" s="1"/>
      <c r="EHO311" s="1"/>
      <c r="EHP311" s="1"/>
      <c r="EHQ311" s="1"/>
      <c r="EHR311" s="1"/>
      <c r="EHS311" s="1"/>
      <c r="EHT311" s="1"/>
      <c r="EHU311" s="1"/>
      <c r="EHV311" s="1"/>
      <c r="EHW311" s="1"/>
      <c r="EHX311" s="1"/>
      <c r="EHY311" s="1"/>
      <c r="EHZ311" s="1"/>
      <c r="EIA311" s="1"/>
      <c r="EIB311" s="1"/>
      <c r="EIC311" s="1"/>
      <c r="EID311" s="1"/>
      <c r="EIE311" s="1"/>
      <c r="EIF311" s="1"/>
      <c r="EIG311" s="1"/>
      <c r="EIH311" s="1"/>
      <c r="EII311" s="1"/>
      <c r="EIJ311" s="1"/>
      <c r="EIK311" s="1"/>
      <c r="EIL311" s="1"/>
      <c r="EIM311" s="1"/>
      <c r="EIN311" s="1"/>
      <c r="EIO311" s="1"/>
      <c r="EIP311" s="1"/>
      <c r="EIQ311" s="1"/>
      <c r="EIR311" s="1"/>
      <c r="EIS311" s="1"/>
      <c r="EIT311" s="1"/>
      <c r="EIU311" s="1"/>
      <c r="EIV311" s="1"/>
      <c r="EIW311" s="1"/>
      <c r="EIX311" s="1"/>
      <c r="EIY311" s="1"/>
      <c r="EIZ311" s="1"/>
      <c r="EJA311" s="1"/>
      <c r="EJB311" s="1"/>
      <c r="EJC311" s="1"/>
      <c r="EJD311" s="1"/>
      <c r="EJE311" s="1"/>
      <c r="EJF311" s="1"/>
      <c r="EJG311" s="1"/>
      <c r="EJH311" s="1"/>
      <c r="EJI311" s="1"/>
      <c r="EJJ311" s="1"/>
      <c r="EJK311" s="1"/>
      <c r="EJL311" s="1"/>
      <c r="EJM311" s="1"/>
      <c r="EJN311" s="1"/>
      <c r="EJO311" s="1"/>
      <c r="EJP311" s="1"/>
      <c r="EJQ311" s="1"/>
      <c r="EJR311" s="1"/>
      <c r="EJS311" s="1"/>
      <c r="EJT311" s="1"/>
      <c r="EJU311" s="1"/>
      <c r="EJV311" s="1"/>
      <c r="EJW311" s="1"/>
      <c r="EJX311" s="1"/>
      <c r="EJY311" s="1"/>
      <c r="EJZ311" s="1"/>
      <c r="EKA311" s="1"/>
      <c r="EKB311" s="1"/>
      <c r="EKC311" s="1"/>
      <c r="EKD311" s="1"/>
      <c r="EKE311" s="1"/>
      <c r="EKF311" s="1"/>
      <c r="EKG311" s="1"/>
      <c r="EKH311" s="1"/>
      <c r="EKI311" s="1"/>
      <c r="EKJ311" s="1"/>
      <c r="EKK311" s="1"/>
      <c r="EKL311" s="1"/>
      <c r="EKM311" s="1"/>
      <c r="EKN311" s="1"/>
      <c r="EKO311" s="1"/>
      <c r="EKP311" s="1"/>
      <c r="EKQ311" s="1"/>
      <c r="EKR311" s="1"/>
      <c r="EKS311" s="1"/>
      <c r="EKT311" s="1"/>
      <c r="EKU311" s="1"/>
      <c r="EKV311" s="1"/>
      <c r="EKW311" s="1"/>
      <c r="EKX311" s="1"/>
      <c r="EKY311" s="1"/>
      <c r="EKZ311" s="1"/>
      <c r="ELA311" s="1"/>
      <c r="ELB311" s="1"/>
      <c r="ELC311" s="1"/>
      <c r="ELD311" s="1"/>
      <c r="ELE311" s="1"/>
      <c r="ELF311" s="1"/>
      <c r="ELG311" s="1"/>
      <c r="ELH311" s="1"/>
      <c r="ELI311" s="1"/>
      <c r="ELJ311" s="1"/>
      <c r="ELK311" s="1"/>
      <c r="ELL311" s="1"/>
      <c r="ELM311" s="1"/>
      <c r="ELN311" s="1"/>
      <c r="ELO311" s="1"/>
      <c r="ELP311" s="1"/>
      <c r="ELQ311" s="1"/>
      <c r="ELR311" s="1"/>
      <c r="ELS311" s="1"/>
      <c r="ELT311" s="1"/>
      <c r="ELU311" s="1"/>
      <c r="ELV311" s="1"/>
      <c r="ELW311" s="1"/>
      <c r="ELX311" s="1"/>
      <c r="ELY311" s="1"/>
      <c r="ELZ311" s="1"/>
      <c r="EMA311" s="1"/>
      <c r="EMB311" s="1"/>
      <c r="EMC311" s="1"/>
      <c r="EMD311" s="1"/>
      <c r="EME311" s="1"/>
      <c r="EMF311" s="1"/>
      <c r="EMG311" s="1"/>
      <c r="EMH311" s="1"/>
      <c r="EMI311" s="1"/>
      <c r="EMJ311" s="1"/>
      <c r="EMK311" s="1"/>
      <c r="EML311" s="1"/>
      <c r="EMM311" s="1"/>
      <c r="EMN311" s="1"/>
      <c r="EMO311" s="1"/>
      <c r="EMP311" s="1"/>
      <c r="EMQ311" s="1"/>
      <c r="EMR311" s="1"/>
      <c r="EMS311" s="1"/>
      <c r="EMT311" s="1"/>
      <c r="EMU311" s="1"/>
      <c r="EMV311" s="1"/>
      <c r="EMW311" s="1"/>
      <c r="EMX311" s="1"/>
      <c r="EMY311" s="1"/>
      <c r="EMZ311" s="1"/>
      <c r="ENA311" s="1"/>
      <c r="ENB311" s="1"/>
      <c r="ENC311" s="1"/>
      <c r="END311" s="1"/>
      <c r="ENE311" s="1"/>
      <c r="ENF311" s="1"/>
      <c r="ENG311" s="1"/>
      <c r="ENH311" s="1"/>
      <c r="ENI311" s="1"/>
      <c r="ENJ311" s="1"/>
      <c r="ENK311" s="1"/>
      <c r="ENL311" s="1"/>
      <c r="ENM311" s="1"/>
      <c r="ENN311" s="1"/>
      <c r="ENO311" s="1"/>
      <c r="ENP311" s="1"/>
      <c r="ENQ311" s="1"/>
      <c r="ENR311" s="1"/>
      <c r="ENS311" s="1"/>
      <c r="ENT311" s="1"/>
      <c r="ENU311" s="1"/>
      <c r="ENV311" s="1"/>
      <c r="ENW311" s="1"/>
      <c r="ENX311" s="1"/>
      <c r="ENY311" s="1"/>
      <c r="ENZ311" s="1"/>
      <c r="EOA311" s="1"/>
      <c r="EOB311" s="1"/>
      <c r="EOC311" s="1"/>
      <c r="EOD311" s="1"/>
      <c r="EOE311" s="1"/>
      <c r="EOF311" s="1"/>
      <c r="EOG311" s="1"/>
      <c r="EOH311" s="1"/>
      <c r="EOI311" s="1"/>
      <c r="EOJ311" s="1"/>
      <c r="EOK311" s="1"/>
      <c r="EOL311" s="1"/>
      <c r="EOM311" s="1"/>
      <c r="EON311" s="1"/>
      <c r="EOO311" s="1"/>
      <c r="EOP311" s="1"/>
      <c r="EOQ311" s="1"/>
      <c r="EOR311" s="1"/>
      <c r="EOS311" s="1"/>
      <c r="EOT311" s="1"/>
      <c r="EOU311" s="1"/>
      <c r="EOV311" s="1"/>
      <c r="EOW311" s="1"/>
      <c r="EOX311" s="1"/>
      <c r="EOY311" s="1"/>
      <c r="EOZ311" s="1"/>
      <c r="EPA311" s="1"/>
      <c r="EPB311" s="1"/>
      <c r="EPC311" s="1"/>
      <c r="EPD311" s="1"/>
      <c r="EPE311" s="1"/>
      <c r="EPF311" s="1"/>
      <c r="EPG311" s="1"/>
      <c r="EPH311" s="1"/>
      <c r="EPI311" s="1"/>
      <c r="EPJ311" s="1"/>
      <c r="EPK311" s="1"/>
      <c r="EPL311" s="1"/>
      <c r="EPM311" s="1"/>
      <c r="EPN311" s="1"/>
      <c r="EPO311" s="1"/>
      <c r="EPP311" s="1"/>
      <c r="EPQ311" s="1"/>
      <c r="EPR311" s="1"/>
      <c r="EPS311" s="1"/>
      <c r="EPT311" s="1"/>
      <c r="EPU311" s="1"/>
      <c r="EPV311" s="1"/>
      <c r="EPW311" s="1"/>
      <c r="EPX311" s="1"/>
      <c r="EPY311" s="1"/>
      <c r="EPZ311" s="1"/>
      <c r="EQA311" s="1"/>
      <c r="EQB311" s="1"/>
      <c r="EQC311" s="1"/>
      <c r="EQD311" s="1"/>
      <c r="EQE311" s="1"/>
      <c r="EQF311" s="1"/>
      <c r="EQG311" s="1"/>
      <c r="EQH311" s="1"/>
      <c r="EQI311" s="1"/>
      <c r="EQJ311" s="1"/>
      <c r="EQK311" s="1"/>
      <c r="EQL311" s="1"/>
      <c r="EQM311" s="1"/>
      <c r="EQN311" s="1"/>
      <c r="EQO311" s="1"/>
      <c r="EQP311" s="1"/>
      <c r="EQQ311" s="1"/>
      <c r="EQR311" s="1"/>
      <c r="EQS311" s="1"/>
      <c r="EQT311" s="1"/>
      <c r="EQU311" s="1"/>
      <c r="EQV311" s="1"/>
      <c r="EQW311" s="1"/>
      <c r="EQX311" s="1"/>
      <c r="EQY311" s="1"/>
      <c r="EQZ311" s="1"/>
      <c r="ERA311" s="1"/>
      <c r="ERB311" s="1"/>
      <c r="ERC311" s="1"/>
      <c r="ERD311" s="1"/>
      <c r="ERE311" s="1"/>
      <c r="ERF311" s="1"/>
      <c r="ERG311" s="1"/>
      <c r="ERH311" s="1"/>
      <c r="ERI311" s="1"/>
      <c r="ERJ311" s="1"/>
      <c r="ERK311" s="1"/>
      <c r="ERL311" s="1"/>
      <c r="ERM311" s="1"/>
      <c r="ERN311" s="1"/>
      <c r="ERO311" s="1"/>
      <c r="ERP311" s="1"/>
      <c r="ERQ311" s="1"/>
      <c r="ERR311" s="1"/>
      <c r="ERS311" s="1"/>
      <c r="ERT311" s="1"/>
      <c r="ERU311" s="1"/>
      <c r="ERV311" s="1"/>
      <c r="ERW311" s="1"/>
      <c r="ERX311" s="1"/>
      <c r="ERY311" s="1"/>
      <c r="ERZ311" s="1"/>
      <c r="ESA311" s="1"/>
      <c r="ESB311" s="1"/>
      <c r="ESC311" s="1"/>
      <c r="ESD311" s="1"/>
      <c r="ESE311" s="1"/>
      <c r="ESF311" s="1"/>
      <c r="ESG311" s="1"/>
      <c r="ESH311" s="1"/>
      <c r="ESI311" s="1"/>
      <c r="ESJ311" s="1"/>
      <c r="ESK311" s="1"/>
      <c r="ESL311" s="1"/>
      <c r="ESM311" s="1"/>
      <c r="ESN311" s="1"/>
      <c r="ESO311" s="1"/>
      <c r="ESP311" s="1"/>
      <c r="ESQ311" s="1"/>
      <c r="ESR311" s="1"/>
      <c r="ESS311" s="1"/>
      <c r="EST311" s="1"/>
      <c r="ESU311" s="1"/>
      <c r="ESV311" s="1"/>
      <c r="ESW311" s="1"/>
      <c r="ESX311" s="1"/>
      <c r="ESY311" s="1"/>
      <c r="ESZ311" s="1"/>
      <c r="ETA311" s="1"/>
      <c r="ETB311" s="1"/>
      <c r="ETC311" s="1"/>
      <c r="ETD311" s="1"/>
      <c r="ETE311" s="1"/>
      <c r="ETF311" s="1"/>
      <c r="ETG311" s="1"/>
      <c r="ETH311" s="1"/>
      <c r="ETI311" s="1"/>
      <c r="ETJ311" s="1"/>
      <c r="ETK311" s="1"/>
      <c r="ETL311" s="1"/>
      <c r="ETM311" s="1"/>
      <c r="ETN311" s="1"/>
      <c r="ETO311" s="1"/>
      <c r="ETP311" s="1"/>
      <c r="ETQ311" s="1"/>
      <c r="ETR311" s="1"/>
      <c r="ETS311" s="1"/>
      <c r="ETT311" s="1"/>
      <c r="ETU311" s="1"/>
      <c r="ETV311" s="1"/>
      <c r="ETW311" s="1"/>
      <c r="ETX311" s="1"/>
      <c r="ETY311" s="1"/>
      <c r="ETZ311" s="1"/>
      <c r="EUA311" s="1"/>
      <c r="EUB311" s="1"/>
      <c r="EUC311" s="1"/>
      <c r="EUD311" s="1"/>
      <c r="EUE311" s="1"/>
      <c r="EUF311" s="1"/>
      <c r="EUG311" s="1"/>
      <c r="EUH311" s="1"/>
      <c r="EUI311" s="1"/>
      <c r="EUJ311" s="1"/>
      <c r="EUK311" s="1"/>
      <c r="EUL311" s="1"/>
      <c r="EUM311" s="1"/>
      <c r="EUN311" s="1"/>
      <c r="EUO311" s="1"/>
      <c r="EUP311" s="1"/>
      <c r="EUQ311" s="1"/>
      <c r="EUR311" s="1"/>
      <c r="EUS311" s="1"/>
      <c r="EUT311" s="1"/>
      <c r="EUU311" s="1"/>
      <c r="EUV311" s="1"/>
      <c r="EUW311" s="1"/>
      <c r="EUX311" s="1"/>
      <c r="EUY311" s="1"/>
      <c r="EUZ311" s="1"/>
      <c r="EVA311" s="1"/>
      <c r="EVB311" s="1"/>
      <c r="EVC311" s="1"/>
      <c r="EVD311" s="1"/>
      <c r="EVE311" s="1"/>
      <c r="EVF311" s="1"/>
      <c r="EVG311" s="1"/>
      <c r="EVH311" s="1"/>
      <c r="EVI311" s="1"/>
      <c r="EVJ311" s="1"/>
      <c r="EVK311" s="1"/>
      <c r="EVL311" s="1"/>
      <c r="EVM311" s="1"/>
      <c r="EVN311" s="1"/>
      <c r="EVO311" s="1"/>
      <c r="EVP311" s="1"/>
      <c r="EVQ311" s="1"/>
      <c r="EVR311" s="1"/>
      <c r="EVS311" s="1"/>
      <c r="EVT311" s="1"/>
      <c r="EVU311" s="1"/>
      <c r="EVV311" s="1"/>
      <c r="EVW311" s="1"/>
      <c r="EVX311" s="1"/>
      <c r="EVY311" s="1"/>
      <c r="EVZ311" s="1"/>
      <c r="EWA311" s="1"/>
      <c r="EWB311" s="1"/>
      <c r="EWC311" s="1"/>
      <c r="EWD311" s="1"/>
      <c r="EWE311" s="1"/>
      <c r="EWF311" s="1"/>
      <c r="EWG311" s="1"/>
      <c r="EWH311" s="1"/>
      <c r="EWI311" s="1"/>
      <c r="EWJ311" s="1"/>
      <c r="EWK311" s="1"/>
      <c r="EWL311" s="1"/>
      <c r="EWM311" s="1"/>
      <c r="EWN311" s="1"/>
      <c r="EWO311" s="1"/>
      <c r="EWP311" s="1"/>
      <c r="EWQ311" s="1"/>
      <c r="EWR311" s="1"/>
      <c r="EWS311" s="1"/>
      <c r="EWT311" s="1"/>
      <c r="EWU311" s="1"/>
      <c r="EWV311" s="1"/>
      <c r="EWW311" s="1"/>
      <c r="EWX311" s="1"/>
      <c r="EWY311" s="1"/>
      <c r="EWZ311" s="1"/>
      <c r="EXA311" s="1"/>
      <c r="EXB311" s="1"/>
      <c r="EXC311" s="1"/>
      <c r="EXD311" s="1"/>
      <c r="EXE311" s="1"/>
      <c r="EXF311" s="1"/>
      <c r="EXG311" s="1"/>
      <c r="EXH311" s="1"/>
      <c r="EXI311" s="1"/>
      <c r="EXJ311" s="1"/>
      <c r="EXK311" s="1"/>
      <c r="EXL311" s="1"/>
      <c r="EXM311" s="1"/>
      <c r="EXN311" s="1"/>
      <c r="EXO311" s="1"/>
      <c r="EXP311" s="1"/>
      <c r="EXQ311" s="1"/>
      <c r="EXR311" s="1"/>
      <c r="EXS311" s="1"/>
      <c r="EXT311" s="1"/>
      <c r="EXU311" s="1"/>
      <c r="EXV311" s="1"/>
      <c r="EXW311" s="1"/>
      <c r="EXX311" s="1"/>
      <c r="EXY311" s="1"/>
      <c r="EXZ311" s="1"/>
      <c r="EYA311" s="1"/>
      <c r="EYB311" s="1"/>
      <c r="EYC311" s="1"/>
      <c r="EYD311" s="1"/>
      <c r="EYE311" s="1"/>
      <c r="EYF311" s="1"/>
      <c r="EYG311" s="1"/>
      <c r="EYH311" s="1"/>
      <c r="EYI311" s="1"/>
      <c r="EYJ311" s="1"/>
      <c r="EYK311" s="1"/>
      <c r="EYL311" s="1"/>
      <c r="EYM311" s="1"/>
      <c r="EYN311" s="1"/>
      <c r="EYO311" s="1"/>
      <c r="EYP311" s="1"/>
      <c r="EYQ311" s="1"/>
      <c r="EYR311" s="1"/>
      <c r="EYS311" s="1"/>
      <c r="EYT311" s="1"/>
      <c r="EYU311" s="1"/>
      <c r="EYV311" s="1"/>
      <c r="EYW311" s="1"/>
      <c r="EYX311" s="1"/>
      <c r="EYY311" s="1"/>
      <c r="EYZ311" s="1"/>
      <c r="EZA311" s="1"/>
      <c r="EZB311" s="1"/>
      <c r="EZC311" s="1"/>
      <c r="EZD311" s="1"/>
      <c r="EZE311" s="1"/>
      <c r="EZF311" s="1"/>
      <c r="EZG311" s="1"/>
      <c r="EZH311" s="1"/>
      <c r="EZI311" s="1"/>
      <c r="EZJ311" s="1"/>
      <c r="EZK311" s="1"/>
      <c r="EZL311" s="1"/>
      <c r="EZM311" s="1"/>
      <c r="EZN311" s="1"/>
      <c r="EZO311" s="1"/>
      <c r="EZP311" s="1"/>
      <c r="EZQ311" s="1"/>
      <c r="EZR311" s="1"/>
      <c r="EZS311" s="1"/>
      <c r="EZT311" s="1"/>
      <c r="EZU311" s="1"/>
      <c r="EZV311" s="1"/>
      <c r="EZW311" s="1"/>
      <c r="EZX311" s="1"/>
      <c r="EZY311" s="1"/>
      <c r="EZZ311" s="1"/>
      <c r="FAA311" s="1"/>
      <c r="FAB311" s="1"/>
      <c r="FAC311" s="1"/>
      <c r="FAD311" s="1"/>
      <c r="FAE311" s="1"/>
      <c r="FAF311" s="1"/>
      <c r="FAG311" s="1"/>
      <c r="FAH311" s="1"/>
      <c r="FAI311" s="1"/>
      <c r="FAJ311" s="1"/>
      <c r="FAK311" s="1"/>
      <c r="FAL311" s="1"/>
      <c r="FAM311" s="1"/>
      <c r="FAN311" s="1"/>
      <c r="FAO311" s="1"/>
      <c r="FAP311" s="1"/>
      <c r="FAQ311" s="1"/>
      <c r="FAR311" s="1"/>
      <c r="FAS311" s="1"/>
      <c r="FAT311" s="1"/>
      <c r="FAU311" s="1"/>
      <c r="FAV311" s="1"/>
      <c r="FAW311" s="1"/>
      <c r="FAX311" s="1"/>
      <c r="FAY311" s="1"/>
      <c r="FAZ311" s="1"/>
      <c r="FBA311" s="1"/>
      <c r="FBB311" s="1"/>
      <c r="FBC311" s="1"/>
      <c r="FBD311" s="1"/>
      <c r="FBE311" s="1"/>
      <c r="FBF311" s="1"/>
      <c r="FBG311" s="1"/>
      <c r="FBH311" s="1"/>
      <c r="FBI311" s="1"/>
      <c r="FBJ311" s="1"/>
      <c r="FBK311" s="1"/>
      <c r="FBL311" s="1"/>
      <c r="FBM311" s="1"/>
      <c r="FBN311" s="1"/>
      <c r="FBO311" s="1"/>
      <c r="FBP311" s="1"/>
      <c r="FBQ311" s="1"/>
      <c r="FBR311" s="1"/>
      <c r="FBS311" s="1"/>
      <c r="FBT311" s="1"/>
      <c r="FBU311" s="1"/>
      <c r="FBV311" s="1"/>
      <c r="FBW311" s="1"/>
      <c r="FBX311" s="1"/>
      <c r="FBY311" s="1"/>
      <c r="FBZ311" s="1"/>
      <c r="FCA311" s="1"/>
      <c r="FCB311" s="1"/>
      <c r="FCC311" s="1"/>
      <c r="FCD311" s="1"/>
      <c r="FCE311" s="1"/>
      <c r="FCF311" s="1"/>
      <c r="FCG311" s="1"/>
      <c r="FCH311" s="1"/>
      <c r="FCI311" s="1"/>
      <c r="FCJ311" s="1"/>
      <c r="FCK311" s="1"/>
      <c r="FCL311" s="1"/>
      <c r="FCM311" s="1"/>
      <c r="FCN311" s="1"/>
      <c r="FCO311" s="1"/>
      <c r="FCP311" s="1"/>
      <c r="FCQ311" s="1"/>
      <c r="FCR311" s="1"/>
      <c r="FCS311" s="1"/>
      <c r="FCT311" s="1"/>
      <c r="FCU311" s="1"/>
      <c r="FCV311" s="1"/>
      <c r="FCW311" s="1"/>
      <c r="FCX311" s="1"/>
      <c r="FCY311" s="1"/>
      <c r="FCZ311" s="1"/>
      <c r="FDA311" s="1"/>
      <c r="FDB311" s="1"/>
      <c r="FDC311" s="1"/>
      <c r="FDD311" s="1"/>
      <c r="FDE311" s="1"/>
      <c r="FDF311" s="1"/>
      <c r="FDG311" s="1"/>
      <c r="FDH311" s="1"/>
      <c r="FDI311" s="1"/>
      <c r="FDJ311" s="1"/>
      <c r="FDK311" s="1"/>
      <c r="FDL311" s="1"/>
      <c r="FDM311" s="1"/>
      <c r="FDN311" s="1"/>
      <c r="FDO311" s="1"/>
      <c r="FDP311" s="1"/>
      <c r="FDQ311" s="1"/>
      <c r="FDR311" s="1"/>
      <c r="FDS311" s="1"/>
      <c r="FDT311" s="1"/>
      <c r="FDU311" s="1"/>
      <c r="FDV311" s="1"/>
      <c r="FDW311" s="1"/>
      <c r="FDX311" s="1"/>
      <c r="FDY311" s="1"/>
      <c r="FDZ311" s="1"/>
      <c r="FEA311" s="1"/>
      <c r="FEB311" s="1"/>
      <c r="FEC311" s="1"/>
      <c r="FED311" s="1"/>
      <c r="FEE311" s="1"/>
      <c r="FEF311" s="1"/>
      <c r="FEG311" s="1"/>
      <c r="FEH311" s="1"/>
      <c r="FEI311" s="1"/>
      <c r="FEJ311" s="1"/>
      <c r="FEK311" s="1"/>
      <c r="FEL311" s="1"/>
      <c r="FEM311" s="1"/>
      <c r="FEN311" s="1"/>
      <c r="FEO311" s="1"/>
      <c r="FEP311" s="1"/>
      <c r="FEQ311" s="1"/>
      <c r="FER311" s="1"/>
      <c r="FES311" s="1"/>
      <c r="FET311" s="1"/>
      <c r="FEU311" s="1"/>
      <c r="FEV311" s="1"/>
      <c r="FEW311" s="1"/>
      <c r="FEX311" s="1"/>
      <c r="FEY311" s="1"/>
      <c r="FEZ311" s="1"/>
      <c r="FFA311" s="1"/>
      <c r="FFB311" s="1"/>
      <c r="FFC311" s="1"/>
      <c r="FFD311" s="1"/>
      <c r="FFE311" s="1"/>
      <c r="FFF311" s="1"/>
      <c r="FFG311" s="1"/>
      <c r="FFH311" s="1"/>
      <c r="FFI311" s="1"/>
      <c r="FFJ311" s="1"/>
      <c r="FFK311" s="1"/>
      <c r="FFL311" s="1"/>
      <c r="FFM311" s="1"/>
      <c r="FFN311" s="1"/>
      <c r="FFO311" s="1"/>
      <c r="FFP311" s="1"/>
      <c r="FFQ311" s="1"/>
      <c r="FFR311" s="1"/>
      <c r="FFS311" s="1"/>
      <c r="FFT311" s="1"/>
      <c r="FFU311" s="1"/>
      <c r="FFV311" s="1"/>
      <c r="FFW311" s="1"/>
      <c r="FFX311" s="1"/>
      <c r="FFY311" s="1"/>
      <c r="FFZ311" s="1"/>
      <c r="FGA311" s="1"/>
      <c r="FGB311" s="1"/>
      <c r="FGC311" s="1"/>
      <c r="FGD311" s="1"/>
      <c r="FGE311" s="1"/>
      <c r="FGF311" s="1"/>
      <c r="FGG311" s="1"/>
      <c r="FGH311" s="1"/>
      <c r="FGI311" s="1"/>
      <c r="FGJ311" s="1"/>
      <c r="FGK311" s="1"/>
      <c r="FGL311" s="1"/>
      <c r="FGM311" s="1"/>
      <c r="FGN311" s="1"/>
      <c r="FGO311" s="1"/>
      <c r="FGP311" s="1"/>
      <c r="FGQ311" s="1"/>
      <c r="FGR311" s="1"/>
      <c r="FGS311" s="1"/>
      <c r="FGT311" s="1"/>
      <c r="FGU311" s="1"/>
      <c r="FGV311" s="1"/>
      <c r="FGW311" s="1"/>
      <c r="FGX311" s="1"/>
      <c r="FGY311" s="1"/>
      <c r="FGZ311" s="1"/>
      <c r="FHA311" s="1"/>
      <c r="FHB311" s="1"/>
      <c r="FHC311" s="1"/>
      <c r="FHD311" s="1"/>
      <c r="FHE311" s="1"/>
      <c r="FHF311" s="1"/>
      <c r="FHG311" s="1"/>
      <c r="FHH311" s="1"/>
      <c r="FHI311" s="1"/>
      <c r="FHJ311" s="1"/>
      <c r="FHK311" s="1"/>
      <c r="FHL311" s="1"/>
      <c r="FHM311" s="1"/>
      <c r="FHN311" s="1"/>
      <c r="FHO311" s="1"/>
      <c r="FHP311" s="1"/>
      <c r="FHQ311" s="1"/>
      <c r="FHR311" s="1"/>
      <c r="FHS311" s="1"/>
      <c r="FHT311" s="1"/>
      <c r="FHU311" s="1"/>
      <c r="FHV311" s="1"/>
      <c r="FHW311" s="1"/>
      <c r="FHX311" s="1"/>
      <c r="FHY311" s="1"/>
      <c r="FHZ311" s="1"/>
      <c r="FIA311" s="1"/>
      <c r="FIB311" s="1"/>
      <c r="FIC311" s="1"/>
      <c r="FID311" s="1"/>
      <c r="FIE311" s="1"/>
      <c r="FIF311" s="1"/>
      <c r="FIG311" s="1"/>
      <c r="FIH311" s="1"/>
      <c r="FII311" s="1"/>
      <c r="FIJ311" s="1"/>
      <c r="FIK311" s="1"/>
      <c r="FIL311" s="1"/>
      <c r="FIM311" s="1"/>
      <c r="FIN311" s="1"/>
      <c r="FIO311" s="1"/>
      <c r="FIP311" s="1"/>
      <c r="FIQ311" s="1"/>
      <c r="FIR311" s="1"/>
      <c r="FIS311" s="1"/>
      <c r="FIT311" s="1"/>
      <c r="FIU311" s="1"/>
      <c r="FIV311" s="1"/>
      <c r="FIW311" s="1"/>
      <c r="FIX311" s="1"/>
      <c r="FIY311" s="1"/>
      <c r="FIZ311" s="1"/>
      <c r="FJA311" s="1"/>
      <c r="FJB311" s="1"/>
      <c r="FJC311" s="1"/>
      <c r="FJD311" s="1"/>
      <c r="FJE311" s="1"/>
      <c r="FJF311" s="1"/>
      <c r="FJG311" s="1"/>
      <c r="FJH311" s="1"/>
      <c r="FJI311" s="1"/>
      <c r="FJJ311" s="1"/>
      <c r="FJK311" s="1"/>
      <c r="FJL311" s="1"/>
      <c r="FJM311" s="1"/>
      <c r="FJN311" s="1"/>
      <c r="FJO311" s="1"/>
      <c r="FJP311" s="1"/>
      <c r="FJQ311" s="1"/>
      <c r="FJR311" s="1"/>
      <c r="FJS311" s="1"/>
      <c r="FJT311" s="1"/>
      <c r="FJU311" s="1"/>
      <c r="FJV311" s="1"/>
      <c r="FJW311" s="1"/>
      <c r="FJX311" s="1"/>
      <c r="FJY311" s="1"/>
      <c r="FJZ311" s="1"/>
      <c r="FKA311" s="1"/>
      <c r="FKB311" s="1"/>
      <c r="FKC311" s="1"/>
      <c r="FKD311" s="1"/>
      <c r="FKE311" s="1"/>
      <c r="FKF311" s="1"/>
      <c r="FKG311" s="1"/>
      <c r="FKH311" s="1"/>
      <c r="FKI311" s="1"/>
      <c r="FKJ311" s="1"/>
      <c r="FKK311" s="1"/>
      <c r="FKL311" s="1"/>
      <c r="FKM311" s="1"/>
      <c r="FKN311" s="1"/>
      <c r="FKO311" s="1"/>
      <c r="FKP311" s="1"/>
      <c r="FKQ311" s="1"/>
      <c r="FKR311" s="1"/>
      <c r="FKS311" s="1"/>
      <c r="FKT311" s="1"/>
      <c r="FKU311" s="1"/>
      <c r="FKV311" s="1"/>
      <c r="FKW311" s="1"/>
      <c r="FKX311" s="1"/>
      <c r="FKY311" s="1"/>
      <c r="FKZ311" s="1"/>
      <c r="FLA311" s="1"/>
      <c r="FLB311" s="1"/>
      <c r="FLC311" s="1"/>
      <c r="FLD311" s="1"/>
      <c r="FLE311" s="1"/>
      <c r="FLF311" s="1"/>
      <c r="FLG311" s="1"/>
      <c r="FLH311" s="1"/>
      <c r="FLI311" s="1"/>
      <c r="FLJ311" s="1"/>
      <c r="FLK311" s="1"/>
      <c r="FLL311" s="1"/>
      <c r="FLM311" s="1"/>
      <c r="FLN311" s="1"/>
      <c r="FLO311" s="1"/>
      <c r="FLP311" s="1"/>
      <c r="FLQ311" s="1"/>
      <c r="FLR311" s="1"/>
      <c r="FLS311" s="1"/>
      <c r="FLT311" s="1"/>
      <c r="FLU311" s="1"/>
      <c r="FLV311" s="1"/>
      <c r="FLW311" s="1"/>
      <c r="FLX311" s="1"/>
      <c r="FLY311" s="1"/>
      <c r="FLZ311" s="1"/>
      <c r="FMA311" s="1"/>
      <c r="FMB311" s="1"/>
      <c r="FMC311" s="1"/>
      <c r="FMD311" s="1"/>
      <c r="FME311" s="1"/>
      <c r="FMF311" s="1"/>
      <c r="FMG311" s="1"/>
      <c r="FMH311" s="1"/>
      <c r="FMI311" s="1"/>
      <c r="FMJ311" s="1"/>
      <c r="FMK311" s="1"/>
      <c r="FML311" s="1"/>
      <c r="FMM311" s="1"/>
      <c r="FMN311" s="1"/>
      <c r="FMO311" s="1"/>
      <c r="FMP311" s="1"/>
      <c r="FMQ311" s="1"/>
      <c r="FMR311" s="1"/>
      <c r="FMS311" s="1"/>
      <c r="FMT311" s="1"/>
      <c r="FMU311" s="1"/>
      <c r="FMV311" s="1"/>
      <c r="FMW311" s="1"/>
      <c r="FMX311" s="1"/>
      <c r="FMY311" s="1"/>
      <c r="FMZ311" s="1"/>
      <c r="FNA311" s="1"/>
      <c r="FNB311" s="1"/>
      <c r="FNC311" s="1"/>
      <c r="FND311" s="1"/>
      <c r="FNE311" s="1"/>
      <c r="FNF311" s="1"/>
      <c r="FNG311" s="1"/>
      <c r="FNH311" s="1"/>
      <c r="FNI311" s="1"/>
      <c r="FNJ311" s="1"/>
      <c r="FNK311" s="1"/>
      <c r="FNL311" s="1"/>
      <c r="FNM311" s="1"/>
      <c r="FNN311" s="1"/>
      <c r="FNO311" s="1"/>
      <c r="FNP311" s="1"/>
      <c r="FNQ311" s="1"/>
      <c r="FNR311" s="1"/>
      <c r="FNS311" s="1"/>
      <c r="FNT311" s="1"/>
      <c r="FNU311" s="1"/>
      <c r="FNV311" s="1"/>
      <c r="FNW311" s="1"/>
      <c r="FNX311" s="1"/>
      <c r="FNY311" s="1"/>
      <c r="FNZ311" s="1"/>
      <c r="FOA311" s="1"/>
      <c r="FOB311" s="1"/>
      <c r="FOC311" s="1"/>
      <c r="FOD311" s="1"/>
      <c r="FOE311" s="1"/>
      <c r="FOF311" s="1"/>
      <c r="FOG311" s="1"/>
      <c r="FOH311" s="1"/>
      <c r="FOI311" s="1"/>
      <c r="FOJ311" s="1"/>
      <c r="FOK311" s="1"/>
      <c r="FOL311" s="1"/>
      <c r="FOM311" s="1"/>
      <c r="FON311" s="1"/>
      <c r="FOO311" s="1"/>
      <c r="FOP311" s="1"/>
      <c r="FOQ311" s="1"/>
      <c r="FOR311" s="1"/>
      <c r="FOS311" s="1"/>
      <c r="FOT311" s="1"/>
      <c r="FOU311" s="1"/>
      <c r="FOV311" s="1"/>
      <c r="FOW311" s="1"/>
      <c r="FOX311" s="1"/>
      <c r="FOY311" s="1"/>
      <c r="FOZ311" s="1"/>
      <c r="FPA311" s="1"/>
      <c r="FPB311" s="1"/>
      <c r="FPC311" s="1"/>
      <c r="FPD311" s="1"/>
      <c r="FPE311" s="1"/>
      <c r="FPF311" s="1"/>
      <c r="FPG311" s="1"/>
      <c r="FPH311" s="1"/>
      <c r="FPI311" s="1"/>
      <c r="FPJ311" s="1"/>
      <c r="FPK311" s="1"/>
      <c r="FPL311" s="1"/>
      <c r="FPM311" s="1"/>
      <c r="FPN311" s="1"/>
      <c r="FPO311" s="1"/>
      <c r="FPP311" s="1"/>
      <c r="FPQ311" s="1"/>
      <c r="FPR311" s="1"/>
      <c r="FPS311" s="1"/>
      <c r="FPT311" s="1"/>
      <c r="FPU311" s="1"/>
      <c r="FPV311" s="1"/>
      <c r="FPW311" s="1"/>
      <c r="FPX311" s="1"/>
      <c r="FPY311" s="1"/>
      <c r="FPZ311" s="1"/>
      <c r="FQA311" s="1"/>
      <c r="FQB311" s="1"/>
      <c r="FQC311" s="1"/>
      <c r="FQD311" s="1"/>
      <c r="FQE311" s="1"/>
      <c r="FQF311" s="1"/>
      <c r="FQG311" s="1"/>
      <c r="FQH311" s="1"/>
      <c r="FQI311" s="1"/>
      <c r="FQJ311" s="1"/>
      <c r="FQK311" s="1"/>
      <c r="FQL311" s="1"/>
      <c r="FQM311" s="1"/>
      <c r="FQN311" s="1"/>
      <c r="FQO311" s="1"/>
      <c r="FQP311" s="1"/>
      <c r="FQQ311" s="1"/>
      <c r="FQR311" s="1"/>
      <c r="FQS311" s="1"/>
      <c r="FQT311" s="1"/>
      <c r="FQU311" s="1"/>
      <c r="FQV311" s="1"/>
      <c r="FQW311" s="1"/>
      <c r="FQX311" s="1"/>
      <c r="FQY311" s="1"/>
      <c r="FQZ311" s="1"/>
      <c r="FRA311" s="1"/>
      <c r="FRB311" s="1"/>
      <c r="FRC311" s="1"/>
      <c r="FRD311" s="1"/>
      <c r="FRE311" s="1"/>
      <c r="FRF311" s="1"/>
      <c r="FRG311" s="1"/>
      <c r="FRH311" s="1"/>
      <c r="FRI311" s="1"/>
      <c r="FRJ311" s="1"/>
      <c r="FRK311" s="1"/>
      <c r="FRL311" s="1"/>
      <c r="FRM311" s="1"/>
      <c r="FRN311" s="1"/>
      <c r="FRO311" s="1"/>
      <c r="FRP311" s="1"/>
      <c r="FRQ311" s="1"/>
      <c r="FRR311" s="1"/>
      <c r="FRS311" s="1"/>
      <c r="FRT311" s="1"/>
      <c r="FRU311" s="1"/>
      <c r="FRV311" s="1"/>
      <c r="FRW311" s="1"/>
      <c r="FRX311" s="1"/>
      <c r="FRY311" s="1"/>
      <c r="FRZ311" s="1"/>
      <c r="FSA311" s="1"/>
      <c r="FSB311" s="1"/>
      <c r="FSC311" s="1"/>
      <c r="FSD311" s="1"/>
      <c r="FSE311" s="1"/>
      <c r="FSF311" s="1"/>
      <c r="FSG311" s="1"/>
      <c r="FSH311" s="1"/>
      <c r="FSI311" s="1"/>
      <c r="FSJ311" s="1"/>
      <c r="FSK311" s="1"/>
      <c r="FSL311" s="1"/>
      <c r="FSM311" s="1"/>
      <c r="FSN311" s="1"/>
      <c r="FSO311" s="1"/>
      <c r="FSP311" s="1"/>
      <c r="FSQ311" s="1"/>
      <c r="FSR311" s="1"/>
      <c r="FSS311" s="1"/>
      <c r="FST311" s="1"/>
      <c r="FSU311" s="1"/>
      <c r="FSV311" s="1"/>
      <c r="FSW311" s="1"/>
      <c r="FSX311" s="1"/>
      <c r="FSY311" s="1"/>
      <c r="FSZ311" s="1"/>
      <c r="FTA311" s="1"/>
      <c r="FTB311" s="1"/>
      <c r="FTC311" s="1"/>
      <c r="FTD311" s="1"/>
      <c r="FTE311" s="1"/>
      <c r="FTF311" s="1"/>
      <c r="FTG311" s="1"/>
      <c r="FTH311" s="1"/>
      <c r="FTI311" s="1"/>
      <c r="FTJ311" s="1"/>
      <c r="FTK311" s="1"/>
      <c r="FTL311" s="1"/>
      <c r="FTM311" s="1"/>
      <c r="FTN311" s="1"/>
      <c r="FTO311" s="1"/>
      <c r="FTP311" s="1"/>
      <c r="FTQ311" s="1"/>
      <c r="FTR311" s="1"/>
      <c r="FTS311" s="1"/>
      <c r="FTT311" s="1"/>
      <c r="FTU311" s="1"/>
      <c r="FTV311" s="1"/>
      <c r="FTW311" s="1"/>
      <c r="FTX311" s="1"/>
      <c r="FTY311" s="1"/>
      <c r="FTZ311" s="1"/>
      <c r="FUA311" s="1"/>
      <c r="FUB311" s="1"/>
      <c r="FUC311" s="1"/>
      <c r="FUD311" s="1"/>
      <c r="FUE311" s="1"/>
      <c r="FUF311" s="1"/>
      <c r="FUG311" s="1"/>
      <c r="FUH311" s="1"/>
      <c r="FUI311" s="1"/>
      <c r="FUJ311" s="1"/>
      <c r="FUK311" s="1"/>
      <c r="FUL311" s="1"/>
      <c r="FUM311" s="1"/>
      <c r="FUN311" s="1"/>
      <c r="FUO311" s="1"/>
      <c r="FUP311" s="1"/>
      <c r="FUQ311" s="1"/>
      <c r="FUR311" s="1"/>
      <c r="FUS311" s="1"/>
      <c r="FUT311" s="1"/>
      <c r="FUU311" s="1"/>
      <c r="FUV311" s="1"/>
      <c r="FUW311" s="1"/>
      <c r="FUX311" s="1"/>
      <c r="FUY311" s="1"/>
      <c r="FUZ311" s="1"/>
      <c r="FVA311" s="1"/>
      <c r="FVB311" s="1"/>
      <c r="FVC311" s="1"/>
      <c r="FVD311" s="1"/>
      <c r="FVE311" s="1"/>
      <c r="FVF311" s="1"/>
      <c r="FVG311" s="1"/>
      <c r="FVH311" s="1"/>
      <c r="FVI311" s="1"/>
      <c r="FVJ311" s="1"/>
      <c r="FVK311" s="1"/>
      <c r="FVL311" s="1"/>
      <c r="FVM311" s="1"/>
      <c r="FVN311" s="1"/>
      <c r="FVO311" s="1"/>
      <c r="FVP311" s="1"/>
      <c r="FVQ311" s="1"/>
      <c r="FVR311" s="1"/>
      <c r="FVS311" s="1"/>
      <c r="FVT311" s="1"/>
      <c r="FVU311" s="1"/>
      <c r="FVV311" s="1"/>
      <c r="FVW311" s="1"/>
      <c r="FVX311" s="1"/>
      <c r="FVY311" s="1"/>
      <c r="FVZ311" s="1"/>
      <c r="FWA311" s="1"/>
      <c r="FWB311" s="1"/>
      <c r="FWC311" s="1"/>
      <c r="FWD311" s="1"/>
      <c r="FWE311" s="1"/>
      <c r="FWF311" s="1"/>
      <c r="FWG311" s="1"/>
      <c r="FWH311" s="1"/>
      <c r="FWI311" s="1"/>
      <c r="FWJ311" s="1"/>
      <c r="FWK311" s="1"/>
      <c r="FWL311" s="1"/>
      <c r="FWM311" s="1"/>
      <c r="FWN311" s="1"/>
      <c r="FWO311" s="1"/>
      <c r="FWP311" s="1"/>
      <c r="FWQ311" s="1"/>
      <c r="FWR311" s="1"/>
      <c r="FWS311" s="1"/>
      <c r="FWT311" s="1"/>
      <c r="FWU311" s="1"/>
      <c r="FWV311" s="1"/>
      <c r="FWW311" s="1"/>
      <c r="FWX311" s="1"/>
      <c r="FWY311" s="1"/>
      <c r="FWZ311" s="1"/>
      <c r="FXA311" s="1"/>
      <c r="FXB311" s="1"/>
      <c r="FXC311" s="1"/>
      <c r="FXD311" s="1"/>
      <c r="FXE311" s="1"/>
      <c r="FXF311" s="1"/>
      <c r="FXG311" s="1"/>
      <c r="FXH311" s="1"/>
      <c r="FXI311" s="1"/>
      <c r="FXJ311" s="1"/>
      <c r="FXK311" s="1"/>
      <c r="FXL311" s="1"/>
      <c r="FXM311" s="1"/>
      <c r="FXN311" s="1"/>
      <c r="FXO311" s="1"/>
      <c r="FXP311" s="1"/>
      <c r="FXQ311" s="1"/>
      <c r="FXR311" s="1"/>
      <c r="FXS311" s="1"/>
      <c r="FXT311" s="1"/>
      <c r="FXU311" s="1"/>
      <c r="FXV311" s="1"/>
      <c r="FXW311" s="1"/>
      <c r="FXX311" s="1"/>
      <c r="FXY311" s="1"/>
      <c r="FXZ311" s="1"/>
      <c r="FYA311" s="1"/>
      <c r="FYB311" s="1"/>
      <c r="FYC311" s="1"/>
      <c r="FYD311" s="1"/>
      <c r="FYE311" s="1"/>
      <c r="FYF311" s="1"/>
      <c r="FYG311" s="1"/>
      <c r="FYH311" s="1"/>
      <c r="FYI311" s="1"/>
      <c r="FYJ311" s="1"/>
      <c r="FYK311" s="1"/>
      <c r="FYL311" s="1"/>
      <c r="FYM311" s="1"/>
      <c r="FYN311" s="1"/>
      <c r="FYO311" s="1"/>
      <c r="FYP311" s="1"/>
      <c r="FYQ311" s="1"/>
      <c r="FYR311" s="1"/>
      <c r="FYS311" s="1"/>
      <c r="FYT311" s="1"/>
      <c r="FYU311" s="1"/>
      <c r="FYV311" s="1"/>
      <c r="FYW311" s="1"/>
      <c r="FYX311" s="1"/>
      <c r="FYY311" s="1"/>
      <c r="FYZ311" s="1"/>
      <c r="FZA311" s="1"/>
      <c r="FZB311" s="1"/>
      <c r="FZC311" s="1"/>
      <c r="FZD311" s="1"/>
      <c r="FZE311" s="1"/>
      <c r="FZF311" s="1"/>
      <c r="FZG311" s="1"/>
      <c r="FZH311" s="1"/>
      <c r="FZI311" s="1"/>
      <c r="FZJ311" s="1"/>
      <c r="FZK311" s="1"/>
      <c r="FZL311" s="1"/>
      <c r="FZM311" s="1"/>
      <c r="FZN311" s="1"/>
      <c r="FZO311" s="1"/>
      <c r="FZP311" s="1"/>
      <c r="FZQ311" s="1"/>
      <c r="FZR311" s="1"/>
      <c r="FZS311" s="1"/>
      <c r="FZT311" s="1"/>
      <c r="FZU311" s="1"/>
      <c r="FZV311" s="1"/>
      <c r="FZW311" s="1"/>
      <c r="FZX311" s="1"/>
      <c r="FZY311" s="1"/>
      <c r="FZZ311" s="1"/>
      <c r="GAA311" s="1"/>
      <c r="GAB311" s="1"/>
      <c r="GAC311" s="1"/>
      <c r="GAD311" s="1"/>
      <c r="GAE311" s="1"/>
      <c r="GAF311" s="1"/>
      <c r="GAG311" s="1"/>
      <c r="GAH311" s="1"/>
      <c r="GAI311" s="1"/>
      <c r="GAJ311" s="1"/>
      <c r="GAK311" s="1"/>
      <c r="GAL311" s="1"/>
      <c r="GAM311" s="1"/>
      <c r="GAN311" s="1"/>
      <c r="GAO311" s="1"/>
      <c r="GAP311" s="1"/>
      <c r="GAQ311" s="1"/>
      <c r="GAR311" s="1"/>
      <c r="GAS311" s="1"/>
      <c r="GAT311" s="1"/>
      <c r="GAU311" s="1"/>
      <c r="GAV311" s="1"/>
      <c r="GAW311" s="1"/>
      <c r="GAX311" s="1"/>
      <c r="GAY311" s="1"/>
      <c r="GAZ311" s="1"/>
      <c r="GBA311" s="1"/>
      <c r="GBB311" s="1"/>
      <c r="GBC311" s="1"/>
      <c r="GBD311" s="1"/>
      <c r="GBE311" s="1"/>
      <c r="GBF311" s="1"/>
      <c r="GBG311" s="1"/>
      <c r="GBH311" s="1"/>
      <c r="GBI311" s="1"/>
      <c r="GBJ311" s="1"/>
      <c r="GBK311" s="1"/>
      <c r="GBL311" s="1"/>
      <c r="GBM311" s="1"/>
      <c r="GBN311" s="1"/>
      <c r="GBO311" s="1"/>
      <c r="GBP311" s="1"/>
      <c r="GBQ311" s="1"/>
      <c r="GBR311" s="1"/>
      <c r="GBS311" s="1"/>
      <c r="GBT311" s="1"/>
      <c r="GBU311" s="1"/>
      <c r="GBV311" s="1"/>
      <c r="GBW311" s="1"/>
      <c r="GBX311" s="1"/>
      <c r="GBY311" s="1"/>
      <c r="GBZ311" s="1"/>
      <c r="GCA311" s="1"/>
      <c r="GCB311" s="1"/>
      <c r="GCC311" s="1"/>
      <c r="GCD311" s="1"/>
      <c r="GCE311" s="1"/>
      <c r="GCF311" s="1"/>
      <c r="GCG311" s="1"/>
      <c r="GCH311" s="1"/>
      <c r="GCI311" s="1"/>
      <c r="GCJ311" s="1"/>
      <c r="GCK311" s="1"/>
      <c r="GCL311" s="1"/>
      <c r="GCM311" s="1"/>
      <c r="GCN311" s="1"/>
      <c r="GCO311" s="1"/>
      <c r="GCP311" s="1"/>
      <c r="GCQ311" s="1"/>
      <c r="GCR311" s="1"/>
      <c r="GCS311" s="1"/>
      <c r="GCT311" s="1"/>
      <c r="GCU311" s="1"/>
      <c r="GCV311" s="1"/>
      <c r="GCW311" s="1"/>
      <c r="GCX311" s="1"/>
      <c r="GCY311" s="1"/>
      <c r="GCZ311" s="1"/>
      <c r="GDA311" s="1"/>
      <c r="GDB311" s="1"/>
      <c r="GDC311" s="1"/>
      <c r="GDD311" s="1"/>
      <c r="GDE311" s="1"/>
      <c r="GDF311" s="1"/>
      <c r="GDG311" s="1"/>
      <c r="GDH311" s="1"/>
      <c r="GDI311" s="1"/>
      <c r="GDJ311" s="1"/>
      <c r="GDK311" s="1"/>
      <c r="GDL311" s="1"/>
      <c r="GDM311" s="1"/>
      <c r="GDN311" s="1"/>
      <c r="GDO311" s="1"/>
      <c r="GDP311" s="1"/>
      <c r="GDQ311" s="1"/>
      <c r="GDR311" s="1"/>
      <c r="GDS311" s="1"/>
      <c r="GDT311" s="1"/>
      <c r="GDU311" s="1"/>
      <c r="GDV311" s="1"/>
      <c r="GDW311" s="1"/>
      <c r="GDX311" s="1"/>
      <c r="GDY311" s="1"/>
      <c r="GDZ311" s="1"/>
      <c r="GEA311" s="1"/>
      <c r="GEB311" s="1"/>
      <c r="GEC311" s="1"/>
      <c r="GED311" s="1"/>
      <c r="GEE311" s="1"/>
      <c r="GEF311" s="1"/>
      <c r="GEG311" s="1"/>
      <c r="GEH311" s="1"/>
      <c r="GEI311" s="1"/>
      <c r="GEJ311" s="1"/>
      <c r="GEK311" s="1"/>
      <c r="GEL311" s="1"/>
      <c r="GEM311" s="1"/>
      <c r="GEN311" s="1"/>
      <c r="GEO311" s="1"/>
      <c r="GEP311" s="1"/>
      <c r="GEQ311" s="1"/>
      <c r="GER311" s="1"/>
      <c r="GES311" s="1"/>
      <c r="GET311" s="1"/>
      <c r="GEU311" s="1"/>
      <c r="GEV311" s="1"/>
      <c r="GEW311" s="1"/>
      <c r="GEX311" s="1"/>
      <c r="GEY311" s="1"/>
      <c r="GEZ311" s="1"/>
      <c r="GFA311" s="1"/>
      <c r="GFB311" s="1"/>
      <c r="GFC311" s="1"/>
      <c r="GFD311" s="1"/>
      <c r="GFE311" s="1"/>
      <c r="GFF311" s="1"/>
      <c r="GFG311" s="1"/>
      <c r="GFH311" s="1"/>
      <c r="GFI311" s="1"/>
      <c r="GFJ311" s="1"/>
      <c r="GFK311" s="1"/>
      <c r="GFL311" s="1"/>
      <c r="GFM311" s="1"/>
      <c r="GFN311" s="1"/>
      <c r="GFO311" s="1"/>
      <c r="GFP311" s="1"/>
      <c r="GFQ311" s="1"/>
      <c r="GFR311" s="1"/>
      <c r="GFS311" s="1"/>
      <c r="GFT311" s="1"/>
      <c r="GFU311" s="1"/>
      <c r="GFV311" s="1"/>
      <c r="GFW311" s="1"/>
      <c r="GFX311" s="1"/>
      <c r="GFY311" s="1"/>
      <c r="GFZ311" s="1"/>
      <c r="GGA311" s="1"/>
      <c r="GGB311" s="1"/>
      <c r="GGC311" s="1"/>
      <c r="GGD311" s="1"/>
      <c r="GGE311" s="1"/>
      <c r="GGF311" s="1"/>
      <c r="GGG311" s="1"/>
      <c r="GGH311" s="1"/>
      <c r="GGI311" s="1"/>
      <c r="GGJ311" s="1"/>
      <c r="GGK311" s="1"/>
      <c r="GGL311" s="1"/>
      <c r="GGM311" s="1"/>
      <c r="GGN311" s="1"/>
      <c r="GGO311" s="1"/>
      <c r="GGP311" s="1"/>
      <c r="GGQ311" s="1"/>
      <c r="GGR311" s="1"/>
      <c r="GGS311" s="1"/>
      <c r="GGT311" s="1"/>
      <c r="GGU311" s="1"/>
      <c r="GGV311" s="1"/>
      <c r="GGW311" s="1"/>
      <c r="GGX311" s="1"/>
      <c r="GGY311" s="1"/>
      <c r="GGZ311" s="1"/>
      <c r="GHA311" s="1"/>
      <c r="GHB311" s="1"/>
      <c r="GHC311" s="1"/>
      <c r="GHD311" s="1"/>
      <c r="GHE311" s="1"/>
      <c r="GHF311" s="1"/>
      <c r="GHG311" s="1"/>
      <c r="GHH311" s="1"/>
      <c r="GHI311" s="1"/>
      <c r="GHJ311" s="1"/>
      <c r="GHK311" s="1"/>
      <c r="GHL311" s="1"/>
      <c r="GHM311" s="1"/>
      <c r="GHN311" s="1"/>
      <c r="GHO311" s="1"/>
      <c r="GHP311" s="1"/>
      <c r="GHQ311" s="1"/>
      <c r="GHR311" s="1"/>
      <c r="GHS311" s="1"/>
      <c r="GHT311" s="1"/>
      <c r="GHU311" s="1"/>
      <c r="GHV311" s="1"/>
      <c r="GHW311" s="1"/>
      <c r="GHX311" s="1"/>
      <c r="GHY311" s="1"/>
      <c r="GHZ311" s="1"/>
      <c r="GIA311" s="1"/>
      <c r="GIB311" s="1"/>
      <c r="GIC311" s="1"/>
      <c r="GID311" s="1"/>
      <c r="GIE311" s="1"/>
      <c r="GIF311" s="1"/>
      <c r="GIG311" s="1"/>
      <c r="GIH311" s="1"/>
      <c r="GII311" s="1"/>
      <c r="GIJ311" s="1"/>
      <c r="GIK311" s="1"/>
      <c r="GIL311" s="1"/>
      <c r="GIM311" s="1"/>
      <c r="GIN311" s="1"/>
      <c r="GIO311" s="1"/>
      <c r="GIP311" s="1"/>
      <c r="GIQ311" s="1"/>
      <c r="GIR311" s="1"/>
      <c r="GIS311" s="1"/>
      <c r="GIT311" s="1"/>
      <c r="GIU311" s="1"/>
      <c r="GIV311" s="1"/>
      <c r="GIW311" s="1"/>
      <c r="GIX311" s="1"/>
      <c r="GIY311" s="1"/>
      <c r="GIZ311" s="1"/>
      <c r="GJA311" s="1"/>
      <c r="GJB311" s="1"/>
      <c r="GJC311" s="1"/>
      <c r="GJD311" s="1"/>
      <c r="GJE311" s="1"/>
      <c r="GJF311" s="1"/>
      <c r="GJG311" s="1"/>
      <c r="GJH311" s="1"/>
      <c r="GJI311" s="1"/>
      <c r="GJJ311" s="1"/>
      <c r="GJK311" s="1"/>
      <c r="GJL311" s="1"/>
      <c r="GJM311" s="1"/>
      <c r="GJN311" s="1"/>
      <c r="GJO311" s="1"/>
      <c r="GJP311" s="1"/>
      <c r="GJQ311" s="1"/>
      <c r="GJR311" s="1"/>
      <c r="GJS311" s="1"/>
      <c r="GJT311" s="1"/>
      <c r="GJU311" s="1"/>
      <c r="GJV311" s="1"/>
      <c r="GJW311" s="1"/>
      <c r="GJX311" s="1"/>
      <c r="GJY311" s="1"/>
      <c r="GJZ311" s="1"/>
      <c r="GKA311" s="1"/>
      <c r="GKB311" s="1"/>
      <c r="GKC311" s="1"/>
      <c r="GKD311" s="1"/>
      <c r="GKE311" s="1"/>
      <c r="GKF311" s="1"/>
      <c r="GKG311" s="1"/>
      <c r="GKH311" s="1"/>
      <c r="GKI311" s="1"/>
      <c r="GKJ311" s="1"/>
      <c r="GKK311" s="1"/>
      <c r="GKL311" s="1"/>
      <c r="GKM311" s="1"/>
      <c r="GKN311" s="1"/>
      <c r="GKO311" s="1"/>
      <c r="GKP311" s="1"/>
      <c r="GKQ311" s="1"/>
      <c r="GKR311" s="1"/>
      <c r="GKS311" s="1"/>
      <c r="GKT311" s="1"/>
      <c r="GKU311" s="1"/>
      <c r="GKV311" s="1"/>
      <c r="GKW311" s="1"/>
      <c r="GKX311" s="1"/>
      <c r="GKY311" s="1"/>
      <c r="GKZ311" s="1"/>
      <c r="GLA311" s="1"/>
      <c r="GLB311" s="1"/>
      <c r="GLC311" s="1"/>
      <c r="GLD311" s="1"/>
      <c r="GLE311" s="1"/>
      <c r="GLF311" s="1"/>
      <c r="GLG311" s="1"/>
      <c r="GLH311" s="1"/>
      <c r="GLI311" s="1"/>
      <c r="GLJ311" s="1"/>
      <c r="GLK311" s="1"/>
      <c r="GLL311" s="1"/>
      <c r="GLM311" s="1"/>
      <c r="GLN311" s="1"/>
      <c r="GLO311" s="1"/>
      <c r="GLP311" s="1"/>
      <c r="GLQ311" s="1"/>
      <c r="GLR311" s="1"/>
      <c r="GLS311" s="1"/>
      <c r="GLT311" s="1"/>
      <c r="GLU311" s="1"/>
      <c r="GLV311" s="1"/>
      <c r="GLW311" s="1"/>
      <c r="GLX311" s="1"/>
      <c r="GLY311" s="1"/>
      <c r="GLZ311" s="1"/>
      <c r="GMA311" s="1"/>
      <c r="GMB311" s="1"/>
      <c r="GMC311" s="1"/>
      <c r="GMD311" s="1"/>
      <c r="GME311" s="1"/>
      <c r="GMF311" s="1"/>
      <c r="GMG311" s="1"/>
      <c r="GMH311" s="1"/>
      <c r="GMI311" s="1"/>
      <c r="GMJ311" s="1"/>
      <c r="GMK311" s="1"/>
      <c r="GML311" s="1"/>
      <c r="GMM311" s="1"/>
      <c r="GMN311" s="1"/>
      <c r="GMO311" s="1"/>
      <c r="GMP311" s="1"/>
      <c r="GMQ311" s="1"/>
      <c r="GMR311" s="1"/>
      <c r="GMS311" s="1"/>
      <c r="GMT311" s="1"/>
      <c r="GMU311" s="1"/>
      <c r="GMV311" s="1"/>
      <c r="GMW311" s="1"/>
      <c r="GMX311" s="1"/>
      <c r="GMY311" s="1"/>
      <c r="GMZ311" s="1"/>
      <c r="GNA311" s="1"/>
      <c r="GNB311" s="1"/>
      <c r="GNC311" s="1"/>
      <c r="GND311" s="1"/>
      <c r="GNE311" s="1"/>
      <c r="GNF311" s="1"/>
      <c r="GNG311" s="1"/>
      <c r="GNH311" s="1"/>
      <c r="GNI311" s="1"/>
      <c r="GNJ311" s="1"/>
      <c r="GNK311" s="1"/>
      <c r="GNL311" s="1"/>
      <c r="GNM311" s="1"/>
      <c r="GNN311" s="1"/>
      <c r="GNO311" s="1"/>
      <c r="GNP311" s="1"/>
      <c r="GNQ311" s="1"/>
      <c r="GNR311" s="1"/>
      <c r="GNS311" s="1"/>
      <c r="GNT311" s="1"/>
      <c r="GNU311" s="1"/>
      <c r="GNV311" s="1"/>
      <c r="GNW311" s="1"/>
      <c r="GNX311" s="1"/>
      <c r="GNY311" s="1"/>
      <c r="GNZ311" s="1"/>
      <c r="GOA311" s="1"/>
      <c r="GOB311" s="1"/>
      <c r="GOC311" s="1"/>
      <c r="GOD311" s="1"/>
      <c r="GOE311" s="1"/>
      <c r="GOF311" s="1"/>
      <c r="GOG311" s="1"/>
      <c r="GOH311" s="1"/>
      <c r="GOI311" s="1"/>
      <c r="GOJ311" s="1"/>
      <c r="GOK311" s="1"/>
      <c r="GOL311" s="1"/>
      <c r="GOM311" s="1"/>
      <c r="GON311" s="1"/>
      <c r="GOO311" s="1"/>
      <c r="GOP311" s="1"/>
      <c r="GOQ311" s="1"/>
      <c r="GOR311" s="1"/>
      <c r="GOS311" s="1"/>
      <c r="GOT311" s="1"/>
      <c r="GOU311" s="1"/>
      <c r="GOV311" s="1"/>
      <c r="GOW311" s="1"/>
      <c r="GOX311" s="1"/>
      <c r="GOY311" s="1"/>
      <c r="GOZ311" s="1"/>
      <c r="GPA311" s="1"/>
      <c r="GPB311" s="1"/>
      <c r="GPC311" s="1"/>
      <c r="GPD311" s="1"/>
      <c r="GPE311" s="1"/>
      <c r="GPF311" s="1"/>
      <c r="GPG311" s="1"/>
      <c r="GPH311" s="1"/>
      <c r="GPI311" s="1"/>
      <c r="GPJ311" s="1"/>
      <c r="GPK311" s="1"/>
      <c r="GPL311" s="1"/>
      <c r="GPM311" s="1"/>
      <c r="GPN311" s="1"/>
      <c r="GPO311" s="1"/>
      <c r="GPP311" s="1"/>
      <c r="GPQ311" s="1"/>
      <c r="GPR311" s="1"/>
      <c r="GPS311" s="1"/>
      <c r="GPT311" s="1"/>
      <c r="GPU311" s="1"/>
      <c r="GPV311" s="1"/>
      <c r="GPW311" s="1"/>
      <c r="GPX311" s="1"/>
      <c r="GPY311" s="1"/>
      <c r="GPZ311" s="1"/>
      <c r="GQA311" s="1"/>
      <c r="GQB311" s="1"/>
      <c r="GQC311" s="1"/>
      <c r="GQD311" s="1"/>
      <c r="GQE311" s="1"/>
      <c r="GQF311" s="1"/>
      <c r="GQG311" s="1"/>
      <c r="GQH311" s="1"/>
      <c r="GQI311" s="1"/>
      <c r="GQJ311" s="1"/>
      <c r="GQK311" s="1"/>
      <c r="GQL311" s="1"/>
      <c r="GQM311" s="1"/>
      <c r="GQN311" s="1"/>
      <c r="GQO311" s="1"/>
      <c r="GQP311" s="1"/>
      <c r="GQQ311" s="1"/>
      <c r="GQR311" s="1"/>
      <c r="GQS311" s="1"/>
      <c r="GQT311" s="1"/>
      <c r="GQU311" s="1"/>
      <c r="GQV311" s="1"/>
      <c r="GQW311" s="1"/>
      <c r="GQX311" s="1"/>
      <c r="GQY311" s="1"/>
      <c r="GQZ311" s="1"/>
      <c r="GRA311" s="1"/>
      <c r="GRB311" s="1"/>
      <c r="GRC311" s="1"/>
      <c r="GRD311" s="1"/>
      <c r="GRE311" s="1"/>
      <c r="GRF311" s="1"/>
      <c r="GRG311" s="1"/>
      <c r="GRH311" s="1"/>
      <c r="GRI311" s="1"/>
      <c r="GRJ311" s="1"/>
      <c r="GRK311" s="1"/>
      <c r="GRL311" s="1"/>
      <c r="GRM311" s="1"/>
      <c r="GRN311" s="1"/>
      <c r="GRO311" s="1"/>
      <c r="GRP311" s="1"/>
      <c r="GRQ311" s="1"/>
      <c r="GRR311" s="1"/>
      <c r="GRS311" s="1"/>
      <c r="GRT311" s="1"/>
      <c r="GRU311" s="1"/>
      <c r="GRV311" s="1"/>
      <c r="GRW311" s="1"/>
      <c r="GRX311" s="1"/>
      <c r="GRY311" s="1"/>
      <c r="GRZ311" s="1"/>
      <c r="GSA311" s="1"/>
      <c r="GSB311" s="1"/>
      <c r="GSC311" s="1"/>
      <c r="GSD311" s="1"/>
      <c r="GSE311" s="1"/>
      <c r="GSF311" s="1"/>
      <c r="GSG311" s="1"/>
      <c r="GSH311" s="1"/>
      <c r="GSI311" s="1"/>
      <c r="GSJ311" s="1"/>
      <c r="GSK311" s="1"/>
      <c r="GSL311" s="1"/>
      <c r="GSM311" s="1"/>
      <c r="GSN311" s="1"/>
      <c r="GSO311" s="1"/>
      <c r="GSP311" s="1"/>
      <c r="GSQ311" s="1"/>
      <c r="GSR311" s="1"/>
      <c r="GSS311" s="1"/>
      <c r="GST311" s="1"/>
      <c r="GSU311" s="1"/>
      <c r="GSV311" s="1"/>
      <c r="GSW311" s="1"/>
      <c r="GSX311" s="1"/>
      <c r="GSY311" s="1"/>
      <c r="GSZ311" s="1"/>
      <c r="GTA311" s="1"/>
      <c r="GTB311" s="1"/>
      <c r="GTC311" s="1"/>
      <c r="GTD311" s="1"/>
      <c r="GTE311" s="1"/>
      <c r="GTF311" s="1"/>
      <c r="GTG311" s="1"/>
      <c r="GTH311" s="1"/>
      <c r="GTI311" s="1"/>
      <c r="GTJ311" s="1"/>
      <c r="GTK311" s="1"/>
      <c r="GTL311" s="1"/>
      <c r="GTM311" s="1"/>
      <c r="GTN311" s="1"/>
      <c r="GTO311" s="1"/>
      <c r="GTP311" s="1"/>
      <c r="GTQ311" s="1"/>
      <c r="GTR311" s="1"/>
      <c r="GTS311" s="1"/>
      <c r="GTT311" s="1"/>
      <c r="GTU311" s="1"/>
      <c r="GTV311" s="1"/>
      <c r="GTW311" s="1"/>
      <c r="GTX311" s="1"/>
      <c r="GTY311" s="1"/>
      <c r="GTZ311" s="1"/>
      <c r="GUA311" s="1"/>
      <c r="GUB311" s="1"/>
      <c r="GUC311" s="1"/>
      <c r="GUD311" s="1"/>
      <c r="GUE311" s="1"/>
      <c r="GUF311" s="1"/>
      <c r="GUG311" s="1"/>
      <c r="GUH311" s="1"/>
      <c r="GUI311" s="1"/>
      <c r="GUJ311" s="1"/>
      <c r="GUK311" s="1"/>
      <c r="GUL311" s="1"/>
      <c r="GUM311" s="1"/>
      <c r="GUN311" s="1"/>
      <c r="GUO311" s="1"/>
      <c r="GUP311" s="1"/>
      <c r="GUQ311" s="1"/>
      <c r="GUR311" s="1"/>
      <c r="GUS311" s="1"/>
      <c r="GUT311" s="1"/>
      <c r="GUU311" s="1"/>
      <c r="GUV311" s="1"/>
      <c r="GUW311" s="1"/>
      <c r="GUX311" s="1"/>
      <c r="GUY311" s="1"/>
      <c r="GUZ311" s="1"/>
      <c r="GVA311" s="1"/>
      <c r="GVB311" s="1"/>
      <c r="GVC311" s="1"/>
      <c r="GVD311" s="1"/>
      <c r="GVE311" s="1"/>
      <c r="GVF311" s="1"/>
      <c r="GVG311" s="1"/>
      <c r="GVH311" s="1"/>
      <c r="GVI311" s="1"/>
      <c r="GVJ311" s="1"/>
      <c r="GVK311" s="1"/>
      <c r="GVL311" s="1"/>
      <c r="GVM311" s="1"/>
      <c r="GVN311" s="1"/>
      <c r="GVO311" s="1"/>
      <c r="GVP311" s="1"/>
      <c r="GVQ311" s="1"/>
      <c r="GVR311" s="1"/>
      <c r="GVS311" s="1"/>
      <c r="GVT311" s="1"/>
      <c r="GVU311" s="1"/>
      <c r="GVV311" s="1"/>
      <c r="GVW311" s="1"/>
      <c r="GVX311" s="1"/>
      <c r="GVY311" s="1"/>
      <c r="GVZ311" s="1"/>
      <c r="GWA311" s="1"/>
      <c r="GWB311" s="1"/>
      <c r="GWC311" s="1"/>
      <c r="GWD311" s="1"/>
      <c r="GWE311" s="1"/>
      <c r="GWF311" s="1"/>
      <c r="GWG311" s="1"/>
      <c r="GWH311" s="1"/>
      <c r="GWI311" s="1"/>
      <c r="GWJ311" s="1"/>
      <c r="GWK311" s="1"/>
      <c r="GWL311" s="1"/>
      <c r="GWM311" s="1"/>
      <c r="GWN311" s="1"/>
      <c r="GWO311" s="1"/>
      <c r="GWP311" s="1"/>
      <c r="GWQ311" s="1"/>
      <c r="GWR311" s="1"/>
      <c r="GWS311" s="1"/>
      <c r="GWT311" s="1"/>
      <c r="GWU311" s="1"/>
      <c r="GWV311" s="1"/>
      <c r="GWW311" s="1"/>
      <c r="GWX311" s="1"/>
      <c r="GWY311" s="1"/>
      <c r="GWZ311" s="1"/>
      <c r="GXA311" s="1"/>
      <c r="GXB311" s="1"/>
      <c r="GXC311" s="1"/>
      <c r="GXD311" s="1"/>
      <c r="GXE311" s="1"/>
      <c r="GXF311" s="1"/>
      <c r="GXG311" s="1"/>
      <c r="GXH311" s="1"/>
      <c r="GXI311" s="1"/>
      <c r="GXJ311" s="1"/>
      <c r="GXK311" s="1"/>
      <c r="GXL311" s="1"/>
      <c r="GXM311" s="1"/>
      <c r="GXN311" s="1"/>
      <c r="GXO311" s="1"/>
      <c r="GXP311" s="1"/>
      <c r="GXQ311" s="1"/>
      <c r="GXR311" s="1"/>
      <c r="GXS311" s="1"/>
      <c r="GXT311" s="1"/>
      <c r="GXU311" s="1"/>
      <c r="GXV311" s="1"/>
      <c r="GXW311" s="1"/>
      <c r="GXX311" s="1"/>
      <c r="GXY311" s="1"/>
      <c r="GXZ311" s="1"/>
      <c r="GYA311" s="1"/>
      <c r="GYB311" s="1"/>
      <c r="GYC311" s="1"/>
      <c r="GYD311" s="1"/>
      <c r="GYE311" s="1"/>
      <c r="GYF311" s="1"/>
      <c r="GYG311" s="1"/>
      <c r="GYH311" s="1"/>
      <c r="GYI311" s="1"/>
      <c r="GYJ311" s="1"/>
      <c r="GYK311" s="1"/>
      <c r="GYL311" s="1"/>
      <c r="GYM311" s="1"/>
      <c r="GYN311" s="1"/>
      <c r="GYO311" s="1"/>
      <c r="GYP311" s="1"/>
      <c r="GYQ311" s="1"/>
      <c r="GYR311" s="1"/>
      <c r="GYS311" s="1"/>
      <c r="GYT311" s="1"/>
      <c r="GYU311" s="1"/>
      <c r="GYV311" s="1"/>
      <c r="GYW311" s="1"/>
      <c r="GYX311" s="1"/>
      <c r="GYY311" s="1"/>
      <c r="GYZ311" s="1"/>
      <c r="GZA311" s="1"/>
      <c r="GZB311" s="1"/>
      <c r="GZC311" s="1"/>
      <c r="GZD311" s="1"/>
      <c r="GZE311" s="1"/>
      <c r="GZF311" s="1"/>
      <c r="GZG311" s="1"/>
      <c r="GZH311" s="1"/>
      <c r="GZI311" s="1"/>
      <c r="GZJ311" s="1"/>
      <c r="GZK311" s="1"/>
      <c r="GZL311" s="1"/>
      <c r="GZM311" s="1"/>
      <c r="GZN311" s="1"/>
      <c r="GZO311" s="1"/>
      <c r="GZP311" s="1"/>
      <c r="GZQ311" s="1"/>
      <c r="GZR311" s="1"/>
      <c r="GZS311" s="1"/>
      <c r="GZT311" s="1"/>
      <c r="GZU311" s="1"/>
      <c r="GZV311" s="1"/>
      <c r="GZW311" s="1"/>
      <c r="GZX311" s="1"/>
      <c r="GZY311" s="1"/>
      <c r="GZZ311" s="1"/>
      <c r="HAA311" s="1"/>
      <c r="HAB311" s="1"/>
      <c r="HAC311" s="1"/>
      <c r="HAD311" s="1"/>
      <c r="HAE311" s="1"/>
      <c r="HAF311" s="1"/>
      <c r="HAG311" s="1"/>
      <c r="HAH311" s="1"/>
      <c r="HAI311" s="1"/>
      <c r="HAJ311" s="1"/>
      <c r="HAK311" s="1"/>
      <c r="HAL311" s="1"/>
      <c r="HAM311" s="1"/>
      <c r="HAN311" s="1"/>
      <c r="HAO311" s="1"/>
      <c r="HAP311" s="1"/>
      <c r="HAQ311" s="1"/>
      <c r="HAR311" s="1"/>
      <c r="HAS311" s="1"/>
      <c r="HAT311" s="1"/>
      <c r="HAU311" s="1"/>
      <c r="HAV311" s="1"/>
      <c r="HAW311" s="1"/>
      <c r="HAX311" s="1"/>
      <c r="HAY311" s="1"/>
      <c r="HAZ311" s="1"/>
      <c r="HBA311" s="1"/>
      <c r="HBB311" s="1"/>
      <c r="HBC311" s="1"/>
      <c r="HBD311" s="1"/>
      <c r="HBE311" s="1"/>
      <c r="HBF311" s="1"/>
      <c r="HBG311" s="1"/>
      <c r="HBH311" s="1"/>
      <c r="HBI311" s="1"/>
      <c r="HBJ311" s="1"/>
      <c r="HBK311" s="1"/>
      <c r="HBL311" s="1"/>
      <c r="HBM311" s="1"/>
      <c r="HBN311" s="1"/>
      <c r="HBO311" s="1"/>
      <c r="HBP311" s="1"/>
      <c r="HBQ311" s="1"/>
      <c r="HBR311" s="1"/>
      <c r="HBS311" s="1"/>
      <c r="HBT311" s="1"/>
      <c r="HBU311" s="1"/>
      <c r="HBV311" s="1"/>
      <c r="HBW311" s="1"/>
      <c r="HBX311" s="1"/>
      <c r="HBY311" s="1"/>
      <c r="HBZ311" s="1"/>
      <c r="HCA311" s="1"/>
      <c r="HCB311" s="1"/>
      <c r="HCC311" s="1"/>
      <c r="HCD311" s="1"/>
      <c r="HCE311" s="1"/>
      <c r="HCF311" s="1"/>
      <c r="HCG311" s="1"/>
      <c r="HCH311" s="1"/>
      <c r="HCI311" s="1"/>
      <c r="HCJ311" s="1"/>
      <c r="HCK311" s="1"/>
      <c r="HCL311" s="1"/>
      <c r="HCM311" s="1"/>
      <c r="HCN311" s="1"/>
      <c r="HCO311" s="1"/>
      <c r="HCP311" s="1"/>
      <c r="HCQ311" s="1"/>
      <c r="HCR311" s="1"/>
      <c r="HCS311" s="1"/>
      <c r="HCT311" s="1"/>
      <c r="HCU311" s="1"/>
      <c r="HCV311" s="1"/>
      <c r="HCW311" s="1"/>
      <c r="HCX311" s="1"/>
      <c r="HCY311" s="1"/>
      <c r="HCZ311" s="1"/>
      <c r="HDA311" s="1"/>
      <c r="HDB311" s="1"/>
      <c r="HDC311" s="1"/>
      <c r="HDD311" s="1"/>
      <c r="HDE311" s="1"/>
      <c r="HDF311" s="1"/>
      <c r="HDG311" s="1"/>
      <c r="HDH311" s="1"/>
      <c r="HDI311" s="1"/>
      <c r="HDJ311" s="1"/>
      <c r="HDK311" s="1"/>
      <c r="HDL311" s="1"/>
      <c r="HDM311" s="1"/>
      <c r="HDN311" s="1"/>
      <c r="HDO311" s="1"/>
      <c r="HDP311" s="1"/>
      <c r="HDQ311" s="1"/>
      <c r="HDR311" s="1"/>
      <c r="HDS311" s="1"/>
      <c r="HDT311" s="1"/>
      <c r="HDU311" s="1"/>
      <c r="HDV311" s="1"/>
      <c r="HDW311" s="1"/>
      <c r="HDX311" s="1"/>
      <c r="HDY311" s="1"/>
      <c r="HDZ311" s="1"/>
      <c r="HEA311" s="1"/>
      <c r="HEB311" s="1"/>
      <c r="HEC311" s="1"/>
      <c r="HED311" s="1"/>
      <c r="HEE311" s="1"/>
      <c r="HEF311" s="1"/>
      <c r="HEG311" s="1"/>
      <c r="HEH311" s="1"/>
      <c r="HEI311" s="1"/>
      <c r="HEJ311" s="1"/>
      <c r="HEK311" s="1"/>
      <c r="HEL311" s="1"/>
      <c r="HEM311" s="1"/>
      <c r="HEN311" s="1"/>
      <c r="HEO311" s="1"/>
      <c r="HEP311" s="1"/>
      <c r="HEQ311" s="1"/>
      <c r="HER311" s="1"/>
      <c r="HES311" s="1"/>
      <c r="HET311" s="1"/>
      <c r="HEU311" s="1"/>
      <c r="HEV311" s="1"/>
      <c r="HEW311" s="1"/>
      <c r="HEX311" s="1"/>
      <c r="HEY311" s="1"/>
      <c r="HEZ311" s="1"/>
      <c r="HFA311" s="1"/>
      <c r="HFB311" s="1"/>
      <c r="HFC311" s="1"/>
      <c r="HFD311" s="1"/>
      <c r="HFE311" s="1"/>
      <c r="HFF311" s="1"/>
      <c r="HFG311" s="1"/>
      <c r="HFH311" s="1"/>
      <c r="HFI311" s="1"/>
      <c r="HFJ311" s="1"/>
      <c r="HFK311" s="1"/>
      <c r="HFL311" s="1"/>
      <c r="HFM311" s="1"/>
      <c r="HFN311" s="1"/>
      <c r="HFO311" s="1"/>
      <c r="HFP311" s="1"/>
      <c r="HFQ311" s="1"/>
      <c r="HFR311" s="1"/>
      <c r="HFS311" s="1"/>
      <c r="HFT311" s="1"/>
      <c r="HFU311" s="1"/>
      <c r="HFV311" s="1"/>
      <c r="HFW311" s="1"/>
      <c r="HFX311" s="1"/>
      <c r="HFY311" s="1"/>
      <c r="HFZ311" s="1"/>
      <c r="HGA311" s="1"/>
      <c r="HGB311" s="1"/>
      <c r="HGC311" s="1"/>
      <c r="HGD311" s="1"/>
      <c r="HGE311" s="1"/>
      <c r="HGF311" s="1"/>
      <c r="HGG311" s="1"/>
      <c r="HGH311" s="1"/>
      <c r="HGI311" s="1"/>
      <c r="HGJ311" s="1"/>
      <c r="HGK311" s="1"/>
      <c r="HGL311" s="1"/>
      <c r="HGM311" s="1"/>
      <c r="HGN311" s="1"/>
      <c r="HGO311" s="1"/>
      <c r="HGP311" s="1"/>
      <c r="HGQ311" s="1"/>
      <c r="HGR311" s="1"/>
      <c r="HGS311" s="1"/>
      <c r="HGT311" s="1"/>
      <c r="HGU311" s="1"/>
      <c r="HGV311" s="1"/>
      <c r="HGW311" s="1"/>
      <c r="HGX311" s="1"/>
      <c r="HGY311" s="1"/>
      <c r="HGZ311" s="1"/>
      <c r="HHA311" s="1"/>
      <c r="HHB311" s="1"/>
      <c r="HHC311" s="1"/>
      <c r="HHD311" s="1"/>
      <c r="HHE311" s="1"/>
      <c r="HHF311" s="1"/>
      <c r="HHG311" s="1"/>
      <c r="HHH311" s="1"/>
      <c r="HHI311" s="1"/>
      <c r="HHJ311" s="1"/>
      <c r="HHK311" s="1"/>
      <c r="HHL311" s="1"/>
      <c r="HHM311" s="1"/>
      <c r="HHN311" s="1"/>
      <c r="HHO311" s="1"/>
      <c r="HHP311" s="1"/>
      <c r="HHQ311" s="1"/>
      <c r="HHR311" s="1"/>
      <c r="HHS311" s="1"/>
      <c r="HHT311" s="1"/>
      <c r="HHU311" s="1"/>
      <c r="HHV311" s="1"/>
      <c r="HHW311" s="1"/>
      <c r="HHX311" s="1"/>
      <c r="HHY311" s="1"/>
      <c r="HHZ311" s="1"/>
      <c r="HIA311" s="1"/>
      <c r="HIB311" s="1"/>
      <c r="HIC311" s="1"/>
      <c r="HID311" s="1"/>
      <c r="HIE311" s="1"/>
      <c r="HIF311" s="1"/>
      <c r="HIG311" s="1"/>
      <c r="HIH311" s="1"/>
      <c r="HII311" s="1"/>
      <c r="HIJ311" s="1"/>
      <c r="HIK311" s="1"/>
      <c r="HIL311" s="1"/>
      <c r="HIM311" s="1"/>
      <c r="HIN311" s="1"/>
      <c r="HIO311" s="1"/>
      <c r="HIP311" s="1"/>
      <c r="HIQ311" s="1"/>
      <c r="HIR311" s="1"/>
      <c r="HIS311" s="1"/>
      <c r="HIT311" s="1"/>
      <c r="HIU311" s="1"/>
      <c r="HIV311" s="1"/>
      <c r="HIW311" s="1"/>
      <c r="HIX311" s="1"/>
      <c r="HIY311" s="1"/>
      <c r="HIZ311" s="1"/>
      <c r="HJA311" s="1"/>
      <c r="HJB311" s="1"/>
      <c r="HJC311" s="1"/>
      <c r="HJD311" s="1"/>
      <c r="HJE311" s="1"/>
      <c r="HJF311" s="1"/>
      <c r="HJG311" s="1"/>
      <c r="HJH311" s="1"/>
      <c r="HJI311" s="1"/>
      <c r="HJJ311" s="1"/>
      <c r="HJK311" s="1"/>
      <c r="HJL311" s="1"/>
      <c r="HJM311" s="1"/>
      <c r="HJN311" s="1"/>
      <c r="HJO311" s="1"/>
      <c r="HJP311" s="1"/>
      <c r="HJQ311" s="1"/>
      <c r="HJR311" s="1"/>
      <c r="HJS311" s="1"/>
      <c r="HJT311" s="1"/>
      <c r="HJU311" s="1"/>
      <c r="HJV311" s="1"/>
      <c r="HJW311" s="1"/>
      <c r="HJX311" s="1"/>
      <c r="HJY311" s="1"/>
      <c r="HJZ311" s="1"/>
      <c r="HKA311" s="1"/>
      <c r="HKB311" s="1"/>
      <c r="HKC311" s="1"/>
      <c r="HKD311" s="1"/>
      <c r="HKE311" s="1"/>
      <c r="HKF311" s="1"/>
      <c r="HKG311" s="1"/>
      <c r="HKH311" s="1"/>
      <c r="HKI311" s="1"/>
      <c r="HKJ311" s="1"/>
      <c r="HKK311" s="1"/>
      <c r="HKL311" s="1"/>
      <c r="HKM311" s="1"/>
      <c r="HKN311" s="1"/>
      <c r="HKO311" s="1"/>
      <c r="HKP311" s="1"/>
      <c r="HKQ311" s="1"/>
      <c r="HKR311" s="1"/>
      <c r="HKS311" s="1"/>
      <c r="HKT311" s="1"/>
      <c r="HKU311" s="1"/>
      <c r="HKV311" s="1"/>
      <c r="HKW311" s="1"/>
      <c r="HKX311" s="1"/>
      <c r="HKY311" s="1"/>
      <c r="HKZ311" s="1"/>
      <c r="HLA311" s="1"/>
      <c r="HLB311" s="1"/>
      <c r="HLC311" s="1"/>
      <c r="HLD311" s="1"/>
      <c r="HLE311" s="1"/>
      <c r="HLF311" s="1"/>
      <c r="HLG311" s="1"/>
      <c r="HLH311" s="1"/>
      <c r="HLI311" s="1"/>
      <c r="HLJ311" s="1"/>
      <c r="HLK311" s="1"/>
      <c r="HLL311" s="1"/>
      <c r="HLM311" s="1"/>
      <c r="HLN311" s="1"/>
      <c r="HLO311" s="1"/>
      <c r="HLP311" s="1"/>
      <c r="HLQ311" s="1"/>
      <c r="HLR311" s="1"/>
      <c r="HLS311" s="1"/>
      <c r="HLT311" s="1"/>
      <c r="HLU311" s="1"/>
      <c r="HLV311" s="1"/>
      <c r="HLW311" s="1"/>
      <c r="HLX311" s="1"/>
      <c r="HLY311" s="1"/>
      <c r="HLZ311" s="1"/>
      <c r="HMA311" s="1"/>
      <c r="HMB311" s="1"/>
      <c r="HMC311" s="1"/>
      <c r="HMD311" s="1"/>
      <c r="HME311" s="1"/>
      <c r="HMF311" s="1"/>
      <c r="HMG311" s="1"/>
      <c r="HMH311" s="1"/>
      <c r="HMI311" s="1"/>
      <c r="HMJ311" s="1"/>
      <c r="HMK311" s="1"/>
      <c r="HML311" s="1"/>
      <c r="HMM311" s="1"/>
      <c r="HMN311" s="1"/>
      <c r="HMO311" s="1"/>
      <c r="HMP311" s="1"/>
      <c r="HMQ311" s="1"/>
      <c r="HMR311" s="1"/>
      <c r="HMS311" s="1"/>
      <c r="HMT311" s="1"/>
      <c r="HMU311" s="1"/>
      <c r="HMV311" s="1"/>
      <c r="HMW311" s="1"/>
      <c r="HMX311" s="1"/>
      <c r="HMY311" s="1"/>
      <c r="HMZ311" s="1"/>
      <c r="HNA311" s="1"/>
      <c r="HNB311" s="1"/>
      <c r="HNC311" s="1"/>
      <c r="HND311" s="1"/>
      <c r="HNE311" s="1"/>
      <c r="HNF311" s="1"/>
      <c r="HNG311" s="1"/>
      <c r="HNH311" s="1"/>
      <c r="HNI311" s="1"/>
      <c r="HNJ311" s="1"/>
      <c r="HNK311" s="1"/>
      <c r="HNL311" s="1"/>
      <c r="HNM311" s="1"/>
      <c r="HNN311" s="1"/>
      <c r="HNO311" s="1"/>
      <c r="HNP311" s="1"/>
      <c r="HNQ311" s="1"/>
      <c r="HNR311" s="1"/>
      <c r="HNS311" s="1"/>
      <c r="HNT311" s="1"/>
      <c r="HNU311" s="1"/>
      <c r="HNV311" s="1"/>
      <c r="HNW311" s="1"/>
      <c r="HNX311" s="1"/>
      <c r="HNY311" s="1"/>
      <c r="HNZ311" s="1"/>
      <c r="HOA311" s="1"/>
      <c r="HOB311" s="1"/>
      <c r="HOC311" s="1"/>
      <c r="HOD311" s="1"/>
      <c r="HOE311" s="1"/>
      <c r="HOF311" s="1"/>
      <c r="HOG311" s="1"/>
      <c r="HOH311" s="1"/>
      <c r="HOI311" s="1"/>
      <c r="HOJ311" s="1"/>
      <c r="HOK311" s="1"/>
      <c r="HOL311" s="1"/>
      <c r="HOM311" s="1"/>
      <c r="HON311" s="1"/>
      <c r="HOO311" s="1"/>
      <c r="HOP311" s="1"/>
      <c r="HOQ311" s="1"/>
      <c r="HOR311" s="1"/>
      <c r="HOS311" s="1"/>
      <c r="HOT311" s="1"/>
      <c r="HOU311" s="1"/>
      <c r="HOV311" s="1"/>
      <c r="HOW311" s="1"/>
      <c r="HOX311" s="1"/>
      <c r="HOY311" s="1"/>
      <c r="HOZ311" s="1"/>
      <c r="HPA311" s="1"/>
      <c r="HPB311" s="1"/>
      <c r="HPC311" s="1"/>
      <c r="HPD311" s="1"/>
      <c r="HPE311" s="1"/>
      <c r="HPF311" s="1"/>
      <c r="HPG311" s="1"/>
      <c r="HPH311" s="1"/>
      <c r="HPI311" s="1"/>
      <c r="HPJ311" s="1"/>
      <c r="HPK311" s="1"/>
      <c r="HPL311" s="1"/>
      <c r="HPM311" s="1"/>
      <c r="HPN311" s="1"/>
      <c r="HPO311" s="1"/>
      <c r="HPP311" s="1"/>
      <c r="HPQ311" s="1"/>
      <c r="HPR311" s="1"/>
      <c r="HPS311" s="1"/>
      <c r="HPT311" s="1"/>
      <c r="HPU311" s="1"/>
      <c r="HPV311" s="1"/>
      <c r="HPW311" s="1"/>
      <c r="HPX311" s="1"/>
      <c r="HPY311" s="1"/>
      <c r="HPZ311" s="1"/>
      <c r="HQA311" s="1"/>
      <c r="HQB311" s="1"/>
      <c r="HQC311" s="1"/>
      <c r="HQD311" s="1"/>
      <c r="HQE311" s="1"/>
      <c r="HQF311" s="1"/>
      <c r="HQG311" s="1"/>
      <c r="HQH311" s="1"/>
      <c r="HQI311" s="1"/>
      <c r="HQJ311" s="1"/>
      <c r="HQK311" s="1"/>
      <c r="HQL311" s="1"/>
      <c r="HQM311" s="1"/>
      <c r="HQN311" s="1"/>
      <c r="HQO311" s="1"/>
      <c r="HQP311" s="1"/>
      <c r="HQQ311" s="1"/>
      <c r="HQR311" s="1"/>
      <c r="HQS311" s="1"/>
      <c r="HQT311" s="1"/>
      <c r="HQU311" s="1"/>
      <c r="HQV311" s="1"/>
      <c r="HQW311" s="1"/>
      <c r="HQX311" s="1"/>
      <c r="HQY311" s="1"/>
      <c r="HQZ311" s="1"/>
      <c r="HRA311" s="1"/>
      <c r="HRB311" s="1"/>
      <c r="HRC311" s="1"/>
      <c r="HRD311" s="1"/>
      <c r="HRE311" s="1"/>
      <c r="HRF311" s="1"/>
      <c r="HRG311" s="1"/>
      <c r="HRH311" s="1"/>
      <c r="HRI311" s="1"/>
      <c r="HRJ311" s="1"/>
      <c r="HRK311" s="1"/>
      <c r="HRL311" s="1"/>
      <c r="HRM311" s="1"/>
      <c r="HRN311" s="1"/>
      <c r="HRO311" s="1"/>
      <c r="HRP311" s="1"/>
      <c r="HRQ311" s="1"/>
      <c r="HRR311" s="1"/>
      <c r="HRS311" s="1"/>
      <c r="HRT311" s="1"/>
      <c r="HRU311" s="1"/>
      <c r="HRV311" s="1"/>
      <c r="HRW311" s="1"/>
      <c r="HRX311" s="1"/>
      <c r="HRY311" s="1"/>
      <c r="HRZ311" s="1"/>
      <c r="HSA311" s="1"/>
      <c r="HSB311" s="1"/>
      <c r="HSC311" s="1"/>
      <c r="HSD311" s="1"/>
      <c r="HSE311" s="1"/>
      <c r="HSF311" s="1"/>
      <c r="HSG311" s="1"/>
      <c r="HSH311" s="1"/>
      <c r="HSI311" s="1"/>
      <c r="HSJ311" s="1"/>
      <c r="HSK311" s="1"/>
      <c r="HSL311" s="1"/>
      <c r="HSM311" s="1"/>
      <c r="HSN311" s="1"/>
      <c r="HSO311" s="1"/>
      <c r="HSP311" s="1"/>
      <c r="HSQ311" s="1"/>
      <c r="HSR311" s="1"/>
      <c r="HSS311" s="1"/>
      <c r="HST311" s="1"/>
      <c r="HSU311" s="1"/>
      <c r="HSV311" s="1"/>
      <c r="HSW311" s="1"/>
      <c r="HSX311" s="1"/>
      <c r="HSY311" s="1"/>
      <c r="HSZ311" s="1"/>
      <c r="HTA311" s="1"/>
      <c r="HTB311" s="1"/>
      <c r="HTC311" s="1"/>
      <c r="HTD311" s="1"/>
      <c r="HTE311" s="1"/>
      <c r="HTF311" s="1"/>
      <c r="HTG311" s="1"/>
      <c r="HTH311" s="1"/>
      <c r="HTI311" s="1"/>
      <c r="HTJ311" s="1"/>
      <c r="HTK311" s="1"/>
      <c r="HTL311" s="1"/>
      <c r="HTM311" s="1"/>
      <c r="HTN311" s="1"/>
      <c r="HTO311" s="1"/>
      <c r="HTP311" s="1"/>
      <c r="HTQ311" s="1"/>
      <c r="HTR311" s="1"/>
      <c r="HTS311" s="1"/>
      <c r="HTT311" s="1"/>
      <c r="HTU311" s="1"/>
      <c r="HTV311" s="1"/>
      <c r="HTW311" s="1"/>
      <c r="HTX311" s="1"/>
      <c r="HTY311" s="1"/>
      <c r="HTZ311" s="1"/>
      <c r="HUA311" s="1"/>
      <c r="HUB311" s="1"/>
      <c r="HUC311" s="1"/>
      <c r="HUD311" s="1"/>
      <c r="HUE311" s="1"/>
      <c r="HUF311" s="1"/>
      <c r="HUG311" s="1"/>
      <c r="HUH311" s="1"/>
      <c r="HUI311" s="1"/>
      <c r="HUJ311" s="1"/>
      <c r="HUK311" s="1"/>
      <c r="HUL311" s="1"/>
      <c r="HUM311" s="1"/>
      <c r="HUN311" s="1"/>
      <c r="HUO311" s="1"/>
      <c r="HUP311" s="1"/>
      <c r="HUQ311" s="1"/>
      <c r="HUR311" s="1"/>
      <c r="HUS311" s="1"/>
      <c r="HUT311" s="1"/>
      <c r="HUU311" s="1"/>
      <c r="HUV311" s="1"/>
      <c r="HUW311" s="1"/>
      <c r="HUX311" s="1"/>
      <c r="HUY311" s="1"/>
      <c r="HUZ311" s="1"/>
      <c r="HVA311" s="1"/>
      <c r="HVB311" s="1"/>
      <c r="HVC311" s="1"/>
      <c r="HVD311" s="1"/>
      <c r="HVE311" s="1"/>
      <c r="HVF311" s="1"/>
      <c r="HVG311" s="1"/>
      <c r="HVH311" s="1"/>
      <c r="HVI311" s="1"/>
      <c r="HVJ311" s="1"/>
      <c r="HVK311" s="1"/>
      <c r="HVL311" s="1"/>
      <c r="HVM311" s="1"/>
      <c r="HVN311" s="1"/>
      <c r="HVO311" s="1"/>
      <c r="HVP311" s="1"/>
      <c r="HVQ311" s="1"/>
      <c r="HVR311" s="1"/>
      <c r="HVS311" s="1"/>
      <c r="HVT311" s="1"/>
      <c r="HVU311" s="1"/>
      <c r="HVV311" s="1"/>
      <c r="HVW311" s="1"/>
      <c r="HVX311" s="1"/>
      <c r="HVY311" s="1"/>
      <c r="HVZ311" s="1"/>
      <c r="HWA311" s="1"/>
      <c r="HWB311" s="1"/>
      <c r="HWC311" s="1"/>
      <c r="HWD311" s="1"/>
      <c r="HWE311" s="1"/>
      <c r="HWF311" s="1"/>
      <c r="HWG311" s="1"/>
      <c r="HWH311" s="1"/>
      <c r="HWI311" s="1"/>
      <c r="HWJ311" s="1"/>
      <c r="HWK311" s="1"/>
      <c r="HWL311" s="1"/>
      <c r="HWM311" s="1"/>
      <c r="HWN311" s="1"/>
      <c r="HWO311" s="1"/>
      <c r="HWP311" s="1"/>
      <c r="HWQ311" s="1"/>
      <c r="HWR311" s="1"/>
      <c r="HWS311" s="1"/>
      <c r="HWT311" s="1"/>
      <c r="HWU311" s="1"/>
      <c r="HWV311" s="1"/>
      <c r="HWW311" s="1"/>
      <c r="HWX311" s="1"/>
      <c r="HWY311" s="1"/>
      <c r="HWZ311" s="1"/>
      <c r="HXA311" s="1"/>
      <c r="HXB311" s="1"/>
      <c r="HXC311" s="1"/>
      <c r="HXD311" s="1"/>
      <c r="HXE311" s="1"/>
      <c r="HXF311" s="1"/>
      <c r="HXG311" s="1"/>
      <c r="HXH311" s="1"/>
      <c r="HXI311" s="1"/>
      <c r="HXJ311" s="1"/>
      <c r="HXK311" s="1"/>
      <c r="HXL311" s="1"/>
      <c r="HXM311" s="1"/>
      <c r="HXN311" s="1"/>
      <c r="HXO311" s="1"/>
      <c r="HXP311" s="1"/>
      <c r="HXQ311" s="1"/>
      <c r="HXR311" s="1"/>
      <c r="HXS311" s="1"/>
      <c r="HXT311" s="1"/>
      <c r="HXU311" s="1"/>
      <c r="HXV311" s="1"/>
      <c r="HXW311" s="1"/>
      <c r="HXX311" s="1"/>
      <c r="HXY311" s="1"/>
      <c r="HXZ311" s="1"/>
      <c r="HYA311" s="1"/>
      <c r="HYB311" s="1"/>
      <c r="HYC311" s="1"/>
      <c r="HYD311" s="1"/>
      <c r="HYE311" s="1"/>
      <c r="HYF311" s="1"/>
      <c r="HYG311" s="1"/>
      <c r="HYH311" s="1"/>
      <c r="HYI311" s="1"/>
      <c r="HYJ311" s="1"/>
      <c r="HYK311" s="1"/>
      <c r="HYL311" s="1"/>
      <c r="HYM311" s="1"/>
      <c r="HYN311" s="1"/>
      <c r="HYO311" s="1"/>
      <c r="HYP311" s="1"/>
      <c r="HYQ311" s="1"/>
      <c r="HYR311" s="1"/>
      <c r="HYS311" s="1"/>
      <c r="HYT311" s="1"/>
      <c r="HYU311" s="1"/>
      <c r="HYV311" s="1"/>
      <c r="HYW311" s="1"/>
      <c r="HYX311" s="1"/>
      <c r="HYY311" s="1"/>
      <c r="HYZ311" s="1"/>
      <c r="HZA311" s="1"/>
      <c r="HZB311" s="1"/>
      <c r="HZC311" s="1"/>
      <c r="HZD311" s="1"/>
      <c r="HZE311" s="1"/>
      <c r="HZF311" s="1"/>
      <c r="HZG311" s="1"/>
      <c r="HZH311" s="1"/>
      <c r="HZI311" s="1"/>
      <c r="HZJ311" s="1"/>
      <c r="HZK311" s="1"/>
      <c r="HZL311" s="1"/>
      <c r="HZM311" s="1"/>
      <c r="HZN311" s="1"/>
      <c r="HZO311" s="1"/>
      <c r="HZP311" s="1"/>
      <c r="HZQ311" s="1"/>
      <c r="HZR311" s="1"/>
      <c r="HZS311" s="1"/>
      <c r="HZT311" s="1"/>
      <c r="HZU311" s="1"/>
      <c r="HZV311" s="1"/>
      <c r="HZW311" s="1"/>
      <c r="HZX311" s="1"/>
      <c r="HZY311" s="1"/>
      <c r="HZZ311" s="1"/>
      <c r="IAA311" s="1"/>
      <c r="IAB311" s="1"/>
      <c r="IAC311" s="1"/>
      <c r="IAD311" s="1"/>
      <c r="IAE311" s="1"/>
      <c r="IAF311" s="1"/>
      <c r="IAG311" s="1"/>
      <c r="IAH311" s="1"/>
      <c r="IAI311" s="1"/>
      <c r="IAJ311" s="1"/>
      <c r="IAK311" s="1"/>
      <c r="IAL311" s="1"/>
      <c r="IAM311" s="1"/>
      <c r="IAN311" s="1"/>
      <c r="IAO311" s="1"/>
      <c r="IAP311" s="1"/>
      <c r="IAQ311" s="1"/>
      <c r="IAR311" s="1"/>
      <c r="IAS311" s="1"/>
      <c r="IAT311" s="1"/>
      <c r="IAU311" s="1"/>
      <c r="IAV311" s="1"/>
      <c r="IAW311" s="1"/>
      <c r="IAX311" s="1"/>
      <c r="IAY311" s="1"/>
      <c r="IAZ311" s="1"/>
      <c r="IBA311" s="1"/>
      <c r="IBB311" s="1"/>
      <c r="IBC311" s="1"/>
      <c r="IBD311" s="1"/>
      <c r="IBE311" s="1"/>
      <c r="IBF311" s="1"/>
      <c r="IBG311" s="1"/>
      <c r="IBH311" s="1"/>
      <c r="IBI311" s="1"/>
      <c r="IBJ311" s="1"/>
      <c r="IBK311" s="1"/>
      <c r="IBL311" s="1"/>
      <c r="IBM311" s="1"/>
      <c r="IBN311" s="1"/>
      <c r="IBO311" s="1"/>
      <c r="IBP311" s="1"/>
      <c r="IBQ311" s="1"/>
      <c r="IBR311" s="1"/>
      <c r="IBS311" s="1"/>
      <c r="IBT311" s="1"/>
      <c r="IBU311" s="1"/>
      <c r="IBV311" s="1"/>
      <c r="IBW311" s="1"/>
      <c r="IBX311" s="1"/>
      <c r="IBY311" s="1"/>
      <c r="IBZ311" s="1"/>
      <c r="ICA311" s="1"/>
      <c r="ICB311" s="1"/>
      <c r="ICC311" s="1"/>
      <c r="ICD311" s="1"/>
      <c r="ICE311" s="1"/>
      <c r="ICF311" s="1"/>
      <c r="ICG311" s="1"/>
      <c r="ICH311" s="1"/>
      <c r="ICI311" s="1"/>
      <c r="ICJ311" s="1"/>
      <c r="ICK311" s="1"/>
      <c r="ICL311" s="1"/>
      <c r="ICM311" s="1"/>
      <c r="ICN311" s="1"/>
      <c r="ICO311" s="1"/>
      <c r="ICP311" s="1"/>
      <c r="ICQ311" s="1"/>
      <c r="ICR311" s="1"/>
      <c r="ICS311" s="1"/>
      <c r="ICT311" s="1"/>
      <c r="ICU311" s="1"/>
      <c r="ICV311" s="1"/>
      <c r="ICW311" s="1"/>
      <c r="ICX311" s="1"/>
      <c r="ICY311" s="1"/>
      <c r="ICZ311" s="1"/>
      <c r="IDA311" s="1"/>
      <c r="IDB311" s="1"/>
      <c r="IDC311" s="1"/>
      <c r="IDD311" s="1"/>
      <c r="IDE311" s="1"/>
      <c r="IDF311" s="1"/>
      <c r="IDG311" s="1"/>
      <c r="IDH311" s="1"/>
      <c r="IDI311" s="1"/>
      <c r="IDJ311" s="1"/>
      <c r="IDK311" s="1"/>
      <c r="IDL311" s="1"/>
      <c r="IDM311" s="1"/>
      <c r="IDN311" s="1"/>
      <c r="IDO311" s="1"/>
      <c r="IDP311" s="1"/>
      <c r="IDQ311" s="1"/>
      <c r="IDR311" s="1"/>
      <c r="IDS311" s="1"/>
      <c r="IDT311" s="1"/>
      <c r="IDU311" s="1"/>
      <c r="IDV311" s="1"/>
      <c r="IDW311" s="1"/>
      <c r="IDX311" s="1"/>
      <c r="IDY311" s="1"/>
      <c r="IDZ311" s="1"/>
      <c r="IEA311" s="1"/>
      <c r="IEB311" s="1"/>
      <c r="IEC311" s="1"/>
      <c r="IED311" s="1"/>
      <c r="IEE311" s="1"/>
      <c r="IEF311" s="1"/>
      <c r="IEG311" s="1"/>
      <c r="IEH311" s="1"/>
      <c r="IEI311" s="1"/>
      <c r="IEJ311" s="1"/>
      <c r="IEK311" s="1"/>
      <c r="IEL311" s="1"/>
      <c r="IEM311" s="1"/>
      <c r="IEN311" s="1"/>
      <c r="IEO311" s="1"/>
      <c r="IEP311" s="1"/>
      <c r="IEQ311" s="1"/>
      <c r="IER311" s="1"/>
      <c r="IES311" s="1"/>
      <c r="IET311" s="1"/>
      <c r="IEU311" s="1"/>
      <c r="IEV311" s="1"/>
      <c r="IEW311" s="1"/>
      <c r="IEX311" s="1"/>
      <c r="IEY311" s="1"/>
      <c r="IEZ311" s="1"/>
      <c r="IFA311" s="1"/>
      <c r="IFB311" s="1"/>
      <c r="IFC311" s="1"/>
      <c r="IFD311" s="1"/>
      <c r="IFE311" s="1"/>
      <c r="IFF311" s="1"/>
      <c r="IFG311" s="1"/>
      <c r="IFH311" s="1"/>
      <c r="IFI311" s="1"/>
      <c r="IFJ311" s="1"/>
      <c r="IFK311" s="1"/>
      <c r="IFL311" s="1"/>
      <c r="IFM311" s="1"/>
      <c r="IFN311" s="1"/>
      <c r="IFO311" s="1"/>
      <c r="IFP311" s="1"/>
      <c r="IFQ311" s="1"/>
      <c r="IFR311" s="1"/>
      <c r="IFS311" s="1"/>
      <c r="IFT311" s="1"/>
      <c r="IFU311" s="1"/>
      <c r="IFV311" s="1"/>
      <c r="IFW311" s="1"/>
      <c r="IFX311" s="1"/>
      <c r="IFY311" s="1"/>
      <c r="IFZ311" s="1"/>
      <c r="IGA311" s="1"/>
      <c r="IGB311" s="1"/>
      <c r="IGC311" s="1"/>
      <c r="IGD311" s="1"/>
      <c r="IGE311" s="1"/>
      <c r="IGF311" s="1"/>
      <c r="IGG311" s="1"/>
      <c r="IGH311" s="1"/>
      <c r="IGI311" s="1"/>
      <c r="IGJ311" s="1"/>
      <c r="IGK311" s="1"/>
      <c r="IGL311" s="1"/>
      <c r="IGM311" s="1"/>
      <c r="IGN311" s="1"/>
      <c r="IGO311" s="1"/>
      <c r="IGP311" s="1"/>
      <c r="IGQ311" s="1"/>
      <c r="IGR311" s="1"/>
      <c r="IGS311" s="1"/>
      <c r="IGT311" s="1"/>
      <c r="IGU311" s="1"/>
      <c r="IGV311" s="1"/>
      <c r="IGW311" s="1"/>
      <c r="IGX311" s="1"/>
      <c r="IGY311" s="1"/>
      <c r="IGZ311" s="1"/>
      <c r="IHA311" s="1"/>
      <c r="IHB311" s="1"/>
      <c r="IHC311" s="1"/>
      <c r="IHD311" s="1"/>
      <c r="IHE311" s="1"/>
      <c r="IHF311" s="1"/>
      <c r="IHG311" s="1"/>
      <c r="IHH311" s="1"/>
      <c r="IHI311" s="1"/>
      <c r="IHJ311" s="1"/>
      <c r="IHK311" s="1"/>
      <c r="IHL311" s="1"/>
      <c r="IHM311" s="1"/>
      <c r="IHN311" s="1"/>
      <c r="IHO311" s="1"/>
      <c r="IHP311" s="1"/>
      <c r="IHQ311" s="1"/>
      <c r="IHR311" s="1"/>
      <c r="IHS311" s="1"/>
      <c r="IHT311" s="1"/>
      <c r="IHU311" s="1"/>
      <c r="IHV311" s="1"/>
      <c r="IHW311" s="1"/>
      <c r="IHX311" s="1"/>
      <c r="IHY311" s="1"/>
      <c r="IHZ311" s="1"/>
      <c r="IIA311" s="1"/>
      <c r="IIB311" s="1"/>
      <c r="IIC311" s="1"/>
      <c r="IID311" s="1"/>
      <c r="IIE311" s="1"/>
      <c r="IIF311" s="1"/>
      <c r="IIG311" s="1"/>
      <c r="IIH311" s="1"/>
      <c r="III311" s="1"/>
      <c r="IIJ311" s="1"/>
      <c r="IIK311" s="1"/>
      <c r="IIL311" s="1"/>
      <c r="IIM311" s="1"/>
      <c r="IIN311" s="1"/>
      <c r="IIO311" s="1"/>
      <c r="IIP311" s="1"/>
      <c r="IIQ311" s="1"/>
      <c r="IIR311" s="1"/>
      <c r="IIS311" s="1"/>
      <c r="IIT311" s="1"/>
      <c r="IIU311" s="1"/>
      <c r="IIV311" s="1"/>
      <c r="IIW311" s="1"/>
      <c r="IIX311" s="1"/>
      <c r="IIY311" s="1"/>
      <c r="IIZ311" s="1"/>
      <c r="IJA311" s="1"/>
      <c r="IJB311" s="1"/>
      <c r="IJC311" s="1"/>
      <c r="IJD311" s="1"/>
      <c r="IJE311" s="1"/>
      <c r="IJF311" s="1"/>
      <c r="IJG311" s="1"/>
      <c r="IJH311" s="1"/>
      <c r="IJI311" s="1"/>
      <c r="IJJ311" s="1"/>
      <c r="IJK311" s="1"/>
      <c r="IJL311" s="1"/>
      <c r="IJM311" s="1"/>
      <c r="IJN311" s="1"/>
      <c r="IJO311" s="1"/>
      <c r="IJP311" s="1"/>
      <c r="IJQ311" s="1"/>
      <c r="IJR311" s="1"/>
      <c r="IJS311" s="1"/>
      <c r="IJT311" s="1"/>
      <c r="IJU311" s="1"/>
      <c r="IJV311" s="1"/>
      <c r="IJW311" s="1"/>
      <c r="IJX311" s="1"/>
      <c r="IJY311" s="1"/>
      <c r="IJZ311" s="1"/>
      <c r="IKA311" s="1"/>
      <c r="IKB311" s="1"/>
      <c r="IKC311" s="1"/>
      <c r="IKD311" s="1"/>
      <c r="IKE311" s="1"/>
      <c r="IKF311" s="1"/>
      <c r="IKG311" s="1"/>
      <c r="IKH311" s="1"/>
      <c r="IKI311" s="1"/>
      <c r="IKJ311" s="1"/>
      <c r="IKK311" s="1"/>
      <c r="IKL311" s="1"/>
      <c r="IKM311" s="1"/>
      <c r="IKN311" s="1"/>
      <c r="IKO311" s="1"/>
      <c r="IKP311" s="1"/>
      <c r="IKQ311" s="1"/>
      <c r="IKR311" s="1"/>
      <c r="IKS311" s="1"/>
      <c r="IKT311" s="1"/>
      <c r="IKU311" s="1"/>
      <c r="IKV311" s="1"/>
      <c r="IKW311" s="1"/>
      <c r="IKX311" s="1"/>
      <c r="IKY311" s="1"/>
      <c r="IKZ311" s="1"/>
      <c r="ILA311" s="1"/>
      <c r="ILB311" s="1"/>
      <c r="ILC311" s="1"/>
      <c r="ILD311" s="1"/>
      <c r="ILE311" s="1"/>
      <c r="ILF311" s="1"/>
      <c r="ILG311" s="1"/>
      <c r="ILH311" s="1"/>
      <c r="ILI311" s="1"/>
      <c r="ILJ311" s="1"/>
      <c r="ILK311" s="1"/>
      <c r="ILL311" s="1"/>
      <c r="ILM311" s="1"/>
      <c r="ILN311" s="1"/>
      <c r="ILO311" s="1"/>
      <c r="ILP311" s="1"/>
      <c r="ILQ311" s="1"/>
      <c r="ILR311" s="1"/>
      <c r="ILS311" s="1"/>
      <c r="ILT311" s="1"/>
      <c r="ILU311" s="1"/>
      <c r="ILV311" s="1"/>
      <c r="ILW311" s="1"/>
      <c r="ILX311" s="1"/>
      <c r="ILY311" s="1"/>
      <c r="ILZ311" s="1"/>
      <c r="IMA311" s="1"/>
      <c r="IMB311" s="1"/>
      <c r="IMC311" s="1"/>
      <c r="IMD311" s="1"/>
      <c r="IME311" s="1"/>
      <c r="IMF311" s="1"/>
      <c r="IMG311" s="1"/>
      <c r="IMH311" s="1"/>
      <c r="IMI311" s="1"/>
      <c r="IMJ311" s="1"/>
      <c r="IMK311" s="1"/>
      <c r="IML311" s="1"/>
      <c r="IMM311" s="1"/>
      <c r="IMN311" s="1"/>
      <c r="IMO311" s="1"/>
      <c r="IMP311" s="1"/>
      <c r="IMQ311" s="1"/>
      <c r="IMR311" s="1"/>
      <c r="IMS311" s="1"/>
      <c r="IMT311" s="1"/>
      <c r="IMU311" s="1"/>
      <c r="IMV311" s="1"/>
      <c r="IMW311" s="1"/>
      <c r="IMX311" s="1"/>
      <c r="IMY311" s="1"/>
      <c r="IMZ311" s="1"/>
      <c r="INA311" s="1"/>
      <c r="INB311" s="1"/>
      <c r="INC311" s="1"/>
      <c r="IND311" s="1"/>
      <c r="INE311" s="1"/>
      <c r="INF311" s="1"/>
      <c r="ING311" s="1"/>
      <c r="INH311" s="1"/>
      <c r="INI311" s="1"/>
      <c r="INJ311" s="1"/>
      <c r="INK311" s="1"/>
      <c r="INL311" s="1"/>
      <c r="INM311" s="1"/>
      <c r="INN311" s="1"/>
      <c r="INO311" s="1"/>
      <c r="INP311" s="1"/>
      <c r="INQ311" s="1"/>
      <c r="INR311" s="1"/>
      <c r="INS311" s="1"/>
      <c r="INT311" s="1"/>
      <c r="INU311" s="1"/>
      <c r="INV311" s="1"/>
      <c r="INW311" s="1"/>
      <c r="INX311" s="1"/>
      <c r="INY311" s="1"/>
      <c r="INZ311" s="1"/>
      <c r="IOA311" s="1"/>
      <c r="IOB311" s="1"/>
      <c r="IOC311" s="1"/>
      <c r="IOD311" s="1"/>
      <c r="IOE311" s="1"/>
      <c r="IOF311" s="1"/>
      <c r="IOG311" s="1"/>
      <c r="IOH311" s="1"/>
      <c r="IOI311" s="1"/>
      <c r="IOJ311" s="1"/>
      <c r="IOK311" s="1"/>
      <c r="IOL311" s="1"/>
      <c r="IOM311" s="1"/>
      <c r="ION311" s="1"/>
      <c r="IOO311" s="1"/>
      <c r="IOP311" s="1"/>
      <c r="IOQ311" s="1"/>
      <c r="IOR311" s="1"/>
      <c r="IOS311" s="1"/>
      <c r="IOT311" s="1"/>
      <c r="IOU311" s="1"/>
      <c r="IOV311" s="1"/>
      <c r="IOW311" s="1"/>
      <c r="IOX311" s="1"/>
      <c r="IOY311" s="1"/>
      <c r="IOZ311" s="1"/>
      <c r="IPA311" s="1"/>
      <c r="IPB311" s="1"/>
      <c r="IPC311" s="1"/>
      <c r="IPD311" s="1"/>
      <c r="IPE311" s="1"/>
      <c r="IPF311" s="1"/>
      <c r="IPG311" s="1"/>
      <c r="IPH311" s="1"/>
      <c r="IPI311" s="1"/>
      <c r="IPJ311" s="1"/>
      <c r="IPK311" s="1"/>
      <c r="IPL311" s="1"/>
      <c r="IPM311" s="1"/>
      <c r="IPN311" s="1"/>
      <c r="IPO311" s="1"/>
      <c r="IPP311" s="1"/>
      <c r="IPQ311" s="1"/>
      <c r="IPR311" s="1"/>
      <c r="IPS311" s="1"/>
      <c r="IPT311" s="1"/>
      <c r="IPU311" s="1"/>
      <c r="IPV311" s="1"/>
      <c r="IPW311" s="1"/>
      <c r="IPX311" s="1"/>
      <c r="IPY311" s="1"/>
      <c r="IPZ311" s="1"/>
      <c r="IQA311" s="1"/>
      <c r="IQB311" s="1"/>
      <c r="IQC311" s="1"/>
      <c r="IQD311" s="1"/>
      <c r="IQE311" s="1"/>
      <c r="IQF311" s="1"/>
      <c r="IQG311" s="1"/>
      <c r="IQH311" s="1"/>
      <c r="IQI311" s="1"/>
      <c r="IQJ311" s="1"/>
      <c r="IQK311" s="1"/>
      <c r="IQL311" s="1"/>
      <c r="IQM311" s="1"/>
      <c r="IQN311" s="1"/>
      <c r="IQO311" s="1"/>
      <c r="IQP311" s="1"/>
      <c r="IQQ311" s="1"/>
      <c r="IQR311" s="1"/>
      <c r="IQS311" s="1"/>
      <c r="IQT311" s="1"/>
      <c r="IQU311" s="1"/>
      <c r="IQV311" s="1"/>
      <c r="IQW311" s="1"/>
      <c r="IQX311" s="1"/>
      <c r="IQY311" s="1"/>
      <c r="IQZ311" s="1"/>
      <c r="IRA311" s="1"/>
      <c r="IRB311" s="1"/>
      <c r="IRC311" s="1"/>
      <c r="IRD311" s="1"/>
      <c r="IRE311" s="1"/>
      <c r="IRF311" s="1"/>
      <c r="IRG311" s="1"/>
      <c r="IRH311" s="1"/>
      <c r="IRI311" s="1"/>
      <c r="IRJ311" s="1"/>
      <c r="IRK311" s="1"/>
      <c r="IRL311" s="1"/>
      <c r="IRM311" s="1"/>
      <c r="IRN311" s="1"/>
      <c r="IRO311" s="1"/>
      <c r="IRP311" s="1"/>
      <c r="IRQ311" s="1"/>
      <c r="IRR311" s="1"/>
      <c r="IRS311" s="1"/>
      <c r="IRT311" s="1"/>
      <c r="IRU311" s="1"/>
      <c r="IRV311" s="1"/>
      <c r="IRW311" s="1"/>
      <c r="IRX311" s="1"/>
      <c r="IRY311" s="1"/>
      <c r="IRZ311" s="1"/>
      <c r="ISA311" s="1"/>
      <c r="ISB311" s="1"/>
      <c r="ISC311" s="1"/>
      <c r="ISD311" s="1"/>
      <c r="ISE311" s="1"/>
      <c r="ISF311" s="1"/>
      <c r="ISG311" s="1"/>
      <c r="ISH311" s="1"/>
      <c r="ISI311" s="1"/>
      <c r="ISJ311" s="1"/>
      <c r="ISK311" s="1"/>
      <c r="ISL311" s="1"/>
      <c r="ISM311" s="1"/>
      <c r="ISN311" s="1"/>
      <c r="ISO311" s="1"/>
      <c r="ISP311" s="1"/>
      <c r="ISQ311" s="1"/>
      <c r="ISR311" s="1"/>
      <c r="ISS311" s="1"/>
      <c r="IST311" s="1"/>
      <c r="ISU311" s="1"/>
      <c r="ISV311" s="1"/>
      <c r="ISW311" s="1"/>
      <c r="ISX311" s="1"/>
      <c r="ISY311" s="1"/>
      <c r="ISZ311" s="1"/>
      <c r="ITA311" s="1"/>
      <c r="ITB311" s="1"/>
      <c r="ITC311" s="1"/>
      <c r="ITD311" s="1"/>
      <c r="ITE311" s="1"/>
      <c r="ITF311" s="1"/>
      <c r="ITG311" s="1"/>
      <c r="ITH311" s="1"/>
      <c r="ITI311" s="1"/>
      <c r="ITJ311" s="1"/>
      <c r="ITK311" s="1"/>
      <c r="ITL311" s="1"/>
      <c r="ITM311" s="1"/>
      <c r="ITN311" s="1"/>
      <c r="ITO311" s="1"/>
      <c r="ITP311" s="1"/>
      <c r="ITQ311" s="1"/>
      <c r="ITR311" s="1"/>
      <c r="ITS311" s="1"/>
      <c r="ITT311" s="1"/>
      <c r="ITU311" s="1"/>
      <c r="ITV311" s="1"/>
      <c r="ITW311" s="1"/>
      <c r="ITX311" s="1"/>
      <c r="ITY311" s="1"/>
      <c r="ITZ311" s="1"/>
      <c r="IUA311" s="1"/>
      <c r="IUB311" s="1"/>
      <c r="IUC311" s="1"/>
      <c r="IUD311" s="1"/>
      <c r="IUE311" s="1"/>
      <c r="IUF311" s="1"/>
      <c r="IUG311" s="1"/>
      <c r="IUH311" s="1"/>
      <c r="IUI311" s="1"/>
      <c r="IUJ311" s="1"/>
      <c r="IUK311" s="1"/>
      <c r="IUL311" s="1"/>
      <c r="IUM311" s="1"/>
      <c r="IUN311" s="1"/>
      <c r="IUO311" s="1"/>
      <c r="IUP311" s="1"/>
      <c r="IUQ311" s="1"/>
      <c r="IUR311" s="1"/>
      <c r="IUS311" s="1"/>
      <c r="IUT311" s="1"/>
      <c r="IUU311" s="1"/>
      <c r="IUV311" s="1"/>
      <c r="IUW311" s="1"/>
      <c r="IUX311" s="1"/>
      <c r="IUY311" s="1"/>
      <c r="IUZ311" s="1"/>
      <c r="IVA311" s="1"/>
      <c r="IVB311" s="1"/>
      <c r="IVC311" s="1"/>
      <c r="IVD311" s="1"/>
      <c r="IVE311" s="1"/>
      <c r="IVF311" s="1"/>
      <c r="IVG311" s="1"/>
      <c r="IVH311" s="1"/>
      <c r="IVI311" s="1"/>
      <c r="IVJ311" s="1"/>
      <c r="IVK311" s="1"/>
      <c r="IVL311" s="1"/>
      <c r="IVM311" s="1"/>
      <c r="IVN311" s="1"/>
      <c r="IVO311" s="1"/>
      <c r="IVP311" s="1"/>
      <c r="IVQ311" s="1"/>
      <c r="IVR311" s="1"/>
      <c r="IVS311" s="1"/>
      <c r="IVT311" s="1"/>
      <c r="IVU311" s="1"/>
      <c r="IVV311" s="1"/>
      <c r="IVW311" s="1"/>
      <c r="IVX311" s="1"/>
      <c r="IVY311" s="1"/>
      <c r="IVZ311" s="1"/>
      <c r="IWA311" s="1"/>
      <c r="IWB311" s="1"/>
      <c r="IWC311" s="1"/>
      <c r="IWD311" s="1"/>
      <c r="IWE311" s="1"/>
      <c r="IWF311" s="1"/>
      <c r="IWG311" s="1"/>
      <c r="IWH311" s="1"/>
      <c r="IWI311" s="1"/>
      <c r="IWJ311" s="1"/>
      <c r="IWK311" s="1"/>
      <c r="IWL311" s="1"/>
      <c r="IWM311" s="1"/>
      <c r="IWN311" s="1"/>
      <c r="IWO311" s="1"/>
      <c r="IWP311" s="1"/>
      <c r="IWQ311" s="1"/>
      <c r="IWR311" s="1"/>
      <c r="IWS311" s="1"/>
      <c r="IWT311" s="1"/>
      <c r="IWU311" s="1"/>
      <c r="IWV311" s="1"/>
      <c r="IWW311" s="1"/>
      <c r="IWX311" s="1"/>
      <c r="IWY311" s="1"/>
      <c r="IWZ311" s="1"/>
      <c r="IXA311" s="1"/>
      <c r="IXB311" s="1"/>
      <c r="IXC311" s="1"/>
      <c r="IXD311" s="1"/>
      <c r="IXE311" s="1"/>
      <c r="IXF311" s="1"/>
      <c r="IXG311" s="1"/>
      <c r="IXH311" s="1"/>
      <c r="IXI311" s="1"/>
      <c r="IXJ311" s="1"/>
      <c r="IXK311" s="1"/>
      <c r="IXL311" s="1"/>
      <c r="IXM311" s="1"/>
      <c r="IXN311" s="1"/>
      <c r="IXO311" s="1"/>
      <c r="IXP311" s="1"/>
      <c r="IXQ311" s="1"/>
      <c r="IXR311" s="1"/>
      <c r="IXS311" s="1"/>
      <c r="IXT311" s="1"/>
      <c r="IXU311" s="1"/>
      <c r="IXV311" s="1"/>
      <c r="IXW311" s="1"/>
      <c r="IXX311" s="1"/>
      <c r="IXY311" s="1"/>
      <c r="IXZ311" s="1"/>
      <c r="IYA311" s="1"/>
      <c r="IYB311" s="1"/>
      <c r="IYC311" s="1"/>
      <c r="IYD311" s="1"/>
      <c r="IYE311" s="1"/>
      <c r="IYF311" s="1"/>
      <c r="IYG311" s="1"/>
      <c r="IYH311" s="1"/>
      <c r="IYI311" s="1"/>
      <c r="IYJ311" s="1"/>
      <c r="IYK311" s="1"/>
      <c r="IYL311" s="1"/>
      <c r="IYM311" s="1"/>
      <c r="IYN311" s="1"/>
      <c r="IYO311" s="1"/>
      <c r="IYP311" s="1"/>
      <c r="IYQ311" s="1"/>
      <c r="IYR311" s="1"/>
      <c r="IYS311" s="1"/>
      <c r="IYT311" s="1"/>
      <c r="IYU311" s="1"/>
      <c r="IYV311" s="1"/>
      <c r="IYW311" s="1"/>
      <c r="IYX311" s="1"/>
      <c r="IYY311" s="1"/>
      <c r="IYZ311" s="1"/>
      <c r="IZA311" s="1"/>
      <c r="IZB311" s="1"/>
      <c r="IZC311" s="1"/>
      <c r="IZD311" s="1"/>
      <c r="IZE311" s="1"/>
      <c r="IZF311" s="1"/>
      <c r="IZG311" s="1"/>
      <c r="IZH311" s="1"/>
      <c r="IZI311" s="1"/>
      <c r="IZJ311" s="1"/>
      <c r="IZK311" s="1"/>
      <c r="IZL311" s="1"/>
      <c r="IZM311" s="1"/>
      <c r="IZN311" s="1"/>
      <c r="IZO311" s="1"/>
      <c r="IZP311" s="1"/>
      <c r="IZQ311" s="1"/>
      <c r="IZR311" s="1"/>
      <c r="IZS311" s="1"/>
      <c r="IZT311" s="1"/>
      <c r="IZU311" s="1"/>
      <c r="IZV311" s="1"/>
      <c r="IZW311" s="1"/>
      <c r="IZX311" s="1"/>
      <c r="IZY311" s="1"/>
      <c r="IZZ311" s="1"/>
      <c r="JAA311" s="1"/>
      <c r="JAB311" s="1"/>
      <c r="JAC311" s="1"/>
      <c r="JAD311" s="1"/>
      <c r="JAE311" s="1"/>
      <c r="JAF311" s="1"/>
      <c r="JAG311" s="1"/>
      <c r="JAH311" s="1"/>
      <c r="JAI311" s="1"/>
      <c r="JAJ311" s="1"/>
      <c r="JAK311" s="1"/>
      <c r="JAL311" s="1"/>
      <c r="JAM311" s="1"/>
      <c r="JAN311" s="1"/>
      <c r="JAO311" s="1"/>
      <c r="JAP311" s="1"/>
      <c r="JAQ311" s="1"/>
      <c r="JAR311" s="1"/>
      <c r="JAS311" s="1"/>
      <c r="JAT311" s="1"/>
      <c r="JAU311" s="1"/>
      <c r="JAV311" s="1"/>
      <c r="JAW311" s="1"/>
      <c r="JAX311" s="1"/>
      <c r="JAY311" s="1"/>
      <c r="JAZ311" s="1"/>
      <c r="JBA311" s="1"/>
      <c r="JBB311" s="1"/>
      <c r="JBC311" s="1"/>
      <c r="JBD311" s="1"/>
      <c r="JBE311" s="1"/>
      <c r="JBF311" s="1"/>
      <c r="JBG311" s="1"/>
      <c r="JBH311" s="1"/>
      <c r="JBI311" s="1"/>
      <c r="JBJ311" s="1"/>
      <c r="JBK311" s="1"/>
      <c r="JBL311" s="1"/>
      <c r="JBM311" s="1"/>
      <c r="JBN311" s="1"/>
      <c r="JBO311" s="1"/>
      <c r="JBP311" s="1"/>
      <c r="JBQ311" s="1"/>
      <c r="JBR311" s="1"/>
      <c r="JBS311" s="1"/>
      <c r="JBT311" s="1"/>
      <c r="JBU311" s="1"/>
      <c r="JBV311" s="1"/>
      <c r="JBW311" s="1"/>
      <c r="JBX311" s="1"/>
      <c r="JBY311" s="1"/>
      <c r="JBZ311" s="1"/>
      <c r="JCA311" s="1"/>
      <c r="JCB311" s="1"/>
      <c r="JCC311" s="1"/>
      <c r="JCD311" s="1"/>
      <c r="JCE311" s="1"/>
      <c r="JCF311" s="1"/>
      <c r="JCG311" s="1"/>
      <c r="JCH311" s="1"/>
      <c r="JCI311" s="1"/>
      <c r="JCJ311" s="1"/>
      <c r="JCK311" s="1"/>
      <c r="JCL311" s="1"/>
      <c r="JCM311" s="1"/>
      <c r="JCN311" s="1"/>
      <c r="JCO311" s="1"/>
      <c r="JCP311" s="1"/>
      <c r="JCQ311" s="1"/>
      <c r="JCR311" s="1"/>
      <c r="JCS311" s="1"/>
      <c r="JCT311" s="1"/>
      <c r="JCU311" s="1"/>
      <c r="JCV311" s="1"/>
      <c r="JCW311" s="1"/>
      <c r="JCX311" s="1"/>
      <c r="JCY311" s="1"/>
      <c r="JCZ311" s="1"/>
      <c r="JDA311" s="1"/>
      <c r="JDB311" s="1"/>
      <c r="JDC311" s="1"/>
      <c r="JDD311" s="1"/>
      <c r="JDE311" s="1"/>
      <c r="JDF311" s="1"/>
      <c r="JDG311" s="1"/>
      <c r="JDH311" s="1"/>
      <c r="JDI311" s="1"/>
      <c r="JDJ311" s="1"/>
      <c r="JDK311" s="1"/>
      <c r="JDL311" s="1"/>
      <c r="JDM311" s="1"/>
      <c r="JDN311" s="1"/>
      <c r="JDO311" s="1"/>
      <c r="JDP311" s="1"/>
      <c r="JDQ311" s="1"/>
      <c r="JDR311" s="1"/>
      <c r="JDS311" s="1"/>
      <c r="JDT311" s="1"/>
      <c r="JDU311" s="1"/>
      <c r="JDV311" s="1"/>
      <c r="JDW311" s="1"/>
      <c r="JDX311" s="1"/>
      <c r="JDY311" s="1"/>
      <c r="JDZ311" s="1"/>
      <c r="JEA311" s="1"/>
      <c r="JEB311" s="1"/>
      <c r="JEC311" s="1"/>
      <c r="JED311" s="1"/>
      <c r="JEE311" s="1"/>
      <c r="JEF311" s="1"/>
      <c r="JEG311" s="1"/>
      <c r="JEH311" s="1"/>
      <c r="JEI311" s="1"/>
      <c r="JEJ311" s="1"/>
      <c r="JEK311" s="1"/>
      <c r="JEL311" s="1"/>
      <c r="JEM311" s="1"/>
      <c r="JEN311" s="1"/>
      <c r="JEO311" s="1"/>
      <c r="JEP311" s="1"/>
      <c r="JEQ311" s="1"/>
      <c r="JER311" s="1"/>
      <c r="JES311" s="1"/>
      <c r="JET311" s="1"/>
      <c r="JEU311" s="1"/>
      <c r="JEV311" s="1"/>
      <c r="JEW311" s="1"/>
      <c r="JEX311" s="1"/>
      <c r="JEY311" s="1"/>
      <c r="JEZ311" s="1"/>
      <c r="JFA311" s="1"/>
      <c r="JFB311" s="1"/>
      <c r="JFC311" s="1"/>
      <c r="JFD311" s="1"/>
      <c r="JFE311" s="1"/>
      <c r="JFF311" s="1"/>
      <c r="JFG311" s="1"/>
      <c r="JFH311" s="1"/>
      <c r="JFI311" s="1"/>
      <c r="JFJ311" s="1"/>
      <c r="JFK311" s="1"/>
      <c r="JFL311" s="1"/>
      <c r="JFM311" s="1"/>
      <c r="JFN311" s="1"/>
      <c r="JFO311" s="1"/>
      <c r="JFP311" s="1"/>
      <c r="JFQ311" s="1"/>
      <c r="JFR311" s="1"/>
      <c r="JFS311" s="1"/>
      <c r="JFT311" s="1"/>
      <c r="JFU311" s="1"/>
      <c r="JFV311" s="1"/>
      <c r="JFW311" s="1"/>
      <c r="JFX311" s="1"/>
      <c r="JFY311" s="1"/>
      <c r="JFZ311" s="1"/>
      <c r="JGA311" s="1"/>
      <c r="JGB311" s="1"/>
      <c r="JGC311" s="1"/>
      <c r="JGD311" s="1"/>
      <c r="JGE311" s="1"/>
      <c r="JGF311" s="1"/>
      <c r="JGG311" s="1"/>
      <c r="JGH311" s="1"/>
      <c r="JGI311" s="1"/>
      <c r="JGJ311" s="1"/>
      <c r="JGK311" s="1"/>
      <c r="JGL311" s="1"/>
      <c r="JGM311" s="1"/>
      <c r="JGN311" s="1"/>
      <c r="JGO311" s="1"/>
      <c r="JGP311" s="1"/>
      <c r="JGQ311" s="1"/>
      <c r="JGR311" s="1"/>
      <c r="JGS311" s="1"/>
      <c r="JGT311" s="1"/>
      <c r="JGU311" s="1"/>
      <c r="JGV311" s="1"/>
      <c r="JGW311" s="1"/>
      <c r="JGX311" s="1"/>
      <c r="JGY311" s="1"/>
      <c r="JGZ311" s="1"/>
      <c r="JHA311" s="1"/>
      <c r="JHB311" s="1"/>
      <c r="JHC311" s="1"/>
      <c r="JHD311" s="1"/>
      <c r="JHE311" s="1"/>
      <c r="JHF311" s="1"/>
      <c r="JHG311" s="1"/>
      <c r="JHH311" s="1"/>
      <c r="JHI311" s="1"/>
      <c r="JHJ311" s="1"/>
      <c r="JHK311" s="1"/>
      <c r="JHL311" s="1"/>
      <c r="JHM311" s="1"/>
      <c r="JHN311" s="1"/>
      <c r="JHO311" s="1"/>
      <c r="JHP311" s="1"/>
      <c r="JHQ311" s="1"/>
      <c r="JHR311" s="1"/>
      <c r="JHS311" s="1"/>
      <c r="JHT311" s="1"/>
      <c r="JHU311" s="1"/>
      <c r="JHV311" s="1"/>
      <c r="JHW311" s="1"/>
      <c r="JHX311" s="1"/>
      <c r="JHY311" s="1"/>
      <c r="JHZ311" s="1"/>
      <c r="JIA311" s="1"/>
      <c r="JIB311" s="1"/>
      <c r="JIC311" s="1"/>
      <c r="JID311" s="1"/>
      <c r="JIE311" s="1"/>
      <c r="JIF311" s="1"/>
      <c r="JIG311" s="1"/>
      <c r="JIH311" s="1"/>
      <c r="JII311" s="1"/>
      <c r="JIJ311" s="1"/>
      <c r="JIK311" s="1"/>
      <c r="JIL311" s="1"/>
      <c r="JIM311" s="1"/>
      <c r="JIN311" s="1"/>
      <c r="JIO311" s="1"/>
      <c r="JIP311" s="1"/>
      <c r="JIQ311" s="1"/>
      <c r="JIR311" s="1"/>
      <c r="JIS311" s="1"/>
      <c r="JIT311" s="1"/>
      <c r="JIU311" s="1"/>
      <c r="JIV311" s="1"/>
      <c r="JIW311" s="1"/>
      <c r="JIX311" s="1"/>
      <c r="JIY311" s="1"/>
      <c r="JIZ311" s="1"/>
      <c r="JJA311" s="1"/>
      <c r="JJB311" s="1"/>
      <c r="JJC311" s="1"/>
      <c r="JJD311" s="1"/>
      <c r="JJE311" s="1"/>
      <c r="JJF311" s="1"/>
      <c r="JJG311" s="1"/>
      <c r="JJH311" s="1"/>
      <c r="JJI311" s="1"/>
      <c r="JJJ311" s="1"/>
      <c r="JJK311" s="1"/>
      <c r="JJL311" s="1"/>
      <c r="JJM311" s="1"/>
      <c r="JJN311" s="1"/>
      <c r="JJO311" s="1"/>
      <c r="JJP311" s="1"/>
      <c r="JJQ311" s="1"/>
      <c r="JJR311" s="1"/>
      <c r="JJS311" s="1"/>
      <c r="JJT311" s="1"/>
      <c r="JJU311" s="1"/>
      <c r="JJV311" s="1"/>
      <c r="JJW311" s="1"/>
      <c r="JJX311" s="1"/>
      <c r="JJY311" s="1"/>
      <c r="JJZ311" s="1"/>
      <c r="JKA311" s="1"/>
      <c r="JKB311" s="1"/>
      <c r="JKC311" s="1"/>
      <c r="JKD311" s="1"/>
      <c r="JKE311" s="1"/>
      <c r="JKF311" s="1"/>
      <c r="JKG311" s="1"/>
      <c r="JKH311" s="1"/>
      <c r="JKI311" s="1"/>
      <c r="JKJ311" s="1"/>
      <c r="JKK311" s="1"/>
      <c r="JKL311" s="1"/>
      <c r="JKM311" s="1"/>
      <c r="JKN311" s="1"/>
      <c r="JKO311" s="1"/>
      <c r="JKP311" s="1"/>
      <c r="JKQ311" s="1"/>
      <c r="JKR311" s="1"/>
      <c r="JKS311" s="1"/>
      <c r="JKT311" s="1"/>
      <c r="JKU311" s="1"/>
      <c r="JKV311" s="1"/>
      <c r="JKW311" s="1"/>
      <c r="JKX311" s="1"/>
      <c r="JKY311" s="1"/>
      <c r="JKZ311" s="1"/>
      <c r="JLA311" s="1"/>
      <c r="JLB311" s="1"/>
      <c r="JLC311" s="1"/>
      <c r="JLD311" s="1"/>
      <c r="JLE311" s="1"/>
      <c r="JLF311" s="1"/>
      <c r="JLG311" s="1"/>
      <c r="JLH311" s="1"/>
      <c r="JLI311" s="1"/>
      <c r="JLJ311" s="1"/>
      <c r="JLK311" s="1"/>
      <c r="JLL311" s="1"/>
      <c r="JLM311" s="1"/>
      <c r="JLN311" s="1"/>
      <c r="JLO311" s="1"/>
      <c r="JLP311" s="1"/>
      <c r="JLQ311" s="1"/>
      <c r="JLR311" s="1"/>
      <c r="JLS311" s="1"/>
      <c r="JLT311" s="1"/>
      <c r="JLU311" s="1"/>
      <c r="JLV311" s="1"/>
      <c r="JLW311" s="1"/>
      <c r="JLX311" s="1"/>
      <c r="JLY311" s="1"/>
      <c r="JLZ311" s="1"/>
      <c r="JMA311" s="1"/>
      <c r="JMB311" s="1"/>
      <c r="JMC311" s="1"/>
      <c r="JMD311" s="1"/>
      <c r="JME311" s="1"/>
      <c r="JMF311" s="1"/>
      <c r="JMG311" s="1"/>
      <c r="JMH311" s="1"/>
      <c r="JMI311" s="1"/>
      <c r="JMJ311" s="1"/>
      <c r="JMK311" s="1"/>
      <c r="JML311" s="1"/>
      <c r="JMM311" s="1"/>
      <c r="JMN311" s="1"/>
      <c r="JMO311" s="1"/>
      <c r="JMP311" s="1"/>
      <c r="JMQ311" s="1"/>
      <c r="JMR311" s="1"/>
      <c r="JMS311" s="1"/>
      <c r="JMT311" s="1"/>
      <c r="JMU311" s="1"/>
      <c r="JMV311" s="1"/>
      <c r="JMW311" s="1"/>
      <c r="JMX311" s="1"/>
      <c r="JMY311" s="1"/>
      <c r="JMZ311" s="1"/>
      <c r="JNA311" s="1"/>
      <c r="JNB311" s="1"/>
      <c r="JNC311" s="1"/>
      <c r="JND311" s="1"/>
      <c r="JNE311" s="1"/>
      <c r="JNF311" s="1"/>
      <c r="JNG311" s="1"/>
      <c r="JNH311" s="1"/>
      <c r="JNI311" s="1"/>
      <c r="JNJ311" s="1"/>
      <c r="JNK311" s="1"/>
      <c r="JNL311" s="1"/>
      <c r="JNM311" s="1"/>
      <c r="JNN311" s="1"/>
      <c r="JNO311" s="1"/>
      <c r="JNP311" s="1"/>
      <c r="JNQ311" s="1"/>
      <c r="JNR311" s="1"/>
      <c r="JNS311" s="1"/>
      <c r="JNT311" s="1"/>
      <c r="JNU311" s="1"/>
      <c r="JNV311" s="1"/>
      <c r="JNW311" s="1"/>
      <c r="JNX311" s="1"/>
      <c r="JNY311" s="1"/>
      <c r="JNZ311" s="1"/>
      <c r="JOA311" s="1"/>
      <c r="JOB311" s="1"/>
      <c r="JOC311" s="1"/>
      <c r="JOD311" s="1"/>
      <c r="JOE311" s="1"/>
      <c r="JOF311" s="1"/>
      <c r="JOG311" s="1"/>
      <c r="JOH311" s="1"/>
      <c r="JOI311" s="1"/>
      <c r="JOJ311" s="1"/>
      <c r="JOK311" s="1"/>
      <c r="JOL311" s="1"/>
      <c r="JOM311" s="1"/>
      <c r="JON311" s="1"/>
      <c r="JOO311" s="1"/>
      <c r="JOP311" s="1"/>
      <c r="JOQ311" s="1"/>
      <c r="JOR311" s="1"/>
      <c r="JOS311" s="1"/>
      <c r="JOT311" s="1"/>
      <c r="JOU311" s="1"/>
      <c r="JOV311" s="1"/>
      <c r="JOW311" s="1"/>
      <c r="JOX311" s="1"/>
      <c r="JOY311" s="1"/>
      <c r="JOZ311" s="1"/>
      <c r="JPA311" s="1"/>
      <c r="JPB311" s="1"/>
      <c r="JPC311" s="1"/>
      <c r="JPD311" s="1"/>
      <c r="JPE311" s="1"/>
      <c r="JPF311" s="1"/>
      <c r="JPG311" s="1"/>
      <c r="JPH311" s="1"/>
      <c r="JPI311" s="1"/>
      <c r="JPJ311" s="1"/>
      <c r="JPK311" s="1"/>
      <c r="JPL311" s="1"/>
      <c r="JPM311" s="1"/>
      <c r="JPN311" s="1"/>
      <c r="JPO311" s="1"/>
      <c r="JPP311" s="1"/>
      <c r="JPQ311" s="1"/>
      <c r="JPR311" s="1"/>
      <c r="JPS311" s="1"/>
      <c r="JPT311" s="1"/>
      <c r="JPU311" s="1"/>
      <c r="JPV311" s="1"/>
      <c r="JPW311" s="1"/>
      <c r="JPX311" s="1"/>
      <c r="JPY311" s="1"/>
      <c r="JPZ311" s="1"/>
      <c r="JQA311" s="1"/>
      <c r="JQB311" s="1"/>
      <c r="JQC311" s="1"/>
      <c r="JQD311" s="1"/>
      <c r="JQE311" s="1"/>
      <c r="JQF311" s="1"/>
      <c r="JQG311" s="1"/>
      <c r="JQH311" s="1"/>
      <c r="JQI311" s="1"/>
      <c r="JQJ311" s="1"/>
      <c r="JQK311" s="1"/>
      <c r="JQL311" s="1"/>
      <c r="JQM311" s="1"/>
      <c r="JQN311" s="1"/>
      <c r="JQO311" s="1"/>
      <c r="JQP311" s="1"/>
      <c r="JQQ311" s="1"/>
      <c r="JQR311" s="1"/>
      <c r="JQS311" s="1"/>
      <c r="JQT311" s="1"/>
      <c r="JQU311" s="1"/>
      <c r="JQV311" s="1"/>
      <c r="JQW311" s="1"/>
      <c r="JQX311" s="1"/>
      <c r="JQY311" s="1"/>
      <c r="JQZ311" s="1"/>
      <c r="JRA311" s="1"/>
      <c r="JRB311" s="1"/>
      <c r="JRC311" s="1"/>
      <c r="JRD311" s="1"/>
      <c r="JRE311" s="1"/>
      <c r="JRF311" s="1"/>
      <c r="JRG311" s="1"/>
      <c r="JRH311" s="1"/>
      <c r="JRI311" s="1"/>
      <c r="JRJ311" s="1"/>
      <c r="JRK311" s="1"/>
      <c r="JRL311" s="1"/>
      <c r="JRM311" s="1"/>
      <c r="JRN311" s="1"/>
      <c r="JRO311" s="1"/>
      <c r="JRP311" s="1"/>
      <c r="JRQ311" s="1"/>
      <c r="JRR311" s="1"/>
      <c r="JRS311" s="1"/>
      <c r="JRT311" s="1"/>
      <c r="JRU311" s="1"/>
      <c r="JRV311" s="1"/>
      <c r="JRW311" s="1"/>
      <c r="JRX311" s="1"/>
      <c r="JRY311" s="1"/>
      <c r="JRZ311" s="1"/>
      <c r="JSA311" s="1"/>
      <c r="JSB311" s="1"/>
      <c r="JSC311" s="1"/>
      <c r="JSD311" s="1"/>
      <c r="JSE311" s="1"/>
      <c r="JSF311" s="1"/>
      <c r="JSG311" s="1"/>
      <c r="JSH311" s="1"/>
      <c r="JSI311" s="1"/>
      <c r="JSJ311" s="1"/>
      <c r="JSK311" s="1"/>
      <c r="JSL311" s="1"/>
      <c r="JSM311" s="1"/>
      <c r="JSN311" s="1"/>
      <c r="JSO311" s="1"/>
      <c r="JSP311" s="1"/>
      <c r="JSQ311" s="1"/>
      <c r="JSR311" s="1"/>
      <c r="JSS311" s="1"/>
      <c r="JST311" s="1"/>
      <c r="JSU311" s="1"/>
      <c r="JSV311" s="1"/>
      <c r="JSW311" s="1"/>
      <c r="JSX311" s="1"/>
      <c r="JSY311" s="1"/>
      <c r="JSZ311" s="1"/>
      <c r="JTA311" s="1"/>
      <c r="JTB311" s="1"/>
      <c r="JTC311" s="1"/>
      <c r="JTD311" s="1"/>
      <c r="JTE311" s="1"/>
      <c r="JTF311" s="1"/>
      <c r="JTG311" s="1"/>
      <c r="JTH311" s="1"/>
      <c r="JTI311" s="1"/>
      <c r="JTJ311" s="1"/>
      <c r="JTK311" s="1"/>
      <c r="JTL311" s="1"/>
      <c r="JTM311" s="1"/>
      <c r="JTN311" s="1"/>
      <c r="JTO311" s="1"/>
      <c r="JTP311" s="1"/>
      <c r="JTQ311" s="1"/>
      <c r="JTR311" s="1"/>
      <c r="JTS311" s="1"/>
      <c r="JTT311" s="1"/>
      <c r="JTU311" s="1"/>
      <c r="JTV311" s="1"/>
      <c r="JTW311" s="1"/>
      <c r="JTX311" s="1"/>
      <c r="JTY311" s="1"/>
      <c r="JTZ311" s="1"/>
      <c r="JUA311" s="1"/>
      <c r="JUB311" s="1"/>
      <c r="JUC311" s="1"/>
      <c r="JUD311" s="1"/>
      <c r="JUE311" s="1"/>
      <c r="JUF311" s="1"/>
      <c r="JUG311" s="1"/>
      <c r="JUH311" s="1"/>
      <c r="JUI311" s="1"/>
      <c r="JUJ311" s="1"/>
      <c r="JUK311" s="1"/>
      <c r="JUL311" s="1"/>
      <c r="JUM311" s="1"/>
      <c r="JUN311" s="1"/>
      <c r="JUO311" s="1"/>
      <c r="JUP311" s="1"/>
      <c r="JUQ311" s="1"/>
      <c r="JUR311" s="1"/>
      <c r="JUS311" s="1"/>
      <c r="JUT311" s="1"/>
      <c r="JUU311" s="1"/>
      <c r="JUV311" s="1"/>
      <c r="JUW311" s="1"/>
      <c r="JUX311" s="1"/>
      <c r="JUY311" s="1"/>
      <c r="JUZ311" s="1"/>
      <c r="JVA311" s="1"/>
      <c r="JVB311" s="1"/>
      <c r="JVC311" s="1"/>
      <c r="JVD311" s="1"/>
      <c r="JVE311" s="1"/>
      <c r="JVF311" s="1"/>
      <c r="JVG311" s="1"/>
      <c r="JVH311" s="1"/>
      <c r="JVI311" s="1"/>
      <c r="JVJ311" s="1"/>
      <c r="JVK311" s="1"/>
      <c r="JVL311" s="1"/>
      <c r="JVM311" s="1"/>
      <c r="JVN311" s="1"/>
      <c r="JVO311" s="1"/>
      <c r="JVP311" s="1"/>
      <c r="JVQ311" s="1"/>
      <c r="JVR311" s="1"/>
      <c r="JVS311" s="1"/>
      <c r="JVT311" s="1"/>
      <c r="JVU311" s="1"/>
      <c r="JVV311" s="1"/>
      <c r="JVW311" s="1"/>
      <c r="JVX311" s="1"/>
      <c r="JVY311" s="1"/>
      <c r="JVZ311" s="1"/>
      <c r="JWA311" s="1"/>
      <c r="JWB311" s="1"/>
      <c r="JWC311" s="1"/>
      <c r="JWD311" s="1"/>
      <c r="JWE311" s="1"/>
      <c r="JWF311" s="1"/>
      <c r="JWG311" s="1"/>
      <c r="JWH311" s="1"/>
      <c r="JWI311" s="1"/>
      <c r="JWJ311" s="1"/>
      <c r="JWK311" s="1"/>
      <c r="JWL311" s="1"/>
      <c r="JWM311" s="1"/>
      <c r="JWN311" s="1"/>
      <c r="JWO311" s="1"/>
      <c r="JWP311" s="1"/>
      <c r="JWQ311" s="1"/>
      <c r="JWR311" s="1"/>
      <c r="JWS311" s="1"/>
      <c r="JWT311" s="1"/>
      <c r="JWU311" s="1"/>
      <c r="JWV311" s="1"/>
      <c r="JWW311" s="1"/>
      <c r="JWX311" s="1"/>
      <c r="JWY311" s="1"/>
      <c r="JWZ311" s="1"/>
      <c r="JXA311" s="1"/>
      <c r="JXB311" s="1"/>
      <c r="JXC311" s="1"/>
      <c r="JXD311" s="1"/>
      <c r="JXE311" s="1"/>
      <c r="JXF311" s="1"/>
      <c r="JXG311" s="1"/>
      <c r="JXH311" s="1"/>
      <c r="JXI311" s="1"/>
      <c r="JXJ311" s="1"/>
      <c r="JXK311" s="1"/>
      <c r="JXL311" s="1"/>
      <c r="JXM311" s="1"/>
      <c r="JXN311" s="1"/>
      <c r="JXO311" s="1"/>
      <c r="JXP311" s="1"/>
      <c r="JXQ311" s="1"/>
      <c r="JXR311" s="1"/>
      <c r="JXS311" s="1"/>
      <c r="JXT311" s="1"/>
      <c r="JXU311" s="1"/>
      <c r="JXV311" s="1"/>
      <c r="JXW311" s="1"/>
      <c r="JXX311" s="1"/>
      <c r="JXY311" s="1"/>
      <c r="JXZ311" s="1"/>
      <c r="JYA311" s="1"/>
      <c r="JYB311" s="1"/>
      <c r="JYC311" s="1"/>
      <c r="JYD311" s="1"/>
      <c r="JYE311" s="1"/>
      <c r="JYF311" s="1"/>
      <c r="JYG311" s="1"/>
      <c r="JYH311" s="1"/>
      <c r="JYI311" s="1"/>
      <c r="JYJ311" s="1"/>
      <c r="JYK311" s="1"/>
      <c r="JYL311" s="1"/>
      <c r="JYM311" s="1"/>
      <c r="JYN311" s="1"/>
      <c r="JYO311" s="1"/>
      <c r="JYP311" s="1"/>
      <c r="JYQ311" s="1"/>
      <c r="JYR311" s="1"/>
      <c r="JYS311" s="1"/>
      <c r="JYT311" s="1"/>
      <c r="JYU311" s="1"/>
      <c r="JYV311" s="1"/>
      <c r="JYW311" s="1"/>
      <c r="JYX311" s="1"/>
      <c r="JYY311" s="1"/>
      <c r="JYZ311" s="1"/>
      <c r="JZA311" s="1"/>
      <c r="JZB311" s="1"/>
      <c r="JZC311" s="1"/>
      <c r="JZD311" s="1"/>
      <c r="JZE311" s="1"/>
      <c r="JZF311" s="1"/>
      <c r="JZG311" s="1"/>
      <c r="JZH311" s="1"/>
      <c r="JZI311" s="1"/>
      <c r="JZJ311" s="1"/>
      <c r="JZK311" s="1"/>
      <c r="JZL311" s="1"/>
      <c r="JZM311" s="1"/>
      <c r="JZN311" s="1"/>
      <c r="JZO311" s="1"/>
      <c r="JZP311" s="1"/>
      <c r="JZQ311" s="1"/>
      <c r="JZR311" s="1"/>
      <c r="JZS311" s="1"/>
      <c r="JZT311" s="1"/>
      <c r="JZU311" s="1"/>
      <c r="JZV311" s="1"/>
      <c r="JZW311" s="1"/>
      <c r="JZX311" s="1"/>
      <c r="JZY311" s="1"/>
      <c r="JZZ311" s="1"/>
      <c r="KAA311" s="1"/>
      <c r="KAB311" s="1"/>
      <c r="KAC311" s="1"/>
      <c r="KAD311" s="1"/>
      <c r="KAE311" s="1"/>
      <c r="KAF311" s="1"/>
      <c r="KAG311" s="1"/>
      <c r="KAH311" s="1"/>
      <c r="KAI311" s="1"/>
      <c r="KAJ311" s="1"/>
      <c r="KAK311" s="1"/>
      <c r="KAL311" s="1"/>
      <c r="KAM311" s="1"/>
      <c r="KAN311" s="1"/>
      <c r="KAO311" s="1"/>
      <c r="KAP311" s="1"/>
      <c r="KAQ311" s="1"/>
      <c r="KAR311" s="1"/>
      <c r="KAS311" s="1"/>
      <c r="KAT311" s="1"/>
      <c r="KAU311" s="1"/>
      <c r="KAV311" s="1"/>
      <c r="KAW311" s="1"/>
      <c r="KAX311" s="1"/>
      <c r="KAY311" s="1"/>
      <c r="KAZ311" s="1"/>
      <c r="KBA311" s="1"/>
      <c r="KBB311" s="1"/>
      <c r="KBC311" s="1"/>
      <c r="KBD311" s="1"/>
      <c r="KBE311" s="1"/>
      <c r="KBF311" s="1"/>
      <c r="KBG311" s="1"/>
      <c r="KBH311" s="1"/>
      <c r="KBI311" s="1"/>
      <c r="KBJ311" s="1"/>
      <c r="KBK311" s="1"/>
      <c r="KBL311" s="1"/>
      <c r="KBM311" s="1"/>
      <c r="KBN311" s="1"/>
      <c r="KBO311" s="1"/>
      <c r="KBP311" s="1"/>
      <c r="KBQ311" s="1"/>
      <c r="KBR311" s="1"/>
      <c r="KBS311" s="1"/>
      <c r="KBT311" s="1"/>
      <c r="KBU311" s="1"/>
      <c r="KBV311" s="1"/>
      <c r="KBW311" s="1"/>
      <c r="KBX311" s="1"/>
      <c r="KBY311" s="1"/>
      <c r="KBZ311" s="1"/>
      <c r="KCA311" s="1"/>
      <c r="KCB311" s="1"/>
      <c r="KCC311" s="1"/>
      <c r="KCD311" s="1"/>
      <c r="KCE311" s="1"/>
      <c r="KCF311" s="1"/>
      <c r="KCG311" s="1"/>
      <c r="KCH311" s="1"/>
      <c r="KCI311" s="1"/>
      <c r="KCJ311" s="1"/>
      <c r="KCK311" s="1"/>
      <c r="KCL311" s="1"/>
      <c r="KCM311" s="1"/>
      <c r="KCN311" s="1"/>
      <c r="KCO311" s="1"/>
      <c r="KCP311" s="1"/>
      <c r="KCQ311" s="1"/>
      <c r="KCR311" s="1"/>
      <c r="KCS311" s="1"/>
      <c r="KCT311" s="1"/>
      <c r="KCU311" s="1"/>
      <c r="KCV311" s="1"/>
      <c r="KCW311" s="1"/>
      <c r="KCX311" s="1"/>
      <c r="KCY311" s="1"/>
      <c r="KCZ311" s="1"/>
      <c r="KDA311" s="1"/>
      <c r="KDB311" s="1"/>
      <c r="KDC311" s="1"/>
      <c r="KDD311" s="1"/>
      <c r="KDE311" s="1"/>
      <c r="KDF311" s="1"/>
      <c r="KDG311" s="1"/>
      <c r="KDH311" s="1"/>
      <c r="KDI311" s="1"/>
      <c r="KDJ311" s="1"/>
      <c r="KDK311" s="1"/>
      <c r="KDL311" s="1"/>
      <c r="KDM311" s="1"/>
      <c r="KDN311" s="1"/>
      <c r="KDO311" s="1"/>
      <c r="KDP311" s="1"/>
      <c r="KDQ311" s="1"/>
      <c r="KDR311" s="1"/>
      <c r="KDS311" s="1"/>
      <c r="KDT311" s="1"/>
      <c r="KDU311" s="1"/>
      <c r="KDV311" s="1"/>
      <c r="KDW311" s="1"/>
      <c r="KDX311" s="1"/>
      <c r="KDY311" s="1"/>
      <c r="KDZ311" s="1"/>
      <c r="KEA311" s="1"/>
      <c r="KEB311" s="1"/>
      <c r="KEC311" s="1"/>
      <c r="KED311" s="1"/>
      <c r="KEE311" s="1"/>
      <c r="KEF311" s="1"/>
      <c r="KEG311" s="1"/>
      <c r="KEH311" s="1"/>
      <c r="KEI311" s="1"/>
      <c r="KEJ311" s="1"/>
      <c r="KEK311" s="1"/>
      <c r="KEL311" s="1"/>
      <c r="KEM311" s="1"/>
      <c r="KEN311" s="1"/>
      <c r="KEO311" s="1"/>
      <c r="KEP311" s="1"/>
      <c r="KEQ311" s="1"/>
      <c r="KER311" s="1"/>
      <c r="KES311" s="1"/>
      <c r="KET311" s="1"/>
      <c r="KEU311" s="1"/>
      <c r="KEV311" s="1"/>
      <c r="KEW311" s="1"/>
      <c r="KEX311" s="1"/>
      <c r="KEY311" s="1"/>
      <c r="KEZ311" s="1"/>
      <c r="KFA311" s="1"/>
      <c r="KFB311" s="1"/>
      <c r="KFC311" s="1"/>
      <c r="KFD311" s="1"/>
      <c r="KFE311" s="1"/>
      <c r="KFF311" s="1"/>
      <c r="KFG311" s="1"/>
      <c r="KFH311" s="1"/>
      <c r="KFI311" s="1"/>
      <c r="KFJ311" s="1"/>
      <c r="KFK311" s="1"/>
      <c r="KFL311" s="1"/>
      <c r="KFM311" s="1"/>
      <c r="KFN311" s="1"/>
      <c r="KFO311" s="1"/>
      <c r="KFP311" s="1"/>
      <c r="KFQ311" s="1"/>
      <c r="KFR311" s="1"/>
      <c r="KFS311" s="1"/>
      <c r="KFT311" s="1"/>
      <c r="KFU311" s="1"/>
      <c r="KFV311" s="1"/>
      <c r="KFW311" s="1"/>
      <c r="KFX311" s="1"/>
      <c r="KFY311" s="1"/>
      <c r="KFZ311" s="1"/>
      <c r="KGA311" s="1"/>
      <c r="KGB311" s="1"/>
      <c r="KGC311" s="1"/>
      <c r="KGD311" s="1"/>
      <c r="KGE311" s="1"/>
      <c r="KGF311" s="1"/>
      <c r="KGG311" s="1"/>
      <c r="KGH311" s="1"/>
      <c r="KGI311" s="1"/>
      <c r="KGJ311" s="1"/>
      <c r="KGK311" s="1"/>
      <c r="KGL311" s="1"/>
      <c r="KGM311" s="1"/>
      <c r="KGN311" s="1"/>
      <c r="KGO311" s="1"/>
      <c r="KGP311" s="1"/>
      <c r="KGQ311" s="1"/>
      <c r="KGR311" s="1"/>
      <c r="KGS311" s="1"/>
      <c r="KGT311" s="1"/>
      <c r="KGU311" s="1"/>
      <c r="KGV311" s="1"/>
      <c r="KGW311" s="1"/>
      <c r="KGX311" s="1"/>
      <c r="KGY311" s="1"/>
      <c r="KGZ311" s="1"/>
      <c r="KHA311" s="1"/>
      <c r="KHB311" s="1"/>
      <c r="KHC311" s="1"/>
      <c r="KHD311" s="1"/>
      <c r="KHE311" s="1"/>
      <c r="KHF311" s="1"/>
      <c r="KHG311" s="1"/>
      <c r="KHH311" s="1"/>
      <c r="KHI311" s="1"/>
      <c r="KHJ311" s="1"/>
      <c r="KHK311" s="1"/>
      <c r="KHL311" s="1"/>
      <c r="KHM311" s="1"/>
      <c r="KHN311" s="1"/>
      <c r="KHO311" s="1"/>
      <c r="KHP311" s="1"/>
      <c r="KHQ311" s="1"/>
      <c r="KHR311" s="1"/>
      <c r="KHS311" s="1"/>
      <c r="KHT311" s="1"/>
      <c r="KHU311" s="1"/>
      <c r="KHV311" s="1"/>
      <c r="KHW311" s="1"/>
      <c r="KHX311" s="1"/>
      <c r="KHY311" s="1"/>
      <c r="KHZ311" s="1"/>
      <c r="KIA311" s="1"/>
      <c r="KIB311" s="1"/>
      <c r="KIC311" s="1"/>
      <c r="KID311" s="1"/>
      <c r="KIE311" s="1"/>
      <c r="KIF311" s="1"/>
      <c r="KIG311" s="1"/>
      <c r="KIH311" s="1"/>
      <c r="KII311" s="1"/>
      <c r="KIJ311" s="1"/>
      <c r="KIK311" s="1"/>
      <c r="KIL311" s="1"/>
      <c r="KIM311" s="1"/>
      <c r="KIN311" s="1"/>
      <c r="KIO311" s="1"/>
      <c r="KIP311" s="1"/>
      <c r="KIQ311" s="1"/>
      <c r="KIR311" s="1"/>
      <c r="KIS311" s="1"/>
      <c r="KIT311" s="1"/>
      <c r="KIU311" s="1"/>
      <c r="KIV311" s="1"/>
      <c r="KIW311" s="1"/>
      <c r="KIX311" s="1"/>
      <c r="KIY311" s="1"/>
      <c r="KIZ311" s="1"/>
      <c r="KJA311" s="1"/>
      <c r="KJB311" s="1"/>
      <c r="KJC311" s="1"/>
      <c r="KJD311" s="1"/>
      <c r="KJE311" s="1"/>
      <c r="KJF311" s="1"/>
      <c r="KJG311" s="1"/>
      <c r="KJH311" s="1"/>
      <c r="KJI311" s="1"/>
      <c r="KJJ311" s="1"/>
      <c r="KJK311" s="1"/>
      <c r="KJL311" s="1"/>
      <c r="KJM311" s="1"/>
      <c r="KJN311" s="1"/>
      <c r="KJO311" s="1"/>
      <c r="KJP311" s="1"/>
      <c r="KJQ311" s="1"/>
      <c r="KJR311" s="1"/>
      <c r="KJS311" s="1"/>
      <c r="KJT311" s="1"/>
      <c r="KJU311" s="1"/>
      <c r="KJV311" s="1"/>
      <c r="KJW311" s="1"/>
      <c r="KJX311" s="1"/>
      <c r="KJY311" s="1"/>
      <c r="KJZ311" s="1"/>
      <c r="KKA311" s="1"/>
      <c r="KKB311" s="1"/>
      <c r="KKC311" s="1"/>
      <c r="KKD311" s="1"/>
      <c r="KKE311" s="1"/>
      <c r="KKF311" s="1"/>
      <c r="KKG311" s="1"/>
      <c r="KKH311" s="1"/>
      <c r="KKI311" s="1"/>
      <c r="KKJ311" s="1"/>
      <c r="KKK311" s="1"/>
      <c r="KKL311" s="1"/>
      <c r="KKM311" s="1"/>
      <c r="KKN311" s="1"/>
      <c r="KKO311" s="1"/>
      <c r="KKP311" s="1"/>
      <c r="KKQ311" s="1"/>
      <c r="KKR311" s="1"/>
      <c r="KKS311" s="1"/>
      <c r="KKT311" s="1"/>
      <c r="KKU311" s="1"/>
      <c r="KKV311" s="1"/>
      <c r="KKW311" s="1"/>
      <c r="KKX311" s="1"/>
      <c r="KKY311" s="1"/>
      <c r="KKZ311" s="1"/>
      <c r="KLA311" s="1"/>
      <c r="KLB311" s="1"/>
      <c r="KLC311" s="1"/>
      <c r="KLD311" s="1"/>
      <c r="KLE311" s="1"/>
      <c r="KLF311" s="1"/>
      <c r="KLG311" s="1"/>
      <c r="KLH311" s="1"/>
      <c r="KLI311" s="1"/>
      <c r="KLJ311" s="1"/>
      <c r="KLK311" s="1"/>
      <c r="KLL311" s="1"/>
      <c r="KLM311" s="1"/>
      <c r="KLN311" s="1"/>
      <c r="KLO311" s="1"/>
      <c r="KLP311" s="1"/>
      <c r="KLQ311" s="1"/>
      <c r="KLR311" s="1"/>
      <c r="KLS311" s="1"/>
      <c r="KLT311" s="1"/>
      <c r="KLU311" s="1"/>
      <c r="KLV311" s="1"/>
      <c r="KLW311" s="1"/>
      <c r="KLX311" s="1"/>
      <c r="KLY311" s="1"/>
      <c r="KLZ311" s="1"/>
      <c r="KMA311" s="1"/>
      <c r="KMB311" s="1"/>
      <c r="KMC311" s="1"/>
      <c r="KMD311" s="1"/>
      <c r="KME311" s="1"/>
      <c r="KMF311" s="1"/>
      <c r="KMG311" s="1"/>
      <c r="KMH311" s="1"/>
      <c r="KMI311" s="1"/>
      <c r="KMJ311" s="1"/>
      <c r="KMK311" s="1"/>
      <c r="KML311" s="1"/>
      <c r="KMM311" s="1"/>
      <c r="KMN311" s="1"/>
      <c r="KMO311" s="1"/>
      <c r="KMP311" s="1"/>
      <c r="KMQ311" s="1"/>
      <c r="KMR311" s="1"/>
      <c r="KMS311" s="1"/>
      <c r="KMT311" s="1"/>
      <c r="KMU311" s="1"/>
      <c r="KMV311" s="1"/>
      <c r="KMW311" s="1"/>
      <c r="KMX311" s="1"/>
      <c r="KMY311" s="1"/>
      <c r="KMZ311" s="1"/>
      <c r="KNA311" s="1"/>
      <c r="KNB311" s="1"/>
      <c r="KNC311" s="1"/>
      <c r="KND311" s="1"/>
      <c r="KNE311" s="1"/>
      <c r="KNF311" s="1"/>
      <c r="KNG311" s="1"/>
      <c r="KNH311" s="1"/>
      <c r="KNI311" s="1"/>
      <c r="KNJ311" s="1"/>
      <c r="KNK311" s="1"/>
      <c r="KNL311" s="1"/>
      <c r="KNM311" s="1"/>
      <c r="KNN311" s="1"/>
      <c r="KNO311" s="1"/>
      <c r="KNP311" s="1"/>
      <c r="KNQ311" s="1"/>
      <c r="KNR311" s="1"/>
      <c r="KNS311" s="1"/>
      <c r="KNT311" s="1"/>
      <c r="KNU311" s="1"/>
      <c r="KNV311" s="1"/>
      <c r="KNW311" s="1"/>
      <c r="KNX311" s="1"/>
      <c r="KNY311" s="1"/>
      <c r="KNZ311" s="1"/>
      <c r="KOA311" s="1"/>
      <c r="KOB311" s="1"/>
      <c r="KOC311" s="1"/>
      <c r="KOD311" s="1"/>
      <c r="KOE311" s="1"/>
      <c r="KOF311" s="1"/>
      <c r="KOG311" s="1"/>
      <c r="KOH311" s="1"/>
      <c r="KOI311" s="1"/>
      <c r="KOJ311" s="1"/>
      <c r="KOK311" s="1"/>
      <c r="KOL311" s="1"/>
      <c r="KOM311" s="1"/>
      <c r="KON311" s="1"/>
      <c r="KOO311" s="1"/>
      <c r="KOP311" s="1"/>
      <c r="KOQ311" s="1"/>
      <c r="KOR311" s="1"/>
      <c r="KOS311" s="1"/>
      <c r="KOT311" s="1"/>
      <c r="KOU311" s="1"/>
      <c r="KOV311" s="1"/>
      <c r="KOW311" s="1"/>
      <c r="KOX311" s="1"/>
      <c r="KOY311" s="1"/>
      <c r="KOZ311" s="1"/>
      <c r="KPA311" s="1"/>
      <c r="KPB311" s="1"/>
      <c r="KPC311" s="1"/>
      <c r="KPD311" s="1"/>
      <c r="KPE311" s="1"/>
      <c r="KPF311" s="1"/>
      <c r="KPG311" s="1"/>
      <c r="KPH311" s="1"/>
      <c r="KPI311" s="1"/>
      <c r="KPJ311" s="1"/>
      <c r="KPK311" s="1"/>
      <c r="KPL311" s="1"/>
      <c r="KPM311" s="1"/>
      <c r="KPN311" s="1"/>
      <c r="KPO311" s="1"/>
      <c r="KPP311" s="1"/>
      <c r="KPQ311" s="1"/>
      <c r="KPR311" s="1"/>
      <c r="KPS311" s="1"/>
      <c r="KPT311" s="1"/>
      <c r="KPU311" s="1"/>
      <c r="KPV311" s="1"/>
      <c r="KPW311" s="1"/>
      <c r="KPX311" s="1"/>
      <c r="KPY311" s="1"/>
      <c r="KPZ311" s="1"/>
      <c r="KQA311" s="1"/>
      <c r="KQB311" s="1"/>
      <c r="KQC311" s="1"/>
      <c r="KQD311" s="1"/>
      <c r="KQE311" s="1"/>
      <c r="KQF311" s="1"/>
      <c r="KQG311" s="1"/>
      <c r="KQH311" s="1"/>
      <c r="KQI311" s="1"/>
      <c r="KQJ311" s="1"/>
      <c r="KQK311" s="1"/>
      <c r="KQL311" s="1"/>
      <c r="KQM311" s="1"/>
      <c r="KQN311" s="1"/>
      <c r="KQO311" s="1"/>
      <c r="KQP311" s="1"/>
      <c r="KQQ311" s="1"/>
      <c r="KQR311" s="1"/>
      <c r="KQS311" s="1"/>
      <c r="KQT311" s="1"/>
      <c r="KQU311" s="1"/>
      <c r="KQV311" s="1"/>
      <c r="KQW311" s="1"/>
      <c r="KQX311" s="1"/>
      <c r="KQY311" s="1"/>
      <c r="KQZ311" s="1"/>
      <c r="KRA311" s="1"/>
      <c r="KRB311" s="1"/>
      <c r="KRC311" s="1"/>
      <c r="KRD311" s="1"/>
      <c r="KRE311" s="1"/>
      <c r="KRF311" s="1"/>
      <c r="KRG311" s="1"/>
      <c r="KRH311" s="1"/>
      <c r="KRI311" s="1"/>
      <c r="KRJ311" s="1"/>
      <c r="KRK311" s="1"/>
      <c r="KRL311" s="1"/>
      <c r="KRM311" s="1"/>
      <c r="KRN311" s="1"/>
      <c r="KRO311" s="1"/>
      <c r="KRP311" s="1"/>
      <c r="KRQ311" s="1"/>
      <c r="KRR311" s="1"/>
      <c r="KRS311" s="1"/>
      <c r="KRT311" s="1"/>
      <c r="KRU311" s="1"/>
      <c r="KRV311" s="1"/>
      <c r="KRW311" s="1"/>
      <c r="KRX311" s="1"/>
      <c r="KRY311" s="1"/>
      <c r="KRZ311" s="1"/>
      <c r="KSA311" s="1"/>
      <c r="KSB311" s="1"/>
      <c r="KSC311" s="1"/>
      <c r="KSD311" s="1"/>
      <c r="KSE311" s="1"/>
      <c r="KSF311" s="1"/>
      <c r="KSG311" s="1"/>
      <c r="KSH311" s="1"/>
      <c r="KSI311" s="1"/>
      <c r="KSJ311" s="1"/>
      <c r="KSK311" s="1"/>
      <c r="KSL311" s="1"/>
      <c r="KSM311" s="1"/>
      <c r="KSN311" s="1"/>
      <c r="KSO311" s="1"/>
      <c r="KSP311" s="1"/>
      <c r="KSQ311" s="1"/>
      <c r="KSR311" s="1"/>
      <c r="KSS311" s="1"/>
      <c r="KST311" s="1"/>
      <c r="KSU311" s="1"/>
      <c r="KSV311" s="1"/>
      <c r="KSW311" s="1"/>
      <c r="KSX311" s="1"/>
      <c r="KSY311" s="1"/>
      <c r="KSZ311" s="1"/>
      <c r="KTA311" s="1"/>
      <c r="KTB311" s="1"/>
      <c r="KTC311" s="1"/>
      <c r="KTD311" s="1"/>
      <c r="KTE311" s="1"/>
      <c r="KTF311" s="1"/>
      <c r="KTG311" s="1"/>
      <c r="KTH311" s="1"/>
      <c r="KTI311" s="1"/>
      <c r="KTJ311" s="1"/>
      <c r="KTK311" s="1"/>
      <c r="KTL311" s="1"/>
      <c r="KTM311" s="1"/>
      <c r="KTN311" s="1"/>
      <c r="KTO311" s="1"/>
      <c r="KTP311" s="1"/>
      <c r="KTQ311" s="1"/>
      <c r="KTR311" s="1"/>
      <c r="KTS311" s="1"/>
      <c r="KTT311" s="1"/>
      <c r="KTU311" s="1"/>
      <c r="KTV311" s="1"/>
      <c r="KTW311" s="1"/>
      <c r="KTX311" s="1"/>
      <c r="KTY311" s="1"/>
      <c r="KTZ311" s="1"/>
      <c r="KUA311" s="1"/>
      <c r="KUB311" s="1"/>
      <c r="KUC311" s="1"/>
      <c r="KUD311" s="1"/>
      <c r="KUE311" s="1"/>
      <c r="KUF311" s="1"/>
      <c r="KUG311" s="1"/>
      <c r="KUH311" s="1"/>
      <c r="KUI311" s="1"/>
      <c r="KUJ311" s="1"/>
      <c r="KUK311" s="1"/>
      <c r="KUL311" s="1"/>
      <c r="KUM311" s="1"/>
      <c r="KUN311" s="1"/>
      <c r="KUO311" s="1"/>
      <c r="KUP311" s="1"/>
      <c r="KUQ311" s="1"/>
      <c r="KUR311" s="1"/>
      <c r="KUS311" s="1"/>
      <c r="KUT311" s="1"/>
      <c r="KUU311" s="1"/>
      <c r="KUV311" s="1"/>
      <c r="KUW311" s="1"/>
      <c r="KUX311" s="1"/>
      <c r="KUY311" s="1"/>
      <c r="KUZ311" s="1"/>
      <c r="KVA311" s="1"/>
      <c r="KVB311" s="1"/>
      <c r="KVC311" s="1"/>
      <c r="KVD311" s="1"/>
      <c r="KVE311" s="1"/>
      <c r="KVF311" s="1"/>
      <c r="KVG311" s="1"/>
      <c r="KVH311" s="1"/>
      <c r="KVI311" s="1"/>
      <c r="KVJ311" s="1"/>
      <c r="KVK311" s="1"/>
      <c r="KVL311" s="1"/>
      <c r="KVM311" s="1"/>
      <c r="KVN311" s="1"/>
      <c r="KVO311" s="1"/>
      <c r="KVP311" s="1"/>
      <c r="KVQ311" s="1"/>
      <c r="KVR311" s="1"/>
      <c r="KVS311" s="1"/>
      <c r="KVT311" s="1"/>
      <c r="KVU311" s="1"/>
      <c r="KVV311" s="1"/>
      <c r="KVW311" s="1"/>
      <c r="KVX311" s="1"/>
      <c r="KVY311" s="1"/>
      <c r="KVZ311" s="1"/>
      <c r="KWA311" s="1"/>
      <c r="KWB311" s="1"/>
      <c r="KWC311" s="1"/>
      <c r="KWD311" s="1"/>
      <c r="KWE311" s="1"/>
      <c r="KWF311" s="1"/>
      <c r="KWG311" s="1"/>
      <c r="KWH311" s="1"/>
      <c r="KWI311" s="1"/>
      <c r="KWJ311" s="1"/>
      <c r="KWK311" s="1"/>
      <c r="KWL311" s="1"/>
      <c r="KWM311" s="1"/>
      <c r="KWN311" s="1"/>
      <c r="KWO311" s="1"/>
      <c r="KWP311" s="1"/>
      <c r="KWQ311" s="1"/>
      <c r="KWR311" s="1"/>
      <c r="KWS311" s="1"/>
      <c r="KWT311" s="1"/>
      <c r="KWU311" s="1"/>
      <c r="KWV311" s="1"/>
      <c r="KWW311" s="1"/>
      <c r="KWX311" s="1"/>
      <c r="KWY311" s="1"/>
      <c r="KWZ311" s="1"/>
      <c r="KXA311" s="1"/>
      <c r="KXB311" s="1"/>
      <c r="KXC311" s="1"/>
      <c r="KXD311" s="1"/>
      <c r="KXE311" s="1"/>
      <c r="KXF311" s="1"/>
      <c r="KXG311" s="1"/>
      <c r="KXH311" s="1"/>
      <c r="KXI311" s="1"/>
      <c r="KXJ311" s="1"/>
      <c r="KXK311" s="1"/>
      <c r="KXL311" s="1"/>
      <c r="KXM311" s="1"/>
      <c r="KXN311" s="1"/>
      <c r="KXO311" s="1"/>
      <c r="KXP311" s="1"/>
      <c r="KXQ311" s="1"/>
      <c r="KXR311" s="1"/>
      <c r="KXS311" s="1"/>
      <c r="KXT311" s="1"/>
      <c r="KXU311" s="1"/>
      <c r="KXV311" s="1"/>
      <c r="KXW311" s="1"/>
      <c r="KXX311" s="1"/>
      <c r="KXY311" s="1"/>
      <c r="KXZ311" s="1"/>
      <c r="KYA311" s="1"/>
      <c r="KYB311" s="1"/>
      <c r="KYC311" s="1"/>
      <c r="KYD311" s="1"/>
      <c r="KYE311" s="1"/>
      <c r="KYF311" s="1"/>
      <c r="KYG311" s="1"/>
      <c r="KYH311" s="1"/>
      <c r="KYI311" s="1"/>
      <c r="KYJ311" s="1"/>
      <c r="KYK311" s="1"/>
      <c r="KYL311" s="1"/>
      <c r="KYM311" s="1"/>
      <c r="KYN311" s="1"/>
      <c r="KYO311" s="1"/>
      <c r="KYP311" s="1"/>
      <c r="KYQ311" s="1"/>
      <c r="KYR311" s="1"/>
      <c r="KYS311" s="1"/>
      <c r="KYT311" s="1"/>
      <c r="KYU311" s="1"/>
      <c r="KYV311" s="1"/>
      <c r="KYW311" s="1"/>
      <c r="KYX311" s="1"/>
      <c r="KYY311" s="1"/>
      <c r="KYZ311" s="1"/>
      <c r="KZA311" s="1"/>
      <c r="KZB311" s="1"/>
      <c r="KZC311" s="1"/>
      <c r="KZD311" s="1"/>
      <c r="KZE311" s="1"/>
      <c r="KZF311" s="1"/>
      <c r="KZG311" s="1"/>
      <c r="KZH311" s="1"/>
      <c r="KZI311" s="1"/>
      <c r="KZJ311" s="1"/>
      <c r="KZK311" s="1"/>
      <c r="KZL311" s="1"/>
      <c r="KZM311" s="1"/>
      <c r="KZN311" s="1"/>
      <c r="KZO311" s="1"/>
      <c r="KZP311" s="1"/>
      <c r="KZQ311" s="1"/>
      <c r="KZR311" s="1"/>
      <c r="KZS311" s="1"/>
      <c r="KZT311" s="1"/>
      <c r="KZU311" s="1"/>
      <c r="KZV311" s="1"/>
      <c r="KZW311" s="1"/>
      <c r="KZX311" s="1"/>
      <c r="KZY311" s="1"/>
      <c r="KZZ311" s="1"/>
      <c r="LAA311" s="1"/>
      <c r="LAB311" s="1"/>
      <c r="LAC311" s="1"/>
      <c r="LAD311" s="1"/>
      <c r="LAE311" s="1"/>
      <c r="LAF311" s="1"/>
      <c r="LAG311" s="1"/>
      <c r="LAH311" s="1"/>
      <c r="LAI311" s="1"/>
      <c r="LAJ311" s="1"/>
      <c r="LAK311" s="1"/>
      <c r="LAL311" s="1"/>
      <c r="LAM311" s="1"/>
      <c r="LAN311" s="1"/>
      <c r="LAO311" s="1"/>
      <c r="LAP311" s="1"/>
      <c r="LAQ311" s="1"/>
      <c r="LAR311" s="1"/>
      <c r="LAS311" s="1"/>
      <c r="LAT311" s="1"/>
      <c r="LAU311" s="1"/>
      <c r="LAV311" s="1"/>
      <c r="LAW311" s="1"/>
      <c r="LAX311" s="1"/>
      <c r="LAY311" s="1"/>
      <c r="LAZ311" s="1"/>
      <c r="LBA311" s="1"/>
      <c r="LBB311" s="1"/>
      <c r="LBC311" s="1"/>
      <c r="LBD311" s="1"/>
      <c r="LBE311" s="1"/>
      <c r="LBF311" s="1"/>
      <c r="LBG311" s="1"/>
      <c r="LBH311" s="1"/>
      <c r="LBI311" s="1"/>
      <c r="LBJ311" s="1"/>
      <c r="LBK311" s="1"/>
      <c r="LBL311" s="1"/>
      <c r="LBM311" s="1"/>
      <c r="LBN311" s="1"/>
      <c r="LBO311" s="1"/>
      <c r="LBP311" s="1"/>
      <c r="LBQ311" s="1"/>
      <c r="LBR311" s="1"/>
      <c r="LBS311" s="1"/>
      <c r="LBT311" s="1"/>
      <c r="LBU311" s="1"/>
      <c r="LBV311" s="1"/>
      <c r="LBW311" s="1"/>
      <c r="LBX311" s="1"/>
      <c r="LBY311" s="1"/>
      <c r="LBZ311" s="1"/>
      <c r="LCA311" s="1"/>
      <c r="LCB311" s="1"/>
      <c r="LCC311" s="1"/>
      <c r="LCD311" s="1"/>
      <c r="LCE311" s="1"/>
      <c r="LCF311" s="1"/>
      <c r="LCG311" s="1"/>
      <c r="LCH311" s="1"/>
      <c r="LCI311" s="1"/>
      <c r="LCJ311" s="1"/>
      <c r="LCK311" s="1"/>
      <c r="LCL311" s="1"/>
      <c r="LCM311" s="1"/>
      <c r="LCN311" s="1"/>
      <c r="LCO311" s="1"/>
      <c r="LCP311" s="1"/>
      <c r="LCQ311" s="1"/>
      <c r="LCR311" s="1"/>
      <c r="LCS311" s="1"/>
      <c r="LCT311" s="1"/>
      <c r="LCU311" s="1"/>
      <c r="LCV311" s="1"/>
      <c r="LCW311" s="1"/>
      <c r="LCX311" s="1"/>
      <c r="LCY311" s="1"/>
      <c r="LCZ311" s="1"/>
      <c r="LDA311" s="1"/>
      <c r="LDB311" s="1"/>
      <c r="LDC311" s="1"/>
      <c r="LDD311" s="1"/>
      <c r="LDE311" s="1"/>
      <c r="LDF311" s="1"/>
      <c r="LDG311" s="1"/>
      <c r="LDH311" s="1"/>
      <c r="LDI311" s="1"/>
      <c r="LDJ311" s="1"/>
      <c r="LDK311" s="1"/>
      <c r="LDL311" s="1"/>
      <c r="LDM311" s="1"/>
      <c r="LDN311" s="1"/>
      <c r="LDO311" s="1"/>
      <c r="LDP311" s="1"/>
      <c r="LDQ311" s="1"/>
      <c r="LDR311" s="1"/>
      <c r="LDS311" s="1"/>
      <c r="LDT311" s="1"/>
      <c r="LDU311" s="1"/>
      <c r="LDV311" s="1"/>
      <c r="LDW311" s="1"/>
      <c r="LDX311" s="1"/>
      <c r="LDY311" s="1"/>
      <c r="LDZ311" s="1"/>
      <c r="LEA311" s="1"/>
      <c r="LEB311" s="1"/>
      <c r="LEC311" s="1"/>
      <c r="LED311" s="1"/>
      <c r="LEE311" s="1"/>
      <c r="LEF311" s="1"/>
      <c r="LEG311" s="1"/>
      <c r="LEH311" s="1"/>
      <c r="LEI311" s="1"/>
      <c r="LEJ311" s="1"/>
      <c r="LEK311" s="1"/>
      <c r="LEL311" s="1"/>
      <c r="LEM311" s="1"/>
      <c r="LEN311" s="1"/>
      <c r="LEO311" s="1"/>
      <c r="LEP311" s="1"/>
      <c r="LEQ311" s="1"/>
      <c r="LER311" s="1"/>
      <c r="LES311" s="1"/>
      <c r="LET311" s="1"/>
      <c r="LEU311" s="1"/>
      <c r="LEV311" s="1"/>
      <c r="LEW311" s="1"/>
      <c r="LEX311" s="1"/>
      <c r="LEY311" s="1"/>
      <c r="LEZ311" s="1"/>
      <c r="LFA311" s="1"/>
      <c r="LFB311" s="1"/>
      <c r="LFC311" s="1"/>
      <c r="LFD311" s="1"/>
      <c r="LFE311" s="1"/>
      <c r="LFF311" s="1"/>
      <c r="LFG311" s="1"/>
      <c r="LFH311" s="1"/>
      <c r="LFI311" s="1"/>
      <c r="LFJ311" s="1"/>
      <c r="LFK311" s="1"/>
      <c r="LFL311" s="1"/>
      <c r="LFM311" s="1"/>
      <c r="LFN311" s="1"/>
      <c r="LFO311" s="1"/>
      <c r="LFP311" s="1"/>
      <c r="LFQ311" s="1"/>
      <c r="LFR311" s="1"/>
      <c r="LFS311" s="1"/>
      <c r="LFT311" s="1"/>
      <c r="LFU311" s="1"/>
      <c r="LFV311" s="1"/>
      <c r="LFW311" s="1"/>
      <c r="LFX311" s="1"/>
      <c r="LFY311" s="1"/>
      <c r="LFZ311" s="1"/>
      <c r="LGA311" s="1"/>
      <c r="LGB311" s="1"/>
      <c r="LGC311" s="1"/>
      <c r="LGD311" s="1"/>
      <c r="LGE311" s="1"/>
      <c r="LGF311" s="1"/>
      <c r="LGG311" s="1"/>
      <c r="LGH311" s="1"/>
      <c r="LGI311" s="1"/>
      <c r="LGJ311" s="1"/>
      <c r="LGK311" s="1"/>
      <c r="LGL311" s="1"/>
      <c r="LGM311" s="1"/>
      <c r="LGN311" s="1"/>
      <c r="LGO311" s="1"/>
      <c r="LGP311" s="1"/>
      <c r="LGQ311" s="1"/>
      <c r="LGR311" s="1"/>
      <c r="LGS311" s="1"/>
      <c r="LGT311" s="1"/>
      <c r="LGU311" s="1"/>
      <c r="LGV311" s="1"/>
      <c r="LGW311" s="1"/>
      <c r="LGX311" s="1"/>
      <c r="LGY311" s="1"/>
      <c r="LGZ311" s="1"/>
      <c r="LHA311" s="1"/>
      <c r="LHB311" s="1"/>
      <c r="LHC311" s="1"/>
      <c r="LHD311" s="1"/>
      <c r="LHE311" s="1"/>
      <c r="LHF311" s="1"/>
      <c r="LHG311" s="1"/>
      <c r="LHH311" s="1"/>
      <c r="LHI311" s="1"/>
      <c r="LHJ311" s="1"/>
      <c r="LHK311" s="1"/>
      <c r="LHL311" s="1"/>
      <c r="LHM311" s="1"/>
      <c r="LHN311" s="1"/>
      <c r="LHO311" s="1"/>
      <c r="LHP311" s="1"/>
      <c r="LHQ311" s="1"/>
      <c r="LHR311" s="1"/>
      <c r="LHS311" s="1"/>
      <c r="LHT311" s="1"/>
      <c r="LHU311" s="1"/>
      <c r="LHV311" s="1"/>
      <c r="LHW311" s="1"/>
      <c r="LHX311" s="1"/>
      <c r="LHY311" s="1"/>
      <c r="LHZ311" s="1"/>
      <c r="LIA311" s="1"/>
      <c r="LIB311" s="1"/>
      <c r="LIC311" s="1"/>
      <c r="LID311" s="1"/>
      <c r="LIE311" s="1"/>
      <c r="LIF311" s="1"/>
      <c r="LIG311" s="1"/>
      <c r="LIH311" s="1"/>
      <c r="LII311" s="1"/>
      <c r="LIJ311" s="1"/>
      <c r="LIK311" s="1"/>
      <c r="LIL311" s="1"/>
      <c r="LIM311" s="1"/>
      <c r="LIN311" s="1"/>
      <c r="LIO311" s="1"/>
      <c r="LIP311" s="1"/>
      <c r="LIQ311" s="1"/>
      <c r="LIR311" s="1"/>
      <c r="LIS311" s="1"/>
      <c r="LIT311" s="1"/>
      <c r="LIU311" s="1"/>
      <c r="LIV311" s="1"/>
      <c r="LIW311" s="1"/>
      <c r="LIX311" s="1"/>
      <c r="LIY311" s="1"/>
      <c r="LIZ311" s="1"/>
      <c r="LJA311" s="1"/>
      <c r="LJB311" s="1"/>
      <c r="LJC311" s="1"/>
      <c r="LJD311" s="1"/>
      <c r="LJE311" s="1"/>
      <c r="LJF311" s="1"/>
      <c r="LJG311" s="1"/>
      <c r="LJH311" s="1"/>
      <c r="LJI311" s="1"/>
      <c r="LJJ311" s="1"/>
      <c r="LJK311" s="1"/>
      <c r="LJL311" s="1"/>
      <c r="LJM311" s="1"/>
      <c r="LJN311" s="1"/>
      <c r="LJO311" s="1"/>
      <c r="LJP311" s="1"/>
      <c r="LJQ311" s="1"/>
      <c r="LJR311" s="1"/>
      <c r="LJS311" s="1"/>
      <c r="LJT311" s="1"/>
      <c r="LJU311" s="1"/>
      <c r="LJV311" s="1"/>
      <c r="LJW311" s="1"/>
      <c r="LJX311" s="1"/>
      <c r="LJY311" s="1"/>
      <c r="LJZ311" s="1"/>
      <c r="LKA311" s="1"/>
      <c r="LKB311" s="1"/>
      <c r="LKC311" s="1"/>
      <c r="LKD311" s="1"/>
      <c r="LKE311" s="1"/>
      <c r="LKF311" s="1"/>
      <c r="LKG311" s="1"/>
      <c r="LKH311" s="1"/>
      <c r="LKI311" s="1"/>
      <c r="LKJ311" s="1"/>
      <c r="LKK311" s="1"/>
      <c r="LKL311" s="1"/>
      <c r="LKM311" s="1"/>
      <c r="LKN311" s="1"/>
      <c r="LKO311" s="1"/>
      <c r="LKP311" s="1"/>
      <c r="LKQ311" s="1"/>
      <c r="LKR311" s="1"/>
      <c r="LKS311" s="1"/>
      <c r="LKT311" s="1"/>
      <c r="LKU311" s="1"/>
      <c r="LKV311" s="1"/>
      <c r="LKW311" s="1"/>
      <c r="LKX311" s="1"/>
      <c r="LKY311" s="1"/>
      <c r="LKZ311" s="1"/>
      <c r="LLA311" s="1"/>
      <c r="LLB311" s="1"/>
      <c r="LLC311" s="1"/>
      <c r="LLD311" s="1"/>
      <c r="LLE311" s="1"/>
      <c r="LLF311" s="1"/>
      <c r="LLG311" s="1"/>
      <c r="LLH311" s="1"/>
      <c r="LLI311" s="1"/>
      <c r="LLJ311" s="1"/>
      <c r="LLK311" s="1"/>
      <c r="LLL311" s="1"/>
      <c r="LLM311" s="1"/>
      <c r="LLN311" s="1"/>
      <c r="LLO311" s="1"/>
      <c r="LLP311" s="1"/>
      <c r="LLQ311" s="1"/>
      <c r="LLR311" s="1"/>
      <c r="LLS311" s="1"/>
      <c r="LLT311" s="1"/>
      <c r="LLU311" s="1"/>
      <c r="LLV311" s="1"/>
      <c r="LLW311" s="1"/>
      <c r="LLX311" s="1"/>
      <c r="LLY311" s="1"/>
      <c r="LLZ311" s="1"/>
      <c r="LMA311" s="1"/>
      <c r="LMB311" s="1"/>
      <c r="LMC311" s="1"/>
      <c r="LMD311" s="1"/>
      <c r="LME311" s="1"/>
      <c r="LMF311" s="1"/>
      <c r="LMG311" s="1"/>
      <c r="LMH311" s="1"/>
      <c r="LMI311" s="1"/>
      <c r="LMJ311" s="1"/>
      <c r="LMK311" s="1"/>
      <c r="LML311" s="1"/>
      <c r="LMM311" s="1"/>
      <c r="LMN311" s="1"/>
      <c r="LMO311" s="1"/>
      <c r="LMP311" s="1"/>
      <c r="LMQ311" s="1"/>
      <c r="LMR311" s="1"/>
      <c r="LMS311" s="1"/>
      <c r="LMT311" s="1"/>
      <c r="LMU311" s="1"/>
      <c r="LMV311" s="1"/>
      <c r="LMW311" s="1"/>
      <c r="LMX311" s="1"/>
      <c r="LMY311" s="1"/>
      <c r="LMZ311" s="1"/>
      <c r="LNA311" s="1"/>
      <c r="LNB311" s="1"/>
      <c r="LNC311" s="1"/>
      <c r="LND311" s="1"/>
      <c r="LNE311" s="1"/>
      <c r="LNF311" s="1"/>
      <c r="LNG311" s="1"/>
      <c r="LNH311" s="1"/>
      <c r="LNI311" s="1"/>
      <c r="LNJ311" s="1"/>
      <c r="LNK311" s="1"/>
      <c r="LNL311" s="1"/>
      <c r="LNM311" s="1"/>
      <c r="LNN311" s="1"/>
      <c r="LNO311" s="1"/>
      <c r="LNP311" s="1"/>
      <c r="LNQ311" s="1"/>
      <c r="LNR311" s="1"/>
      <c r="LNS311" s="1"/>
      <c r="LNT311" s="1"/>
      <c r="LNU311" s="1"/>
      <c r="LNV311" s="1"/>
      <c r="LNW311" s="1"/>
      <c r="LNX311" s="1"/>
      <c r="LNY311" s="1"/>
      <c r="LNZ311" s="1"/>
      <c r="LOA311" s="1"/>
      <c r="LOB311" s="1"/>
      <c r="LOC311" s="1"/>
      <c r="LOD311" s="1"/>
      <c r="LOE311" s="1"/>
      <c r="LOF311" s="1"/>
      <c r="LOG311" s="1"/>
      <c r="LOH311" s="1"/>
      <c r="LOI311" s="1"/>
      <c r="LOJ311" s="1"/>
      <c r="LOK311" s="1"/>
      <c r="LOL311" s="1"/>
      <c r="LOM311" s="1"/>
      <c r="LON311" s="1"/>
      <c r="LOO311" s="1"/>
      <c r="LOP311" s="1"/>
      <c r="LOQ311" s="1"/>
      <c r="LOR311" s="1"/>
      <c r="LOS311" s="1"/>
      <c r="LOT311" s="1"/>
      <c r="LOU311" s="1"/>
      <c r="LOV311" s="1"/>
      <c r="LOW311" s="1"/>
      <c r="LOX311" s="1"/>
      <c r="LOY311" s="1"/>
      <c r="LOZ311" s="1"/>
      <c r="LPA311" s="1"/>
      <c r="LPB311" s="1"/>
      <c r="LPC311" s="1"/>
      <c r="LPD311" s="1"/>
      <c r="LPE311" s="1"/>
      <c r="LPF311" s="1"/>
      <c r="LPG311" s="1"/>
      <c r="LPH311" s="1"/>
      <c r="LPI311" s="1"/>
      <c r="LPJ311" s="1"/>
      <c r="LPK311" s="1"/>
      <c r="LPL311" s="1"/>
      <c r="LPM311" s="1"/>
      <c r="LPN311" s="1"/>
      <c r="LPO311" s="1"/>
      <c r="LPP311" s="1"/>
      <c r="LPQ311" s="1"/>
      <c r="LPR311" s="1"/>
      <c r="LPS311" s="1"/>
      <c r="LPT311" s="1"/>
      <c r="LPU311" s="1"/>
      <c r="LPV311" s="1"/>
      <c r="LPW311" s="1"/>
      <c r="LPX311" s="1"/>
      <c r="LPY311" s="1"/>
      <c r="LPZ311" s="1"/>
      <c r="LQA311" s="1"/>
      <c r="LQB311" s="1"/>
      <c r="LQC311" s="1"/>
      <c r="LQD311" s="1"/>
      <c r="LQE311" s="1"/>
      <c r="LQF311" s="1"/>
      <c r="LQG311" s="1"/>
      <c r="LQH311" s="1"/>
      <c r="LQI311" s="1"/>
      <c r="LQJ311" s="1"/>
      <c r="LQK311" s="1"/>
      <c r="LQL311" s="1"/>
      <c r="LQM311" s="1"/>
      <c r="LQN311" s="1"/>
      <c r="LQO311" s="1"/>
      <c r="LQP311" s="1"/>
      <c r="LQQ311" s="1"/>
      <c r="LQR311" s="1"/>
      <c r="LQS311" s="1"/>
      <c r="LQT311" s="1"/>
      <c r="LQU311" s="1"/>
      <c r="LQV311" s="1"/>
      <c r="LQW311" s="1"/>
      <c r="LQX311" s="1"/>
      <c r="LQY311" s="1"/>
      <c r="LQZ311" s="1"/>
      <c r="LRA311" s="1"/>
      <c r="LRB311" s="1"/>
      <c r="LRC311" s="1"/>
      <c r="LRD311" s="1"/>
      <c r="LRE311" s="1"/>
      <c r="LRF311" s="1"/>
      <c r="LRG311" s="1"/>
      <c r="LRH311" s="1"/>
      <c r="LRI311" s="1"/>
      <c r="LRJ311" s="1"/>
      <c r="LRK311" s="1"/>
      <c r="LRL311" s="1"/>
      <c r="LRM311" s="1"/>
      <c r="LRN311" s="1"/>
      <c r="LRO311" s="1"/>
      <c r="LRP311" s="1"/>
      <c r="LRQ311" s="1"/>
      <c r="LRR311" s="1"/>
      <c r="LRS311" s="1"/>
      <c r="LRT311" s="1"/>
      <c r="LRU311" s="1"/>
      <c r="LRV311" s="1"/>
      <c r="LRW311" s="1"/>
      <c r="LRX311" s="1"/>
      <c r="LRY311" s="1"/>
      <c r="LRZ311" s="1"/>
      <c r="LSA311" s="1"/>
      <c r="LSB311" s="1"/>
      <c r="LSC311" s="1"/>
      <c r="LSD311" s="1"/>
      <c r="LSE311" s="1"/>
      <c r="LSF311" s="1"/>
      <c r="LSG311" s="1"/>
      <c r="LSH311" s="1"/>
      <c r="LSI311" s="1"/>
      <c r="LSJ311" s="1"/>
      <c r="LSK311" s="1"/>
      <c r="LSL311" s="1"/>
      <c r="LSM311" s="1"/>
      <c r="LSN311" s="1"/>
      <c r="LSO311" s="1"/>
      <c r="LSP311" s="1"/>
      <c r="LSQ311" s="1"/>
      <c r="LSR311" s="1"/>
      <c r="LSS311" s="1"/>
      <c r="LST311" s="1"/>
      <c r="LSU311" s="1"/>
      <c r="LSV311" s="1"/>
      <c r="LSW311" s="1"/>
      <c r="LSX311" s="1"/>
      <c r="LSY311" s="1"/>
      <c r="LSZ311" s="1"/>
      <c r="LTA311" s="1"/>
      <c r="LTB311" s="1"/>
      <c r="LTC311" s="1"/>
      <c r="LTD311" s="1"/>
      <c r="LTE311" s="1"/>
      <c r="LTF311" s="1"/>
      <c r="LTG311" s="1"/>
      <c r="LTH311" s="1"/>
      <c r="LTI311" s="1"/>
      <c r="LTJ311" s="1"/>
      <c r="LTK311" s="1"/>
      <c r="LTL311" s="1"/>
      <c r="LTM311" s="1"/>
      <c r="LTN311" s="1"/>
      <c r="LTO311" s="1"/>
      <c r="LTP311" s="1"/>
      <c r="LTQ311" s="1"/>
      <c r="LTR311" s="1"/>
      <c r="LTS311" s="1"/>
      <c r="LTT311" s="1"/>
      <c r="LTU311" s="1"/>
      <c r="LTV311" s="1"/>
      <c r="LTW311" s="1"/>
      <c r="LTX311" s="1"/>
      <c r="LTY311" s="1"/>
      <c r="LTZ311" s="1"/>
      <c r="LUA311" s="1"/>
      <c r="LUB311" s="1"/>
      <c r="LUC311" s="1"/>
      <c r="LUD311" s="1"/>
      <c r="LUE311" s="1"/>
      <c r="LUF311" s="1"/>
      <c r="LUG311" s="1"/>
      <c r="LUH311" s="1"/>
      <c r="LUI311" s="1"/>
      <c r="LUJ311" s="1"/>
      <c r="LUK311" s="1"/>
      <c r="LUL311" s="1"/>
      <c r="LUM311" s="1"/>
      <c r="LUN311" s="1"/>
      <c r="LUO311" s="1"/>
      <c r="LUP311" s="1"/>
      <c r="LUQ311" s="1"/>
      <c r="LUR311" s="1"/>
      <c r="LUS311" s="1"/>
      <c r="LUT311" s="1"/>
      <c r="LUU311" s="1"/>
      <c r="LUV311" s="1"/>
      <c r="LUW311" s="1"/>
      <c r="LUX311" s="1"/>
      <c r="LUY311" s="1"/>
      <c r="LUZ311" s="1"/>
      <c r="LVA311" s="1"/>
      <c r="LVB311" s="1"/>
      <c r="LVC311" s="1"/>
      <c r="LVD311" s="1"/>
      <c r="LVE311" s="1"/>
      <c r="LVF311" s="1"/>
      <c r="LVG311" s="1"/>
      <c r="LVH311" s="1"/>
      <c r="LVI311" s="1"/>
      <c r="LVJ311" s="1"/>
      <c r="LVK311" s="1"/>
      <c r="LVL311" s="1"/>
      <c r="LVM311" s="1"/>
      <c r="LVN311" s="1"/>
      <c r="LVO311" s="1"/>
      <c r="LVP311" s="1"/>
      <c r="LVQ311" s="1"/>
      <c r="LVR311" s="1"/>
      <c r="LVS311" s="1"/>
      <c r="LVT311" s="1"/>
      <c r="LVU311" s="1"/>
      <c r="LVV311" s="1"/>
      <c r="LVW311" s="1"/>
      <c r="LVX311" s="1"/>
      <c r="LVY311" s="1"/>
      <c r="LVZ311" s="1"/>
      <c r="LWA311" s="1"/>
      <c r="LWB311" s="1"/>
      <c r="LWC311" s="1"/>
      <c r="LWD311" s="1"/>
      <c r="LWE311" s="1"/>
      <c r="LWF311" s="1"/>
      <c r="LWG311" s="1"/>
      <c r="LWH311" s="1"/>
      <c r="LWI311" s="1"/>
      <c r="LWJ311" s="1"/>
      <c r="LWK311" s="1"/>
      <c r="LWL311" s="1"/>
      <c r="LWM311" s="1"/>
      <c r="LWN311" s="1"/>
      <c r="LWO311" s="1"/>
      <c r="LWP311" s="1"/>
      <c r="LWQ311" s="1"/>
      <c r="LWR311" s="1"/>
      <c r="LWS311" s="1"/>
      <c r="LWT311" s="1"/>
      <c r="LWU311" s="1"/>
      <c r="LWV311" s="1"/>
      <c r="LWW311" s="1"/>
      <c r="LWX311" s="1"/>
      <c r="LWY311" s="1"/>
      <c r="LWZ311" s="1"/>
      <c r="LXA311" s="1"/>
      <c r="LXB311" s="1"/>
      <c r="LXC311" s="1"/>
      <c r="LXD311" s="1"/>
      <c r="LXE311" s="1"/>
      <c r="LXF311" s="1"/>
      <c r="LXG311" s="1"/>
      <c r="LXH311" s="1"/>
      <c r="LXI311" s="1"/>
      <c r="LXJ311" s="1"/>
      <c r="LXK311" s="1"/>
      <c r="LXL311" s="1"/>
      <c r="LXM311" s="1"/>
      <c r="LXN311" s="1"/>
      <c r="LXO311" s="1"/>
      <c r="LXP311" s="1"/>
      <c r="LXQ311" s="1"/>
      <c r="LXR311" s="1"/>
      <c r="LXS311" s="1"/>
      <c r="LXT311" s="1"/>
      <c r="LXU311" s="1"/>
      <c r="LXV311" s="1"/>
      <c r="LXW311" s="1"/>
      <c r="LXX311" s="1"/>
      <c r="LXY311" s="1"/>
      <c r="LXZ311" s="1"/>
      <c r="LYA311" s="1"/>
      <c r="LYB311" s="1"/>
      <c r="LYC311" s="1"/>
      <c r="LYD311" s="1"/>
      <c r="LYE311" s="1"/>
      <c r="LYF311" s="1"/>
      <c r="LYG311" s="1"/>
      <c r="LYH311" s="1"/>
      <c r="LYI311" s="1"/>
      <c r="LYJ311" s="1"/>
      <c r="LYK311" s="1"/>
      <c r="LYL311" s="1"/>
      <c r="LYM311" s="1"/>
      <c r="LYN311" s="1"/>
      <c r="LYO311" s="1"/>
      <c r="LYP311" s="1"/>
      <c r="LYQ311" s="1"/>
      <c r="LYR311" s="1"/>
      <c r="LYS311" s="1"/>
      <c r="LYT311" s="1"/>
      <c r="LYU311" s="1"/>
      <c r="LYV311" s="1"/>
      <c r="LYW311" s="1"/>
      <c r="LYX311" s="1"/>
      <c r="LYY311" s="1"/>
      <c r="LYZ311" s="1"/>
      <c r="LZA311" s="1"/>
      <c r="LZB311" s="1"/>
      <c r="LZC311" s="1"/>
      <c r="LZD311" s="1"/>
      <c r="LZE311" s="1"/>
      <c r="LZF311" s="1"/>
      <c r="LZG311" s="1"/>
      <c r="LZH311" s="1"/>
      <c r="LZI311" s="1"/>
      <c r="LZJ311" s="1"/>
      <c r="LZK311" s="1"/>
      <c r="LZL311" s="1"/>
      <c r="LZM311" s="1"/>
      <c r="LZN311" s="1"/>
      <c r="LZO311" s="1"/>
      <c r="LZP311" s="1"/>
      <c r="LZQ311" s="1"/>
      <c r="LZR311" s="1"/>
      <c r="LZS311" s="1"/>
      <c r="LZT311" s="1"/>
      <c r="LZU311" s="1"/>
      <c r="LZV311" s="1"/>
      <c r="LZW311" s="1"/>
      <c r="LZX311" s="1"/>
      <c r="LZY311" s="1"/>
      <c r="LZZ311" s="1"/>
      <c r="MAA311" s="1"/>
      <c r="MAB311" s="1"/>
      <c r="MAC311" s="1"/>
      <c r="MAD311" s="1"/>
      <c r="MAE311" s="1"/>
      <c r="MAF311" s="1"/>
      <c r="MAG311" s="1"/>
      <c r="MAH311" s="1"/>
      <c r="MAI311" s="1"/>
      <c r="MAJ311" s="1"/>
      <c r="MAK311" s="1"/>
      <c r="MAL311" s="1"/>
      <c r="MAM311" s="1"/>
      <c r="MAN311" s="1"/>
      <c r="MAO311" s="1"/>
      <c r="MAP311" s="1"/>
      <c r="MAQ311" s="1"/>
      <c r="MAR311" s="1"/>
      <c r="MAS311" s="1"/>
      <c r="MAT311" s="1"/>
      <c r="MAU311" s="1"/>
      <c r="MAV311" s="1"/>
      <c r="MAW311" s="1"/>
      <c r="MAX311" s="1"/>
      <c r="MAY311" s="1"/>
      <c r="MAZ311" s="1"/>
      <c r="MBA311" s="1"/>
      <c r="MBB311" s="1"/>
      <c r="MBC311" s="1"/>
      <c r="MBD311" s="1"/>
      <c r="MBE311" s="1"/>
      <c r="MBF311" s="1"/>
      <c r="MBG311" s="1"/>
      <c r="MBH311" s="1"/>
      <c r="MBI311" s="1"/>
      <c r="MBJ311" s="1"/>
      <c r="MBK311" s="1"/>
      <c r="MBL311" s="1"/>
      <c r="MBM311" s="1"/>
      <c r="MBN311" s="1"/>
      <c r="MBO311" s="1"/>
      <c r="MBP311" s="1"/>
      <c r="MBQ311" s="1"/>
      <c r="MBR311" s="1"/>
      <c r="MBS311" s="1"/>
      <c r="MBT311" s="1"/>
      <c r="MBU311" s="1"/>
      <c r="MBV311" s="1"/>
      <c r="MBW311" s="1"/>
      <c r="MBX311" s="1"/>
      <c r="MBY311" s="1"/>
      <c r="MBZ311" s="1"/>
      <c r="MCA311" s="1"/>
      <c r="MCB311" s="1"/>
      <c r="MCC311" s="1"/>
      <c r="MCD311" s="1"/>
      <c r="MCE311" s="1"/>
      <c r="MCF311" s="1"/>
      <c r="MCG311" s="1"/>
      <c r="MCH311" s="1"/>
      <c r="MCI311" s="1"/>
      <c r="MCJ311" s="1"/>
      <c r="MCK311" s="1"/>
      <c r="MCL311" s="1"/>
      <c r="MCM311" s="1"/>
      <c r="MCN311" s="1"/>
      <c r="MCO311" s="1"/>
      <c r="MCP311" s="1"/>
      <c r="MCQ311" s="1"/>
      <c r="MCR311" s="1"/>
      <c r="MCS311" s="1"/>
      <c r="MCT311" s="1"/>
      <c r="MCU311" s="1"/>
      <c r="MCV311" s="1"/>
      <c r="MCW311" s="1"/>
      <c r="MCX311" s="1"/>
      <c r="MCY311" s="1"/>
      <c r="MCZ311" s="1"/>
      <c r="MDA311" s="1"/>
      <c r="MDB311" s="1"/>
      <c r="MDC311" s="1"/>
      <c r="MDD311" s="1"/>
      <c r="MDE311" s="1"/>
      <c r="MDF311" s="1"/>
      <c r="MDG311" s="1"/>
      <c r="MDH311" s="1"/>
      <c r="MDI311" s="1"/>
      <c r="MDJ311" s="1"/>
      <c r="MDK311" s="1"/>
      <c r="MDL311" s="1"/>
      <c r="MDM311" s="1"/>
      <c r="MDN311" s="1"/>
      <c r="MDO311" s="1"/>
      <c r="MDP311" s="1"/>
      <c r="MDQ311" s="1"/>
      <c r="MDR311" s="1"/>
      <c r="MDS311" s="1"/>
      <c r="MDT311" s="1"/>
      <c r="MDU311" s="1"/>
      <c r="MDV311" s="1"/>
      <c r="MDW311" s="1"/>
      <c r="MDX311" s="1"/>
      <c r="MDY311" s="1"/>
      <c r="MDZ311" s="1"/>
      <c r="MEA311" s="1"/>
      <c r="MEB311" s="1"/>
      <c r="MEC311" s="1"/>
      <c r="MED311" s="1"/>
      <c r="MEE311" s="1"/>
      <c r="MEF311" s="1"/>
      <c r="MEG311" s="1"/>
      <c r="MEH311" s="1"/>
      <c r="MEI311" s="1"/>
      <c r="MEJ311" s="1"/>
      <c r="MEK311" s="1"/>
      <c r="MEL311" s="1"/>
      <c r="MEM311" s="1"/>
      <c r="MEN311" s="1"/>
      <c r="MEO311" s="1"/>
      <c r="MEP311" s="1"/>
      <c r="MEQ311" s="1"/>
      <c r="MER311" s="1"/>
      <c r="MES311" s="1"/>
      <c r="MET311" s="1"/>
      <c r="MEU311" s="1"/>
      <c r="MEV311" s="1"/>
      <c r="MEW311" s="1"/>
      <c r="MEX311" s="1"/>
      <c r="MEY311" s="1"/>
      <c r="MEZ311" s="1"/>
      <c r="MFA311" s="1"/>
      <c r="MFB311" s="1"/>
      <c r="MFC311" s="1"/>
      <c r="MFD311" s="1"/>
      <c r="MFE311" s="1"/>
      <c r="MFF311" s="1"/>
      <c r="MFG311" s="1"/>
      <c r="MFH311" s="1"/>
      <c r="MFI311" s="1"/>
      <c r="MFJ311" s="1"/>
      <c r="MFK311" s="1"/>
      <c r="MFL311" s="1"/>
      <c r="MFM311" s="1"/>
      <c r="MFN311" s="1"/>
      <c r="MFO311" s="1"/>
      <c r="MFP311" s="1"/>
      <c r="MFQ311" s="1"/>
      <c r="MFR311" s="1"/>
      <c r="MFS311" s="1"/>
      <c r="MFT311" s="1"/>
      <c r="MFU311" s="1"/>
      <c r="MFV311" s="1"/>
      <c r="MFW311" s="1"/>
      <c r="MFX311" s="1"/>
      <c r="MFY311" s="1"/>
      <c r="MFZ311" s="1"/>
      <c r="MGA311" s="1"/>
      <c r="MGB311" s="1"/>
      <c r="MGC311" s="1"/>
      <c r="MGD311" s="1"/>
      <c r="MGE311" s="1"/>
      <c r="MGF311" s="1"/>
      <c r="MGG311" s="1"/>
      <c r="MGH311" s="1"/>
      <c r="MGI311" s="1"/>
      <c r="MGJ311" s="1"/>
      <c r="MGK311" s="1"/>
      <c r="MGL311" s="1"/>
      <c r="MGM311" s="1"/>
      <c r="MGN311" s="1"/>
      <c r="MGO311" s="1"/>
      <c r="MGP311" s="1"/>
      <c r="MGQ311" s="1"/>
      <c r="MGR311" s="1"/>
      <c r="MGS311" s="1"/>
      <c r="MGT311" s="1"/>
      <c r="MGU311" s="1"/>
      <c r="MGV311" s="1"/>
      <c r="MGW311" s="1"/>
      <c r="MGX311" s="1"/>
      <c r="MGY311" s="1"/>
      <c r="MGZ311" s="1"/>
      <c r="MHA311" s="1"/>
      <c r="MHB311" s="1"/>
      <c r="MHC311" s="1"/>
      <c r="MHD311" s="1"/>
      <c r="MHE311" s="1"/>
      <c r="MHF311" s="1"/>
      <c r="MHG311" s="1"/>
      <c r="MHH311" s="1"/>
      <c r="MHI311" s="1"/>
      <c r="MHJ311" s="1"/>
      <c r="MHK311" s="1"/>
      <c r="MHL311" s="1"/>
      <c r="MHM311" s="1"/>
      <c r="MHN311" s="1"/>
      <c r="MHO311" s="1"/>
      <c r="MHP311" s="1"/>
      <c r="MHQ311" s="1"/>
      <c r="MHR311" s="1"/>
      <c r="MHS311" s="1"/>
      <c r="MHT311" s="1"/>
      <c r="MHU311" s="1"/>
      <c r="MHV311" s="1"/>
      <c r="MHW311" s="1"/>
      <c r="MHX311" s="1"/>
      <c r="MHY311" s="1"/>
      <c r="MHZ311" s="1"/>
      <c r="MIA311" s="1"/>
      <c r="MIB311" s="1"/>
      <c r="MIC311" s="1"/>
      <c r="MID311" s="1"/>
      <c r="MIE311" s="1"/>
      <c r="MIF311" s="1"/>
      <c r="MIG311" s="1"/>
      <c r="MIH311" s="1"/>
      <c r="MII311" s="1"/>
      <c r="MIJ311" s="1"/>
      <c r="MIK311" s="1"/>
      <c r="MIL311" s="1"/>
      <c r="MIM311" s="1"/>
      <c r="MIN311" s="1"/>
      <c r="MIO311" s="1"/>
      <c r="MIP311" s="1"/>
      <c r="MIQ311" s="1"/>
      <c r="MIR311" s="1"/>
      <c r="MIS311" s="1"/>
      <c r="MIT311" s="1"/>
      <c r="MIU311" s="1"/>
      <c r="MIV311" s="1"/>
      <c r="MIW311" s="1"/>
      <c r="MIX311" s="1"/>
      <c r="MIY311" s="1"/>
      <c r="MIZ311" s="1"/>
      <c r="MJA311" s="1"/>
      <c r="MJB311" s="1"/>
      <c r="MJC311" s="1"/>
      <c r="MJD311" s="1"/>
      <c r="MJE311" s="1"/>
      <c r="MJF311" s="1"/>
      <c r="MJG311" s="1"/>
      <c r="MJH311" s="1"/>
      <c r="MJI311" s="1"/>
      <c r="MJJ311" s="1"/>
      <c r="MJK311" s="1"/>
      <c r="MJL311" s="1"/>
      <c r="MJM311" s="1"/>
      <c r="MJN311" s="1"/>
      <c r="MJO311" s="1"/>
      <c r="MJP311" s="1"/>
      <c r="MJQ311" s="1"/>
      <c r="MJR311" s="1"/>
      <c r="MJS311" s="1"/>
      <c r="MJT311" s="1"/>
      <c r="MJU311" s="1"/>
      <c r="MJV311" s="1"/>
      <c r="MJW311" s="1"/>
      <c r="MJX311" s="1"/>
      <c r="MJY311" s="1"/>
      <c r="MJZ311" s="1"/>
      <c r="MKA311" s="1"/>
      <c r="MKB311" s="1"/>
      <c r="MKC311" s="1"/>
      <c r="MKD311" s="1"/>
      <c r="MKE311" s="1"/>
      <c r="MKF311" s="1"/>
      <c r="MKG311" s="1"/>
      <c r="MKH311" s="1"/>
      <c r="MKI311" s="1"/>
      <c r="MKJ311" s="1"/>
      <c r="MKK311" s="1"/>
      <c r="MKL311" s="1"/>
      <c r="MKM311" s="1"/>
      <c r="MKN311" s="1"/>
      <c r="MKO311" s="1"/>
      <c r="MKP311" s="1"/>
      <c r="MKQ311" s="1"/>
      <c r="MKR311" s="1"/>
      <c r="MKS311" s="1"/>
      <c r="MKT311" s="1"/>
      <c r="MKU311" s="1"/>
      <c r="MKV311" s="1"/>
      <c r="MKW311" s="1"/>
      <c r="MKX311" s="1"/>
      <c r="MKY311" s="1"/>
      <c r="MKZ311" s="1"/>
      <c r="MLA311" s="1"/>
      <c r="MLB311" s="1"/>
      <c r="MLC311" s="1"/>
      <c r="MLD311" s="1"/>
      <c r="MLE311" s="1"/>
      <c r="MLF311" s="1"/>
      <c r="MLG311" s="1"/>
      <c r="MLH311" s="1"/>
      <c r="MLI311" s="1"/>
      <c r="MLJ311" s="1"/>
      <c r="MLK311" s="1"/>
      <c r="MLL311" s="1"/>
      <c r="MLM311" s="1"/>
      <c r="MLN311" s="1"/>
      <c r="MLO311" s="1"/>
      <c r="MLP311" s="1"/>
      <c r="MLQ311" s="1"/>
      <c r="MLR311" s="1"/>
      <c r="MLS311" s="1"/>
      <c r="MLT311" s="1"/>
      <c r="MLU311" s="1"/>
      <c r="MLV311" s="1"/>
      <c r="MLW311" s="1"/>
      <c r="MLX311" s="1"/>
      <c r="MLY311" s="1"/>
      <c r="MLZ311" s="1"/>
      <c r="MMA311" s="1"/>
      <c r="MMB311" s="1"/>
      <c r="MMC311" s="1"/>
      <c r="MMD311" s="1"/>
      <c r="MME311" s="1"/>
      <c r="MMF311" s="1"/>
      <c r="MMG311" s="1"/>
      <c r="MMH311" s="1"/>
      <c r="MMI311" s="1"/>
      <c r="MMJ311" s="1"/>
      <c r="MMK311" s="1"/>
      <c r="MML311" s="1"/>
      <c r="MMM311" s="1"/>
      <c r="MMN311" s="1"/>
      <c r="MMO311" s="1"/>
      <c r="MMP311" s="1"/>
      <c r="MMQ311" s="1"/>
      <c r="MMR311" s="1"/>
      <c r="MMS311" s="1"/>
      <c r="MMT311" s="1"/>
      <c r="MMU311" s="1"/>
      <c r="MMV311" s="1"/>
      <c r="MMW311" s="1"/>
      <c r="MMX311" s="1"/>
      <c r="MMY311" s="1"/>
      <c r="MMZ311" s="1"/>
      <c r="MNA311" s="1"/>
      <c r="MNB311" s="1"/>
      <c r="MNC311" s="1"/>
      <c r="MND311" s="1"/>
      <c r="MNE311" s="1"/>
      <c r="MNF311" s="1"/>
      <c r="MNG311" s="1"/>
      <c r="MNH311" s="1"/>
      <c r="MNI311" s="1"/>
      <c r="MNJ311" s="1"/>
      <c r="MNK311" s="1"/>
      <c r="MNL311" s="1"/>
      <c r="MNM311" s="1"/>
      <c r="MNN311" s="1"/>
      <c r="MNO311" s="1"/>
      <c r="MNP311" s="1"/>
      <c r="MNQ311" s="1"/>
      <c r="MNR311" s="1"/>
      <c r="MNS311" s="1"/>
      <c r="MNT311" s="1"/>
      <c r="MNU311" s="1"/>
      <c r="MNV311" s="1"/>
      <c r="MNW311" s="1"/>
      <c r="MNX311" s="1"/>
      <c r="MNY311" s="1"/>
      <c r="MNZ311" s="1"/>
      <c r="MOA311" s="1"/>
      <c r="MOB311" s="1"/>
      <c r="MOC311" s="1"/>
      <c r="MOD311" s="1"/>
      <c r="MOE311" s="1"/>
      <c r="MOF311" s="1"/>
      <c r="MOG311" s="1"/>
      <c r="MOH311" s="1"/>
      <c r="MOI311" s="1"/>
      <c r="MOJ311" s="1"/>
      <c r="MOK311" s="1"/>
      <c r="MOL311" s="1"/>
      <c r="MOM311" s="1"/>
      <c r="MON311" s="1"/>
      <c r="MOO311" s="1"/>
      <c r="MOP311" s="1"/>
      <c r="MOQ311" s="1"/>
      <c r="MOR311" s="1"/>
      <c r="MOS311" s="1"/>
      <c r="MOT311" s="1"/>
      <c r="MOU311" s="1"/>
      <c r="MOV311" s="1"/>
      <c r="MOW311" s="1"/>
      <c r="MOX311" s="1"/>
      <c r="MOY311" s="1"/>
      <c r="MOZ311" s="1"/>
      <c r="MPA311" s="1"/>
      <c r="MPB311" s="1"/>
      <c r="MPC311" s="1"/>
      <c r="MPD311" s="1"/>
      <c r="MPE311" s="1"/>
      <c r="MPF311" s="1"/>
      <c r="MPG311" s="1"/>
      <c r="MPH311" s="1"/>
      <c r="MPI311" s="1"/>
      <c r="MPJ311" s="1"/>
      <c r="MPK311" s="1"/>
      <c r="MPL311" s="1"/>
      <c r="MPM311" s="1"/>
      <c r="MPN311" s="1"/>
      <c r="MPO311" s="1"/>
      <c r="MPP311" s="1"/>
      <c r="MPQ311" s="1"/>
      <c r="MPR311" s="1"/>
      <c r="MPS311" s="1"/>
      <c r="MPT311" s="1"/>
      <c r="MPU311" s="1"/>
      <c r="MPV311" s="1"/>
      <c r="MPW311" s="1"/>
      <c r="MPX311" s="1"/>
      <c r="MPY311" s="1"/>
      <c r="MPZ311" s="1"/>
      <c r="MQA311" s="1"/>
      <c r="MQB311" s="1"/>
      <c r="MQC311" s="1"/>
      <c r="MQD311" s="1"/>
      <c r="MQE311" s="1"/>
      <c r="MQF311" s="1"/>
      <c r="MQG311" s="1"/>
      <c r="MQH311" s="1"/>
      <c r="MQI311" s="1"/>
      <c r="MQJ311" s="1"/>
      <c r="MQK311" s="1"/>
      <c r="MQL311" s="1"/>
      <c r="MQM311" s="1"/>
      <c r="MQN311" s="1"/>
      <c r="MQO311" s="1"/>
      <c r="MQP311" s="1"/>
      <c r="MQQ311" s="1"/>
      <c r="MQR311" s="1"/>
      <c r="MQS311" s="1"/>
      <c r="MQT311" s="1"/>
      <c r="MQU311" s="1"/>
      <c r="MQV311" s="1"/>
      <c r="MQW311" s="1"/>
      <c r="MQX311" s="1"/>
      <c r="MQY311" s="1"/>
      <c r="MQZ311" s="1"/>
      <c r="MRA311" s="1"/>
      <c r="MRB311" s="1"/>
      <c r="MRC311" s="1"/>
      <c r="MRD311" s="1"/>
      <c r="MRE311" s="1"/>
      <c r="MRF311" s="1"/>
      <c r="MRG311" s="1"/>
      <c r="MRH311" s="1"/>
      <c r="MRI311" s="1"/>
      <c r="MRJ311" s="1"/>
      <c r="MRK311" s="1"/>
      <c r="MRL311" s="1"/>
      <c r="MRM311" s="1"/>
      <c r="MRN311" s="1"/>
      <c r="MRO311" s="1"/>
      <c r="MRP311" s="1"/>
      <c r="MRQ311" s="1"/>
      <c r="MRR311" s="1"/>
      <c r="MRS311" s="1"/>
      <c r="MRT311" s="1"/>
      <c r="MRU311" s="1"/>
      <c r="MRV311" s="1"/>
      <c r="MRW311" s="1"/>
      <c r="MRX311" s="1"/>
      <c r="MRY311" s="1"/>
      <c r="MRZ311" s="1"/>
      <c r="MSA311" s="1"/>
      <c r="MSB311" s="1"/>
      <c r="MSC311" s="1"/>
      <c r="MSD311" s="1"/>
      <c r="MSE311" s="1"/>
      <c r="MSF311" s="1"/>
      <c r="MSG311" s="1"/>
      <c r="MSH311" s="1"/>
      <c r="MSI311" s="1"/>
      <c r="MSJ311" s="1"/>
      <c r="MSK311" s="1"/>
      <c r="MSL311" s="1"/>
      <c r="MSM311" s="1"/>
      <c r="MSN311" s="1"/>
      <c r="MSO311" s="1"/>
      <c r="MSP311" s="1"/>
      <c r="MSQ311" s="1"/>
      <c r="MSR311" s="1"/>
      <c r="MSS311" s="1"/>
      <c r="MST311" s="1"/>
      <c r="MSU311" s="1"/>
      <c r="MSV311" s="1"/>
      <c r="MSW311" s="1"/>
      <c r="MSX311" s="1"/>
      <c r="MSY311" s="1"/>
      <c r="MSZ311" s="1"/>
      <c r="MTA311" s="1"/>
      <c r="MTB311" s="1"/>
      <c r="MTC311" s="1"/>
      <c r="MTD311" s="1"/>
      <c r="MTE311" s="1"/>
      <c r="MTF311" s="1"/>
      <c r="MTG311" s="1"/>
      <c r="MTH311" s="1"/>
      <c r="MTI311" s="1"/>
      <c r="MTJ311" s="1"/>
      <c r="MTK311" s="1"/>
      <c r="MTL311" s="1"/>
      <c r="MTM311" s="1"/>
      <c r="MTN311" s="1"/>
      <c r="MTO311" s="1"/>
      <c r="MTP311" s="1"/>
      <c r="MTQ311" s="1"/>
      <c r="MTR311" s="1"/>
      <c r="MTS311" s="1"/>
      <c r="MTT311" s="1"/>
      <c r="MTU311" s="1"/>
      <c r="MTV311" s="1"/>
      <c r="MTW311" s="1"/>
      <c r="MTX311" s="1"/>
      <c r="MTY311" s="1"/>
      <c r="MTZ311" s="1"/>
      <c r="MUA311" s="1"/>
      <c r="MUB311" s="1"/>
      <c r="MUC311" s="1"/>
      <c r="MUD311" s="1"/>
      <c r="MUE311" s="1"/>
      <c r="MUF311" s="1"/>
      <c r="MUG311" s="1"/>
      <c r="MUH311" s="1"/>
      <c r="MUI311" s="1"/>
      <c r="MUJ311" s="1"/>
      <c r="MUK311" s="1"/>
      <c r="MUL311" s="1"/>
      <c r="MUM311" s="1"/>
      <c r="MUN311" s="1"/>
      <c r="MUO311" s="1"/>
      <c r="MUP311" s="1"/>
      <c r="MUQ311" s="1"/>
      <c r="MUR311" s="1"/>
      <c r="MUS311" s="1"/>
      <c r="MUT311" s="1"/>
      <c r="MUU311" s="1"/>
      <c r="MUV311" s="1"/>
      <c r="MUW311" s="1"/>
      <c r="MUX311" s="1"/>
      <c r="MUY311" s="1"/>
      <c r="MUZ311" s="1"/>
      <c r="MVA311" s="1"/>
      <c r="MVB311" s="1"/>
      <c r="MVC311" s="1"/>
      <c r="MVD311" s="1"/>
      <c r="MVE311" s="1"/>
      <c r="MVF311" s="1"/>
      <c r="MVG311" s="1"/>
      <c r="MVH311" s="1"/>
      <c r="MVI311" s="1"/>
      <c r="MVJ311" s="1"/>
      <c r="MVK311" s="1"/>
      <c r="MVL311" s="1"/>
      <c r="MVM311" s="1"/>
      <c r="MVN311" s="1"/>
      <c r="MVO311" s="1"/>
      <c r="MVP311" s="1"/>
      <c r="MVQ311" s="1"/>
      <c r="MVR311" s="1"/>
      <c r="MVS311" s="1"/>
      <c r="MVT311" s="1"/>
      <c r="MVU311" s="1"/>
      <c r="MVV311" s="1"/>
      <c r="MVW311" s="1"/>
      <c r="MVX311" s="1"/>
      <c r="MVY311" s="1"/>
      <c r="MVZ311" s="1"/>
      <c r="MWA311" s="1"/>
      <c r="MWB311" s="1"/>
      <c r="MWC311" s="1"/>
      <c r="MWD311" s="1"/>
      <c r="MWE311" s="1"/>
      <c r="MWF311" s="1"/>
      <c r="MWG311" s="1"/>
      <c r="MWH311" s="1"/>
      <c r="MWI311" s="1"/>
      <c r="MWJ311" s="1"/>
      <c r="MWK311" s="1"/>
      <c r="MWL311" s="1"/>
      <c r="MWM311" s="1"/>
      <c r="MWN311" s="1"/>
      <c r="MWO311" s="1"/>
      <c r="MWP311" s="1"/>
      <c r="MWQ311" s="1"/>
      <c r="MWR311" s="1"/>
      <c r="MWS311" s="1"/>
      <c r="MWT311" s="1"/>
      <c r="MWU311" s="1"/>
      <c r="MWV311" s="1"/>
      <c r="MWW311" s="1"/>
      <c r="MWX311" s="1"/>
      <c r="MWY311" s="1"/>
      <c r="MWZ311" s="1"/>
      <c r="MXA311" s="1"/>
      <c r="MXB311" s="1"/>
      <c r="MXC311" s="1"/>
      <c r="MXD311" s="1"/>
      <c r="MXE311" s="1"/>
      <c r="MXF311" s="1"/>
      <c r="MXG311" s="1"/>
      <c r="MXH311" s="1"/>
      <c r="MXI311" s="1"/>
      <c r="MXJ311" s="1"/>
      <c r="MXK311" s="1"/>
      <c r="MXL311" s="1"/>
      <c r="MXM311" s="1"/>
      <c r="MXN311" s="1"/>
      <c r="MXO311" s="1"/>
      <c r="MXP311" s="1"/>
      <c r="MXQ311" s="1"/>
      <c r="MXR311" s="1"/>
      <c r="MXS311" s="1"/>
      <c r="MXT311" s="1"/>
      <c r="MXU311" s="1"/>
      <c r="MXV311" s="1"/>
      <c r="MXW311" s="1"/>
      <c r="MXX311" s="1"/>
      <c r="MXY311" s="1"/>
      <c r="MXZ311" s="1"/>
      <c r="MYA311" s="1"/>
      <c r="MYB311" s="1"/>
      <c r="MYC311" s="1"/>
      <c r="MYD311" s="1"/>
      <c r="MYE311" s="1"/>
      <c r="MYF311" s="1"/>
      <c r="MYG311" s="1"/>
      <c r="MYH311" s="1"/>
      <c r="MYI311" s="1"/>
      <c r="MYJ311" s="1"/>
      <c r="MYK311" s="1"/>
      <c r="MYL311" s="1"/>
      <c r="MYM311" s="1"/>
      <c r="MYN311" s="1"/>
      <c r="MYO311" s="1"/>
      <c r="MYP311" s="1"/>
      <c r="MYQ311" s="1"/>
      <c r="MYR311" s="1"/>
      <c r="MYS311" s="1"/>
      <c r="MYT311" s="1"/>
      <c r="MYU311" s="1"/>
      <c r="MYV311" s="1"/>
      <c r="MYW311" s="1"/>
      <c r="MYX311" s="1"/>
      <c r="MYY311" s="1"/>
      <c r="MYZ311" s="1"/>
      <c r="MZA311" s="1"/>
      <c r="MZB311" s="1"/>
      <c r="MZC311" s="1"/>
      <c r="MZD311" s="1"/>
      <c r="MZE311" s="1"/>
      <c r="MZF311" s="1"/>
      <c r="MZG311" s="1"/>
      <c r="MZH311" s="1"/>
      <c r="MZI311" s="1"/>
      <c r="MZJ311" s="1"/>
      <c r="MZK311" s="1"/>
      <c r="MZL311" s="1"/>
      <c r="MZM311" s="1"/>
      <c r="MZN311" s="1"/>
      <c r="MZO311" s="1"/>
      <c r="MZP311" s="1"/>
      <c r="MZQ311" s="1"/>
      <c r="MZR311" s="1"/>
      <c r="MZS311" s="1"/>
      <c r="MZT311" s="1"/>
      <c r="MZU311" s="1"/>
      <c r="MZV311" s="1"/>
      <c r="MZW311" s="1"/>
      <c r="MZX311" s="1"/>
      <c r="MZY311" s="1"/>
      <c r="MZZ311" s="1"/>
      <c r="NAA311" s="1"/>
      <c r="NAB311" s="1"/>
      <c r="NAC311" s="1"/>
      <c r="NAD311" s="1"/>
      <c r="NAE311" s="1"/>
      <c r="NAF311" s="1"/>
      <c r="NAG311" s="1"/>
      <c r="NAH311" s="1"/>
      <c r="NAI311" s="1"/>
      <c r="NAJ311" s="1"/>
      <c r="NAK311" s="1"/>
      <c r="NAL311" s="1"/>
      <c r="NAM311" s="1"/>
      <c r="NAN311" s="1"/>
      <c r="NAO311" s="1"/>
      <c r="NAP311" s="1"/>
      <c r="NAQ311" s="1"/>
      <c r="NAR311" s="1"/>
      <c r="NAS311" s="1"/>
      <c r="NAT311" s="1"/>
      <c r="NAU311" s="1"/>
      <c r="NAV311" s="1"/>
      <c r="NAW311" s="1"/>
      <c r="NAX311" s="1"/>
      <c r="NAY311" s="1"/>
      <c r="NAZ311" s="1"/>
      <c r="NBA311" s="1"/>
      <c r="NBB311" s="1"/>
      <c r="NBC311" s="1"/>
      <c r="NBD311" s="1"/>
      <c r="NBE311" s="1"/>
      <c r="NBF311" s="1"/>
      <c r="NBG311" s="1"/>
      <c r="NBH311" s="1"/>
      <c r="NBI311" s="1"/>
      <c r="NBJ311" s="1"/>
      <c r="NBK311" s="1"/>
      <c r="NBL311" s="1"/>
      <c r="NBM311" s="1"/>
      <c r="NBN311" s="1"/>
      <c r="NBO311" s="1"/>
      <c r="NBP311" s="1"/>
      <c r="NBQ311" s="1"/>
      <c r="NBR311" s="1"/>
      <c r="NBS311" s="1"/>
      <c r="NBT311" s="1"/>
      <c r="NBU311" s="1"/>
      <c r="NBV311" s="1"/>
      <c r="NBW311" s="1"/>
      <c r="NBX311" s="1"/>
      <c r="NBY311" s="1"/>
      <c r="NBZ311" s="1"/>
      <c r="NCA311" s="1"/>
      <c r="NCB311" s="1"/>
      <c r="NCC311" s="1"/>
      <c r="NCD311" s="1"/>
      <c r="NCE311" s="1"/>
      <c r="NCF311" s="1"/>
      <c r="NCG311" s="1"/>
      <c r="NCH311" s="1"/>
      <c r="NCI311" s="1"/>
      <c r="NCJ311" s="1"/>
      <c r="NCK311" s="1"/>
      <c r="NCL311" s="1"/>
      <c r="NCM311" s="1"/>
      <c r="NCN311" s="1"/>
      <c r="NCO311" s="1"/>
      <c r="NCP311" s="1"/>
      <c r="NCQ311" s="1"/>
      <c r="NCR311" s="1"/>
      <c r="NCS311" s="1"/>
      <c r="NCT311" s="1"/>
      <c r="NCU311" s="1"/>
      <c r="NCV311" s="1"/>
      <c r="NCW311" s="1"/>
      <c r="NCX311" s="1"/>
      <c r="NCY311" s="1"/>
      <c r="NCZ311" s="1"/>
      <c r="NDA311" s="1"/>
      <c r="NDB311" s="1"/>
      <c r="NDC311" s="1"/>
      <c r="NDD311" s="1"/>
      <c r="NDE311" s="1"/>
      <c r="NDF311" s="1"/>
      <c r="NDG311" s="1"/>
      <c r="NDH311" s="1"/>
      <c r="NDI311" s="1"/>
      <c r="NDJ311" s="1"/>
      <c r="NDK311" s="1"/>
      <c r="NDL311" s="1"/>
      <c r="NDM311" s="1"/>
      <c r="NDN311" s="1"/>
      <c r="NDO311" s="1"/>
      <c r="NDP311" s="1"/>
      <c r="NDQ311" s="1"/>
      <c r="NDR311" s="1"/>
      <c r="NDS311" s="1"/>
      <c r="NDT311" s="1"/>
      <c r="NDU311" s="1"/>
      <c r="NDV311" s="1"/>
      <c r="NDW311" s="1"/>
      <c r="NDX311" s="1"/>
      <c r="NDY311" s="1"/>
      <c r="NDZ311" s="1"/>
      <c r="NEA311" s="1"/>
      <c r="NEB311" s="1"/>
      <c r="NEC311" s="1"/>
      <c r="NED311" s="1"/>
      <c r="NEE311" s="1"/>
      <c r="NEF311" s="1"/>
      <c r="NEG311" s="1"/>
      <c r="NEH311" s="1"/>
      <c r="NEI311" s="1"/>
      <c r="NEJ311" s="1"/>
      <c r="NEK311" s="1"/>
      <c r="NEL311" s="1"/>
      <c r="NEM311" s="1"/>
      <c r="NEN311" s="1"/>
      <c r="NEO311" s="1"/>
      <c r="NEP311" s="1"/>
      <c r="NEQ311" s="1"/>
      <c r="NER311" s="1"/>
      <c r="NES311" s="1"/>
      <c r="NET311" s="1"/>
      <c r="NEU311" s="1"/>
      <c r="NEV311" s="1"/>
      <c r="NEW311" s="1"/>
      <c r="NEX311" s="1"/>
      <c r="NEY311" s="1"/>
      <c r="NEZ311" s="1"/>
      <c r="NFA311" s="1"/>
      <c r="NFB311" s="1"/>
      <c r="NFC311" s="1"/>
      <c r="NFD311" s="1"/>
      <c r="NFE311" s="1"/>
      <c r="NFF311" s="1"/>
      <c r="NFG311" s="1"/>
      <c r="NFH311" s="1"/>
      <c r="NFI311" s="1"/>
      <c r="NFJ311" s="1"/>
      <c r="NFK311" s="1"/>
      <c r="NFL311" s="1"/>
      <c r="NFM311" s="1"/>
      <c r="NFN311" s="1"/>
      <c r="NFO311" s="1"/>
      <c r="NFP311" s="1"/>
      <c r="NFQ311" s="1"/>
      <c r="NFR311" s="1"/>
      <c r="NFS311" s="1"/>
      <c r="NFT311" s="1"/>
      <c r="NFU311" s="1"/>
      <c r="NFV311" s="1"/>
      <c r="NFW311" s="1"/>
      <c r="NFX311" s="1"/>
      <c r="NFY311" s="1"/>
      <c r="NFZ311" s="1"/>
      <c r="NGA311" s="1"/>
      <c r="NGB311" s="1"/>
      <c r="NGC311" s="1"/>
      <c r="NGD311" s="1"/>
      <c r="NGE311" s="1"/>
      <c r="NGF311" s="1"/>
      <c r="NGG311" s="1"/>
      <c r="NGH311" s="1"/>
      <c r="NGI311" s="1"/>
      <c r="NGJ311" s="1"/>
      <c r="NGK311" s="1"/>
      <c r="NGL311" s="1"/>
      <c r="NGM311" s="1"/>
      <c r="NGN311" s="1"/>
      <c r="NGO311" s="1"/>
      <c r="NGP311" s="1"/>
      <c r="NGQ311" s="1"/>
      <c r="NGR311" s="1"/>
      <c r="NGS311" s="1"/>
      <c r="NGT311" s="1"/>
      <c r="NGU311" s="1"/>
      <c r="NGV311" s="1"/>
      <c r="NGW311" s="1"/>
      <c r="NGX311" s="1"/>
      <c r="NGY311" s="1"/>
      <c r="NGZ311" s="1"/>
      <c r="NHA311" s="1"/>
      <c r="NHB311" s="1"/>
      <c r="NHC311" s="1"/>
      <c r="NHD311" s="1"/>
      <c r="NHE311" s="1"/>
      <c r="NHF311" s="1"/>
      <c r="NHG311" s="1"/>
      <c r="NHH311" s="1"/>
      <c r="NHI311" s="1"/>
      <c r="NHJ311" s="1"/>
      <c r="NHK311" s="1"/>
      <c r="NHL311" s="1"/>
      <c r="NHM311" s="1"/>
      <c r="NHN311" s="1"/>
      <c r="NHO311" s="1"/>
      <c r="NHP311" s="1"/>
      <c r="NHQ311" s="1"/>
      <c r="NHR311" s="1"/>
      <c r="NHS311" s="1"/>
      <c r="NHT311" s="1"/>
      <c r="NHU311" s="1"/>
      <c r="NHV311" s="1"/>
      <c r="NHW311" s="1"/>
      <c r="NHX311" s="1"/>
      <c r="NHY311" s="1"/>
      <c r="NHZ311" s="1"/>
      <c r="NIA311" s="1"/>
      <c r="NIB311" s="1"/>
      <c r="NIC311" s="1"/>
      <c r="NID311" s="1"/>
      <c r="NIE311" s="1"/>
      <c r="NIF311" s="1"/>
      <c r="NIG311" s="1"/>
      <c r="NIH311" s="1"/>
      <c r="NII311" s="1"/>
      <c r="NIJ311" s="1"/>
      <c r="NIK311" s="1"/>
      <c r="NIL311" s="1"/>
      <c r="NIM311" s="1"/>
      <c r="NIN311" s="1"/>
      <c r="NIO311" s="1"/>
      <c r="NIP311" s="1"/>
      <c r="NIQ311" s="1"/>
      <c r="NIR311" s="1"/>
      <c r="NIS311" s="1"/>
      <c r="NIT311" s="1"/>
      <c r="NIU311" s="1"/>
      <c r="NIV311" s="1"/>
      <c r="NIW311" s="1"/>
      <c r="NIX311" s="1"/>
      <c r="NIY311" s="1"/>
      <c r="NIZ311" s="1"/>
      <c r="NJA311" s="1"/>
      <c r="NJB311" s="1"/>
      <c r="NJC311" s="1"/>
      <c r="NJD311" s="1"/>
      <c r="NJE311" s="1"/>
      <c r="NJF311" s="1"/>
      <c r="NJG311" s="1"/>
      <c r="NJH311" s="1"/>
      <c r="NJI311" s="1"/>
      <c r="NJJ311" s="1"/>
      <c r="NJK311" s="1"/>
      <c r="NJL311" s="1"/>
      <c r="NJM311" s="1"/>
      <c r="NJN311" s="1"/>
      <c r="NJO311" s="1"/>
      <c r="NJP311" s="1"/>
      <c r="NJQ311" s="1"/>
      <c r="NJR311" s="1"/>
      <c r="NJS311" s="1"/>
      <c r="NJT311" s="1"/>
      <c r="NJU311" s="1"/>
      <c r="NJV311" s="1"/>
      <c r="NJW311" s="1"/>
      <c r="NJX311" s="1"/>
      <c r="NJY311" s="1"/>
      <c r="NJZ311" s="1"/>
      <c r="NKA311" s="1"/>
      <c r="NKB311" s="1"/>
      <c r="NKC311" s="1"/>
      <c r="NKD311" s="1"/>
      <c r="NKE311" s="1"/>
      <c r="NKF311" s="1"/>
      <c r="NKG311" s="1"/>
      <c r="NKH311" s="1"/>
      <c r="NKI311" s="1"/>
      <c r="NKJ311" s="1"/>
      <c r="NKK311" s="1"/>
      <c r="NKL311" s="1"/>
      <c r="NKM311" s="1"/>
      <c r="NKN311" s="1"/>
      <c r="NKO311" s="1"/>
      <c r="NKP311" s="1"/>
      <c r="NKQ311" s="1"/>
      <c r="NKR311" s="1"/>
      <c r="NKS311" s="1"/>
      <c r="NKT311" s="1"/>
      <c r="NKU311" s="1"/>
      <c r="NKV311" s="1"/>
      <c r="NKW311" s="1"/>
      <c r="NKX311" s="1"/>
      <c r="NKY311" s="1"/>
      <c r="NKZ311" s="1"/>
      <c r="NLA311" s="1"/>
      <c r="NLB311" s="1"/>
      <c r="NLC311" s="1"/>
      <c r="NLD311" s="1"/>
      <c r="NLE311" s="1"/>
      <c r="NLF311" s="1"/>
      <c r="NLG311" s="1"/>
      <c r="NLH311" s="1"/>
      <c r="NLI311" s="1"/>
      <c r="NLJ311" s="1"/>
      <c r="NLK311" s="1"/>
      <c r="NLL311" s="1"/>
      <c r="NLM311" s="1"/>
      <c r="NLN311" s="1"/>
      <c r="NLO311" s="1"/>
      <c r="NLP311" s="1"/>
      <c r="NLQ311" s="1"/>
      <c r="NLR311" s="1"/>
      <c r="NLS311" s="1"/>
      <c r="NLT311" s="1"/>
      <c r="NLU311" s="1"/>
      <c r="NLV311" s="1"/>
      <c r="NLW311" s="1"/>
      <c r="NLX311" s="1"/>
      <c r="NLY311" s="1"/>
      <c r="NLZ311" s="1"/>
      <c r="NMA311" s="1"/>
      <c r="NMB311" s="1"/>
      <c r="NMC311" s="1"/>
      <c r="NMD311" s="1"/>
      <c r="NME311" s="1"/>
      <c r="NMF311" s="1"/>
      <c r="NMG311" s="1"/>
      <c r="NMH311" s="1"/>
      <c r="NMI311" s="1"/>
      <c r="NMJ311" s="1"/>
      <c r="NMK311" s="1"/>
      <c r="NML311" s="1"/>
      <c r="NMM311" s="1"/>
      <c r="NMN311" s="1"/>
      <c r="NMO311" s="1"/>
      <c r="NMP311" s="1"/>
      <c r="NMQ311" s="1"/>
      <c r="NMR311" s="1"/>
      <c r="NMS311" s="1"/>
      <c r="NMT311" s="1"/>
      <c r="NMU311" s="1"/>
      <c r="NMV311" s="1"/>
      <c r="NMW311" s="1"/>
      <c r="NMX311" s="1"/>
      <c r="NMY311" s="1"/>
      <c r="NMZ311" s="1"/>
      <c r="NNA311" s="1"/>
      <c r="NNB311" s="1"/>
      <c r="NNC311" s="1"/>
      <c r="NND311" s="1"/>
      <c r="NNE311" s="1"/>
      <c r="NNF311" s="1"/>
      <c r="NNG311" s="1"/>
      <c r="NNH311" s="1"/>
      <c r="NNI311" s="1"/>
      <c r="NNJ311" s="1"/>
      <c r="NNK311" s="1"/>
      <c r="NNL311" s="1"/>
      <c r="NNM311" s="1"/>
      <c r="NNN311" s="1"/>
      <c r="NNO311" s="1"/>
      <c r="NNP311" s="1"/>
      <c r="NNQ311" s="1"/>
      <c r="NNR311" s="1"/>
      <c r="NNS311" s="1"/>
      <c r="NNT311" s="1"/>
      <c r="NNU311" s="1"/>
      <c r="NNV311" s="1"/>
      <c r="NNW311" s="1"/>
      <c r="NNX311" s="1"/>
      <c r="NNY311" s="1"/>
      <c r="NNZ311" s="1"/>
      <c r="NOA311" s="1"/>
      <c r="NOB311" s="1"/>
      <c r="NOC311" s="1"/>
      <c r="NOD311" s="1"/>
      <c r="NOE311" s="1"/>
      <c r="NOF311" s="1"/>
      <c r="NOG311" s="1"/>
      <c r="NOH311" s="1"/>
      <c r="NOI311" s="1"/>
      <c r="NOJ311" s="1"/>
      <c r="NOK311" s="1"/>
      <c r="NOL311" s="1"/>
      <c r="NOM311" s="1"/>
      <c r="NON311" s="1"/>
      <c r="NOO311" s="1"/>
      <c r="NOP311" s="1"/>
      <c r="NOQ311" s="1"/>
      <c r="NOR311" s="1"/>
      <c r="NOS311" s="1"/>
      <c r="NOT311" s="1"/>
      <c r="NOU311" s="1"/>
      <c r="NOV311" s="1"/>
      <c r="NOW311" s="1"/>
      <c r="NOX311" s="1"/>
      <c r="NOY311" s="1"/>
      <c r="NOZ311" s="1"/>
      <c r="NPA311" s="1"/>
      <c r="NPB311" s="1"/>
      <c r="NPC311" s="1"/>
      <c r="NPD311" s="1"/>
      <c r="NPE311" s="1"/>
      <c r="NPF311" s="1"/>
      <c r="NPG311" s="1"/>
      <c r="NPH311" s="1"/>
      <c r="NPI311" s="1"/>
      <c r="NPJ311" s="1"/>
      <c r="NPK311" s="1"/>
      <c r="NPL311" s="1"/>
      <c r="NPM311" s="1"/>
      <c r="NPN311" s="1"/>
      <c r="NPO311" s="1"/>
      <c r="NPP311" s="1"/>
      <c r="NPQ311" s="1"/>
      <c r="NPR311" s="1"/>
      <c r="NPS311" s="1"/>
      <c r="NPT311" s="1"/>
      <c r="NPU311" s="1"/>
      <c r="NPV311" s="1"/>
      <c r="NPW311" s="1"/>
      <c r="NPX311" s="1"/>
      <c r="NPY311" s="1"/>
      <c r="NPZ311" s="1"/>
      <c r="NQA311" s="1"/>
      <c r="NQB311" s="1"/>
      <c r="NQC311" s="1"/>
      <c r="NQD311" s="1"/>
      <c r="NQE311" s="1"/>
      <c r="NQF311" s="1"/>
      <c r="NQG311" s="1"/>
      <c r="NQH311" s="1"/>
      <c r="NQI311" s="1"/>
      <c r="NQJ311" s="1"/>
      <c r="NQK311" s="1"/>
      <c r="NQL311" s="1"/>
      <c r="NQM311" s="1"/>
      <c r="NQN311" s="1"/>
      <c r="NQO311" s="1"/>
      <c r="NQP311" s="1"/>
      <c r="NQQ311" s="1"/>
      <c r="NQR311" s="1"/>
      <c r="NQS311" s="1"/>
      <c r="NQT311" s="1"/>
      <c r="NQU311" s="1"/>
      <c r="NQV311" s="1"/>
      <c r="NQW311" s="1"/>
      <c r="NQX311" s="1"/>
      <c r="NQY311" s="1"/>
      <c r="NQZ311" s="1"/>
      <c r="NRA311" s="1"/>
      <c r="NRB311" s="1"/>
      <c r="NRC311" s="1"/>
      <c r="NRD311" s="1"/>
      <c r="NRE311" s="1"/>
      <c r="NRF311" s="1"/>
      <c r="NRG311" s="1"/>
      <c r="NRH311" s="1"/>
      <c r="NRI311" s="1"/>
      <c r="NRJ311" s="1"/>
      <c r="NRK311" s="1"/>
      <c r="NRL311" s="1"/>
      <c r="NRM311" s="1"/>
      <c r="NRN311" s="1"/>
      <c r="NRO311" s="1"/>
      <c r="NRP311" s="1"/>
      <c r="NRQ311" s="1"/>
      <c r="NRR311" s="1"/>
      <c r="NRS311" s="1"/>
      <c r="NRT311" s="1"/>
      <c r="NRU311" s="1"/>
      <c r="NRV311" s="1"/>
      <c r="NRW311" s="1"/>
      <c r="NRX311" s="1"/>
      <c r="NRY311" s="1"/>
      <c r="NRZ311" s="1"/>
      <c r="NSA311" s="1"/>
      <c r="NSB311" s="1"/>
      <c r="NSC311" s="1"/>
      <c r="NSD311" s="1"/>
      <c r="NSE311" s="1"/>
      <c r="NSF311" s="1"/>
      <c r="NSG311" s="1"/>
      <c r="NSH311" s="1"/>
      <c r="NSI311" s="1"/>
      <c r="NSJ311" s="1"/>
      <c r="NSK311" s="1"/>
      <c r="NSL311" s="1"/>
      <c r="NSM311" s="1"/>
      <c r="NSN311" s="1"/>
      <c r="NSO311" s="1"/>
      <c r="NSP311" s="1"/>
      <c r="NSQ311" s="1"/>
      <c r="NSR311" s="1"/>
      <c r="NSS311" s="1"/>
      <c r="NST311" s="1"/>
      <c r="NSU311" s="1"/>
      <c r="NSV311" s="1"/>
      <c r="NSW311" s="1"/>
      <c r="NSX311" s="1"/>
      <c r="NSY311" s="1"/>
      <c r="NSZ311" s="1"/>
      <c r="NTA311" s="1"/>
      <c r="NTB311" s="1"/>
      <c r="NTC311" s="1"/>
      <c r="NTD311" s="1"/>
      <c r="NTE311" s="1"/>
      <c r="NTF311" s="1"/>
      <c r="NTG311" s="1"/>
      <c r="NTH311" s="1"/>
      <c r="NTI311" s="1"/>
      <c r="NTJ311" s="1"/>
      <c r="NTK311" s="1"/>
      <c r="NTL311" s="1"/>
      <c r="NTM311" s="1"/>
      <c r="NTN311" s="1"/>
      <c r="NTO311" s="1"/>
      <c r="NTP311" s="1"/>
      <c r="NTQ311" s="1"/>
      <c r="NTR311" s="1"/>
      <c r="NTS311" s="1"/>
      <c r="NTT311" s="1"/>
      <c r="NTU311" s="1"/>
      <c r="NTV311" s="1"/>
      <c r="NTW311" s="1"/>
      <c r="NTX311" s="1"/>
      <c r="NTY311" s="1"/>
      <c r="NTZ311" s="1"/>
      <c r="NUA311" s="1"/>
      <c r="NUB311" s="1"/>
      <c r="NUC311" s="1"/>
      <c r="NUD311" s="1"/>
      <c r="NUE311" s="1"/>
      <c r="NUF311" s="1"/>
      <c r="NUG311" s="1"/>
      <c r="NUH311" s="1"/>
      <c r="NUI311" s="1"/>
      <c r="NUJ311" s="1"/>
      <c r="NUK311" s="1"/>
      <c r="NUL311" s="1"/>
      <c r="NUM311" s="1"/>
      <c r="NUN311" s="1"/>
      <c r="NUO311" s="1"/>
      <c r="NUP311" s="1"/>
      <c r="NUQ311" s="1"/>
      <c r="NUR311" s="1"/>
      <c r="NUS311" s="1"/>
      <c r="NUT311" s="1"/>
      <c r="NUU311" s="1"/>
      <c r="NUV311" s="1"/>
      <c r="NUW311" s="1"/>
      <c r="NUX311" s="1"/>
      <c r="NUY311" s="1"/>
      <c r="NUZ311" s="1"/>
      <c r="NVA311" s="1"/>
      <c r="NVB311" s="1"/>
      <c r="NVC311" s="1"/>
      <c r="NVD311" s="1"/>
      <c r="NVE311" s="1"/>
      <c r="NVF311" s="1"/>
      <c r="NVG311" s="1"/>
      <c r="NVH311" s="1"/>
      <c r="NVI311" s="1"/>
      <c r="NVJ311" s="1"/>
      <c r="NVK311" s="1"/>
      <c r="NVL311" s="1"/>
      <c r="NVM311" s="1"/>
      <c r="NVN311" s="1"/>
      <c r="NVO311" s="1"/>
      <c r="NVP311" s="1"/>
      <c r="NVQ311" s="1"/>
      <c r="NVR311" s="1"/>
      <c r="NVS311" s="1"/>
      <c r="NVT311" s="1"/>
      <c r="NVU311" s="1"/>
      <c r="NVV311" s="1"/>
      <c r="NVW311" s="1"/>
      <c r="NVX311" s="1"/>
      <c r="NVY311" s="1"/>
      <c r="NVZ311" s="1"/>
      <c r="NWA311" s="1"/>
      <c r="NWB311" s="1"/>
      <c r="NWC311" s="1"/>
      <c r="NWD311" s="1"/>
      <c r="NWE311" s="1"/>
      <c r="NWF311" s="1"/>
      <c r="NWG311" s="1"/>
      <c r="NWH311" s="1"/>
      <c r="NWI311" s="1"/>
      <c r="NWJ311" s="1"/>
      <c r="NWK311" s="1"/>
      <c r="NWL311" s="1"/>
      <c r="NWM311" s="1"/>
      <c r="NWN311" s="1"/>
      <c r="NWO311" s="1"/>
      <c r="NWP311" s="1"/>
      <c r="NWQ311" s="1"/>
      <c r="NWR311" s="1"/>
      <c r="NWS311" s="1"/>
      <c r="NWT311" s="1"/>
      <c r="NWU311" s="1"/>
      <c r="NWV311" s="1"/>
      <c r="NWW311" s="1"/>
      <c r="NWX311" s="1"/>
      <c r="NWY311" s="1"/>
      <c r="NWZ311" s="1"/>
      <c r="NXA311" s="1"/>
      <c r="NXB311" s="1"/>
      <c r="NXC311" s="1"/>
      <c r="NXD311" s="1"/>
      <c r="NXE311" s="1"/>
      <c r="NXF311" s="1"/>
      <c r="NXG311" s="1"/>
      <c r="NXH311" s="1"/>
      <c r="NXI311" s="1"/>
      <c r="NXJ311" s="1"/>
      <c r="NXK311" s="1"/>
      <c r="NXL311" s="1"/>
      <c r="NXM311" s="1"/>
      <c r="NXN311" s="1"/>
      <c r="NXO311" s="1"/>
      <c r="NXP311" s="1"/>
      <c r="NXQ311" s="1"/>
      <c r="NXR311" s="1"/>
      <c r="NXS311" s="1"/>
      <c r="NXT311" s="1"/>
      <c r="NXU311" s="1"/>
      <c r="NXV311" s="1"/>
      <c r="NXW311" s="1"/>
      <c r="NXX311" s="1"/>
      <c r="NXY311" s="1"/>
      <c r="NXZ311" s="1"/>
      <c r="NYA311" s="1"/>
      <c r="NYB311" s="1"/>
      <c r="NYC311" s="1"/>
      <c r="NYD311" s="1"/>
      <c r="NYE311" s="1"/>
      <c r="NYF311" s="1"/>
      <c r="NYG311" s="1"/>
      <c r="NYH311" s="1"/>
      <c r="NYI311" s="1"/>
      <c r="NYJ311" s="1"/>
      <c r="NYK311" s="1"/>
      <c r="NYL311" s="1"/>
      <c r="NYM311" s="1"/>
      <c r="NYN311" s="1"/>
      <c r="NYO311" s="1"/>
      <c r="NYP311" s="1"/>
      <c r="NYQ311" s="1"/>
      <c r="NYR311" s="1"/>
      <c r="NYS311" s="1"/>
      <c r="NYT311" s="1"/>
      <c r="NYU311" s="1"/>
      <c r="NYV311" s="1"/>
      <c r="NYW311" s="1"/>
      <c r="NYX311" s="1"/>
      <c r="NYY311" s="1"/>
      <c r="NYZ311" s="1"/>
      <c r="NZA311" s="1"/>
      <c r="NZB311" s="1"/>
      <c r="NZC311" s="1"/>
      <c r="NZD311" s="1"/>
      <c r="NZE311" s="1"/>
      <c r="NZF311" s="1"/>
      <c r="NZG311" s="1"/>
      <c r="NZH311" s="1"/>
      <c r="NZI311" s="1"/>
      <c r="NZJ311" s="1"/>
      <c r="NZK311" s="1"/>
      <c r="NZL311" s="1"/>
      <c r="NZM311" s="1"/>
      <c r="NZN311" s="1"/>
      <c r="NZO311" s="1"/>
      <c r="NZP311" s="1"/>
      <c r="NZQ311" s="1"/>
      <c r="NZR311" s="1"/>
      <c r="NZS311" s="1"/>
      <c r="NZT311" s="1"/>
      <c r="NZU311" s="1"/>
      <c r="NZV311" s="1"/>
      <c r="NZW311" s="1"/>
      <c r="NZX311" s="1"/>
      <c r="NZY311" s="1"/>
      <c r="NZZ311" s="1"/>
      <c r="OAA311" s="1"/>
      <c r="OAB311" s="1"/>
      <c r="OAC311" s="1"/>
      <c r="OAD311" s="1"/>
      <c r="OAE311" s="1"/>
      <c r="OAF311" s="1"/>
      <c r="OAG311" s="1"/>
      <c r="OAH311" s="1"/>
      <c r="OAI311" s="1"/>
      <c r="OAJ311" s="1"/>
      <c r="OAK311" s="1"/>
      <c r="OAL311" s="1"/>
      <c r="OAM311" s="1"/>
      <c r="OAN311" s="1"/>
      <c r="OAO311" s="1"/>
      <c r="OAP311" s="1"/>
      <c r="OAQ311" s="1"/>
      <c r="OAR311" s="1"/>
      <c r="OAS311" s="1"/>
      <c r="OAT311" s="1"/>
      <c r="OAU311" s="1"/>
      <c r="OAV311" s="1"/>
      <c r="OAW311" s="1"/>
      <c r="OAX311" s="1"/>
      <c r="OAY311" s="1"/>
      <c r="OAZ311" s="1"/>
      <c r="OBA311" s="1"/>
      <c r="OBB311" s="1"/>
      <c r="OBC311" s="1"/>
      <c r="OBD311" s="1"/>
      <c r="OBE311" s="1"/>
      <c r="OBF311" s="1"/>
      <c r="OBG311" s="1"/>
      <c r="OBH311" s="1"/>
      <c r="OBI311" s="1"/>
      <c r="OBJ311" s="1"/>
      <c r="OBK311" s="1"/>
      <c r="OBL311" s="1"/>
      <c r="OBM311" s="1"/>
      <c r="OBN311" s="1"/>
      <c r="OBO311" s="1"/>
      <c r="OBP311" s="1"/>
      <c r="OBQ311" s="1"/>
      <c r="OBR311" s="1"/>
      <c r="OBS311" s="1"/>
      <c r="OBT311" s="1"/>
      <c r="OBU311" s="1"/>
      <c r="OBV311" s="1"/>
      <c r="OBW311" s="1"/>
      <c r="OBX311" s="1"/>
      <c r="OBY311" s="1"/>
      <c r="OBZ311" s="1"/>
      <c r="OCA311" s="1"/>
      <c r="OCB311" s="1"/>
      <c r="OCC311" s="1"/>
      <c r="OCD311" s="1"/>
      <c r="OCE311" s="1"/>
      <c r="OCF311" s="1"/>
      <c r="OCG311" s="1"/>
      <c r="OCH311" s="1"/>
      <c r="OCI311" s="1"/>
      <c r="OCJ311" s="1"/>
      <c r="OCK311" s="1"/>
      <c r="OCL311" s="1"/>
      <c r="OCM311" s="1"/>
      <c r="OCN311" s="1"/>
      <c r="OCO311" s="1"/>
      <c r="OCP311" s="1"/>
      <c r="OCQ311" s="1"/>
      <c r="OCR311" s="1"/>
      <c r="OCS311" s="1"/>
      <c r="OCT311" s="1"/>
      <c r="OCU311" s="1"/>
      <c r="OCV311" s="1"/>
      <c r="OCW311" s="1"/>
      <c r="OCX311" s="1"/>
      <c r="OCY311" s="1"/>
      <c r="OCZ311" s="1"/>
      <c r="ODA311" s="1"/>
      <c r="ODB311" s="1"/>
      <c r="ODC311" s="1"/>
      <c r="ODD311" s="1"/>
      <c r="ODE311" s="1"/>
      <c r="ODF311" s="1"/>
      <c r="ODG311" s="1"/>
      <c r="ODH311" s="1"/>
      <c r="ODI311" s="1"/>
      <c r="ODJ311" s="1"/>
      <c r="ODK311" s="1"/>
      <c r="ODL311" s="1"/>
      <c r="ODM311" s="1"/>
      <c r="ODN311" s="1"/>
      <c r="ODO311" s="1"/>
      <c r="ODP311" s="1"/>
      <c r="ODQ311" s="1"/>
      <c r="ODR311" s="1"/>
      <c r="ODS311" s="1"/>
      <c r="ODT311" s="1"/>
      <c r="ODU311" s="1"/>
      <c r="ODV311" s="1"/>
      <c r="ODW311" s="1"/>
      <c r="ODX311" s="1"/>
      <c r="ODY311" s="1"/>
      <c r="ODZ311" s="1"/>
      <c r="OEA311" s="1"/>
      <c r="OEB311" s="1"/>
      <c r="OEC311" s="1"/>
      <c r="OED311" s="1"/>
      <c r="OEE311" s="1"/>
      <c r="OEF311" s="1"/>
      <c r="OEG311" s="1"/>
      <c r="OEH311" s="1"/>
      <c r="OEI311" s="1"/>
      <c r="OEJ311" s="1"/>
      <c r="OEK311" s="1"/>
      <c r="OEL311" s="1"/>
      <c r="OEM311" s="1"/>
      <c r="OEN311" s="1"/>
      <c r="OEO311" s="1"/>
      <c r="OEP311" s="1"/>
      <c r="OEQ311" s="1"/>
      <c r="OER311" s="1"/>
      <c r="OES311" s="1"/>
      <c r="OET311" s="1"/>
      <c r="OEU311" s="1"/>
      <c r="OEV311" s="1"/>
      <c r="OEW311" s="1"/>
      <c r="OEX311" s="1"/>
      <c r="OEY311" s="1"/>
      <c r="OEZ311" s="1"/>
      <c r="OFA311" s="1"/>
      <c r="OFB311" s="1"/>
      <c r="OFC311" s="1"/>
      <c r="OFD311" s="1"/>
      <c r="OFE311" s="1"/>
      <c r="OFF311" s="1"/>
      <c r="OFG311" s="1"/>
      <c r="OFH311" s="1"/>
      <c r="OFI311" s="1"/>
      <c r="OFJ311" s="1"/>
      <c r="OFK311" s="1"/>
      <c r="OFL311" s="1"/>
      <c r="OFM311" s="1"/>
      <c r="OFN311" s="1"/>
      <c r="OFO311" s="1"/>
      <c r="OFP311" s="1"/>
      <c r="OFQ311" s="1"/>
      <c r="OFR311" s="1"/>
      <c r="OFS311" s="1"/>
      <c r="OFT311" s="1"/>
      <c r="OFU311" s="1"/>
      <c r="OFV311" s="1"/>
      <c r="OFW311" s="1"/>
      <c r="OFX311" s="1"/>
      <c r="OFY311" s="1"/>
      <c r="OFZ311" s="1"/>
      <c r="OGA311" s="1"/>
      <c r="OGB311" s="1"/>
      <c r="OGC311" s="1"/>
      <c r="OGD311" s="1"/>
      <c r="OGE311" s="1"/>
      <c r="OGF311" s="1"/>
      <c r="OGG311" s="1"/>
      <c r="OGH311" s="1"/>
      <c r="OGI311" s="1"/>
      <c r="OGJ311" s="1"/>
      <c r="OGK311" s="1"/>
      <c r="OGL311" s="1"/>
      <c r="OGM311" s="1"/>
      <c r="OGN311" s="1"/>
      <c r="OGO311" s="1"/>
      <c r="OGP311" s="1"/>
      <c r="OGQ311" s="1"/>
      <c r="OGR311" s="1"/>
      <c r="OGS311" s="1"/>
      <c r="OGT311" s="1"/>
      <c r="OGU311" s="1"/>
      <c r="OGV311" s="1"/>
      <c r="OGW311" s="1"/>
      <c r="OGX311" s="1"/>
      <c r="OGY311" s="1"/>
      <c r="OGZ311" s="1"/>
      <c r="OHA311" s="1"/>
      <c r="OHB311" s="1"/>
      <c r="OHC311" s="1"/>
      <c r="OHD311" s="1"/>
      <c r="OHE311" s="1"/>
      <c r="OHF311" s="1"/>
      <c r="OHG311" s="1"/>
      <c r="OHH311" s="1"/>
      <c r="OHI311" s="1"/>
      <c r="OHJ311" s="1"/>
      <c r="OHK311" s="1"/>
      <c r="OHL311" s="1"/>
      <c r="OHM311" s="1"/>
      <c r="OHN311" s="1"/>
      <c r="OHO311" s="1"/>
      <c r="OHP311" s="1"/>
      <c r="OHQ311" s="1"/>
      <c r="OHR311" s="1"/>
      <c r="OHS311" s="1"/>
      <c r="OHT311" s="1"/>
      <c r="OHU311" s="1"/>
      <c r="OHV311" s="1"/>
      <c r="OHW311" s="1"/>
      <c r="OHX311" s="1"/>
      <c r="OHY311" s="1"/>
      <c r="OHZ311" s="1"/>
      <c r="OIA311" s="1"/>
      <c r="OIB311" s="1"/>
      <c r="OIC311" s="1"/>
      <c r="OID311" s="1"/>
      <c r="OIE311" s="1"/>
      <c r="OIF311" s="1"/>
      <c r="OIG311" s="1"/>
      <c r="OIH311" s="1"/>
      <c r="OII311" s="1"/>
      <c r="OIJ311" s="1"/>
      <c r="OIK311" s="1"/>
      <c r="OIL311" s="1"/>
      <c r="OIM311" s="1"/>
      <c r="OIN311" s="1"/>
      <c r="OIO311" s="1"/>
      <c r="OIP311" s="1"/>
      <c r="OIQ311" s="1"/>
      <c r="OIR311" s="1"/>
      <c r="OIS311" s="1"/>
      <c r="OIT311" s="1"/>
      <c r="OIU311" s="1"/>
      <c r="OIV311" s="1"/>
      <c r="OIW311" s="1"/>
      <c r="OIX311" s="1"/>
      <c r="OIY311" s="1"/>
      <c r="OIZ311" s="1"/>
      <c r="OJA311" s="1"/>
      <c r="OJB311" s="1"/>
      <c r="OJC311" s="1"/>
      <c r="OJD311" s="1"/>
      <c r="OJE311" s="1"/>
      <c r="OJF311" s="1"/>
      <c r="OJG311" s="1"/>
      <c r="OJH311" s="1"/>
      <c r="OJI311" s="1"/>
      <c r="OJJ311" s="1"/>
      <c r="OJK311" s="1"/>
      <c r="OJL311" s="1"/>
      <c r="OJM311" s="1"/>
      <c r="OJN311" s="1"/>
      <c r="OJO311" s="1"/>
      <c r="OJP311" s="1"/>
      <c r="OJQ311" s="1"/>
      <c r="OJR311" s="1"/>
      <c r="OJS311" s="1"/>
      <c r="OJT311" s="1"/>
      <c r="OJU311" s="1"/>
      <c r="OJV311" s="1"/>
      <c r="OJW311" s="1"/>
      <c r="OJX311" s="1"/>
      <c r="OJY311" s="1"/>
      <c r="OJZ311" s="1"/>
      <c r="OKA311" s="1"/>
      <c r="OKB311" s="1"/>
      <c r="OKC311" s="1"/>
      <c r="OKD311" s="1"/>
      <c r="OKE311" s="1"/>
      <c r="OKF311" s="1"/>
      <c r="OKG311" s="1"/>
      <c r="OKH311" s="1"/>
      <c r="OKI311" s="1"/>
      <c r="OKJ311" s="1"/>
      <c r="OKK311" s="1"/>
      <c r="OKL311" s="1"/>
      <c r="OKM311" s="1"/>
      <c r="OKN311" s="1"/>
      <c r="OKO311" s="1"/>
      <c r="OKP311" s="1"/>
      <c r="OKQ311" s="1"/>
      <c r="OKR311" s="1"/>
      <c r="OKS311" s="1"/>
      <c r="OKT311" s="1"/>
      <c r="OKU311" s="1"/>
      <c r="OKV311" s="1"/>
      <c r="OKW311" s="1"/>
      <c r="OKX311" s="1"/>
      <c r="OKY311" s="1"/>
      <c r="OKZ311" s="1"/>
      <c r="OLA311" s="1"/>
      <c r="OLB311" s="1"/>
      <c r="OLC311" s="1"/>
      <c r="OLD311" s="1"/>
      <c r="OLE311" s="1"/>
      <c r="OLF311" s="1"/>
      <c r="OLG311" s="1"/>
      <c r="OLH311" s="1"/>
      <c r="OLI311" s="1"/>
      <c r="OLJ311" s="1"/>
      <c r="OLK311" s="1"/>
      <c r="OLL311" s="1"/>
      <c r="OLM311" s="1"/>
      <c r="OLN311" s="1"/>
      <c r="OLO311" s="1"/>
      <c r="OLP311" s="1"/>
      <c r="OLQ311" s="1"/>
      <c r="OLR311" s="1"/>
      <c r="OLS311" s="1"/>
      <c r="OLT311" s="1"/>
      <c r="OLU311" s="1"/>
      <c r="OLV311" s="1"/>
      <c r="OLW311" s="1"/>
      <c r="OLX311" s="1"/>
      <c r="OLY311" s="1"/>
      <c r="OLZ311" s="1"/>
      <c r="OMA311" s="1"/>
      <c r="OMB311" s="1"/>
      <c r="OMC311" s="1"/>
      <c r="OMD311" s="1"/>
      <c r="OME311" s="1"/>
      <c r="OMF311" s="1"/>
      <c r="OMG311" s="1"/>
      <c r="OMH311" s="1"/>
      <c r="OMI311" s="1"/>
      <c r="OMJ311" s="1"/>
      <c r="OMK311" s="1"/>
      <c r="OML311" s="1"/>
      <c r="OMM311" s="1"/>
      <c r="OMN311" s="1"/>
      <c r="OMO311" s="1"/>
      <c r="OMP311" s="1"/>
      <c r="OMQ311" s="1"/>
      <c r="OMR311" s="1"/>
      <c r="OMS311" s="1"/>
      <c r="OMT311" s="1"/>
      <c r="OMU311" s="1"/>
      <c r="OMV311" s="1"/>
      <c r="OMW311" s="1"/>
      <c r="OMX311" s="1"/>
      <c r="OMY311" s="1"/>
      <c r="OMZ311" s="1"/>
      <c r="ONA311" s="1"/>
      <c r="ONB311" s="1"/>
      <c r="ONC311" s="1"/>
      <c r="OND311" s="1"/>
      <c r="ONE311" s="1"/>
      <c r="ONF311" s="1"/>
      <c r="ONG311" s="1"/>
      <c r="ONH311" s="1"/>
      <c r="ONI311" s="1"/>
      <c r="ONJ311" s="1"/>
      <c r="ONK311" s="1"/>
      <c r="ONL311" s="1"/>
      <c r="ONM311" s="1"/>
      <c r="ONN311" s="1"/>
      <c r="ONO311" s="1"/>
      <c r="ONP311" s="1"/>
      <c r="ONQ311" s="1"/>
      <c r="ONR311" s="1"/>
      <c r="ONS311" s="1"/>
      <c r="ONT311" s="1"/>
      <c r="ONU311" s="1"/>
      <c r="ONV311" s="1"/>
      <c r="ONW311" s="1"/>
      <c r="ONX311" s="1"/>
      <c r="ONY311" s="1"/>
      <c r="ONZ311" s="1"/>
      <c r="OOA311" s="1"/>
      <c r="OOB311" s="1"/>
      <c r="OOC311" s="1"/>
      <c r="OOD311" s="1"/>
      <c r="OOE311" s="1"/>
      <c r="OOF311" s="1"/>
      <c r="OOG311" s="1"/>
      <c r="OOH311" s="1"/>
      <c r="OOI311" s="1"/>
      <c r="OOJ311" s="1"/>
      <c r="OOK311" s="1"/>
      <c r="OOL311" s="1"/>
      <c r="OOM311" s="1"/>
      <c r="OON311" s="1"/>
      <c r="OOO311" s="1"/>
      <c r="OOP311" s="1"/>
      <c r="OOQ311" s="1"/>
      <c r="OOR311" s="1"/>
      <c r="OOS311" s="1"/>
      <c r="OOT311" s="1"/>
      <c r="OOU311" s="1"/>
      <c r="OOV311" s="1"/>
      <c r="OOW311" s="1"/>
      <c r="OOX311" s="1"/>
      <c r="OOY311" s="1"/>
      <c r="OOZ311" s="1"/>
      <c r="OPA311" s="1"/>
      <c r="OPB311" s="1"/>
      <c r="OPC311" s="1"/>
      <c r="OPD311" s="1"/>
      <c r="OPE311" s="1"/>
      <c r="OPF311" s="1"/>
      <c r="OPG311" s="1"/>
      <c r="OPH311" s="1"/>
      <c r="OPI311" s="1"/>
      <c r="OPJ311" s="1"/>
      <c r="OPK311" s="1"/>
      <c r="OPL311" s="1"/>
      <c r="OPM311" s="1"/>
      <c r="OPN311" s="1"/>
      <c r="OPO311" s="1"/>
      <c r="OPP311" s="1"/>
      <c r="OPQ311" s="1"/>
      <c r="OPR311" s="1"/>
      <c r="OPS311" s="1"/>
      <c r="OPT311" s="1"/>
      <c r="OPU311" s="1"/>
      <c r="OPV311" s="1"/>
      <c r="OPW311" s="1"/>
      <c r="OPX311" s="1"/>
      <c r="OPY311" s="1"/>
      <c r="OPZ311" s="1"/>
      <c r="OQA311" s="1"/>
      <c r="OQB311" s="1"/>
      <c r="OQC311" s="1"/>
      <c r="OQD311" s="1"/>
      <c r="OQE311" s="1"/>
      <c r="OQF311" s="1"/>
      <c r="OQG311" s="1"/>
      <c r="OQH311" s="1"/>
      <c r="OQI311" s="1"/>
      <c r="OQJ311" s="1"/>
      <c r="OQK311" s="1"/>
      <c r="OQL311" s="1"/>
      <c r="OQM311" s="1"/>
      <c r="OQN311" s="1"/>
      <c r="OQO311" s="1"/>
      <c r="OQP311" s="1"/>
      <c r="OQQ311" s="1"/>
      <c r="OQR311" s="1"/>
      <c r="OQS311" s="1"/>
      <c r="OQT311" s="1"/>
      <c r="OQU311" s="1"/>
      <c r="OQV311" s="1"/>
      <c r="OQW311" s="1"/>
      <c r="OQX311" s="1"/>
      <c r="OQY311" s="1"/>
      <c r="OQZ311" s="1"/>
      <c r="ORA311" s="1"/>
      <c r="ORB311" s="1"/>
      <c r="ORC311" s="1"/>
      <c r="ORD311" s="1"/>
      <c r="ORE311" s="1"/>
      <c r="ORF311" s="1"/>
      <c r="ORG311" s="1"/>
      <c r="ORH311" s="1"/>
      <c r="ORI311" s="1"/>
      <c r="ORJ311" s="1"/>
      <c r="ORK311" s="1"/>
      <c r="ORL311" s="1"/>
      <c r="ORM311" s="1"/>
      <c r="ORN311" s="1"/>
      <c r="ORO311" s="1"/>
      <c r="ORP311" s="1"/>
      <c r="ORQ311" s="1"/>
      <c r="ORR311" s="1"/>
      <c r="ORS311" s="1"/>
      <c r="ORT311" s="1"/>
      <c r="ORU311" s="1"/>
      <c r="ORV311" s="1"/>
      <c r="ORW311" s="1"/>
      <c r="ORX311" s="1"/>
      <c r="ORY311" s="1"/>
      <c r="ORZ311" s="1"/>
      <c r="OSA311" s="1"/>
      <c r="OSB311" s="1"/>
      <c r="OSC311" s="1"/>
      <c r="OSD311" s="1"/>
      <c r="OSE311" s="1"/>
      <c r="OSF311" s="1"/>
      <c r="OSG311" s="1"/>
      <c r="OSH311" s="1"/>
      <c r="OSI311" s="1"/>
      <c r="OSJ311" s="1"/>
      <c r="OSK311" s="1"/>
      <c r="OSL311" s="1"/>
      <c r="OSM311" s="1"/>
      <c r="OSN311" s="1"/>
      <c r="OSO311" s="1"/>
      <c r="OSP311" s="1"/>
      <c r="OSQ311" s="1"/>
      <c r="OSR311" s="1"/>
      <c r="OSS311" s="1"/>
      <c r="OST311" s="1"/>
      <c r="OSU311" s="1"/>
      <c r="OSV311" s="1"/>
      <c r="OSW311" s="1"/>
      <c r="OSX311" s="1"/>
      <c r="OSY311" s="1"/>
      <c r="OSZ311" s="1"/>
      <c r="OTA311" s="1"/>
      <c r="OTB311" s="1"/>
      <c r="OTC311" s="1"/>
      <c r="OTD311" s="1"/>
      <c r="OTE311" s="1"/>
      <c r="OTF311" s="1"/>
      <c r="OTG311" s="1"/>
      <c r="OTH311" s="1"/>
      <c r="OTI311" s="1"/>
      <c r="OTJ311" s="1"/>
      <c r="OTK311" s="1"/>
      <c r="OTL311" s="1"/>
      <c r="OTM311" s="1"/>
      <c r="OTN311" s="1"/>
      <c r="OTO311" s="1"/>
      <c r="OTP311" s="1"/>
      <c r="OTQ311" s="1"/>
      <c r="OTR311" s="1"/>
      <c r="OTS311" s="1"/>
      <c r="OTT311" s="1"/>
      <c r="OTU311" s="1"/>
      <c r="OTV311" s="1"/>
      <c r="OTW311" s="1"/>
      <c r="OTX311" s="1"/>
      <c r="OTY311" s="1"/>
      <c r="OTZ311" s="1"/>
      <c r="OUA311" s="1"/>
      <c r="OUB311" s="1"/>
      <c r="OUC311" s="1"/>
      <c r="OUD311" s="1"/>
      <c r="OUE311" s="1"/>
      <c r="OUF311" s="1"/>
      <c r="OUG311" s="1"/>
      <c r="OUH311" s="1"/>
      <c r="OUI311" s="1"/>
      <c r="OUJ311" s="1"/>
      <c r="OUK311" s="1"/>
      <c r="OUL311" s="1"/>
      <c r="OUM311" s="1"/>
      <c r="OUN311" s="1"/>
      <c r="OUO311" s="1"/>
      <c r="OUP311" s="1"/>
      <c r="OUQ311" s="1"/>
      <c r="OUR311" s="1"/>
      <c r="OUS311" s="1"/>
      <c r="OUT311" s="1"/>
      <c r="OUU311" s="1"/>
      <c r="OUV311" s="1"/>
      <c r="OUW311" s="1"/>
      <c r="OUX311" s="1"/>
      <c r="OUY311" s="1"/>
      <c r="OUZ311" s="1"/>
      <c r="OVA311" s="1"/>
      <c r="OVB311" s="1"/>
      <c r="OVC311" s="1"/>
      <c r="OVD311" s="1"/>
      <c r="OVE311" s="1"/>
      <c r="OVF311" s="1"/>
      <c r="OVG311" s="1"/>
      <c r="OVH311" s="1"/>
      <c r="OVI311" s="1"/>
      <c r="OVJ311" s="1"/>
      <c r="OVK311" s="1"/>
      <c r="OVL311" s="1"/>
      <c r="OVM311" s="1"/>
      <c r="OVN311" s="1"/>
      <c r="OVO311" s="1"/>
      <c r="OVP311" s="1"/>
      <c r="OVQ311" s="1"/>
      <c r="OVR311" s="1"/>
      <c r="OVS311" s="1"/>
      <c r="OVT311" s="1"/>
      <c r="OVU311" s="1"/>
      <c r="OVV311" s="1"/>
      <c r="OVW311" s="1"/>
      <c r="OVX311" s="1"/>
      <c r="OVY311" s="1"/>
      <c r="OVZ311" s="1"/>
      <c r="OWA311" s="1"/>
      <c r="OWB311" s="1"/>
      <c r="OWC311" s="1"/>
      <c r="OWD311" s="1"/>
      <c r="OWE311" s="1"/>
      <c r="OWF311" s="1"/>
      <c r="OWG311" s="1"/>
      <c r="OWH311" s="1"/>
      <c r="OWI311" s="1"/>
      <c r="OWJ311" s="1"/>
      <c r="OWK311" s="1"/>
      <c r="OWL311" s="1"/>
      <c r="OWM311" s="1"/>
      <c r="OWN311" s="1"/>
      <c r="OWO311" s="1"/>
      <c r="OWP311" s="1"/>
      <c r="OWQ311" s="1"/>
      <c r="OWR311" s="1"/>
      <c r="OWS311" s="1"/>
      <c r="OWT311" s="1"/>
      <c r="OWU311" s="1"/>
      <c r="OWV311" s="1"/>
      <c r="OWW311" s="1"/>
      <c r="OWX311" s="1"/>
      <c r="OWY311" s="1"/>
      <c r="OWZ311" s="1"/>
      <c r="OXA311" s="1"/>
      <c r="OXB311" s="1"/>
      <c r="OXC311" s="1"/>
      <c r="OXD311" s="1"/>
      <c r="OXE311" s="1"/>
      <c r="OXF311" s="1"/>
      <c r="OXG311" s="1"/>
      <c r="OXH311" s="1"/>
      <c r="OXI311" s="1"/>
      <c r="OXJ311" s="1"/>
      <c r="OXK311" s="1"/>
      <c r="OXL311" s="1"/>
      <c r="OXM311" s="1"/>
      <c r="OXN311" s="1"/>
      <c r="OXO311" s="1"/>
      <c r="OXP311" s="1"/>
      <c r="OXQ311" s="1"/>
      <c r="OXR311" s="1"/>
      <c r="OXS311" s="1"/>
      <c r="OXT311" s="1"/>
      <c r="OXU311" s="1"/>
      <c r="OXV311" s="1"/>
      <c r="OXW311" s="1"/>
      <c r="OXX311" s="1"/>
      <c r="OXY311" s="1"/>
      <c r="OXZ311" s="1"/>
      <c r="OYA311" s="1"/>
      <c r="OYB311" s="1"/>
      <c r="OYC311" s="1"/>
      <c r="OYD311" s="1"/>
      <c r="OYE311" s="1"/>
      <c r="OYF311" s="1"/>
      <c r="OYG311" s="1"/>
      <c r="OYH311" s="1"/>
      <c r="OYI311" s="1"/>
      <c r="OYJ311" s="1"/>
      <c r="OYK311" s="1"/>
      <c r="OYL311" s="1"/>
      <c r="OYM311" s="1"/>
      <c r="OYN311" s="1"/>
      <c r="OYO311" s="1"/>
      <c r="OYP311" s="1"/>
      <c r="OYQ311" s="1"/>
      <c r="OYR311" s="1"/>
      <c r="OYS311" s="1"/>
      <c r="OYT311" s="1"/>
      <c r="OYU311" s="1"/>
      <c r="OYV311" s="1"/>
      <c r="OYW311" s="1"/>
      <c r="OYX311" s="1"/>
      <c r="OYY311" s="1"/>
      <c r="OYZ311" s="1"/>
      <c r="OZA311" s="1"/>
      <c r="OZB311" s="1"/>
      <c r="OZC311" s="1"/>
      <c r="OZD311" s="1"/>
      <c r="OZE311" s="1"/>
      <c r="OZF311" s="1"/>
      <c r="OZG311" s="1"/>
      <c r="OZH311" s="1"/>
      <c r="OZI311" s="1"/>
      <c r="OZJ311" s="1"/>
      <c r="OZK311" s="1"/>
      <c r="OZL311" s="1"/>
      <c r="OZM311" s="1"/>
      <c r="OZN311" s="1"/>
      <c r="OZO311" s="1"/>
      <c r="OZP311" s="1"/>
      <c r="OZQ311" s="1"/>
      <c r="OZR311" s="1"/>
      <c r="OZS311" s="1"/>
      <c r="OZT311" s="1"/>
      <c r="OZU311" s="1"/>
      <c r="OZV311" s="1"/>
      <c r="OZW311" s="1"/>
      <c r="OZX311" s="1"/>
      <c r="OZY311" s="1"/>
      <c r="OZZ311" s="1"/>
      <c r="PAA311" s="1"/>
      <c r="PAB311" s="1"/>
      <c r="PAC311" s="1"/>
      <c r="PAD311" s="1"/>
      <c r="PAE311" s="1"/>
      <c r="PAF311" s="1"/>
      <c r="PAG311" s="1"/>
      <c r="PAH311" s="1"/>
      <c r="PAI311" s="1"/>
      <c r="PAJ311" s="1"/>
      <c r="PAK311" s="1"/>
      <c r="PAL311" s="1"/>
      <c r="PAM311" s="1"/>
      <c r="PAN311" s="1"/>
      <c r="PAO311" s="1"/>
      <c r="PAP311" s="1"/>
      <c r="PAQ311" s="1"/>
      <c r="PAR311" s="1"/>
      <c r="PAS311" s="1"/>
      <c r="PAT311" s="1"/>
      <c r="PAU311" s="1"/>
      <c r="PAV311" s="1"/>
      <c r="PAW311" s="1"/>
      <c r="PAX311" s="1"/>
      <c r="PAY311" s="1"/>
      <c r="PAZ311" s="1"/>
      <c r="PBA311" s="1"/>
      <c r="PBB311" s="1"/>
      <c r="PBC311" s="1"/>
      <c r="PBD311" s="1"/>
      <c r="PBE311" s="1"/>
      <c r="PBF311" s="1"/>
      <c r="PBG311" s="1"/>
      <c r="PBH311" s="1"/>
      <c r="PBI311" s="1"/>
      <c r="PBJ311" s="1"/>
      <c r="PBK311" s="1"/>
      <c r="PBL311" s="1"/>
      <c r="PBM311" s="1"/>
      <c r="PBN311" s="1"/>
      <c r="PBO311" s="1"/>
      <c r="PBP311" s="1"/>
      <c r="PBQ311" s="1"/>
      <c r="PBR311" s="1"/>
      <c r="PBS311" s="1"/>
      <c r="PBT311" s="1"/>
      <c r="PBU311" s="1"/>
      <c r="PBV311" s="1"/>
      <c r="PBW311" s="1"/>
      <c r="PBX311" s="1"/>
      <c r="PBY311" s="1"/>
      <c r="PBZ311" s="1"/>
      <c r="PCA311" s="1"/>
      <c r="PCB311" s="1"/>
      <c r="PCC311" s="1"/>
      <c r="PCD311" s="1"/>
      <c r="PCE311" s="1"/>
      <c r="PCF311" s="1"/>
      <c r="PCG311" s="1"/>
      <c r="PCH311" s="1"/>
      <c r="PCI311" s="1"/>
      <c r="PCJ311" s="1"/>
      <c r="PCK311" s="1"/>
      <c r="PCL311" s="1"/>
      <c r="PCM311" s="1"/>
      <c r="PCN311" s="1"/>
      <c r="PCO311" s="1"/>
      <c r="PCP311" s="1"/>
      <c r="PCQ311" s="1"/>
      <c r="PCR311" s="1"/>
      <c r="PCS311" s="1"/>
      <c r="PCT311" s="1"/>
      <c r="PCU311" s="1"/>
      <c r="PCV311" s="1"/>
      <c r="PCW311" s="1"/>
      <c r="PCX311" s="1"/>
      <c r="PCY311" s="1"/>
      <c r="PCZ311" s="1"/>
      <c r="PDA311" s="1"/>
      <c r="PDB311" s="1"/>
      <c r="PDC311" s="1"/>
      <c r="PDD311" s="1"/>
      <c r="PDE311" s="1"/>
      <c r="PDF311" s="1"/>
      <c r="PDG311" s="1"/>
      <c r="PDH311" s="1"/>
      <c r="PDI311" s="1"/>
      <c r="PDJ311" s="1"/>
      <c r="PDK311" s="1"/>
      <c r="PDL311" s="1"/>
      <c r="PDM311" s="1"/>
      <c r="PDN311" s="1"/>
      <c r="PDO311" s="1"/>
      <c r="PDP311" s="1"/>
      <c r="PDQ311" s="1"/>
      <c r="PDR311" s="1"/>
      <c r="PDS311" s="1"/>
      <c r="PDT311" s="1"/>
      <c r="PDU311" s="1"/>
      <c r="PDV311" s="1"/>
      <c r="PDW311" s="1"/>
      <c r="PDX311" s="1"/>
      <c r="PDY311" s="1"/>
      <c r="PDZ311" s="1"/>
      <c r="PEA311" s="1"/>
      <c r="PEB311" s="1"/>
      <c r="PEC311" s="1"/>
      <c r="PED311" s="1"/>
      <c r="PEE311" s="1"/>
      <c r="PEF311" s="1"/>
      <c r="PEG311" s="1"/>
      <c r="PEH311" s="1"/>
      <c r="PEI311" s="1"/>
      <c r="PEJ311" s="1"/>
      <c r="PEK311" s="1"/>
      <c r="PEL311" s="1"/>
      <c r="PEM311" s="1"/>
      <c r="PEN311" s="1"/>
      <c r="PEO311" s="1"/>
      <c r="PEP311" s="1"/>
      <c r="PEQ311" s="1"/>
      <c r="PER311" s="1"/>
      <c r="PES311" s="1"/>
      <c r="PET311" s="1"/>
      <c r="PEU311" s="1"/>
      <c r="PEV311" s="1"/>
      <c r="PEW311" s="1"/>
      <c r="PEX311" s="1"/>
      <c r="PEY311" s="1"/>
      <c r="PEZ311" s="1"/>
      <c r="PFA311" s="1"/>
      <c r="PFB311" s="1"/>
      <c r="PFC311" s="1"/>
      <c r="PFD311" s="1"/>
      <c r="PFE311" s="1"/>
      <c r="PFF311" s="1"/>
      <c r="PFG311" s="1"/>
      <c r="PFH311" s="1"/>
      <c r="PFI311" s="1"/>
      <c r="PFJ311" s="1"/>
      <c r="PFK311" s="1"/>
      <c r="PFL311" s="1"/>
      <c r="PFM311" s="1"/>
      <c r="PFN311" s="1"/>
      <c r="PFO311" s="1"/>
      <c r="PFP311" s="1"/>
      <c r="PFQ311" s="1"/>
      <c r="PFR311" s="1"/>
      <c r="PFS311" s="1"/>
      <c r="PFT311" s="1"/>
      <c r="PFU311" s="1"/>
      <c r="PFV311" s="1"/>
      <c r="PFW311" s="1"/>
      <c r="PFX311" s="1"/>
      <c r="PFY311" s="1"/>
      <c r="PFZ311" s="1"/>
      <c r="PGA311" s="1"/>
      <c r="PGB311" s="1"/>
      <c r="PGC311" s="1"/>
      <c r="PGD311" s="1"/>
      <c r="PGE311" s="1"/>
      <c r="PGF311" s="1"/>
      <c r="PGG311" s="1"/>
      <c r="PGH311" s="1"/>
      <c r="PGI311" s="1"/>
      <c r="PGJ311" s="1"/>
      <c r="PGK311" s="1"/>
      <c r="PGL311" s="1"/>
      <c r="PGM311" s="1"/>
      <c r="PGN311" s="1"/>
      <c r="PGO311" s="1"/>
      <c r="PGP311" s="1"/>
      <c r="PGQ311" s="1"/>
      <c r="PGR311" s="1"/>
      <c r="PGS311" s="1"/>
      <c r="PGT311" s="1"/>
      <c r="PGU311" s="1"/>
      <c r="PGV311" s="1"/>
      <c r="PGW311" s="1"/>
      <c r="PGX311" s="1"/>
      <c r="PGY311" s="1"/>
      <c r="PGZ311" s="1"/>
      <c r="PHA311" s="1"/>
      <c r="PHB311" s="1"/>
      <c r="PHC311" s="1"/>
      <c r="PHD311" s="1"/>
      <c r="PHE311" s="1"/>
      <c r="PHF311" s="1"/>
      <c r="PHG311" s="1"/>
      <c r="PHH311" s="1"/>
      <c r="PHI311" s="1"/>
      <c r="PHJ311" s="1"/>
      <c r="PHK311" s="1"/>
      <c r="PHL311" s="1"/>
      <c r="PHM311" s="1"/>
      <c r="PHN311" s="1"/>
      <c r="PHO311" s="1"/>
      <c r="PHP311" s="1"/>
      <c r="PHQ311" s="1"/>
      <c r="PHR311" s="1"/>
      <c r="PHS311" s="1"/>
      <c r="PHT311" s="1"/>
      <c r="PHU311" s="1"/>
      <c r="PHV311" s="1"/>
      <c r="PHW311" s="1"/>
      <c r="PHX311" s="1"/>
      <c r="PHY311" s="1"/>
      <c r="PHZ311" s="1"/>
      <c r="PIA311" s="1"/>
      <c r="PIB311" s="1"/>
      <c r="PIC311" s="1"/>
      <c r="PID311" s="1"/>
      <c r="PIE311" s="1"/>
      <c r="PIF311" s="1"/>
      <c r="PIG311" s="1"/>
      <c r="PIH311" s="1"/>
      <c r="PII311" s="1"/>
      <c r="PIJ311" s="1"/>
      <c r="PIK311" s="1"/>
      <c r="PIL311" s="1"/>
      <c r="PIM311" s="1"/>
      <c r="PIN311" s="1"/>
      <c r="PIO311" s="1"/>
      <c r="PIP311" s="1"/>
      <c r="PIQ311" s="1"/>
      <c r="PIR311" s="1"/>
      <c r="PIS311" s="1"/>
      <c r="PIT311" s="1"/>
      <c r="PIU311" s="1"/>
      <c r="PIV311" s="1"/>
      <c r="PIW311" s="1"/>
      <c r="PIX311" s="1"/>
      <c r="PIY311" s="1"/>
      <c r="PIZ311" s="1"/>
      <c r="PJA311" s="1"/>
      <c r="PJB311" s="1"/>
      <c r="PJC311" s="1"/>
      <c r="PJD311" s="1"/>
      <c r="PJE311" s="1"/>
      <c r="PJF311" s="1"/>
      <c r="PJG311" s="1"/>
      <c r="PJH311" s="1"/>
      <c r="PJI311" s="1"/>
      <c r="PJJ311" s="1"/>
      <c r="PJK311" s="1"/>
      <c r="PJL311" s="1"/>
      <c r="PJM311" s="1"/>
      <c r="PJN311" s="1"/>
      <c r="PJO311" s="1"/>
      <c r="PJP311" s="1"/>
      <c r="PJQ311" s="1"/>
      <c r="PJR311" s="1"/>
      <c r="PJS311" s="1"/>
      <c r="PJT311" s="1"/>
      <c r="PJU311" s="1"/>
      <c r="PJV311" s="1"/>
      <c r="PJW311" s="1"/>
      <c r="PJX311" s="1"/>
      <c r="PJY311" s="1"/>
      <c r="PJZ311" s="1"/>
      <c r="PKA311" s="1"/>
      <c r="PKB311" s="1"/>
      <c r="PKC311" s="1"/>
      <c r="PKD311" s="1"/>
      <c r="PKE311" s="1"/>
      <c r="PKF311" s="1"/>
      <c r="PKG311" s="1"/>
      <c r="PKH311" s="1"/>
      <c r="PKI311" s="1"/>
      <c r="PKJ311" s="1"/>
      <c r="PKK311" s="1"/>
      <c r="PKL311" s="1"/>
      <c r="PKM311" s="1"/>
      <c r="PKN311" s="1"/>
      <c r="PKO311" s="1"/>
      <c r="PKP311" s="1"/>
      <c r="PKQ311" s="1"/>
      <c r="PKR311" s="1"/>
      <c r="PKS311" s="1"/>
      <c r="PKT311" s="1"/>
      <c r="PKU311" s="1"/>
      <c r="PKV311" s="1"/>
      <c r="PKW311" s="1"/>
      <c r="PKX311" s="1"/>
      <c r="PKY311" s="1"/>
      <c r="PKZ311" s="1"/>
      <c r="PLA311" s="1"/>
      <c r="PLB311" s="1"/>
      <c r="PLC311" s="1"/>
      <c r="PLD311" s="1"/>
      <c r="PLE311" s="1"/>
      <c r="PLF311" s="1"/>
      <c r="PLG311" s="1"/>
      <c r="PLH311" s="1"/>
      <c r="PLI311" s="1"/>
      <c r="PLJ311" s="1"/>
      <c r="PLK311" s="1"/>
      <c r="PLL311" s="1"/>
      <c r="PLM311" s="1"/>
      <c r="PLN311" s="1"/>
      <c r="PLO311" s="1"/>
      <c r="PLP311" s="1"/>
      <c r="PLQ311" s="1"/>
      <c r="PLR311" s="1"/>
      <c r="PLS311" s="1"/>
      <c r="PLT311" s="1"/>
      <c r="PLU311" s="1"/>
      <c r="PLV311" s="1"/>
      <c r="PLW311" s="1"/>
      <c r="PLX311" s="1"/>
      <c r="PLY311" s="1"/>
      <c r="PLZ311" s="1"/>
      <c r="PMA311" s="1"/>
      <c r="PMB311" s="1"/>
      <c r="PMC311" s="1"/>
      <c r="PMD311" s="1"/>
      <c r="PME311" s="1"/>
      <c r="PMF311" s="1"/>
      <c r="PMG311" s="1"/>
      <c r="PMH311" s="1"/>
      <c r="PMI311" s="1"/>
      <c r="PMJ311" s="1"/>
      <c r="PMK311" s="1"/>
      <c r="PML311" s="1"/>
      <c r="PMM311" s="1"/>
      <c r="PMN311" s="1"/>
      <c r="PMO311" s="1"/>
      <c r="PMP311" s="1"/>
      <c r="PMQ311" s="1"/>
      <c r="PMR311" s="1"/>
      <c r="PMS311" s="1"/>
      <c r="PMT311" s="1"/>
      <c r="PMU311" s="1"/>
      <c r="PMV311" s="1"/>
      <c r="PMW311" s="1"/>
      <c r="PMX311" s="1"/>
      <c r="PMY311" s="1"/>
      <c r="PMZ311" s="1"/>
      <c r="PNA311" s="1"/>
      <c r="PNB311" s="1"/>
      <c r="PNC311" s="1"/>
      <c r="PND311" s="1"/>
      <c r="PNE311" s="1"/>
      <c r="PNF311" s="1"/>
      <c r="PNG311" s="1"/>
      <c r="PNH311" s="1"/>
      <c r="PNI311" s="1"/>
      <c r="PNJ311" s="1"/>
      <c r="PNK311" s="1"/>
      <c r="PNL311" s="1"/>
      <c r="PNM311" s="1"/>
      <c r="PNN311" s="1"/>
      <c r="PNO311" s="1"/>
      <c r="PNP311" s="1"/>
      <c r="PNQ311" s="1"/>
      <c r="PNR311" s="1"/>
      <c r="PNS311" s="1"/>
      <c r="PNT311" s="1"/>
      <c r="PNU311" s="1"/>
      <c r="PNV311" s="1"/>
      <c r="PNW311" s="1"/>
      <c r="PNX311" s="1"/>
      <c r="PNY311" s="1"/>
      <c r="PNZ311" s="1"/>
      <c r="POA311" s="1"/>
      <c r="POB311" s="1"/>
      <c r="POC311" s="1"/>
      <c r="POD311" s="1"/>
      <c r="POE311" s="1"/>
      <c r="POF311" s="1"/>
      <c r="POG311" s="1"/>
      <c r="POH311" s="1"/>
      <c r="POI311" s="1"/>
      <c r="POJ311" s="1"/>
      <c r="POK311" s="1"/>
      <c r="POL311" s="1"/>
      <c r="POM311" s="1"/>
      <c r="PON311" s="1"/>
      <c r="POO311" s="1"/>
      <c r="POP311" s="1"/>
      <c r="POQ311" s="1"/>
      <c r="POR311" s="1"/>
      <c r="POS311" s="1"/>
      <c r="POT311" s="1"/>
      <c r="POU311" s="1"/>
      <c r="POV311" s="1"/>
      <c r="POW311" s="1"/>
      <c r="POX311" s="1"/>
      <c r="POY311" s="1"/>
      <c r="POZ311" s="1"/>
      <c r="PPA311" s="1"/>
      <c r="PPB311" s="1"/>
      <c r="PPC311" s="1"/>
      <c r="PPD311" s="1"/>
      <c r="PPE311" s="1"/>
      <c r="PPF311" s="1"/>
      <c r="PPG311" s="1"/>
      <c r="PPH311" s="1"/>
      <c r="PPI311" s="1"/>
      <c r="PPJ311" s="1"/>
      <c r="PPK311" s="1"/>
      <c r="PPL311" s="1"/>
      <c r="PPM311" s="1"/>
      <c r="PPN311" s="1"/>
      <c r="PPO311" s="1"/>
      <c r="PPP311" s="1"/>
      <c r="PPQ311" s="1"/>
      <c r="PPR311" s="1"/>
      <c r="PPS311" s="1"/>
      <c r="PPT311" s="1"/>
      <c r="PPU311" s="1"/>
      <c r="PPV311" s="1"/>
      <c r="PPW311" s="1"/>
      <c r="PPX311" s="1"/>
      <c r="PPY311" s="1"/>
      <c r="PPZ311" s="1"/>
      <c r="PQA311" s="1"/>
      <c r="PQB311" s="1"/>
      <c r="PQC311" s="1"/>
      <c r="PQD311" s="1"/>
      <c r="PQE311" s="1"/>
      <c r="PQF311" s="1"/>
      <c r="PQG311" s="1"/>
      <c r="PQH311" s="1"/>
      <c r="PQI311" s="1"/>
      <c r="PQJ311" s="1"/>
      <c r="PQK311" s="1"/>
      <c r="PQL311" s="1"/>
      <c r="PQM311" s="1"/>
      <c r="PQN311" s="1"/>
      <c r="PQO311" s="1"/>
      <c r="PQP311" s="1"/>
      <c r="PQQ311" s="1"/>
      <c r="PQR311" s="1"/>
      <c r="PQS311" s="1"/>
      <c r="PQT311" s="1"/>
      <c r="PQU311" s="1"/>
      <c r="PQV311" s="1"/>
      <c r="PQW311" s="1"/>
      <c r="PQX311" s="1"/>
      <c r="PQY311" s="1"/>
      <c r="PQZ311" s="1"/>
      <c r="PRA311" s="1"/>
      <c r="PRB311" s="1"/>
      <c r="PRC311" s="1"/>
      <c r="PRD311" s="1"/>
      <c r="PRE311" s="1"/>
      <c r="PRF311" s="1"/>
      <c r="PRG311" s="1"/>
      <c r="PRH311" s="1"/>
      <c r="PRI311" s="1"/>
      <c r="PRJ311" s="1"/>
      <c r="PRK311" s="1"/>
      <c r="PRL311" s="1"/>
      <c r="PRM311" s="1"/>
      <c r="PRN311" s="1"/>
      <c r="PRO311" s="1"/>
      <c r="PRP311" s="1"/>
      <c r="PRQ311" s="1"/>
      <c r="PRR311" s="1"/>
      <c r="PRS311" s="1"/>
      <c r="PRT311" s="1"/>
      <c r="PRU311" s="1"/>
      <c r="PRV311" s="1"/>
      <c r="PRW311" s="1"/>
      <c r="PRX311" s="1"/>
      <c r="PRY311" s="1"/>
      <c r="PRZ311" s="1"/>
      <c r="PSA311" s="1"/>
      <c r="PSB311" s="1"/>
      <c r="PSC311" s="1"/>
      <c r="PSD311" s="1"/>
      <c r="PSE311" s="1"/>
      <c r="PSF311" s="1"/>
      <c r="PSG311" s="1"/>
      <c r="PSH311" s="1"/>
      <c r="PSI311" s="1"/>
      <c r="PSJ311" s="1"/>
      <c r="PSK311" s="1"/>
      <c r="PSL311" s="1"/>
      <c r="PSM311" s="1"/>
      <c r="PSN311" s="1"/>
      <c r="PSO311" s="1"/>
      <c r="PSP311" s="1"/>
      <c r="PSQ311" s="1"/>
      <c r="PSR311" s="1"/>
      <c r="PSS311" s="1"/>
      <c r="PST311" s="1"/>
      <c r="PSU311" s="1"/>
      <c r="PSV311" s="1"/>
      <c r="PSW311" s="1"/>
      <c r="PSX311" s="1"/>
      <c r="PSY311" s="1"/>
      <c r="PSZ311" s="1"/>
      <c r="PTA311" s="1"/>
      <c r="PTB311" s="1"/>
      <c r="PTC311" s="1"/>
      <c r="PTD311" s="1"/>
      <c r="PTE311" s="1"/>
      <c r="PTF311" s="1"/>
      <c r="PTG311" s="1"/>
      <c r="PTH311" s="1"/>
      <c r="PTI311" s="1"/>
      <c r="PTJ311" s="1"/>
      <c r="PTK311" s="1"/>
      <c r="PTL311" s="1"/>
      <c r="PTM311" s="1"/>
      <c r="PTN311" s="1"/>
      <c r="PTO311" s="1"/>
      <c r="PTP311" s="1"/>
      <c r="PTQ311" s="1"/>
      <c r="PTR311" s="1"/>
      <c r="PTS311" s="1"/>
      <c r="PTT311" s="1"/>
      <c r="PTU311" s="1"/>
      <c r="PTV311" s="1"/>
      <c r="PTW311" s="1"/>
      <c r="PTX311" s="1"/>
      <c r="PTY311" s="1"/>
      <c r="PTZ311" s="1"/>
      <c r="PUA311" s="1"/>
      <c r="PUB311" s="1"/>
      <c r="PUC311" s="1"/>
      <c r="PUD311" s="1"/>
      <c r="PUE311" s="1"/>
      <c r="PUF311" s="1"/>
      <c r="PUG311" s="1"/>
      <c r="PUH311" s="1"/>
      <c r="PUI311" s="1"/>
      <c r="PUJ311" s="1"/>
      <c r="PUK311" s="1"/>
      <c r="PUL311" s="1"/>
      <c r="PUM311" s="1"/>
      <c r="PUN311" s="1"/>
      <c r="PUO311" s="1"/>
      <c r="PUP311" s="1"/>
      <c r="PUQ311" s="1"/>
      <c r="PUR311" s="1"/>
      <c r="PUS311" s="1"/>
      <c r="PUT311" s="1"/>
      <c r="PUU311" s="1"/>
      <c r="PUV311" s="1"/>
      <c r="PUW311" s="1"/>
      <c r="PUX311" s="1"/>
      <c r="PUY311" s="1"/>
      <c r="PUZ311" s="1"/>
      <c r="PVA311" s="1"/>
      <c r="PVB311" s="1"/>
      <c r="PVC311" s="1"/>
      <c r="PVD311" s="1"/>
      <c r="PVE311" s="1"/>
      <c r="PVF311" s="1"/>
      <c r="PVG311" s="1"/>
      <c r="PVH311" s="1"/>
      <c r="PVI311" s="1"/>
      <c r="PVJ311" s="1"/>
      <c r="PVK311" s="1"/>
      <c r="PVL311" s="1"/>
      <c r="PVM311" s="1"/>
      <c r="PVN311" s="1"/>
      <c r="PVO311" s="1"/>
      <c r="PVP311" s="1"/>
      <c r="PVQ311" s="1"/>
      <c r="PVR311" s="1"/>
      <c r="PVS311" s="1"/>
      <c r="PVT311" s="1"/>
      <c r="PVU311" s="1"/>
      <c r="PVV311" s="1"/>
      <c r="PVW311" s="1"/>
      <c r="PVX311" s="1"/>
      <c r="PVY311" s="1"/>
      <c r="PVZ311" s="1"/>
      <c r="PWA311" s="1"/>
      <c r="PWB311" s="1"/>
      <c r="PWC311" s="1"/>
      <c r="PWD311" s="1"/>
      <c r="PWE311" s="1"/>
      <c r="PWF311" s="1"/>
      <c r="PWG311" s="1"/>
      <c r="PWH311" s="1"/>
      <c r="PWI311" s="1"/>
      <c r="PWJ311" s="1"/>
      <c r="PWK311" s="1"/>
      <c r="PWL311" s="1"/>
      <c r="PWM311" s="1"/>
      <c r="PWN311" s="1"/>
      <c r="PWO311" s="1"/>
      <c r="PWP311" s="1"/>
      <c r="PWQ311" s="1"/>
      <c r="PWR311" s="1"/>
      <c r="PWS311" s="1"/>
      <c r="PWT311" s="1"/>
      <c r="PWU311" s="1"/>
      <c r="PWV311" s="1"/>
      <c r="PWW311" s="1"/>
      <c r="PWX311" s="1"/>
      <c r="PWY311" s="1"/>
      <c r="PWZ311" s="1"/>
      <c r="PXA311" s="1"/>
      <c r="PXB311" s="1"/>
      <c r="PXC311" s="1"/>
      <c r="PXD311" s="1"/>
      <c r="PXE311" s="1"/>
      <c r="PXF311" s="1"/>
      <c r="PXG311" s="1"/>
      <c r="PXH311" s="1"/>
      <c r="PXI311" s="1"/>
      <c r="PXJ311" s="1"/>
      <c r="PXK311" s="1"/>
      <c r="PXL311" s="1"/>
      <c r="PXM311" s="1"/>
      <c r="PXN311" s="1"/>
      <c r="PXO311" s="1"/>
      <c r="PXP311" s="1"/>
      <c r="PXQ311" s="1"/>
      <c r="PXR311" s="1"/>
      <c r="PXS311" s="1"/>
      <c r="PXT311" s="1"/>
      <c r="PXU311" s="1"/>
      <c r="PXV311" s="1"/>
      <c r="PXW311" s="1"/>
      <c r="PXX311" s="1"/>
      <c r="PXY311" s="1"/>
      <c r="PXZ311" s="1"/>
      <c r="PYA311" s="1"/>
      <c r="PYB311" s="1"/>
      <c r="PYC311" s="1"/>
      <c r="PYD311" s="1"/>
      <c r="PYE311" s="1"/>
      <c r="PYF311" s="1"/>
      <c r="PYG311" s="1"/>
      <c r="PYH311" s="1"/>
      <c r="PYI311" s="1"/>
      <c r="PYJ311" s="1"/>
      <c r="PYK311" s="1"/>
      <c r="PYL311" s="1"/>
      <c r="PYM311" s="1"/>
      <c r="PYN311" s="1"/>
      <c r="PYO311" s="1"/>
      <c r="PYP311" s="1"/>
      <c r="PYQ311" s="1"/>
      <c r="PYR311" s="1"/>
      <c r="PYS311" s="1"/>
      <c r="PYT311" s="1"/>
      <c r="PYU311" s="1"/>
      <c r="PYV311" s="1"/>
      <c r="PYW311" s="1"/>
      <c r="PYX311" s="1"/>
      <c r="PYY311" s="1"/>
      <c r="PYZ311" s="1"/>
      <c r="PZA311" s="1"/>
      <c r="PZB311" s="1"/>
      <c r="PZC311" s="1"/>
      <c r="PZD311" s="1"/>
      <c r="PZE311" s="1"/>
      <c r="PZF311" s="1"/>
      <c r="PZG311" s="1"/>
      <c r="PZH311" s="1"/>
      <c r="PZI311" s="1"/>
      <c r="PZJ311" s="1"/>
      <c r="PZK311" s="1"/>
      <c r="PZL311" s="1"/>
      <c r="PZM311" s="1"/>
      <c r="PZN311" s="1"/>
      <c r="PZO311" s="1"/>
      <c r="PZP311" s="1"/>
      <c r="PZQ311" s="1"/>
      <c r="PZR311" s="1"/>
      <c r="PZS311" s="1"/>
      <c r="PZT311" s="1"/>
      <c r="PZU311" s="1"/>
      <c r="PZV311" s="1"/>
      <c r="PZW311" s="1"/>
      <c r="PZX311" s="1"/>
      <c r="PZY311" s="1"/>
      <c r="PZZ311" s="1"/>
      <c r="QAA311" s="1"/>
      <c r="QAB311" s="1"/>
      <c r="QAC311" s="1"/>
      <c r="QAD311" s="1"/>
      <c r="QAE311" s="1"/>
      <c r="QAF311" s="1"/>
      <c r="QAG311" s="1"/>
      <c r="QAH311" s="1"/>
      <c r="QAI311" s="1"/>
      <c r="QAJ311" s="1"/>
      <c r="QAK311" s="1"/>
      <c r="QAL311" s="1"/>
      <c r="QAM311" s="1"/>
      <c r="QAN311" s="1"/>
      <c r="QAO311" s="1"/>
      <c r="QAP311" s="1"/>
      <c r="QAQ311" s="1"/>
      <c r="QAR311" s="1"/>
      <c r="QAS311" s="1"/>
      <c r="QAT311" s="1"/>
      <c r="QAU311" s="1"/>
      <c r="QAV311" s="1"/>
      <c r="QAW311" s="1"/>
      <c r="QAX311" s="1"/>
      <c r="QAY311" s="1"/>
      <c r="QAZ311" s="1"/>
      <c r="QBA311" s="1"/>
      <c r="QBB311" s="1"/>
      <c r="QBC311" s="1"/>
      <c r="QBD311" s="1"/>
      <c r="QBE311" s="1"/>
      <c r="QBF311" s="1"/>
      <c r="QBG311" s="1"/>
      <c r="QBH311" s="1"/>
      <c r="QBI311" s="1"/>
      <c r="QBJ311" s="1"/>
      <c r="QBK311" s="1"/>
      <c r="QBL311" s="1"/>
      <c r="QBM311" s="1"/>
      <c r="QBN311" s="1"/>
      <c r="QBO311" s="1"/>
      <c r="QBP311" s="1"/>
      <c r="QBQ311" s="1"/>
      <c r="QBR311" s="1"/>
      <c r="QBS311" s="1"/>
      <c r="QBT311" s="1"/>
      <c r="QBU311" s="1"/>
      <c r="QBV311" s="1"/>
      <c r="QBW311" s="1"/>
      <c r="QBX311" s="1"/>
      <c r="QBY311" s="1"/>
      <c r="QBZ311" s="1"/>
      <c r="QCA311" s="1"/>
      <c r="QCB311" s="1"/>
      <c r="QCC311" s="1"/>
      <c r="QCD311" s="1"/>
      <c r="QCE311" s="1"/>
      <c r="QCF311" s="1"/>
      <c r="QCG311" s="1"/>
      <c r="QCH311" s="1"/>
      <c r="QCI311" s="1"/>
      <c r="QCJ311" s="1"/>
      <c r="QCK311" s="1"/>
      <c r="QCL311" s="1"/>
      <c r="QCM311" s="1"/>
      <c r="QCN311" s="1"/>
      <c r="QCO311" s="1"/>
      <c r="QCP311" s="1"/>
      <c r="QCQ311" s="1"/>
      <c r="QCR311" s="1"/>
      <c r="QCS311" s="1"/>
      <c r="QCT311" s="1"/>
      <c r="QCU311" s="1"/>
      <c r="QCV311" s="1"/>
      <c r="QCW311" s="1"/>
      <c r="QCX311" s="1"/>
      <c r="QCY311" s="1"/>
      <c r="QCZ311" s="1"/>
      <c r="QDA311" s="1"/>
      <c r="QDB311" s="1"/>
      <c r="QDC311" s="1"/>
      <c r="QDD311" s="1"/>
      <c r="QDE311" s="1"/>
      <c r="QDF311" s="1"/>
      <c r="QDG311" s="1"/>
      <c r="QDH311" s="1"/>
      <c r="QDI311" s="1"/>
      <c r="QDJ311" s="1"/>
      <c r="QDK311" s="1"/>
      <c r="QDL311" s="1"/>
      <c r="QDM311" s="1"/>
      <c r="QDN311" s="1"/>
      <c r="QDO311" s="1"/>
      <c r="QDP311" s="1"/>
      <c r="QDQ311" s="1"/>
      <c r="QDR311" s="1"/>
      <c r="QDS311" s="1"/>
      <c r="QDT311" s="1"/>
      <c r="QDU311" s="1"/>
      <c r="QDV311" s="1"/>
      <c r="QDW311" s="1"/>
      <c r="QDX311" s="1"/>
      <c r="QDY311" s="1"/>
      <c r="QDZ311" s="1"/>
      <c r="QEA311" s="1"/>
      <c r="QEB311" s="1"/>
      <c r="QEC311" s="1"/>
      <c r="QED311" s="1"/>
      <c r="QEE311" s="1"/>
      <c r="QEF311" s="1"/>
      <c r="QEG311" s="1"/>
      <c r="QEH311" s="1"/>
      <c r="QEI311" s="1"/>
      <c r="QEJ311" s="1"/>
      <c r="QEK311" s="1"/>
      <c r="QEL311" s="1"/>
      <c r="QEM311" s="1"/>
      <c r="QEN311" s="1"/>
      <c r="QEO311" s="1"/>
      <c r="QEP311" s="1"/>
      <c r="QEQ311" s="1"/>
      <c r="QER311" s="1"/>
      <c r="QES311" s="1"/>
      <c r="QET311" s="1"/>
      <c r="QEU311" s="1"/>
      <c r="QEV311" s="1"/>
      <c r="QEW311" s="1"/>
      <c r="QEX311" s="1"/>
      <c r="QEY311" s="1"/>
      <c r="QEZ311" s="1"/>
      <c r="QFA311" s="1"/>
      <c r="QFB311" s="1"/>
      <c r="QFC311" s="1"/>
      <c r="QFD311" s="1"/>
      <c r="QFE311" s="1"/>
      <c r="QFF311" s="1"/>
      <c r="QFG311" s="1"/>
      <c r="QFH311" s="1"/>
      <c r="QFI311" s="1"/>
      <c r="QFJ311" s="1"/>
      <c r="QFK311" s="1"/>
      <c r="QFL311" s="1"/>
      <c r="QFM311" s="1"/>
      <c r="QFN311" s="1"/>
      <c r="QFO311" s="1"/>
      <c r="QFP311" s="1"/>
      <c r="QFQ311" s="1"/>
      <c r="QFR311" s="1"/>
      <c r="QFS311" s="1"/>
      <c r="QFT311" s="1"/>
      <c r="QFU311" s="1"/>
      <c r="QFV311" s="1"/>
      <c r="QFW311" s="1"/>
      <c r="QFX311" s="1"/>
      <c r="QFY311" s="1"/>
      <c r="QFZ311" s="1"/>
      <c r="QGA311" s="1"/>
      <c r="QGB311" s="1"/>
      <c r="QGC311" s="1"/>
      <c r="QGD311" s="1"/>
      <c r="QGE311" s="1"/>
      <c r="QGF311" s="1"/>
      <c r="QGG311" s="1"/>
      <c r="QGH311" s="1"/>
      <c r="QGI311" s="1"/>
      <c r="QGJ311" s="1"/>
      <c r="QGK311" s="1"/>
      <c r="QGL311" s="1"/>
      <c r="QGM311" s="1"/>
      <c r="QGN311" s="1"/>
      <c r="QGO311" s="1"/>
      <c r="QGP311" s="1"/>
      <c r="QGQ311" s="1"/>
      <c r="QGR311" s="1"/>
      <c r="QGS311" s="1"/>
      <c r="QGT311" s="1"/>
      <c r="QGU311" s="1"/>
      <c r="QGV311" s="1"/>
      <c r="QGW311" s="1"/>
      <c r="QGX311" s="1"/>
      <c r="QGY311" s="1"/>
      <c r="QGZ311" s="1"/>
      <c r="QHA311" s="1"/>
      <c r="QHB311" s="1"/>
      <c r="QHC311" s="1"/>
      <c r="QHD311" s="1"/>
      <c r="QHE311" s="1"/>
      <c r="QHF311" s="1"/>
      <c r="QHG311" s="1"/>
      <c r="QHH311" s="1"/>
      <c r="QHI311" s="1"/>
      <c r="QHJ311" s="1"/>
      <c r="QHK311" s="1"/>
      <c r="QHL311" s="1"/>
      <c r="QHM311" s="1"/>
      <c r="QHN311" s="1"/>
      <c r="QHO311" s="1"/>
      <c r="QHP311" s="1"/>
      <c r="QHQ311" s="1"/>
      <c r="QHR311" s="1"/>
      <c r="QHS311" s="1"/>
      <c r="QHT311" s="1"/>
      <c r="QHU311" s="1"/>
      <c r="QHV311" s="1"/>
      <c r="QHW311" s="1"/>
      <c r="QHX311" s="1"/>
      <c r="QHY311" s="1"/>
      <c r="QHZ311" s="1"/>
      <c r="QIA311" s="1"/>
      <c r="QIB311" s="1"/>
      <c r="QIC311" s="1"/>
      <c r="QID311" s="1"/>
      <c r="QIE311" s="1"/>
      <c r="QIF311" s="1"/>
      <c r="QIG311" s="1"/>
      <c r="QIH311" s="1"/>
      <c r="QII311" s="1"/>
      <c r="QIJ311" s="1"/>
      <c r="QIK311" s="1"/>
      <c r="QIL311" s="1"/>
      <c r="QIM311" s="1"/>
      <c r="QIN311" s="1"/>
      <c r="QIO311" s="1"/>
      <c r="QIP311" s="1"/>
      <c r="QIQ311" s="1"/>
      <c r="QIR311" s="1"/>
      <c r="QIS311" s="1"/>
      <c r="QIT311" s="1"/>
      <c r="QIU311" s="1"/>
      <c r="QIV311" s="1"/>
      <c r="QIW311" s="1"/>
      <c r="QIX311" s="1"/>
      <c r="QIY311" s="1"/>
      <c r="QIZ311" s="1"/>
      <c r="QJA311" s="1"/>
      <c r="QJB311" s="1"/>
      <c r="QJC311" s="1"/>
      <c r="QJD311" s="1"/>
      <c r="QJE311" s="1"/>
      <c r="QJF311" s="1"/>
      <c r="QJG311" s="1"/>
      <c r="QJH311" s="1"/>
      <c r="QJI311" s="1"/>
      <c r="QJJ311" s="1"/>
      <c r="QJK311" s="1"/>
      <c r="QJL311" s="1"/>
      <c r="QJM311" s="1"/>
      <c r="QJN311" s="1"/>
      <c r="QJO311" s="1"/>
      <c r="QJP311" s="1"/>
      <c r="QJQ311" s="1"/>
      <c r="QJR311" s="1"/>
      <c r="QJS311" s="1"/>
      <c r="QJT311" s="1"/>
      <c r="QJU311" s="1"/>
      <c r="QJV311" s="1"/>
      <c r="QJW311" s="1"/>
      <c r="QJX311" s="1"/>
      <c r="QJY311" s="1"/>
      <c r="QJZ311" s="1"/>
      <c r="QKA311" s="1"/>
      <c r="QKB311" s="1"/>
      <c r="QKC311" s="1"/>
      <c r="QKD311" s="1"/>
      <c r="QKE311" s="1"/>
      <c r="QKF311" s="1"/>
      <c r="QKG311" s="1"/>
      <c r="QKH311" s="1"/>
      <c r="QKI311" s="1"/>
      <c r="QKJ311" s="1"/>
      <c r="QKK311" s="1"/>
      <c r="QKL311" s="1"/>
      <c r="QKM311" s="1"/>
      <c r="QKN311" s="1"/>
      <c r="QKO311" s="1"/>
      <c r="QKP311" s="1"/>
      <c r="QKQ311" s="1"/>
      <c r="QKR311" s="1"/>
      <c r="QKS311" s="1"/>
      <c r="QKT311" s="1"/>
      <c r="QKU311" s="1"/>
      <c r="QKV311" s="1"/>
      <c r="QKW311" s="1"/>
      <c r="QKX311" s="1"/>
      <c r="QKY311" s="1"/>
      <c r="QKZ311" s="1"/>
      <c r="QLA311" s="1"/>
      <c r="QLB311" s="1"/>
      <c r="QLC311" s="1"/>
      <c r="QLD311" s="1"/>
      <c r="QLE311" s="1"/>
      <c r="QLF311" s="1"/>
      <c r="QLG311" s="1"/>
      <c r="QLH311" s="1"/>
      <c r="QLI311" s="1"/>
      <c r="QLJ311" s="1"/>
      <c r="QLK311" s="1"/>
      <c r="QLL311" s="1"/>
      <c r="QLM311" s="1"/>
      <c r="QLN311" s="1"/>
      <c r="QLO311" s="1"/>
      <c r="QLP311" s="1"/>
      <c r="QLQ311" s="1"/>
      <c r="QLR311" s="1"/>
      <c r="QLS311" s="1"/>
      <c r="QLT311" s="1"/>
      <c r="QLU311" s="1"/>
      <c r="QLV311" s="1"/>
      <c r="QLW311" s="1"/>
      <c r="QLX311" s="1"/>
      <c r="QLY311" s="1"/>
      <c r="QLZ311" s="1"/>
      <c r="QMA311" s="1"/>
      <c r="QMB311" s="1"/>
      <c r="QMC311" s="1"/>
      <c r="QMD311" s="1"/>
      <c r="QME311" s="1"/>
      <c r="QMF311" s="1"/>
      <c r="QMG311" s="1"/>
      <c r="QMH311" s="1"/>
      <c r="QMI311" s="1"/>
      <c r="QMJ311" s="1"/>
      <c r="QMK311" s="1"/>
      <c r="QML311" s="1"/>
      <c r="QMM311" s="1"/>
      <c r="QMN311" s="1"/>
      <c r="QMO311" s="1"/>
      <c r="QMP311" s="1"/>
      <c r="QMQ311" s="1"/>
      <c r="QMR311" s="1"/>
      <c r="QMS311" s="1"/>
      <c r="QMT311" s="1"/>
      <c r="QMU311" s="1"/>
      <c r="QMV311" s="1"/>
      <c r="QMW311" s="1"/>
      <c r="QMX311" s="1"/>
      <c r="QMY311" s="1"/>
      <c r="QMZ311" s="1"/>
      <c r="QNA311" s="1"/>
      <c r="QNB311" s="1"/>
      <c r="QNC311" s="1"/>
      <c r="QND311" s="1"/>
      <c r="QNE311" s="1"/>
      <c r="QNF311" s="1"/>
      <c r="QNG311" s="1"/>
      <c r="QNH311" s="1"/>
      <c r="QNI311" s="1"/>
      <c r="QNJ311" s="1"/>
      <c r="QNK311" s="1"/>
      <c r="QNL311" s="1"/>
      <c r="QNM311" s="1"/>
      <c r="QNN311" s="1"/>
      <c r="QNO311" s="1"/>
      <c r="QNP311" s="1"/>
      <c r="QNQ311" s="1"/>
      <c r="QNR311" s="1"/>
      <c r="QNS311" s="1"/>
      <c r="QNT311" s="1"/>
      <c r="QNU311" s="1"/>
      <c r="QNV311" s="1"/>
      <c r="QNW311" s="1"/>
      <c r="QNX311" s="1"/>
      <c r="QNY311" s="1"/>
      <c r="QNZ311" s="1"/>
      <c r="QOA311" s="1"/>
      <c r="QOB311" s="1"/>
      <c r="QOC311" s="1"/>
      <c r="QOD311" s="1"/>
      <c r="QOE311" s="1"/>
      <c r="QOF311" s="1"/>
      <c r="QOG311" s="1"/>
      <c r="QOH311" s="1"/>
      <c r="QOI311" s="1"/>
      <c r="QOJ311" s="1"/>
      <c r="QOK311" s="1"/>
      <c r="QOL311" s="1"/>
      <c r="QOM311" s="1"/>
      <c r="QON311" s="1"/>
      <c r="QOO311" s="1"/>
      <c r="QOP311" s="1"/>
      <c r="QOQ311" s="1"/>
      <c r="QOR311" s="1"/>
      <c r="QOS311" s="1"/>
      <c r="QOT311" s="1"/>
      <c r="QOU311" s="1"/>
      <c r="QOV311" s="1"/>
      <c r="QOW311" s="1"/>
      <c r="QOX311" s="1"/>
      <c r="QOY311" s="1"/>
      <c r="QOZ311" s="1"/>
      <c r="QPA311" s="1"/>
      <c r="QPB311" s="1"/>
      <c r="QPC311" s="1"/>
      <c r="QPD311" s="1"/>
      <c r="QPE311" s="1"/>
      <c r="QPF311" s="1"/>
      <c r="QPG311" s="1"/>
      <c r="QPH311" s="1"/>
      <c r="QPI311" s="1"/>
      <c r="QPJ311" s="1"/>
      <c r="QPK311" s="1"/>
      <c r="QPL311" s="1"/>
      <c r="QPM311" s="1"/>
      <c r="QPN311" s="1"/>
      <c r="QPO311" s="1"/>
      <c r="QPP311" s="1"/>
      <c r="QPQ311" s="1"/>
      <c r="QPR311" s="1"/>
      <c r="QPS311" s="1"/>
      <c r="QPT311" s="1"/>
      <c r="QPU311" s="1"/>
      <c r="QPV311" s="1"/>
      <c r="QPW311" s="1"/>
      <c r="QPX311" s="1"/>
      <c r="QPY311" s="1"/>
      <c r="QPZ311" s="1"/>
      <c r="QQA311" s="1"/>
      <c r="QQB311" s="1"/>
      <c r="QQC311" s="1"/>
      <c r="QQD311" s="1"/>
      <c r="QQE311" s="1"/>
      <c r="QQF311" s="1"/>
      <c r="QQG311" s="1"/>
      <c r="QQH311" s="1"/>
      <c r="QQI311" s="1"/>
      <c r="QQJ311" s="1"/>
      <c r="QQK311" s="1"/>
      <c r="QQL311" s="1"/>
      <c r="QQM311" s="1"/>
      <c r="QQN311" s="1"/>
      <c r="QQO311" s="1"/>
      <c r="QQP311" s="1"/>
      <c r="QQQ311" s="1"/>
      <c r="QQR311" s="1"/>
      <c r="QQS311" s="1"/>
      <c r="QQT311" s="1"/>
      <c r="QQU311" s="1"/>
      <c r="QQV311" s="1"/>
      <c r="QQW311" s="1"/>
      <c r="QQX311" s="1"/>
      <c r="QQY311" s="1"/>
      <c r="QQZ311" s="1"/>
      <c r="QRA311" s="1"/>
      <c r="QRB311" s="1"/>
      <c r="QRC311" s="1"/>
      <c r="QRD311" s="1"/>
      <c r="QRE311" s="1"/>
      <c r="QRF311" s="1"/>
      <c r="QRG311" s="1"/>
      <c r="QRH311" s="1"/>
      <c r="QRI311" s="1"/>
      <c r="QRJ311" s="1"/>
      <c r="QRK311" s="1"/>
      <c r="QRL311" s="1"/>
      <c r="QRM311" s="1"/>
      <c r="QRN311" s="1"/>
      <c r="QRO311" s="1"/>
      <c r="QRP311" s="1"/>
      <c r="QRQ311" s="1"/>
      <c r="QRR311" s="1"/>
      <c r="QRS311" s="1"/>
      <c r="QRT311" s="1"/>
      <c r="QRU311" s="1"/>
      <c r="QRV311" s="1"/>
      <c r="QRW311" s="1"/>
      <c r="QRX311" s="1"/>
      <c r="QRY311" s="1"/>
      <c r="QRZ311" s="1"/>
      <c r="QSA311" s="1"/>
      <c r="QSB311" s="1"/>
      <c r="QSC311" s="1"/>
      <c r="QSD311" s="1"/>
      <c r="QSE311" s="1"/>
      <c r="QSF311" s="1"/>
      <c r="QSG311" s="1"/>
      <c r="QSH311" s="1"/>
      <c r="QSI311" s="1"/>
      <c r="QSJ311" s="1"/>
      <c r="QSK311" s="1"/>
      <c r="QSL311" s="1"/>
      <c r="QSM311" s="1"/>
      <c r="QSN311" s="1"/>
      <c r="QSO311" s="1"/>
      <c r="QSP311" s="1"/>
      <c r="QSQ311" s="1"/>
      <c r="QSR311" s="1"/>
      <c r="QSS311" s="1"/>
      <c r="QST311" s="1"/>
      <c r="QSU311" s="1"/>
      <c r="QSV311" s="1"/>
      <c r="QSW311" s="1"/>
      <c r="QSX311" s="1"/>
      <c r="QSY311" s="1"/>
      <c r="QSZ311" s="1"/>
      <c r="QTA311" s="1"/>
      <c r="QTB311" s="1"/>
      <c r="QTC311" s="1"/>
      <c r="QTD311" s="1"/>
      <c r="QTE311" s="1"/>
      <c r="QTF311" s="1"/>
      <c r="QTG311" s="1"/>
      <c r="QTH311" s="1"/>
      <c r="QTI311" s="1"/>
      <c r="QTJ311" s="1"/>
      <c r="QTK311" s="1"/>
      <c r="QTL311" s="1"/>
      <c r="QTM311" s="1"/>
      <c r="QTN311" s="1"/>
      <c r="QTO311" s="1"/>
      <c r="QTP311" s="1"/>
      <c r="QTQ311" s="1"/>
      <c r="QTR311" s="1"/>
      <c r="QTS311" s="1"/>
      <c r="QTT311" s="1"/>
      <c r="QTU311" s="1"/>
      <c r="QTV311" s="1"/>
      <c r="QTW311" s="1"/>
      <c r="QTX311" s="1"/>
      <c r="QTY311" s="1"/>
      <c r="QTZ311" s="1"/>
      <c r="QUA311" s="1"/>
      <c r="QUB311" s="1"/>
      <c r="QUC311" s="1"/>
      <c r="QUD311" s="1"/>
      <c r="QUE311" s="1"/>
      <c r="QUF311" s="1"/>
      <c r="QUG311" s="1"/>
      <c r="QUH311" s="1"/>
      <c r="QUI311" s="1"/>
      <c r="QUJ311" s="1"/>
      <c r="QUK311" s="1"/>
      <c r="QUL311" s="1"/>
      <c r="QUM311" s="1"/>
      <c r="QUN311" s="1"/>
      <c r="QUO311" s="1"/>
      <c r="QUP311" s="1"/>
      <c r="QUQ311" s="1"/>
      <c r="QUR311" s="1"/>
      <c r="QUS311" s="1"/>
      <c r="QUT311" s="1"/>
      <c r="QUU311" s="1"/>
      <c r="QUV311" s="1"/>
      <c r="QUW311" s="1"/>
      <c r="QUX311" s="1"/>
      <c r="QUY311" s="1"/>
      <c r="QUZ311" s="1"/>
      <c r="QVA311" s="1"/>
      <c r="QVB311" s="1"/>
      <c r="QVC311" s="1"/>
      <c r="QVD311" s="1"/>
      <c r="QVE311" s="1"/>
      <c r="QVF311" s="1"/>
      <c r="QVG311" s="1"/>
      <c r="QVH311" s="1"/>
      <c r="QVI311" s="1"/>
      <c r="QVJ311" s="1"/>
      <c r="QVK311" s="1"/>
      <c r="QVL311" s="1"/>
      <c r="QVM311" s="1"/>
      <c r="QVN311" s="1"/>
      <c r="QVO311" s="1"/>
      <c r="QVP311" s="1"/>
      <c r="QVQ311" s="1"/>
      <c r="QVR311" s="1"/>
      <c r="QVS311" s="1"/>
      <c r="QVT311" s="1"/>
      <c r="QVU311" s="1"/>
      <c r="QVV311" s="1"/>
      <c r="QVW311" s="1"/>
      <c r="QVX311" s="1"/>
      <c r="QVY311" s="1"/>
      <c r="QVZ311" s="1"/>
      <c r="QWA311" s="1"/>
      <c r="QWB311" s="1"/>
      <c r="QWC311" s="1"/>
      <c r="QWD311" s="1"/>
      <c r="QWE311" s="1"/>
      <c r="QWF311" s="1"/>
      <c r="QWG311" s="1"/>
      <c r="QWH311" s="1"/>
      <c r="QWI311" s="1"/>
      <c r="QWJ311" s="1"/>
      <c r="QWK311" s="1"/>
      <c r="QWL311" s="1"/>
      <c r="QWM311" s="1"/>
      <c r="QWN311" s="1"/>
      <c r="QWO311" s="1"/>
      <c r="QWP311" s="1"/>
      <c r="QWQ311" s="1"/>
      <c r="QWR311" s="1"/>
      <c r="QWS311" s="1"/>
      <c r="QWT311" s="1"/>
      <c r="QWU311" s="1"/>
      <c r="QWV311" s="1"/>
      <c r="QWW311" s="1"/>
      <c r="QWX311" s="1"/>
      <c r="QWY311" s="1"/>
      <c r="QWZ311" s="1"/>
      <c r="QXA311" s="1"/>
      <c r="QXB311" s="1"/>
      <c r="QXC311" s="1"/>
      <c r="QXD311" s="1"/>
      <c r="QXE311" s="1"/>
      <c r="QXF311" s="1"/>
      <c r="QXG311" s="1"/>
      <c r="QXH311" s="1"/>
      <c r="QXI311" s="1"/>
      <c r="QXJ311" s="1"/>
      <c r="QXK311" s="1"/>
      <c r="QXL311" s="1"/>
      <c r="QXM311" s="1"/>
      <c r="QXN311" s="1"/>
      <c r="QXO311" s="1"/>
      <c r="QXP311" s="1"/>
      <c r="QXQ311" s="1"/>
      <c r="QXR311" s="1"/>
      <c r="QXS311" s="1"/>
      <c r="QXT311" s="1"/>
      <c r="QXU311" s="1"/>
      <c r="QXV311" s="1"/>
      <c r="QXW311" s="1"/>
      <c r="QXX311" s="1"/>
      <c r="QXY311" s="1"/>
      <c r="QXZ311" s="1"/>
      <c r="QYA311" s="1"/>
      <c r="QYB311" s="1"/>
      <c r="QYC311" s="1"/>
      <c r="QYD311" s="1"/>
      <c r="QYE311" s="1"/>
      <c r="QYF311" s="1"/>
      <c r="QYG311" s="1"/>
      <c r="QYH311" s="1"/>
      <c r="QYI311" s="1"/>
      <c r="QYJ311" s="1"/>
      <c r="QYK311" s="1"/>
      <c r="QYL311" s="1"/>
      <c r="QYM311" s="1"/>
      <c r="QYN311" s="1"/>
      <c r="QYO311" s="1"/>
      <c r="QYP311" s="1"/>
      <c r="QYQ311" s="1"/>
      <c r="QYR311" s="1"/>
      <c r="QYS311" s="1"/>
      <c r="QYT311" s="1"/>
      <c r="QYU311" s="1"/>
      <c r="QYV311" s="1"/>
      <c r="QYW311" s="1"/>
      <c r="QYX311" s="1"/>
      <c r="QYY311" s="1"/>
      <c r="QYZ311" s="1"/>
      <c r="QZA311" s="1"/>
      <c r="QZB311" s="1"/>
      <c r="QZC311" s="1"/>
      <c r="QZD311" s="1"/>
      <c r="QZE311" s="1"/>
      <c r="QZF311" s="1"/>
      <c r="QZG311" s="1"/>
      <c r="QZH311" s="1"/>
      <c r="QZI311" s="1"/>
      <c r="QZJ311" s="1"/>
      <c r="QZK311" s="1"/>
      <c r="QZL311" s="1"/>
      <c r="QZM311" s="1"/>
      <c r="QZN311" s="1"/>
      <c r="QZO311" s="1"/>
      <c r="QZP311" s="1"/>
      <c r="QZQ311" s="1"/>
      <c r="QZR311" s="1"/>
      <c r="QZS311" s="1"/>
      <c r="QZT311" s="1"/>
      <c r="QZU311" s="1"/>
      <c r="QZV311" s="1"/>
      <c r="QZW311" s="1"/>
      <c r="QZX311" s="1"/>
      <c r="QZY311" s="1"/>
      <c r="QZZ311" s="1"/>
      <c r="RAA311" s="1"/>
      <c r="RAB311" s="1"/>
      <c r="RAC311" s="1"/>
      <c r="RAD311" s="1"/>
      <c r="RAE311" s="1"/>
      <c r="RAF311" s="1"/>
      <c r="RAG311" s="1"/>
      <c r="RAH311" s="1"/>
      <c r="RAI311" s="1"/>
      <c r="RAJ311" s="1"/>
      <c r="RAK311" s="1"/>
      <c r="RAL311" s="1"/>
      <c r="RAM311" s="1"/>
      <c r="RAN311" s="1"/>
      <c r="RAO311" s="1"/>
      <c r="RAP311" s="1"/>
      <c r="RAQ311" s="1"/>
      <c r="RAR311" s="1"/>
      <c r="RAS311" s="1"/>
      <c r="RAT311" s="1"/>
      <c r="RAU311" s="1"/>
      <c r="RAV311" s="1"/>
      <c r="RAW311" s="1"/>
      <c r="RAX311" s="1"/>
      <c r="RAY311" s="1"/>
      <c r="RAZ311" s="1"/>
      <c r="RBA311" s="1"/>
      <c r="RBB311" s="1"/>
      <c r="RBC311" s="1"/>
      <c r="RBD311" s="1"/>
      <c r="RBE311" s="1"/>
      <c r="RBF311" s="1"/>
      <c r="RBG311" s="1"/>
      <c r="RBH311" s="1"/>
      <c r="RBI311" s="1"/>
      <c r="RBJ311" s="1"/>
      <c r="RBK311" s="1"/>
      <c r="RBL311" s="1"/>
      <c r="RBM311" s="1"/>
      <c r="RBN311" s="1"/>
      <c r="RBO311" s="1"/>
      <c r="RBP311" s="1"/>
      <c r="RBQ311" s="1"/>
      <c r="RBR311" s="1"/>
      <c r="RBS311" s="1"/>
      <c r="RBT311" s="1"/>
      <c r="RBU311" s="1"/>
      <c r="RBV311" s="1"/>
      <c r="RBW311" s="1"/>
      <c r="RBX311" s="1"/>
      <c r="RBY311" s="1"/>
      <c r="RBZ311" s="1"/>
      <c r="RCA311" s="1"/>
      <c r="RCB311" s="1"/>
      <c r="RCC311" s="1"/>
      <c r="RCD311" s="1"/>
      <c r="RCE311" s="1"/>
      <c r="RCF311" s="1"/>
      <c r="RCG311" s="1"/>
      <c r="RCH311" s="1"/>
      <c r="RCI311" s="1"/>
      <c r="RCJ311" s="1"/>
      <c r="RCK311" s="1"/>
      <c r="RCL311" s="1"/>
      <c r="RCM311" s="1"/>
      <c r="RCN311" s="1"/>
      <c r="RCO311" s="1"/>
      <c r="RCP311" s="1"/>
      <c r="RCQ311" s="1"/>
      <c r="RCR311" s="1"/>
      <c r="RCS311" s="1"/>
      <c r="RCT311" s="1"/>
      <c r="RCU311" s="1"/>
      <c r="RCV311" s="1"/>
      <c r="RCW311" s="1"/>
      <c r="RCX311" s="1"/>
      <c r="RCY311" s="1"/>
      <c r="RCZ311" s="1"/>
      <c r="RDA311" s="1"/>
      <c r="RDB311" s="1"/>
      <c r="RDC311" s="1"/>
      <c r="RDD311" s="1"/>
      <c r="RDE311" s="1"/>
      <c r="RDF311" s="1"/>
      <c r="RDG311" s="1"/>
      <c r="RDH311" s="1"/>
      <c r="RDI311" s="1"/>
      <c r="RDJ311" s="1"/>
      <c r="RDK311" s="1"/>
      <c r="RDL311" s="1"/>
      <c r="RDM311" s="1"/>
      <c r="RDN311" s="1"/>
      <c r="RDO311" s="1"/>
      <c r="RDP311" s="1"/>
      <c r="RDQ311" s="1"/>
      <c r="RDR311" s="1"/>
      <c r="RDS311" s="1"/>
      <c r="RDT311" s="1"/>
      <c r="RDU311" s="1"/>
      <c r="RDV311" s="1"/>
      <c r="RDW311" s="1"/>
      <c r="RDX311" s="1"/>
      <c r="RDY311" s="1"/>
      <c r="RDZ311" s="1"/>
      <c r="REA311" s="1"/>
      <c r="REB311" s="1"/>
      <c r="REC311" s="1"/>
      <c r="RED311" s="1"/>
      <c r="REE311" s="1"/>
      <c r="REF311" s="1"/>
      <c r="REG311" s="1"/>
      <c r="REH311" s="1"/>
      <c r="REI311" s="1"/>
      <c r="REJ311" s="1"/>
      <c r="REK311" s="1"/>
      <c r="REL311" s="1"/>
      <c r="REM311" s="1"/>
      <c r="REN311" s="1"/>
      <c r="REO311" s="1"/>
      <c r="REP311" s="1"/>
      <c r="REQ311" s="1"/>
      <c r="RER311" s="1"/>
      <c r="RES311" s="1"/>
      <c r="RET311" s="1"/>
      <c r="REU311" s="1"/>
      <c r="REV311" s="1"/>
      <c r="REW311" s="1"/>
      <c r="REX311" s="1"/>
      <c r="REY311" s="1"/>
      <c r="REZ311" s="1"/>
      <c r="RFA311" s="1"/>
      <c r="RFB311" s="1"/>
      <c r="RFC311" s="1"/>
      <c r="RFD311" s="1"/>
      <c r="RFE311" s="1"/>
      <c r="RFF311" s="1"/>
      <c r="RFG311" s="1"/>
      <c r="RFH311" s="1"/>
      <c r="RFI311" s="1"/>
      <c r="RFJ311" s="1"/>
      <c r="RFK311" s="1"/>
      <c r="RFL311" s="1"/>
      <c r="RFM311" s="1"/>
      <c r="RFN311" s="1"/>
      <c r="RFO311" s="1"/>
      <c r="RFP311" s="1"/>
      <c r="RFQ311" s="1"/>
      <c r="RFR311" s="1"/>
      <c r="RFS311" s="1"/>
      <c r="RFT311" s="1"/>
      <c r="RFU311" s="1"/>
      <c r="RFV311" s="1"/>
      <c r="RFW311" s="1"/>
      <c r="RFX311" s="1"/>
      <c r="RFY311" s="1"/>
      <c r="RFZ311" s="1"/>
      <c r="RGA311" s="1"/>
      <c r="RGB311" s="1"/>
      <c r="RGC311" s="1"/>
      <c r="RGD311" s="1"/>
      <c r="RGE311" s="1"/>
      <c r="RGF311" s="1"/>
      <c r="RGG311" s="1"/>
      <c r="RGH311" s="1"/>
      <c r="RGI311" s="1"/>
      <c r="RGJ311" s="1"/>
      <c r="RGK311" s="1"/>
      <c r="RGL311" s="1"/>
      <c r="RGM311" s="1"/>
      <c r="RGN311" s="1"/>
      <c r="RGO311" s="1"/>
      <c r="RGP311" s="1"/>
      <c r="RGQ311" s="1"/>
      <c r="RGR311" s="1"/>
      <c r="RGS311" s="1"/>
      <c r="RGT311" s="1"/>
      <c r="RGU311" s="1"/>
      <c r="RGV311" s="1"/>
      <c r="RGW311" s="1"/>
      <c r="RGX311" s="1"/>
      <c r="RGY311" s="1"/>
      <c r="RGZ311" s="1"/>
      <c r="RHA311" s="1"/>
      <c r="RHB311" s="1"/>
      <c r="RHC311" s="1"/>
      <c r="RHD311" s="1"/>
      <c r="RHE311" s="1"/>
      <c r="RHF311" s="1"/>
      <c r="RHG311" s="1"/>
      <c r="RHH311" s="1"/>
      <c r="RHI311" s="1"/>
      <c r="RHJ311" s="1"/>
      <c r="RHK311" s="1"/>
      <c r="RHL311" s="1"/>
      <c r="RHM311" s="1"/>
      <c r="RHN311" s="1"/>
      <c r="RHO311" s="1"/>
      <c r="RHP311" s="1"/>
      <c r="RHQ311" s="1"/>
      <c r="RHR311" s="1"/>
      <c r="RHS311" s="1"/>
      <c r="RHT311" s="1"/>
      <c r="RHU311" s="1"/>
      <c r="RHV311" s="1"/>
      <c r="RHW311" s="1"/>
      <c r="RHX311" s="1"/>
      <c r="RHY311" s="1"/>
      <c r="RHZ311" s="1"/>
      <c r="RIA311" s="1"/>
      <c r="RIB311" s="1"/>
      <c r="RIC311" s="1"/>
      <c r="RID311" s="1"/>
      <c r="RIE311" s="1"/>
      <c r="RIF311" s="1"/>
      <c r="RIG311" s="1"/>
      <c r="RIH311" s="1"/>
      <c r="RII311" s="1"/>
      <c r="RIJ311" s="1"/>
      <c r="RIK311" s="1"/>
      <c r="RIL311" s="1"/>
      <c r="RIM311" s="1"/>
      <c r="RIN311" s="1"/>
      <c r="RIO311" s="1"/>
      <c r="RIP311" s="1"/>
      <c r="RIQ311" s="1"/>
      <c r="RIR311" s="1"/>
      <c r="RIS311" s="1"/>
      <c r="RIT311" s="1"/>
      <c r="RIU311" s="1"/>
      <c r="RIV311" s="1"/>
      <c r="RIW311" s="1"/>
      <c r="RIX311" s="1"/>
      <c r="RIY311" s="1"/>
      <c r="RIZ311" s="1"/>
      <c r="RJA311" s="1"/>
      <c r="RJB311" s="1"/>
      <c r="RJC311" s="1"/>
      <c r="RJD311" s="1"/>
      <c r="RJE311" s="1"/>
      <c r="RJF311" s="1"/>
      <c r="RJG311" s="1"/>
      <c r="RJH311" s="1"/>
      <c r="RJI311" s="1"/>
      <c r="RJJ311" s="1"/>
      <c r="RJK311" s="1"/>
      <c r="RJL311" s="1"/>
      <c r="RJM311" s="1"/>
      <c r="RJN311" s="1"/>
      <c r="RJO311" s="1"/>
      <c r="RJP311" s="1"/>
      <c r="RJQ311" s="1"/>
      <c r="RJR311" s="1"/>
      <c r="RJS311" s="1"/>
      <c r="RJT311" s="1"/>
      <c r="RJU311" s="1"/>
      <c r="RJV311" s="1"/>
      <c r="RJW311" s="1"/>
      <c r="RJX311" s="1"/>
      <c r="RJY311" s="1"/>
      <c r="RJZ311" s="1"/>
      <c r="RKA311" s="1"/>
      <c r="RKB311" s="1"/>
      <c r="RKC311" s="1"/>
      <c r="RKD311" s="1"/>
      <c r="RKE311" s="1"/>
      <c r="RKF311" s="1"/>
      <c r="RKG311" s="1"/>
      <c r="RKH311" s="1"/>
      <c r="RKI311" s="1"/>
      <c r="RKJ311" s="1"/>
      <c r="RKK311" s="1"/>
      <c r="RKL311" s="1"/>
      <c r="RKM311" s="1"/>
      <c r="RKN311" s="1"/>
      <c r="RKO311" s="1"/>
      <c r="RKP311" s="1"/>
      <c r="RKQ311" s="1"/>
      <c r="RKR311" s="1"/>
      <c r="RKS311" s="1"/>
      <c r="RKT311" s="1"/>
      <c r="RKU311" s="1"/>
      <c r="RKV311" s="1"/>
      <c r="RKW311" s="1"/>
      <c r="RKX311" s="1"/>
      <c r="RKY311" s="1"/>
      <c r="RKZ311" s="1"/>
      <c r="RLA311" s="1"/>
      <c r="RLB311" s="1"/>
      <c r="RLC311" s="1"/>
      <c r="RLD311" s="1"/>
      <c r="RLE311" s="1"/>
      <c r="RLF311" s="1"/>
      <c r="RLG311" s="1"/>
      <c r="RLH311" s="1"/>
      <c r="RLI311" s="1"/>
      <c r="RLJ311" s="1"/>
      <c r="RLK311" s="1"/>
      <c r="RLL311" s="1"/>
      <c r="RLM311" s="1"/>
      <c r="RLN311" s="1"/>
      <c r="RLO311" s="1"/>
      <c r="RLP311" s="1"/>
      <c r="RLQ311" s="1"/>
      <c r="RLR311" s="1"/>
      <c r="RLS311" s="1"/>
      <c r="RLT311" s="1"/>
      <c r="RLU311" s="1"/>
      <c r="RLV311" s="1"/>
      <c r="RLW311" s="1"/>
      <c r="RLX311" s="1"/>
      <c r="RLY311" s="1"/>
      <c r="RLZ311" s="1"/>
      <c r="RMA311" s="1"/>
      <c r="RMB311" s="1"/>
      <c r="RMC311" s="1"/>
      <c r="RMD311" s="1"/>
      <c r="RME311" s="1"/>
      <c r="RMF311" s="1"/>
      <c r="RMG311" s="1"/>
      <c r="RMH311" s="1"/>
      <c r="RMI311" s="1"/>
      <c r="RMJ311" s="1"/>
      <c r="RMK311" s="1"/>
      <c r="RML311" s="1"/>
      <c r="RMM311" s="1"/>
      <c r="RMN311" s="1"/>
      <c r="RMO311" s="1"/>
      <c r="RMP311" s="1"/>
      <c r="RMQ311" s="1"/>
      <c r="RMR311" s="1"/>
      <c r="RMS311" s="1"/>
      <c r="RMT311" s="1"/>
      <c r="RMU311" s="1"/>
      <c r="RMV311" s="1"/>
      <c r="RMW311" s="1"/>
      <c r="RMX311" s="1"/>
      <c r="RMY311" s="1"/>
      <c r="RMZ311" s="1"/>
      <c r="RNA311" s="1"/>
      <c r="RNB311" s="1"/>
      <c r="RNC311" s="1"/>
      <c r="RND311" s="1"/>
      <c r="RNE311" s="1"/>
      <c r="RNF311" s="1"/>
      <c r="RNG311" s="1"/>
      <c r="RNH311" s="1"/>
      <c r="RNI311" s="1"/>
      <c r="RNJ311" s="1"/>
      <c r="RNK311" s="1"/>
      <c r="RNL311" s="1"/>
      <c r="RNM311" s="1"/>
      <c r="RNN311" s="1"/>
      <c r="RNO311" s="1"/>
      <c r="RNP311" s="1"/>
      <c r="RNQ311" s="1"/>
      <c r="RNR311" s="1"/>
      <c r="RNS311" s="1"/>
      <c r="RNT311" s="1"/>
      <c r="RNU311" s="1"/>
      <c r="RNV311" s="1"/>
      <c r="RNW311" s="1"/>
      <c r="RNX311" s="1"/>
      <c r="RNY311" s="1"/>
      <c r="RNZ311" s="1"/>
      <c r="ROA311" s="1"/>
      <c r="ROB311" s="1"/>
      <c r="ROC311" s="1"/>
      <c r="ROD311" s="1"/>
      <c r="ROE311" s="1"/>
      <c r="ROF311" s="1"/>
      <c r="ROG311" s="1"/>
      <c r="ROH311" s="1"/>
      <c r="ROI311" s="1"/>
      <c r="ROJ311" s="1"/>
      <c r="ROK311" s="1"/>
      <c r="ROL311" s="1"/>
      <c r="ROM311" s="1"/>
      <c r="RON311" s="1"/>
      <c r="ROO311" s="1"/>
      <c r="ROP311" s="1"/>
      <c r="ROQ311" s="1"/>
      <c r="ROR311" s="1"/>
      <c r="ROS311" s="1"/>
      <c r="ROT311" s="1"/>
      <c r="ROU311" s="1"/>
      <c r="ROV311" s="1"/>
      <c r="ROW311" s="1"/>
      <c r="ROX311" s="1"/>
      <c r="ROY311" s="1"/>
      <c r="ROZ311" s="1"/>
      <c r="RPA311" s="1"/>
      <c r="RPB311" s="1"/>
      <c r="RPC311" s="1"/>
      <c r="RPD311" s="1"/>
      <c r="RPE311" s="1"/>
      <c r="RPF311" s="1"/>
      <c r="RPG311" s="1"/>
      <c r="RPH311" s="1"/>
      <c r="RPI311" s="1"/>
      <c r="RPJ311" s="1"/>
      <c r="RPK311" s="1"/>
      <c r="RPL311" s="1"/>
      <c r="RPM311" s="1"/>
      <c r="RPN311" s="1"/>
      <c r="RPO311" s="1"/>
      <c r="RPP311" s="1"/>
      <c r="RPQ311" s="1"/>
      <c r="RPR311" s="1"/>
      <c r="RPS311" s="1"/>
      <c r="RPT311" s="1"/>
      <c r="RPU311" s="1"/>
      <c r="RPV311" s="1"/>
      <c r="RPW311" s="1"/>
      <c r="RPX311" s="1"/>
      <c r="RPY311" s="1"/>
      <c r="RPZ311" s="1"/>
      <c r="RQA311" s="1"/>
      <c r="RQB311" s="1"/>
      <c r="RQC311" s="1"/>
      <c r="RQD311" s="1"/>
      <c r="RQE311" s="1"/>
      <c r="RQF311" s="1"/>
      <c r="RQG311" s="1"/>
      <c r="RQH311" s="1"/>
      <c r="RQI311" s="1"/>
      <c r="RQJ311" s="1"/>
      <c r="RQK311" s="1"/>
      <c r="RQL311" s="1"/>
      <c r="RQM311" s="1"/>
      <c r="RQN311" s="1"/>
      <c r="RQO311" s="1"/>
      <c r="RQP311" s="1"/>
      <c r="RQQ311" s="1"/>
      <c r="RQR311" s="1"/>
      <c r="RQS311" s="1"/>
      <c r="RQT311" s="1"/>
      <c r="RQU311" s="1"/>
      <c r="RQV311" s="1"/>
      <c r="RQW311" s="1"/>
      <c r="RQX311" s="1"/>
      <c r="RQY311" s="1"/>
      <c r="RQZ311" s="1"/>
      <c r="RRA311" s="1"/>
      <c r="RRB311" s="1"/>
      <c r="RRC311" s="1"/>
      <c r="RRD311" s="1"/>
      <c r="RRE311" s="1"/>
      <c r="RRF311" s="1"/>
      <c r="RRG311" s="1"/>
      <c r="RRH311" s="1"/>
      <c r="RRI311" s="1"/>
      <c r="RRJ311" s="1"/>
      <c r="RRK311" s="1"/>
      <c r="RRL311" s="1"/>
      <c r="RRM311" s="1"/>
      <c r="RRN311" s="1"/>
      <c r="RRO311" s="1"/>
      <c r="RRP311" s="1"/>
      <c r="RRQ311" s="1"/>
      <c r="RRR311" s="1"/>
      <c r="RRS311" s="1"/>
      <c r="RRT311" s="1"/>
      <c r="RRU311" s="1"/>
      <c r="RRV311" s="1"/>
      <c r="RRW311" s="1"/>
      <c r="RRX311" s="1"/>
      <c r="RRY311" s="1"/>
      <c r="RRZ311" s="1"/>
      <c r="RSA311" s="1"/>
      <c r="RSB311" s="1"/>
      <c r="RSC311" s="1"/>
      <c r="RSD311" s="1"/>
      <c r="RSE311" s="1"/>
      <c r="RSF311" s="1"/>
      <c r="RSG311" s="1"/>
      <c r="RSH311" s="1"/>
      <c r="RSI311" s="1"/>
      <c r="RSJ311" s="1"/>
      <c r="RSK311" s="1"/>
      <c r="RSL311" s="1"/>
      <c r="RSM311" s="1"/>
      <c r="RSN311" s="1"/>
      <c r="RSO311" s="1"/>
      <c r="RSP311" s="1"/>
      <c r="RSQ311" s="1"/>
      <c r="RSR311" s="1"/>
      <c r="RSS311" s="1"/>
      <c r="RST311" s="1"/>
      <c r="RSU311" s="1"/>
      <c r="RSV311" s="1"/>
      <c r="RSW311" s="1"/>
      <c r="RSX311" s="1"/>
      <c r="RSY311" s="1"/>
      <c r="RSZ311" s="1"/>
      <c r="RTA311" s="1"/>
      <c r="RTB311" s="1"/>
      <c r="RTC311" s="1"/>
      <c r="RTD311" s="1"/>
      <c r="RTE311" s="1"/>
      <c r="RTF311" s="1"/>
      <c r="RTG311" s="1"/>
      <c r="RTH311" s="1"/>
      <c r="RTI311" s="1"/>
      <c r="RTJ311" s="1"/>
      <c r="RTK311" s="1"/>
      <c r="RTL311" s="1"/>
      <c r="RTM311" s="1"/>
      <c r="RTN311" s="1"/>
      <c r="RTO311" s="1"/>
      <c r="RTP311" s="1"/>
      <c r="RTQ311" s="1"/>
      <c r="RTR311" s="1"/>
      <c r="RTS311" s="1"/>
      <c r="RTT311" s="1"/>
      <c r="RTU311" s="1"/>
      <c r="RTV311" s="1"/>
      <c r="RTW311" s="1"/>
      <c r="RTX311" s="1"/>
      <c r="RTY311" s="1"/>
      <c r="RTZ311" s="1"/>
      <c r="RUA311" s="1"/>
      <c r="RUB311" s="1"/>
      <c r="RUC311" s="1"/>
      <c r="RUD311" s="1"/>
      <c r="RUE311" s="1"/>
      <c r="RUF311" s="1"/>
      <c r="RUG311" s="1"/>
      <c r="RUH311" s="1"/>
      <c r="RUI311" s="1"/>
      <c r="RUJ311" s="1"/>
      <c r="RUK311" s="1"/>
      <c r="RUL311" s="1"/>
      <c r="RUM311" s="1"/>
      <c r="RUN311" s="1"/>
      <c r="RUO311" s="1"/>
      <c r="RUP311" s="1"/>
      <c r="RUQ311" s="1"/>
      <c r="RUR311" s="1"/>
      <c r="RUS311" s="1"/>
      <c r="RUT311" s="1"/>
      <c r="RUU311" s="1"/>
      <c r="RUV311" s="1"/>
      <c r="RUW311" s="1"/>
      <c r="RUX311" s="1"/>
      <c r="RUY311" s="1"/>
      <c r="RUZ311" s="1"/>
      <c r="RVA311" s="1"/>
      <c r="RVB311" s="1"/>
      <c r="RVC311" s="1"/>
      <c r="RVD311" s="1"/>
      <c r="RVE311" s="1"/>
      <c r="RVF311" s="1"/>
      <c r="RVG311" s="1"/>
      <c r="RVH311" s="1"/>
      <c r="RVI311" s="1"/>
      <c r="RVJ311" s="1"/>
      <c r="RVK311" s="1"/>
      <c r="RVL311" s="1"/>
      <c r="RVM311" s="1"/>
      <c r="RVN311" s="1"/>
      <c r="RVO311" s="1"/>
      <c r="RVP311" s="1"/>
      <c r="RVQ311" s="1"/>
      <c r="RVR311" s="1"/>
      <c r="RVS311" s="1"/>
      <c r="RVT311" s="1"/>
      <c r="RVU311" s="1"/>
      <c r="RVV311" s="1"/>
      <c r="RVW311" s="1"/>
      <c r="RVX311" s="1"/>
      <c r="RVY311" s="1"/>
      <c r="RVZ311" s="1"/>
      <c r="RWA311" s="1"/>
      <c r="RWB311" s="1"/>
      <c r="RWC311" s="1"/>
      <c r="RWD311" s="1"/>
      <c r="RWE311" s="1"/>
      <c r="RWF311" s="1"/>
      <c r="RWG311" s="1"/>
      <c r="RWH311" s="1"/>
      <c r="RWI311" s="1"/>
      <c r="RWJ311" s="1"/>
      <c r="RWK311" s="1"/>
      <c r="RWL311" s="1"/>
      <c r="RWM311" s="1"/>
      <c r="RWN311" s="1"/>
      <c r="RWO311" s="1"/>
      <c r="RWP311" s="1"/>
      <c r="RWQ311" s="1"/>
      <c r="RWR311" s="1"/>
      <c r="RWS311" s="1"/>
      <c r="RWT311" s="1"/>
      <c r="RWU311" s="1"/>
      <c r="RWV311" s="1"/>
      <c r="RWW311" s="1"/>
      <c r="RWX311" s="1"/>
      <c r="RWY311" s="1"/>
      <c r="RWZ311" s="1"/>
      <c r="RXA311" s="1"/>
      <c r="RXB311" s="1"/>
      <c r="RXC311" s="1"/>
      <c r="RXD311" s="1"/>
      <c r="RXE311" s="1"/>
      <c r="RXF311" s="1"/>
      <c r="RXG311" s="1"/>
      <c r="RXH311" s="1"/>
      <c r="RXI311" s="1"/>
      <c r="RXJ311" s="1"/>
      <c r="RXK311" s="1"/>
      <c r="RXL311" s="1"/>
      <c r="RXM311" s="1"/>
      <c r="RXN311" s="1"/>
      <c r="RXO311" s="1"/>
      <c r="RXP311" s="1"/>
      <c r="RXQ311" s="1"/>
      <c r="RXR311" s="1"/>
      <c r="RXS311" s="1"/>
      <c r="RXT311" s="1"/>
      <c r="RXU311" s="1"/>
      <c r="RXV311" s="1"/>
      <c r="RXW311" s="1"/>
      <c r="RXX311" s="1"/>
      <c r="RXY311" s="1"/>
      <c r="RXZ311" s="1"/>
      <c r="RYA311" s="1"/>
      <c r="RYB311" s="1"/>
      <c r="RYC311" s="1"/>
      <c r="RYD311" s="1"/>
      <c r="RYE311" s="1"/>
      <c r="RYF311" s="1"/>
      <c r="RYG311" s="1"/>
      <c r="RYH311" s="1"/>
      <c r="RYI311" s="1"/>
      <c r="RYJ311" s="1"/>
      <c r="RYK311" s="1"/>
      <c r="RYL311" s="1"/>
      <c r="RYM311" s="1"/>
      <c r="RYN311" s="1"/>
      <c r="RYO311" s="1"/>
      <c r="RYP311" s="1"/>
      <c r="RYQ311" s="1"/>
      <c r="RYR311" s="1"/>
      <c r="RYS311" s="1"/>
      <c r="RYT311" s="1"/>
      <c r="RYU311" s="1"/>
      <c r="RYV311" s="1"/>
      <c r="RYW311" s="1"/>
      <c r="RYX311" s="1"/>
      <c r="RYY311" s="1"/>
      <c r="RYZ311" s="1"/>
      <c r="RZA311" s="1"/>
      <c r="RZB311" s="1"/>
      <c r="RZC311" s="1"/>
      <c r="RZD311" s="1"/>
      <c r="RZE311" s="1"/>
      <c r="RZF311" s="1"/>
      <c r="RZG311" s="1"/>
      <c r="RZH311" s="1"/>
      <c r="RZI311" s="1"/>
      <c r="RZJ311" s="1"/>
      <c r="RZK311" s="1"/>
      <c r="RZL311" s="1"/>
      <c r="RZM311" s="1"/>
      <c r="RZN311" s="1"/>
      <c r="RZO311" s="1"/>
      <c r="RZP311" s="1"/>
      <c r="RZQ311" s="1"/>
      <c r="RZR311" s="1"/>
      <c r="RZS311" s="1"/>
      <c r="RZT311" s="1"/>
      <c r="RZU311" s="1"/>
      <c r="RZV311" s="1"/>
      <c r="RZW311" s="1"/>
      <c r="RZX311" s="1"/>
      <c r="RZY311" s="1"/>
      <c r="RZZ311" s="1"/>
      <c r="SAA311" s="1"/>
      <c r="SAB311" s="1"/>
      <c r="SAC311" s="1"/>
      <c r="SAD311" s="1"/>
      <c r="SAE311" s="1"/>
      <c r="SAF311" s="1"/>
      <c r="SAG311" s="1"/>
      <c r="SAH311" s="1"/>
      <c r="SAI311" s="1"/>
      <c r="SAJ311" s="1"/>
      <c r="SAK311" s="1"/>
      <c r="SAL311" s="1"/>
      <c r="SAM311" s="1"/>
      <c r="SAN311" s="1"/>
      <c r="SAO311" s="1"/>
      <c r="SAP311" s="1"/>
      <c r="SAQ311" s="1"/>
      <c r="SAR311" s="1"/>
      <c r="SAS311" s="1"/>
      <c r="SAT311" s="1"/>
      <c r="SAU311" s="1"/>
      <c r="SAV311" s="1"/>
      <c r="SAW311" s="1"/>
      <c r="SAX311" s="1"/>
      <c r="SAY311" s="1"/>
      <c r="SAZ311" s="1"/>
      <c r="SBA311" s="1"/>
      <c r="SBB311" s="1"/>
      <c r="SBC311" s="1"/>
      <c r="SBD311" s="1"/>
      <c r="SBE311" s="1"/>
      <c r="SBF311" s="1"/>
      <c r="SBG311" s="1"/>
      <c r="SBH311" s="1"/>
      <c r="SBI311" s="1"/>
      <c r="SBJ311" s="1"/>
      <c r="SBK311" s="1"/>
      <c r="SBL311" s="1"/>
      <c r="SBM311" s="1"/>
      <c r="SBN311" s="1"/>
      <c r="SBO311" s="1"/>
      <c r="SBP311" s="1"/>
      <c r="SBQ311" s="1"/>
      <c r="SBR311" s="1"/>
      <c r="SBS311" s="1"/>
      <c r="SBT311" s="1"/>
      <c r="SBU311" s="1"/>
      <c r="SBV311" s="1"/>
      <c r="SBW311" s="1"/>
      <c r="SBX311" s="1"/>
      <c r="SBY311" s="1"/>
      <c r="SBZ311" s="1"/>
      <c r="SCA311" s="1"/>
      <c r="SCB311" s="1"/>
      <c r="SCC311" s="1"/>
      <c r="SCD311" s="1"/>
      <c r="SCE311" s="1"/>
      <c r="SCF311" s="1"/>
      <c r="SCG311" s="1"/>
      <c r="SCH311" s="1"/>
      <c r="SCI311" s="1"/>
      <c r="SCJ311" s="1"/>
      <c r="SCK311" s="1"/>
      <c r="SCL311" s="1"/>
      <c r="SCM311" s="1"/>
      <c r="SCN311" s="1"/>
      <c r="SCO311" s="1"/>
      <c r="SCP311" s="1"/>
      <c r="SCQ311" s="1"/>
      <c r="SCR311" s="1"/>
      <c r="SCS311" s="1"/>
      <c r="SCT311" s="1"/>
      <c r="SCU311" s="1"/>
      <c r="SCV311" s="1"/>
      <c r="SCW311" s="1"/>
      <c r="SCX311" s="1"/>
      <c r="SCY311" s="1"/>
      <c r="SCZ311" s="1"/>
      <c r="SDA311" s="1"/>
      <c r="SDB311" s="1"/>
      <c r="SDC311" s="1"/>
      <c r="SDD311" s="1"/>
      <c r="SDE311" s="1"/>
      <c r="SDF311" s="1"/>
      <c r="SDG311" s="1"/>
      <c r="SDH311" s="1"/>
      <c r="SDI311" s="1"/>
      <c r="SDJ311" s="1"/>
      <c r="SDK311" s="1"/>
      <c r="SDL311" s="1"/>
      <c r="SDM311" s="1"/>
      <c r="SDN311" s="1"/>
      <c r="SDO311" s="1"/>
      <c r="SDP311" s="1"/>
      <c r="SDQ311" s="1"/>
      <c r="SDR311" s="1"/>
      <c r="SDS311" s="1"/>
      <c r="SDT311" s="1"/>
      <c r="SDU311" s="1"/>
      <c r="SDV311" s="1"/>
      <c r="SDW311" s="1"/>
      <c r="SDX311" s="1"/>
      <c r="SDY311" s="1"/>
      <c r="SDZ311" s="1"/>
      <c r="SEA311" s="1"/>
      <c r="SEB311" s="1"/>
      <c r="SEC311" s="1"/>
      <c r="SED311" s="1"/>
      <c r="SEE311" s="1"/>
      <c r="SEF311" s="1"/>
      <c r="SEG311" s="1"/>
      <c r="SEH311" s="1"/>
      <c r="SEI311" s="1"/>
      <c r="SEJ311" s="1"/>
      <c r="SEK311" s="1"/>
      <c r="SEL311" s="1"/>
      <c r="SEM311" s="1"/>
      <c r="SEN311" s="1"/>
      <c r="SEO311" s="1"/>
      <c r="SEP311" s="1"/>
      <c r="SEQ311" s="1"/>
      <c r="SER311" s="1"/>
      <c r="SES311" s="1"/>
      <c r="SET311" s="1"/>
      <c r="SEU311" s="1"/>
      <c r="SEV311" s="1"/>
      <c r="SEW311" s="1"/>
      <c r="SEX311" s="1"/>
      <c r="SEY311" s="1"/>
      <c r="SEZ311" s="1"/>
      <c r="SFA311" s="1"/>
      <c r="SFB311" s="1"/>
      <c r="SFC311" s="1"/>
      <c r="SFD311" s="1"/>
      <c r="SFE311" s="1"/>
      <c r="SFF311" s="1"/>
      <c r="SFG311" s="1"/>
      <c r="SFH311" s="1"/>
      <c r="SFI311" s="1"/>
      <c r="SFJ311" s="1"/>
      <c r="SFK311" s="1"/>
      <c r="SFL311" s="1"/>
      <c r="SFM311" s="1"/>
      <c r="SFN311" s="1"/>
      <c r="SFO311" s="1"/>
      <c r="SFP311" s="1"/>
      <c r="SFQ311" s="1"/>
      <c r="SFR311" s="1"/>
      <c r="SFS311" s="1"/>
      <c r="SFT311" s="1"/>
      <c r="SFU311" s="1"/>
      <c r="SFV311" s="1"/>
      <c r="SFW311" s="1"/>
      <c r="SFX311" s="1"/>
      <c r="SFY311" s="1"/>
      <c r="SFZ311" s="1"/>
      <c r="SGA311" s="1"/>
      <c r="SGB311" s="1"/>
      <c r="SGC311" s="1"/>
      <c r="SGD311" s="1"/>
      <c r="SGE311" s="1"/>
      <c r="SGF311" s="1"/>
      <c r="SGG311" s="1"/>
      <c r="SGH311" s="1"/>
      <c r="SGI311" s="1"/>
      <c r="SGJ311" s="1"/>
      <c r="SGK311" s="1"/>
      <c r="SGL311" s="1"/>
      <c r="SGM311" s="1"/>
      <c r="SGN311" s="1"/>
      <c r="SGO311" s="1"/>
      <c r="SGP311" s="1"/>
      <c r="SGQ311" s="1"/>
      <c r="SGR311" s="1"/>
      <c r="SGS311" s="1"/>
      <c r="SGT311" s="1"/>
      <c r="SGU311" s="1"/>
      <c r="SGV311" s="1"/>
      <c r="SGW311" s="1"/>
      <c r="SGX311" s="1"/>
      <c r="SGY311" s="1"/>
      <c r="SGZ311" s="1"/>
      <c r="SHA311" s="1"/>
      <c r="SHB311" s="1"/>
      <c r="SHC311" s="1"/>
      <c r="SHD311" s="1"/>
      <c r="SHE311" s="1"/>
      <c r="SHF311" s="1"/>
      <c r="SHG311" s="1"/>
      <c r="SHH311" s="1"/>
      <c r="SHI311" s="1"/>
      <c r="SHJ311" s="1"/>
      <c r="SHK311" s="1"/>
      <c r="SHL311" s="1"/>
      <c r="SHM311" s="1"/>
      <c r="SHN311" s="1"/>
      <c r="SHO311" s="1"/>
      <c r="SHP311" s="1"/>
      <c r="SHQ311" s="1"/>
      <c r="SHR311" s="1"/>
      <c r="SHS311" s="1"/>
      <c r="SHT311" s="1"/>
      <c r="SHU311" s="1"/>
      <c r="SHV311" s="1"/>
      <c r="SHW311" s="1"/>
      <c r="SHX311" s="1"/>
      <c r="SHY311" s="1"/>
      <c r="SHZ311" s="1"/>
      <c r="SIA311" s="1"/>
      <c r="SIB311" s="1"/>
      <c r="SIC311" s="1"/>
      <c r="SID311" s="1"/>
      <c r="SIE311" s="1"/>
      <c r="SIF311" s="1"/>
      <c r="SIG311" s="1"/>
      <c r="SIH311" s="1"/>
      <c r="SII311" s="1"/>
      <c r="SIJ311" s="1"/>
      <c r="SIK311" s="1"/>
      <c r="SIL311" s="1"/>
      <c r="SIM311" s="1"/>
      <c r="SIN311" s="1"/>
      <c r="SIO311" s="1"/>
      <c r="SIP311" s="1"/>
      <c r="SIQ311" s="1"/>
      <c r="SIR311" s="1"/>
      <c r="SIS311" s="1"/>
      <c r="SIT311" s="1"/>
      <c r="SIU311" s="1"/>
      <c r="SIV311" s="1"/>
      <c r="SIW311" s="1"/>
      <c r="SIX311" s="1"/>
      <c r="SIY311" s="1"/>
      <c r="SIZ311" s="1"/>
      <c r="SJA311" s="1"/>
      <c r="SJB311" s="1"/>
      <c r="SJC311" s="1"/>
      <c r="SJD311" s="1"/>
      <c r="SJE311" s="1"/>
      <c r="SJF311" s="1"/>
      <c r="SJG311" s="1"/>
      <c r="SJH311" s="1"/>
      <c r="SJI311" s="1"/>
      <c r="SJJ311" s="1"/>
      <c r="SJK311" s="1"/>
      <c r="SJL311" s="1"/>
      <c r="SJM311" s="1"/>
      <c r="SJN311" s="1"/>
      <c r="SJO311" s="1"/>
      <c r="SJP311" s="1"/>
      <c r="SJQ311" s="1"/>
      <c r="SJR311" s="1"/>
      <c r="SJS311" s="1"/>
      <c r="SJT311" s="1"/>
      <c r="SJU311" s="1"/>
      <c r="SJV311" s="1"/>
      <c r="SJW311" s="1"/>
      <c r="SJX311" s="1"/>
      <c r="SJY311" s="1"/>
      <c r="SJZ311" s="1"/>
      <c r="SKA311" s="1"/>
      <c r="SKB311" s="1"/>
      <c r="SKC311" s="1"/>
      <c r="SKD311" s="1"/>
      <c r="SKE311" s="1"/>
      <c r="SKF311" s="1"/>
      <c r="SKG311" s="1"/>
      <c r="SKH311" s="1"/>
      <c r="SKI311" s="1"/>
      <c r="SKJ311" s="1"/>
      <c r="SKK311" s="1"/>
      <c r="SKL311" s="1"/>
      <c r="SKM311" s="1"/>
      <c r="SKN311" s="1"/>
      <c r="SKO311" s="1"/>
      <c r="SKP311" s="1"/>
      <c r="SKQ311" s="1"/>
      <c r="SKR311" s="1"/>
      <c r="SKS311" s="1"/>
      <c r="SKT311" s="1"/>
      <c r="SKU311" s="1"/>
      <c r="SKV311" s="1"/>
      <c r="SKW311" s="1"/>
      <c r="SKX311" s="1"/>
      <c r="SKY311" s="1"/>
      <c r="SKZ311" s="1"/>
      <c r="SLA311" s="1"/>
      <c r="SLB311" s="1"/>
      <c r="SLC311" s="1"/>
      <c r="SLD311" s="1"/>
      <c r="SLE311" s="1"/>
      <c r="SLF311" s="1"/>
      <c r="SLG311" s="1"/>
      <c r="SLH311" s="1"/>
      <c r="SLI311" s="1"/>
      <c r="SLJ311" s="1"/>
      <c r="SLK311" s="1"/>
      <c r="SLL311" s="1"/>
      <c r="SLM311" s="1"/>
      <c r="SLN311" s="1"/>
      <c r="SLO311" s="1"/>
      <c r="SLP311" s="1"/>
      <c r="SLQ311" s="1"/>
      <c r="SLR311" s="1"/>
      <c r="SLS311" s="1"/>
      <c r="SLT311" s="1"/>
      <c r="SLU311" s="1"/>
      <c r="SLV311" s="1"/>
      <c r="SLW311" s="1"/>
      <c r="SLX311" s="1"/>
      <c r="SLY311" s="1"/>
      <c r="SLZ311" s="1"/>
      <c r="SMA311" s="1"/>
      <c r="SMB311" s="1"/>
      <c r="SMC311" s="1"/>
      <c r="SMD311" s="1"/>
      <c r="SME311" s="1"/>
      <c r="SMF311" s="1"/>
      <c r="SMG311" s="1"/>
      <c r="SMH311" s="1"/>
      <c r="SMI311" s="1"/>
      <c r="SMJ311" s="1"/>
      <c r="SMK311" s="1"/>
      <c r="SML311" s="1"/>
      <c r="SMM311" s="1"/>
      <c r="SMN311" s="1"/>
      <c r="SMO311" s="1"/>
      <c r="SMP311" s="1"/>
      <c r="SMQ311" s="1"/>
      <c r="SMR311" s="1"/>
      <c r="SMS311" s="1"/>
      <c r="SMT311" s="1"/>
      <c r="SMU311" s="1"/>
      <c r="SMV311" s="1"/>
      <c r="SMW311" s="1"/>
      <c r="SMX311" s="1"/>
      <c r="SMY311" s="1"/>
      <c r="SMZ311" s="1"/>
      <c r="SNA311" s="1"/>
      <c r="SNB311" s="1"/>
      <c r="SNC311" s="1"/>
      <c r="SND311" s="1"/>
      <c r="SNE311" s="1"/>
      <c r="SNF311" s="1"/>
      <c r="SNG311" s="1"/>
      <c r="SNH311" s="1"/>
      <c r="SNI311" s="1"/>
      <c r="SNJ311" s="1"/>
      <c r="SNK311" s="1"/>
      <c r="SNL311" s="1"/>
      <c r="SNM311" s="1"/>
      <c r="SNN311" s="1"/>
      <c r="SNO311" s="1"/>
      <c r="SNP311" s="1"/>
      <c r="SNQ311" s="1"/>
      <c r="SNR311" s="1"/>
      <c r="SNS311" s="1"/>
      <c r="SNT311" s="1"/>
      <c r="SNU311" s="1"/>
      <c r="SNV311" s="1"/>
      <c r="SNW311" s="1"/>
      <c r="SNX311" s="1"/>
      <c r="SNY311" s="1"/>
      <c r="SNZ311" s="1"/>
      <c r="SOA311" s="1"/>
      <c r="SOB311" s="1"/>
      <c r="SOC311" s="1"/>
      <c r="SOD311" s="1"/>
      <c r="SOE311" s="1"/>
      <c r="SOF311" s="1"/>
      <c r="SOG311" s="1"/>
      <c r="SOH311" s="1"/>
      <c r="SOI311" s="1"/>
      <c r="SOJ311" s="1"/>
      <c r="SOK311" s="1"/>
      <c r="SOL311" s="1"/>
      <c r="SOM311" s="1"/>
      <c r="SON311" s="1"/>
      <c r="SOO311" s="1"/>
      <c r="SOP311" s="1"/>
      <c r="SOQ311" s="1"/>
      <c r="SOR311" s="1"/>
      <c r="SOS311" s="1"/>
      <c r="SOT311" s="1"/>
      <c r="SOU311" s="1"/>
      <c r="SOV311" s="1"/>
      <c r="SOW311" s="1"/>
      <c r="SOX311" s="1"/>
      <c r="SOY311" s="1"/>
      <c r="SOZ311" s="1"/>
      <c r="SPA311" s="1"/>
      <c r="SPB311" s="1"/>
      <c r="SPC311" s="1"/>
      <c r="SPD311" s="1"/>
      <c r="SPE311" s="1"/>
      <c r="SPF311" s="1"/>
      <c r="SPG311" s="1"/>
      <c r="SPH311" s="1"/>
      <c r="SPI311" s="1"/>
      <c r="SPJ311" s="1"/>
      <c r="SPK311" s="1"/>
      <c r="SPL311" s="1"/>
      <c r="SPM311" s="1"/>
      <c r="SPN311" s="1"/>
      <c r="SPO311" s="1"/>
      <c r="SPP311" s="1"/>
      <c r="SPQ311" s="1"/>
      <c r="SPR311" s="1"/>
      <c r="SPS311" s="1"/>
      <c r="SPT311" s="1"/>
      <c r="SPU311" s="1"/>
      <c r="SPV311" s="1"/>
      <c r="SPW311" s="1"/>
      <c r="SPX311" s="1"/>
      <c r="SPY311" s="1"/>
      <c r="SPZ311" s="1"/>
      <c r="SQA311" s="1"/>
      <c r="SQB311" s="1"/>
      <c r="SQC311" s="1"/>
      <c r="SQD311" s="1"/>
      <c r="SQE311" s="1"/>
      <c r="SQF311" s="1"/>
      <c r="SQG311" s="1"/>
      <c r="SQH311" s="1"/>
      <c r="SQI311" s="1"/>
      <c r="SQJ311" s="1"/>
      <c r="SQK311" s="1"/>
      <c r="SQL311" s="1"/>
      <c r="SQM311" s="1"/>
      <c r="SQN311" s="1"/>
      <c r="SQO311" s="1"/>
      <c r="SQP311" s="1"/>
      <c r="SQQ311" s="1"/>
      <c r="SQR311" s="1"/>
      <c r="SQS311" s="1"/>
      <c r="SQT311" s="1"/>
      <c r="SQU311" s="1"/>
      <c r="SQV311" s="1"/>
      <c r="SQW311" s="1"/>
      <c r="SQX311" s="1"/>
      <c r="SQY311" s="1"/>
      <c r="SQZ311" s="1"/>
      <c r="SRA311" s="1"/>
      <c r="SRB311" s="1"/>
      <c r="SRC311" s="1"/>
      <c r="SRD311" s="1"/>
      <c r="SRE311" s="1"/>
      <c r="SRF311" s="1"/>
      <c r="SRG311" s="1"/>
      <c r="SRH311" s="1"/>
      <c r="SRI311" s="1"/>
      <c r="SRJ311" s="1"/>
      <c r="SRK311" s="1"/>
      <c r="SRL311" s="1"/>
      <c r="SRM311" s="1"/>
      <c r="SRN311" s="1"/>
      <c r="SRO311" s="1"/>
      <c r="SRP311" s="1"/>
      <c r="SRQ311" s="1"/>
      <c r="SRR311" s="1"/>
      <c r="SRS311" s="1"/>
      <c r="SRT311" s="1"/>
      <c r="SRU311" s="1"/>
      <c r="SRV311" s="1"/>
      <c r="SRW311" s="1"/>
      <c r="SRX311" s="1"/>
      <c r="SRY311" s="1"/>
      <c r="SRZ311" s="1"/>
      <c r="SSA311" s="1"/>
      <c r="SSB311" s="1"/>
      <c r="SSC311" s="1"/>
      <c r="SSD311" s="1"/>
      <c r="SSE311" s="1"/>
      <c r="SSF311" s="1"/>
      <c r="SSG311" s="1"/>
      <c r="SSH311" s="1"/>
      <c r="SSI311" s="1"/>
      <c r="SSJ311" s="1"/>
      <c r="SSK311" s="1"/>
      <c r="SSL311" s="1"/>
      <c r="SSM311" s="1"/>
      <c r="SSN311" s="1"/>
      <c r="SSO311" s="1"/>
      <c r="SSP311" s="1"/>
      <c r="SSQ311" s="1"/>
      <c r="SSR311" s="1"/>
      <c r="SSS311" s="1"/>
      <c r="SST311" s="1"/>
      <c r="SSU311" s="1"/>
      <c r="SSV311" s="1"/>
      <c r="SSW311" s="1"/>
      <c r="SSX311" s="1"/>
      <c r="SSY311" s="1"/>
      <c r="SSZ311" s="1"/>
      <c r="STA311" s="1"/>
      <c r="STB311" s="1"/>
      <c r="STC311" s="1"/>
      <c r="STD311" s="1"/>
      <c r="STE311" s="1"/>
      <c r="STF311" s="1"/>
      <c r="STG311" s="1"/>
      <c r="STH311" s="1"/>
      <c r="STI311" s="1"/>
      <c r="STJ311" s="1"/>
      <c r="STK311" s="1"/>
      <c r="STL311" s="1"/>
      <c r="STM311" s="1"/>
      <c r="STN311" s="1"/>
      <c r="STO311" s="1"/>
      <c r="STP311" s="1"/>
      <c r="STQ311" s="1"/>
      <c r="STR311" s="1"/>
      <c r="STS311" s="1"/>
      <c r="STT311" s="1"/>
      <c r="STU311" s="1"/>
      <c r="STV311" s="1"/>
      <c r="STW311" s="1"/>
      <c r="STX311" s="1"/>
      <c r="STY311" s="1"/>
      <c r="STZ311" s="1"/>
      <c r="SUA311" s="1"/>
      <c r="SUB311" s="1"/>
      <c r="SUC311" s="1"/>
      <c r="SUD311" s="1"/>
      <c r="SUE311" s="1"/>
      <c r="SUF311" s="1"/>
      <c r="SUG311" s="1"/>
      <c r="SUH311" s="1"/>
      <c r="SUI311" s="1"/>
      <c r="SUJ311" s="1"/>
      <c r="SUK311" s="1"/>
      <c r="SUL311" s="1"/>
      <c r="SUM311" s="1"/>
      <c r="SUN311" s="1"/>
      <c r="SUO311" s="1"/>
      <c r="SUP311" s="1"/>
      <c r="SUQ311" s="1"/>
      <c r="SUR311" s="1"/>
      <c r="SUS311" s="1"/>
      <c r="SUT311" s="1"/>
      <c r="SUU311" s="1"/>
      <c r="SUV311" s="1"/>
      <c r="SUW311" s="1"/>
      <c r="SUX311" s="1"/>
      <c r="SUY311" s="1"/>
      <c r="SUZ311" s="1"/>
      <c r="SVA311" s="1"/>
      <c r="SVB311" s="1"/>
      <c r="SVC311" s="1"/>
      <c r="SVD311" s="1"/>
      <c r="SVE311" s="1"/>
      <c r="SVF311" s="1"/>
      <c r="SVG311" s="1"/>
      <c r="SVH311" s="1"/>
      <c r="SVI311" s="1"/>
      <c r="SVJ311" s="1"/>
      <c r="SVK311" s="1"/>
      <c r="SVL311" s="1"/>
      <c r="SVM311" s="1"/>
      <c r="SVN311" s="1"/>
      <c r="SVO311" s="1"/>
      <c r="SVP311" s="1"/>
      <c r="SVQ311" s="1"/>
      <c r="SVR311" s="1"/>
      <c r="SVS311" s="1"/>
      <c r="SVT311" s="1"/>
      <c r="SVU311" s="1"/>
      <c r="SVV311" s="1"/>
      <c r="SVW311" s="1"/>
      <c r="SVX311" s="1"/>
      <c r="SVY311" s="1"/>
      <c r="SVZ311" s="1"/>
      <c r="SWA311" s="1"/>
      <c r="SWB311" s="1"/>
      <c r="SWC311" s="1"/>
      <c r="SWD311" s="1"/>
      <c r="SWE311" s="1"/>
      <c r="SWF311" s="1"/>
      <c r="SWG311" s="1"/>
      <c r="SWH311" s="1"/>
      <c r="SWI311" s="1"/>
      <c r="SWJ311" s="1"/>
      <c r="SWK311" s="1"/>
      <c r="SWL311" s="1"/>
      <c r="SWM311" s="1"/>
      <c r="SWN311" s="1"/>
      <c r="SWO311" s="1"/>
      <c r="SWP311" s="1"/>
      <c r="SWQ311" s="1"/>
      <c r="SWR311" s="1"/>
      <c r="SWS311" s="1"/>
      <c r="SWT311" s="1"/>
      <c r="SWU311" s="1"/>
      <c r="SWV311" s="1"/>
      <c r="SWW311" s="1"/>
      <c r="SWX311" s="1"/>
      <c r="SWY311" s="1"/>
      <c r="SWZ311" s="1"/>
      <c r="SXA311" s="1"/>
      <c r="SXB311" s="1"/>
      <c r="SXC311" s="1"/>
      <c r="SXD311" s="1"/>
      <c r="SXE311" s="1"/>
      <c r="SXF311" s="1"/>
      <c r="SXG311" s="1"/>
      <c r="SXH311" s="1"/>
      <c r="SXI311" s="1"/>
      <c r="SXJ311" s="1"/>
      <c r="SXK311" s="1"/>
      <c r="SXL311" s="1"/>
      <c r="SXM311" s="1"/>
      <c r="SXN311" s="1"/>
      <c r="SXO311" s="1"/>
      <c r="SXP311" s="1"/>
      <c r="SXQ311" s="1"/>
      <c r="SXR311" s="1"/>
      <c r="SXS311" s="1"/>
      <c r="SXT311" s="1"/>
      <c r="SXU311" s="1"/>
      <c r="SXV311" s="1"/>
      <c r="SXW311" s="1"/>
      <c r="SXX311" s="1"/>
      <c r="SXY311" s="1"/>
      <c r="SXZ311" s="1"/>
      <c r="SYA311" s="1"/>
      <c r="SYB311" s="1"/>
      <c r="SYC311" s="1"/>
      <c r="SYD311" s="1"/>
      <c r="SYE311" s="1"/>
      <c r="SYF311" s="1"/>
      <c r="SYG311" s="1"/>
      <c r="SYH311" s="1"/>
      <c r="SYI311" s="1"/>
      <c r="SYJ311" s="1"/>
      <c r="SYK311" s="1"/>
      <c r="SYL311" s="1"/>
      <c r="SYM311" s="1"/>
      <c r="SYN311" s="1"/>
      <c r="SYO311" s="1"/>
      <c r="SYP311" s="1"/>
      <c r="SYQ311" s="1"/>
      <c r="SYR311" s="1"/>
      <c r="SYS311" s="1"/>
      <c r="SYT311" s="1"/>
      <c r="SYU311" s="1"/>
      <c r="SYV311" s="1"/>
      <c r="SYW311" s="1"/>
      <c r="SYX311" s="1"/>
      <c r="SYY311" s="1"/>
      <c r="SYZ311" s="1"/>
      <c r="SZA311" s="1"/>
      <c r="SZB311" s="1"/>
      <c r="SZC311" s="1"/>
      <c r="SZD311" s="1"/>
      <c r="SZE311" s="1"/>
      <c r="SZF311" s="1"/>
      <c r="SZG311" s="1"/>
      <c r="SZH311" s="1"/>
      <c r="SZI311" s="1"/>
      <c r="SZJ311" s="1"/>
      <c r="SZK311" s="1"/>
      <c r="SZL311" s="1"/>
      <c r="SZM311" s="1"/>
      <c r="SZN311" s="1"/>
      <c r="SZO311" s="1"/>
      <c r="SZP311" s="1"/>
      <c r="SZQ311" s="1"/>
      <c r="SZR311" s="1"/>
      <c r="SZS311" s="1"/>
      <c r="SZT311" s="1"/>
      <c r="SZU311" s="1"/>
      <c r="SZV311" s="1"/>
      <c r="SZW311" s="1"/>
      <c r="SZX311" s="1"/>
      <c r="SZY311" s="1"/>
      <c r="SZZ311" s="1"/>
      <c r="TAA311" s="1"/>
      <c r="TAB311" s="1"/>
      <c r="TAC311" s="1"/>
      <c r="TAD311" s="1"/>
      <c r="TAE311" s="1"/>
      <c r="TAF311" s="1"/>
      <c r="TAG311" s="1"/>
      <c r="TAH311" s="1"/>
      <c r="TAI311" s="1"/>
      <c r="TAJ311" s="1"/>
      <c r="TAK311" s="1"/>
      <c r="TAL311" s="1"/>
      <c r="TAM311" s="1"/>
      <c r="TAN311" s="1"/>
      <c r="TAO311" s="1"/>
      <c r="TAP311" s="1"/>
      <c r="TAQ311" s="1"/>
      <c r="TAR311" s="1"/>
      <c r="TAS311" s="1"/>
      <c r="TAT311" s="1"/>
      <c r="TAU311" s="1"/>
      <c r="TAV311" s="1"/>
      <c r="TAW311" s="1"/>
      <c r="TAX311" s="1"/>
      <c r="TAY311" s="1"/>
      <c r="TAZ311" s="1"/>
      <c r="TBA311" s="1"/>
      <c r="TBB311" s="1"/>
      <c r="TBC311" s="1"/>
      <c r="TBD311" s="1"/>
      <c r="TBE311" s="1"/>
      <c r="TBF311" s="1"/>
      <c r="TBG311" s="1"/>
      <c r="TBH311" s="1"/>
      <c r="TBI311" s="1"/>
      <c r="TBJ311" s="1"/>
      <c r="TBK311" s="1"/>
      <c r="TBL311" s="1"/>
      <c r="TBM311" s="1"/>
      <c r="TBN311" s="1"/>
      <c r="TBO311" s="1"/>
      <c r="TBP311" s="1"/>
      <c r="TBQ311" s="1"/>
      <c r="TBR311" s="1"/>
      <c r="TBS311" s="1"/>
      <c r="TBT311" s="1"/>
      <c r="TBU311" s="1"/>
      <c r="TBV311" s="1"/>
      <c r="TBW311" s="1"/>
      <c r="TBX311" s="1"/>
      <c r="TBY311" s="1"/>
      <c r="TBZ311" s="1"/>
      <c r="TCA311" s="1"/>
      <c r="TCB311" s="1"/>
      <c r="TCC311" s="1"/>
      <c r="TCD311" s="1"/>
      <c r="TCE311" s="1"/>
      <c r="TCF311" s="1"/>
      <c r="TCG311" s="1"/>
      <c r="TCH311" s="1"/>
      <c r="TCI311" s="1"/>
      <c r="TCJ311" s="1"/>
      <c r="TCK311" s="1"/>
      <c r="TCL311" s="1"/>
      <c r="TCM311" s="1"/>
      <c r="TCN311" s="1"/>
      <c r="TCO311" s="1"/>
      <c r="TCP311" s="1"/>
      <c r="TCQ311" s="1"/>
      <c r="TCR311" s="1"/>
      <c r="TCS311" s="1"/>
      <c r="TCT311" s="1"/>
      <c r="TCU311" s="1"/>
      <c r="TCV311" s="1"/>
      <c r="TCW311" s="1"/>
      <c r="TCX311" s="1"/>
      <c r="TCY311" s="1"/>
      <c r="TCZ311" s="1"/>
      <c r="TDA311" s="1"/>
      <c r="TDB311" s="1"/>
      <c r="TDC311" s="1"/>
      <c r="TDD311" s="1"/>
      <c r="TDE311" s="1"/>
      <c r="TDF311" s="1"/>
      <c r="TDG311" s="1"/>
      <c r="TDH311" s="1"/>
      <c r="TDI311" s="1"/>
      <c r="TDJ311" s="1"/>
      <c r="TDK311" s="1"/>
      <c r="TDL311" s="1"/>
      <c r="TDM311" s="1"/>
      <c r="TDN311" s="1"/>
      <c r="TDO311" s="1"/>
      <c r="TDP311" s="1"/>
      <c r="TDQ311" s="1"/>
      <c r="TDR311" s="1"/>
      <c r="TDS311" s="1"/>
      <c r="TDT311" s="1"/>
      <c r="TDU311" s="1"/>
      <c r="TDV311" s="1"/>
      <c r="TDW311" s="1"/>
      <c r="TDX311" s="1"/>
      <c r="TDY311" s="1"/>
      <c r="TDZ311" s="1"/>
      <c r="TEA311" s="1"/>
      <c r="TEB311" s="1"/>
      <c r="TEC311" s="1"/>
      <c r="TED311" s="1"/>
      <c r="TEE311" s="1"/>
      <c r="TEF311" s="1"/>
      <c r="TEG311" s="1"/>
      <c r="TEH311" s="1"/>
      <c r="TEI311" s="1"/>
      <c r="TEJ311" s="1"/>
      <c r="TEK311" s="1"/>
      <c r="TEL311" s="1"/>
      <c r="TEM311" s="1"/>
      <c r="TEN311" s="1"/>
      <c r="TEO311" s="1"/>
      <c r="TEP311" s="1"/>
      <c r="TEQ311" s="1"/>
      <c r="TER311" s="1"/>
      <c r="TES311" s="1"/>
      <c r="TET311" s="1"/>
      <c r="TEU311" s="1"/>
      <c r="TEV311" s="1"/>
      <c r="TEW311" s="1"/>
      <c r="TEX311" s="1"/>
      <c r="TEY311" s="1"/>
      <c r="TEZ311" s="1"/>
      <c r="TFA311" s="1"/>
      <c r="TFB311" s="1"/>
      <c r="TFC311" s="1"/>
      <c r="TFD311" s="1"/>
      <c r="TFE311" s="1"/>
      <c r="TFF311" s="1"/>
      <c r="TFG311" s="1"/>
      <c r="TFH311" s="1"/>
      <c r="TFI311" s="1"/>
      <c r="TFJ311" s="1"/>
      <c r="TFK311" s="1"/>
      <c r="TFL311" s="1"/>
      <c r="TFM311" s="1"/>
      <c r="TFN311" s="1"/>
      <c r="TFO311" s="1"/>
      <c r="TFP311" s="1"/>
      <c r="TFQ311" s="1"/>
      <c r="TFR311" s="1"/>
      <c r="TFS311" s="1"/>
      <c r="TFT311" s="1"/>
      <c r="TFU311" s="1"/>
      <c r="TFV311" s="1"/>
      <c r="TFW311" s="1"/>
      <c r="TFX311" s="1"/>
      <c r="TFY311" s="1"/>
      <c r="TFZ311" s="1"/>
      <c r="TGA311" s="1"/>
      <c r="TGB311" s="1"/>
      <c r="TGC311" s="1"/>
      <c r="TGD311" s="1"/>
      <c r="TGE311" s="1"/>
      <c r="TGF311" s="1"/>
      <c r="TGG311" s="1"/>
      <c r="TGH311" s="1"/>
      <c r="TGI311" s="1"/>
      <c r="TGJ311" s="1"/>
      <c r="TGK311" s="1"/>
      <c r="TGL311" s="1"/>
      <c r="TGM311" s="1"/>
      <c r="TGN311" s="1"/>
      <c r="TGO311" s="1"/>
      <c r="TGP311" s="1"/>
      <c r="TGQ311" s="1"/>
      <c r="TGR311" s="1"/>
      <c r="TGS311" s="1"/>
      <c r="TGT311" s="1"/>
      <c r="TGU311" s="1"/>
      <c r="TGV311" s="1"/>
      <c r="TGW311" s="1"/>
      <c r="TGX311" s="1"/>
      <c r="TGY311" s="1"/>
      <c r="TGZ311" s="1"/>
      <c r="THA311" s="1"/>
      <c r="THB311" s="1"/>
      <c r="THC311" s="1"/>
      <c r="THD311" s="1"/>
      <c r="THE311" s="1"/>
      <c r="THF311" s="1"/>
      <c r="THG311" s="1"/>
      <c r="THH311" s="1"/>
      <c r="THI311" s="1"/>
      <c r="THJ311" s="1"/>
      <c r="THK311" s="1"/>
      <c r="THL311" s="1"/>
      <c r="THM311" s="1"/>
      <c r="THN311" s="1"/>
      <c r="THO311" s="1"/>
      <c r="THP311" s="1"/>
      <c r="THQ311" s="1"/>
      <c r="THR311" s="1"/>
      <c r="THS311" s="1"/>
      <c r="THT311" s="1"/>
      <c r="THU311" s="1"/>
      <c r="THV311" s="1"/>
      <c r="THW311" s="1"/>
      <c r="THX311" s="1"/>
      <c r="THY311" s="1"/>
      <c r="THZ311" s="1"/>
      <c r="TIA311" s="1"/>
      <c r="TIB311" s="1"/>
      <c r="TIC311" s="1"/>
      <c r="TID311" s="1"/>
      <c r="TIE311" s="1"/>
      <c r="TIF311" s="1"/>
      <c r="TIG311" s="1"/>
      <c r="TIH311" s="1"/>
      <c r="TII311" s="1"/>
      <c r="TIJ311" s="1"/>
      <c r="TIK311" s="1"/>
      <c r="TIL311" s="1"/>
      <c r="TIM311" s="1"/>
      <c r="TIN311" s="1"/>
      <c r="TIO311" s="1"/>
      <c r="TIP311" s="1"/>
      <c r="TIQ311" s="1"/>
      <c r="TIR311" s="1"/>
      <c r="TIS311" s="1"/>
      <c r="TIT311" s="1"/>
      <c r="TIU311" s="1"/>
      <c r="TIV311" s="1"/>
      <c r="TIW311" s="1"/>
      <c r="TIX311" s="1"/>
      <c r="TIY311" s="1"/>
      <c r="TIZ311" s="1"/>
      <c r="TJA311" s="1"/>
      <c r="TJB311" s="1"/>
      <c r="TJC311" s="1"/>
      <c r="TJD311" s="1"/>
      <c r="TJE311" s="1"/>
      <c r="TJF311" s="1"/>
      <c r="TJG311" s="1"/>
      <c r="TJH311" s="1"/>
      <c r="TJI311" s="1"/>
      <c r="TJJ311" s="1"/>
      <c r="TJK311" s="1"/>
      <c r="TJL311" s="1"/>
      <c r="TJM311" s="1"/>
      <c r="TJN311" s="1"/>
      <c r="TJO311" s="1"/>
      <c r="TJP311" s="1"/>
      <c r="TJQ311" s="1"/>
      <c r="TJR311" s="1"/>
      <c r="TJS311" s="1"/>
      <c r="TJT311" s="1"/>
      <c r="TJU311" s="1"/>
      <c r="TJV311" s="1"/>
      <c r="TJW311" s="1"/>
      <c r="TJX311" s="1"/>
      <c r="TJY311" s="1"/>
      <c r="TJZ311" s="1"/>
      <c r="TKA311" s="1"/>
      <c r="TKB311" s="1"/>
      <c r="TKC311" s="1"/>
      <c r="TKD311" s="1"/>
      <c r="TKE311" s="1"/>
      <c r="TKF311" s="1"/>
      <c r="TKG311" s="1"/>
      <c r="TKH311" s="1"/>
      <c r="TKI311" s="1"/>
      <c r="TKJ311" s="1"/>
      <c r="TKK311" s="1"/>
      <c r="TKL311" s="1"/>
      <c r="TKM311" s="1"/>
      <c r="TKN311" s="1"/>
      <c r="TKO311" s="1"/>
      <c r="TKP311" s="1"/>
      <c r="TKQ311" s="1"/>
      <c r="TKR311" s="1"/>
      <c r="TKS311" s="1"/>
      <c r="TKT311" s="1"/>
      <c r="TKU311" s="1"/>
      <c r="TKV311" s="1"/>
      <c r="TKW311" s="1"/>
      <c r="TKX311" s="1"/>
      <c r="TKY311" s="1"/>
      <c r="TKZ311" s="1"/>
      <c r="TLA311" s="1"/>
      <c r="TLB311" s="1"/>
      <c r="TLC311" s="1"/>
      <c r="TLD311" s="1"/>
      <c r="TLE311" s="1"/>
      <c r="TLF311" s="1"/>
      <c r="TLG311" s="1"/>
      <c r="TLH311" s="1"/>
      <c r="TLI311" s="1"/>
      <c r="TLJ311" s="1"/>
      <c r="TLK311" s="1"/>
      <c r="TLL311" s="1"/>
      <c r="TLM311" s="1"/>
      <c r="TLN311" s="1"/>
      <c r="TLO311" s="1"/>
      <c r="TLP311" s="1"/>
      <c r="TLQ311" s="1"/>
      <c r="TLR311" s="1"/>
      <c r="TLS311" s="1"/>
      <c r="TLT311" s="1"/>
      <c r="TLU311" s="1"/>
      <c r="TLV311" s="1"/>
      <c r="TLW311" s="1"/>
      <c r="TLX311" s="1"/>
      <c r="TLY311" s="1"/>
      <c r="TLZ311" s="1"/>
      <c r="TMA311" s="1"/>
      <c r="TMB311" s="1"/>
      <c r="TMC311" s="1"/>
      <c r="TMD311" s="1"/>
      <c r="TME311" s="1"/>
      <c r="TMF311" s="1"/>
      <c r="TMG311" s="1"/>
      <c r="TMH311" s="1"/>
      <c r="TMI311" s="1"/>
      <c r="TMJ311" s="1"/>
      <c r="TMK311" s="1"/>
      <c r="TML311" s="1"/>
      <c r="TMM311" s="1"/>
      <c r="TMN311" s="1"/>
      <c r="TMO311" s="1"/>
      <c r="TMP311" s="1"/>
      <c r="TMQ311" s="1"/>
      <c r="TMR311" s="1"/>
      <c r="TMS311" s="1"/>
      <c r="TMT311" s="1"/>
      <c r="TMU311" s="1"/>
      <c r="TMV311" s="1"/>
      <c r="TMW311" s="1"/>
      <c r="TMX311" s="1"/>
      <c r="TMY311" s="1"/>
      <c r="TMZ311" s="1"/>
      <c r="TNA311" s="1"/>
      <c r="TNB311" s="1"/>
      <c r="TNC311" s="1"/>
      <c r="TND311" s="1"/>
      <c r="TNE311" s="1"/>
      <c r="TNF311" s="1"/>
      <c r="TNG311" s="1"/>
      <c r="TNH311" s="1"/>
      <c r="TNI311" s="1"/>
      <c r="TNJ311" s="1"/>
      <c r="TNK311" s="1"/>
      <c r="TNL311" s="1"/>
      <c r="TNM311" s="1"/>
      <c r="TNN311" s="1"/>
      <c r="TNO311" s="1"/>
      <c r="TNP311" s="1"/>
      <c r="TNQ311" s="1"/>
      <c r="TNR311" s="1"/>
      <c r="TNS311" s="1"/>
      <c r="TNT311" s="1"/>
      <c r="TNU311" s="1"/>
      <c r="TNV311" s="1"/>
      <c r="TNW311" s="1"/>
      <c r="TNX311" s="1"/>
      <c r="TNY311" s="1"/>
      <c r="TNZ311" s="1"/>
      <c r="TOA311" s="1"/>
      <c r="TOB311" s="1"/>
      <c r="TOC311" s="1"/>
      <c r="TOD311" s="1"/>
      <c r="TOE311" s="1"/>
      <c r="TOF311" s="1"/>
      <c r="TOG311" s="1"/>
      <c r="TOH311" s="1"/>
      <c r="TOI311" s="1"/>
      <c r="TOJ311" s="1"/>
      <c r="TOK311" s="1"/>
      <c r="TOL311" s="1"/>
      <c r="TOM311" s="1"/>
      <c r="TON311" s="1"/>
      <c r="TOO311" s="1"/>
      <c r="TOP311" s="1"/>
      <c r="TOQ311" s="1"/>
      <c r="TOR311" s="1"/>
      <c r="TOS311" s="1"/>
      <c r="TOT311" s="1"/>
      <c r="TOU311" s="1"/>
      <c r="TOV311" s="1"/>
      <c r="TOW311" s="1"/>
      <c r="TOX311" s="1"/>
      <c r="TOY311" s="1"/>
      <c r="TOZ311" s="1"/>
      <c r="TPA311" s="1"/>
      <c r="TPB311" s="1"/>
      <c r="TPC311" s="1"/>
      <c r="TPD311" s="1"/>
      <c r="TPE311" s="1"/>
      <c r="TPF311" s="1"/>
      <c r="TPG311" s="1"/>
      <c r="TPH311" s="1"/>
      <c r="TPI311" s="1"/>
      <c r="TPJ311" s="1"/>
      <c r="TPK311" s="1"/>
      <c r="TPL311" s="1"/>
      <c r="TPM311" s="1"/>
      <c r="TPN311" s="1"/>
      <c r="TPO311" s="1"/>
      <c r="TPP311" s="1"/>
      <c r="TPQ311" s="1"/>
      <c r="TPR311" s="1"/>
      <c r="TPS311" s="1"/>
      <c r="TPT311" s="1"/>
      <c r="TPU311" s="1"/>
      <c r="TPV311" s="1"/>
      <c r="TPW311" s="1"/>
      <c r="TPX311" s="1"/>
      <c r="TPY311" s="1"/>
      <c r="TPZ311" s="1"/>
      <c r="TQA311" s="1"/>
      <c r="TQB311" s="1"/>
      <c r="TQC311" s="1"/>
      <c r="TQD311" s="1"/>
      <c r="TQE311" s="1"/>
      <c r="TQF311" s="1"/>
      <c r="TQG311" s="1"/>
      <c r="TQH311" s="1"/>
      <c r="TQI311" s="1"/>
      <c r="TQJ311" s="1"/>
      <c r="TQK311" s="1"/>
      <c r="TQL311" s="1"/>
      <c r="TQM311" s="1"/>
      <c r="TQN311" s="1"/>
      <c r="TQO311" s="1"/>
      <c r="TQP311" s="1"/>
      <c r="TQQ311" s="1"/>
      <c r="TQR311" s="1"/>
      <c r="TQS311" s="1"/>
      <c r="TQT311" s="1"/>
      <c r="TQU311" s="1"/>
      <c r="TQV311" s="1"/>
      <c r="TQW311" s="1"/>
      <c r="TQX311" s="1"/>
      <c r="TQY311" s="1"/>
      <c r="TQZ311" s="1"/>
      <c r="TRA311" s="1"/>
      <c r="TRB311" s="1"/>
      <c r="TRC311" s="1"/>
      <c r="TRD311" s="1"/>
      <c r="TRE311" s="1"/>
      <c r="TRF311" s="1"/>
      <c r="TRG311" s="1"/>
      <c r="TRH311" s="1"/>
      <c r="TRI311" s="1"/>
      <c r="TRJ311" s="1"/>
      <c r="TRK311" s="1"/>
      <c r="TRL311" s="1"/>
      <c r="TRM311" s="1"/>
      <c r="TRN311" s="1"/>
      <c r="TRO311" s="1"/>
      <c r="TRP311" s="1"/>
      <c r="TRQ311" s="1"/>
      <c r="TRR311" s="1"/>
      <c r="TRS311" s="1"/>
      <c r="TRT311" s="1"/>
      <c r="TRU311" s="1"/>
      <c r="TRV311" s="1"/>
      <c r="TRW311" s="1"/>
      <c r="TRX311" s="1"/>
      <c r="TRY311" s="1"/>
      <c r="TRZ311" s="1"/>
      <c r="TSA311" s="1"/>
      <c r="TSB311" s="1"/>
      <c r="TSC311" s="1"/>
      <c r="TSD311" s="1"/>
      <c r="TSE311" s="1"/>
      <c r="TSF311" s="1"/>
      <c r="TSG311" s="1"/>
      <c r="TSH311" s="1"/>
      <c r="TSI311" s="1"/>
      <c r="TSJ311" s="1"/>
      <c r="TSK311" s="1"/>
      <c r="TSL311" s="1"/>
      <c r="TSM311" s="1"/>
      <c r="TSN311" s="1"/>
      <c r="TSO311" s="1"/>
      <c r="TSP311" s="1"/>
      <c r="TSQ311" s="1"/>
      <c r="TSR311" s="1"/>
      <c r="TSS311" s="1"/>
      <c r="TST311" s="1"/>
      <c r="TSU311" s="1"/>
      <c r="TSV311" s="1"/>
      <c r="TSW311" s="1"/>
      <c r="TSX311" s="1"/>
      <c r="TSY311" s="1"/>
      <c r="TSZ311" s="1"/>
      <c r="TTA311" s="1"/>
      <c r="TTB311" s="1"/>
      <c r="TTC311" s="1"/>
      <c r="TTD311" s="1"/>
      <c r="TTE311" s="1"/>
      <c r="TTF311" s="1"/>
      <c r="TTG311" s="1"/>
      <c r="TTH311" s="1"/>
      <c r="TTI311" s="1"/>
      <c r="TTJ311" s="1"/>
      <c r="TTK311" s="1"/>
      <c r="TTL311" s="1"/>
      <c r="TTM311" s="1"/>
      <c r="TTN311" s="1"/>
      <c r="TTO311" s="1"/>
      <c r="TTP311" s="1"/>
      <c r="TTQ311" s="1"/>
      <c r="TTR311" s="1"/>
      <c r="TTS311" s="1"/>
      <c r="TTT311" s="1"/>
      <c r="TTU311" s="1"/>
      <c r="TTV311" s="1"/>
      <c r="TTW311" s="1"/>
      <c r="TTX311" s="1"/>
      <c r="TTY311" s="1"/>
      <c r="TTZ311" s="1"/>
      <c r="TUA311" s="1"/>
      <c r="TUB311" s="1"/>
      <c r="TUC311" s="1"/>
      <c r="TUD311" s="1"/>
      <c r="TUE311" s="1"/>
      <c r="TUF311" s="1"/>
      <c r="TUG311" s="1"/>
      <c r="TUH311" s="1"/>
      <c r="TUI311" s="1"/>
      <c r="TUJ311" s="1"/>
      <c r="TUK311" s="1"/>
      <c r="TUL311" s="1"/>
      <c r="TUM311" s="1"/>
      <c r="TUN311" s="1"/>
      <c r="TUO311" s="1"/>
      <c r="TUP311" s="1"/>
      <c r="TUQ311" s="1"/>
      <c r="TUR311" s="1"/>
      <c r="TUS311" s="1"/>
      <c r="TUT311" s="1"/>
      <c r="TUU311" s="1"/>
      <c r="TUV311" s="1"/>
      <c r="TUW311" s="1"/>
      <c r="TUX311" s="1"/>
      <c r="TUY311" s="1"/>
      <c r="TUZ311" s="1"/>
      <c r="TVA311" s="1"/>
      <c r="TVB311" s="1"/>
      <c r="TVC311" s="1"/>
      <c r="TVD311" s="1"/>
      <c r="TVE311" s="1"/>
      <c r="TVF311" s="1"/>
      <c r="TVG311" s="1"/>
      <c r="TVH311" s="1"/>
      <c r="TVI311" s="1"/>
      <c r="TVJ311" s="1"/>
      <c r="TVK311" s="1"/>
      <c r="TVL311" s="1"/>
      <c r="TVM311" s="1"/>
      <c r="TVN311" s="1"/>
      <c r="TVO311" s="1"/>
      <c r="TVP311" s="1"/>
      <c r="TVQ311" s="1"/>
      <c r="TVR311" s="1"/>
      <c r="TVS311" s="1"/>
      <c r="TVT311" s="1"/>
      <c r="TVU311" s="1"/>
      <c r="TVV311" s="1"/>
      <c r="TVW311" s="1"/>
      <c r="TVX311" s="1"/>
      <c r="TVY311" s="1"/>
      <c r="TVZ311" s="1"/>
      <c r="TWA311" s="1"/>
      <c r="TWB311" s="1"/>
      <c r="TWC311" s="1"/>
      <c r="TWD311" s="1"/>
      <c r="TWE311" s="1"/>
      <c r="TWF311" s="1"/>
      <c r="TWG311" s="1"/>
      <c r="TWH311" s="1"/>
      <c r="TWI311" s="1"/>
      <c r="TWJ311" s="1"/>
      <c r="TWK311" s="1"/>
      <c r="TWL311" s="1"/>
      <c r="TWM311" s="1"/>
      <c r="TWN311" s="1"/>
      <c r="TWO311" s="1"/>
      <c r="TWP311" s="1"/>
      <c r="TWQ311" s="1"/>
      <c r="TWR311" s="1"/>
      <c r="TWS311" s="1"/>
      <c r="TWT311" s="1"/>
      <c r="TWU311" s="1"/>
      <c r="TWV311" s="1"/>
      <c r="TWW311" s="1"/>
      <c r="TWX311" s="1"/>
      <c r="TWY311" s="1"/>
      <c r="TWZ311" s="1"/>
      <c r="TXA311" s="1"/>
      <c r="TXB311" s="1"/>
      <c r="TXC311" s="1"/>
      <c r="TXD311" s="1"/>
      <c r="TXE311" s="1"/>
      <c r="TXF311" s="1"/>
      <c r="TXG311" s="1"/>
      <c r="TXH311" s="1"/>
      <c r="TXI311" s="1"/>
      <c r="TXJ311" s="1"/>
      <c r="TXK311" s="1"/>
      <c r="TXL311" s="1"/>
      <c r="TXM311" s="1"/>
      <c r="TXN311" s="1"/>
      <c r="TXO311" s="1"/>
      <c r="TXP311" s="1"/>
      <c r="TXQ311" s="1"/>
      <c r="TXR311" s="1"/>
      <c r="TXS311" s="1"/>
      <c r="TXT311" s="1"/>
      <c r="TXU311" s="1"/>
      <c r="TXV311" s="1"/>
      <c r="TXW311" s="1"/>
      <c r="TXX311" s="1"/>
      <c r="TXY311" s="1"/>
      <c r="TXZ311" s="1"/>
      <c r="TYA311" s="1"/>
      <c r="TYB311" s="1"/>
      <c r="TYC311" s="1"/>
      <c r="TYD311" s="1"/>
      <c r="TYE311" s="1"/>
      <c r="TYF311" s="1"/>
      <c r="TYG311" s="1"/>
      <c r="TYH311" s="1"/>
      <c r="TYI311" s="1"/>
      <c r="TYJ311" s="1"/>
      <c r="TYK311" s="1"/>
      <c r="TYL311" s="1"/>
      <c r="TYM311" s="1"/>
      <c r="TYN311" s="1"/>
      <c r="TYO311" s="1"/>
      <c r="TYP311" s="1"/>
      <c r="TYQ311" s="1"/>
      <c r="TYR311" s="1"/>
      <c r="TYS311" s="1"/>
      <c r="TYT311" s="1"/>
      <c r="TYU311" s="1"/>
      <c r="TYV311" s="1"/>
      <c r="TYW311" s="1"/>
      <c r="TYX311" s="1"/>
      <c r="TYY311" s="1"/>
      <c r="TYZ311" s="1"/>
      <c r="TZA311" s="1"/>
      <c r="TZB311" s="1"/>
      <c r="TZC311" s="1"/>
      <c r="TZD311" s="1"/>
      <c r="TZE311" s="1"/>
      <c r="TZF311" s="1"/>
      <c r="TZG311" s="1"/>
      <c r="TZH311" s="1"/>
      <c r="TZI311" s="1"/>
      <c r="TZJ311" s="1"/>
      <c r="TZK311" s="1"/>
      <c r="TZL311" s="1"/>
      <c r="TZM311" s="1"/>
      <c r="TZN311" s="1"/>
      <c r="TZO311" s="1"/>
      <c r="TZP311" s="1"/>
      <c r="TZQ311" s="1"/>
      <c r="TZR311" s="1"/>
      <c r="TZS311" s="1"/>
      <c r="TZT311" s="1"/>
      <c r="TZU311" s="1"/>
      <c r="TZV311" s="1"/>
      <c r="TZW311" s="1"/>
      <c r="TZX311" s="1"/>
      <c r="TZY311" s="1"/>
      <c r="TZZ311" s="1"/>
      <c r="UAA311" s="1"/>
      <c r="UAB311" s="1"/>
      <c r="UAC311" s="1"/>
      <c r="UAD311" s="1"/>
      <c r="UAE311" s="1"/>
      <c r="UAF311" s="1"/>
      <c r="UAG311" s="1"/>
      <c r="UAH311" s="1"/>
      <c r="UAI311" s="1"/>
      <c r="UAJ311" s="1"/>
      <c r="UAK311" s="1"/>
      <c r="UAL311" s="1"/>
      <c r="UAM311" s="1"/>
      <c r="UAN311" s="1"/>
      <c r="UAO311" s="1"/>
      <c r="UAP311" s="1"/>
      <c r="UAQ311" s="1"/>
      <c r="UAR311" s="1"/>
      <c r="UAS311" s="1"/>
      <c r="UAT311" s="1"/>
      <c r="UAU311" s="1"/>
      <c r="UAV311" s="1"/>
      <c r="UAW311" s="1"/>
      <c r="UAX311" s="1"/>
      <c r="UAY311" s="1"/>
      <c r="UAZ311" s="1"/>
      <c r="UBA311" s="1"/>
      <c r="UBB311" s="1"/>
      <c r="UBC311" s="1"/>
      <c r="UBD311" s="1"/>
      <c r="UBE311" s="1"/>
      <c r="UBF311" s="1"/>
      <c r="UBG311" s="1"/>
      <c r="UBH311" s="1"/>
      <c r="UBI311" s="1"/>
      <c r="UBJ311" s="1"/>
      <c r="UBK311" s="1"/>
      <c r="UBL311" s="1"/>
      <c r="UBM311" s="1"/>
      <c r="UBN311" s="1"/>
      <c r="UBO311" s="1"/>
      <c r="UBP311" s="1"/>
      <c r="UBQ311" s="1"/>
      <c r="UBR311" s="1"/>
      <c r="UBS311" s="1"/>
      <c r="UBT311" s="1"/>
      <c r="UBU311" s="1"/>
      <c r="UBV311" s="1"/>
      <c r="UBW311" s="1"/>
      <c r="UBX311" s="1"/>
      <c r="UBY311" s="1"/>
      <c r="UBZ311" s="1"/>
      <c r="UCA311" s="1"/>
      <c r="UCB311" s="1"/>
      <c r="UCC311" s="1"/>
      <c r="UCD311" s="1"/>
      <c r="UCE311" s="1"/>
      <c r="UCF311" s="1"/>
      <c r="UCG311" s="1"/>
      <c r="UCH311" s="1"/>
      <c r="UCI311" s="1"/>
      <c r="UCJ311" s="1"/>
      <c r="UCK311" s="1"/>
      <c r="UCL311" s="1"/>
      <c r="UCM311" s="1"/>
      <c r="UCN311" s="1"/>
      <c r="UCO311" s="1"/>
      <c r="UCP311" s="1"/>
      <c r="UCQ311" s="1"/>
      <c r="UCR311" s="1"/>
      <c r="UCS311" s="1"/>
      <c r="UCT311" s="1"/>
      <c r="UCU311" s="1"/>
      <c r="UCV311" s="1"/>
      <c r="UCW311" s="1"/>
      <c r="UCX311" s="1"/>
      <c r="UCY311" s="1"/>
      <c r="UCZ311" s="1"/>
      <c r="UDA311" s="1"/>
      <c r="UDB311" s="1"/>
      <c r="UDC311" s="1"/>
      <c r="UDD311" s="1"/>
      <c r="UDE311" s="1"/>
      <c r="UDF311" s="1"/>
      <c r="UDG311" s="1"/>
      <c r="UDH311" s="1"/>
      <c r="UDI311" s="1"/>
      <c r="UDJ311" s="1"/>
      <c r="UDK311" s="1"/>
      <c r="UDL311" s="1"/>
      <c r="UDM311" s="1"/>
      <c r="UDN311" s="1"/>
      <c r="UDO311" s="1"/>
      <c r="UDP311" s="1"/>
      <c r="UDQ311" s="1"/>
      <c r="UDR311" s="1"/>
      <c r="UDS311" s="1"/>
      <c r="UDT311" s="1"/>
      <c r="UDU311" s="1"/>
      <c r="UDV311" s="1"/>
      <c r="UDW311" s="1"/>
      <c r="UDX311" s="1"/>
      <c r="UDY311" s="1"/>
      <c r="UDZ311" s="1"/>
      <c r="UEA311" s="1"/>
      <c r="UEB311" s="1"/>
      <c r="UEC311" s="1"/>
      <c r="UED311" s="1"/>
      <c r="UEE311" s="1"/>
      <c r="UEF311" s="1"/>
      <c r="UEG311" s="1"/>
      <c r="UEH311" s="1"/>
      <c r="UEI311" s="1"/>
      <c r="UEJ311" s="1"/>
      <c r="UEK311" s="1"/>
      <c r="UEL311" s="1"/>
      <c r="UEM311" s="1"/>
      <c r="UEN311" s="1"/>
      <c r="UEO311" s="1"/>
      <c r="UEP311" s="1"/>
      <c r="UEQ311" s="1"/>
      <c r="UER311" s="1"/>
      <c r="UES311" s="1"/>
      <c r="UET311" s="1"/>
      <c r="UEU311" s="1"/>
      <c r="UEV311" s="1"/>
      <c r="UEW311" s="1"/>
      <c r="UEX311" s="1"/>
      <c r="UEY311" s="1"/>
      <c r="UEZ311" s="1"/>
      <c r="UFA311" s="1"/>
      <c r="UFB311" s="1"/>
      <c r="UFC311" s="1"/>
      <c r="UFD311" s="1"/>
      <c r="UFE311" s="1"/>
      <c r="UFF311" s="1"/>
      <c r="UFG311" s="1"/>
      <c r="UFH311" s="1"/>
      <c r="UFI311" s="1"/>
      <c r="UFJ311" s="1"/>
      <c r="UFK311" s="1"/>
      <c r="UFL311" s="1"/>
      <c r="UFM311" s="1"/>
      <c r="UFN311" s="1"/>
      <c r="UFO311" s="1"/>
      <c r="UFP311" s="1"/>
      <c r="UFQ311" s="1"/>
      <c r="UFR311" s="1"/>
      <c r="UFS311" s="1"/>
      <c r="UFT311" s="1"/>
      <c r="UFU311" s="1"/>
      <c r="UFV311" s="1"/>
      <c r="UFW311" s="1"/>
      <c r="UFX311" s="1"/>
      <c r="UFY311" s="1"/>
      <c r="UFZ311" s="1"/>
      <c r="UGA311" s="1"/>
      <c r="UGB311" s="1"/>
      <c r="UGC311" s="1"/>
      <c r="UGD311" s="1"/>
      <c r="UGE311" s="1"/>
      <c r="UGF311" s="1"/>
      <c r="UGG311" s="1"/>
      <c r="UGH311" s="1"/>
      <c r="UGI311" s="1"/>
      <c r="UGJ311" s="1"/>
      <c r="UGK311" s="1"/>
      <c r="UGL311" s="1"/>
      <c r="UGM311" s="1"/>
      <c r="UGN311" s="1"/>
      <c r="UGO311" s="1"/>
      <c r="UGP311" s="1"/>
      <c r="UGQ311" s="1"/>
      <c r="UGR311" s="1"/>
      <c r="UGS311" s="1"/>
      <c r="UGT311" s="1"/>
      <c r="UGU311" s="1"/>
      <c r="UGV311" s="1"/>
      <c r="UGW311" s="1"/>
      <c r="UGX311" s="1"/>
      <c r="UGY311" s="1"/>
      <c r="UGZ311" s="1"/>
      <c r="UHA311" s="1"/>
      <c r="UHB311" s="1"/>
      <c r="UHC311" s="1"/>
      <c r="UHD311" s="1"/>
      <c r="UHE311" s="1"/>
      <c r="UHF311" s="1"/>
      <c r="UHG311" s="1"/>
      <c r="UHH311" s="1"/>
      <c r="UHI311" s="1"/>
      <c r="UHJ311" s="1"/>
      <c r="UHK311" s="1"/>
      <c r="UHL311" s="1"/>
      <c r="UHM311" s="1"/>
      <c r="UHN311" s="1"/>
      <c r="UHO311" s="1"/>
      <c r="UHP311" s="1"/>
      <c r="UHQ311" s="1"/>
      <c r="UHR311" s="1"/>
      <c r="UHS311" s="1"/>
      <c r="UHT311" s="1"/>
      <c r="UHU311" s="1"/>
      <c r="UHV311" s="1"/>
      <c r="UHW311" s="1"/>
      <c r="UHX311" s="1"/>
      <c r="UHY311" s="1"/>
      <c r="UHZ311" s="1"/>
      <c r="UIA311" s="1"/>
      <c r="UIB311" s="1"/>
      <c r="UIC311" s="1"/>
      <c r="UID311" s="1"/>
      <c r="UIE311" s="1"/>
      <c r="UIF311" s="1"/>
      <c r="UIG311" s="1"/>
      <c r="UIH311" s="1"/>
      <c r="UII311" s="1"/>
      <c r="UIJ311" s="1"/>
      <c r="UIK311" s="1"/>
      <c r="UIL311" s="1"/>
      <c r="UIM311" s="1"/>
      <c r="UIN311" s="1"/>
      <c r="UIO311" s="1"/>
      <c r="UIP311" s="1"/>
      <c r="UIQ311" s="1"/>
      <c r="UIR311" s="1"/>
      <c r="UIS311" s="1"/>
      <c r="UIT311" s="1"/>
      <c r="UIU311" s="1"/>
      <c r="UIV311" s="1"/>
      <c r="UIW311" s="1"/>
      <c r="UIX311" s="1"/>
      <c r="UIY311" s="1"/>
      <c r="UIZ311" s="1"/>
      <c r="UJA311" s="1"/>
      <c r="UJB311" s="1"/>
      <c r="UJC311" s="1"/>
      <c r="UJD311" s="1"/>
      <c r="UJE311" s="1"/>
      <c r="UJF311" s="1"/>
      <c r="UJG311" s="1"/>
      <c r="UJH311" s="1"/>
      <c r="UJI311" s="1"/>
      <c r="UJJ311" s="1"/>
      <c r="UJK311" s="1"/>
      <c r="UJL311" s="1"/>
      <c r="UJM311" s="1"/>
      <c r="UJN311" s="1"/>
      <c r="UJO311" s="1"/>
      <c r="UJP311" s="1"/>
      <c r="UJQ311" s="1"/>
      <c r="UJR311" s="1"/>
      <c r="UJS311" s="1"/>
      <c r="UJT311" s="1"/>
      <c r="UJU311" s="1"/>
      <c r="UJV311" s="1"/>
      <c r="UJW311" s="1"/>
      <c r="UJX311" s="1"/>
      <c r="UJY311" s="1"/>
      <c r="UJZ311" s="1"/>
      <c r="UKA311" s="1"/>
      <c r="UKB311" s="1"/>
      <c r="UKC311" s="1"/>
      <c r="UKD311" s="1"/>
      <c r="UKE311" s="1"/>
      <c r="UKF311" s="1"/>
      <c r="UKG311" s="1"/>
      <c r="UKH311" s="1"/>
      <c r="UKI311" s="1"/>
      <c r="UKJ311" s="1"/>
      <c r="UKK311" s="1"/>
      <c r="UKL311" s="1"/>
      <c r="UKM311" s="1"/>
      <c r="UKN311" s="1"/>
      <c r="UKO311" s="1"/>
      <c r="UKP311" s="1"/>
      <c r="UKQ311" s="1"/>
      <c r="UKR311" s="1"/>
      <c r="UKS311" s="1"/>
      <c r="UKT311" s="1"/>
      <c r="UKU311" s="1"/>
      <c r="UKV311" s="1"/>
      <c r="UKW311" s="1"/>
      <c r="UKX311" s="1"/>
      <c r="UKY311" s="1"/>
      <c r="UKZ311" s="1"/>
      <c r="ULA311" s="1"/>
      <c r="ULB311" s="1"/>
      <c r="ULC311" s="1"/>
      <c r="ULD311" s="1"/>
      <c r="ULE311" s="1"/>
      <c r="ULF311" s="1"/>
      <c r="ULG311" s="1"/>
      <c r="ULH311" s="1"/>
      <c r="ULI311" s="1"/>
      <c r="ULJ311" s="1"/>
      <c r="ULK311" s="1"/>
      <c r="ULL311" s="1"/>
      <c r="ULM311" s="1"/>
      <c r="ULN311" s="1"/>
      <c r="ULO311" s="1"/>
      <c r="ULP311" s="1"/>
      <c r="ULQ311" s="1"/>
      <c r="ULR311" s="1"/>
      <c r="ULS311" s="1"/>
      <c r="ULT311" s="1"/>
      <c r="ULU311" s="1"/>
      <c r="ULV311" s="1"/>
      <c r="ULW311" s="1"/>
      <c r="ULX311" s="1"/>
      <c r="ULY311" s="1"/>
      <c r="ULZ311" s="1"/>
      <c r="UMA311" s="1"/>
      <c r="UMB311" s="1"/>
      <c r="UMC311" s="1"/>
      <c r="UMD311" s="1"/>
      <c r="UME311" s="1"/>
      <c r="UMF311" s="1"/>
      <c r="UMG311" s="1"/>
      <c r="UMH311" s="1"/>
      <c r="UMI311" s="1"/>
      <c r="UMJ311" s="1"/>
      <c r="UMK311" s="1"/>
      <c r="UML311" s="1"/>
      <c r="UMM311" s="1"/>
      <c r="UMN311" s="1"/>
      <c r="UMO311" s="1"/>
      <c r="UMP311" s="1"/>
      <c r="UMQ311" s="1"/>
      <c r="UMR311" s="1"/>
      <c r="UMS311" s="1"/>
      <c r="UMT311" s="1"/>
      <c r="UMU311" s="1"/>
      <c r="UMV311" s="1"/>
      <c r="UMW311" s="1"/>
      <c r="UMX311" s="1"/>
      <c r="UMY311" s="1"/>
      <c r="UMZ311" s="1"/>
      <c r="UNA311" s="1"/>
      <c r="UNB311" s="1"/>
      <c r="UNC311" s="1"/>
      <c r="UND311" s="1"/>
      <c r="UNE311" s="1"/>
      <c r="UNF311" s="1"/>
      <c r="UNG311" s="1"/>
      <c r="UNH311" s="1"/>
      <c r="UNI311" s="1"/>
      <c r="UNJ311" s="1"/>
      <c r="UNK311" s="1"/>
      <c r="UNL311" s="1"/>
      <c r="UNM311" s="1"/>
      <c r="UNN311" s="1"/>
      <c r="UNO311" s="1"/>
      <c r="UNP311" s="1"/>
      <c r="UNQ311" s="1"/>
      <c r="UNR311" s="1"/>
      <c r="UNS311" s="1"/>
      <c r="UNT311" s="1"/>
      <c r="UNU311" s="1"/>
      <c r="UNV311" s="1"/>
      <c r="UNW311" s="1"/>
      <c r="UNX311" s="1"/>
      <c r="UNY311" s="1"/>
      <c r="UNZ311" s="1"/>
      <c r="UOA311" s="1"/>
      <c r="UOB311" s="1"/>
      <c r="UOC311" s="1"/>
      <c r="UOD311" s="1"/>
      <c r="UOE311" s="1"/>
      <c r="UOF311" s="1"/>
      <c r="UOG311" s="1"/>
      <c r="UOH311" s="1"/>
      <c r="UOI311" s="1"/>
      <c r="UOJ311" s="1"/>
      <c r="UOK311" s="1"/>
      <c r="UOL311" s="1"/>
      <c r="UOM311" s="1"/>
      <c r="UON311" s="1"/>
      <c r="UOO311" s="1"/>
      <c r="UOP311" s="1"/>
      <c r="UOQ311" s="1"/>
      <c r="UOR311" s="1"/>
      <c r="UOS311" s="1"/>
      <c r="UOT311" s="1"/>
      <c r="UOU311" s="1"/>
      <c r="UOV311" s="1"/>
      <c r="UOW311" s="1"/>
      <c r="UOX311" s="1"/>
      <c r="UOY311" s="1"/>
      <c r="UOZ311" s="1"/>
      <c r="UPA311" s="1"/>
      <c r="UPB311" s="1"/>
      <c r="UPC311" s="1"/>
      <c r="UPD311" s="1"/>
      <c r="UPE311" s="1"/>
      <c r="UPF311" s="1"/>
      <c r="UPG311" s="1"/>
      <c r="UPH311" s="1"/>
      <c r="UPI311" s="1"/>
      <c r="UPJ311" s="1"/>
      <c r="UPK311" s="1"/>
      <c r="UPL311" s="1"/>
      <c r="UPM311" s="1"/>
      <c r="UPN311" s="1"/>
      <c r="UPO311" s="1"/>
      <c r="UPP311" s="1"/>
      <c r="UPQ311" s="1"/>
      <c r="UPR311" s="1"/>
      <c r="UPS311" s="1"/>
      <c r="UPT311" s="1"/>
      <c r="UPU311" s="1"/>
      <c r="UPV311" s="1"/>
      <c r="UPW311" s="1"/>
      <c r="UPX311" s="1"/>
      <c r="UPY311" s="1"/>
      <c r="UPZ311" s="1"/>
      <c r="UQA311" s="1"/>
      <c r="UQB311" s="1"/>
      <c r="UQC311" s="1"/>
      <c r="UQD311" s="1"/>
      <c r="UQE311" s="1"/>
      <c r="UQF311" s="1"/>
      <c r="UQG311" s="1"/>
      <c r="UQH311" s="1"/>
      <c r="UQI311" s="1"/>
      <c r="UQJ311" s="1"/>
      <c r="UQK311" s="1"/>
      <c r="UQL311" s="1"/>
      <c r="UQM311" s="1"/>
      <c r="UQN311" s="1"/>
      <c r="UQO311" s="1"/>
      <c r="UQP311" s="1"/>
      <c r="UQQ311" s="1"/>
      <c r="UQR311" s="1"/>
      <c r="UQS311" s="1"/>
      <c r="UQT311" s="1"/>
      <c r="UQU311" s="1"/>
      <c r="UQV311" s="1"/>
      <c r="UQW311" s="1"/>
      <c r="UQX311" s="1"/>
      <c r="UQY311" s="1"/>
      <c r="UQZ311" s="1"/>
      <c r="URA311" s="1"/>
      <c r="URB311" s="1"/>
      <c r="URC311" s="1"/>
      <c r="URD311" s="1"/>
      <c r="URE311" s="1"/>
      <c r="URF311" s="1"/>
      <c r="URG311" s="1"/>
      <c r="URH311" s="1"/>
      <c r="URI311" s="1"/>
      <c r="URJ311" s="1"/>
      <c r="URK311" s="1"/>
      <c r="URL311" s="1"/>
      <c r="URM311" s="1"/>
      <c r="URN311" s="1"/>
      <c r="URO311" s="1"/>
      <c r="URP311" s="1"/>
      <c r="URQ311" s="1"/>
      <c r="URR311" s="1"/>
      <c r="URS311" s="1"/>
      <c r="URT311" s="1"/>
      <c r="URU311" s="1"/>
      <c r="URV311" s="1"/>
      <c r="URW311" s="1"/>
      <c r="URX311" s="1"/>
      <c r="URY311" s="1"/>
      <c r="URZ311" s="1"/>
      <c r="USA311" s="1"/>
      <c r="USB311" s="1"/>
      <c r="USC311" s="1"/>
      <c r="USD311" s="1"/>
      <c r="USE311" s="1"/>
      <c r="USF311" s="1"/>
      <c r="USG311" s="1"/>
      <c r="USH311" s="1"/>
      <c r="USI311" s="1"/>
      <c r="USJ311" s="1"/>
      <c r="USK311" s="1"/>
      <c r="USL311" s="1"/>
      <c r="USM311" s="1"/>
      <c r="USN311" s="1"/>
      <c r="USO311" s="1"/>
      <c r="USP311" s="1"/>
      <c r="USQ311" s="1"/>
      <c r="USR311" s="1"/>
      <c r="USS311" s="1"/>
      <c r="UST311" s="1"/>
      <c r="USU311" s="1"/>
      <c r="USV311" s="1"/>
      <c r="USW311" s="1"/>
      <c r="USX311" s="1"/>
      <c r="USY311" s="1"/>
      <c r="USZ311" s="1"/>
      <c r="UTA311" s="1"/>
      <c r="UTB311" s="1"/>
      <c r="UTC311" s="1"/>
      <c r="UTD311" s="1"/>
      <c r="UTE311" s="1"/>
      <c r="UTF311" s="1"/>
      <c r="UTG311" s="1"/>
      <c r="UTH311" s="1"/>
      <c r="UTI311" s="1"/>
      <c r="UTJ311" s="1"/>
      <c r="UTK311" s="1"/>
      <c r="UTL311" s="1"/>
      <c r="UTM311" s="1"/>
      <c r="UTN311" s="1"/>
      <c r="UTO311" s="1"/>
      <c r="UTP311" s="1"/>
      <c r="UTQ311" s="1"/>
      <c r="UTR311" s="1"/>
      <c r="UTS311" s="1"/>
      <c r="UTT311" s="1"/>
      <c r="UTU311" s="1"/>
      <c r="UTV311" s="1"/>
      <c r="UTW311" s="1"/>
      <c r="UTX311" s="1"/>
      <c r="UTY311" s="1"/>
      <c r="UTZ311" s="1"/>
      <c r="UUA311" s="1"/>
      <c r="UUB311" s="1"/>
      <c r="UUC311" s="1"/>
      <c r="UUD311" s="1"/>
      <c r="UUE311" s="1"/>
      <c r="UUF311" s="1"/>
      <c r="UUG311" s="1"/>
      <c r="UUH311" s="1"/>
      <c r="UUI311" s="1"/>
      <c r="UUJ311" s="1"/>
      <c r="UUK311" s="1"/>
      <c r="UUL311" s="1"/>
      <c r="UUM311" s="1"/>
      <c r="UUN311" s="1"/>
      <c r="UUO311" s="1"/>
      <c r="UUP311" s="1"/>
      <c r="UUQ311" s="1"/>
      <c r="UUR311" s="1"/>
      <c r="UUS311" s="1"/>
      <c r="UUT311" s="1"/>
      <c r="UUU311" s="1"/>
      <c r="UUV311" s="1"/>
      <c r="UUW311" s="1"/>
      <c r="UUX311" s="1"/>
      <c r="UUY311" s="1"/>
      <c r="UUZ311" s="1"/>
      <c r="UVA311" s="1"/>
      <c r="UVB311" s="1"/>
      <c r="UVC311" s="1"/>
      <c r="UVD311" s="1"/>
      <c r="UVE311" s="1"/>
      <c r="UVF311" s="1"/>
      <c r="UVG311" s="1"/>
      <c r="UVH311" s="1"/>
      <c r="UVI311" s="1"/>
      <c r="UVJ311" s="1"/>
      <c r="UVK311" s="1"/>
      <c r="UVL311" s="1"/>
      <c r="UVM311" s="1"/>
      <c r="UVN311" s="1"/>
      <c r="UVO311" s="1"/>
      <c r="UVP311" s="1"/>
      <c r="UVQ311" s="1"/>
      <c r="UVR311" s="1"/>
      <c r="UVS311" s="1"/>
      <c r="UVT311" s="1"/>
      <c r="UVU311" s="1"/>
      <c r="UVV311" s="1"/>
      <c r="UVW311" s="1"/>
      <c r="UVX311" s="1"/>
      <c r="UVY311" s="1"/>
      <c r="UVZ311" s="1"/>
      <c r="UWA311" s="1"/>
      <c r="UWB311" s="1"/>
      <c r="UWC311" s="1"/>
      <c r="UWD311" s="1"/>
      <c r="UWE311" s="1"/>
      <c r="UWF311" s="1"/>
      <c r="UWG311" s="1"/>
      <c r="UWH311" s="1"/>
      <c r="UWI311" s="1"/>
      <c r="UWJ311" s="1"/>
      <c r="UWK311" s="1"/>
      <c r="UWL311" s="1"/>
      <c r="UWM311" s="1"/>
      <c r="UWN311" s="1"/>
      <c r="UWO311" s="1"/>
      <c r="UWP311" s="1"/>
      <c r="UWQ311" s="1"/>
      <c r="UWR311" s="1"/>
      <c r="UWS311" s="1"/>
      <c r="UWT311" s="1"/>
      <c r="UWU311" s="1"/>
      <c r="UWV311" s="1"/>
      <c r="UWW311" s="1"/>
      <c r="UWX311" s="1"/>
      <c r="UWY311" s="1"/>
      <c r="UWZ311" s="1"/>
      <c r="UXA311" s="1"/>
      <c r="UXB311" s="1"/>
      <c r="UXC311" s="1"/>
      <c r="UXD311" s="1"/>
      <c r="UXE311" s="1"/>
      <c r="UXF311" s="1"/>
      <c r="UXG311" s="1"/>
      <c r="UXH311" s="1"/>
      <c r="UXI311" s="1"/>
      <c r="UXJ311" s="1"/>
      <c r="UXK311" s="1"/>
      <c r="UXL311" s="1"/>
      <c r="UXM311" s="1"/>
      <c r="UXN311" s="1"/>
      <c r="UXO311" s="1"/>
      <c r="UXP311" s="1"/>
      <c r="UXQ311" s="1"/>
      <c r="UXR311" s="1"/>
      <c r="UXS311" s="1"/>
      <c r="UXT311" s="1"/>
      <c r="UXU311" s="1"/>
      <c r="UXV311" s="1"/>
      <c r="UXW311" s="1"/>
      <c r="UXX311" s="1"/>
      <c r="UXY311" s="1"/>
      <c r="UXZ311" s="1"/>
      <c r="UYA311" s="1"/>
      <c r="UYB311" s="1"/>
      <c r="UYC311" s="1"/>
      <c r="UYD311" s="1"/>
      <c r="UYE311" s="1"/>
      <c r="UYF311" s="1"/>
      <c r="UYG311" s="1"/>
      <c r="UYH311" s="1"/>
      <c r="UYI311" s="1"/>
      <c r="UYJ311" s="1"/>
      <c r="UYK311" s="1"/>
      <c r="UYL311" s="1"/>
      <c r="UYM311" s="1"/>
      <c r="UYN311" s="1"/>
      <c r="UYO311" s="1"/>
      <c r="UYP311" s="1"/>
      <c r="UYQ311" s="1"/>
      <c r="UYR311" s="1"/>
      <c r="UYS311" s="1"/>
      <c r="UYT311" s="1"/>
      <c r="UYU311" s="1"/>
      <c r="UYV311" s="1"/>
      <c r="UYW311" s="1"/>
      <c r="UYX311" s="1"/>
      <c r="UYY311" s="1"/>
      <c r="UYZ311" s="1"/>
      <c r="UZA311" s="1"/>
      <c r="UZB311" s="1"/>
      <c r="UZC311" s="1"/>
      <c r="UZD311" s="1"/>
      <c r="UZE311" s="1"/>
      <c r="UZF311" s="1"/>
      <c r="UZG311" s="1"/>
      <c r="UZH311" s="1"/>
      <c r="UZI311" s="1"/>
      <c r="UZJ311" s="1"/>
      <c r="UZK311" s="1"/>
      <c r="UZL311" s="1"/>
      <c r="UZM311" s="1"/>
      <c r="UZN311" s="1"/>
      <c r="UZO311" s="1"/>
      <c r="UZP311" s="1"/>
      <c r="UZQ311" s="1"/>
      <c r="UZR311" s="1"/>
      <c r="UZS311" s="1"/>
      <c r="UZT311" s="1"/>
      <c r="UZU311" s="1"/>
      <c r="UZV311" s="1"/>
      <c r="UZW311" s="1"/>
      <c r="UZX311" s="1"/>
      <c r="UZY311" s="1"/>
      <c r="UZZ311" s="1"/>
      <c r="VAA311" s="1"/>
      <c r="VAB311" s="1"/>
      <c r="VAC311" s="1"/>
      <c r="VAD311" s="1"/>
      <c r="VAE311" s="1"/>
      <c r="VAF311" s="1"/>
      <c r="VAG311" s="1"/>
      <c r="VAH311" s="1"/>
      <c r="VAI311" s="1"/>
      <c r="VAJ311" s="1"/>
      <c r="VAK311" s="1"/>
      <c r="VAL311" s="1"/>
      <c r="VAM311" s="1"/>
      <c r="VAN311" s="1"/>
      <c r="VAO311" s="1"/>
      <c r="VAP311" s="1"/>
      <c r="VAQ311" s="1"/>
      <c r="VAR311" s="1"/>
      <c r="VAS311" s="1"/>
      <c r="VAT311" s="1"/>
      <c r="VAU311" s="1"/>
      <c r="VAV311" s="1"/>
      <c r="VAW311" s="1"/>
      <c r="VAX311" s="1"/>
      <c r="VAY311" s="1"/>
      <c r="VAZ311" s="1"/>
      <c r="VBA311" s="1"/>
      <c r="VBB311" s="1"/>
      <c r="VBC311" s="1"/>
      <c r="VBD311" s="1"/>
      <c r="VBE311" s="1"/>
      <c r="VBF311" s="1"/>
      <c r="VBG311" s="1"/>
      <c r="VBH311" s="1"/>
      <c r="VBI311" s="1"/>
      <c r="VBJ311" s="1"/>
      <c r="VBK311" s="1"/>
      <c r="VBL311" s="1"/>
      <c r="VBM311" s="1"/>
      <c r="VBN311" s="1"/>
      <c r="VBO311" s="1"/>
      <c r="VBP311" s="1"/>
      <c r="VBQ311" s="1"/>
      <c r="VBR311" s="1"/>
      <c r="VBS311" s="1"/>
      <c r="VBT311" s="1"/>
      <c r="VBU311" s="1"/>
      <c r="VBV311" s="1"/>
      <c r="VBW311" s="1"/>
      <c r="VBX311" s="1"/>
      <c r="VBY311" s="1"/>
      <c r="VBZ311" s="1"/>
      <c r="VCA311" s="1"/>
      <c r="VCB311" s="1"/>
      <c r="VCC311" s="1"/>
      <c r="VCD311" s="1"/>
      <c r="VCE311" s="1"/>
      <c r="VCF311" s="1"/>
      <c r="VCG311" s="1"/>
      <c r="VCH311" s="1"/>
      <c r="VCI311" s="1"/>
      <c r="VCJ311" s="1"/>
      <c r="VCK311" s="1"/>
      <c r="VCL311" s="1"/>
      <c r="VCM311" s="1"/>
      <c r="VCN311" s="1"/>
      <c r="VCO311" s="1"/>
      <c r="VCP311" s="1"/>
      <c r="VCQ311" s="1"/>
      <c r="VCR311" s="1"/>
      <c r="VCS311" s="1"/>
      <c r="VCT311" s="1"/>
      <c r="VCU311" s="1"/>
      <c r="VCV311" s="1"/>
      <c r="VCW311" s="1"/>
      <c r="VCX311" s="1"/>
      <c r="VCY311" s="1"/>
      <c r="VCZ311" s="1"/>
      <c r="VDA311" s="1"/>
      <c r="VDB311" s="1"/>
      <c r="VDC311" s="1"/>
      <c r="VDD311" s="1"/>
      <c r="VDE311" s="1"/>
      <c r="VDF311" s="1"/>
      <c r="VDG311" s="1"/>
      <c r="VDH311" s="1"/>
      <c r="VDI311" s="1"/>
      <c r="VDJ311" s="1"/>
      <c r="VDK311" s="1"/>
      <c r="VDL311" s="1"/>
      <c r="VDM311" s="1"/>
      <c r="VDN311" s="1"/>
      <c r="VDO311" s="1"/>
      <c r="VDP311" s="1"/>
      <c r="VDQ311" s="1"/>
      <c r="VDR311" s="1"/>
      <c r="VDS311" s="1"/>
      <c r="VDT311" s="1"/>
      <c r="VDU311" s="1"/>
      <c r="VDV311" s="1"/>
      <c r="VDW311" s="1"/>
      <c r="VDX311" s="1"/>
      <c r="VDY311" s="1"/>
      <c r="VDZ311" s="1"/>
      <c r="VEA311" s="1"/>
      <c r="VEB311" s="1"/>
      <c r="VEC311" s="1"/>
      <c r="VED311" s="1"/>
      <c r="VEE311" s="1"/>
      <c r="VEF311" s="1"/>
      <c r="VEG311" s="1"/>
      <c r="VEH311" s="1"/>
      <c r="VEI311" s="1"/>
      <c r="VEJ311" s="1"/>
      <c r="VEK311" s="1"/>
      <c r="VEL311" s="1"/>
      <c r="VEM311" s="1"/>
      <c r="VEN311" s="1"/>
      <c r="VEO311" s="1"/>
      <c r="VEP311" s="1"/>
      <c r="VEQ311" s="1"/>
      <c r="VER311" s="1"/>
      <c r="VES311" s="1"/>
      <c r="VET311" s="1"/>
      <c r="VEU311" s="1"/>
      <c r="VEV311" s="1"/>
      <c r="VEW311" s="1"/>
      <c r="VEX311" s="1"/>
      <c r="VEY311" s="1"/>
      <c r="VEZ311" s="1"/>
      <c r="VFA311" s="1"/>
      <c r="VFB311" s="1"/>
      <c r="VFC311" s="1"/>
      <c r="VFD311" s="1"/>
      <c r="VFE311" s="1"/>
      <c r="VFF311" s="1"/>
      <c r="VFG311" s="1"/>
      <c r="VFH311" s="1"/>
      <c r="VFI311" s="1"/>
      <c r="VFJ311" s="1"/>
      <c r="VFK311" s="1"/>
      <c r="VFL311" s="1"/>
      <c r="VFM311" s="1"/>
      <c r="VFN311" s="1"/>
      <c r="VFO311" s="1"/>
      <c r="VFP311" s="1"/>
      <c r="VFQ311" s="1"/>
      <c r="VFR311" s="1"/>
      <c r="VFS311" s="1"/>
      <c r="VFT311" s="1"/>
      <c r="VFU311" s="1"/>
      <c r="VFV311" s="1"/>
      <c r="VFW311" s="1"/>
      <c r="VFX311" s="1"/>
      <c r="VFY311" s="1"/>
      <c r="VFZ311" s="1"/>
      <c r="VGA311" s="1"/>
      <c r="VGB311" s="1"/>
      <c r="VGC311" s="1"/>
      <c r="VGD311" s="1"/>
      <c r="VGE311" s="1"/>
      <c r="VGF311" s="1"/>
      <c r="VGG311" s="1"/>
      <c r="VGH311" s="1"/>
      <c r="VGI311" s="1"/>
      <c r="VGJ311" s="1"/>
      <c r="VGK311" s="1"/>
      <c r="VGL311" s="1"/>
      <c r="VGM311" s="1"/>
      <c r="VGN311" s="1"/>
      <c r="VGO311" s="1"/>
      <c r="VGP311" s="1"/>
      <c r="VGQ311" s="1"/>
      <c r="VGR311" s="1"/>
      <c r="VGS311" s="1"/>
      <c r="VGT311" s="1"/>
      <c r="VGU311" s="1"/>
      <c r="VGV311" s="1"/>
      <c r="VGW311" s="1"/>
      <c r="VGX311" s="1"/>
    </row>
    <row r="312" spans="1:15078" s="66" customForma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  <c r="IX312" s="1"/>
      <c r="IY312" s="1"/>
      <c r="IZ312" s="1"/>
      <c r="JA312" s="1"/>
      <c r="JB312" s="1"/>
      <c r="JC312" s="1"/>
      <c r="JD312" s="1"/>
      <c r="JE312" s="1"/>
      <c r="JF312" s="1"/>
      <c r="JG312" s="1"/>
      <c r="JH312" s="1"/>
      <c r="JI312" s="1"/>
      <c r="JJ312" s="1"/>
      <c r="JK312" s="1"/>
      <c r="JL312" s="1"/>
      <c r="JM312" s="1"/>
      <c r="JN312" s="1"/>
      <c r="JO312" s="1"/>
      <c r="JP312" s="1"/>
      <c r="JQ312" s="1"/>
      <c r="JR312" s="1"/>
      <c r="JS312" s="1"/>
      <c r="JT312" s="1"/>
      <c r="JU312" s="1"/>
      <c r="JV312" s="1"/>
      <c r="JW312" s="1"/>
      <c r="JX312" s="1"/>
      <c r="JY312" s="1"/>
      <c r="JZ312" s="1"/>
      <c r="KA312" s="1"/>
      <c r="KB312" s="1"/>
      <c r="KC312" s="1"/>
      <c r="KD312" s="1"/>
      <c r="KE312" s="1"/>
      <c r="KF312" s="1"/>
      <c r="KG312" s="1"/>
      <c r="KH312" s="1"/>
      <c r="KI312" s="1"/>
      <c r="KJ312" s="1"/>
      <c r="KK312" s="1"/>
      <c r="KL312" s="1"/>
      <c r="KM312" s="1"/>
      <c r="KN312" s="1"/>
      <c r="KO312" s="1"/>
      <c r="KP312" s="1"/>
      <c r="KQ312" s="1"/>
      <c r="KR312" s="1"/>
      <c r="KS312" s="1"/>
      <c r="KT312" s="1"/>
      <c r="KU312" s="1"/>
      <c r="KV312" s="1"/>
      <c r="KW312" s="1"/>
      <c r="KX312" s="1"/>
      <c r="KY312" s="1"/>
      <c r="KZ312" s="1"/>
      <c r="LA312" s="1"/>
      <c r="LB312" s="1"/>
      <c r="LC312" s="1"/>
      <c r="LD312" s="1"/>
      <c r="LE312" s="1"/>
      <c r="LF312" s="1"/>
      <c r="LG312" s="1"/>
      <c r="LH312" s="1"/>
      <c r="LI312" s="1"/>
      <c r="LJ312" s="1"/>
      <c r="LK312" s="1"/>
      <c r="LL312" s="1"/>
      <c r="LM312" s="1"/>
      <c r="LN312" s="1"/>
      <c r="LO312" s="1"/>
      <c r="LP312" s="1"/>
      <c r="LQ312" s="1"/>
      <c r="LR312" s="1"/>
      <c r="LS312" s="1"/>
      <c r="LT312" s="1"/>
      <c r="LU312" s="1"/>
      <c r="LV312" s="1"/>
      <c r="LW312" s="1"/>
      <c r="LX312" s="1"/>
      <c r="LY312" s="1"/>
      <c r="LZ312" s="1"/>
      <c r="MA312" s="1"/>
      <c r="MB312" s="1"/>
      <c r="MC312" s="1"/>
      <c r="MD312" s="1"/>
      <c r="ME312" s="1"/>
      <c r="MF312" s="1"/>
      <c r="MG312" s="1"/>
      <c r="MH312" s="1"/>
      <c r="MI312" s="1"/>
      <c r="MJ312" s="1"/>
      <c r="MK312" s="1"/>
      <c r="ML312" s="1"/>
      <c r="MM312" s="1"/>
      <c r="MN312" s="1"/>
      <c r="MO312" s="1"/>
      <c r="MP312" s="1"/>
      <c r="MQ312" s="1"/>
      <c r="MR312" s="1"/>
      <c r="MS312" s="1"/>
      <c r="MT312" s="1"/>
      <c r="MU312" s="1"/>
      <c r="MV312" s="1"/>
      <c r="MW312" s="1"/>
      <c r="MX312" s="1"/>
      <c r="MY312" s="1"/>
      <c r="MZ312" s="1"/>
      <c r="NA312" s="1"/>
      <c r="NB312" s="1"/>
      <c r="NC312" s="1"/>
      <c r="ND312" s="1"/>
      <c r="NE312" s="1"/>
      <c r="NF312" s="1"/>
      <c r="NG312" s="1"/>
      <c r="NH312" s="1"/>
      <c r="NI312" s="1"/>
      <c r="NJ312" s="1"/>
      <c r="NK312" s="1"/>
      <c r="NL312" s="1"/>
      <c r="NM312" s="1"/>
      <c r="NN312" s="1"/>
      <c r="NO312" s="1"/>
      <c r="NP312" s="1"/>
      <c r="NQ312" s="1"/>
      <c r="NR312" s="1"/>
      <c r="NS312" s="1"/>
      <c r="NT312" s="1"/>
      <c r="NU312" s="1"/>
      <c r="NV312" s="1"/>
      <c r="NW312" s="1"/>
      <c r="NX312" s="1"/>
      <c r="NY312" s="1"/>
      <c r="NZ312" s="1"/>
      <c r="OA312" s="1"/>
      <c r="OB312" s="1"/>
      <c r="OC312" s="1"/>
      <c r="OD312" s="1"/>
      <c r="OE312" s="1"/>
      <c r="OF312" s="1"/>
      <c r="OG312" s="1"/>
      <c r="OH312" s="1"/>
      <c r="OI312" s="1"/>
      <c r="OJ312" s="1"/>
      <c r="OK312" s="1"/>
      <c r="OL312" s="1"/>
      <c r="OM312" s="1"/>
      <c r="ON312" s="1"/>
      <c r="OO312" s="1"/>
      <c r="OP312" s="1"/>
      <c r="OQ312" s="1"/>
      <c r="OR312" s="1"/>
      <c r="OS312" s="1"/>
      <c r="OT312" s="1"/>
      <c r="OU312" s="1"/>
      <c r="OV312" s="1"/>
      <c r="OW312" s="1"/>
      <c r="OX312" s="1"/>
      <c r="OY312" s="1"/>
      <c r="OZ312" s="1"/>
      <c r="PA312" s="1"/>
      <c r="PB312" s="1"/>
      <c r="PC312" s="1"/>
      <c r="PD312" s="1"/>
      <c r="PE312" s="1"/>
      <c r="PF312" s="1"/>
      <c r="PG312" s="1"/>
      <c r="PH312" s="1"/>
      <c r="PI312" s="1"/>
      <c r="PJ312" s="1"/>
      <c r="PK312" s="1"/>
      <c r="PL312" s="1"/>
      <c r="PM312" s="1"/>
      <c r="PN312" s="1"/>
      <c r="PO312" s="1"/>
      <c r="PP312" s="1"/>
      <c r="PQ312" s="1"/>
      <c r="PR312" s="1"/>
      <c r="PS312" s="1"/>
      <c r="PT312" s="1"/>
      <c r="PU312" s="1"/>
      <c r="PV312" s="1"/>
      <c r="PW312" s="1"/>
      <c r="PX312" s="1"/>
      <c r="PY312" s="1"/>
      <c r="PZ312" s="1"/>
      <c r="QA312" s="1"/>
      <c r="QB312" s="1"/>
      <c r="QC312" s="1"/>
      <c r="QD312" s="1"/>
      <c r="QE312" s="1"/>
      <c r="QF312" s="1"/>
      <c r="QG312" s="1"/>
      <c r="QH312" s="1"/>
      <c r="QI312" s="1"/>
      <c r="QJ312" s="1"/>
      <c r="QK312" s="1"/>
      <c r="QL312" s="1"/>
      <c r="QM312" s="1"/>
      <c r="QN312" s="1"/>
      <c r="QO312" s="1"/>
      <c r="QP312" s="1"/>
      <c r="QQ312" s="1"/>
      <c r="QR312" s="1"/>
      <c r="QS312" s="1"/>
      <c r="QT312" s="1"/>
      <c r="QU312" s="1"/>
      <c r="QV312" s="1"/>
      <c r="QW312" s="1"/>
      <c r="QX312" s="1"/>
      <c r="QY312" s="1"/>
      <c r="QZ312" s="1"/>
      <c r="RA312" s="1"/>
      <c r="RB312" s="1"/>
      <c r="RC312" s="1"/>
      <c r="RD312" s="1"/>
      <c r="RE312" s="1"/>
      <c r="RF312" s="1"/>
      <c r="RG312" s="1"/>
      <c r="RH312" s="1"/>
      <c r="RI312" s="1"/>
      <c r="RJ312" s="1"/>
      <c r="RK312" s="1"/>
      <c r="RL312" s="1"/>
      <c r="RM312" s="1"/>
      <c r="RN312" s="1"/>
      <c r="RO312" s="1"/>
      <c r="RP312" s="1"/>
      <c r="RQ312" s="1"/>
      <c r="RR312" s="1"/>
      <c r="RS312" s="1"/>
      <c r="RT312" s="1"/>
      <c r="RU312" s="1"/>
      <c r="RV312" s="1"/>
      <c r="RW312" s="1"/>
      <c r="RX312" s="1"/>
      <c r="RY312" s="1"/>
      <c r="RZ312" s="1"/>
      <c r="SA312" s="1"/>
      <c r="SB312" s="1"/>
      <c r="SC312" s="1"/>
      <c r="SD312" s="1"/>
      <c r="SE312" s="1"/>
      <c r="SF312" s="1"/>
      <c r="SG312" s="1"/>
      <c r="SH312" s="1"/>
      <c r="SI312" s="1"/>
      <c r="SJ312" s="1"/>
      <c r="SK312" s="1"/>
      <c r="SL312" s="1"/>
      <c r="SM312" s="1"/>
      <c r="SN312" s="1"/>
      <c r="SO312" s="1"/>
      <c r="SP312" s="1"/>
      <c r="SQ312" s="1"/>
      <c r="SR312" s="1"/>
      <c r="SS312" s="1"/>
      <c r="ST312" s="1"/>
      <c r="SU312" s="1"/>
      <c r="SV312" s="1"/>
      <c r="SW312" s="1"/>
      <c r="SX312" s="1"/>
      <c r="SY312" s="1"/>
      <c r="SZ312" s="1"/>
      <c r="TA312" s="1"/>
      <c r="TB312" s="1"/>
      <c r="TC312" s="1"/>
      <c r="TD312" s="1"/>
      <c r="TE312" s="1"/>
      <c r="TF312" s="1"/>
      <c r="TG312" s="1"/>
      <c r="TH312" s="1"/>
      <c r="TI312" s="1"/>
      <c r="TJ312" s="1"/>
      <c r="TK312" s="1"/>
      <c r="TL312" s="1"/>
      <c r="TM312" s="1"/>
      <c r="TN312" s="1"/>
      <c r="TO312" s="1"/>
      <c r="TP312" s="1"/>
      <c r="TQ312" s="1"/>
      <c r="TR312" s="1"/>
      <c r="TS312" s="1"/>
      <c r="TT312" s="1"/>
      <c r="TU312" s="1"/>
      <c r="TV312" s="1"/>
      <c r="TW312" s="1"/>
      <c r="TX312" s="1"/>
      <c r="TY312" s="1"/>
      <c r="TZ312" s="1"/>
      <c r="UA312" s="1"/>
      <c r="UB312" s="1"/>
      <c r="UC312" s="1"/>
      <c r="UD312" s="1"/>
      <c r="UE312" s="1"/>
      <c r="UF312" s="1"/>
      <c r="UG312" s="1"/>
      <c r="UH312" s="1"/>
      <c r="UI312" s="1"/>
      <c r="UJ312" s="1"/>
      <c r="UK312" s="1"/>
      <c r="UL312" s="1"/>
      <c r="UM312" s="1"/>
      <c r="UN312" s="1"/>
      <c r="UO312" s="1"/>
      <c r="UP312" s="1"/>
      <c r="UQ312" s="1"/>
      <c r="UR312" s="1"/>
      <c r="US312" s="1"/>
      <c r="UT312" s="1"/>
      <c r="UU312" s="1"/>
      <c r="UV312" s="1"/>
      <c r="UW312" s="1"/>
      <c r="UX312" s="1"/>
      <c r="UY312" s="1"/>
      <c r="UZ312" s="1"/>
      <c r="VA312" s="1"/>
      <c r="VB312" s="1"/>
      <c r="VC312" s="1"/>
      <c r="VD312" s="1"/>
      <c r="VE312" s="1"/>
      <c r="VF312" s="1"/>
      <c r="VG312" s="1"/>
      <c r="VH312" s="1"/>
      <c r="VI312" s="1"/>
      <c r="VJ312" s="1"/>
      <c r="VK312" s="1"/>
      <c r="VL312" s="1"/>
      <c r="VM312" s="1"/>
      <c r="VN312" s="1"/>
      <c r="VO312" s="1"/>
      <c r="VP312" s="1"/>
      <c r="VQ312" s="1"/>
      <c r="VR312" s="1"/>
      <c r="VS312" s="1"/>
      <c r="VT312" s="1"/>
      <c r="VU312" s="1"/>
      <c r="VV312" s="1"/>
      <c r="VW312" s="1"/>
      <c r="VX312" s="1"/>
      <c r="VY312" s="1"/>
      <c r="VZ312" s="1"/>
      <c r="WA312" s="1"/>
      <c r="WB312" s="1"/>
      <c r="WC312" s="1"/>
      <c r="WD312" s="1"/>
      <c r="WE312" s="1"/>
      <c r="WF312" s="1"/>
      <c r="WG312" s="1"/>
      <c r="WH312" s="1"/>
      <c r="WI312" s="1"/>
      <c r="WJ312" s="1"/>
      <c r="WK312" s="1"/>
      <c r="WL312" s="1"/>
      <c r="WM312" s="1"/>
      <c r="WN312" s="1"/>
      <c r="WO312" s="1"/>
      <c r="WP312" s="1"/>
      <c r="WQ312" s="1"/>
      <c r="WR312" s="1"/>
      <c r="WS312" s="1"/>
      <c r="WT312" s="1"/>
      <c r="WU312" s="1"/>
      <c r="WV312" s="1"/>
      <c r="WW312" s="1"/>
      <c r="WX312" s="1"/>
      <c r="WY312" s="1"/>
      <c r="WZ312" s="1"/>
      <c r="XA312" s="1"/>
      <c r="XB312" s="1"/>
      <c r="XC312" s="1"/>
      <c r="XD312" s="1"/>
      <c r="XE312" s="1"/>
      <c r="XF312" s="1"/>
      <c r="XG312" s="1"/>
      <c r="XH312" s="1"/>
      <c r="XI312" s="1"/>
      <c r="XJ312" s="1"/>
      <c r="XK312" s="1"/>
      <c r="XL312" s="1"/>
      <c r="XM312" s="1"/>
      <c r="XN312" s="1"/>
      <c r="XO312" s="1"/>
      <c r="XP312" s="1"/>
      <c r="XQ312" s="1"/>
      <c r="XR312" s="1"/>
      <c r="XS312" s="1"/>
      <c r="XT312" s="1"/>
      <c r="XU312" s="1"/>
      <c r="XV312" s="1"/>
      <c r="XW312" s="1"/>
      <c r="XX312" s="1"/>
      <c r="XY312" s="1"/>
      <c r="XZ312" s="1"/>
      <c r="YA312" s="1"/>
      <c r="YB312" s="1"/>
      <c r="YC312" s="1"/>
      <c r="YD312" s="1"/>
      <c r="YE312" s="1"/>
      <c r="YF312" s="1"/>
      <c r="YG312" s="1"/>
      <c r="YH312" s="1"/>
      <c r="YI312" s="1"/>
      <c r="YJ312" s="1"/>
      <c r="YK312" s="1"/>
      <c r="YL312" s="1"/>
      <c r="YM312" s="1"/>
      <c r="YN312" s="1"/>
      <c r="YO312" s="1"/>
      <c r="YP312" s="1"/>
      <c r="YQ312" s="1"/>
      <c r="YR312" s="1"/>
      <c r="YS312" s="1"/>
      <c r="YT312" s="1"/>
      <c r="YU312" s="1"/>
      <c r="YV312" s="1"/>
      <c r="YW312" s="1"/>
      <c r="YX312" s="1"/>
      <c r="YY312" s="1"/>
      <c r="YZ312" s="1"/>
      <c r="ZA312" s="1"/>
      <c r="ZB312" s="1"/>
      <c r="ZC312" s="1"/>
      <c r="ZD312" s="1"/>
      <c r="ZE312" s="1"/>
      <c r="ZF312" s="1"/>
      <c r="ZG312" s="1"/>
      <c r="ZH312" s="1"/>
      <c r="ZI312" s="1"/>
      <c r="ZJ312" s="1"/>
      <c r="ZK312" s="1"/>
      <c r="ZL312" s="1"/>
      <c r="ZM312" s="1"/>
      <c r="ZN312" s="1"/>
      <c r="ZO312" s="1"/>
      <c r="ZP312" s="1"/>
      <c r="ZQ312" s="1"/>
      <c r="ZR312" s="1"/>
      <c r="ZS312" s="1"/>
      <c r="ZT312" s="1"/>
      <c r="ZU312" s="1"/>
      <c r="ZV312" s="1"/>
      <c r="ZW312" s="1"/>
      <c r="ZX312" s="1"/>
      <c r="ZY312" s="1"/>
      <c r="ZZ312" s="1"/>
      <c r="AAA312" s="1"/>
      <c r="AAB312" s="1"/>
      <c r="AAC312" s="1"/>
      <c r="AAD312" s="1"/>
      <c r="AAE312" s="1"/>
      <c r="AAF312" s="1"/>
      <c r="AAG312" s="1"/>
      <c r="AAH312" s="1"/>
      <c r="AAI312" s="1"/>
      <c r="AAJ312" s="1"/>
      <c r="AAK312" s="1"/>
      <c r="AAL312" s="1"/>
      <c r="AAM312" s="1"/>
      <c r="AAN312" s="1"/>
      <c r="AAO312" s="1"/>
      <c r="AAP312" s="1"/>
      <c r="AAQ312" s="1"/>
      <c r="AAR312" s="1"/>
      <c r="AAS312" s="1"/>
      <c r="AAT312" s="1"/>
      <c r="AAU312" s="1"/>
      <c r="AAV312" s="1"/>
      <c r="AAW312" s="1"/>
      <c r="AAX312" s="1"/>
      <c r="AAY312" s="1"/>
      <c r="AAZ312" s="1"/>
      <c r="ABA312" s="1"/>
      <c r="ABB312" s="1"/>
      <c r="ABC312" s="1"/>
      <c r="ABD312" s="1"/>
      <c r="ABE312" s="1"/>
      <c r="ABF312" s="1"/>
      <c r="ABG312" s="1"/>
      <c r="ABH312" s="1"/>
      <c r="ABI312" s="1"/>
      <c r="ABJ312" s="1"/>
      <c r="ABK312" s="1"/>
      <c r="ABL312" s="1"/>
      <c r="ABM312" s="1"/>
      <c r="ABN312" s="1"/>
      <c r="ABO312" s="1"/>
      <c r="ABP312" s="1"/>
      <c r="ABQ312" s="1"/>
      <c r="ABR312" s="1"/>
      <c r="ABS312" s="1"/>
      <c r="ABT312" s="1"/>
      <c r="ABU312" s="1"/>
      <c r="ABV312" s="1"/>
      <c r="ABW312" s="1"/>
      <c r="ABX312" s="1"/>
      <c r="ABY312" s="1"/>
      <c r="ABZ312" s="1"/>
      <c r="ACA312" s="1"/>
      <c r="ACB312" s="1"/>
      <c r="ACC312" s="1"/>
      <c r="ACD312" s="1"/>
      <c r="ACE312" s="1"/>
      <c r="ACF312" s="1"/>
      <c r="ACG312" s="1"/>
      <c r="ACH312" s="1"/>
      <c r="ACI312" s="1"/>
      <c r="ACJ312" s="1"/>
      <c r="ACK312" s="1"/>
      <c r="ACL312" s="1"/>
      <c r="ACM312" s="1"/>
      <c r="ACN312" s="1"/>
      <c r="ACO312" s="1"/>
      <c r="ACP312" s="1"/>
      <c r="ACQ312" s="1"/>
      <c r="ACR312" s="1"/>
      <c r="ACS312" s="1"/>
      <c r="ACT312" s="1"/>
      <c r="ACU312" s="1"/>
      <c r="ACV312" s="1"/>
      <c r="ACW312" s="1"/>
      <c r="ACX312" s="1"/>
      <c r="ACY312" s="1"/>
      <c r="ACZ312" s="1"/>
      <c r="ADA312" s="1"/>
      <c r="ADB312" s="1"/>
      <c r="ADC312" s="1"/>
      <c r="ADD312" s="1"/>
      <c r="ADE312" s="1"/>
      <c r="ADF312" s="1"/>
      <c r="ADG312" s="1"/>
      <c r="ADH312" s="1"/>
      <c r="ADI312" s="1"/>
      <c r="ADJ312" s="1"/>
      <c r="ADK312" s="1"/>
      <c r="ADL312" s="1"/>
      <c r="ADM312" s="1"/>
      <c r="ADN312" s="1"/>
      <c r="ADO312" s="1"/>
      <c r="ADP312" s="1"/>
      <c r="ADQ312" s="1"/>
      <c r="ADR312" s="1"/>
      <c r="ADS312" s="1"/>
      <c r="ADT312" s="1"/>
      <c r="ADU312" s="1"/>
      <c r="ADV312" s="1"/>
      <c r="ADW312" s="1"/>
      <c r="ADX312" s="1"/>
      <c r="ADY312" s="1"/>
      <c r="ADZ312" s="1"/>
      <c r="AEA312" s="1"/>
      <c r="AEB312" s="1"/>
      <c r="AEC312" s="1"/>
      <c r="AED312" s="1"/>
      <c r="AEE312" s="1"/>
      <c r="AEF312" s="1"/>
      <c r="AEG312" s="1"/>
      <c r="AEH312" s="1"/>
      <c r="AEI312" s="1"/>
      <c r="AEJ312" s="1"/>
      <c r="AEK312" s="1"/>
      <c r="AEL312" s="1"/>
      <c r="AEM312" s="1"/>
      <c r="AEN312" s="1"/>
      <c r="AEO312" s="1"/>
      <c r="AEP312" s="1"/>
      <c r="AEQ312" s="1"/>
      <c r="AER312" s="1"/>
      <c r="AES312" s="1"/>
      <c r="AET312" s="1"/>
      <c r="AEU312" s="1"/>
      <c r="AEV312" s="1"/>
      <c r="AEW312" s="1"/>
      <c r="AEX312" s="1"/>
      <c r="AEY312" s="1"/>
      <c r="AEZ312" s="1"/>
      <c r="AFA312" s="1"/>
      <c r="AFB312" s="1"/>
      <c r="AFC312" s="1"/>
      <c r="AFD312" s="1"/>
      <c r="AFE312" s="1"/>
      <c r="AFF312" s="1"/>
      <c r="AFG312" s="1"/>
      <c r="AFH312" s="1"/>
      <c r="AFI312" s="1"/>
      <c r="AFJ312" s="1"/>
      <c r="AFK312" s="1"/>
      <c r="AFL312" s="1"/>
      <c r="AFM312" s="1"/>
      <c r="AFN312" s="1"/>
      <c r="AFO312" s="1"/>
      <c r="AFP312" s="1"/>
      <c r="AFQ312" s="1"/>
      <c r="AFR312" s="1"/>
      <c r="AFS312" s="1"/>
      <c r="AFT312" s="1"/>
      <c r="AFU312" s="1"/>
      <c r="AFV312" s="1"/>
      <c r="AFW312" s="1"/>
      <c r="AFX312" s="1"/>
      <c r="AFY312" s="1"/>
      <c r="AFZ312" s="1"/>
      <c r="AGA312" s="1"/>
      <c r="AGB312" s="1"/>
      <c r="AGC312" s="1"/>
      <c r="AGD312" s="1"/>
      <c r="AGE312" s="1"/>
      <c r="AGF312" s="1"/>
      <c r="AGG312" s="1"/>
      <c r="AGH312" s="1"/>
      <c r="AGI312" s="1"/>
      <c r="AGJ312" s="1"/>
      <c r="AGK312" s="1"/>
      <c r="AGL312" s="1"/>
      <c r="AGM312" s="1"/>
      <c r="AGN312" s="1"/>
      <c r="AGO312" s="1"/>
      <c r="AGP312" s="1"/>
      <c r="AGQ312" s="1"/>
      <c r="AGR312" s="1"/>
      <c r="AGS312" s="1"/>
      <c r="AGT312" s="1"/>
      <c r="AGU312" s="1"/>
      <c r="AGV312" s="1"/>
      <c r="AGW312" s="1"/>
      <c r="AGX312" s="1"/>
      <c r="AGY312" s="1"/>
      <c r="AGZ312" s="1"/>
      <c r="AHA312" s="1"/>
      <c r="AHB312" s="1"/>
      <c r="AHC312" s="1"/>
      <c r="AHD312" s="1"/>
      <c r="AHE312" s="1"/>
      <c r="AHF312" s="1"/>
      <c r="AHG312" s="1"/>
      <c r="AHH312" s="1"/>
      <c r="AHI312" s="1"/>
      <c r="AHJ312" s="1"/>
      <c r="AHK312" s="1"/>
      <c r="AHL312" s="1"/>
      <c r="AHM312" s="1"/>
      <c r="AHN312" s="1"/>
      <c r="AHO312" s="1"/>
      <c r="AHP312" s="1"/>
      <c r="AHQ312" s="1"/>
      <c r="AHR312" s="1"/>
      <c r="AHS312" s="1"/>
      <c r="AHT312" s="1"/>
      <c r="AHU312" s="1"/>
      <c r="AHV312" s="1"/>
      <c r="AHW312" s="1"/>
      <c r="AHX312" s="1"/>
      <c r="AHY312" s="1"/>
      <c r="AHZ312" s="1"/>
      <c r="AIA312" s="1"/>
      <c r="AIB312" s="1"/>
      <c r="AIC312" s="1"/>
      <c r="AID312" s="1"/>
      <c r="AIE312" s="1"/>
      <c r="AIF312" s="1"/>
      <c r="AIG312" s="1"/>
      <c r="AIH312" s="1"/>
      <c r="AII312" s="1"/>
      <c r="AIJ312" s="1"/>
      <c r="AIK312" s="1"/>
      <c r="AIL312" s="1"/>
      <c r="AIM312" s="1"/>
      <c r="AIN312" s="1"/>
      <c r="AIO312" s="1"/>
      <c r="AIP312" s="1"/>
      <c r="AIQ312" s="1"/>
      <c r="AIR312" s="1"/>
      <c r="AIS312" s="1"/>
      <c r="AIT312" s="1"/>
      <c r="AIU312" s="1"/>
      <c r="AIV312" s="1"/>
      <c r="AIW312" s="1"/>
      <c r="AIX312" s="1"/>
      <c r="AIY312" s="1"/>
      <c r="AIZ312" s="1"/>
      <c r="AJA312" s="1"/>
      <c r="AJB312" s="1"/>
      <c r="AJC312" s="1"/>
      <c r="AJD312" s="1"/>
      <c r="AJE312" s="1"/>
      <c r="AJF312" s="1"/>
      <c r="AJG312" s="1"/>
      <c r="AJH312" s="1"/>
      <c r="AJI312" s="1"/>
      <c r="AJJ312" s="1"/>
      <c r="AJK312" s="1"/>
      <c r="AJL312" s="1"/>
      <c r="AJM312" s="1"/>
      <c r="AJN312" s="1"/>
      <c r="AJO312" s="1"/>
      <c r="AJP312" s="1"/>
      <c r="AJQ312" s="1"/>
      <c r="AJR312" s="1"/>
      <c r="AJS312" s="1"/>
      <c r="AJT312" s="1"/>
      <c r="AJU312" s="1"/>
      <c r="AJV312" s="1"/>
      <c r="AJW312" s="1"/>
      <c r="AJX312" s="1"/>
      <c r="AJY312" s="1"/>
      <c r="AJZ312" s="1"/>
      <c r="AKA312" s="1"/>
      <c r="AKB312" s="1"/>
      <c r="AKC312" s="1"/>
      <c r="AKD312" s="1"/>
      <c r="AKE312" s="1"/>
      <c r="AKF312" s="1"/>
      <c r="AKG312" s="1"/>
      <c r="AKH312" s="1"/>
      <c r="AKI312" s="1"/>
      <c r="AKJ312" s="1"/>
      <c r="AKK312" s="1"/>
      <c r="AKL312" s="1"/>
      <c r="AKM312" s="1"/>
      <c r="AKN312" s="1"/>
      <c r="AKO312" s="1"/>
      <c r="AKP312" s="1"/>
      <c r="AKQ312" s="1"/>
      <c r="AKR312" s="1"/>
      <c r="AKS312" s="1"/>
      <c r="AKT312" s="1"/>
      <c r="AKU312" s="1"/>
      <c r="AKV312" s="1"/>
      <c r="AKW312" s="1"/>
      <c r="AKX312" s="1"/>
      <c r="AKY312" s="1"/>
      <c r="AKZ312" s="1"/>
      <c r="ALA312" s="1"/>
      <c r="ALB312" s="1"/>
      <c r="ALC312" s="1"/>
      <c r="ALD312" s="1"/>
      <c r="ALE312" s="1"/>
      <c r="ALF312" s="1"/>
      <c r="ALG312" s="1"/>
      <c r="ALH312" s="1"/>
      <c r="ALI312" s="1"/>
      <c r="ALJ312" s="1"/>
      <c r="ALK312" s="1"/>
      <c r="ALL312" s="1"/>
      <c r="ALM312" s="1"/>
      <c r="ALN312" s="1"/>
      <c r="ALO312" s="1"/>
      <c r="ALP312" s="1"/>
      <c r="ALQ312" s="1"/>
      <c r="ALR312" s="1"/>
      <c r="ALS312" s="1"/>
      <c r="ALT312" s="1"/>
      <c r="ALU312" s="1"/>
      <c r="ALV312" s="1"/>
      <c r="ALW312" s="1"/>
      <c r="ALX312" s="1"/>
      <c r="ALY312" s="1"/>
      <c r="ALZ312" s="1"/>
      <c r="AMA312" s="1"/>
      <c r="AMB312" s="1"/>
      <c r="AMC312" s="1"/>
      <c r="AMD312" s="1"/>
      <c r="AME312" s="1"/>
      <c r="AMF312" s="1"/>
      <c r="AMG312" s="1"/>
      <c r="AMH312" s="1"/>
      <c r="AMI312" s="1"/>
      <c r="AMJ312" s="1"/>
      <c r="AMK312" s="1"/>
      <c r="AML312" s="1"/>
      <c r="AMM312" s="1"/>
      <c r="AMN312" s="1"/>
      <c r="AMO312" s="1"/>
      <c r="AMP312" s="1"/>
      <c r="AMQ312" s="1"/>
      <c r="AMR312" s="1"/>
      <c r="AMS312" s="1"/>
      <c r="AMT312" s="1"/>
      <c r="AMU312" s="1"/>
      <c r="AMV312" s="1"/>
      <c r="AMW312" s="1"/>
      <c r="AMX312" s="1"/>
      <c r="AMY312" s="1"/>
      <c r="AMZ312" s="1"/>
      <c r="ANA312" s="1"/>
      <c r="ANB312" s="1"/>
      <c r="ANC312" s="1"/>
      <c r="AND312" s="1"/>
      <c r="ANE312" s="1"/>
      <c r="ANF312" s="1"/>
      <c r="ANG312" s="1"/>
      <c r="ANH312" s="1"/>
      <c r="ANI312" s="1"/>
      <c r="ANJ312" s="1"/>
      <c r="ANK312" s="1"/>
      <c r="ANL312" s="1"/>
      <c r="ANM312" s="1"/>
      <c r="ANN312" s="1"/>
      <c r="ANO312" s="1"/>
      <c r="ANP312" s="1"/>
      <c r="ANQ312" s="1"/>
      <c r="ANR312" s="1"/>
      <c r="ANS312" s="1"/>
      <c r="ANT312" s="1"/>
      <c r="ANU312" s="1"/>
      <c r="ANV312" s="1"/>
      <c r="ANW312" s="1"/>
      <c r="ANX312" s="1"/>
      <c r="ANY312" s="1"/>
      <c r="ANZ312" s="1"/>
      <c r="AOA312" s="1"/>
      <c r="AOB312" s="1"/>
      <c r="AOC312" s="1"/>
      <c r="AOD312" s="1"/>
      <c r="AOE312" s="1"/>
      <c r="AOF312" s="1"/>
      <c r="AOG312" s="1"/>
      <c r="AOH312" s="1"/>
      <c r="AOI312" s="1"/>
      <c r="AOJ312" s="1"/>
      <c r="AOK312" s="1"/>
      <c r="AOL312" s="1"/>
      <c r="AOM312" s="1"/>
      <c r="AON312" s="1"/>
      <c r="AOO312" s="1"/>
      <c r="AOP312" s="1"/>
      <c r="AOQ312" s="1"/>
      <c r="AOR312" s="1"/>
      <c r="AOS312" s="1"/>
      <c r="AOT312" s="1"/>
      <c r="AOU312" s="1"/>
      <c r="AOV312" s="1"/>
      <c r="AOW312" s="1"/>
      <c r="AOX312" s="1"/>
      <c r="AOY312" s="1"/>
      <c r="AOZ312" s="1"/>
      <c r="APA312" s="1"/>
      <c r="APB312" s="1"/>
      <c r="APC312" s="1"/>
      <c r="APD312" s="1"/>
      <c r="APE312" s="1"/>
      <c r="APF312" s="1"/>
      <c r="APG312" s="1"/>
      <c r="APH312" s="1"/>
      <c r="API312" s="1"/>
      <c r="APJ312" s="1"/>
      <c r="APK312" s="1"/>
      <c r="APL312" s="1"/>
      <c r="APM312" s="1"/>
      <c r="APN312" s="1"/>
      <c r="APO312" s="1"/>
      <c r="APP312" s="1"/>
      <c r="APQ312" s="1"/>
      <c r="APR312" s="1"/>
      <c r="APS312" s="1"/>
      <c r="APT312" s="1"/>
      <c r="APU312" s="1"/>
      <c r="APV312" s="1"/>
      <c r="APW312" s="1"/>
      <c r="APX312" s="1"/>
      <c r="APY312" s="1"/>
      <c r="APZ312" s="1"/>
      <c r="AQA312" s="1"/>
      <c r="AQB312" s="1"/>
      <c r="AQC312" s="1"/>
      <c r="AQD312" s="1"/>
      <c r="AQE312" s="1"/>
      <c r="AQF312" s="1"/>
      <c r="AQG312" s="1"/>
      <c r="AQH312" s="1"/>
      <c r="AQI312" s="1"/>
      <c r="AQJ312" s="1"/>
      <c r="AQK312" s="1"/>
      <c r="AQL312" s="1"/>
      <c r="AQM312" s="1"/>
      <c r="AQN312" s="1"/>
      <c r="AQO312" s="1"/>
      <c r="AQP312" s="1"/>
      <c r="AQQ312" s="1"/>
      <c r="AQR312" s="1"/>
      <c r="AQS312" s="1"/>
      <c r="AQT312" s="1"/>
      <c r="AQU312" s="1"/>
      <c r="AQV312" s="1"/>
      <c r="AQW312" s="1"/>
      <c r="AQX312" s="1"/>
      <c r="AQY312" s="1"/>
      <c r="AQZ312" s="1"/>
      <c r="ARA312" s="1"/>
      <c r="ARB312" s="1"/>
      <c r="ARC312" s="1"/>
      <c r="ARD312" s="1"/>
      <c r="ARE312" s="1"/>
      <c r="ARF312" s="1"/>
      <c r="ARG312" s="1"/>
      <c r="ARH312" s="1"/>
      <c r="ARI312" s="1"/>
      <c r="ARJ312" s="1"/>
      <c r="ARK312" s="1"/>
      <c r="ARL312" s="1"/>
      <c r="ARM312" s="1"/>
      <c r="ARN312" s="1"/>
      <c r="ARO312" s="1"/>
      <c r="ARP312" s="1"/>
      <c r="ARQ312" s="1"/>
      <c r="ARR312" s="1"/>
      <c r="ARS312" s="1"/>
      <c r="ART312" s="1"/>
      <c r="ARU312" s="1"/>
      <c r="ARV312" s="1"/>
      <c r="ARW312" s="1"/>
      <c r="ARX312" s="1"/>
      <c r="ARY312" s="1"/>
      <c r="ARZ312" s="1"/>
      <c r="ASA312" s="1"/>
      <c r="ASB312" s="1"/>
      <c r="ASC312" s="1"/>
      <c r="ASD312" s="1"/>
      <c r="ASE312" s="1"/>
      <c r="ASF312" s="1"/>
      <c r="ASG312" s="1"/>
      <c r="ASH312" s="1"/>
      <c r="ASI312" s="1"/>
      <c r="ASJ312" s="1"/>
      <c r="ASK312" s="1"/>
      <c r="ASL312" s="1"/>
      <c r="ASM312" s="1"/>
      <c r="ASN312" s="1"/>
      <c r="ASO312" s="1"/>
      <c r="ASP312" s="1"/>
      <c r="ASQ312" s="1"/>
      <c r="ASR312" s="1"/>
      <c r="ASS312" s="1"/>
      <c r="AST312" s="1"/>
      <c r="ASU312" s="1"/>
      <c r="ASV312" s="1"/>
      <c r="ASW312" s="1"/>
      <c r="ASX312" s="1"/>
      <c r="ASY312" s="1"/>
      <c r="ASZ312" s="1"/>
      <c r="ATA312" s="1"/>
      <c r="ATB312" s="1"/>
      <c r="ATC312" s="1"/>
      <c r="ATD312" s="1"/>
      <c r="ATE312" s="1"/>
      <c r="ATF312" s="1"/>
      <c r="ATG312" s="1"/>
      <c r="ATH312" s="1"/>
      <c r="ATI312" s="1"/>
      <c r="ATJ312" s="1"/>
      <c r="ATK312" s="1"/>
      <c r="ATL312" s="1"/>
      <c r="ATM312" s="1"/>
      <c r="ATN312" s="1"/>
      <c r="ATO312" s="1"/>
      <c r="ATP312" s="1"/>
      <c r="ATQ312" s="1"/>
      <c r="ATR312" s="1"/>
      <c r="ATS312" s="1"/>
      <c r="ATT312" s="1"/>
      <c r="ATU312" s="1"/>
      <c r="ATV312" s="1"/>
      <c r="ATW312" s="1"/>
      <c r="ATX312" s="1"/>
      <c r="ATY312" s="1"/>
      <c r="ATZ312" s="1"/>
      <c r="AUA312" s="1"/>
      <c r="AUB312" s="1"/>
      <c r="AUC312" s="1"/>
      <c r="AUD312" s="1"/>
      <c r="AUE312" s="1"/>
      <c r="AUF312" s="1"/>
      <c r="AUG312" s="1"/>
      <c r="AUH312" s="1"/>
      <c r="AUI312" s="1"/>
      <c r="AUJ312" s="1"/>
      <c r="AUK312" s="1"/>
      <c r="AUL312" s="1"/>
      <c r="AUM312" s="1"/>
      <c r="AUN312" s="1"/>
      <c r="AUO312" s="1"/>
      <c r="AUP312" s="1"/>
      <c r="AUQ312" s="1"/>
      <c r="AUR312" s="1"/>
      <c r="AUS312" s="1"/>
      <c r="AUT312" s="1"/>
      <c r="AUU312" s="1"/>
      <c r="AUV312" s="1"/>
      <c r="AUW312" s="1"/>
      <c r="AUX312" s="1"/>
      <c r="AUY312" s="1"/>
      <c r="AUZ312" s="1"/>
      <c r="AVA312" s="1"/>
      <c r="AVB312" s="1"/>
      <c r="AVC312" s="1"/>
      <c r="AVD312" s="1"/>
      <c r="AVE312" s="1"/>
      <c r="AVF312" s="1"/>
      <c r="AVG312" s="1"/>
      <c r="AVH312" s="1"/>
      <c r="AVI312" s="1"/>
      <c r="AVJ312" s="1"/>
      <c r="AVK312" s="1"/>
      <c r="AVL312" s="1"/>
      <c r="AVM312" s="1"/>
      <c r="AVN312" s="1"/>
      <c r="AVO312" s="1"/>
      <c r="AVP312" s="1"/>
      <c r="AVQ312" s="1"/>
      <c r="AVR312" s="1"/>
      <c r="AVS312" s="1"/>
      <c r="AVT312" s="1"/>
      <c r="AVU312" s="1"/>
      <c r="AVV312" s="1"/>
      <c r="AVW312" s="1"/>
      <c r="AVX312" s="1"/>
      <c r="AVY312" s="1"/>
      <c r="AVZ312" s="1"/>
      <c r="AWA312" s="1"/>
      <c r="AWB312" s="1"/>
      <c r="AWC312" s="1"/>
      <c r="AWD312" s="1"/>
      <c r="AWE312" s="1"/>
      <c r="AWF312" s="1"/>
      <c r="AWG312" s="1"/>
      <c r="AWH312" s="1"/>
      <c r="AWI312" s="1"/>
      <c r="AWJ312" s="1"/>
      <c r="AWK312" s="1"/>
      <c r="AWL312" s="1"/>
      <c r="AWM312" s="1"/>
      <c r="AWN312" s="1"/>
      <c r="AWO312" s="1"/>
      <c r="AWP312" s="1"/>
      <c r="AWQ312" s="1"/>
      <c r="AWR312" s="1"/>
      <c r="AWS312" s="1"/>
      <c r="AWT312" s="1"/>
      <c r="AWU312" s="1"/>
      <c r="AWV312" s="1"/>
      <c r="AWW312" s="1"/>
      <c r="AWX312" s="1"/>
      <c r="AWY312" s="1"/>
      <c r="AWZ312" s="1"/>
      <c r="AXA312" s="1"/>
      <c r="AXB312" s="1"/>
      <c r="AXC312" s="1"/>
      <c r="AXD312" s="1"/>
      <c r="AXE312" s="1"/>
      <c r="AXF312" s="1"/>
      <c r="AXG312" s="1"/>
      <c r="AXH312" s="1"/>
      <c r="AXI312" s="1"/>
      <c r="AXJ312" s="1"/>
      <c r="AXK312" s="1"/>
      <c r="AXL312" s="1"/>
      <c r="AXM312" s="1"/>
      <c r="AXN312" s="1"/>
      <c r="AXO312" s="1"/>
      <c r="AXP312" s="1"/>
      <c r="AXQ312" s="1"/>
      <c r="AXR312" s="1"/>
      <c r="AXS312" s="1"/>
      <c r="AXT312" s="1"/>
      <c r="AXU312" s="1"/>
      <c r="AXV312" s="1"/>
      <c r="AXW312" s="1"/>
      <c r="AXX312" s="1"/>
      <c r="AXY312" s="1"/>
      <c r="AXZ312" s="1"/>
      <c r="AYA312" s="1"/>
      <c r="AYB312" s="1"/>
      <c r="AYC312" s="1"/>
      <c r="AYD312" s="1"/>
      <c r="AYE312" s="1"/>
      <c r="AYF312" s="1"/>
      <c r="AYG312" s="1"/>
      <c r="AYH312" s="1"/>
      <c r="AYI312" s="1"/>
      <c r="AYJ312" s="1"/>
      <c r="AYK312" s="1"/>
      <c r="AYL312" s="1"/>
      <c r="AYM312" s="1"/>
      <c r="AYN312" s="1"/>
      <c r="AYO312" s="1"/>
      <c r="AYP312" s="1"/>
      <c r="AYQ312" s="1"/>
      <c r="AYR312" s="1"/>
      <c r="AYS312" s="1"/>
      <c r="AYT312" s="1"/>
      <c r="AYU312" s="1"/>
      <c r="AYV312" s="1"/>
      <c r="AYW312" s="1"/>
      <c r="AYX312" s="1"/>
      <c r="AYY312" s="1"/>
      <c r="AYZ312" s="1"/>
      <c r="AZA312" s="1"/>
      <c r="AZB312" s="1"/>
      <c r="AZC312" s="1"/>
      <c r="AZD312" s="1"/>
      <c r="AZE312" s="1"/>
      <c r="AZF312" s="1"/>
      <c r="AZG312" s="1"/>
      <c r="AZH312" s="1"/>
      <c r="AZI312" s="1"/>
      <c r="AZJ312" s="1"/>
      <c r="AZK312" s="1"/>
      <c r="AZL312" s="1"/>
      <c r="AZM312" s="1"/>
      <c r="AZN312" s="1"/>
      <c r="AZO312" s="1"/>
      <c r="AZP312" s="1"/>
      <c r="AZQ312" s="1"/>
      <c r="AZR312" s="1"/>
      <c r="AZS312" s="1"/>
      <c r="AZT312" s="1"/>
      <c r="AZU312" s="1"/>
      <c r="AZV312" s="1"/>
      <c r="AZW312" s="1"/>
      <c r="AZX312" s="1"/>
      <c r="AZY312" s="1"/>
      <c r="AZZ312" s="1"/>
      <c r="BAA312" s="1"/>
      <c r="BAB312" s="1"/>
      <c r="BAC312" s="1"/>
      <c r="BAD312" s="1"/>
      <c r="BAE312" s="1"/>
      <c r="BAF312" s="1"/>
      <c r="BAG312" s="1"/>
      <c r="BAH312" s="1"/>
      <c r="BAI312" s="1"/>
      <c r="BAJ312" s="1"/>
      <c r="BAK312" s="1"/>
      <c r="BAL312" s="1"/>
      <c r="BAM312" s="1"/>
      <c r="BAN312" s="1"/>
      <c r="BAO312" s="1"/>
      <c r="BAP312" s="1"/>
      <c r="BAQ312" s="1"/>
      <c r="BAR312" s="1"/>
      <c r="BAS312" s="1"/>
      <c r="BAT312" s="1"/>
      <c r="BAU312" s="1"/>
      <c r="BAV312" s="1"/>
      <c r="BAW312" s="1"/>
      <c r="BAX312" s="1"/>
      <c r="BAY312" s="1"/>
      <c r="BAZ312" s="1"/>
      <c r="BBA312" s="1"/>
      <c r="BBB312" s="1"/>
      <c r="BBC312" s="1"/>
      <c r="BBD312" s="1"/>
      <c r="BBE312" s="1"/>
      <c r="BBF312" s="1"/>
      <c r="BBG312" s="1"/>
      <c r="BBH312" s="1"/>
      <c r="BBI312" s="1"/>
      <c r="BBJ312" s="1"/>
      <c r="BBK312" s="1"/>
      <c r="BBL312" s="1"/>
      <c r="BBM312" s="1"/>
      <c r="BBN312" s="1"/>
      <c r="BBO312" s="1"/>
      <c r="BBP312" s="1"/>
      <c r="BBQ312" s="1"/>
      <c r="BBR312" s="1"/>
      <c r="BBS312" s="1"/>
      <c r="BBT312" s="1"/>
      <c r="BBU312" s="1"/>
      <c r="BBV312" s="1"/>
      <c r="BBW312" s="1"/>
      <c r="BBX312" s="1"/>
      <c r="BBY312" s="1"/>
      <c r="BBZ312" s="1"/>
      <c r="BCA312" s="1"/>
      <c r="BCB312" s="1"/>
      <c r="BCC312" s="1"/>
      <c r="BCD312" s="1"/>
      <c r="BCE312" s="1"/>
      <c r="BCF312" s="1"/>
      <c r="BCG312" s="1"/>
      <c r="BCH312" s="1"/>
      <c r="BCI312" s="1"/>
      <c r="BCJ312" s="1"/>
      <c r="BCK312" s="1"/>
      <c r="BCL312" s="1"/>
      <c r="BCM312" s="1"/>
      <c r="BCN312" s="1"/>
      <c r="BCO312" s="1"/>
      <c r="BCP312" s="1"/>
      <c r="BCQ312" s="1"/>
      <c r="BCR312" s="1"/>
      <c r="BCS312" s="1"/>
      <c r="BCT312" s="1"/>
      <c r="BCU312" s="1"/>
      <c r="BCV312" s="1"/>
      <c r="BCW312" s="1"/>
      <c r="BCX312" s="1"/>
      <c r="BCY312" s="1"/>
      <c r="BCZ312" s="1"/>
      <c r="BDA312" s="1"/>
      <c r="BDB312" s="1"/>
      <c r="BDC312" s="1"/>
      <c r="BDD312" s="1"/>
      <c r="BDE312" s="1"/>
      <c r="BDF312" s="1"/>
      <c r="BDG312" s="1"/>
      <c r="BDH312" s="1"/>
      <c r="BDI312" s="1"/>
      <c r="BDJ312" s="1"/>
      <c r="BDK312" s="1"/>
      <c r="BDL312" s="1"/>
      <c r="BDM312" s="1"/>
      <c r="BDN312" s="1"/>
      <c r="BDO312" s="1"/>
      <c r="BDP312" s="1"/>
      <c r="BDQ312" s="1"/>
      <c r="BDR312" s="1"/>
      <c r="BDS312" s="1"/>
      <c r="BDT312" s="1"/>
      <c r="BDU312" s="1"/>
      <c r="BDV312" s="1"/>
      <c r="BDW312" s="1"/>
      <c r="BDX312" s="1"/>
      <c r="BDY312" s="1"/>
      <c r="BDZ312" s="1"/>
      <c r="BEA312" s="1"/>
      <c r="BEB312" s="1"/>
      <c r="BEC312" s="1"/>
      <c r="BED312" s="1"/>
      <c r="BEE312" s="1"/>
      <c r="BEF312" s="1"/>
      <c r="BEG312" s="1"/>
      <c r="BEH312" s="1"/>
      <c r="BEI312" s="1"/>
      <c r="BEJ312" s="1"/>
      <c r="BEK312" s="1"/>
      <c r="BEL312" s="1"/>
      <c r="BEM312" s="1"/>
      <c r="BEN312" s="1"/>
      <c r="BEO312" s="1"/>
      <c r="BEP312" s="1"/>
      <c r="BEQ312" s="1"/>
      <c r="BER312" s="1"/>
      <c r="BES312" s="1"/>
      <c r="BET312" s="1"/>
      <c r="BEU312" s="1"/>
      <c r="BEV312" s="1"/>
      <c r="BEW312" s="1"/>
      <c r="BEX312" s="1"/>
      <c r="BEY312" s="1"/>
      <c r="BEZ312" s="1"/>
      <c r="BFA312" s="1"/>
      <c r="BFB312" s="1"/>
      <c r="BFC312" s="1"/>
      <c r="BFD312" s="1"/>
      <c r="BFE312" s="1"/>
      <c r="BFF312" s="1"/>
      <c r="BFG312" s="1"/>
      <c r="BFH312" s="1"/>
      <c r="BFI312" s="1"/>
      <c r="BFJ312" s="1"/>
      <c r="BFK312" s="1"/>
      <c r="BFL312" s="1"/>
      <c r="BFM312" s="1"/>
      <c r="BFN312" s="1"/>
      <c r="BFO312" s="1"/>
      <c r="BFP312" s="1"/>
      <c r="BFQ312" s="1"/>
      <c r="BFR312" s="1"/>
      <c r="BFS312" s="1"/>
      <c r="BFT312" s="1"/>
      <c r="BFU312" s="1"/>
      <c r="BFV312" s="1"/>
      <c r="BFW312" s="1"/>
      <c r="BFX312" s="1"/>
      <c r="BFY312" s="1"/>
      <c r="BFZ312" s="1"/>
      <c r="BGA312" s="1"/>
      <c r="BGB312" s="1"/>
      <c r="BGC312" s="1"/>
      <c r="BGD312" s="1"/>
      <c r="BGE312" s="1"/>
      <c r="BGF312" s="1"/>
      <c r="BGG312" s="1"/>
      <c r="BGH312" s="1"/>
      <c r="BGI312" s="1"/>
      <c r="BGJ312" s="1"/>
      <c r="BGK312" s="1"/>
      <c r="BGL312" s="1"/>
      <c r="BGM312" s="1"/>
      <c r="BGN312" s="1"/>
      <c r="BGO312" s="1"/>
      <c r="BGP312" s="1"/>
      <c r="BGQ312" s="1"/>
      <c r="BGR312" s="1"/>
      <c r="BGS312" s="1"/>
      <c r="BGT312" s="1"/>
      <c r="BGU312" s="1"/>
      <c r="BGV312" s="1"/>
      <c r="BGW312" s="1"/>
      <c r="BGX312" s="1"/>
      <c r="BGY312" s="1"/>
      <c r="BGZ312" s="1"/>
      <c r="BHA312" s="1"/>
      <c r="BHB312" s="1"/>
      <c r="BHC312" s="1"/>
      <c r="BHD312" s="1"/>
      <c r="BHE312" s="1"/>
      <c r="BHF312" s="1"/>
      <c r="BHG312" s="1"/>
      <c r="BHH312" s="1"/>
      <c r="BHI312" s="1"/>
      <c r="BHJ312" s="1"/>
      <c r="BHK312" s="1"/>
      <c r="BHL312" s="1"/>
      <c r="BHM312" s="1"/>
      <c r="BHN312" s="1"/>
      <c r="BHO312" s="1"/>
      <c r="BHP312" s="1"/>
      <c r="BHQ312" s="1"/>
      <c r="BHR312" s="1"/>
      <c r="BHS312" s="1"/>
      <c r="BHT312" s="1"/>
      <c r="BHU312" s="1"/>
      <c r="BHV312" s="1"/>
      <c r="BHW312" s="1"/>
      <c r="BHX312" s="1"/>
      <c r="BHY312" s="1"/>
      <c r="BHZ312" s="1"/>
      <c r="BIA312" s="1"/>
      <c r="BIB312" s="1"/>
      <c r="BIC312" s="1"/>
      <c r="BID312" s="1"/>
      <c r="BIE312" s="1"/>
      <c r="BIF312" s="1"/>
      <c r="BIG312" s="1"/>
      <c r="BIH312" s="1"/>
      <c r="BII312" s="1"/>
      <c r="BIJ312" s="1"/>
      <c r="BIK312" s="1"/>
      <c r="BIL312" s="1"/>
      <c r="BIM312" s="1"/>
      <c r="BIN312" s="1"/>
      <c r="BIO312" s="1"/>
      <c r="BIP312" s="1"/>
      <c r="BIQ312" s="1"/>
      <c r="BIR312" s="1"/>
      <c r="BIS312" s="1"/>
      <c r="BIT312" s="1"/>
      <c r="BIU312" s="1"/>
      <c r="BIV312" s="1"/>
      <c r="BIW312" s="1"/>
      <c r="BIX312" s="1"/>
      <c r="BIY312" s="1"/>
      <c r="BIZ312" s="1"/>
      <c r="BJA312" s="1"/>
      <c r="BJB312" s="1"/>
      <c r="BJC312" s="1"/>
      <c r="BJD312" s="1"/>
      <c r="BJE312" s="1"/>
      <c r="BJF312" s="1"/>
      <c r="BJG312" s="1"/>
      <c r="BJH312" s="1"/>
      <c r="BJI312" s="1"/>
      <c r="BJJ312" s="1"/>
      <c r="BJK312" s="1"/>
      <c r="BJL312" s="1"/>
      <c r="BJM312" s="1"/>
      <c r="BJN312" s="1"/>
      <c r="BJO312" s="1"/>
      <c r="BJP312" s="1"/>
      <c r="BJQ312" s="1"/>
      <c r="BJR312" s="1"/>
      <c r="BJS312" s="1"/>
      <c r="BJT312" s="1"/>
      <c r="BJU312" s="1"/>
      <c r="BJV312" s="1"/>
      <c r="BJW312" s="1"/>
      <c r="BJX312" s="1"/>
      <c r="BJY312" s="1"/>
      <c r="BJZ312" s="1"/>
      <c r="BKA312" s="1"/>
      <c r="BKB312" s="1"/>
      <c r="BKC312" s="1"/>
      <c r="BKD312" s="1"/>
      <c r="BKE312" s="1"/>
      <c r="BKF312" s="1"/>
      <c r="BKG312" s="1"/>
      <c r="BKH312" s="1"/>
      <c r="BKI312" s="1"/>
      <c r="BKJ312" s="1"/>
      <c r="BKK312" s="1"/>
      <c r="BKL312" s="1"/>
      <c r="BKM312" s="1"/>
      <c r="BKN312" s="1"/>
      <c r="BKO312" s="1"/>
      <c r="BKP312" s="1"/>
      <c r="BKQ312" s="1"/>
      <c r="BKR312" s="1"/>
      <c r="BKS312" s="1"/>
      <c r="BKT312" s="1"/>
      <c r="BKU312" s="1"/>
      <c r="BKV312" s="1"/>
      <c r="BKW312" s="1"/>
      <c r="BKX312" s="1"/>
      <c r="BKY312" s="1"/>
      <c r="BKZ312" s="1"/>
      <c r="BLA312" s="1"/>
      <c r="BLB312" s="1"/>
      <c r="BLC312" s="1"/>
      <c r="BLD312" s="1"/>
      <c r="BLE312" s="1"/>
      <c r="BLF312" s="1"/>
      <c r="BLG312" s="1"/>
      <c r="BLH312" s="1"/>
      <c r="BLI312" s="1"/>
      <c r="BLJ312" s="1"/>
      <c r="BLK312" s="1"/>
      <c r="BLL312" s="1"/>
      <c r="BLM312" s="1"/>
      <c r="BLN312" s="1"/>
      <c r="BLO312" s="1"/>
      <c r="BLP312" s="1"/>
      <c r="BLQ312" s="1"/>
      <c r="BLR312" s="1"/>
      <c r="BLS312" s="1"/>
      <c r="BLT312" s="1"/>
      <c r="BLU312" s="1"/>
      <c r="BLV312" s="1"/>
      <c r="BLW312" s="1"/>
      <c r="BLX312" s="1"/>
      <c r="BLY312" s="1"/>
      <c r="BLZ312" s="1"/>
      <c r="BMA312" s="1"/>
      <c r="BMB312" s="1"/>
      <c r="BMC312" s="1"/>
      <c r="BMD312" s="1"/>
      <c r="BME312" s="1"/>
      <c r="BMF312" s="1"/>
      <c r="BMG312" s="1"/>
      <c r="BMH312" s="1"/>
      <c r="BMI312" s="1"/>
      <c r="BMJ312" s="1"/>
      <c r="BMK312" s="1"/>
      <c r="BML312" s="1"/>
      <c r="BMM312" s="1"/>
      <c r="BMN312" s="1"/>
      <c r="BMO312" s="1"/>
      <c r="BMP312" s="1"/>
      <c r="BMQ312" s="1"/>
      <c r="BMR312" s="1"/>
      <c r="BMS312" s="1"/>
      <c r="BMT312" s="1"/>
      <c r="BMU312" s="1"/>
      <c r="BMV312" s="1"/>
      <c r="BMW312" s="1"/>
      <c r="BMX312" s="1"/>
      <c r="BMY312" s="1"/>
      <c r="BMZ312" s="1"/>
      <c r="BNA312" s="1"/>
      <c r="BNB312" s="1"/>
      <c r="BNC312" s="1"/>
      <c r="BND312" s="1"/>
      <c r="BNE312" s="1"/>
      <c r="BNF312" s="1"/>
      <c r="BNG312" s="1"/>
      <c r="BNH312" s="1"/>
      <c r="BNI312" s="1"/>
      <c r="BNJ312" s="1"/>
      <c r="BNK312" s="1"/>
      <c r="BNL312" s="1"/>
      <c r="BNM312" s="1"/>
      <c r="BNN312" s="1"/>
      <c r="BNO312" s="1"/>
      <c r="BNP312" s="1"/>
      <c r="BNQ312" s="1"/>
      <c r="BNR312" s="1"/>
      <c r="BNS312" s="1"/>
      <c r="BNT312" s="1"/>
      <c r="BNU312" s="1"/>
      <c r="BNV312" s="1"/>
      <c r="BNW312" s="1"/>
      <c r="BNX312" s="1"/>
      <c r="BNY312" s="1"/>
      <c r="BNZ312" s="1"/>
      <c r="BOA312" s="1"/>
      <c r="BOB312" s="1"/>
      <c r="BOC312" s="1"/>
      <c r="BOD312" s="1"/>
      <c r="BOE312" s="1"/>
      <c r="BOF312" s="1"/>
      <c r="BOG312" s="1"/>
      <c r="BOH312" s="1"/>
      <c r="BOI312" s="1"/>
      <c r="BOJ312" s="1"/>
      <c r="BOK312" s="1"/>
      <c r="BOL312" s="1"/>
      <c r="BOM312" s="1"/>
      <c r="BON312" s="1"/>
      <c r="BOO312" s="1"/>
      <c r="BOP312" s="1"/>
      <c r="BOQ312" s="1"/>
      <c r="BOR312" s="1"/>
      <c r="BOS312" s="1"/>
      <c r="BOT312" s="1"/>
      <c r="BOU312" s="1"/>
      <c r="BOV312" s="1"/>
      <c r="BOW312" s="1"/>
      <c r="BOX312" s="1"/>
      <c r="BOY312" s="1"/>
      <c r="BOZ312" s="1"/>
      <c r="BPA312" s="1"/>
      <c r="BPB312" s="1"/>
      <c r="BPC312" s="1"/>
      <c r="BPD312" s="1"/>
      <c r="BPE312" s="1"/>
      <c r="BPF312" s="1"/>
      <c r="BPG312" s="1"/>
      <c r="BPH312" s="1"/>
      <c r="BPI312" s="1"/>
      <c r="BPJ312" s="1"/>
      <c r="BPK312" s="1"/>
      <c r="BPL312" s="1"/>
      <c r="BPM312" s="1"/>
      <c r="BPN312" s="1"/>
      <c r="BPO312" s="1"/>
      <c r="BPP312" s="1"/>
      <c r="BPQ312" s="1"/>
      <c r="BPR312" s="1"/>
      <c r="BPS312" s="1"/>
      <c r="BPT312" s="1"/>
      <c r="BPU312" s="1"/>
      <c r="BPV312" s="1"/>
      <c r="BPW312" s="1"/>
      <c r="BPX312" s="1"/>
      <c r="BPY312" s="1"/>
      <c r="BPZ312" s="1"/>
      <c r="BQA312" s="1"/>
      <c r="BQB312" s="1"/>
      <c r="BQC312" s="1"/>
      <c r="BQD312" s="1"/>
      <c r="BQE312" s="1"/>
      <c r="BQF312" s="1"/>
      <c r="BQG312" s="1"/>
      <c r="BQH312" s="1"/>
      <c r="BQI312" s="1"/>
      <c r="BQJ312" s="1"/>
      <c r="BQK312" s="1"/>
      <c r="BQL312" s="1"/>
      <c r="BQM312" s="1"/>
      <c r="BQN312" s="1"/>
      <c r="BQO312" s="1"/>
      <c r="BQP312" s="1"/>
      <c r="BQQ312" s="1"/>
      <c r="BQR312" s="1"/>
      <c r="BQS312" s="1"/>
      <c r="BQT312" s="1"/>
      <c r="BQU312" s="1"/>
      <c r="BQV312" s="1"/>
      <c r="BQW312" s="1"/>
      <c r="BQX312" s="1"/>
      <c r="BQY312" s="1"/>
      <c r="BQZ312" s="1"/>
      <c r="BRA312" s="1"/>
      <c r="BRB312" s="1"/>
      <c r="BRC312" s="1"/>
      <c r="BRD312" s="1"/>
      <c r="BRE312" s="1"/>
      <c r="BRF312" s="1"/>
      <c r="BRG312" s="1"/>
      <c r="BRH312" s="1"/>
      <c r="BRI312" s="1"/>
      <c r="BRJ312" s="1"/>
      <c r="BRK312" s="1"/>
      <c r="BRL312" s="1"/>
      <c r="BRM312" s="1"/>
      <c r="BRN312" s="1"/>
      <c r="BRO312" s="1"/>
      <c r="BRP312" s="1"/>
      <c r="BRQ312" s="1"/>
      <c r="BRR312" s="1"/>
      <c r="BRS312" s="1"/>
      <c r="BRT312" s="1"/>
      <c r="BRU312" s="1"/>
      <c r="BRV312" s="1"/>
      <c r="BRW312" s="1"/>
      <c r="BRX312" s="1"/>
      <c r="BRY312" s="1"/>
      <c r="BRZ312" s="1"/>
      <c r="BSA312" s="1"/>
      <c r="BSB312" s="1"/>
      <c r="BSC312" s="1"/>
      <c r="BSD312" s="1"/>
      <c r="BSE312" s="1"/>
      <c r="BSF312" s="1"/>
      <c r="BSG312" s="1"/>
      <c r="BSH312" s="1"/>
      <c r="BSI312" s="1"/>
      <c r="BSJ312" s="1"/>
      <c r="BSK312" s="1"/>
      <c r="BSL312" s="1"/>
      <c r="BSM312" s="1"/>
      <c r="BSN312" s="1"/>
      <c r="BSO312" s="1"/>
      <c r="BSP312" s="1"/>
      <c r="BSQ312" s="1"/>
      <c r="BSR312" s="1"/>
      <c r="BSS312" s="1"/>
      <c r="BST312" s="1"/>
      <c r="BSU312" s="1"/>
      <c r="BSV312" s="1"/>
      <c r="BSW312" s="1"/>
      <c r="BSX312" s="1"/>
      <c r="BSY312" s="1"/>
      <c r="BSZ312" s="1"/>
      <c r="BTA312" s="1"/>
      <c r="BTB312" s="1"/>
      <c r="BTC312" s="1"/>
      <c r="BTD312" s="1"/>
      <c r="BTE312" s="1"/>
      <c r="BTF312" s="1"/>
      <c r="BTG312" s="1"/>
      <c r="BTH312" s="1"/>
      <c r="BTI312" s="1"/>
      <c r="BTJ312" s="1"/>
      <c r="BTK312" s="1"/>
      <c r="BTL312" s="1"/>
      <c r="BTM312" s="1"/>
      <c r="BTN312" s="1"/>
      <c r="BTO312" s="1"/>
      <c r="BTP312" s="1"/>
      <c r="BTQ312" s="1"/>
      <c r="BTR312" s="1"/>
      <c r="BTS312" s="1"/>
      <c r="BTT312" s="1"/>
      <c r="BTU312" s="1"/>
      <c r="BTV312" s="1"/>
      <c r="BTW312" s="1"/>
      <c r="BTX312" s="1"/>
      <c r="BTY312" s="1"/>
      <c r="BTZ312" s="1"/>
      <c r="BUA312" s="1"/>
      <c r="BUB312" s="1"/>
      <c r="BUC312" s="1"/>
      <c r="BUD312" s="1"/>
      <c r="BUE312" s="1"/>
      <c r="BUF312" s="1"/>
      <c r="BUG312" s="1"/>
      <c r="BUH312" s="1"/>
      <c r="BUI312" s="1"/>
      <c r="BUJ312" s="1"/>
      <c r="BUK312" s="1"/>
      <c r="BUL312" s="1"/>
      <c r="BUM312" s="1"/>
      <c r="BUN312" s="1"/>
      <c r="BUO312" s="1"/>
      <c r="BUP312" s="1"/>
      <c r="BUQ312" s="1"/>
      <c r="BUR312" s="1"/>
      <c r="BUS312" s="1"/>
      <c r="BUT312" s="1"/>
      <c r="BUU312" s="1"/>
      <c r="BUV312" s="1"/>
      <c r="BUW312" s="1"/>
      <c r="BUX312" s="1"/>
      <c r="BUY312" s="1"/>
      <c r="BUZ312" s="1"/>
      <c r="BVA312" s="1"/>
      <c r="BVB312" s="1"/>
      <c r="BVC312" s="1"/>
      <c r="BVD312" s="1"/>
      <c r="BVE312" s="1"/>
      <c r="BVF312" s="1"/>
      <c r="BVG312" s="1"/>
      <c r="BVH312" s="1"/>
      <c r="BVI312" s="1"/>
      <c r="BVJ312" s="1"/>
      <c r="BVK312" s="1"/>
      <c r="BVL312" s="1"/>
      <c r="BVM312" s="1"/>
      <c r="BVN312" s="1"/>
      <c r="BVO312" s="1"/>
      <c r="BVP312" s="1"/>
      <c r="BVQ312" s="1"/>
      <c r="BVR312" s="1"/>
      <c r="BVS312" s="1"/>
      <c r="BVT312" s="1"/>
      <c r="BVU312" s="1"/>
      <c r="BVV312" s="1"/>
      <c r="BVW312" s="1"/>
      <c r="BVX312" s="1"/>
      <c r="BVY312" s="1"/>
      <c r="BVZ312" s="1"/>
      <c r="BWA312" s="1"/>
      <c r="BWB312" s="1"/>
      <c r="BWC312" s="1"/>
      <c r="BWD312" s="1"/>
      <c r="BWE312" s="1"/>
      <c r="BWF312" s="1"/>
      <c r="BWG312" s="1"/>
      <c r="BWH312" s="1"/>
      <c r="BWI312" s="1"/>
      <c r="BWJ312" s="1"/>
      <c r="BWK312" s="1"/>
      <c r="BWL312" s="1"/>
      <c r="BWM312" s="1"/>
      <c r="BWN312" s="1"/>
      <c r="BWO312" s="1"/>
      <c r="BWP312" s="1"/>
      <c r="BWQ312" s="1"/>
      <c r="BWR312" s="1"/>
      <c r="BWS312" s="1"/>
      <c r="BWT312" s="1"/>
      <c r="BWU312" s="1"/>
      <c r="BWV312" s="1"/>
      <c r="BWW312" s="1"/>
      <c r="BWX312" s="1"/>
      <c r="BWY312" s="1"/>
      <c r="BWZ312" s="1"/>
      <c r="BXA312" s="1"/>
      <c r="BXB312" s="1"/>
      <c r="BXC312" s="1"/>
      <c r="BXD312" s="1"/>
      <c r="BXE312" s="1"/>
      <c r="BXF312" s="1"/>
      <c r="BXG312" s="1"/>
      <c r="BXH312" s="1"/>
      <c r="BXI312" s="1"/>
      <c r="BXJ312" s="1"/>
      <c r="BXK312" s="1"/>
      <c r="BXL312" s="1"/>
      <c r="BXM312" s="1"/>
      <c r="BXN312" s="1"/>
      <c r="BXO312" s="1"/>
      <c r="BXP312" s="1"/>
      <c r="BXQ312" s="1"/>
      <c r="BXR312" s="1"/>
      <c r="BXS312" s="1"/>
      <c r="BXT312" s="1"/>
      <c r="BXU312" s="1"/>
      <c r="BXV312" s="1"/>
      <c r="BXW312" s="1"/>
      <c r="BXX312" s="1"/>
      <c r="BXY312" s="1"/>
      <c r="BXZ312" s="1"/>
      <c r="BYA312" s="1"/>
      <c r="BYB312" s="1"/>
      <c r="BYC312" s="1"/>
      <c r="BYD312" s="1"/>
      <c r="BYE312" s="1"/>
      <c r="BYF312" s="1"/>
      <c r="BYG312" s="1"/>
      <c r="BYH312" s="1"/>
      <c r="BYI312" s="1"/>
      <c r="BYJ312" s="1"/>
      <c r="BYK312" s="1"/>
      <c r="BYL312" s="1"/>
      <c r="BYM312" s="1"/>
      <c r="BYN312" s="1"/>
      <c r="BYO312" s="1"/>
      <c r="BYP312" s="1"/>
      <c r="BYQ312" s="1"/>
      <c r="BYR312" s="1"/>
      <c r="BYS312" s="1"/>
      <c r="BYT312" s="1"/>
      <c r="BYU312" s="1"/>
      <c r="BYV312" s="1"/>
      <c r="BYW312" s="1"/>
      <c r="BYX312" s="1"/>
      <c r="BYY312" s="1"/>
      <c r="BYZ312" s="1"/>
      <c r="BZA312" s="1"/>
      <c r="BZB312" s="1"/>
      <c r="BZC312" s="1"/>
      <c r="BZD312" s="1"/>
      <c r="BZE312" s="1"/>
      <c r="BZF312" s="1"/>
      <c r="BZG312" s="1"/>
      <c r="BZH312" s="1"/>
      <c r="BZI312" s="1"/>
      <c r="BZJ312" s="1"/>
      <c r="BZK312" s="1"/>
      <c r="BZL312" s="1"/>
      <c r="BZM312" s="1"/>
      <c r="BZN312" s="1"/>
      <c r="BZO312" s="1"/>
      <c r="BZP312" s="1"/>
      <c r="BZQ312" s="1"/>
      <c r="BZR312" s="1"/>
      <c r="BZS312" s="1"/>
      <c r="BZT312" s="1"/>
      <c r="BZU312" s="1"/>
      <c r="BZV312" s="1"/>
      <c r="BZW312" s="1"/>
      <c r="BZX312" s="1"/>
      <c r="BZY312" s="1"/>
      <c r="BZZ312" s="1"/>
      <c r="CAA312" s="1"/>
      <c r="CAB312" s="1"/>
      <c r="CAC312" s="1"/>
      <c r="CAD312" s="1"/>
      <c r="CAE312" s="1"/>
      <c r="CAF312" s="1"/>
      <c r="CAG312" s="1"/>
      <c r="CAH312" s="1"/>
      <c r="CAI312" s="1"/>
      <c r="CAJ312" s="1"/>
      <c r="CAK312" s="1"/>
      <c r="CAL312" s="1"/>
      <c r="CAM312" s="1"/>
      <c r="CAN312" s="1"/>
      <c r="CAO312" s="1"/>
      <c r="CAP312" s="1"/>
      <c r="CAQ312" s="1"/>
      <c r="CAR312" s="1"/>
      <c r="CAS312" s="1"/>
      <c r="CAT312" s="1"/>
      <c r="CAU312" s="1"/>
      <c r="CAV312" s="1"/>
      <c r="CAW312" s="1"/>
      <c r="CAX312" s="1"/>
      <c r="CAY312" s="1"/>
      <c r="CAZ312" s="1"/>
      <c r="CBA312" s="1"/>
      <c r="CBB312" s="1"/>
      <c r="CBC312" s="1"/>
      <c r="CBD312" s="1"/>
      <c r="CBE312" s="1"/>
      <c r="CBF312" s="1"/>
      <c r="CBG312" s="1"/>
      <c r="CBH312" s="1"/>
      <c r="CBI312" s="1"/>
      <c r="CBJ312" s="1"/>
      <c r="CBK312" s="1"/>
      <c r="CBL312" s="1"/>
      <c r="CBM312" s="1"/>
      <c r="CBN312" s="1"/>
      <c r="CBO312" s="1"/>
      <c r="CBP312" s="1"/>
      <c r="CBQ312" s="1"/>
      <c r="CBR312" s="1"/>
      <c r="CBS312" s="1"/>
      <c r="CBT312" s="1"/>
      <c r="CBU312" s="1"/>
      <c r="CBV312" s="1"/>
      <c r="CBW312" s="1"/>
      <c r="CBX312" s="1"/>
      <c r="CBY312" s="1"/>
      <c r="CBZ312" s="1"/>
      <c r="CCA312" s="1"/>
      <c r="CCB312" s="1"/>
      <c r="CCC312" s="1"/>
      <c r="CCD312" s="1"/>
      <c r="CCE312" s="1"/>
      <c r="CCF312" s="1"/>
      <c r="CCG312" s="1"/>
      <c r="CCH312" s="1"/>
      <c r="CCI312" s="1"/>
      <c r="CCJ312" s="1"/>
      <c r="CCK312" s="1"/>
      <c r="CCL312" s="1"/>
      <c r="CCM312" s="1"/>
      <c r="CCN312" s="1"/>
      <c r="CCO312" s="1"/>
      <c r="CCP312" s="1"/>
      <c r="CCQ312" s="1"/>
      <c r="CCR312" s="1"/>
      <c r="CCS312" s="1"/>
      <c r="CCT312" s="1"/>
      <c r="CCU312" s="1"/>
      <c r="CCV312" s="1"/>
      <c r="CCW312" s="1"/>
      <c r="CCX312" s="1"/>
      <c r="CCY312" s="1"/>
      <c r="CCZ312" s="1"/>
      <c r="CDA312" s="1"/>
      <c r="CDB312" s="1"/>
      <c r="CDC312" s="1"/>
      <c r="CDD312" s="1"/>
      <c r="CDE312" s="1"/>
      <c r="CDF312" s="1"/>
      <c r="CDG312" s="1"/>
      <c r="CDH312" s="1"/>
      <c r="CDI312" s="1"/>
      <c r="CDJ312" s="1"/>
      <c r="CDK312" s="1"/>
      <c r="CDL312" s="1"/>
      <c r="CDM312" s="1"/>
      <c r="CDN312" s="1"/>
      <c r="CDO312" s="1"/>
      <c r="CDP312" s="1"/>
      <c r="CDQ312" s="1"/>
      <c r="CDR312" s="1"/>
      <c r="CDS312" s="1"/>
      <c r="CDT312" s="1"/>
      <c r="CDU312" s="1"/>
      <c r="CDV312" s="1"/>
      <c r="CDW312" s="1"/>
      <c r="CDX312" s="1"/>
      <c r="CDY312" s="1"/>
      <c r="CDZ312" s="1"/>
      <c r="CEA312" s="1"/>
      <c r="CEB312" s="1"/>
      <c r="CEC312" s="1"/>
      <c r="CED312" s="1"/>
      <c r="CEE312" s="1"/>
      <c r="CEF312" s="1"/>
      <c r="CEG312" s="1"/>
      <c r="CEH312" s="1"/>
      <c r="CEI312" s="1"/>
      <c r="CEJ312" s="1"/>
      <c r="CEK312" s="1"/>
      <c r="CEL312" s="1"/>
      <c r="CEM312" s="1"/>
      <c r="CEN312" s="1"/>
      <c r="CEO312" s="1"/>
      <c r="CEP312" s="1"/>
      <c r="CEQ312" s="1"/>
      <c r="CER312" s="1"/>
      <c r="CES312" s="1"/>
      <c r="CET312" s="1"/>
      <c r="CEU312" s="1"/>
      <c r="CEV312" s="1"/>
      <c r="CEW312" s="1"/>
      <c r="CEX312" s="1"/>
      <c r="CEY312" s="1"/>
      <c r="CEZ312" s="1"/>
      <c r="CFA312" s="1"/>
      <c r="CFB312" s="1"/>
      <c r="CFC312" s="1"/>
      <c r="CFD312" s="1"/>
      <c r="CFE312" s="1"/>
      <c r="CFF312" s="1"/>
      <c r="CFG312" s="1"/>
      <c r="CFH312" s="1"/>
      <c r="CFI312" s="1"/>
      <c r="CFJ312" s="1"/>
      <c r="CFK312" s="1"/>
      <c r="CFL312" s="1"/>
      <c r="CFM312" s="1"/>
      <c r="CFN312" s="1"/>
      <c r="CFO312" s="1"/>
      <c r="CFP312" s="1"/>
      <c r="CFQ312" s="1"/>
      <c r="CFR312" s="1"/>
      <c r="CFS312" s="1"/>
      <c r="CFT312" s="1"/>
      <c r="CFU312" s="1"/>
      <c r="CFV312" s="1"/>
      <c r="CFW312" s="1"/>
      <c r="CFX312" s="1"/>
      <c r="CFY312" s="1"/>
      <c r="CFZ312" s="1"/>
      <c r="CGA312" s="1"/>
      <c r="CGB312" s="1"/>
      <c r="CGC312" s="1"/>
      <c r="CGD312" s="1"/>
      <c r="CGE312" s="1"/>
      <c r="CGF312" s="1"/>
      <c r="CGG312" s="1"/>
      <c r="CGH312" s="1"/>
      <c r="CGI312" s="1"/>
      <c r="CGJ312" s="1"/>
      <c r="CGK312" s="1"/>
      <c r="CGL312" s="1"/>
      <c r="CGM312" s="1"/>
      <c r="CGN312" s="1"/>
      <c r="CGO312" s="1"/>
      <c r="CGP312" s="1"/>
      <c r="CGQ312" s="1"/>
      <c r="CGR312" s="1"/>
      <c r="CGS312" s="1"/>
      <c r="CGT312" s="1"/>
      <c r="CGU312" s="1"/>
      <c r="CGV312" s="1"/>
      <c r="CGW312" s="1"/>
      <c r="CGX312" s="1"/>
      <c r="CGY312" s="1"/>
      <c r="CGZ312" s="1"/>
      <c r="CHA312" s="1"/>
      <c r="CHB312" s="1"/>
      <c r="CHC312" s="1"/>
      <c r="CHD312" s="1"/>
      <c r="CHE312" s="1"/>
      <c r="CHF312" s="1"/>
      <c r="CHG312" s="1"/>
      <c r="CHH312" s="1"/>
      <c r="CHI312" s="1"/>
      <c r="CHJ312" s="1"/>
      <c r="CHK312" s="1"/>
      <c r="CHL312" s="1"/>
      <c r="CHM312" s="1"/>
      <c r="CHN312" s="1"/>
      <c r="CHO312" s="1"/>
      <c r="CHP312" s="1"/>
      <c r="CHQ312" s="1"/>
      <c r="CHR312" s="1"/>
      <c r="CHS312" s="1"/>
      <c r="CHT312" s="1"/>
      <c r="CHU312" s="1"/>
      <c r="CHV312" s="1"/>
      <c r="CHW312" s="1"/>
      <c r="CHX312" s="1"/>
      <c r="CHY312" s="1"/>
      <c r="CHZ312" s="1"/>
      <c r="CIA312" s="1"/>
      <c r="CIB312" s="1"/>
      <c r="CIC312" s="1"/>
      <c r="CID312" s="1"/>
      <c r="CIE312" s="1"/>
      <c r="CIF312" s="1"/>
      <c r="CIG312" s="1"/>
      <c r="CIH312" s="1"/>
      <c r="CII312" s="1"/>
      <c r="CIJ312" s="1"/>
      <c r="CIK312" s="1"/>
      <c r="CIL312" s="1"/>
      <c r="CIM312" s="1"/>
      <c r="CIN312" s="1"/>
      <c r="CIO312" s="1"/>
      <c r="CIP312" s="1"/>
      <c r="CIQ312" s="1"/>
      <c r="CIR312" s="1"/>
      <c r="CIS312" s="1"/>
      <c r="CIT312" s="1"/>
      <c r="CIU312" s="1"/>
      <c r="CIV312" s="1"/>
      <c r="CIW312" s="1"/>
      <c r="CIX312" s="1"/>
      <c r="CIY312" s="1"/>
      <c r="CIZ312" s="1"/>
      <c r="CJA312" s="1"/>
      <c r="CJB312" s="1"/>
      <c r="CJC312" s="1"/>
      <c r="CJD312" s="1"/>
      <c r="CJE312" s="1"/>
      <c r="CJF312" s="1"/>
      <c r="CJG312" s="1"/>
      <c r="CJH312" s="1"/>
      <c r="CJI312" s="1"/>
      <c r="CJJ312" s="1"/>
      <c r="CJK312" s="1"/>
      <c r="CJL312" s="1"/>
      <c r="CJM312" s="1"/>
      <c r="CJN312" s="1"/>
      <c r="CJO312" s="1"/>
      <c r="CJP312" s="1"/>
      <c r="CJQ312" s="1"/>
      <c r="CJR312" s="1"/>
      <c r="CJS312" s="1"/>
      <c r="CJT312" s="1"/>
      <c r="CJU312" s="1"/>
      <c r="CJV312" s="1"/>
      <c r="CJW312" s="1"/>
      <c r="CJX312" s="1"/>
      <c r="CJY312" s="1"/>
      <c r="CJZ312" s="1"/>
      <c r="CKA312" s="1"/>
      <c r="CKB312" s="1"/>
      <c r="CKC312" s="1"/>
      <c r="CKD312" s="1"/>
      <c r="CKE312" s="1"/>
      <c r="CKF312" s="1"/>
      <c r="CKG312" s="1"/>
      <c r="CKH312" s="1"/>
      <c r="CKI312" s="1"/>
      <c r="CKJ312" s="1"/>
      <c r="CKK312" s="1"/>
      <c r="CKL312" s="1"/>
      <c r="CKM312" s="1"/>
      <c r="CKN312" s="1"/>
      <c r="CKO312" s="1"/>
      <c r="CKP312" s="1"/>
      <c r="CKQ312" s="1"/>
      <c r="CKR312" s="1"/>
      <c r="CKS312" s="1"/>
      <c r="CKT312" s="1"/>
      <c r="CKU312" s="1"/>
      <c r="CKV312" s="1"/>
      <c r="CKW312" s="1"/>
      <c r="CKX312" s="1"/>
      <c r="CKY312" s="1"/>
      <c r="CKZ312" s="1"/>
      <c r="CLA312" s="1"/>
      <c r="CLB312" s="1"/>
      <c r="CLC312" s="1"/>
      <c r="CLD312" s="1"/>
      <c r="CLE312" s="1"/>
      <c r="CLF312" s="1"/>
      <c r="CLG312" s="1"/>
      <c r="CLH312" s="1"/>
      <c r="CLI312" s="1"/>
      <c r="CLJ312" s="1"/>
      <c r="CLK312" s="1"/>
      <c r="CLL312" s="1"/>
      <c r="CLM312" s="1"/>
      <c r="CLN312" s="1"/>
      <c r="CLO312" s="1"/>
      <c r="CLP312" s="1"/>
      <c r="CLQ312" s="1"/>
      <c r="CLR312" s="1"/>
      <c r="CLS312" s="1"/>
      <c r="CLT312" s="1"/>
      <c r="CLU312" s="1"/>
      <c r="CLV312" s="1"/>
      <c r="CLW312" s="1"/>
      <c r="CLX312" s="1"/>
      <c r="CLY312" s="1"/>
      <c r="CLZ312" s="1"/>
      <c r="CMA312" s="1"/>
      <c r="CMB312" s="1"/>
      <c r="CMC312" s="1"/>
      <c r="CMD312" s="1"/>
      <c r="CME312" s="1"/>
      <c r="CMF312" s="1"/>
      <c r="CMG312" s="1"/>
      <c r="CMH312" s="1"/>
      <c r="CMI312" s="1"/>
      <c r="CMJ312" s="1"/>
      <c r="CMK312" s="1"/>
      <c r="CML312" s="1"/>
      <c r="CMM312" s="1"/>
      <c r="CMN312" s="1"/>
      <c r="CMO312" s="1"/>
      <c r="CMP312" s="1"/>
      <c r="CMQ312" s="1"/>
      <c r="CMR312" s="1"/>
      <c r="CMS312" s="1"/>
      <c r="CMT312" s="1"/>
      <c r="CMU312" s="1"/>
      <c r="CMV312" s="1"/>
      <c r="CMW312" s="1"/>
      <c r="CMX312" s="1"/>
      <c r="CMY312" s="1"/>
      <c r="CMZ312" s="1"/>
      <c r="CNA312" s="1"/>
      <c r="CNB312" s="1"/>
      <c r="CNC312" s="1"/>
      <c r="CND312" s="1"/>
      <c r="CNE312" s="1"/>
      <c r="CNF312" s="1"/>
      <c r="CNG312" s="1"/>
      <c r="CNH312" s="1"/>
      <c r="CNI312" s="1"/>
      <c r="CNJ312" s="1"/>
      <c r="CNK312" s="1"/>
      <c r="CNL312" s="1"/>
      <c r="CNM312" s="1"/>
      <c r="CNN312" s="1"/>
      <c r="CNO312" s="1"/>
      <c r="CNP312" s="1"/>
      <c r="CNQ312" s="1"/>
      <c r="CNR312" s="1"/>
      <c r="CNS312" s="1"/>
      <c r="CNT312" s="1"/>
      <c r="CNU312" s="1"/>
      <c r="CNV312" s="1"/>
      <c r="CNW312" s="1"/>
      <c r="CNX312" s="1"/>
      <c r="CNY312" s="1"/>
      <c r="CNZ312" s="1"/>
      <c r="COA312" s="1"/>
      <c r="COB312" s="1"/>
      <c r="COC312" s="1"/>
      <c r="COD312" s="1"/>
      <c r="COE312" s="1"/>
      <c r="COF312" s="1"/>
      <c r="COG312" s="1"/>
      <c r="COH312" s="1"/>
      <c r="COI312" s="1"/>
      <c r="COJ312" s="1"/>
      <c r="COK312" s="1"/>
      <c r="COL312" s="1"/>
      <c r="COM312" s="1"/>
      <c r="CON312" s="1"/>
      <c r="COO312" s="1"/>
      <c r="COP312" s="1"/>
      <c r="COQ312" s="1"/>
      <c r="COR312" s="1"/>
      <c r="COS312" s="1"/>
      <c r="COT312" s="1"/>
      <c r="COU312" s="1"/>
      <c r="COV312" s="1"/>
      <c r="COW312" s="1"/>
      <c r="COX312" s="1"/>
      <c r="COY312" s="1"/>
      <c r="COZ312" s="1"/>
      <c r="CPA312" s="1"/>
      <c r="CPB312" s="1"/>
      <c r="CPC312" s="1"/>
      <c r="CPD312" s="1"/>
      <c r="CPE312" s="1"/>
      <c r="CPF312" s="1"/>
      <c r="CPG312" s="1"/>
      <c r="CPH312" s="1"/>
      <c r="CPI312" s="1"/>
      <c r="CPJ312" s="1"/>
      <c r="CPK312" s="1"/>
      <c r="CPL312" s="1"/>
      <c r="CPM312" s="1"/>
      <c r="CPN312" s="1"/>
      <c r="CPO312" s="1"/>
      <c r="CPP312" s="1"/>
      <c r="CPQ312" s="1"/>
      <c r="CPR312" s="1"/>
      <c r="CPS312" s="1"/>
      <c r="CPT312" s="1"/>
      <c r="CPU312" s="1"/>
      <c r="CPV312" s="1"/>
      <c r="CPW312" s="1"/>
      <c r="CPX312" s="1"/>
      <c r="CPY312" s="1"/>
      <c r="CPZ312" s="1"/>
      <c r="CQA312" s="1"/>
      <c r="CQB312" s="1"/>
      <c r="CQC312" s="1"/>
      <c r="CQD312" s="1"/>
      <c r="CQE312" s="1"/>
      <c r="CQF312" s="1"/>
      <c r="CQG312" s="1"/>
      <c r="CQH312" s="1"/>
      <c r="CQI312" s="1"/>
      <c r="CQJ312" s="1"/>
      <c r="CQK312" s="1"/>
      <c r="CQL312" s="1"/>
      <c r="CQM312" s="1"/>
      <c r="CQN312" s="1"/>
      <c r="CQO312" s="1"/>
      <c r="CQP312" s="1"/>
      <c r="CQQ312" s="1"/>
      <c r="CQR312" s="1"/>
      <c r="CQS312" s="1"/>
      <c r="CQT312" s="1"/>
      <c r="CQU312" s="1"/>
      <c r="CQV312" s="1"/>
      <c r="CQW312" s="1"/>
      <c r="CQX312" s="1"/>
      <c r="CQY312" s="1"/>
      <c r="CQZ312" s="1"/>
      <c r="CRA312" s="1"/>
      <c r="CRB312" s="1"/>
      <c r="CRC312" s="1"/>
      <c r="CRD312" s="1"/>
      <c r="CRE312" s="1"/>
      <c r="CRF312" s="1"/>
      <c r="CRG312" s="1"/>
      <c r="CRH312" s="1"/>
      <c r="CRI312" s="1"/>
      <c r="CRJ312" s="1"/>
      <c r="CRK312" s="1"/>
      <c r="CRL312" s="1"/>
      <c r="CRM312" s="1"/>
      <c r="CRN312" s="1"/>
      <c r="CRO312" s="1"/>
      <c r="CRP312" s="1"/>
      <c r="CRQ312" s="1"/>
      <c r="CRR312" s="1"/>
      <c r="CRS312" s="1"/>
      <c r="CRT312" s="1"/>
      <c r="CRU312" s="1"/>
      <c r="CRV312" s="1"/>
      <c r="CRW312" s="1"/>
      <c r="CRX312" s="1"/>
      <c r="CRY312" s="1"/>
      <c r="CRZ312" s="1"/>
      <c r="CSA312" s="1"/>
      <c r="CSB312" s="1"/>
      <c r="CSC312" s="1"/>
      <c r="CSD312" s="1"/>
      <c r="CSE312" s="1"/>
      <c r="CSF312" s="1"/>
      <c r="CSG312" s="1"/>
      <c r="CSH312" s="1"/>
      <c r="CSI312" s="1"/>
      <c r="CSJ312" s="1"/>
      <c r="CSK312" s="1"/>
      <c r="CSL312" s="1"/>
      <c r="CSM312" s="1"/>
      <c r="CSN312" s="1"/>
      <c r="CSO312" s="1"/>
      <c r="CSP312" s="1"/>
      <c r="CSQ312" s="1"/>
      <c r="CSR312" s="1"/>
      <c r="CSS312" s="1"/>
      <c r="CST312" s="1"/>
      <c r="CSU312" s="1"/>
      <c r="CSV312" s="1"/>
      <c r="CSW312" s="1"/>
      <c r="CSX312" s="1"/>
      <c r="CSY312" s="1"/>
      <c r="CSZ312" s="1"/>
      <c r="CTA312" s="1"/>
      <c r="CTB312" s="1"/>
      <c r="CTC312" s="1"/>
      <c r="CTD312" s="1"/>
      <c r="CTE312" s="1"/>
      <c r="CTF312" s="1"/>
      <c r="CTG312" s="1"/>
      <c r="CTH312" s="1"/>
      <c r="CTI312" s="1"/>
      <c r="CTJ312" s="1"/>
      <c r="CTK312" s="1"/>
      <c r="CTL312" s="1"/>
      <c r="CTM312" s="1"/>
      <c r="CTN312" s="1"/>
      <c r="CTO312" s="1"/>
      <c r="CTP312" s="1"/>
      <c r="CTQ312" s="1"/>
      <c r="CTR312" s="1"/>
      <c r="CTS312" s="1"/>
      <c r="CTT312" s="1"/>
      <c r="CTU312" s="1"/>
      <c r="CTV312" s="1"/>
      <c r="CTW312" s="1"/>
      <c r="CTX312" s="1"/>
      <c r="CTY312" s="1"/>
      <c r="CTZ312" s="1"/>
      <c r="CUA312" s="1"/>
      <c r="CUB312" s="1"/>
      <c r="CUC312" s="1"/>
      <c r="CUD312" s="1"/>
      <c r="CUE312" s="1"/>
      <c r="CUF312" s="1"/>
      <c r="CUG312" s="1"/>
      <c r="CUH312" s="1"/>
      <c r="CUI312" s="1"/>
      <c r="CUJ312" s="1"/>
      <c r="CUK312" s="1"/>
      <c r="CUL312" s="1"/>
      <c r="CUM312" s="1"/>
      <c r="CUN312" s="1"/>
      <c r="CUO312" s="1"/>
      <c r="CUP312" s="1"/>
      <c r="CUQ312" s="1"/>
      <c r="CUR312" s="1"/>
      <c r="CUS312" s="1"/>
      <c r="CUT312" s="1"/>
      <c r="CUU312" s="1"/>
      <c r="CUV312" s="1"/>
      <c r="CUW312" s="1"/>
      <c r="CUX312" s="1"/>
      <c r="CUY312" s="1"/>
      <c r="CUZ312" s="1"/>
      <c r="CVA312" s="1"/>
      <c r="CVB312" s="1"/>
      <c r="CVC312" s="1"/>
      <c r="CVD312" s="1"/>
      <c r="CVE312" s="1"/>
      <c r="CVF312" s="1"/>
      <c r="CVG312" s="1"/>
      <c r="CVH312" s="1"/>
      <c r="CVI312" s="1"/>
      <c r="CVJ312" s="1"/>
      <c r="CVK312" s="1"/>
      <c r="CVL312" s="1"/>
      <c r="CVM312" s="1"/>
      <c r="CVN312" s="1"/>
      <c r="CVO312" s="1"/>
      <c r="CVP312" s="1"/>
      <c r="CVQ312" s="1"/>
      <c r="CVR312" s="1"/>
      <c r="CVS312" s="1"/>
      <c r="CVT312" s="1"/>
      <c r="CVU312" s="1"/>
      <c r="CVV312" s="1"/>
      <c r="CVW312" s="1"/>
      <c r="CVX312" s="1"/>
      <c r="CVY312" s="1"/>
      <c r="CVZ312" s="1"/>
      <c r="CWA312" s="1"/>
      <c r="CWB312" s="1"/>
      <c r="CWC312" s="1"/>
      <c r="CWD312" s="1"/>
      <c r="CWE312" s="1"/>
      <c r="CWF312" s="1"/>
      <c r="CWG312" s="1"/>
      <c r="CWH312" s="1"/>
      <c r="CWI312" s="1"/>
      <c r="CWJ312" s="1"/>
      <c r="CWK312" s="1"/>
      <c r="CWL312" s="1"/>
      <c r="CWM312" s="1"/>
      <c r="CWN312" s="1"/>
      <c r="CWO312" s="1"/>
      <c r="CWP312" s="1"/>
      <c r="CWQ312" s="1"/>
      <c r="CWR312" s="1"/>
      <c r="CWS312" s="1"/>
      <c r="CWT312" s="1"/>
      <c r="CWU312" s="1"/>
      <c r="CWV312" s="1"/>
      <c r="CWW312" s="1"/>
      <c r="CWX312" s="1"/>
      <c r="CWY312" s="1"/>
      <c r="CWZ312" s="1"/>
      <c r="CXA312" s="1"/>
      <c r="CXB312" s="1"/>
      <c r="CXC312" s="1"/>
      <c r="CXD312" s="1"/>
      <c r="CXE312" s="1"/>
      <c r="CXF312" s="1"/>
      <c r="CXG312" s="1"/>
      <c r="CXH312" s="1"/>
      <c r="CXI312" s="1"/>
      <c r="CXJ312" s="1"/>
      <c r="CXK312" s="1"/>
      <c r="CXL312" s="1"/>
      <c r="CXM312" s="1"/>
      <c r="CXN312" s="1"/>
      <c r="CXO312" s="1"/>
      <c r="CXP312" s="1"/>
      <c r="CXQ312" s="1"/>
      <c r="CXR312" s="1"/>
      <c r="CXS312" s="1"/>
      <c r="CXT312" s="1"/>
      <c r="CXU312" s="1"/>
      <c r="CXV312" s="1"/>
      <c r="CXW312" s="1"/>
      <c r="CXX312" s="1"/>
      <c r="CXY312" s="1"/>
      <c r="CXZ312" s="1"/>
      <c r="CYA312" s="1"/>
      <c r="CYB312" s="1"/>
      <c r="CYC312" s="1"/>
      <c r="CYD312" s="1"/>
      <c r="CYE312" s="1"/>
      <c r="CYF312" s="1"/>
      <c r="CYG312" s="1"/>
      <c r="CYH312" s="1"/>
      <c r="CYI312" s="1"/>
      <c r="CYJ312" s="1"/>
      <c r="CYK312" s="1"/>
      <c r="CYL312" s="1"/>
      <c r="CYM312" s="1"/>
      <c r="CYN312" s="1"/>
      <c r="CYO312" s="1"/>
      <c r="CYP312" s="1"/>
      <c r="CYQ312" s="1"/>
      <c r="CYR312" s="1"/>
      <c r="CYS312" s="1"/>
      <c r="CYT312" s="1"/>
      <c r="CYU312" s="1"/>
      <c r="CYV312" s="1"/>
      <c r="CYW312" s="1"/>
      <c r="CYX312" s="1"/>
      <c r="CYY312" s="1"/>
      <c r="CYZ312" s="1"/>
      <c r="CZA312" s="1"/>
      <c r="CZB312" s="1"/>
      <c r="CZC312" s="1"/>
      <c r="CZD312" s="1"/>
      <c r="CZE312" s="1"/>
      <c r="CZF312" s="1"/>
      <c r="CZG312" s="1"/>
      <c r="CZH312" s="1"/>
      <c r="CZI312" s="1"/>
      <c r="CZJ312" s="1"/>
      <c r="CZK312" s="1"/>
      <c r="CZL312" s="1"/>
      <c r="CZM312" s="1"/>
      <c r="CZN312" s="1"/>
      <c r="CZO312" s="1"/>
      <c r="CZP312" s="1"/>
      <c r="CZQ312" s="1"/>
      <c r="CZR312" s="1"/>
      <c r="CZS312" s="1"/>
      <c r="CZT312" s="1"/>
      <c r="CZU312" s="1"/>
      <c r="CZV312" s="1"/>
      <c r="CZW312" s="1"/>
      <c r="CZX312" s="1"/>
      <c r="CZY312" s="1"/>
      <c r="CZZ312" s="1"/>
      <c r="DAA312" s="1"/>
      <c r="DAB312" s="1"/>
      <c r="DAC312" s="1"/>
      <c r="DAD312" s="1"/>
      <c r="DAE312" s="1"/>
      <c r="DAF312" s="1"/>
      <c r="DAG312" s="1"/>
      <c r="DAH312" s="1"/>
      <c r="DAI312" s="1"/>
      <c r="DAJ312" s="1"/>
      <c r="DAK312" s="1"/>
      <c r="DAL312" s="1"/>
      <c r="DAM312" s="1"/>
      <c r="DAN312" s="1"/>
      <c r="DAO312" s="1"/>
      <c r="DAP312" s="1"/>
      <c r="DAQ312" s="1"/>
      <c r="DAR312" s="1"/>
      <c r="DAS312" s="1"/>
      <c r="DAT312" s="1"/>
      <c r="DAU312" s="1"/>
      <c r="DAV312" s="1"/>
      <c r="DAW312" s="1"/>
      <c r="DAX312" s="1"/>
      <c r="DAY312" s="1"/>
      <c r="DAZ312" s="1"/>
      <c r="DBA312" s="1"/>
      <c r="DBB312" s="1"/>
      <c r="DBC312" s="1"/>
      <c r="DBD312" s="1"/>
      <c r="DBE312" s="1"/>
      <c r="DBF312" s="1"/>
      <c r="DBG312" s="1"/>
      <c r="DBH312" s="1"/>
      <c r="DBI312" s="1"/>
      <c r="DBJ312" s="1"/>
      <c r="DBK312" s="1"/>
      <c r="DBL312" s="1"/>
      <c r="DBM312" s="1"/>
      <c r="DBN312" s="1"/>
      <c r="DBO312" s="1"/>
      <c r="DBP312" s="1"/>
      <c r="DBQ312" s="1"/>
      <c r="DBR312" s="1"/>
      <c r="DBS312" s="1"/>
      <c r="DBT312" s="1"/>
      <c r="DBU312" s="1"/>
      <c r="DBV312" s="1"/>
      <c r="DBW312" s="1"/>
      <c r="DBX312" s="1"/>
      <c r="DBY312" s="1"/>
      <c r="DBZ312" s="1"/>
      <c r="DCA312" s="1"/>
      <c r="DCB312" s="1"/>
      <c r="DCC312" s="1"/>
      <c r="DCD312" s="1"/>
      <c r="DCE312" s="1"/>
      <c r="DCF312" s="1"/>
      <c r="DCG312" s="1"/>
      <c r="DCH312" s="1"/>
      <c r="DCI312" s="1"/>
      <c r="DCJ312" s="1"/>
      <c r="DCK312" s="1"/>
      <c r="DCL312" s="1"/>
      <c r="DCM312" s="1"/>
      <c r="DCN312" s="1"/>
      <c r="DCO312" s="1"/>
      <c r="DCP312" s="1"/>
      <c r="DCQ312" s="1"/>
      <c r="DCR312" s="1"/>
      <c r="DCS312" s="1"/>
      <c r="DCT312" s="1"/>
      <c r="DCU312" s="1"/>
      <c r="DCV312" s="1"/>
      <c r="DCW312" s="1"/>
      <c r="DCX312" s="1"/>
      <c r="DCY312" s="1"/>
      <c r="DCZ312" s="1"/>
      <c r="DDA312" s="1"/>
      <c r="DDB312" s="1"/>
      <c r="DDC312" s="1"/>
      <c r="DDD312" s="1"/>
      <c r="DDE312" s="1"/>
      <c r="DDF312" s="1"/>
      <c r="DDG312" s="1"/>
      <c r="DDH312" s="1"/>
      <c r="DDI312" s="1"/>
      <c r="DDJ312" s="1"/>
      <c r="DDK312" s="1"/>
      <c r="DDL312" s="1"/>
      <c r="DDM312" s="1"/>
      <c r="DDN312" s="1"/>
      <c r="DDO312" s="1"/>
      <c r="DDP312" s="1"/>
      <c r="DDQ312" s="1"/>
      <c r="DDR312" s="1"/>
      <c r="DDS312" s="1"/>
      <c r="DDT312" s="1"/>
      <c r="DDU312" s="1"/>
      <c r="DDV312" s="1"/>
      <c r="DDW312" s="1"/>
      <c r="DDX312" s="1"/>
      <c r="DDY312" s="1"/>
      <c r="DDZ312" s="1"/>
      <c r="DEA312" s="1"/>
      <c r="DEB312" s="1"/>
      <c r="DEC312" s="1"/>
      <c r="DED312" s="1"/>
      <c r="DEE312" s="1"/>
      <c r="DEF312" s="1"/>
      <c r="DEG312" s="1"/>
      <c r="DEH312" s="1"/>
      <c r="DEI312" s="1"/>
      <c r="DEJ312" s="1"/>
      <c r="DEK312" s="1"/>
      <c r="DEL312" s="1"/>
      <c r="DEM312" s="1"/>
      <c r="DEN312" s="1"/>
      <c r="DEO312" s="1"/>
      <c r="DEP312" s="1"/>
      <c r="DEQ312" s="1"/>
      <c r="DER312" s="1"/>
      <c r="DES312" s="1"/>
      <c r="DET312" s="1"/>
      <c r="DEU312" s="1"/>
      <c r="DEV312" s="1"/>
      <c r="DEW312" s="1"/>
      <c r="DEX312" s="1"/>
      <c r="DEY312" s="1"/>
      <c r="DEZ312" s="1"/>
      <c r="DFA312" s="1"/>
      <c r="DFB312" s="1"/>
      <c r="DFC312" s="1"/>
      <c r="DFD312" s="1"/>
      <c r="DFE312" s="1"/>
      <c r="DFF312" s="1"/>
      <c r="DFG312" s="1"/>
      <c r="DFH312" s="1"/>
      <c r="DFI312" s="1"/>
      <c r="DFJ312" s="1"/>
      <c r="DFK312" s="1"/>
      <c r="DFL312" s="1"/>
      <c r="DFM312" s="1"/>
      <c r="DFN312" s="1"/>
      <c r="DFO312" s="1"/>
      <c r="DFP312" s="1"/>
      <c r="DFQ312" s="1"/>
      <c r="DFR312" s="1"/>
      <c r="DFS312" s="1"/>
      <c r="DFT312" s="1"/>
      <c r="DFU312" s="1"/>
      <c r="DFV312" s="1"/>
      <c r="DFW312" s="1"/>
      <c r="DFX312" s="1"/>
      <c r="DFY312" s="1"/>
      <c r="DFZ312" s="1"/>
      <c r="DGA312" s="1"/>
      <c r="DGB312" s="1"/>
      <c r="DGC312" s="1"/>
      <c r="DGD312" s="1"/>
      <c r="DGE312" s="1"/>
      <c r="DGF312" s="1"/>
      <c r="DGG312" s="1"/>
      <c r="DGH312" s="1"/>
      <c r="DGI312" s="1"/>
      <c r="DGJ312" s="1"/>
      <c r="DGK312" s="1"/>
      <c r="DGL312" s="1"/>
      <c r="DGM312" s="1"/>
      <c r="DGN312" s="1"/>
      <c r="DGO312" s="1"/>
      <c r="DGP312" s="1"/>
      <c r="DGQ312" s="1"/>
      <c r="DGR312" s="1"/>
      <c r="DGS312" s="1"/>
      <c r="DGT312" s="1"/>
      <c r="DGU312" s="1"/>
      <c r="DGV312" s="1"/>
      <c r="DGW312" s="1"/>
      <c r="DGX312" s="1"/>
      <c r="DGY312" s="1"/>
      <c r="DGZ312" s="1"/>
      <c r="DHA312" s="1"/>
      <c r="DHB312" s="1"/>
      <c r="DHC312" s="1"/>
      <c r="DHD312" s="1"/>
      <c r="DHE312" s="1"/>
      <c r="DHF312" s="1"/>
      <c r="DHG312" s="1"/>
      <c r="DHH312" s="1"/>
      <c r="DHI312" s="1"/>
      <c r="DHJ312" s="1"/>
      <c r="DHK312" s="1"/>
      <c r="DHL312" s="1"/>
      <c r="DHM312" s="1"/>
      <c r="DHN312" s="1"/>
      <c r="DHO312" s="1"/>
      <c r="DHP312" s="1"/>
      <c r="DHQ312" s="1"/>
      <c r="DHR312" s="1"/>
      <c r="DHS312" s="1"/>
      <c r="DHT312" s="1"/>
      <c r="DHU312" s="1"/>
      <c r="DHV312" s="1"/>
      <c r="DHW312" s="1"/>
      <c r="DHX312" s="1"/>
      <c r="DHY312" s="1"/>
      <c r="DHZ312" s="1"/>
      <c r="DIA312" s="1"/>
      <c r="DIB312" s="1"/>
      <c r="DIC312" s="1"/>
      <c r="DID312" s="1"/>
      <c r="DIE312" s="1"/>
      <c r="DIF312" s="1"/>
      <c r="DIG312" s="1"/>
      <c r="DIH312" s="1"/>
      <c r="DII312" s="1"/>
      <c r="DIJ312" s="1"/>
      <c r="DIK312" s="1"/>
      <c r="DIL312" s="1"/>
      <c r="DIM312" s="1"/>
      <c r="DIN312" s="1"/>
      <c r="DIO312" s="1"/>
      <c r="DIP312" s="1"/>
      <c r="DIQ312" s="1"/>
      <c r="DIR312" s="1"/>
      <c r="DIS312" s="1"/>
      <c r="DIT312" s="1"/>
      <c r="DIU312" s="1"/>
      <c r="DIV312" s="1"/>
      <c r="DIW312" s="1"/>
      <c r="DIX312" s="1"/>
      <c r="DIY312" s="1"/>
      <c r="DIZ312" s="1"/>
      <c r="DJA312" s="1"/>
      <c r="DJB312" s="1"/>
      <c r="DJC312" s="1"/>
      <c r="DJD312" s="1"/>
      <c r="DJE312" s="1"/>
      <c r="DJF312" s="1"/>
      <c r="DJG312" s="1"/>
      <c r="DJH312" s="1"/>
      <c r="DJI312" s="1"/>
      <c r="DJJ312" s="1"/>
      <c r="DJK312" s="1"/>
      <c r="DJL312" s="1"/>
      <c r="DJM312" s="1"/>
      <c r="DJN312" s="1"/>
      <c r="DJO312" s="1"/>
      <c r="DJP312" s="1"/>
      <c r="DJQ312" s="1"/>
      <c r="DJR312" s="1"/>
      <c r="DJS312" s="1"/>
      <c r="DJT312" s="1"/>
      <c r="DJU312" s="1"/>
      <c r="DJV312" s="1"/>
      <c r="DJW312" s="1"/>
      <c r="DJX312" s="1"/>
      <c r="DJY312" s="1"/>
      <c r="DJZ312" s="1"/>
      <c r="DKA312" s="1"/>
      <c r="DKB312" s="1"/>
      <c r="DKC312" s="1"/>
      <c r="DKD312" s="1"/>
      <c r="DKE312" s="1"/>
      <c r="DKF312" s="1"/>
      <c r="DKG312" s="1"/>
      <c r="DKH312" s="1"/>
      <c r="DKI312" s="1"/>
      <c r="DKJ312" s="1"/>
      <c r="DKK312" s="1"/>
      <c r="DKL312" s="1"/>
      <c r="DKM312" s="1"/>
      <c r="DKN312" s="1"/>
      <c r="DKO312" s="1"/>
      <c r="DKP312" s="1"/>
      <c r="DKQ312" s="1"/>
      <c r="DKR312" s="1"/>
      <c r="DKS312" s="1"/>
      <c r="DKT312" s="1"/>
      <c r="DKU312" s="1"/>
      <c r="DKV312" s="1"/>
      <c r="DKW312" s="1"/>
      <c r="DKX312" s="1"/>
      <c r="DKY312" s="1"/>
      <c r="DKZ312" s="1"/>
      <c r="DLA312" s="1"/>
      <c r="DLB312" s="1"/>
      <c r="DLC312" s="1"/>
      <c r="DLD312" s="1"/>
      <c r="DLE312" s="1"/>
      <c r="DLF312" s="1"/>
      <c r="DLG312" s="1"/>
      <c r="DLH312" s="1"/>
      <c r="DLI312" s="1"/>
      <c r="DLJ312" s="1"/>
      <c r="DLK312" s="1"/>
      <c r="DLL312" s="1"/>
      <c r="DLM312" s="1"/>
      <c r="DLN312" s="1"/>
      <c r="DLO312" s="1"/>
      <c r="DLP312" s="1"/>
      <c r="DLQ312" s="1"/>
      <c r="DLR312" s="1"/>
      <c r="DLS312" s="1"/>
      <c r="DLT312" s="1"/>
      <c r="DLU312" s="1"/>
      <c r="DLV312" s="1"/>
      <c r="DLW312" s="1"/>
      <c r="DLX312" s="1"/>
      <c r="DLY312" s="1"/>
      <c r="DLZ312" s="1"/>
      <c r="DMA312" s="1"/>
      <c r="DMB312" s="1"/>
      <c r="DMC312" s="1"/>
      <c r="DMD312" s="1"/>
      <c r="DME312" s="1"/>
      <c r="DMF312" s="1"/>
      <c r="DMG312" s="1"/>
      <c r="DMH312" s="1"/>
      <c r="DMI312" s="1"/>
      <c r="DMJ312" s="1"/>
      <c r="DMK312" s="1"/>
      <c r="DML312" s="1"/>
      <c r="DMM312" s="1"/>
      <c r="DMN312" s="1"/>
      <c r="DMO312" s="1"/>
      <c r="DMP312" s="1"/>
      <c r="DMQ312" s="1"/>
      <c r="DMR312" s="1"/>
      <c r="DMS312" s="1"/>
      <c r="DMT312" s="1"/>
      <c r="DMU312" s="1"/>
      <c r="DMV312" s="1"/>
      <c r="DMW312" s="1"/>
      <c r="DMX312" s="1"/>
      <c r="DMY312" s="1"/>
      <c r="DMZ312" s="1"/>
      <c r="DNA312" s="1"/>
      <c r="DNB312" s="1"/>
      <c r="DNC312" s="1"/>
      <c r="DND312" s="1"/>
      <c r="DNE312" s="1"/>
      <c r="DNF312" s="1"/>
      <c r="DNG312" s="1"/>
      <c r="DNH312" s="1"/>
      <c r="DNI312" s="1"/>
      <c r="DNJ312" s="1"/>
      <c r="DNK312" s="1"/>
      <c r="DNL312" s="1"/>
      <c r="DNM312" s="1"/>
      <c r="DNN312" s="1"/>
      <c r="DNO312" s="1"/>
      <c r="DNP312" s="1"/>
      <c r="DNQ312" s="1"/>
      <c r="DNR312" s="1"/>
      <c r="DNS312" s="1"/>
      <c r="DNT312" s="1"/>
      <c r="DNU312" s="1"/>
      <c r="DNV312" s="1"/>
      <c r="DNW312" s="1"/>
      <c r="DNX312" s="1"/>
      <c r="DNY312" s="1"/>
      <c r="DNZ312" s="1"/>
      <c r="DOA312" s="1"/>
      <c r="DOB312" s="1"/>
      <c r="DOC312" s="1"/>
      <c r="DOD312" s="1"/>
      <c r="DOE312" s="1"/>
      <c r="DOF312" s="1"/>
      <c r="DOG312" s="1"/>
      <c r="DOH312" s="1"/>
      <c r="DOI312" s="1"/>
      <c r="DOJ312" s="1"/>
      <c r="DOK312" s="1"/>
      <c r="DOL312" s="1"/>
      <c r="DOM312" s="1"/>
      <c r="DON312" s="1"/>
      <c r="DOO312" s="1"/>
      <c r="DOP312" s="1"/>
      <c r="DOQ312" s="1"/>
      <c r="DOR312" s="1"/>
      <c r="DOS312" s="1"/>
      <c r="DOT312" s="1"/>
      <c r="DOU312" s="1"/>
      <c r="DOV312" s="1"/>
      <c r="DOW312" s="1"/>
      <c r="DOX312" s="1"/>
      <c r="DOY312" s="1"/>
      <c r="DOZ312" s="1"/>
      <c r="DPA312" s="1"/>
      <c r="DPB312" s="1"/>
      <c r="DPC312" s="1"/>
      <c r="DPD312" s="1"/>
      <c r="DPE312" s="1"/>
      <c r="DPF312" s="1"/>
      <c r="DPG312" s="1"/>
      <c r="DPH312" s="1"/>
      <c r="DPI312" s="1"/>
      <c r="DPJ312" s="1"/>
      <c r="DPK312" s="1"/>
      <c r="DPL312" s="1"/>
      <c r="DPM312" s="1"/>
      <c r="DPN312" s="1"/>
      <c r="DPO312" s="1"/>
      <c r="DPP312" s="1"/>
      <c r="DPQ312" s="1"/>
      <c r="DPR312" s="1"/>
      <c r="DPS312" s="1"/>
      <c r="DPT312" s="1"/>
      <c r="DPU312" s="1"/>
      <c r="DPV312" s="1"/>
      <c r="DPW312" s="1"/>
      <c r="DPX312" s="1"/>
      <c r="DPY312" s="1"/>
      <c r="DPZ312" s="1"/>
      <c r="DQA312" s="1"/>
      <c r="DQB312" s="1"/>
      <c r="DQC312" s="1"/>
      <c r="DQD312" s="1"/>
      <c r="DQE312" s="1"/>
      <c r="DQF312" s="1"/>
      <c r="DQG312" s="1"/>
      <c r="DQH312" s="1"/>
      <c r="DQI312" s="1"/>
      <c r="DQJ312" s="1"/>
      <c r="DQK312" s="1"/>
      <c r="DQL312" s="1"/>
      <c r="DQM312" s="1"/>
      <c r="DQN312" s="1"/>
      <c r="DQO312" s="1"/>
      <c r="DQP312" s="1"/>
      <c r="DQQ312" s="1"/>
      <c r="DQR312" s="1"/>
      <c r="DQS312" s="1"/>
      <c r="DQT312" s="1"/>
      <c r="DQU312" s="1"/>
      <c r="DQV312" s="1"/>
      <c r="DQW312" s="1"/>
      <c r="DQX312" s="1"/>
      <c r="DQY312" s="1"/>
      <c r="DQZ312" s="1"/>
      <c r="DRA312" s="1"/>
      <c r="DRB312" s="1"/>
      <c r="DRC312" s="1"/>
      <c r="DRD312" s="1"/>
      <c r="DRE312" s="1"/>
      <c r="DRF312" s="1"/>
      <c r="DRG312" s="1"/>
      <c r="DRH312" s="1"/>
      <c r="DRI312" s="1"/>
      <c r="DRJ312" s="1"/>
      <c r="DRK312" s="1"/>
      <c r="DRL312" s="1"/>
      <c r="DRM312" s="1"/>
      <c r="DRN312" s="1"/>
      <c r="DRO312" s="1"/>
      <c r="DRP312" s="1"/>
      <c r="DRQ312" s="1"/>
      <c r="DRR312" s="1"/>
      <c r="DRS312" s="1"/>
      <c r="DRT312" s="1"/>
      <c r="DRU312" s="1"/>
      <c r="DRV312" s="1"/>
      <c r="DRW312" s="1"/>
      <c r="DRX312" s="1"/>
      <c r="DRY312" s="1"/>
      <c r="DRZ312" s="1"/>
      <c r="DSA312" s="1"/>
      <c r="DSB312" s="1"/>
      <c r="DSC312" s="1"/>
      <c r="DSD312" s="1"/>
      <c r="DSE312" s="1"/>
      <c r="DSF312" s="1"/>
      <c r="DSG312" s="1"/>
      <c r="DSH312" s="1"/>
      <c r="DSI312" s="1"/>
      <c r="DSJ312" s="1"/>
      <c r="DSK312" s="1"/>
      <c r="DSL312" s="1"/>
      <c r="DSM312" s="1"/>
      <c r="DSN312" s="1"/>
      <c r="DSO312" s="1"/>
      <c r="DSP312" s="1"/>
      <c r="DSQ312" s="1"/>
      <c r="DSR312" s="1"/>
      <c r="DSS312" s="1"/>
      <c r="DST312" s="1"/>
      <c r="DSU312" s="1"/>
      <c r="DSV312" s="1"/>
      <c r="DSW312" s="1"/>
      <c r="DSX312" s="1"/>
      <c r="DSY312" s="1"/>
      <c r="DSZ312" s="1"/>
      <c r="DTA312" s="1"/>
      <c r="DTB312" s="1"/>
      <c r="DTC312" s="1"/>
      <c r="DTD312" s="1"/>
      <c r="DTE312" s="1"/>
      <c r="DTF312" s="1"/>
      <c r="DTG312" s="1"/>
      <c r="DTH312" s="1"/>
      <c r="DTI312" s="1"/>
      <c r="DTJ312" s="1"/>
      <c r="DTK312" s="1"/>
      <c r="DTL312" s="1"/>
      <c r="DTM312" s="1"/>
      <c r="DTN312" s="1"/>
      <c r="DTO312" s="1"/>
      <c r="DTP312" s="1"/>
      <c r="DTQ312" s="1"/>
      <c r="DTR312" s="1"/>
      <c r="DTS312" s="1"/>
      <c r="DTT312" s="1"/>
      <c r="DTU312" s="1"/>
      <c r="DTV312" s="1"/>
      <c r="DTW312" s="1"/>
      <c r="DTX312" s="1"/>
      <c r="DTY312" s="1"/>
      <c r="DTZ312" s="1"/>
      <c r="DUA312" s="1"/>
      <c r="DUB312" s="1"/>
      <c r="DUC312" s="1"/>
      <c r="DUD312" s="1"/>
      <c r="DUE312" s="1"/>
      <c r="DUF312" s="1"/>
      <c r="DUG312" s="1"/>
      <c r="DUH312" s="1"/>
      <c r="DUI312" s="1"/>
      <c r="DUJ312" s="1"/>
      <c r="DUK312" s="1"/>
      <c r="DUL312" s="1"/>
      <c r="DUM312" s="1"/>
      <c r="DUN312" s="1"/>
      <c r="DUO312" s="1"/>
      <c r="DUP312" s="1"/>
      <c r="DUQ312" s="1"/>
      <c r="DUR312" s="1"/>
      <c r="DUS312" s="1"/>
      <c r="DUT312" s="1"/>
      <c r="DUU312" s="1"/>
      <c r="DUV312" s="1"/>
      <c r="DUW312" s="1"/>
      <c r="DUX312" s="1"/>
      <c r="DUY312" s="1"/>
      <c r="DUZ312" s="1"/>
      <c r="DVA312" s="1"/>
      <c r="DVB312" s="1"/>
      <c r="DVC312" s="1"/>
      <c r="DVD312" s="1"/>
      <c r="DVE312" s="1"/>
      <c r="DVF312" s="1"/>
      <c r="DVG312" s="1"/>
      <c r="DVH312" s="1"/>
      <c r="DVI312" s="1"/>
      <c r="DVJ312" s="1"/>
      <c r="DVK312" s="1"/>
      <c r="DVL312" s="1"/>
      <c r="DVM312" s="1"/>
      <c r="DVN312" s="1"/>
      <c r="DVO312" s="1"/>
      <c r="DVP312" s="1"/>
      <c r="DVQ312" s="1"/>
      <c r="DVR312" s="1"/>
      <c r="DVS312" s="1"/>
      <c r="DVT312" s="1"/>
      <c r="DVU312" s="1"/>
      <c r="DVV312" s="1"/>
      <c r="DVW312" s="1"/>
      <c r="DVX312" s="1"/>
      <c r="DVY312" s="1"/>
      <c r="DVZ312" s="1"/>
      <c r="DWA312" s="1"/>
      <c r="DWB312" s="1"/>
      <c r="DWC312" s="1"/>
      <c r="DWD312" s="1"/>
      <c r="DWE312" s="1"/>
      <c r="DWF312" s="1"/>
      <c r="DWG312" s="1"/>
      <c r="DWH312" s="1"/>
      <c r="DWI312" s="1"/>
      <c r="DWJ312" s="1"/>
      <c r="DWK312" s="1"/>
      <c r="DWL312" s="1"/>
      <c r="DWM312" s="1"/>
      <c r="DWN312" s="1"/>
      <c r="DWO312" s="1"/>
      <c r="DWP312" s="1"/>
      <c r="DWQ312" s="1"/>
      <c r="DWR312" s="1"/>
      <c r="DWS312" s="1"/>
      <c r="DWT312" s="1"/>
      <c r="DWU312" s="1"/>
      <c r="DWV312" s="1"/>
      <c r="DWW312" s="1"/>
      <c r="DWX312" s="1"/>
      <c r="DWY312" s="1"/>
      <c r="DWZ312" s="1"/>
      <c r="DXA312" s="1"/>
      <c r="DXB312" s="1"/>
      <c r="DXC312" s="1"/>
      <c r="DXD312" s="1"/>
      <c r="DXE312" s="1"/>
      <c r="DXF312" s="1"/>
      <c r="DXG312" s="1"/>
      <c r="DXH312" s="1"/>
      <c r="DXI312" s="1"/>
      <c r="DXJ312" s="1"/>
      <c r="DXK312" s="1"/>
      <c r="DXL312" s="1"/>
      <c r="DXM312" s="1"/>
      <c r="DXN312" s="1"/>
      <c r="DXO312" s="1"/>
      <c r="DXP312" s="1"/>
      <c r="DXQ312" s="1"/>
      <c r="DXR312" s="1"/>
      <c r="DXS312" s="1"/>
      <c r="DXT312" s="1"/>
      <c r="DXU312" s="1"/>
      <c r="DXV312" s="1"/>
      <c r="DXW312" s="1"/>
      <c r="DXX312" s="1"/>
      <c r="DXY312" s="1"/>
      <c r="DXZ312" s="1"/>
      <c r="DYA312" s="1"/>
      <c r="DYB312" s="1"/>
      <c r="DYC312" s="1"/>
      <c r="DYD312" s="1"/>
      <c r="DYE312" s="1"/>
      <c r="DYF312" s="1"/>
      <c r="DYG312" s="1"/>
      <c r="DYH312" s="1"/>
      <c r="DYI312" s="1"/>
      <c r="DYJ312" s="1"/>
      <c r="DYK312" s="1"/>
      <c r="DYL312" s="1"/>
      <c r="DYM312" s="1"/>
      <c r="DYN312" s="1"/>
      <c r="DYO312" s="1"/>
      <c r="DYP312" s="1"/>
      <c r="DYQ312" s="1"/>
      <c r="DYR312" s="1"/>
      <c r="DYS312" s="1"/>
      <c r="DYT312" s="1"/>
      <c r="DYU312" s="1"/>
      <c r="DYV312" s="1"/>
      <c r="DYW312" s="1"/>
      <c r="DYX312" s="1"/>
      <c r="DYY312" s="1"/>
      <c r="DYZ312" s="1"/>
      <c r="DZA312" s="1"/>
      <c r="DZB312" s="1"/>
      <c r="DZC312" s="1"/>
      <c r="DZD312" s="1"/>
      <c r="DZE312" s="1"/>
      <c r="DZF312" s="1"/>
      <c r="DZG312" s="1"/>
      <c r="DZH312" s="1"/>
      <c r="DZI312" s="1"/>
      <c r="DZJ312" s="1"/>
      <c r="DZK312" s="1"/>
      <c r="DZL312" s="1"/>
      <c r="DZM312" s="1"/>
      <c r="DZN312" s="1"/>
      <c r="DZO312" s="1"/>
      <c r="DZP312" s="1"/>
      <c r="DZQ312" s="1"/>
      <c r="DZR312" s="1"/>
      <c r="DZS312" s="1"/>
      <c r="DZT312" s="1"/>
      <c r="DZU312" s="1"/>
      <c r="DZV312" s="1"/>
      <c r="DZW312" s="1"/>
      <c r="DZX312" s="1"/>
      <c r="DZY312" s="1"/>
      <c r="DZZ312" s="1"/>
      <c r="EAA312" s="1"/>
      <c r="EAB312" s="1"/>
      <c r="EAC312" s="1"/>
      <c r="EAD312" s="1"/>
      <c r="EAE312" s="1"/>
      <c r="EAF312" s="1"/>
      <c r="EAG312" s="1"/>
      <c r="EAH312" s="1"/>
      <c r="EAI312" s="1"/>
      <c r="EAJ312" s="1"/>
      <c r="EAK312" s="1"/>
      <c r="EAL312" s="1"/>
      <c r="EAM312" s="1"/>
      <c r="EAN312" s="1"/>
      <c r="EAO312" s="1"/>
      <c r="EAP312" s="1"/>
      <c r="EAQ312" s="1"/>
      <c r="EAR312" s="1"/>
      <c r="EAS312" s="1"/>
      <c r="EAT312" s="1"/>
      <c r="EAU312" s="1"/>
      <c r="EAV312" s="1"/>
      <c r="EAW312" s="1"/>
      <c r="EAX312" s="1"/>
      <c r="EAY312" s="1"/>
      <c r="EAZ312" s="1"/>
      <c r="EBA312" s="1"/>
      <c r="EBB312" s="1"/>
      <c r="EBC312" s="1"/>
      <c r="EBD312" s="1"/>
      <c r="EBE312" s="1"/>
      <c r="EBF312" s="1"/>
      <c r="EBG312" s="1"/>
      <c r="EBH312" s="1"/>
      <c r="EBI312" s="1"/>
      <c r="EBJ312" s="1"/>
      <c r="EBK312" s="1"/>
      <c r="EBL312" s="1"/>
      <c r="EBM312" s="1"/>
      <c r="EBN312" s="1"/>
      <c r="EBO312" s="1"/>
      <c r="EBP312" s="1"/>
      <c r="EBQ312" s="1"/>
      <c r="EBR312" s="1"/>
      <c r="EBS312" s="1"/>
      <c r="EBT312" s="1"/>
      <c r="EBU312" s="1"/>
      <c r="EBV312" s="1"/>
      <c r="EBW312" s="1"/>
      <c r="EBX312" s="1"/>
      <c r="EBY312" s="1"/>
      <c r="EBZ312" s="1"/>
      <c r="ECA312" s="1"/>
      <c r="ECB312" s="1"/>
      <c r="ECC312" s="1"/>
      <c r="ECD312" s="1"/>
      <c r="ECE312" s="1"/>
      <c r="ECF312" s="1"/>
      <c r="ECG312" s="1"/>
      <c r="ECH312" s="1"/>
      <c r="ECI312" s="1"/>
      <c r="ECJ312" s="1"/>
      <c r="ECK312" s="1"/>
      <c r="ECL312" s="1"/>
      <c r="ECM312" s="1"/>
      <c r="ECN312" s="1"/>
      <c r="ECO312" s="1"/>
      <c r="ECP312" s="1"/>
      <c r="ECQ312" s="1"/>
      <c r="ECR312" s="1"/>
      <c r="ECS312" s="1"/>
      <c r="ECT312" s="1"/>
      <c r="ECU312" s="1"/>
      <c r="ECV312" s="1"/>
      <c r="ECW312" s="1"/>
      <c r="ECX312" s="1"/>
      <c r="ECY312" s="1"/>
      <c r="ECZ312" s="1"/>
      <c r="EDA312" s="1"/>
      <c r="EDB312" s="1"/>
      <c r="EDC312" s="1"/>
      <c r="EDD312" s="1"/>
      <c r="EDE312" s="1"/>
      <c r="EDF312" s="1"/>
      <c r="EDG312" s="1"/>
      <c r="EDH312" s="1"/>
      <c r="EDI312" s="1"/>
      <c r="EDJ312" s="1"/>
      <c r="EDK312" s="1"/>
      <c r="EDL312" s="1"/>
      <c r="EDM312" s="1"/>
      <c r="EDN312" s="1"/>
      <c r="EDO312" s="1"/>
      <c r="EDP312" s="1"/>
      <c r="EDQ312" s="1"/>
      <c r="EDR312" s="1"/>
      <c r="EDS312" s="1"/>
      <c r="EDT312" s="1"/>
      <c r="EDU312" s="1"/>
      <c r="EDV312" s="1"/>
      <c r="EDW312" s="1"/>
      <c r="EDX312" s="1"/>
      <c r="EDY312" s="1"/>
      <c r="EDZ312" s="1"/>
      <c r="EEA312" s="1"/>
      <c r="EEB312" s="1"/>
      <c r="EEC312" s="1"/>
      <c r="EED312" s="1"/>
      <c r="EEE312" s="1"/>
      <c r="EEF312" s="1"/>
      <c r="EEG312" s="1"/>
      <c r="EEH312" s="1"/>
      <c r="EEI312" s="1"/>
      <c r="EEJ312" s="1"/>
      <c r="EEK312" s="1"/>
      <c r="EEL312" s="1"/>
      <c r="EEM312" s="1"/>
      <c r="EEN312" s="1"/>
      <c r="EEO312" s="1"/>
      <c r="EEP312" s="1"/>
      <c r="EEQ312" s="1"/>
      <c r="EER312" s="1"/>
      <c r="EES312" s="1"/>
      <c r="EET312" s="1"/>
      <c r="EEU312" s="1"/>
      <c r="EEV312" s="1"/>
      <c r="EEW312" s="1"/>
      <c r="EEX312" s="1"/>
      <c r="EEY312" s="1"/>
      <c r="EEZ312" s="1"/>
      <c r="EFA312" s="1"/>
      <c r="EFB312" s="1"/>
      <c r="EFC312" s="1"/>
      <c r="EFD312" s="1"/>
      <c r="EFE312" s="1"/>
      <c r="EFF312" s="1"/>
      <c r="EFG312" s="1"/>
      <c r="EFH312" s="1"/>
      <c r="EFI312" s="1"/>
      <c r="EFJ312" s="1"/>
      <c r="EFK312" s="1"/>
      <c r="EFL312" s="1"/>
      <c r="EFM312" s="1"/>
      <c r="EFN312" s="1"/>
      <c r="EFO312" s="1"/>
      <c r="EFP312" s="1"/>
      <c r="EFQ312" s="1"/>
      <c r="EFR312" s="1"/>
      <c r="EFS312" s="1"/>
      <c r="EFT312" s="1"/>
      <c r="EFU312" s="1"/>
      <c r="EFV312" s="1"/>
      <c r="EFW312" s="1"/>
      <c r="EFX312" s="1"/>
      <c r="EFY312" s="1"/>
      <c r="EFZ312" s="1"/>
      <c r="EGA312" s="1"/>
      <c r="EGB312" s="1"/>
      <c r="EGC312" s="1"/>
      <c r="EGD312" s="1"/>
      <c r="EGE312" s="1"/>
      <c r="EGF312" s="1"/>
      <c r="EGG312" s="1"/>
      <c r="EGH312" s="1"/>
      <c r="EGI312" s="1"/>
      <c r="EGJ312" s="1"/>
      <c r="EGK312" s="1"/>
      <c r="EGL312" s="1"/>
      <c r="EGM312" s="1"/>
      <c r="EGN312" s="1"/>
      <c r="EGO312" s="1"/>
      <c r="EGP312" s="1"/>
      <c r="EGQ312" s="1"/>
      <c r="EGR312" s="1"/>
      <c r="EGS312" s="1"/>
      <c r="EGT312" s="1"/>
      <c r="EGU312" s="1"/>
      <c r="EGV312" s="1"/>
      <c r="EGW312" s="1"/>
      <c r="EGX312" s="1"/>
      <c r="EGY312" s="1"/>
      <c r="EGZ312" s="1"/>
      <c r="EHA312" s="1"/>
      <c r="EHB312" s="1"/>
      <c r="EHC312" s="1"/>
      <c r="EHD312" s="1"/>
      <c r="EHE312" s="1"/>
      <c r="EHF312" s="1"/>
      <c r="EHG312" s="1"/>
      <c r="EHH312" s="1"/>
      <c r="EHI312" s="1"/>
      <c r="EHJ312" s="1"/>
      <c r="EHK312" s="1"/>
      <c r="EHL312" s="1"/>
      <c r="EHM312" s="1"/>
      <c r="EHN312" s="1"/>
      <c r="EHO312" s="1"/>
      <c r="EHP312" s="1"/>
      <c r="EHQ312" s="1"/>
      <c r="EHR312" s="1"/>
      <c r="EHS312" s="1"/>
      <c r="EHT312" s="1"/>
      <c r="EHU312" s="1"/>
      <c r="EHV312" s="1"/>
      <c r="EHW312" s="1"/>
      <c r="EHX312" s="1"/>
      <c r="EHY312" s="1"/>
      <c r="EHZ312" s="1"/>
      <c r="EIA312" s="1"/>
      <c r="EIB312" s="1"/>
      <c r="EIC312" s="1"/>
      <c r="EID312" s="1"/>
      <c r="EIE312" s="1"/>
      <c r="EIF312" s="1"/>
      <c r="EIG312" s="1"/>
      <c r="EIH312" s="1"/>
      <c r="EII312" s="1"/>
      <c r="EIJ312" s="1"/>
      <c r="EIK312" s="1"/>
      <c r="EIL312" s="1"/>
      <c r="EIM312" s="1"/>
      <c r="EIN312" s="1"/>
      <c r="EIO312" s="1"/>
      <c r="EIP312" s="1"/>
      <c r="EIQ312" s="1"/>
      <c r="EIR312" s="1"/>
      <c r="EIS312" s="1"/>
      <c r="EIT312" s="1"/>
      <c r="EIU312" s="1"/>
      <c r="EIV312" s="1"/>
      <c r="EIW312" s="1"/>
      <c r="EIX312" s="1"/>
      <c r="EIY312" s="1"/>
      <c r="EIZ312" s="1"/>
      <c r="EJA312" s="1"/>
      <c r="EJB312" s="1"/>
      <c r="EJC312" s="1"/>
      <c r="EJD312" s="1"/>
      <c r="EJE312" s="1"/>
      <c r="EJF312" s="1"/>
      <c r="EJG312" s="1"/>
      <c r="EJH312" s="1"/>
      <c r="EJI312" s="1"/>
      <c r="EJJ312" s="1"/>
      <c r="EJK312" s="1"/>
      <c r="EJL312" s="1"/>
      <c r="EJM312" s="1"/>
      <c r="EJN312" s="1"/>
      <c r="EJO312" s="1"/>
      <c r="EJP312" s="1"/>
      <c r="EJQ312" s="1"/>
      <c r="EJR312" s="1"/>
      <c r="EJS312" s="1"/>
      <c r="EJT312" s="1"/>
      <c r="EJU312" s="1"/>
      <c r="EJV312" s="1"/>
      <c r="EJW312" s="1"/>
      <c r="EJX312" s="1"/>
      <c r="EJY312" s="1"/>
      <c r="EJZ312" s="1"/>
      <c r="EKA312" s="1"/>
      <c r="EKB312" s="1"/>
      <c r="EKC312" s="1"/>
      <c r="EKD312" s="1"/>
      <c r="EKE312" s="1"/>
      <c r="EKF312" s="1"/>
      <c r="EKG312" s="1"/>
      <c r="EKH312" s="1"/>
      <c r="EKI312" s="1"/>
      <c r="EKJ312" s="1"/>
      <c r="EKK312" s="1"/>
      <c r="EKL312" s="1"/>
      <c r="EKM312" s="1"/>
      <c r="EKN312" s="1"/>
      <c r="EKO312" s="1"/>
      <c r="EKP312" s="1"/>
      <c r="EKQ312" s="1"/>
      <c r="EKR312" s="1"/>
      <c r="EKS312" s="1"/>
      <c r="EKT312" s="1"/>
      <c r="EKU312" s="1"/>
      <c r="EKV312" s="1"/>
      <c r="EKW312" s="1"/>
      <c r="EKX312" s="1"/>
      <c r="EKY312" s="1"/>
      <c r="EKZ312" s="1"/>
      <c r="ELA312" s="1"/>
      <c r="ELB312" s="1"/>
      <c r="ELC312" s="1"/>
      <c r="ELD312" s="1"/>
      <c r="ELE312" s="1"/>
      <c r="ELF312" s="1"/>
      <c r="ELG312" s="1"/>
      <c r="ELH312" s="1"/>
      <c r="ELI312" s="1"/>
      <c r="ELJ312" s="1"/>
      <c r="ELK312" s="1"/>
      <c r="ELL312" s="1"/>
      <c r="ELM312" s="1"/>
      <c r="ELN312" s="1"/>
      <c r="ELO312" s="1"/>
      <c r="ELP312" s="1"/>
      <c r="ELQ312" s="1"/>
      <c r="ELR312" s="1"/>
      <c r="ELS312" s="1"/>
      <c r="ELT312" s="1"/>
      <c r="ELU312" s="1"/>
      <c r="ELV312" s="1"/>
      <c r="ELW312" s="1"/>
      <c r="ELX312" s="1"/>
      <c r="ELY312" s="1"/>
      <c r="ELZ312" s="1"/>
      <c r="EMA312" s="1"/>
      <c r="EMB312" s="1"/>
      <c r="EMC312" s="1"/>
      <c r="EMD312" s="1"/>
      <c r="EME312" s="1"/>
      <c r="EMF312" s="1"/>
      <c r="EMG312" s="1"/>
      <c r="EMH312" s="1"/>
      <c r="EMI312" s="1"/>
      <c r="EMJ312" s="1"/>
      <c r="EMK312" s="1"/>
      <c r="EML312" s="1"/>
      <c r="EMM312" s="1"/>
      <c r="EMN312" s="1"/>
      <c r="EMO312" s="1"/>
      <c r="EMP312" s="1"/>
      <c r="EMQ312" s="1"/>
      <c r="EMR312" s="1"/>
      <c r="EMS312" s="1"/>
      <c r="EMT312" s="1"/>
      <c r="EMU312" s="1"/>
      <c r="EMV312" s="1"/>
      <c r="EMW312" s="1"/>
      <c r="EMX312" s="1"/>
      <c r="EMY312" s="1"/>
      <c r="EMZ312" s="1"/>
      <c r="ENA312" s="1"/>
      <c r="ENB312" s="1"/>
      <c r="ENC312" s="1"/>
      <c r="END312" s="1"/>
      <c r="ENE312" s="1"/>
      <c r="ENF312" s="1"/>
      <c r="ENG312" s="1"/>
      <c r="ENH312" s="1"/>
      <c r="ENI312" s="1"/>
      <c r="ENJ312" s="1"/>
      <c r="ENK312" s="1"/>
      <c r="ENL312" s="1"/>
      <c r="ENM312" s="1"/>
      <c r="ENN312" s="1"/>
      <c r="ENO312" s="1"/>
      <c r="ENP312" s="1"/>
      <c r="ENQ312" s="1"/>
      <c r="ENR312" s="1"/>
      <c r="ENS312" s="1"/>
      <c r="ENT312" s="1"/>
      <c r="ENU312" s="1"/>
      <c r="ENV312" s="1"/>
      <c r="ENW312" s="1"/>
      <c r="ENX312" s="1"/>
      <c r="ENY312" s="1"/>
      <c r="ENZ312" s="1"/>
      <c r="EOA312" s="1"/>
      <c r="EOB312" s="1"/>
      <c r="EOC312" s="1"/>
      <c r="EOD312" s="1"/>
      <c r="EOE312" s="1"/>
      <c r="EOF312" s="1"/>
      <c r="EOG312" s="1"/>
      <c r="EOH312" s="1"/>
      <c r="EOI312" s="1"/>
      <c r="EOJ312" s="1"/>
      <c r="EOK312" s="1"/>
      <c r="EOL312" s="1"/>
      <c r="EOM312" s="1"/>
      <c r="EON312" s="1"/>
      <c r="EOO312" s="1"/>
      <c r="EOP312" s="1"/>
      <c r="EOQ312" s="1"/>
      <c r="EOR312" s="1"/>
      <c r="EOS312" s="1"/>
      <c r="EOT312" s="1"/>
      <c r="EOU312" s="1"/>
      <c r="EOV312" s="1"/>
      <c r="EOW312" s="1"/>
      <c r="EOX312" s="1"/>
      <c r="EOY312" s="1"/>
      <c r="EOZ312" s="1"/>
      <c r="EPA312" s="1"/>
      <c r="EPB312" s="1"/>
      <c r="EPC312" s="1"/>
      <c r="EPD312" s="1"/>
      <c r="EPE312" s="1"/>
      <c r="EPF312" s="1"/>
      <c r="EPG312" s="1"/>
      <c r="EPH312" s="1"/>
      <c r="EPI312" s="1"/>
      <c r="EPJ312" s="1"/>
      <c r="EPK312" s="1"/>
      <c r="EPL312" s="1"/>
      <c r="EPM312" s="1"/>
      <c r="EPN312" s="1"/>
      <c r="EPO312" s="1"/>
      <c r="EPP312" s="1"/>
      <c r="EPQ312" s="1"/>
      <c r="EPR312" s="1"/>
      <c r="EPS312" s="1"/>
      <c r="EPT312" s="1"/>
      <c r="EPU312" s="1"/>
      <c r="EPV312" s="1"/>
      <c r="EPW312" s="1"/>
      <c r="EPX312" s="1"/>
      <c r="EPY312" s="1"/>
      <c r="EPZ312" s="1"/>
      <c r="EQA312" s="1"/>
      <c r="EQB312" s="1"/>
      <c r="EQC312" s="1"/>
      <c r="EQD312" s="1"/>
      <c r="EQE312" s="1"/>
      <c r="EQF312" s="1"/>
      <c r="EQG312" s="1"/>
      <c r="EQH312" s="1"/>
      <c r="EQI312" s="1"/>
      <c r="EQJ312" s="1"/>
      <c r="EQK312" s="1"/>
      <c r="EQL312" s="1"/>
      <c r="EQM312" s="1"/>
      <c r="EQN312" s="1"/>
      <c r="EQO312" s="1"/>
      <c r="EQP312" s="1"/>
      <c r="EQQ312" s="1"/>
      <c r="EQR312" s="1"/>
      <c r="EQS312" s="1"/>
      <c r="EQT312" s="1"/>
      <c r="EQU312" s="1"/>
      <c r="EQV312" s="1"/>
      <c r="EQW312" s="1"/>
      <c r="EQX312" s="1"/>
      <c r="EQY312" s="1"/>
      <c r="EQZ312" s="1"/>
      <c r="ERA312" s="1"/>
      <c r="ERB312" s="1"/>
      <c r="ERC312" s="1"/>
      <c r="ERD312" s="1"/>
      <c r="ERE312" s="1"/>
      <c r="ERF312" s="1"/>
      <c r="ERG312" s="1"/>
      <c r="ERH312" s="1"/>
      <c r="ERI312" s="1"/>
      <c r="ERJ312" s="1"/>
      <c r="ERK312" s="1"/>
      <c r="ERL312" s="1"/>
      <c r="ERM312" s="1"/>
      <c r="ERN312" s="1"/>
      <c r="ERO312" s="1"/>
      <c r="ERP312" s="1"/>
      <c r="ERQ312" s="1"/>
      <c r="ERR312" s="1"/>
      <c r="ERS312" s="1"/>
      <c r="ERT312" s="1"/>
      <c r="ERU312" s="1"/>
      <c r="ERV312" s="1"/>
      <c r="ERW312" s="1"/>
      <c r="ERX312" s="1"/>
      <c r="ERY312" s="1"/>
      <c r="ERZ312" s="1"/>
      <c r="ESA312" s="1"/>
      <c r="ESB312" s="1"/>
      <c r="ESC312" s="1"/>
      <c r="ESD312" s="1"/>
      <c r="ESE312" s="1"/>
      <c r="ESF312" s="1"/>
      <c r="ESG312" s="1"/>
      <c r="ESH312" s="1"/>
      <c r="ESI312" s="1"/>
      <c r="ESJ312" s="1"/>
      <c r="ESK312" s="1"/>
      <c r="ESL312" s="1"/>
      <c r="ESM312" s="1"/>
      <c r="ESN312" s="1"/>
      <c r="ESO312" s="1"/>
      <c r="ESP312" s="1"/>
      <c r="ESQ312" s="1"/>
      <c r="ESR312" s="1"/>
      <c r="ESS312" s="1"/>
      <c r="EST312" s="1"/>
      <c r="ESU312" s="1"/>
      <c r="ESV312" s="1"/>
      <c r="ESW312" s="1"/>
      <c r="ESX312" s="1"/>
      <c r="ESY312" s="1"/>
      <c r="ESZ312" s="1"/>
      <c r="ETA312" s="1"/>
      <c r="ETB312" s="1"/>
      <c r="ETC312" s="1"/>
      <c r="ETD312" s="1"/>
      <c r="ETE312" s="1"/>
      <c r="ETF312" s="1"/>
      <c r="ETG312" s="1"/>
      <c r="ETH312" s="1"/>
      <c r="ETI312" s="1"/>
      <c r="ETJ312" s="1"/>
      <c r="ETK312" s="1"/>
      <c r="ETL312" s="1"/>
      <c r="ETM312" s="1"/>
      <c r="ETN312" s="1"/>
      <c r="ETO312" s="1"/>
      <c r="ETP312" s="1"/>
      <c r="ETQ312" s="1"/>
      <c r="ETR312" s="1"/>
      <c r="ETS312" s="1"/>
      <c r="ETT312" s="1"/>
      <c r="ETU312" s="1"/>
      <c r="ETV312" s="1"/>
      <c r="ETW312" s="1"/>
      <c r="ETX312" s="1"/>
      <c r="ETY312" s="1"/>
      <c r="ETZ312" s="1"/>
      <c r="EUA312" s="1"/>
      <c r="EUB312" s="1"/>
      <c r="EUC312" s="1"/>
      <c r="EUD312" s="1"/>
      <c r="EUE312" s="1"/>
      <c r="EUF312" s="1"/>
      <c r="EUG312" s="1"/>
      <c r="EUH312" s="1"/>
      <c r="EUI312" s="1"/>
      <c r="EUJ312" s="1"/>
      <c r="EUK312" s="1"/>
      <c r="EUL312" s="1"/>
      <c r="EUM312" s="1"/>
      <c r="EUN312" s="1"/>
      <c r="EUO312" s="1"/>
      <c r="EUP312" s="1"/>
      <c r="EUQ312" s="1"/>
      <c r="EUR312" s="1"/>
      <c r="EUS312" s="1"/>
      <c r="EUT312" s="1"/>
      <c r="EUU312" s="1"/>
      <c r="EUV312" s="1"/>
      <c r="EUW312" s="1"/>
      <c r="EUX312" s="1"/>
      <c r="EUY312" s="1"/>
      <c r="EUZ312" s="1"/>
      <c r="EVA312" s="1"/>
      <c r="EVB312" s="1"/>
      <c r="EVC312" s="1"/>
      <c r="EVD312" s="1"/>
      <c r="EVE312" s="1"/>
      <c r="EVF312" s="1"/>
      <c r="EVG312" s="1"/>
      <c r="EVH312" s="1"/>
      <c r="EVI312" s="1"/>
      <c r="EVJ312" s="1"/>
      <c r="EVK312" s="1"/>
      <c r="EVL312" s="1"/>
      <c r="EVM312" s="1"/>
      <c r="EVN312" s="1"/>
      <c r="EVO312" s="1"/>
      <c r="EVP312" s="1"/>
      <c r="EVQ312" s="1"/>
      <c r="EVR312" s="1"/>
      <c r="EVS312" s="1"/>
      <c r="EVT312" s="1"/>
      <c r="EVU312" s="1"/>
      <c r="EVV312" s="1"/>
      <c r="EVW312" s="1"/>
      <c r="EVX312" s="1"/>
      <c r="EVY312" s="1"/>
      <c r="EVZ312" s="1"/>
      <c r="EWA312" s="1"/>
      <c r="EWB312" s="1"/>
      <c r="EWC312" s="1"/>
      <c r="EWD312" s="1"/>
      <c r="EWE312" s="1"/>
      <c r="EWF312" s="1"/>
      <c r="EWG312" s="1"/>
      <c r="EWH312" s="1"/>
      <c r="EWI312" s="1"/>
      <c r="EWJ312" s="1"/>
      <c r="EWK312" s="1"/>
      <c r="EWL312" s="1"/>
      <c r="EWM312" s="1"/>
      <c r="EWN312" s="1"/>
      <c r="EWO312" s="1"/>
      <c r="EWP312" s="1"/>
      <c r="EWQ312" s="1"/>
      <c r="EWR312" s="1"/>
      <c r="EWS312" s="1"/>
      <c r="EWT312" s="1"/>
      <c r="EWU312" s="1"/>
      <c r="EWV312" s="1"/>
      <c r="EWW312" s="1"/>
      <c r="EWX312" s="1"/>
      <c r="EWY312" s="1"/>
      <c r="EWZ312" s="1"/>
      <c r="EXA312" s="1"/>
      <c r="EXB312" s="1"/>
      <c r="EXC312" s="1"/>
      <c r="EXD312" s="1"/>
      <c r="EXE312" s="1"/>
      <c r="EXF312" s="1"/>
      <c r="EXG312" s="1"/>
      <c r="EXH312" s="1"/>
      <c r="EXI312" s="1"/>
      <c r="EXJ312" s="1"/>
      <c r="EXK312" s="1"/>
      <c r="EXL312" s="1"/>
      <c r="EXM312" s="1"/>
      <c r="EXN312" s="1"/>
      <c r="EXO312" s="1"/>
      <c r="EXP312" s="1"/>
      <c r="EXQ312" s="1"/>
      <c r="EXR312" s="1"/>
      <c r="EXS312" s="1"/>
      <c r="EXT312" s="1"/>
      <c r="EXU312" s="1"/>
      <c r="EXV312" s="1"/>
      <c r="EXW312" s="1"/>
      <c r="EXX312" s="1"/>
      <c r="EXY312" s="1"/>
      <c r="EXZ312" s="1"/>
      <c r="EYA312" s="1"/>
      <c r="EYB312" s="1"/>
      <c r="EYC312" s="1"/>
      <c r="EYD312" s="1"/>
      <c r="EYE312" s="1"/>
      <c r="EYF312" s="1"/>
      <c r="EYG312" s="1"/>
      <c r="EYH312" s="1"/>
      <c r="EYI312" s="1"/>
      <c r="EYJ312" s="1"/>
      <c r="EYK312" s="1"/>
      <c r="EYL312" s="1"/>
      <c r="EYM312" s="1"/>
      <c r="EYN312" s="1"/>
      <c r="EYO312" s="1"/>
      <c r="EYP312" s="1"/>
      <c r="EYQ312" s="1"/>
      <c r="EYR312" s="1"/>
      <c r="EYS312" s="1"/>
      <c r="EYT312" s="1"/>
      <c r="EYU312" s="1"/>
      <c r="EYV312" s="1"/>
      <c r="EYW312" s="1"/>
      <c r="EYX312" s="1"/>
      <c r="EYY312" s="1"/>
      <c r="EYZ312" s="1"/>
      <c r="EZA312" s="1"/>
      <c r="EZB312" s="1"/>
      <c r="EZC312" s="1"/>
      <c r="EZD312" s="1"/>
      <c r="EZE312" s="1"/>
      <c r="EZF312" s="1"/>
      <c r="EZG312" s="1"/>
      <c r="EZH312" s="1"/>
      <c r="EZI312" s="1"/>
      <c r="EZJ312" s="1"/>
      <c r="EZK312" s="1"/>
      <c r="EZL312" s="1"/>
      <c r="EZM312" s="1"/>
      <c r="EZN312" s="1"/>
      <c r="EZO312" s="1"/>
      <c r="EZP312" s="1"/>
      <c r="EZQ312" s="1"/>
      <c r="EZR312" s="1"/>
      <c r="EZS312" s="1"/>
      <c r="EZT312" s="1"/>
      <c r="EZU312" s="1"/>
      <c r="EZV312" s="1"/>
      <c r="EZW312" s="1"/>
      <c r="EZX312" s="1"/>
      <c r="EZY312" s="1"/>
      <c r="EZZ312" s="1"/>
      <c r="FAA312" s="1"/>
      <c r="FAB312" s="1"/>
      <c r="FAC312" s="1"/>
      <c r="FAD312" s="1"/>
      <c r="FAE312" s="1"/>
      <c r="FAF312" s="1"/>
      <c r="FAG312" s="1"/>
      <c r="FAH312" s="1"/>
      <c r="FAI312" s="1"/>
      <c r="FAJ312" s="1"/>
      <c r="FAK312" s="1"/>
      <c r="FAL312" s="1"/>
      <c r="FAM312" s="1"/>
      <c r="FAN312" s="1"/>
      <c r="FAO312" s="1"/>
      <c r="FAP312" s="1"/>
      <c r="FAQ312" s="1"/>
      <c r="FAR312" s="1"/>
      <c r="FAS312" s="1"/>
      <c r="FAT312" s="1"/>
      <c r="FAU312" s="1"/>
      <c r="FAV312" s="1"/>
      <c r="FAW312" s="1"/>
      <c r="FAX312" s="1"/>
      <c r="FAY312" s="1"/>
      <c r="FAZ312" s="1"/>
      <c r="FBA312" s="1"/>
      <c r="FBB312" s="1"/>
      <c r="FBC312" s="1"/>
      <c r="FBD312" s="1"/>
      <c r="FBE312" s="1"/>
      <c r="FBF312" s="1"/>
      <c r="FBG312" s="1"/>
      <c r="FBH312" s="1"/>
      <c r="FBI312" s="1"/>
      <c r="FBJ312" s="1"/>
      <c r="FBK312" s="1"/>
      <c r="FBL312" s="1"/>
      <c r="FBM312" s="1"/>
      <c r="FBN312" s="1"/>
      <c r="FBO312" s="1"/>
      <c r="FBP312" s="1"/>
      <c r="FBQ312" s="1"/>
      <c r="FBR312" s="1"/>
      <c r="FBS312" s="1"/>
      <c r="FBT312" s="1"/>
      <c r="FBU312" s="1"/>
      <c r="FBV312" s="1"/>
      <c r="FBW312" s="1"/>
      <c r="FBX312" s="1"/>
      <c r="FBY312" s="1"/>
      <c r="FBZ312" s="1"/>
      <c r="FCA312" s="1"/>
      <c r="FCB312" s="1"/>
      <c r="FCC312" s="1"/>
      <c r="FCD312" s="1"/>
      <c r="FCE312" s="1"/>
      <c r="FCF312" s="1"/>
      <c r="FCG312" s="1"/>
      <c r="FCH312" s="1"/>
      <c r="FCI312" s="1"/>
      <c r="FCJ312" s="1"/>
      <c r="FCK312" s="1"/>
      <c r="FCL312" s="1"/>
      <c r="FCM312" s="1"/>
      <c r="FCN312" s="1"/>
      <c r="FCO312" s="1"/>
      <c r="FCP312" s="1"/>
      <c r="FCQ312" s="1"/>
      <c r="FCR312" s="1"/>
      <c r="FCS312" s="1"/>
      <c r="FCT312" s="1"/>
      <c r="FCU312" s="1"/>
      <c r="FCV312" s="1"/>
      <c r="FCW312" s="1"/>
      <c r="FCX312" s="1"/>
      <c r="FCY312" s="1"/>
      <c r="FCZ312" s="1"/>
      <c r="FDA312" s="1"/>
      <c r="FDB312" s="1"/>
      <c r="FDC312" s="1"/>
      <c r="FDD312" s="1"/>
      <c r="FDE312" s="1"/>
      <c r="FDF312" s="1"/>
      <c r="FDG312" s="1"/>
      <c r="FDH312" s="1"/>
      <c r="FDI312" s="1"/>
      <c r="FDJ312" s="1"/>
      <c r="FDK312" s="1"/>
      <c r="FDL312" s="1"/>
      <c r="FDM312" s="1"/>
      <c r="FDN312" s="1"/>
      <c r="FDO312" s="1"/>
      <c r="FDP312" s="1"/>
      <c r="FDQ312" s="1"/>
      <c r="FDR312" s="1"/>
      <c r="FDS312" s="1"/>
      <c r="FDT312" s="1"/>
      <c r="FDU312" s="1"/>
      <c r="FDV312" s="1"/>
      <c r="FDW312" s="1"/>
      <c r="FDX312" s="1"/>
      <c r="FDY312" s="1"/>
      <c r="FDZ312" s="1"/>
      <c r="FEA312" s="1"/>
      <c r="FEB312" s="1"/>
      <c r="FEC312" s="1"/>
      <c r="FED312" s="1"/>
      <c r="FEE312" s="1"/>
      <c r="FEF312" s="1"/>
      <c r="FEG312" s="1"/>
      <c r="FEH312" s="1"/>
      <c r="FEI312" s="1"/>
      <c r="FEJ312" s="1"/>
      <c r="FEK312" s="1"/>
      <c r="FEL312" s="1"/>
      <c r="FEM312" s="1"/>
      <c r="FEN312" s="1"/>
      <c r="FEO312" s="1"/>
      <c r="FEP312" s="1"/>
      <c r="FEQ312" s="1"/>
      <c r="FER312" s="1"/>
      <c r="FES312" s="1"/>
      <c r="FET312" s="1"/>
      <c r="FEU312" s="1"/>
      <c r="FEV312" s="1"/>
      <c r="FEW312" s="1"/>
      <c r="FEX312" s="1"/>
      <c r="FEY312" s="1"/>
      <c r="FEZ312" s="1"/>
      <c r="FFA312" s="1"/>
      <c r="FFB312" s="1"/>
      <c r="FFC312" s="1"/>
      <c r="FFD312" s="1"/>
      <c r="FFE312" s="1"/>
      <c r="FFF312" s="1"/>
      <c r="FFG312" s="1"/>
      <c r="FFH312" s="1"/>
      <c r="FFI312" s="1"/>
      <c r="FFJ312" s="1"/>
      <c r="FFK312" s="1"/>
      <c r="FFL312" s="1"/>
      <c r="FFM312" s="1"/>
      <c r="FFN312" s="1"/>
      <c r="FFO312" s="1"/>
      <c r="FFP312" s="1"/>
      <c r="FFQ312" s="1"/>
      <c r="FFR312" s="1"/>
      <c r="FFS312" s="1"/>
      <c r="FFT312" s="1"/>
      <c r="FFU312" s="1"/>
      <c r="FFV312" s="1"/>
      <c r="FFW312" s="1"/>
      <c r="FFX312" s="1"/>
      <c r="FFY312" s="1"/>
      <c r="FFZ312" s="1"/>
      <c r="FGA312" s="1"/>
      <c r="FGB312" s="1"/>
      <c r="FGC312" s="1"/>
      <c r="FGD312" s="1"/>
      <c r="FGE312" s="1"/>
      <c r="FGF312" s="1"/>
      <c r="FGG312" s="1"/>
      <c r="FGH312" s="1"/>
      <c r="FGI312" s="1"/>
      <c r="FGJ312" s="1"/>
      <c r="FGK312" s="1"/>
      <c r="FGL312" s="1"/>
      <c r="FGM312" s="1"/>
      <c r="FGN312" s="1"/>
      <c r="FGO312" s="1"/>
      <c r="FGP312" s="1"/>
      <c r="FGQ312" s="1"/>
      <c r="FGR312" s="1"/>
      <c r="FGS312" s="1"/>
      <c r="FGT312" s="1"/>
      <c r="FGU312" s="1"/>
      <c r="FGV312" s="1"/>
      <c r="FGW312" s="1"/>
      <c r="FGX312" s="1"/>
      <c r="FGY312" s="1"/>
      <c r="FGZ312" s="1"/>
      <c r="FHA312" s="1"/>
      <c r="FHB312" s="1"/>
      <c r="FHC312" s="1"/>
      <c r="FHD312" s="1"/>
      <c r="FHE312" s="1"/>
      <c r="FHF312" s="1"/>
      <c r="FHG312" s="1"/>
      <c r="FHH312" s="1"/>
      <c r="FHI312" s="1"/>
      <c r="FHJ312" s="1"/>
      <c r="FHK312" s="1"/>
      <c r="FHL312" s="1"/>
      <c r="FHM312" s="1"/>
      <c r="FHN312" s="1"/>
      <c r="FHO312" s="1"/>
      <c r="FHP312" s="1"/>
      <c r="FHQ312" s="1"/>
      <c r="FHR312" s="1"/>
      <c r="FHS312" s="1"/>
      <c r="FHT312" s="1"/>
      <c r="FHU312" s="1"/>
      <c r="FHV312" s="1"/>
      <c r="FHW312" s="1"/>
      <c r="FHX312" s="1"/>
      <c r="FHY312" s="1"/>
      <c r="FHZ312" s="1"/>
      <c r="FIA312" s="1"/>
      <c r="FIB312" s="1"/>
      <c r="FIC312" s="1"/>
      <c r="FID312" s="1"/>
      <c r="FIE312" s="1"/>
      <c r="FIF312" s="1"/>
      <c r="FIG312" s="1"/>
      <c r="FIH312" s="1"/>
      <c r="FII312" s="1"/>
      <c r="FIJ312" s="1"/>
      <c r="FIK312" s="1"/>
      <c r="FIL312" s="1"/>
      <c r="FIM312" s="1"/>
      <c r="FIN312" s="1"/>
      <c r="FIO312" s="1"/>
      <c r="FIP312" s="1"/>
      <c r="FIQ312" s="1"/>
      <c r="FIR312" s="1"/>
      <c r="FIS312" s="1"/>
      <c r="FIT312" s="1"/>
      <c r="FIU312" s="1"/>
      <c r="FIV312" s="1"/>
      <c r="FIW312" s="1"/>
      <c r="FIX312" s="1"/>
      <c r="FIY312" s="1"/>
      <c r="FIZ312" s="1"/>
      <c r="FJA312" s="1"/>
      <c r="FJB312" s="1"/>
      <c r="FJC312" s="1"/>
      <c r="FJD312" s="1"/>
      <c r="FJE312" s="1"/>
      <c r="FJF312" s="1"/>
      <c r="FJG312" s="1"/>
      <c r="FJH312" s="1"/>
      <c r="FJI312" s="1"/>
      <c r="FJJ312" s="1"/>
      <c r="FJK312" s="1"/>
      <c r="FJL312" s="1"/>
      <c r="FJM312" s="1"/>
      <c r="FJN312" s="1"/>
      <c r="FJO312" s="1"/>
      <c r="FJP312" s="1"/>
      <c r="FJQ312" s="1"/>
      <c r="FJR312" s="1"/>
      <c r="FJS312" s="1"/>
      <c r="FJT312" s="1"/>
      <c r="FJU312" s="1"/>
      <c r="FJV312" s="1"/>
      <c r="FJW312" s="1"/>
      <c r="FJX312" s="1"/>
      <c r="FJY312" s="1"/>
      <c r="FJZ312" s="1"/>
      <c r="FKA312" s="1"/>
      <c r="FKB312" s="1"/>
      <c r="FKC312" s="1"/>
      <c r="FKD312" s="1"/>
      <c r="FKE312" s="1"/>
      <c r="FKF312" s="1"/>
      <c r="FKG312" s="1"/>
      <c r="FKH312" s="1"/>
      <c r="FKI312" s="1"/>
      <c r="FKJ312" s="1"/>
      <c r="FKK312" s="1"/>
      <c r="FKL312" s="1"/>
      <c r="FKM312" s="1"/>
      <c r="FKN312" s="1"/>
      <c r="FKO312" s="1"/>
      <c r="FKP312" s="1"/>
      <c r="FKQ312" s="1"/>
      <c r="FKR312" s="1"/>
      <c r="FKS312" s="1"/>
      <c r="FKT312" s="1"/>
      <c r="FKU312" s="1"/>
      <c r="FKV312" s="1"/>
      <c r="FKW312" s="1"/>
      <c r="FKX312" s="1"/>
      <c r="FKY312" s="1"/>
      <c r="FKZ312" s="1"/>
      <c r="FLA312" s="1"/>
      <c r="FLB312" s="1"/>
      <c r="FLC312" s="1"/>
      <c r="FLD312" s="1"/>
      <c r="FLE312" s="1"/>
      <c r="FLF312" s="1"/>
      <c r="FLG312" s="1"/>
      <c r="FLH312" s="1"/>
      <c r="FLI312" s="1"/>
      <c r="FLJ312" s="1"/>
      <c r="FLK312" s="1"/>
      <c r="FLL312" s="1"/>
      <c r="FLM312" s="1"/>
      <c r="FLN312" s="1"/>
      <c r="FLO312" s="1"/>
      <c r="FLP312" s="1"/>
      <c r="FLQ312" s="1"/>
      <c r="FLR312" s="1"/>
      <c r="FLS312" s="1"/>
      <c r="FLT312" s="1"/>
      <c r="FLU312" s="1"/>
      <c r="FLV312" s="1"/>
      <c r="FLW312" s="1"/>
      <c r="FLX312" s="1"/>
      <c r="FLY312" s="1"/>
      <c r="FLZ312" s="1"/>
      <c r="FMA312" s="1"/>
      <c r="FMB312" s="1"/>
      <c r="FMC312" s="1"/>
      <c r="FMD312" s="1"/>
      <c r="FME312" s="1"/>
      <c r="FMF312" s="1"/>
      <c r="FMG312" s="1"/>
      <c r="FMH312" s="1"/>
      <c r="FMI312" s="1"/>
      <c r="FMJ312" s="1"/>
      <c r="FMK312" s="1"/>
      <c r="FML312" s="1"/>
      <c r="FMM312" s="1"/>
      <c r="FMN312" s="1"/>
      <c r="FMO312" s="1"/>
      <c r="FMP312" s="1"/>
      <c r="FMQ312" s="1"/>
      <c r="FMR312" s="1"/>
      <c r="FMS312" s="1"/>
      <c r="FMT312" s="1"/>
      <c r="FMU312" s="1"/>
      <c r="FMV312" s="1"/>
      <c r="FMW312" s="1"/>
      <c r="FMX312" s="1"/>
      <c r="FMY312" s="1"/>
      <c r="FMZ312" s="1"/>
      <c r="FNA312" s="1"/>
      <c r="FNB312" s="1"/>
      <c r="FNC312" s="1"/>
      <c r="FND312" s="1"/>
      <c r="FNE312" s="1"/>
      <c r="FNF312" s="1"/>
      <c r="FNG312" s="1"/>
      <c r="FNH312" s="1"/>
      <c r="FNI312" s="1"/>
      <c r="FNJ312" s="1"/>
      <c r="FNK312" s="1"/>
      <c r="FNL312" s="1"/>
      <c r="FNM312" s="1"/>
      <c r="FNN312" s="1"/>
      <c r="FNO312" s="1"/>
      <c r="FNP312" s="1"/>
      <c r="FNQ312" s="1"/>
      <c r="FNR312" s="1"/>
      <c r="FNS312" s="1"/>
      <c r="FNT312" s="1"/>
      <c r="FNU312" s="1"/>
      <c r="FNV312" s="1"/>
      <c r="FNW312" s="1"/>
      <c r="FNX312" s="1"/>
      <c r="FNY312" s="1"/>
      <c r="FNZ312" s="1"/>
      <c r="FOA312" s="1"/>
      <c r="FOB312" s="1"/>
      <c r="FOC312" s="1"/>
      <c r="FOD312" s="1"/>
      <c r="FOE312" s="1"/>
      <c r="FOF312" s="1"/>
      <c r="FOG312" s="1"/>
      <c r="FOH312" s="1"/>
      <c r="FOI312" s="1"/>
      <c r="FOJ312" s="1"/>
      <c r="FOK312" s="1"/>
      <c r="FOL312" s="1"/>
      <c r="FOM312" s="1"/>
      <c r="FON312" s="1"/>
      <c r="FOO312" s="1"/>
      <c r="FOP312" s="1"/>
      <c r="FOQ312" s="1"/>
      <c r="FOR312" s="1"/>
      <c r="FOS312" s="1"/>
      <c r="FOT312" s="1"/>
      <c r="FOU312" s="1"/>
      <c r="FOV312" s="1"/>
      <c r="FOW312" s="1"/>
      <c r="FOX312" s="1"/>
      <c r="FOY312" s="1"/>
      <c r="FOZ312" s="1"/>
      <c r="FPA312" s="1"/>
      <c r="FPB312" s="1"/>
      <c r="FPC312" s="1"/>
      <c r="FPD312" s="1"/>
      <c r="FPE312" s="1"/>
      <c r="FPF312" s="1"/>
      <c r="FPG312" s="1"/>
      <c r="FPH312" s="1"/>
      <c r="FPI312" s="1"/>
      <c r="FPJ312" s="1"/>
      <c r="FPK312" s="1"/>
      <c r="FPL312" s="1"/>
      <c r="FPM312" s="1"/>
      <c r="FPN312" s="1"/>
      <c r="FPO312" s="1"/>
      <c r="FPP312" s="1"/>
      <c r="FPQ312" s="1"/>
      <c r="FPR312" s="1"/>
      <c r="FPS312" s="1"/>
      <c r="FPT312" s="1"/>
      <c r="FPU312" s="1"/>
      <c r="FPV312" s="1"/>
      <c r="FPW312" s="1"/>
      <c r="FPX312" s="1"/>
      <c r="FPY312" s="1"/>
      <c r="FPZ312" s="1"/>
      <c r="FQA312" s="1"/>
      <c r="FQB312" s="1"/>
      <c r="FQC312" s="1"/>
      <c r="FQD312" s="1"/>
      <c r="FQE312" s="1"/>
      <c r="FQF312" s="1"/>
      <c r="FQG312" s="1"/>
      <c r="FQH312" s="1"/>
      <c r="FQI312" s="1"/>
      <c r="FQJ312" s="1"/>
      <c r="FQK312" s="1"/>
      <c r="FQL312" s="1"/>
      <c r="FQM312" s="1"/>
      <c r="FQN312" s="1"/>
      <c r="FQO312" s="1"/>
      <c r="FQP312" s="1"/>
      <c r="FQQ312" s="1"/>
      <c r="FQR312" s="1"/>
      <c r="FQS312" s="1"/>
      <c r="FQT312" s="1"/>
      <c r="FQU312" s="1"/>
      <c r="FQV312" s="1"/>
      <c r="FQW312" s="1"/>
      <c r="FQX312" s="1"/>
      <c r="FQY312" s="1"/>
      <c r="FQZ312" s="1"/>
      <c r="FRA312" s="1"/>
      <c r="FRB312" s="1"/>
      <c r="FRC312" s="1"/>
      <c r="FRD312" s="1"/>
      <c r="FRE312" s="1"/>
      <c r="FRF312" s="1"/>
      <c r="FRG312" s="1"/>
      <c r="FRH312" s="1"/>
      <c r="FRI312" s="1"/>
      <c r="FRJ312" s="1"/>
      <c r="FRK312" s="1"/>
      <c r="FRL312" s="1"/>
      <c r="FRM312" s="1"/>
      <c r="FRN312" s="1"/>
      <c r="FRO312" s="1"/>
      <c r="FRP312" s="1"/>
      <c r="FRQ312" s="1"/>
      <c r="FRR312" s="1"/>
      <c r="FRS312" s="1"/>
      <c r="FRT312" s="1"/>
      <c r="FRU312" s="1"/>
      <c r="FRV312" s="1"/>
      <c r="FRW312" s="1"/>
      <c r="FRX312" s="1"/>
      <c r="FRY312" s="1"/>
      <c r="FRZ312" s="1"/>
      <c r="FSA312" s="1"/>
      <c r="FSB312" s="1"/>
      <c r="FSC312" s="1"/>
      <c r="FSD312" s="1"/>
      <c r="FSE312" s="1"/>
      <c r="FSF312" s="1"/>
      <c r="FSG312" s="1"/>
      <c r="FSH312" s="1"/>
      <c r="FSI312" s="1"/>
      <c r="FSJ312" s="1"/>
      <c r="FSK312" s="1"/>
      <c r="FSL312" s="1"/>
      <c r="FSM312" s="1"/>
      <c r="FSN312" s="1"/>
      <c r="FSO312" s="1"/>
      <c r="FSP312" s="1"/>
      <c r="FSQ312" s="1"/>
      <c r="FSR312" s="1"/>
      <c r="FSS312" s="1"/>
      <c r="FST312" s="1"/>
      <c r="FSU312" s="1"/>
      <c r="FSV312" s="1"/>
      <c r="FSW312" s="1"/>
      <c r="FSX312" s="1"/>
      <c r="FSY312" s="1"/>
      <c r="FSZ312" s="1"/>
      <c r="FTA312" s="1"/>
      <c r="FTB312" s="1"/>
      <c r="FTC312" s="1"/>
      <c r="FTD312" s="1"/>
      <c r="FTE312" s="1"/>
      <c r="FTF312" s="1"/>
      <c r="FTG312" s="1"/>
      <c r="FTH312" s="1"/>
      <c r="FTI312" s="1"/>
      <c r="FTJ312" s="1"/>
      <c r="FTK312" s="1"/>
      <c r="FTL312" s="1"/>
      <c r="FTM312" s="1"/>
      <c r="FTN312" s="1"/>
      <c r="FTO312" s="1"/>
      <c r="FTP312" s="1"/>
      <c r="FTQ312" s="1"/>
      <c r="FTR312" s="1"/>
      <c r="FTS312" s="1"/>
      <c r="FTT312" s="1"/>
      <c r="FTU312" s="1"/>
      <c r="FTV312" s="1"/>
      <c r="FTW312" s="1"/>
      <c r="FTX312" s="1"/>
      <c r="FTY312" s="1"/>
      <c r="FTZ312" s="1"/>
      <c r="FUA312" s="1"/>
      <c r="FUB312" s="1"/>
      <c r="FUC312" s="1"/>
      <c r="FUD312" s="1"/>
      <c r="FUE312" s="1"/>
      <c r="FUF312" s="1"/>
      <c r="FUG312" s="1"/>
      <c r="FUH312" s="1"/>
      <c r="FUI312" s="1"/>
      <c r="FUJ312" s="1"/>
      <c r="FUK312" s="1"/>
      <c r="FUL312" s="1"/>
      <c r="FUM312" s="1"/>
      <c r="FUN312" s="1"/>
      <c r="FUO312" s="1"/>
      <c r="FUP312" s="1"/>
      <c r="FUQ312" s="1"/>
      <c r="FUR312" s="1"/>
      <c r="FUS312" s="1"/>
      <c r="FUT312" s="1"/>
      <c r="FUU312" s="1"/>
      <c r="FUV312" s="1"/>
      <c r="FUW312" s="1"/>
      <c r="FUX312" s="1"/>
      <c r="FUY312" s="1"/>
      <c r="FUZ312" s="1"/>
      <c r="FVA312" s="1"/>
      <c r="FVB312" s="1"/>
      <c r="FVC312" s="1"/>
      <c r="FVD312" s="1"/>
      <c r="FVE312" s="1"/>
      <c r="FVF312" s="1"/>
      <c r="FVG312" s="1"/>
      <c r="FVH312" s="1"/>
      <c r="FVI312" s="1"/>
      <c r="FVJ312" s="1"/>
      <c r="FVK312" s="1"/>
      <c r="FVL312" s="1"/>
      <c r="FVM312" s="1"/>
      <c r="FVN312" s="1"/>
      <c r="FVO312" s="1"/>
      <c r="FVP312" s="1"/>
      <c r="FVQ312" s="1"/>
      <c r="FVR312" s="1"/>
      <c r="FVS312" s="1"/>
      <c r="FVT312" s="1"/>
      <c r="FVU312" s="1"/>
      <c r="FVV312" s="1"/>
      <c r="FVW312" s="1"/>
      <c r="FVX312" s="1"/>
      <c r="FVY312" s="1"/>
      <c r="FVZ312" s="1"/>
      <c r="FWA312" s="1"/>
      <c r="FWB312" s="1"/>
      <c r="FWC312" s="1"/>
      <c r="FWD312" s="1"/>
      <c r="FWE312" s="1"/>
      <c r="FWF312" s="1"/>
      <c r="FWG312" s="1"/>
      <c r="FWH312" s="1"/>
      <c r="FWI312" s="1"/>
      <c r="FWJ312" s="1"/>
      <c r="FWK312" s="1"/>
      <c r="FWL312" s="1"/>
      <c r="FWM312" s="1"/>
      <c r="FWN312" s="1"/>
      <c r="FWO312" s="1"/>
      <c r="FWP312" s="1"/>
      <c r="FWQ312" s="1"/>
      <c r="FWR312" s="1"/>
      <c r="FWS312" s="1"/>
      <c r="FWT312" s="1"/>
      <c r="FWU312" s="1"/>
      <c r="FWV312" s="1"/>
      <c r="FWW312" s="1"/>
      <c r="FWX312" s="1"/>
      <c r="FWY312" s="1"/>
      <c r="FWZ312" s="1"/>
      <c r="FXA312" s="1"/>
      <c r="FXB312" s="1"/>
      <c r="FXC312" s="1"/>
      <c r="FXD312" s="1"/>
      <c r="FXE312" s="1"/>
      <c r="FXF312" s="1"/>
      <c r="FXG312" s="1"/>
      <c r="FXH312" s="1"/>
      <c r="FXI312" s="1"/>
      <c r="FXJ312" s="1"/>
      <c r="FXK312" s="1"/>
      <c r="FXL312" s="1"/>
      <c r="FXM312" s="1"/>
      <c r="FXN312" s="1"/>
      <c r="FXO312" s="1"/>
      <c r="FXP312" s="1"/>
      <c r="FXQ312" s="1"/>
      <c r="FXR312" s="1"/>
      <c r="FXS312" s="1"/>
      <c r="FXT312" s="1"/>
      <c r="FXU312" s="1"/>
      <c r="FXV312" s="1"/>
      <c r="FXW312" s="1"/>
      <c r="FXX312" s="1"/>
      <c r="FXY312" s="1"/>
      <c r="FXZ312" s="1"/>
      <c r="FYA312" s="1"/>
      <c r="FYB312" s="1"/>
      <c r="FYC312" s="1"/>
      <c r="FYD312" s="1"/>
      <c r="FYE312" s="1"/>
      <c r="FYF312" s="1"/>
      <c r="FYG312" s="1"/>
      <c r="FYH312" s="1"/>
      <c r="FYI312" s="1"/>
      <c r="FYJ312" s="1"/>
      <c r="FYK312" s="1"/>
      <c r="FYL312" s="1"/>
      <c r="FYM312" s="1"/>
      <c r="FYN312" s="1"/>
      <c r="FYO312" s="1"/>
      <c r="FYP312" s="1"/>
      <c r="FYQ312" s="1"/>
      <c r="FYR312" s="1"/>
      <c r="FYS312" s="1"/>
      <c r="FYT312" s="1"/>
      <c r="FYU312" s="1"/>
      <c r="FYV312" s="1"/>
      <c r="FYW312" s="1"/>
      <c r="FYX312" s="1"/>
      <c r="FYY312" s="1"/>
      <c r="FYZ312" s="1"/>
      <c r="FZA312" s="1"/>
      <c r="FZB312" s="1"/>
      <c r="FZC312" s="1"/>
      <c r="FZD312" s="1"/>
      <c r="FZE312" s="1"/>
      <c r="FZF312" s="1"/>
      <c r="FZG312" s="1"/>
      <c r="FZH312" s="1"/>
      <c r="FZI312" s="1"/>
      <c r="FZJ312" s="1"/>
      <c r="FZK312" s="1"/>
      <c r="FZL312" s="1"/>
      <c r="FZM312" s="1"/>
      <c r="FZN312" s="1"/>
      <c r="FZO312" s="1"/>
      <c r="FZP312" s="1"/>
      <c r="FZQ312" s="1"/>
      <c r="FZR312" s="1"/>
      <c r="FZS312" s="1"/>
      <c r="FZT312" s="1"/>
      <c r="FZU312" s="1"/>
      <c r="FZV312" s="1"/>
      <c r="FZW312" s="1"/>
      <c r="FZX312" s="1"/>
      <c r="FZY312" s="1"/>
      <c r="FZZ312" s="1"/>
      <c r="GAA312" s="1"/>
      <c r="GAB312" s="1"/>
      <c r="GAC312" s="1"/>
      <c r="GAD312" s="1"/>
      <c r="GAE312" s="1"/>
      <c r="GAF312" s="1"/>
      <c r="GAG312" s="1"/>
      <c r="GAH312" s="1"/>
      <c r="GAI312" s="1"/>
      <c r="GAJ312" s="1"/>
      <c r="GAK312" s="1"/>
      <c r="GAL312" s="1"/>
      <c r="GAM312" s="1"/>
      <c r="GAN312" s="1"/>
      <c r="GAO312" s="1"/>
      <c r="GAP312" s="1"/>
      <c r="GAQ312" s="1"/>
      <c r="GAR312" s="1"/>
      <c r="GAS312" s="1"/>
      <c r="GAT312" s="1"/>
      <c r="GAU312" s="1"/>
      <c r="GAV312" s="1"/>
      <c r="GAW312" s="1"/>
      <c r="GAX312" s="1"/>
      <c r="GAY312" s="1"/>
      <c r="GAZ312" s="1"/>
      <c r="GBA312" s="1"/>
      <c r="GBB312" s="1"/>
      <c r="GBC312" s="1"/>
      <c r="GBD312" s="1"/>
      <c r="GBE312" s="1"/>
      <c r="GBF312" s="1"/>
      <c r="GBG312" s="1"/>
      <c r="GBH312" s="1"/>
      <c r="GBI312" s="1"/>
      <c r="GBJ312" s="1"/>
      <c r="GBK312" s="1"/>
      <c r="GBL312" s="1"/>
      <c r="GBM312" s="1"/>
      <c r="GBN312" s="1"/>
      <c r="GBO312" s="1"/>
      <c r="GBP312" s="1"/>
      <c r="GBQ312" s="1"/>
      <c r="GBR312" s="1"/>
      <c r="GBS312" s="1"/>
      <c r="GBT312" s="1"/>
      <c r="GBU312" s="1"/>
      <c r="GBV312" s="1"/>
      <c r="GBW312" s="1"/>
      <c r="GBX312" s="1"/>
      <c r="GBY312" s="1"/>
      <c r="GBZ312" s="1"/>
      <c r="GCA312" s="1"/>
      <c r="GCB312" s="1"/>
      <c r="GCC312" s="1"/>
      <c r="GCD312" s="1"/>
      <c r="GCE312" s="1"/>
      <c r="GCF312" s="1"/>
      <c r="GCG312" s="1"/>
      <c r="GCH312" s="1"/>
      <c r="GCI312" s="1"/>
      <c r="GCJ312" s="1"/>
      <c r="GCK312" s="1"/>
      <c r="GCL312" s="1"/>
      <c r="GCM312" s="1"/>
      <c r="GCN312" s="1"/>
      <c r="GCO312" s="1"/>
      <c r="GCP312" s="1"/>
      <c r="GCQ312" s="1"/>
      <c r="GCR312" s="1"/>
      <c r="GCS312" s="1"/>
      <c r="GCT312" s="1"/>
      <c r="GCU312" s="1"/>
      <c r="GCV312" s="1"/>
      <c r="GCW312" s="1"/>
      <c r="GCX312" s="1"/>
      <c r="GCY312" s="1"/>
      <c r="GCZ312" s="1"/>
      <c r="GDA312" s="1"/>
      <c r="GDB312" s="1"/>
      <c r="GDC312" s="1"/>
      <c r="GDD312" s="1"/>
      <c r="GDE312" s="1"/>
      <c r="GDF312" s="1"/>
      <c r="GDG312" s="1"/>
      <c r="GDH312" s="1"/>
      <c r="GDI312" s="1"/>
      <c r="GDJ312" s="1"/>
      <c r="GDK312" s="1"/>
      <c r="GDL312" s="1"/>
      <c r="GDM312" s="1"/>
      <c r="GDN312" s="1"/>
      <c r="GDO312" s="1"/>
      <c r="GDP312" s="1"/>
      <c r="GDQ312" s="1"/>
      <c r="GDR312" s="1"/>
      <c r="GDS312" s="1"/>
      <c r="GDT312" s="1"/>
      <c r="GDU312" s="1"/>
      <c r="GDV312" s="1"/>
      <c r="GDW312" s="1"/>
      <c r="GDX312" s="1"/>
      <c r="GDY312" s="1"/>
      <c r="GDZ312" s="1"/>
      <c r="GEA312" s="1"/>
      <c r="GEB312" s="1"/>
      <c r="GEC312" s="1"/>
      <c r="GED312" s="1"/>
      <c r="GEE312" s="1"/>
      <c r="GEF312" s="1"/>
      <c r="GEG312" s="1"/>
      <c r="GEH312" s="1"/>
      <c r="GEI312" s="1"/>
      <c r="GEJ312" s="1"/>
      <c r="GEK312" s="1"/>
      <c r="GEL312" s="1"/>
      <c r="GEM312" s="1"/>
      <c r="GEN312" s="1"/>
      <c r="GEO312" s="1"/>
      <c r="GEP312" s="1"/>
      <c r="GEQ312" s="1"/>
      <c r="GER312" s="1"/>
      <c r="GES312" s="1"/>
      <c r="GET312" s="1"/>
      <c r="GEU312" s="1"/>
      <c r="GEV312" s="1"/>
      <c r="GEW312" s="1"/>
      <c r="GEX312" s="1"/>
      <c r="GEY312" s="1"/>
      <c r="GEZ312" s="1"/>
      <c r="GFA312" s="1"/>
      <c r="GFB312" s="1"/>
      <c r="GFC312" s="1"/>
      <c r="GFD312" s="1"/>
      <c r="GFE312" s="1"/>
      <c r="GFF312" s="1"/>
      <c r="GFG312" s="1"/>
      <c r="GFH312" s="1"/>
      <c r="GFI312" s="1"/>
      <c r="GFJ312" s="1"/>
      <c r="GFK312" s="1"/>
      <c r="GFL312" s="1"/>
      <c r="GFM312" s="1"/>
      <c r="GFN312" s="1"/>
      <c r="GFO312" s="1"/>
      <c r="GFP312" s="1"/>
      <c r="GFQ312" s="1"/>
      <c r="GFR312" s="1"/>
      <c r="GFS312" s="1"/>
      <c r="GFT312" s="1"/>
      <c r="GFU312" s="1"/>
      <c r="GFV312" s="1"/>
      <c r="GFW312" s="1"/>
      <c r="GFX312" s="1"/>
      <c r="GFY312" s="1"/>
      <c r="GFZ312" s="1"/>
      <c r="GGA312" s="1"/>
      <c r="GGB312" s="1"/>
      <c r="GGC312" s="1"/>
      <c r="GGD312" s="1"/>
      <c r="GGE312" s="1"/>
      <c r="GGF312" s="1"/>
      <c r="GGG312" s="1"/>
      <c r="GGH312" s="1"/>
      <c r="GGI312" s="1"/>
      <c r="GGJ312" s="1"/>
      <c r="GGK312" s="1"/>
      <c r="GGL312" s="1"/>
      <c r="GGM312" s="1"/>
      <c r="GGN312" s="1"/>
      <c r="GGO312" s="1"/>
      <c r="GGP312" s="1"/>
      <c r="GGQ312" s="1"/>
      <c r="GGR312" s="1"/>
      <c r="GGS312" s="1"/>
      <c r="GGT312" s="1"/>
      <c r="GGU312" s="1"/>
      <c r="GGV312" s="1"/>
      <c r="GGW312" s="1"/>
      <c r="GGX312" s="1"/>
      <c r="GGY312" s="1"/>
      <c r="GGZ312" s="1"/>
      <c r="GHA312" s="1"/>
      <c r="GHB312" s="1"/>
      <c r="GHC312" s="1"/>
      <c r="GHD312" s="1"/>
      <c r="GHE312" s="1"/>
      <c r="GHF312" s="1"/>
      <c r="GHG312" s="1"/>
      <c r="GHH312" s="1"/>
      <c r="GHI312" s="1"/>
      <c r="GHJ312" s="1"/>
      <c r="GHK312" s="1"/>
      <c r="GHL312" s="1"/>
      <c r="GHM312" s="1"/>
      <c r="GHN312" s="1"/>
      <c r="GHO312" s="1"/>
      <c r="GHP312" s="1"/>
      <c r="GHQ312" s="1"/>
      <c r="GHR312" s="1"/>
      <c r="GHS312" s="1"/>
      <c r="GHT312" s="1"/>
      <c r="GHU312" s="1"/>
      <c r="GHV312" s="1"/>
      <c r="GHW312" s="1"/>
      <c r="GHX312" s="1"/>
      <c r="GHY312" s="1"/>
      <c r="GHZ312" s="1"/>
      <c r="GIA312" s="1"/>
      <c r="GIB312" s="1"/>
      <c r="GIC312" s="1"/>
      <c r="GID312" s="1"/>
      <c r="GIE312" s="1"/>
      <c r="GIF312" s="1"/>
      <c r="GIG312" s="1"/>
      <c r="GIH312" s="1"/>
      <c r="GII312" s="1"/>
      <c r="GIJ312" s="1"/>
      <c r="GIK312" s="1"/>
      <c r="GIL312" s="1"/>
      <c r="GIM312" s="1"/>
      <c r="GIN312" s="1"/>
      <c r="GIO312" s="1"/>
      <c r="GIP312" s="1"/>
      <c r="GIQ312" s="1"/>
      <c r="GIR312" s="1"/>
      <c r="GIS312" s="1"/>
      <c r="GIT312" s="1"/>
      <c r="GIU312" s="1"/>
      <c r="GIV312" s="1"/>
      <c r="GIW312" s="1"/>
      <c r="GIX312" s="1"/>
      <c r="GIY312" s="1"/>
      <c r="GIZ312" s="1"/>
      <c r="GJA312" s="1"/>
      <c r="GJB312" s="1"/>
      <c r="GJC312" s="1"/>
      <c r="GJD312" s="1"/>
      <c r="GJE312" s="1"/>
      <c r="GJF312" s="1"/>
      <c r="GJG312" s="1"/>
      <c r="GJH312" s="1"/>
      <c r="GJI312" s="1"/>
      <c r="GJJ312" s="1"/>
      <c r="GJK312" s="1"/>
      <c r="GJL312" s="1"/>
      <c r="GJM312" s="1"/>
      <c r="GJN312" s="1"/>
      <c r="GJO312" s="1"/>
      <c r="GJP312" s="1"/>
      <c r="GJQ312" s="1"/>
      <c r="GJR312" s="1"/>
      <c r="GJS312" s="1"/>
      <c r="GJT312" s="1"/>
      <c r="GJU312" s="1"/>
      <c r="GJV312" s="1"/>
      <c r="GJW312" s="1"/>
      <c r="GJX312" s="1"/>
      <c r="GJY312" s="1"/>
      <c r="GJZ312" s="1"/>
      <c r="GKA312" s="1"/>
      <c r="GKB312" s="1"/>
      <c r="GKC312" s="1"/>
      <c r="GKD312" s="1"/>
      <c r="GKE312" s="1"/>
      <c r="GKF312" s="1"/>
      <c r="GKG312" s="1"/>
      <c r="GKH312" s="1"/>
      <c r="GKI312" s="1"/>
      <c r="GKJ312" s="1"/>
      <c r="GKK312" s="1"/>
      <c r="GKL312" s="1"/>
      <c r="GKM312" s="1"/>
      <c r="GKN312" s="1"/>
      <c r="GKO312" s="1"/>
      <c r="GKP312" s="1"/>
      <c r="GKQ312" s="1"/>
      <c r="GKR312" s="1"/>
      <c r="GKS312" s="1"/>
      <c r="GKT312" s="1"/>
      <c r="GKU312" s="1"/>
      <c r="GKV312" s="1"/>
      <c r="GKW312" s="1"/>
      <c r="GKX312" s="1"/>
      <c r="GKY312" s="1"/>
      <c r="GKZ312" s="1"/>
      <c r="GLA312" s="1"/>
      <c r="GLB312" s="1"/>
      <c r="GLC312" s="1"/>
      <c r="GLD312" s="1"/>
      <c r="GLE312" s="1"/>
      <c r="GLF312" s="1"/>
      <c r="GLG312" s="1"/>
      <c r="GLH312" s="1"/>
      <c r="GLI312" s="1"/>
      <c r="GLJ312" s="1"/>
      <c r="GLK312" s="1"/>
      <c r="GLL312" s="1"/>
      <c r="GLM312" s="1"/>
      <c r="GLN312" s="1"/>
      <c r="GLO312" s="1"/>
      <c r="GLP312" s="1"/>
      <c r="GLQ312" s="1"/>
      <c r="GLR312" s="1"/>
      <c r="GLS312" s="1"/>
      <c r="GLT312" s="1"/>
      <c r="GLU312" s="1"/>
      <c r="GLV312" s="1"/>
      <c r="GLW312" s="1"/>
      <c r="GLX312" s="1"/>
      <c r="GLY312" s="1"/>
      <c r="GLZ312" s="1"/>
      <c r="GMA312" s="1"/>
      <c r="GMB312" s="1"/>
      <c r="GMC312" s="1"/>
      <c r="GMD312" s="1"/>
      <c r="GME312" s="1"/>
      <c r="GMF312" s="1"/>
      <c r="GMG312" s="1"/>
      <c r="GMH312" s="1"/>
      <c r="GMI312" s="1"/>
      <c r="GMJ312" s="1"/>
      <c r="GMK312" s="1"/>
      <c r="GML312" s="1"/>
      <c r="GMM312" s="1"/>
      <c r="GMN312" s="1"/>
      <c r="GMO312" s="1"/>
      <c r="GMP312" s="1"/>
      <c r="GMQ312" s="1"/>
      <c r="GMR312" s="1"/>
      <c r="GMS312" s="1"/>
      <c r="GMT312" s="1"/>
      <c r="GMU312" s="1"/>
      <c r="GMV312" s="1"/>
      <c r="GMW312" s="1"/>
      <c r="GMX312" s="1"/>
      <c r="GMY312" s="1"/>
      <c r="GMZ312" s="1"/>
      <c r="GNA312" s="1"/>
      <c r="GNB312" s="1"/>
      <c r="GNC312" s="1"/>
      <c r="GND312" s="1"/>
      <c r="GNE312" s="1"/>
      <c r="GNF312" s="1"/>
      <c r="GNG312" s="1"/>
      <c r="GNH312" s="1"/>
      <c r="GNI312" s="1"/>
      <c r="GNJ312" s="1"/>
      <c r="GNK312" s="1"/>
      <c r="GNL312" s="1"/>
      <c r="GNM312" s="1"/>
      <c r="GNN312" s="1"/>
      <c r="GNO312" s="1"/>
      <c r="GNP312" s="1"/>
      <c r="GNQ312" s="1"/>
      <c r="GNR312" s="1"/>
      <c r="GNS312" s="1"/>
      <c r="GNT312" s="1"/>
      <c r="GNU312" s="1"/>
      <c r="GNV312" s="1"/>
      <c r="GNW312" s="1"/>
      <c r="GNX312" s="1"/>
      <c r="GNY312" s="1"/>
      <c r="GNZ312" s="1"/>
      <c r="GOA312" s="1"/>
      <c r="GOB312" s="1"/>
      <c r="GOC312" s="1"/>
      <c r="GOD312" s="1"/>
      <c r="GOE312" s="1"/>
      <c r="GOF312" s="1"/>
      <c r="GOG312" s="1"/>
      <c r="GOH312" s="1"/>
      <c r="GOI312" s="1"/>
      <c r="GOJ312" s="1"/>
      <c r="GOK312" s="1"/>
      <c r="GOL312" s="1"/>
      <c r="GOM312" s="1"/>
      <c r="GON312" s="1"/>
      <c r="GOO312" s="1"/>
      <c r="GOP312" s="1"/>
      <c r="GOQ312" s="1"/>
      <c r="GOR312" s="1"/>
      <c r="GOS312" s="1"/>
      <c r="GOT312" s="1"/>
      <c r="GOU312" s="1"/>
      <c r="GOV312" s="1"/>
      <c r="GOW312" s="1"/>
      <c r="GOX312" s="1"/>
      <c r="GOY312" s="1"/>
      <c r="GOZ312" s="1"/>
      <c r="GPA312" s="1"/>
      <c r="GPB312" s="1"/>
      <c r="GPC312" s="1"/>
      <c r="GPD312" s="1"/>
      <c r="GPE312" s="1"/>
      <c r="GPF312" s="1"/>
      <c r="GPG312" s="1"/>
      <c r="GPH312" s="1"/>
      <c r="GPI312" s="1"/>
      <c r="GPJ312" s="1"/>
      <c r="GPK312" s="1"/>
      <c r="GPL312" s="1"/>
      <c r="GPM312" s="1"/>
      <c r="GPN312" s="1"/>
      <c r="GPO312" s="1"/>
      <c r="GPP312" s="1"/>
      <c r="GPQ312" s="1"/>
      <c r="GPR312" s="1"/>
      <c r="GPS312" s="1"/>
      <c r="GPT312" s="1"/>
      <c r="GPU312" s="1"/>
      <c r="GPV312" s="1"/>
      <c r="GPW312" s="1"/>
      <c r="GPX312" s="1"/>
      <c r="GPY312" s="1"/>
      <c r="GPZ312" s="1"/>
      <c r="GQA312" s="1"/>
      <c r="GQB312" s="1"/>
      <c r="GQC312" s="1"/>
      <c r="GQD312" s="1"/>
      <c r="GQE312" s="1"/>
      <c r="GQF312" s="1"/>
      <c r="GQG312" s="1"/>
      <c r="GQH312" s="1"/>
      <c r="GQI312" s="1"/>
      <c r="GQJ312" s="1"/>
      <c r="GQK312" s="1"/>
      <c r="GQL312" s="1"/>
      <c r="GQM312" s="1"/>
      <c r="GQN312" s="1"/>
      <c r="GQO312" s="1"/>
      <c r="GQP312" s="1"/>
      <c r="GQQ312" s="1"/>
      <c r="GQR312" s="1"/>
      <c r="GQS312" s="1"/>
      <c r="GQT312" s="1"/>
      <c r="GQU312" s="1"/>
      <c r="GQV312" s="1"/>
      <c r="GQW312" s="1"/>
      <c r="GQX312" s="1"/>
      <c r="GQY312" s="1"/>
      <c r="GQZ312" s="1"/>
      <c r="GRA312" s="1"/>
      <c r="GRB312" s="1"/>
      <c r="GRC312" s="1"/>
      <c r="GRD312" s="1"/>
      <c r="GRE312" s="1"/>
      <c r="GRF312" s="1"/>
      <c r="GRG312" s="1"/>
      <c r="GRH312" s="1"/>
      <c r="GRI312" s="1"/>
      <c r="GRJ312" s="1"/>
      <c r="GRK312" s="1"/>
      <c r="GRL312" s="1"/>
      <c r="GRM312" s="1"/>
      <c r="GRN312" s="1"/>
      <c r="GRO312" s="1"/>
      <c r="GRP312" s="1"/>
      <c r="GRQ312" s="1"/>
      <c r="GRR312" s="1"/>
      <c r="GRS312" s="1"/>
      <c r="GRT312" s="1"/>
      <c r="GRU312" s="1"/>
      <c r="GRV312" s="1"/>
      <c r="GRW312" s="1"/>
      <c r="GRX312" s="1"/>
      <c r="GRY312" s="1"/>
      <c r="GRZ312" s="1"/>
      <c r="GSA312" s="1"/>
      <c r="GSB312" s="1"/>
      <c r="GSC312" s="1"/>
      <c r="GSD312" s="1"/>
      <c r="GSE312" s="1"/>
      <c r="GSF312" s="1"/>
      <c r="GSG312" s="1"/>
      <c r="GSH312" s="1"/>
      <c r="GSI312" s="1"/>
      <c r="GSJ312" s="1"/>
      <c r="GSK312" s="1"/>
      <c r="GSL312" s="1"/>
      <c r="GSM312" s="1"/>
      <c r="GSN312" s="1"/>
      <c r="GSO312" s="1"/>
      <c r="GSP312" s="1"/>
      <c r="GSQ312" s="1"/>
      <c r="GSR312" s="1"/>
      <c r="GSS312" s="1"/>
      <c r="GST312" s="1"/>
      <c r="GSU312" s="1"/>
      <c r="GSV312" s="1"/>
      <c r="GSW312" s="1"/>
      <c r="GSX312" s="1"/>
      <c r="GSY312" s="1"/>
      <c r="GSZ312" s="1"/>
      <c r="GTA312" s="1"/>
      <c r="GTB312" s="1"/>
      <c r="GTC312" s="1"/>
      <c r="GTD312" s="1"/>
      <c r="GTE312" s="1"/>
      <c r="GTF312" s="1"/>
      <c r="GTG312" s="1"/>
      <c r="GTH312" s="1"/>
      <c r="GTI312" s="1"/>
      <c r="GTJ312" s="1"/>
      <c r="GTK312" s="1"/>
      <c r="GTL312" s="1"/>
      <c r="GTM312" s="1"/>
      <c r="GTN312" s="1"/>
      <c r="GTO312" s="1"/>
      <c r="GTP312" s="1"/>
      <c r="GTQ312" s="1"/>
      <c r="GTR312" s="1"/>
      <c r="GTS312" s="1"/>
      <c r="GTT312" s="1"/>
      <c r="GTU312" s="1"/>
      <c r="GTV312" s="1"/>
      <c r="GTW312" s="1"/>
      <c r="GTX312" s="1"/>
      <c r="GTY312" s="1"/>
      <c r="GTZ312" s="1"/>
      <c r="GUA312" s="1"/>
      <c r="GUB312" s="1"/>
      <c r="GUC312" s="1"/>
      <c r="GUD312" s="1"/>
      <c r="GUE312" s="1"/>
      <c r="GUF312" s="1"/>
      <c r="GUG312" s="1"/>
      <c r="GUH312" s="1"/>
      <c r="GUI312" s="1"/>
      <c r="GUJ312" s="1"/>
      <c r="GUK312" s="1"/>
      <c r="GUL312" s="1"/>
      <c r="GUM312" s="1"/>
      <c r="GUN312" s="1"/>
      <c r="GUO312" s="1"/>
      <c r="GUP312" s="1"/>
      <c r="GUQ312" s="1"/>
      <c r="GUR312" s="1"/>
      <c r="GUS312" s="1"/>
      <c r="GUT312" s="1"/>
      <c r="GUU312" s="1"/>
      <c r="GUV312" s="1"/>
      <c r="GUW312" s="1"/>
      <c r="GUX312" s="1"/>
      <c r="GUY312" s="1"/>
      <c r="GUZ312" s="1"/>
      <c r="GVA312" s="1"/>
      <c r="GVB312" s="1"/>
      <c r="GVC312" s="1"/>
      <c r="GVD312" s="1"/>
      <c r="GVE312" s="1"/>
      <c r="GVF312" s="1"/>
      <c r="GVG312" s="1"/>
      <c r="GVH312" s="1"/>
      <c r="GVI312" s="1"/>
      <c r="GVJ312" s="1"/>
      <c r="GVK312" s="1"/>
      <c r="GVL312" s="1"/>
      <c r="GVM312" s="1"/>
      <c r="GVN312" s="1"/>
      <c r="GVO312" s="1"/>
      <c r="GVP312" s="1"/>
      <c r="GVQ312" s="1"/>
      <c r="GVR312" s="1"/>
      <c r="GVS312" s="1"/>
      <c r="GVT312" s="1"/>
      <c r="GVU312" s="1"/>
      <c r="GVV312" s="1"/>
      <c r="GVW312" s="1"/>
      <c r="GVX312" s="1"/>
      <c r="GVY312" s="1"/>
      <c r="GVZ312" s="1"/>
      <c r="GWA312" s="1"/>
      <c r="GWB312" s="1"/>
      <c r="GWC312" s="1"/>
      <c r="GWD312" s="1"/>
      <c r="GWE312" s="1"/>
      <c r="GWF312" s="1"/>
      <c r="GWG312" s="1"/>
      <c r="GWH312" s="1"/>
      <c r="GWI312" s="1"/>
      <c r="GWJ312" s="1"/>
      <c r="GWK312" s="1"/>
      <c r="GWL312" s="1"/>
      <c r="GWM312" s="1"/>
      <c r="GWN312" s="1"/>
      <c r="GWO312" s="1"/>
      <c r="GWP312" s="1"/>
      <c r="GWQ312" s="1"/>
      <c r="GWR312" s="1"/>
      <c r="GWS312" s="1"/>
      <c r="GWT312" s="1"/>
      <c r="GWU312" s="1"/>
      <c r="GWV312" s="1"/>
      <c r="GWW312" s="1"/>
      <c r="GWX312" s="1"/>
      <c r="GWY312" s="1"/>
      <c r="GWZ312" s="1"/>
      <c r="GXA312" s="1"/>
      <c r="GXB312" s="1"/>
      <c r="GXC312" s="1"/>
      <c r="GXD312" s="1"/>
      <c r="GXE312" s="1"/>
      <c r="GXF312" s="1"/>
      <c r="GXG312" s="1"/>
      <c r="GXH312" s="1"/>
      <c r="GXI312" s="1"/>
      <c r="GXJ312" s="1"/>
      <c r="GXK312" s="1"/>
      <c r="GXL312" s="1"/>
      <c r="GXM312" s="1"/>
      <c r="GXN312" s="1"/>
      <c r="GXO312" s="1"/>
      <c r="GXP312" s="1"/>
      <c r="GXQ312" s="1"/>
      <c r="GXR312" s="1"/>
      <c r="GXS312" s="1"/>
      <c r="GXT312" s="1"/>
      <c r="GXU312" s="1"/>
      <c r="GXV312" s="1"/>
      <c r="GXW312" s="1"/>
      <c r="GXX312" s="1"/>
      <c r="GXY312" s="1"/>
      <c r="GXZ312" s="1"/>
      <c r="GYA312" s="1"/>
      <c r="GYB312" s="1"/>
      <c r="GYC312" s="1"/>
      <c r="GYD312" s="1"/>
      <c r="GYE312" s="1"/>
      <c r="GYF312" s="1"/>
      <c r="GYG312" s="1"/>
      <c r="GYH312" s="1"/>
      <c r="GYI312" s="1"/>
      <c r="GYJ312" s="1"/>
      <c r="GYK312" s="1"/>
      <c r="GYL312" s="1"/>
      <c r="GYM312" s="1"/>
      <c r="GYN312" s="1"/>
      <c r="GYO312" s="1"/>
      <c r="GYP312" s="1"/>
      <c r="GYQ312" s="1"/>
      <c r="GYR312" s="1"/>
      <c r="GYS312" s="1"/>
      <c r="GYT312" s="1"/>
      <c r="GYU312" s="1"/>
      <c r="GYV312" s="1"/>
      <c r="GYW312" s="1"/>
      <c r="GYX312" s="1"/>
      <c r="GYY312" s="1"/>
      <c r="GYZ312" s="1"/>
      <c r="GZA312" s="1"/>
      <c r="GZB312" s="1"/>
      <c r="GZC312" s="1"/>
      <c r="GZD312" s="1"/>
      <c r="GZE312" s="1"/>
      <c r="GZF312" s="1"/>
      <c r="GZG312" s="1"/>
      <c r="GZH312" s="1"/>
      <c r="GZI312" s="1"/>
      <c r="GZJ312" s="1"/>
      <c r="GZK312" s="1"/>
      <c r="GZL312" s="1"/>
      <c r="GZM312" s="1"/>
      <c r="GZN312" s="1"/>
      <c r="GZO312" s="1"/>
      <c r="GZP312" s="1"/>
      <c r="GZQ312" s="1"/>
      <c r="GZR312" s="1"/>
      <c r="GZS312" s="1"/>
      <c r="GZT312" s="1"/>
      <c r="GZU312" s="1"/>
      <c r="GZV312" s="1"/>
      <c r="GZW312" s="1"/>
      <c r="GZX312" s="1"/>
      <c r="GZY312" s="1"/>
      <c r="GZZ312" s="1"/>
      <c r="HAA312" s="1"/>
      <c r="HAB312" s="1"/>
      <c r="HAC312" s="1"/>
      <c r="HAD312" s="1"/>
      <c r="HAE312" s="1"/>
      <c r="HAF312" s="1"/>
      <c r="HAG312" s="1"/>
      <c r="HAH312" s="1"/>
      <c r="HAI312" s="1"/>
      <c r="HAJ312" s="1"/>
      <c r="HAK312" s="1"/>
      <c r="HAL312" s="1"/>
      <c r="HAM312" s="1"/>
      <c r="HAN312" s="1"/>
      <c r="HAO312" s="1"/>
      <c r="HAP312" s="1"/>
      <c r="HAQ312" s="1"/>
      <c r="HAR312" s="1"/>
      <c r="HAS312" s="1"/>
      <c r="HAT312" s="1"/>
      <c r="HAU312" s="1"/>
      <c r="HAV312" s="1"/>
      <c r="HAW312" s="1"/>
      <c r="HAX312" s="1"/>
      <c r="HAY312" s="1"/>
      <c r="HAZ312" s="1"/>
      <c r="HBA312" s="1"/>
      <c r="HBB312" s="1"/>
      <c r="HBC312" s="1"/>
      <c r="HBD312" s="1"/>
      <c r="HBE312" s="1"/>
      <c r="HBF312" s="1"/>
      <c r="HBG312" s="1"/>
      <c r="HBH312" s="1"/>
      <c r="HBI312" s="1"/>
      <c r="HBJ312" s="1"/>
      <c r="HBK312" s="1"/>
      <c r="HBL312" s="1"/>
      <c r="HBM312" s="1"/>
      <c r="HBN312" s="1"/>
      <c r="HBO312" s="1"/>
      <c r="HBP312" s="1"/>
      <c r="HBQ312" s="1"/>
      <c r="HBR312" s="1"/>
      <c r="HBS312" s="1"/>
      <c r="HBT312" s="1"/>
      <c r="HBU312" s="1"/>
      <c r="HBV312" s="1"/>
      <c r="HBW312" s="1"/>
      <c r="HBX312" s="1"/>
      <c r="HBY312" s="1"/>
      <c r="HBZ312" s="1"/>
      <c r="HCA312" s="1"/>
      <c r="HCB312" s="1"/>
      <c r="HCC312" s="1"/>
      <c r="HCD312" s="1"/>
      <c r="HCE312" s="1"/>
      <c r="HCF312" s="1"/>
      <c r="HCG312" s="1"/>
      <c r="HCH312" s="1"/>
      <c r="HCI312" s="1"/>
      <c r="HCJ312" s="1"/>
      <c r="HCK312" s="1"/>
      <c r="HCL312" s="1"/>
      <c r="HCM312" s="1"/>
      <c r="HCN312" s="1"/>
      <c r="HCO312" s="1"/>
      <c r="HCP312" s="1"/>
      <c r="HCQ312" s="1"/>
      <c r="HCR312" s="1"/>
      <c r="HCS312" s="1"/>
      <c r="HCT312" s="1"/>
      <c r="HCU312" s="1"/>
      <c r="HCV312" s="1"/>
      <c r="HCW312" s="1"/>
      <c r="HCX312" s="1"/>
      <c r="HCY312" s="1"/>
      <c r="HCZ312" s="1"/>
      <c r="HDA312" s="1"/>
      <c r="HDB312" s="1"/>
      <c r="HDC312" s="1"/>
      <c r="HDD312" s="1"/>
      <c r="HDE312" s="1"/>
      <c r="HDF312" s="1"/>
      <c r="HDG312" s="1"/>
      <c r="HDH312" s="1"/>
      <c r="HDI312" s="1"/>
      <c r="HDJ312" s="1"/>
      <c r="HDK312" s="1"/>
      <c r="HDL312" s="1"/>
      <c r="HDM312" s="1"/>
      <c r="HDN312" s="1"/>
      <c r="HDO312" s="1"/>
      <c r="HDP312" s="1"/>
      <c r="HDQ312" s="1"/>
      <c r="HDR312" s="1"/>
      <c r="HDS312" s="1"/>
      <c r="HDT312" s="1"/>
      <c r="HDU312" s="1"/>
      <c r="HDV312" s="1"/>
      <c r="HDW312" s="1"/>
      <c r="HDX312" s="1"/>
      <c r="HDY312" s="1"/>
      <c r="HDZ312" s="1"/>
      <c r="HEA312" s="1"/>
      <c r="HEB312" s="1"/>
      <c r="HEC312" s="1"/>
      <c r="HED312" s="1"/>
      <c r="HEE312" s="1"/>
      <c r="HEF312" s="1"/>
      <c r="HEG312" s="1"/>
      <c r="HEH312" s="1"/>
      <c r="HEI312" s="1"/>
      <c r="HEJ312" s="1"/>
      <c r="HEK312" s="1"/>
      <c r="HEL312" s="1"/>
      <c r="HEM312" s="1"/>
      <c r="HEN312" s="1"/>
      <c r="HEO312" s="1"/>
      <c r="HEP312" s="1"/>
      <c r="HEQ312" s="1"/>
      <c r="HER312" s="1"/>
      <c r="HES312" s="1"/>
      <c r="HET312" s="1"/>
      <c r="HEU312" s="1"/>
      <c r="HEV312" s="1"/>
      <c r="HEW312" s="1"/>
      <c r="HEX312" s="1"/>
      <c r="HEY312" s="1"/>
      <c r="HEZ312" s="1"/>
      <c r="HFA312" s="1"/>
      <c r="HFB312" s="1"/>
      <c r="HFC312" s="1"/>
      <c r="HFD312" s="1"/>
      <c r="HFE312" s="1"/>
      <c r="HFF312" s="1"/>
      <c r="HFG312" s="1"/>
      <c r="HFH312" s="1"/>
      <c r="HFI312" s="1"/>
      <c r="HFJ312" s="1"/>
      <c r="HFK312" s="1"/>
      <c r="HFL312" s="1"/>
      <c r="HFM312" s="1"/>
      <c r="HFN312" s="1"/>
      <c r="HFO312" s="1"/>
      <c r="HFP312" s="1"/>
      <c r="HFQ312" s="1"/>
      <c r="HFR312" s="1"/>
      <c r="HFS312" s="1"/>
      <c r="HFT312" s="1"/>
      <c r="HFU312" s="1"/>
      <c r="HFV312" s="1"/>
      <c r="HFW312" s="1"/>
      <c r="HFX312" s="1"/>
      <c r="HFY312" s="1"/>
      <c r="HFZ312" s="1"/>
      <c r="HGA312" s="1"/>
      <c r="HGB312" s="1"/>
      <c r="HGC312" s="1"/>
      <c r="HGD312" s="1"/>
      <c r="HGE312" s="1"/>
      <c r="HGF312" s="1"/>
      <c r="HGG312" s="1"/>
      <c r="HGH312" s="1"/>
      <c r="HGI312" s="1"/>
      <c r="HGJ312" s="1"/>
      <c r="HGK312" s="1"/>
      <c r="HGL312" s="1"/>
      <c r="HGM312" s="1"/>
      <c r="HGN312" s="1"/>
      <c r="HGO312" s="1"/>
      <c r="HGP312" s="1"/>
      <c r="HGQ312" s="1"/>
      <c r="HGR312" s="1"/>
      <c r="HGS312" s="1"/>
      <c r="HGT312" s="1"/>
      <c r="HGU312" s="1"/>
      <c r="HGV312" s="1"/>
      <c r="HGW312" s="1"/>
      <c r="HGX312" s="1"/>
      <c r="HGY312" s="1"/>
      <c r="HGZ312" s="1"/>
      <c r="HHA312" s="1"/>
      <c r="HHB312" s="1"/>
      <c r="HHC312" s="1"/>
      <c r="HHD312" s="1"/>
      <c r="HHE312" s="1"/>
      <c r="HHF312" s="1"/>
      <c r="HHG312" s="1"/>
      <c r="HHH312" s="1"/>
      <c r="HHI312" s="1"/>
      <c r="HHJ312" s="1"/>
      <c r="HHK312" s="1"/>
      <c r="HHL312" s="1"/>
      <c r="HHM312" s="1"/>
      <c r="HHN312" s="1"/>
      <c r="HHO312" s="1"/>
      <c r="HHP312" s="1"/>
      <c r="HHQ312" s="1"/>
      <c r="HHR312" s="1"/>
      <c r="HHS312" s="1"/>
      <c r="HHT312" s="1"/>
      <c r="HHU312" s="1"/>
      <c r="HHV312" s="1"/>
      <c r="HHW312" s="1"/>
      <c r="HHX312" s="1"/>
      <c r="HHY312" s="1"/>
      <c r="HHZ312" s="1"/>
      <c r="HIA312" s="1"/>
      <c r="HIB312" s="1"/>
      <c r="HIC312" s="1"/>
      <c r="HID312" s="1"/>
      <c r="HIE312" s="1"/>
      <c r="HIF312" s="1"/>
      <c r="HIG312" s="1"/>
      <c r="HIH312" s="1"/>
      <c r="HII312" s="1"/>
      <c r="HIJ312" s="1"/>
      <c r="HIK312" s="1"/>
      <c r="HIL312" s="1"/>
      <c r="HIM312" s="1"/>
      <c r="HIN312" s="1"/>
      <c r="HIO312" s="1"/>
      <c r="HIP312" s="1"/>
      <c r="HIQ312" s="1"/>
      <c r="HIR312" s="1"/>
      <c r="HIS312" s="1"/>
      <c r="HIT312" s="1"/>
      <c r="HIU312" s="1"/>
      <c r="HIV312" s="1"/>
      <c r="HIW312" s="1"/>
      <c r="HIX312" s="1"/>
      <c r="HIY312" s="1"/>
      <c r="HIZ312" s="1"/>
      <c r="HJA312" s="1"/>
      <c r="HJB312" s="1"/>
      <c r="HJC312" s="1"/>
      <c r="HJD312" s="1"/>
      <c r="HJE312" s="1"/>
      <c r="HJF312" s="1"/>
      <c r="HJG312" s="1"/>
      <c r="HJH312" s="1"/>
      <c r="HJI312" s="1"/>
      <c r="HJJ312" s="1"/>
      <c r="HJK312" s="1"/>
      <c r="HJL312" s="1"/>
      <c r="HJM312" s="1"/>
      <c r="HJN312" s="1"/>
      <c r="HJO312" s="1"/>
      <c r="HJP312" s="1"/>
      <c r="HJQ312" s="1"/>
      <c r="HJR312" s="1"/>
      <c r="HJS312" s="1"/>
      <c r="HJT312" s="1"/>
      <c r="HJU312" s="1"/>
      <c r="HJV312" s="1"/>
      <c r="HJW312" s="1"/>
      <c r="HJX312" s="1"/>
      <c r="HJY312" s="1"/>
      <c r="HJZ312" s="1"/>
      <c r="HKA312" s="1"/>
      <c r="HKB312" s="1"/>
      <c r="HKC312" s="1"/>
      <c r="HKD312" s="1"/>
      <c r="HKE312" s="1"/>
      <c r="HKF312" s="1"/>
      <c r="HKG312" s="1"/>
      <c r="HKH312" s="1"/>
      <c r="HKI312" s="1"/>
      <c r="HKJ312" s="1"/>
      <c r="HKK312" s="1"/>
      <c r="HKL312" s="1"/>
      <c r="HKM312" s="1"/>
      <c r="HKN312" s="1"/>
      <c r="HKO312" s="1"/>
      <c r="HKP312" s="1"/>
      <c r="HKQ312" s="1"/>
      <c r="HKR312" s="1"/>
      <c r="HKS312" s="1"/>
      <c r="HKT312" s="1"/>
      <c r="HKU312" s="1"/>
      <c r="HKV312" s="1"/>
      <c r="HKW312" s="1"/>
      <c r="HKX312" s="1"/>
      <c r="HKY312" s="1"/>
      <c r="HKZ312" s="1"/>
      <c r="HLA312" s="1"/>
      <c r="HLB312" s="1"/>
      <c r="HLC312" s="1"/>
      <c r="HLD312" s="1"/>
      <c r="HLE312" s="1"/>
      <c r="HLF312" s="1"/>
      <c r="HLG312" s="1"/>
      <c r="HLH312" s="1"/>
      <c r="HLI312" s="1"/>
      <c r="HLJ312" s="1"/>
      <c r="HLK312" s="1"/>
      <c r="HLL312" s="1"/>
      <c r="HLM312" s="1"/>
      <c r="HLN312" s="1"/>
      <c r="HLO312" s="1"/>
      <c r="HLP312" s="1"/>
      <c r="HLQ312" s="1"/>
      <c r="HLR312" s="1"/>
      <c r="HLS312" s="1"/>
      <c r="HLT312" s="1"/>
      <c r="HLU312" s="1"/>
      <c r="HLV312" s="1"/>
      <c r="HLW312" s="1"/>
      <c r="HLX312" s="1"/>
      <c r="HLY312" s="1"/>
      <c r="HLZ312" s="1"/>
      <c r="HMA312" s="1"/>
      <c r="HMB312" s="1"/>
      <c r="HMC312" s="1"/>
      <c r="HMD312" s="1"/>
      <c r="HME312" s="1"/>
      <c r="HMF312" s="1"/>
      <c r="HMG312" s="1"/>
      <c r="HMH312" s="1"/>
      <c r="HMI312" s="1"/>
      <c r="HMJ312" s="1"/>
      <c r="HMK312" s="1"/>
      <c r="HML312" s="1"/>
      <c r="HMM312" s="1"/>
      <c r="HMN312" s="1"/>
      <c r="HMO312" s="1"/>
      <c r="HMP312" s="1"/>
      <c r="HMQ312" s="1"/>
      <c r="HMR312" s="1"/>
      <c r="HMS312" s="1"/>
      <c r="HMT312" s="1"/>
      <c r="HMU312" s="1"/>
      <c r="HMV312" s="1"/>
      <c r="HMW312" s="1"/>
      <c r="HMX312" s="1"/>
      <c r="HMY312" s="1"/>
      <c r="HMZ312" s="1"/>
      <c r="HNA312" s="1"/>
      <c r="HNB312" s="1"/>
      <c r="HNC312" s="1"/>
      <c r="HND312" s="1"/>
      <c r="HNE312" s="1"/>
      <c r="HNF312" s="1"/>
      <c r="HNG312" s="1"/>
      <c r="HNH312" s="1"/>
      <c r="HNI312" s="1"/>
      <c r="HNJ312" s="1"/>
      <c r="HNK312" s="1"/>
      <c r="HNL312" s="1"/>
      <c r="HNM312" s="1"/>
      <c r="HNN312" s="1"/>
      <c r="HNO312" s="1"/>
      <c r="HNP312" s="1"/>
      <c r="HNQ312" s="1"/>
      <c r="HNR312" s="1"/>
      <c r="HNS312" s="1"/>
      <c r="HNT312" s="1"/>
      <c r="HNU312" s="1"/>
      <c r="HNV312" s="1"/>
      <c r="HNW312" s="1"/>
      <c r="HNX312" s="1"/>
      <c r="HNY312" s="1"/>
      <c r="HNZ312" s="1"/>
      <c r="HOA312" s="1"/>
      <c r="HOB312" s="1"/>
      <c r="HOC312" s="1"/>
      <c r="HOD312" s="1"/>
      <c r="HOE312" s="1"/>
      <c r="HOF312" s="1"/>
      <c r="HOG312" s="1"/>
      <c r="HOH312" s="1"/>
      <c r="HOI312" s="1"/>
      <c r="HOJ312" s="1"/>
      <c r="HOK312" s="1"/>
      <c r="HOL312" s="1"/>
      <c r="HOM312" s="1"/>
      <c r="HON312" s="1"/>
      <c r="HOO312" s="1"/>
      <c r="HOP312" s="1"/>
      <c r="HOQ312" s="1"/>
      <c r="HOR312" s="1"/>
      <c r="HOS312" s="1"/>
      <c r="HOT312" s="1"/>
      <c r="HOU312" s="1"/>
      <c r="HOV312" s="1"/>
      <c r="HOW312" s="1"/>
      <c r="HOX312" s="1"/>
      <c r="HOY312" s="1"/>
      <c r="HOZ312" s="1"/>
      <c r="HPA312" s="1"/>
      <c r="HPB312" s="1"/>
      <c r="HPC312" s="1"/>
      <c r="HPD312" s="1"/>
      <c r="HPE312" s="1"/>
      <c r="HPF312" s="1"/>
      <c r="HPG312" s="1"/>
      <c r="HPH312" s="1"/>
      <c r="HPI312" s="1"/>
      <c r="HPJ312" s="1"/>
      <c r="HPK312" s="1"/>
      <c r="HPL312" s="1"/>
      <c r="HPM312" s="1"/>
      <c r="HPN312" s="1"/>
      <c r="HPO312" s="1"/>
      <c r="HPP312" s="1"/>
      <c r="HPQ312" s="1"/>
      <c r="HPR312" s="1"/>
      <c r="HPS312" s="1"/>
      <c r="HPT312" s="1"/>
      <c r="HPU312" s="1"/>
      <c r="HPV312" s="1"/>
      <c r="HPW312" s="1"/>
      <c r="HPX312" s="1"/>
      <c r="HPY312" s="1"/>
      <c r="HPZ312" s="1"/>
      <c r="HQA312" s="1"/>
      <c r="HQB312" s="1"/>
      <c r="HQC312" s="1"/>
      <c r="HQD312" s="1"/>
      <c r="HQE312" s="1"/>
      <c r="HQF312" s="1"/>
      <c r="HQG312" s="1"/>
      <c r="HQH312" s="1"/>
      <c r="HQI312" s="1"/>
      <c r="HQJ312" s="1"/>
      <c r="HQK312" s="1"/>
      <c r="HQL312" s="1"/>
      <c r="HQM312" s="1"/>
      <c r="HQN312" s="1"/>
      <c r="HQO312" s="1"/>
      <c r="HQP312" s="1"/>
      <c r="HQQ312" s="1"/>
      <c r="HQR312" s="1"/>
      <c r="HQS312" s="1"/>
      <c r="HQT312" s="1"/>
      <c r="HQU312" s="1"/>
      <c r="HQV312" s="1"/>
      <c r="HQW312" s="1"/>
      <c r="HQX312" s="1"/>
      <c r="HQY312" s="1"/>
      <c r="HQZ312" s="1"/>
      <c r="HRA312" s="1"/>
      <c r="HRB312" s="1"/>
      <c r="HRC312" s="1"/>
      <c r="HRD312" s="1"/>
      <c r="HRE312" s="1"/>
      <c r="HRF312" s="1"/>
      <c r="HRG312" s="1"/>
      <c r="HRH312" s="1"/>
      <c r="HRI312" s="1"/>
      <c r="HRJ312" s="1"/>
      <c r="HRK312" s="1"/>
      <c r="HRL312" s="1"/>
      <c r="HRM312" s="1"/>
      <c r="HRN312" s="1"/>
      <c r="HRO312" s="1"/>
      <c r="HRP312" s="1"/>
      <c r="HRQ312" s="1"/>
      <c r="HRR312" s="1"/>
      <c r="HRS312" s="1"/>
      <c r="HRT312" s="1"/>
      <c r="HRU312" s="1"/>
      <c r="HRV312" s="1"/>
      <c r="HRW312" s="1"/>
      <c r="HRX312" s="1"/>
      <c r="HRY312" s="1"/>
      <c r="HRZ312" s="1"/>
      <c r="HSA312" s="1"/>
      <c r="HSB312" s="1"/>
      <c r="HSC312" s="1"/>
      <c r="HSD312" s="1"/>
      <c r="HSE312" s="1"/>
      <c r="HSF312" s="1"/>
      <c r="HSG312" s="1"/>
      <c r="HSH312" s="1"/>
      <c r="HSI312" s="1"/>
      <c r="HSJ312" s="1"/>
      <c r="HSK312" s="1"/>
      <c r="HSL312" s="1"/>
      <c r="HSM312" s="1"/>
      <c r="HSN312" s="1"/>
      <c r="HSO312" s="1"/>
      <c r="HSP312" s="1"/>
      <c r="HSQ312" s="1"/>
      <c r="HSR312" s="1"/>
      <c r="HSS312" s="1"/>
      <c r="HST312" s="1"/>
      <c r="HSU312" s="1"/>
      <c r="HSV312" s="1"/>
      <c r="HSW312" s="1"/>
      <c r="HSX312" s="1"/>
      <c r="HSY312" s="1"/>
      <c r="HSZ312" s="1"/>
      <c r="HTA312" s="1"/>
      <c r="HTB312" s="1"/>
      <c r="HTC312" s="1"/>
      <c r="HTD312" s="1"/>
      <c r="HTE312" s="1"/>
      <c r="HTF312" s="1"/>
      <c r="HTG312" s="1"/>
      <c r="HTH312" s="1"/>
      <c r="HTI312" s="1"/>
      <c r="HTJ312" s="1"/>
      <c r="HTK312" s="1"/>
      <c r="HTL312" s="1"/>
      <c r="HTM312" s="1"/>
      <c r="HTN312" s="1"/>
      <c r="HTO312" s="1"/>
      <c r="HTP312" s="1"/>
      <c r="HTQ312" s="1"/>
      <c r="HTR312" s="1"/>
      <c r="HTS312" s="1"/>
      <c r="HTT312" s="1"/>
      <c r="HTU312" s="1"/>
      <c r="HTV312" s="1"/>
      <c r="HTW312" s="1"/>
      <c r="HTX312" s="1"/>
      <c r="HTY312" s="1"/>
      <c r="HTZ312" s="1"/>
      <c r="HUA312" s="1"/>
      <c r="HUB312" s="1"/>
      <c r="HUC312" s="1"/>
      <c r="HUD312" s="1"/>
      <c r="HUE312" s="1"/>
      <c r="HUF312" s="1"/>
      <c r="HUG312" s="1"/>
      <c r="HUH312" s="1"/>
      <c r="HUI312" s="1"/>
      <c r="HUJ312" s="1"/>
      <c r="HUK312" s="1"/>
      <c r="HUL312" s="1"/>
      <c r="HUM312" s="1"/>
      <c r="HUN312" s="1"/>
      <c r="HUO312" s="1"/>
      <c r="HUP312" s="1"/>
      <c r="HUQ312" s="1"/>
      <c r="HUR312" s="1"/>
      <c r="HUS312" s="1"/>
      <c r="HUT312" s="1"/>
      <c r="HUU312" s="1"/>
      <c r="HUV312" s="1"/>
      <c r="HUW312" s="1"/>
      <c r="HUX312" s="1"/>
      <c r="HUY312" s="1"/>
      <c r="HUZ312" s="1"/>
      <c r="HVA312" s="1"/>
      <c r="HVB312" s="1"/>
      <c r="HVC312" s="1"/>
      <c r="HVD312" s="1"/>
      <c r="HVE312" s="1"/>
      <c r="HVF312" s="1"/>
      <c r="HVG312" s="1"/>
      <c r="HVH312" s="1"/>
      <c r="HVI312" s="1"/>
      <c r="HVJ312" s="1"/>
      <c r="HVK312" s="1"/>
      <c r="HVL312" s="1"/>
      <c r="HVM312" s="1"/>
      <c r="HVN312" s="1"/>
      <c r="HVO312" s="1"/>
      <c r="HVP312" s="1"/>
      <c r="HVQ312" s="1"/>
      <c r="HVR312" s="1"/>
      <c r="HVS312" s="1"/>
      <c r="HVT312" s="1"/>
      <c r="HVU312" s="1"/>
      <c r="HVV312" s="1"/>
      <c r="HVW312" s="1"/>
      <c r="HVX312" s="1"/>
      <c r="HVY312" s="1"/>
      <c r="HVZ312" s="1"/>
      <c r="HWA312" s="1"/>
      <c r="HWB312" s="1"/>
      <c r="HWC312" s="1"/>
      <c r="HWD312" s="1"/>
      <c r="HWE312" s="1"/>
      <c r="HWF312" s="1"/>
      <c r="HWG312" s="1"/>
      <c r="HWH312" s="1"/>
      <c r="HWI312" s="1"/>
      <c r="HWJ312" s="1"/>
      <c r="HWK312" s="1"/>
      <c r="HWL312" s="1"/>
      <c r="HWM312" s="1"/>
      <c r="HWN312" s="1"/>
      <c r="HWO312" s="1"/>
      <c r="HWP312" s="1"/>
      <c r="HWQ312" s="1"/>
      <c r="HWR312" s="1"/>
      <c r="HWS312" s="1"/>
      <c r="HWT312" s="1"/>
      <c r="HWU312" s="1"/>
      <c r="HWV312" s="1"/>
      <c r="HWW312" s="1"/>
      <c r="HWX312" s="1"/>
      <c r="HWY312" s="1"/>
      <c r="HWZ312" s="1"/>
      <c r="HXA312" s="1"/>
      <c r="HXB312" s="1"/>
      <c r="HXC312" s="1"/>
      <c r="HXD312" s="1"/>
      <c r="HXE312" s="1"/>
      <c r="HXF312" s="1"/>
      <c r="HXG312" s="1"/>
      <c r="HXH312" s="1"/>
      <c r="HXI312" s="1"/>
      <c r="HXJ312" s="1"/>
      <c r="HXK312" s="1"/>
      <c r="HXL312" s="1"/>
      <c r="HXM312" s="1"/>
      <c r="HXN312" s="1"/>
      <c r="HXO312" s="1"/>
      <c r="HXP312" s="1"/>
      <c r="HXQ312" s="1"/>
      <c r="HXR312" s="1"/>
      <c r="HXS312" s="1"/>
      <c r="HXT312" s="1"/>
      <c r="HXU312" s="1"/>
      <c r="HXV312" s="1"/>
      <c r="HXW312" s="1"/>
      <c r="HXX312" s="1"/>
      <c r="HXY312" s="1"/>
      <c r="HXZ312" s="1"/>
      <c r="HYA312" s="1"/>
      <c r="HYB312" s="1"/>
      <c r="HYC312" s="1"/>
      <c r="HYD312" s="1"/>
      <c r="HYE312" s="1"/>
      <c r="HYF312" s="1"/>
      <c r="HYG312" s="1"/>
      <c r="HYH312" s="1"/>
      <c r="HYI312" s="1"/>
      <c r="HYJ312" s="1"/>
      <c r="HYK312" s="1"/>
      <c r="HYL312" s="1"/>
      <c r="HYM312" s="1"/>
      <c r="HYN312" s="1"/>
      <c r="HYO312" s="1"/>
      <c r="HYP312" s="1"/>
      <c r="HYQ312" s="1"/>
      <c r="HYR312" s="1"/>
      <c r="HYS312" s="1"/>
      <c r="HYT312" s="1"/>
      <c r="HYU312" s="1"/>
      <c r="HYV312" s="1"/>
      <c r="HYW312" s="1"/>
      <c r="HYX312" s="1"/>
      <c r="HYY312" s="1"/>
      <c r="HYZ312" s="1"/>
      <c r="HZA312" s="1"/>
      <c r="HZB312" s="1"/>
      <c r="HZC312" s="1"/>
      <c r="HZD312" s="1"/>
      <c r="HZE312" s="1"/>
      <c r="HZF312" s="1"/>
      <c r="HZG312" s="1"/>
      <c r="HZH312" s="1"/>
      <c r="HZI312" s="1"/>
      <c r="HZJ312" s="1"/>
      <c r="HZK312" s="1"/>
      <c r="HZL312" s="1"/>
      <c r="HZM312" s="1"/>
      <c r="HZN312" s="1"/>
      <c r="HZO312" s="1"/>
      <c r="HZP312" s="1"/>
      <c r="HZQ312" s="1"/>
      <c r="HZR312" s="1"/>
      <c r="HZS312" s="1"/>
      <c r="HZT312" s="1"/>
      <c r="HZU312" s="1"/>
      <c r="HZV312" s="1"/>
      <c r="HZW312" s="1"/>
      <c r="HZX312" s="1"/>
      <c r="HZY312" s="1"/>
      <c r="HZZ312" s="1"/>
      <c r="IAA312" s="1"/>
      <c r="IAB312" s="1"/>
      <c r="IAC312" s="1"/>
      <c r="IAD312" s="1"/>
      <c r="IAE312" s="1"/>
      <c r="IAF312" s="1"/>
      <c r="IAG312" s="1"/>
      <c r="IAH312" s="1"/>
      <c r="IAI312" s="1"/>
      <c r="IAJ312" s="1"/>
      <c r="IAK312" s="1"/>
      <c r="IAL312" s="1"/>
      <c r="IAM312" s="1"/>
      <c r="IAN312" s="1"/>
      <c r="IAO312" s="1"/>
      <c r="IAP312" s="1"/>
      <c r="IAQ312" s="1"/>
      <c r="IAR312" s="1"/>
      <c r="IAS312" s="1"/>
      <c r="IAT312" s="1"/>
      <c r="IAU312" s="1"/>
      <c r="IAV312" s="1"/>
      <c r="IAW312" s="1"/>
      <c r="IAX312" s="1"/>
      <c r="IAY312" s="1"/>
      <c r="IAZ312" s="1"/>
      <c r="IBA312" s="1"/>
      <c r="IBB312" s="1"/>
      <c r="IBC312" s="1"/>
      <c r="IBD312" s="1"/>
      <c r="IBE312" s="1"/>
      <c r="IBF312" s="1"/>
      <c r="IBG312" s="1"/>
      <c r="IBH312" s="1"/>
      <c r="IBI312" s="1"/>
      <c r="IBJ312" s="1"/>
      <c r="IBK312" s="1"/>
      <c r="IBL312" s="1"/>
      <c r="IBM312" s="1"/>
      <c r="IBN312" s="1"/>
      <c r="IBO312" s="1"/>
      <c r="IBP312" s="1"/>
      <c r="IBQ312" s="1"/>
      <c r="IBR312" s="1"/>
      <c r="IBS312" s="1"/>
      <c r="IBT312" s="1"/>
      <c r="IBU312" s="1"/>
      <c r="IBV312" s="1"/>
      <c r="IBW312" s="1"/>
      <c r="IBX312" s="1"/>
      <c r="IBY312" s="1"/>
      <c r="IBZ312" s="1"/>
      <c r="ICA312" s="1"/>
      <c r="ICB312" s="1"/>
      <c r="ICC312" s="1"/>
      <c r="ICD312" s="1"/>
      <c r="ICE312" s="1"/>
      <c r="ICF312" s="1"/>
      <c r="ICG312" s="1"/>
      <c r="ICH312" s="1"/>
      <c r="ICI312" s="1"/>
      <c r="ICJ312" s="1"/>
      <c r="ICK312" s="1"/>
      <c r="ICL312" s="1"/>
      <c r="ICM312" s="1"/>
      <c r="ICN312" s="1"/>
      <c r="ICO312" s="1"/>
      <c r="ICP312" s="1"/>
      <c r="ICQ312" s="1"/>
      <c r="ICR312" s="1"/>
      <c r="ICS312" s="1"/>
      <c r="ICT312" s="1"/>
      <c r="ICU312" s="1"/>
      <c r="ICV312" s="1"/>
      <c r="ICW312" s="1"/>
      <c r="ICX312" s="1"/>
      <c r="ICY312" s="1"/>
      <c r="ICZ312" s="1"/>
      <c r="IDA312" s="1"/>
      <c r="IDB312" s="1"/>
      <c r="IDC312" s="1"/>
      <c r="IDD312" s="1"/>
      <c r="IDE312" s="1"/>
      <c r="IDF312" s="1"/>
      <c r="IDG312" s="1"/>
      <c r="IDH312" s="1"/>
      <c r="IDI312" s="1"/>
      <c r="IDJ312" s="1"/>
      <c r="IDK312" s="1"/>
      <c r="IDL312" s="1"/>
      <c r="IDM312" s="1"/>
      <c r="IDN312" s="1"/>
      <c r="IDO312" s="1"/>
      <c r="IDP312" s="1"/>
      <c r="IDQ312" s="1"/>
      <c r="IDR312" s="1"/>
      <c r="IDS312" s="1"/>
      <c r="IDT312" s="1"/>
      <c r="IDU312" s="1"/>
      <c r="IDV312" s="1"/>
      <c r="IDW312" s="1"/>
      <c r="IDX312" s="1"/>
      <c r="IDY312" s="1"/>
      <c r="IDZ312" s="1"/>
      <c r="IEA312" s="1"/>
      <c r="IEB312" s="1"/>
      <c r="IEC312" s="1"/>
      <c r="IED312" s="1"/>
      <c r="IEE312" s="1"/>
      <c r="IEF312" s="1"/>
      <c r="IEG312" s="1"/>
      <c r="IEH312" s="1"/>
      <c r="IEI312" s="1"/>
      <c r="IEJ312" s="1"/>
      <c r="IEK312" s="1"/>
      <c r="IEL312" s="1"/>
      <c r="IEM312" s="1"/>
      <c r="IEN312" s="1"/>
      <c r="IEO312" s="1"/>
      <c r="IEP312" s="1"/>
      <c r="IEQ312" s="1"/>
      <c r="IER312" s="1"/>
      <c r="IES312" s="1"/>
      <c r="IET312" s="1"/>
      <c r="IEU312" s="1"/>
      <c r="IEV312" s="1"/>
      <c r="IEW312" s="1"/>
      <c r="IEX312" s="1"/>
      <c r="IEY312" s="1"/>
      <c r="IEZ312" s="1"/>
      <c r="IFA312" s="1"/>
      <c r="IFB312" s="1"/>
      <c r="IFC312" s="1"/>
      <c r="IFD312" s="1"/>
      <c r="IFE312" s="1"/>
      <c r="IFF312" s="1"/>
      <c r="IFG312" s="1"/>
      <c r="IFH312" s="1"/>
      <c r="IFI312" s="1"/>
      <c r="IFJ312" s="1"/>
      <c r="IFK312" s="1"/>
      <c r="IFL312" s="1"/>
      <c r="IFM312" s="1"/>
      <c r="IFN312" s="1"/>
      <c r="IFO312" s="1"/>
      <c r="IFP312" s="1"/>
      <c r="IFQ312" s="1"/>
      <c r="IFR312" s="1"/>
      <c r="IFS312" s="1"/>
      <c r="IFT312" s="1"/>
      <c r="IFU312" s="1"/>
      <c r="IFV312" s="1"/>
      <c r="IFW312" s="1"/>
      <c r="IFX312" s="1"/>
      <c r="IFY312" s="1"/>
      <c r="IFZ312" s="1"/>
      <c r="IGA312" s="1"/>
      <c r="IGB312" s="1"/>
      <c r="IGC312" s="1"/>
      <c r="IGD312" s="1"/>
      <c r="IGE312" s="1"/>
      <c r="IGF312" s="1"/>
      <c r="IGG312" s="1"/>
      <c r="IGH312" s="1"/>
      <c r="IGI312" s="1"/>
      <c r="IGJ312" s="1"/>
      <c r="IGK312" s="1"/>
      <c r="IGL312" s="1"/>
      <c r="IGM312" s="1"/>
      <c r="IGN312" s="1"/>
      <c r="IGO312" s="1"/>
      <c r="IGP312" s="1"/>
      <c r="IGQ312" s="1"/>
      <c r="IGR312" s="1"/>
      <c r="IGS312" s="1"/>
      <c r="IGT312" s="1"/>
      <c r="IGU312" s="1"/>
      <c r="IGV312" s="1"/>
      <c r="IGW312" s="1"/>
      <c r="IGX312" s="1"/>
      <c r="IGY312" s="1"/>
      <c r="IGZ312" s="1"/>
      <c r="IHA312" s="1"/>
      <c r="IHB312" s="1"/>
      <c r="IHC312" s="1"/>
      <c r="IHD312" s="1"/>
      <c r="IHE312" s="1"/>
      <c r="IHF312" s="1"/>
      <c r="IHG312" s="1"/>
      <c r="IHH312" s="1"/>
      <c r="IHI312" s="1"/>
      <c r="IHJ312" s="1"/>
      <c r="IHK312" s="1"/>
      <c r="IHL312" s="1"/>
      <c r="IHM312" s="1"/>
      <c r="IHN312" s="1"/>
      <c r="IHO312" s="1"/>
      <c r="IHP312" s="1"/>
      <c r="IHQ312" s="1"/>
      <c r="IHR312" s="1"/>
      <c r="IHS312" s="1"/>
      <c r="IHT312" s="1"/>
      <c r="IHU312" s="1"/>
      <c r="IHV312" s="1"/>
      <c r="IHW312" s="1"/>
      <c r="IHX312" s="1"/>
      <c r="IHY312" s="1"/>
      <c r="IHZ312" s="1"/>
      <c r="IIA312" s="1"/>
      <c r="IIB312" s="1"/>
      <c r="IIC312" s="1"/>
      <c r="IID312" s="1"/>
      <c r="IIE312" s="1"/>
      <c r="IIF312" s="1"/>
      <c r="IIG312" s="1"/>
      <c r="IIH312" s="1"/>
      <c r="III312" s="1"/>
      <c r="IIJ312" s="1"/>
      <c r="IIK312" s="1"/>
      <c r="IIL312" s="1"/>
      <c r="IIM312" s="1"/>
      <c r="IIN312" s="1"/>
      <c r="IIO312" s="1"/>
      <c r="IIP312" s="1"/>
      <c r="IIQ312" s="1"/>
      <c r="IIR312" s="1"/>
      <c r="IIS312" s="1"/>
      <c r="IIT312" s="1"/>
      <c r="IIU312" s="1"/>
      <c r="IIV312" s="1"/>
      <c r="IIW312" s="1"/>
      <c r="IIX312" s="1"/>
      <c r="IIY312" s="1"/>
      <c r="IIZ312" s="1"/>
      <c r="IJA312" s="1"/>
      <c r="IJB312" s="1"/>
      <c r="IJC312" s="1"/>
      <c r="IJD312" s="1"/>
      <c r="IJE312" s="1"/>
      <c r="IJF312" s="1"/>
      <c r="IJG312" s="1"/>
      <c r="IJH312" s="1"/>
      <c r="IJI312" s="1"/>
      <c r="IJJ312" s="1"/>
      <c r="IJK312" s="1"/>
      <c r="IJL312" s="1"/>
      <c r="IJM312" s="1"/>
      <c r="IJN312" s="1"/>
      <c r="IJO312" s="1"/>
      <c r="IJP312" s="1"/>
      <c r="IJQ312" s="1"/>
      <c r="IJR312" s="1"/>
      <c r="IJS312" s="1"/>
      <c r="IJT312" s="1"/>
      <c r="IJU312" s="1"/>
      <c r="IJV312" s="1"/>
      <c r="IJW312" s="1"/>
      <c r="IJX312" s="1"/>
      <c r="IJY312" s="1"/>
      <c r="IJZ312" s="1"/>
      <c r="IKA312" s="1"/>
      <c r="IKB312" s="1"/>
      <c r="IKC312" s="1"/>
      <c r="IKD312" s="1"/>
      <c r="IKE312" s="1"/>
      <c r="IKF312" s="1"/>
      <c r="IKG312" s="1"/>
      <c r="IKH312" s="1"/>
      <c r="IKI312" s="1"/>
      <c r="IKJ312" s="1"/>
      <c r="IKK312" s="1"/>
      <c r="IKL312" s="1"/>
      <c r="IKM312" s="1"/>
      <c r="IKN312" s="1"/>
      <c r="IKO312" s="1"/>
      <c r="IKP312" s="1"/>
      <c r="IKQ312" s="1"/>
      <c r="IKR312" s="1"/>
      <c r="IKS312" s="1"/>
      <c r="IKT312" s="1"/>
      <c r="IKU312" s="1"/>
      <c r="IKV312" s="1"/>
      <c r="IKW312" s="1"/>
      <c r="IKX312" s="1"/>
      <c r="IKY312" s="1"/>
      <c r="IKZ312" s="1"/>
      <c r="ILA312" s="1"/>
      <c r="ILB312" s="1"/>
      <c r="ILC312" s="1"/>
      <c r="ILD312" s="1"/>
      <c r="ILE312" s="1"/>
      <c r="ILF312" s="1"/>
      <c r="ILG312" s="1"/>
      <c r="ILH312" s="1"/>
      <c r="ILI312" s="1"/>
      <c r="ILJ312" s="1"/>
      <c r="ILK312" s="1"/>
      <c r="ILL312" s="1"/>
      <c r="ILM312" s="1"/>
      <c r="ILN312" s="1"/>
      <c r="ILO312" s="1"/>
      <c r="ILP312" s="1"/>
      <c r="ILQ312" s="1"/>
      <c r="ILR312" s="1"/>
      <c r="ILS312" s="1"/>
      <c r="ILT312" s="1"/>
      <c r="ILU312" s="1"/>
      <c r="ILV312" s="1"/>
      <c r="ILW312" s="1"/>
      <c r="ILX312" s="1"/>
      <c r="ILY312" s="1"/>
      <c r="ILZ312" s="1"/>
      <c r="IMA312" s="1"/>
      <c r="IMB312" s="1"/>
      <c r="IMC312" s="1"/>
      <c r="IMD312" s="1"/>
      <c r="IME312" s="1"/>
      <c r="IMF312" s="1"/>
      <c r="IMG312" s="1"/>
      <c r="IMH312" s="1"/>
      <c r="IMI312" s="1"/>
      <c r="IMJ312" s="1"/>
      <c r="IMK312" s="1"/>
      <c r="IML312" s="1"/>
      <c r="IMM312" s="1"/>
      <c r="IMN312" s="1"/>
      <c r="IMO312" s="1"/>
      <c r="IMP312" s="1"/>
      <c r="IMQ312" s="1"/>
      <c r="IMR312" s="1"/>
      <c r="IMS312" s="1"/>
      <c r="IMT312" s="1"/>
      <c r="IMU312" s="1"/>
      <c r="IMV312" s="1"/>
      <c r="IMW312" s="1"/>
      <c r="IMX312" s="1"/>
      <c r="IMY312" s="1"/>
      <c r="IMZ312" s="1"/>
      <c r="INA312" s="1"/>
      <c r="INB312" s="1"/>
      <c r="INC312" s="1"/>
      <c r="IND312" s="1"/>
      <c r="INE312" s="1"/>
      <c r="INF312" s="1"/>
      <c r="ING312" s="1"/>
      <c r="INH312" s="1"/>
      <c r="INI312" s="1"/>
      <c r="INJ312" s="1"/>
      <c r="INK312" s="1"/>
      <c r="INL312" s="1"/>
      <c r="INM312" s="1"/>
      <c r="INN312" s="1"/>
      <c r="INO312" s="1"/>
      <c r="INP312" s="1"/>
      <c r="INQ312" s="1"/>
      <c r="INR312" s="1"/>
      <c r="INS312" s="1"/>
      <c r="INT312" s="1"/>
      <c r="INU312" s="1"/>
      <c r="INV312" s="1"/>
      <c r="INW312" s="1"/>
      <c r="INX312" s="1"/>
      <c r="INY312" s="1"/>
      <c r="INZ312" s="1"/>
      <c r="IOA312" s="1"/>
      <c r="IOB312" s="1"/>
      <c r="IOC312" s="1"/>
      <c r="IOD312" s="1"/>
      <c r="IOE312" s="1"/>
      <c r="IOF312" s="1"/>
      <c r="IOG312" s="1"/>
      <c r="IOH312" s="1"/>
      <c r="IOI312" s="1"/>
      <c r="IOJ312" s="1"/>
      <c r="IOK312" s="1"/>
      <c r="IOL312" s="1"/>
      <c r="IOM312" s="1"/>
      <c r="ION312" s="1"/>
      <c r="IOO312" s="1"/>
      <c r="IOP312" s="1"/>
      <c r="IOQ312" s="1"/>
      <c r="IOR312" s="1"/>
      <c r="IOS312" s="1"/>
      <c r="IOT312" s="1"/>
      <c r="IOU312" s="1"/>
      <c r="IOV312" s="1"/>
      <c r="IOW312" s="1"/>
      <c r="IOX312" s="1"/>
      <c r="IOY312" s="1"/>
      <c r="IOZ312" s="1"/>
      <c r="IPA312" s="1"/>
      <c r="IPB312" s="1"/>
      <c r="IPC312" s="1"/>
      <c r="IPD312" s="1"/>
      <c r="IPE312" s="1"/>
      <c r="IPF312" s="1"/>
      <c r="IPG312" s="1"/>
      <c r="IPH312" s="1"/>
      <c r="IPI312" s="1"/>
      <c r="IPJ312" s="1"/>
      <c r="IPK312" s="1"/>
      <c r="IPL312" s="1"/>
      <c r="IPM312" s="1"/>
      <c r="IPN312" s="1"/>
      <c r="IPO312" s="1"/>
      <c r="IPP312" s="1"/>
      <c r="IPQ312" s="1"/>
      <c r="IPR312" s="1"/>
      <c r="IPS312" s="1"/>
      <c r="IPT312" s="1"/>
      <c r="IPU312" s="1"/>
      <c r="IPV312" s="1"/>
      <c r="IPW312" s="1"/>
      <c r="IPX312" s="1"/>
      <c r="IPY312" s="1"/>
      <c r="IPZ312" s="1"/>
      <c r="IQA312" s="1"/>
      <c r="IQB312" s="1"/>
      <c r="IQC312" s="1"/>
      <c r="IQD312" s="1"/>
      <c r="IQE312" s="1"/>
      <c r="IQF312" s="1"/>
      <c r="IQG312" s="1"/>
      <c r="IQH312" s="1"/>
      <c r="IQI312" s="1"/>
      <c r="IQJ312" s="1"/>
      <c r="IQK312" s="1"/>
      <c r="IQL312" s="1"/>
      <c r="IQM312" s="1"/>
      <c r="IQN312" s="1"/>
      <c r="IQO312" s="1"/>
      <c r="IQP312" s="1"/>
      <c r="IQQ312" s="1"/>
      <c r="IQR312" s="1"/>
      <c r="IQS312" s="1"/>
      <c r="IQT312" s="1"/>
      <c r="IQU312" s="1"/>
      <c r="IQV312" s="1"/>
      <c r="IQW312" s="1"/>
      <c r="IQX312" s="1"/>
      <c r="IQY312" s="1"/>
      <c r="IQZ312" s="1"/>
      <c r="IRA312" s="1"/>
      <c r="IRB312" s="1"/>
      <c r="IRC312" s="1"/>
      <c r="IRD312" s="1"/>
      <c r="IRE312" s="1"/>
      <c r="IRF312" s="1"/>
      <c r="IRG312" s="1"/>
      <c r="IRH312" s="1"/>
      <c r="IRI312" s="1"/>
      <c r="IRJ312" s="1"/>
      <c r="IRK312" s="1"/>
      <c r="IRL312" s="1"/>
      <c r="IRM312" s="1"/>
      <c r="IRN312" s="1"/>
      <c r="IRO312" s="1"/>
      <c r="IRP312" s="1"/>
      <c r="IRQ312" s="1"/>
      <c r="IRR312" s="1"/>
      <c r="IRS312" s="1"/>
      <c r="IRT312" s="1"/>
      <c r="IRU312" s="1"/>
      <c r="IRV312" s="1"/>
      <c r="IRW312" s="1"/>
      <c r="IRX312" s="1"/>
      <c r="IRY312" s="1"/>
      <c r="IRZ312" s="1"/>
      <c r="ISA312" s="1"/>
      <c r="ISB312" s="1"/>
      <c r="ISC312" s="1"/>
      <c r="ISD312" s="1"/>
      <c r="ISE312" s="1"/>
      <c r="ISF312" s="1"/>
      <c r="ISG312" s="1"/>
      <c r="ISH312" s="1"/>
      <c r="ISI312" s="1"/>
      <c r="ISJ312" s="1"/>
      <c r="ISK312" s="1"/>
      <c r="ISL312" s="1"/>
      <c r="ISM312" s="1"/>
      <c r="ISN312" s="1"/>
      <c r="ISO312" s="1"/>
      <c r="ISP312" s="1"/>
      <c r="ISQ312" s="1"/>
      <c r="ISR312" s="1"/>
      <c r="ISS312" s="1"/>
      <c r="IST312" s="1"/>
      <c r="ISU312" s="1"/>
      <c r="ISV312" s="1"/>
      <c r="ISW312" s="1"/>
      <c r="ISX312" s="1"/>
      <c r="ISY312" s="1"/>
      <c r="ISZ312" s="1"/>
      <c r="ITA312" s="1"/>
      <c r="ITB312" s="1"/>
      <c r="ITC312" s="1"/>
      <c r="ITD312" s="1"/>
      <c r="ITE312" s="1"/>
      <c r="ITF312" s="1"/>
      <c r="ITG312" s="1"/>
      <c r="ITH312" s="1"/>
      <c r="ITI312" s="1"/>
      <c r="ITJ312" s="1"/>
      <c r="ITK312" s="1"/>
      <c r="ITL312" s="1"/>
      <c r="ITM312" s="1"/>
      <c r="ITN312" s="1"/>
      <c r="ITO312" s="1"/>
      <c r="ITP312" s="1"/>
      <c r="ITQ312" s="1"/>
      <c r="ITR312" s="1"/>
      <c r="ITS312" s="1"/>
      <c r="ITT312" s="1"/>
      <c r="ITU312" s="1"/>
      <c r="ITV312" s="1"/>
      <c r="ITW312" s="1"/>
      <c r="ITX312" s="1"/>
      <c r="ITY312" s="1"/>
      <c r="ITZ312" s="1"/>
      <c r="IUA312" s="1"/>
      <c r="IUB312" s="1"/>
      <c r="IUC312" s="1"/>
      <c r="IUD312" s="1"/>
      <c r="IUE312" s="1"/>
      <c r="IUF312" s="1"/>
      <c r="IUG312" s="1"/>
      <c r="IUH312" s="1"/>
      <c r="IUI312" s="1"/>
      <c r="IUJ312" s="1"/>
      <c r="IUK312" s="1"/>
      <c r="IUL312" s="1"/>
      <c r="IUM312" s="1"/>
      <c r="IUN312" s="1"/>
      <c r="IUO312" s="1"/>
      <c r="IUP312" s="1"/>
      <c r="IUQ312" s="1"/>
      <c r="IUR312" s="1"/>
      <c r="IUS312" s="1"/>
      <c r="IUT312" s="1"/>
      <c r="IUU312" s="1"/>
      <c r="IUV312" s="1"/>
      <c r="IUW312" s="1"/>
      <c r="IUX312" s="1"/>
      <c r="IUY312" s="1"/>
      <c r="IUZ312" s="1"/>
      <c r="IVA312" s="1"/>
      <c r="IVB312" s="1"/>
      <c r="IVC312" s="1"/>
      <c r="IVD312" s="1"/>
      <c r="IVE312" s="1"/>
      <c r="IVF312" s="1"/>
      <c r="IVG312" s="1"/>
      <c r="IVH312" s="1"/>
      <c r="IVI312" s="1"/>
      <c r="IVJ312" s="1"/>
      <c r="IVK312" s="1"/>
      <c r="IVL312" s="1"/>
      <c r="IVM312" s="1"/>
      <c r="IVN312" s="1"/>
      <c r="IVO312" s="1"/>
      <c r="IVP312" s="1"/>
      <c r="IVQ312" s="1"/>
      <c r="IVR312" s="1"/>
      <c r="IVS312" s="1"/>
      <c r="IVT312" s="1"/>
      <c r="IVU312" s="1"/>
      <c r="IVV312" s="1"/>
      <c r="IVW312" s="1"/>
      <c r="IVX312" s="1"/>
      <c r="IVY312" s="1"/>
      <c r="IVZ312" s="1"/>
      <c r="IWA312" s="1"/>
      <c r="IWB312" s="1"/>
      <c r="IWC312" s="1"/>
      <c r="IWD312" s="1"/>
      <c r="IWE312" s="1"/>
      <c r="IWF312" s="1"/>
      <c r="IWG312" s="1"/>
      <c r="IWH312" s="1"/>
      <c r="IWI312" s="1"/>
      <c r="IWJ312" s="1"/>
      <c r="IWK312" s="1"/>
      <c r="IWL312" s="1"/>
      <c r="IWM312" s="1"/>
      <c r="IWN312" s="1"/>
      <c r="IWO312" s="1"/>
      <c r="IWP312" s="1"/>
      <c r="IWQ312" s="1"/>
      <c r="IWR312" s="1"/>
      <c r="IWS312" s="1"/>
      <c r="IWT312" s="1"/>
      <c r="IWU312" s="1"/>
      <c r="IWV312" s="1"/>
      <c r="IWW312" s="1"/>
      <c r="IWX312" s="1"/>
      <c r="IWY312" s="1"/>
      <c r="IWZ312" s="1"/>
      <c r="IXA312" s="1"/>
      <c r="IXB312" s="1"/>
      <c r="IXC312" s="1"/>
      <c r="IXD312" s="1"/>
      <c r="IXE312" s="1"/>
      <c r="IXF312" s="1"/>
      <c r="IXG312" s="1"/>
      <c r="IXH312" s="1"/>
      <c r="IXI312" s="1"/>
      <c r="IXJ312" s="1"/>
      <c r="IXK312" s="1"/>
      <c r="IXL312" s="1"/>
      <c r="IXM312" s="1"/>
      <c r="IXN312" s="1"/>
      <c r="IXO312" s="1"/>
      <c r="IXP312" s="1"/>
      <c r="IXQ312" s="1"/>
      <c r="IXR312" s="1"/>
      <c r="IXS312" s="1"/>
      <c r="IXT312" s="1"/>
      <c r="IXU312" s="1"/>
      <c r="IXV312" s="1"/>
      <c r="IXW312" s="1"/>
      <c r="IXX312" s="1"/>
      <c r="IXY312" s="1"/>
      <c r="IXZ312" s="1"/>
      <c r="IYA312" s="1"/>
      <c r="IYB312" s="1"/>
      <c r="IYC312" s="1"/>
      <c r="IYD312" s="1"/>
      <c r="IYE312" s="1"/>
      <c r="IYF312" s="1"/>
      <c r="IYG312" s="1"/>
      <c r="IYH312" s="1"/>
      <c r="IYI312" s="1"/>
      <c r="IYJ312" s="1"/>
      <c r="IYK312" s="1"/>
      <c r="IYL312" s="1"/>
      <c r="IYM312" s="1"/>
      <c r="IYN312" s="1"/>
      <c r="IYO312" s="1"/>
      <c r="IYP312" s="1"/>
      <c r="IYQ312" s="1"/>
      <c r="IYR312" s="1"/>
      <c r="IYS312" s="1"/>
      <c r="IYT312" s="1"/>
      <c r="IYU312" s="1"/>
      <c r="IYV312" s="1"/>
      <c r="IYW312" s="1"/>
      <c r="IYX312" s="1"/>
      <c r="IYY312" s="1"/>
      <c r="IYZ312" s="1"/>
      <c r="IZA312" s="1"/>
      <c r="IZB312" s="1"/>
      <c r="IZC312" s="1"/>
      <c r="IZD312" s="1"/>
      <c r="IZE312" s="1"/>
      <c r="IZF312" s="1"/>
      <c r="IZG312" s="1"/>
      <c r="IZH312" s="1"/>
      <c r="IZI312" s="1"/>
      <c r="IZJ312" s="1"/>
      <c r="IZK312" s="1"/>
      <c r="IZL312" s="1"/>
      <c r="IZM312" s="1"/>
      <c r="IZN312" s="1"/>
      <c r="IZO312" s="1"/>
      <c r="IZP312" s="1"/>
      <c r="IZQ312" s="1"/>
      <c r="IZR312" s="1"/>
      <c r="IZS312" s="1"/>
      <c r="IZT312" s="1"/>
      <c r="IZU312" s="1"/>
      <c r="IZV312" s="1"/>
      <c r="IZW312" s="1"/>
      <c r="IZX312" s="1"/>
      <c r="IZY312" s="1"/>
      <c r="IZZ312" s="1"/>
      <c r="JAA312" s="1"/>
      <c r="JAB312" s="1"/>
      <c r="JAC312" s="1"/>
      <c r="JAD312" s="1"/>
      <c r="JAE312" s="1"/>
      <c r="JAF312" s="1"/>
      <c r="JAG312" s="1"/>
      <c r="JAH312" s="1"/>
      <c r="JAI312" s="1"/>
      <c r="JAJ312" s="1"/>
      <c r="JAK312" s="1"/>
      <c r="JAL312" s="1"/>
      <c r="JAM312" s="1"/>
      <c r="JAN312" s="1"/>
      <c r="JAO312" s="1"/>
      <c r="JAP312" s="1"/>
      <c r="JAQ312" s="1"/>
      <c r="JAR312" s="1"/>
      <c r="JAS312" s="1"/>
      <c r="JAT312" s="1"/>
      <c r="JAU312" s="1"/>
      <c r="JAV312" s="1"/>
      <c r="JAW312" s="1"/>
      <c r="JAX312" s="1"/>
      <c r="JAY312" s="1"/>
      <c r="JAZ312" s="1"/>
      <c r="JBA312" s="1"/>
      <c r="JBB312" s="1"/>
      <c r="JBC312" s="1"/>
      <c r="JBD312" s="1"/>
      <c r="JBE312" s="1"/>
      <c r="JBF312" s="1"/>
      <c r="JBG312" s="1"/>
      <c r="JBH312" s="1"/>
      <c r="JBI312" s="1"/>
      <c r="JBJ312" s="1"/>
      <c r="JBK312" s="1"/>
      <c r="JBL312" s="1"/>
      <c r="JBM312" s="1"/>
      <c r="JBN312" s="1"/>
      <c r="JBO312" s="1"/>
      <c r="JBP312" s="1"/>
      <c r="JBQ312" s="1"/>
      <c r="JBR312" s="1"/>
      <c r="JBS312" s="1"/>
      <c r="JBT312" s="1"/>
      <c r="JBU312" s="1"/>
      <c r="JBV312" s="1"/>
      <c r="JBW312" s="1"/>
      <c r="JBX312" s="1"/>
      <c r="JBY312" s="1"/>
      <c r="JBZ312" s="1"/>
      <c r="JCA312" s="1"/>
      <c r="JCB312" s="1"/>
      <c r="JCC312" s="1"/>
      <c r="JCD312" s="1"/>
      <c r="JCE312" s="1"/>
      <c r="JCF312" s="1"/>
      <c r="JCG312" s="1"/>
      <c r="JCH312" s="1"/>
      <c r="JCI312" s="1"/>
      <c r="JCJ312" s="1"/>
      <c r="JCK312" s="1"/>
      <c r="JCL312" s="1"/>
      <c r="JCM312" s="1"/>
      <c r="JCN312" s="1"/>
      <c r="JCO312" s="1"/>
      <c r="JCP312" s="1"/>
      <c r="JCQ312" s="1"/>
      <c r="JCR312" s="1"/>
      <c r="JCS312" s="1"/>
      <c r="JCT312" s="1"/>
      <c r="JCU312" s="1"/>
      <c r="JCV312" s="1"/>
      <c r="JCW312" s="1"/>
      <c r="JCX312" s="1"/>
      <c r="JCY312" s="1"/>
      <c r="JCZ312" s="1"/>
      <c r="JDA312" s="1"/>
      <c r="JDB312" s="1"/>
      <c r="JDC312" s="1"/>
      <c r="JDD312" s="1"/>
      <c r="JDE312" s="1"/>
      <c r="JDF312" s="1"/>
      <c r="JDG312" s="1"/>
      <c r="JDH312" s="1"/>
      <c r="JDI312" s="1"/>
      <c r="JDJ312" s="1"/>
      <c r="JDK312" s="1"/>
      <c r="JDL312" s="1"/>
      <c r="JDM312" s="1"/>
      <c r="JDN312" s="1"/>
      <c r="JDO312" s="1"/>
      <c r="JDP312" s="1"/>
      <c r="JDQ312" s="1"/>
      <c r="JDR312" s="1"/>
      <c r="JDS312" s="1"/>
      <c r="JDT312" s="1"/>
      <c r="JDU312" s="1"/>
      <c r="JDV312" s="1"/>
      <c r="JDW312" s="1"/>
      <c r="JDX312" s="1"/>
      <c r="JDY312" s="1"/>
      <c r="JDZ312" s="1"/>
      <c r="JEA312" s="1"/>
      <c r="JEB312" s="1"/>
      <c r="JEC312" s="1"/>
      <c r="JED312" s="1"/>
      <c r="JEE312" s="1"/>
      <c r="JEF312" s="1"/>
      <c r="JEG312" s="1"/>
      <c r="JEH312" s="1"/>
      <c r="JEI312" s="1"/>
      <c r="JEJ312" s="1"/>
      <c r="JEK312" s="1"/>
      <c r="JEL312" s="1"/>
      <c r="JEM312" s="1"/>
      <c r="JEN312" s="1"/>
      <c r="JEO312" s="1"/>
      <c r="JEP312" s="1"/>
      <c r="JEQ312" s="1"/>
      <c r="JER312" s="1"/>
      <c r="JES312" s="1"/>
      <c r="JET312" s="1"/>
      <c r="JEU312" s="1"/>
      <c r="JEV312" s="1"/>
      <c r="JEW312" s="1"/>
      <c r="JEX312" s="1"/>
      <c r="JEY312" s="1"/>
      <c r="JEZ312" s="1"/>
      <c r="JFA312" s="1"/>
      <c r="JFB312" s="1"/>
      <c r="JFC312" s="1"/>
      <c r="JFD312" s="1"/>
      <c r="JFE312" s="1"/>
      <c r="JFF312" s="1"/>
      <c r="JFG312" s="1"/>
      <c r="JFH312" s="1"/>
      <c r="JFI312" s="1"/>
      <c r="JFJ312" s="1"/>
      <c r="JFK312" s="1"/>
      <c r="JFL312" s="1"/>
      <c r="JFM312" s="1"/>
      <c r="JFN312" s="1"/>
      <c r="JFO312" s="1"/>
      <c r="JFP312" s="1"/>
      <c r="JFQ312" s="1"/>
      <c r="JFR312" s="1"/>
      <c r="JFS312" s="1"/>
      <c r="JFT312" s="1"/>
      <c r="JFU312" s="1"/>
      <c r="JFV312" s="1"/>
      <c r="JFW312" s="1"/>
      <c r="JFX312" s="1"/>
      <c r="JFY312" s="1"/>
      <c r="JFZ312" s="1"/>
      <c r="JGA312" s="1"/>
      <c r="JGB312" s="1"/>
      <c r="JGC312" s="1"/>
      <c r="JGD312" s="1"/>
      <c r="JGE312" s="1"/>
      <c r="JGF312" s="1"/>
      <c r="JGG312" s="1"/>
      <c r="JGH312" s="1"/>
      <c r="JGI312" s="1"/>
      <c r="JGJ312" s="1"/>
      <c r="JGK312" s="1"/>
      <c r="JGL312" s="1"/>
      <c r="JGM312" s="1"/>
      <c r="JGN312" s="1"/>
      <c r="JGO312" s="1"/>
      <c r="JGP312" s="1"/>
      <c r="JGQ312" s="1"/>
      <c r="JGR312" s="1"/>
      <c r="JGS312" s="1"/>
      <c r="JGT312" s="1"/>
      <c r="JGU312" s="1"/>
      <c r="JGV312" s="1"/>
      <c r="JGW312" s="1"/>
      <c r="JGX312" s="1"/>
      <c r="JGY312" s="1"/>
      <c r="JGZ312" s="1"/>
      <c r="JHA312" s="1"/>
      <c r="JHB312" s="1"/>
      <c r="JHC312" s="1"/>
      <c r="JHD312" s="1"/>
      <c r="JHE312" s="1"/>
      <c r="JHF312" s="1"/>
      <c r="JHG312" s="1"/>
      <c r="JHH312" s="1"/>
      <c r="JHI312" s="1"/>
      <c r="JHJ312" s="1"/>
      <c r="JHK312" s="1"/>
      <c r="JHL312" s="1"/>
      <c r="JHM312" s="1"/>
      <c r="JHN312" s="1"/>
      <c r="JHO312" s="1"/>
      <c r="JHP312" s="1"/>
      <c r="JHQ312" s="1"/>
      <c r="JHR312" s="1"/>
      <c r="JHS312" s="1"/>
      <c r="JHT312" s="1"/>
      <c r="JHU312" s="1"/>
      <c r="JHV312" s="1"/>
      <c r="JHW312" s="1"/>
      <c r="JHX312" s="1"/>
      <c r="JHY312" s="1"/>
      <c r="JHZ312" s="1"/>
      <c r="JIA312" s="1"/>
      <c r="JIB312" s="1"/>
      <c r="JIC312" s="1"/>
      <c r="JID312" s="1"/>
      <c r="JIE312" s="1"/>
      <c r="JIF312" s="1"/>
      <c r="JIG312" s="1"/>
      <c r="JIH312" s="1"/>
      <c r="JII312" s="1"/>
      <c r="JIJ312" s="1"/>
      <c r="JIK312" s="1"/>
      <c r="JIL312" s="1"/>
      <c r="JIM312" s="1"/>
      <c r="JIN312" s="1"/>
      <c r="JIO312" s="1"/>
      <c r="JIP312" s="1"/>
      <c r="JIQ312" s="1"/>
      <c r="JIR312" s="1"/>
      <c r="JIS312" s="1"/>
      <c r="JIT312" s="1"/>
      <c r="JIU312" s="1"/>
      <c r="JIV312" s="1"/>
      <c r="JIW312" s="1"/>
      <c r="JIX312" s="1"/>
      <c r="JIY312" s="1"/>
      <c r="JIZ312" s="1"/>
      <c r="JJA312" s="1"/>
      <c r="JJB312" s="1"/>
      <c r="JJC312" s="1"/>
      <c r="JJD312" s="1"/>
      <c r="JJE312" s="1"/>
      <c r="JJF312" s="1"/>
      <c r="JJG312" s="1"/>
      <c r="JJH312" s="1"/>
      <c r="JJI312" s="1"/>
      <c r="JJJ312" s="1"/>
      <c r="JJK312" s="1"/>
      <c r="JJL312" s="1"/>
      <c r="JJM312" s="1"/>
      <c r="JJN312" s="1"/>
      <c r="JJO312" s="1"/>
      <c r="JJP312" s="1"/>
      <c r="JJQ312" s="1"/>
      <c r="JJR312" s="1"/>
      <c r="JJS312" s="1"/>
      <c r="JJT312" s="1"/>
      <c r="JJU312" s="1"/>
      <c r="JJV312" s="1"/>
      <c r="JJW312" s="1"/>
      <c r="JJX312" s="1"/>
      <c r="JJY312" s="1"/>
      <c r="JJZ312" s="1"/>
      <c r="JKA312" s="1"/>
      <c r="JKB312" s="1"/>
      <c r="JKC312" s="1"/>
      <c r="JKD312" s="1"/>
      <c r="JKE312" s="1"/>
      <c r="JKF312" s="1"/>
      <c r="JKG312" s="1"/>
      <c r="JKH312" s="1"/>
      <c r="JKI312" s="1"/>
      <c r="JKJ312" s="1"/>
      <c r="JKK312" s="1"/>
      <c r="JKL312" s="1"/>
      <c r="JKM312" s="1"/>
      <c r="JKN312" s="1"/>
      <c r="JKO312" s="1"/>
      <c r="JKP312" s="1"/>
      <c r="JKQ312" s="1"/>
      <c r="JKR312" s="1"/>
      <c r="JKS312" s="1"/>
      <c r="JKT312" s="1"/>
      <c r="JKU312" s="1"/>
      <c r="JKV312" s="1"/>
      <c r="JKW312" s="1"/>
      <c r="JKX312" s="1"/>
      <c r="JKY312" s="1"/>
      <c r="JKZ312" s="1"/>
      <c r="JLA312" s="1"/>
      <c r="JLB312" s="1"/>
      <c r="JLC312" s="1"/>
      <c r="JLD312" s="1"/>
      <c r="JLE312" s="1"/>
      <c r="JLF312" s="1"/>
      <c r="JLG312" s="1"/>
      <c r="JLH312" s="1"/>
      <c r="JLI312" s="1"/>
      <c r="JLJ312" s="1"/>
      <c r="JLK312" s="1"/>
      <c r="JLL312" s="1"/>
      <c r="JLM312" s="1"/>
      <c r="JLN312" s="1"/>
      <c r="JLO312" s="1"/>
      <c r="JLP312" s="1"/>
      <c r="JLQ312" s="1"/>
      <c r="JLR312" s="1"/>
      <c r="JLS312" s="1"/>
      <c r="JLT312" s="1"/>
      <c r="JLU312" s="1"/>
      <c r="JLV312" s="1"/>
      <c r="JLW312" s="1"/>
      <c r="JLX312" s="1"/>
      <c r="JLY312" s="1"/>
      <c r="JLZ312" s="1"/>
      <c r="JMA312" s="1"/>
      <c r="JMB312" s="1"/>
      <c r="JMC312" s="1"/>
      <c r="JMD312" s="1"/>
      <c r="JME312" s="1"/>
      <c r="JMF312" s="1"/>
      <c r="JMG312" s="1"/>
      <c r="JMH312" s="1"/>
      <c r="JMI312" s="1"/>
      <c r="JMJ312" s="1"/>
      <c r="JMK312" s="1"/>
      <c r="JML312" s="1"/>
      <c r="JMM312" s="1"/>
      <c r="JMN312" s="1"/>
      <c r="JMO312" s="1"/>
      <c r="JMP312" s="1"/>
      <c r="JMQ312" s="1"/>
      <c r="JMR312" s="1"/>
      <c r="JMS312" s="1"/>
      <c r="JMT312" s="1"/>
      <c r="JMU312" s="1"/>
      <c r="JMV312" s="1"/>
      <c r="JMW312" s="1"/>
      <c r="JMX312" s="1"/>
      <c r="JMY312" s="1"/>
      <c r="JMZ312" s="1"/>
      <c r="JNA312" s="1"/>
      <c r="JNB312" s="1"/>
      <c r="JNC312" s="1"/>
      <c r="JND312" s="1"/>
      <c r="JNE312" s="1"/>
      <c r="JNF312" s="1"/>
      <c r="JNG312" s="1"/>
      <c r="JNH312" s="1"/>
      <c r="JNI312" s="1"/>
      <c r="JNJ312" s="1"/>
      <c r="JNK312" s="1"/>
      <c r="JNL312" s="1"/>
      <c r="JNM312" s="1"/>
      <c r="JNN312" s="1"/>
      <c r="JNO312" s="1"/>
      <c r="JNP312" s="1"/>
      <c r="JNQ312" s="1"/>
      <c r="JNR312" s="1"/>
      <c r="JNS312" s="1"/>
      <c r="JNT312" s="1"/>
      <c r="JNU312" s="1"/>
      <c r="JNV312" s="1"/>
      <c r="JNW312" s="1"/>
      <c r="JNX312" s="1"/>
      <c r="JNY312" s="1"/>
      <c r="JNZ312" s="1"/>
      <c r="JOA312" s="1"/>
      <c r="JOB312" s="1"/>
      <c r="JOC312" s="1"/>
      <c r="JOD312" s="1"/>
      <c r="JOE312" s="1"/>
      <c r="JOF312" s="1"/>
      <c r="JOG312" s="1"/>
      <c r="JOH312" s="1"/>
      <c r="JOI312" s="1"/>
      <c r="JOJ312" s="1"/>
      <c r="JOK312" s="1"/>
      <c r="JOL312" s="1"/>
      <c r="JOM312" s="1"/>
      <c r="JON312" s="1"/>
      <c r="JOO312" s="1"/>
      <c r="JOP312" s="1"/>
      <c r="JOQ312" s="1"/>
      <c r="JOR312" s="1"/>
      <c r="JOS312" s="1"/>
      <c r="JOT312" s="1"/>
      <c r="JOU312" s="1"/>
      <c r="JOV312" s="1"/>
      <c r="JOW312" s="1"/>
      <c r="JOX312" s="1"/>
      <c r="JOY312" s="1"/>
      <c r="JOZ312" s="1"/>
      <c r="JPA312" s="1"/>
      <c r="JPB312" s="1"/>
      <c r="JPC312" s="1"/>
      <c r="JPD312" s="1"/>
      <c r="JPE312" s="1"/>
      <c r="JPF312" s="1"/>
      <c r="JPG312" s="1"/>
      <c r="JPH312" s="1"/>
      <c r="JPI312" s="1"/>
      <c r="JPJ312" s="1"/>
      <c r="JPK312" s="1"/>
      <c r="JPL312" s="1"/>
      <c r="JPM312" s="1"/>
      <c r="JPN312" s="1"/>
      <c r="JPO312" s="1"/>
      <c r="JPP312" s="1"/>
      <c r="JPQ312" s="1"/>
      <c r="JPR312" s="1"/>
      <c r="JPS312" s="1"/>
      <c r="JPT312" s="1"/>
      <c r="JPU312" s="1"/>
      <c r="JPV312" s="1"/>
      <c r="JPW312" s="1"/>
      <c r="JPX312" s="1"/>
      <c r="JPY312" s="1"/>
      <c r="JPZ312" s="1"/>
      <c r="JQA312" s="1"/>
      <c r="JQB312" s="1"/>
      <c r="JQC312" s="1"/>
      <c r="JQD312" s="1"/>
      <c r="JQE312" s="1"/>
      <c r="JQF312" s="1"/>
      <c r="JQG312" s="1"/>
      <c r="JQH312" s="1"/>
      <c r="JQI312" s="1"/>
      <c r="JQJ312" s="1"/>
      <c r="JQK312" s="1"/>
      <c r="JQL312" s="1"/>
      <c r="JQM312" s="1"/>
      <c r="JQN312" s="1"/>
      <c r="JQO312" s="1"/>
      <c r="JQP312" s="1"/>
      <c r="JQQ312" s="1"/>
      <c r="JQR312" s="1"/>
      <c r="JQS312" s="1"/>
      <c r="JQT312" s="1"/>
      <c r="JQU312" s="1"/>
      <c r="JQV312" s="1"/>
      <c r="JQW312" s="1"/>
      <c r="JQX312" s="1"/>
      <c r="JQY312" s="1"/>
      <c r="JQZ312" s="1"/>
      <c r="JRA312" s="1"/>
      <c r="JRB312" s="1"/>
      <c r="JRC312" s="1"/>
      <c r="JRD312" s="1"/>
      <c r="JRE312" s="1"/>
      <c r="JRF312" s="1"/>
      <c r="JRG312" s="1"/>
      <c r="JRH312" s="1"/>
      <c r="JRI312" s="1"/>
      <c r="JRJ312" s="1"/>
      <c r="JRK312" s="1"/>
      <c r="JRL312" s="1"/>
      <c r="JRM312" s="1"/>
      <c r="JRN312" s="1"/>
      <c r="JRO312" s="1"/>
      <c r="JRP312" s="1"/>
      <c r="JRQ312" s="1"/>
      <c r="JRR312" s="1"/>
      <c r="JRS312" s="1"/>
      <c r="JRT312" s="1"/>
      <c r="JRU312" s="1"/>
      <c r="JRV312" s="1"/>
      <c r="JRW312" s="1"/>
      <c r="JRX312" s="1"/>
      <c r="JRY312" s="1"/>
      <c r="JRZ312" s="1"/>
      <c r="JSA312" s="1"/>
      <c r="JSB312" s="1"/>
      <c r="JSC312" s="1"/>
      <c r="JSD312" s="1"/>
      <c r="JSE312" s="1"/>
      <c r="JSF312" s="1"/>
      <c r="JSG312" s="1"/>
      <c r="JSH312" s="1"/>
      <c r="JSI312" s="1"/>
      <c r="JSJ312" s="1"/>
      <c r="JSK312" s="1"/>
      <c r="JSL312" s="1"/>
      <c r="JSM312" s="1"/>
      <c r="JSN312" s="1"/>
      <c r="JSO312" s="1"/>
      <c r="JSP312" s="1"/>
      <c r="JSQ312" s="1"/>
      <c r="JSR312" s="1"/>
      <c r="JSS312" s="1"/>
      <c r="JST312" s="1"/>
      <c r="JSU312" s="1"/>
      <c r="JSV312" s="1"/>
      <c r="JSW312" s="1"/>
      <c r="JSX312" s="1"/>
      <c r="JSY312" s="1"/>
      <c r="JSZ312" s="1"/>
      <c r="JTA312" s="1"/>
      <c r="JTB312" s="1"/>
      <c r="JTC312" s="1"/>
      <c r="JTD312" s="1"/>
      <c r="JTE312" s="1"/>
      <c r="JTF312" s="1"/>
      <c r="JTG312" s="1"/>
      <c r="JTH312" s="1"/>
      <c r="JTI312" s="1"/>
      <c r="JTJ312" s="1"/>
      <c r="JTK312" s="1"/>
      <c r="JTL312" s="1"/>
      <c r="JTM312" s="1"/>
      <c r="JTN312" s="1"/>
      <c r="JTO312" s="1"/>
      <c r="JTP312" s="1"/>
      <c r="JTQ312" s="1"/>
      <c r="JTR312" s="1"/>
      <c r="JTS312" s="1"/>
      <c r="JTT312" s="1"/>
      <c r="JTU312" s="1"/>
      <c r="JTV312" s="1"/>
      <c r="JTW312" s="1"/>
      <c r="JTX312" s="1"/>
      <c r="JTY312" s="1"/>
      <c r="JTZ312" s="1"/>
      <c r="JUA312" s="1"/>
      <c r="JUB312" s="1"/>
      <c r="JUC312" s="1"/>
      <c r="JUD312" s="1"/>
      <c r="JUE312" s="1"/>
      <c r="JUF312" s="1"/>
      <c r="JUG312" s="1"/>
      <c r="JUH312" s="1"/>
      <c r="JUI312" s="1"/>
      <c r="JUJ312" s="1"/>
      <c r="JUK312" s="1"/>
      <c r="JUL312" s="1"/>
      <c r="JUM312" s="1"/>
      <c r="JUN312" s="1"/>
      <c r="JUO312" s="1"/>
      <c r="JUP312" s="1"/>
      <c r="JUQ312" s="1"/>
      <c r="JUR312" s="1"/>
      <c r="JUS312" s="1"/>
      <c r="JUT312" s="1"/>
      <c r="JUU312" s="1"/>
      <c r="JUV312" s="1"/>
      <c r="JUW312" s="1"/>
      <c r="JUX312" s="1"/>
      <c r="JUY312" s="1"/>
      <c r="JUZ312" s="1"/>
      <c r="JVA312" s="1"/>
      <c r="JVB312" s="1"/>
      <c r="JVC312" s="1"/>
      <c r="JVD312" s="1"/>
      <c r="JVE312" s="1"/>
      <c r="JVF312" s="1"/>
      <c r="JVG312" s="1"/>
      <c r="JVH312" s="1"/>
      <c r="JVI312" s="1"/>
      <c r="JVJ312" s="1"/>
      <c r="JVK312" s="1"/>
      <c r="JVL312" s="1"/>
      <c r="JVM312" s="1"/>
      <c r="JVN312" s="1"/>
      <c r="JVO312" s="1"/>
      <c r="JVP312" s="1"/>
      <c r="JVQ312" s="1"/>
      <c r="JVR312" s="1"/>
      <c r="JVS312" s="1"/>
      <c r="JVT312" s="1"/>
      <c r="JVU312" s="1"/>
      <c r="JVV312" s="1"/>
      <c r="JVW312" s="1"/>
      <c r="JVX312" s="1"/>
      <c r="JVY312" s="1"/>
      <c r="JVZ312" s="1"/>
      <c r="JWA312" s="1"/>
      <c r="JWB312" s="1"/>
      <c r="JWC312" s="1"/>
      <c r="JWD312" s="1"/>
      <c r="JWE312" s="1"/>
      <c r="JWF312" s="1"/>
      <c r="JWG312" s="1"/>
      <c r="JWH312" s="1"/>
      <c r="JWI312" s="1"/>
      <c r="JWJ312" s="1"/>
      <c r="JWK312" s="1"/>
      <c r="JWL312" s="1"/>
      <c r="JWM312" s="1"/>
      <c r="JWN312" s="1"/>
      <c r="JWO312" s="1"/>
      <c r="JWP312" s="1"/>
      <c r="JWQ312" s="1"/>
      <c r="JWR312" s="1"/>
      <c r="JWS312" s="1"/>
      <c r="JWT312" s="1"/>
      <c r="JWU312" s="1"/>
      <c r="JWV312" s="1"/>
      <c r="JWW312" s="1"/>
      <c r="JWX312" s="1"/>
      <c r="JWY312" s="1"/>
      <c r="JWZ312" s="1"/>
      <c r="JXA312" s="1"/>
      <c r="JXB312" s="1"/>
      <c r="JXC312" s="1"/>
      <c r="JXD312" s="1"/>
      <c r="JXE312" s="1"/>
      <c r="JXF312" s="1"/>
      <c r="JXG312" s="1"/>
      <c r="JXH312" s="1"/>
      <c r="JXI312" s="1"/>
      <c r="JXJ312" s="1"/>
      <c r="JXK312" s="1"/>
      <c r="JXL312" s="1"/>
      <c r="JXM312" s="1"/>
      <c r="JXN312" s="1"/>
      <c r="JXO312" s="1"/>
      <c r="JXP312" s="1"/>
      <c r="JXQ312" s="1"/>
      <c r="JXR312" s="1"/>
      <c r="JXS312" s="1"/>
      <c r="JXT312" s="1"/>
      <c r="JXU312" s="1"/>
      <c r="JXV312" s="1"/>
      <c r="JXW312" s="1"/>
      <c r="JXX312" s="1"/>
      <c r="JXY312" s="1"/>
      <c r="JXZ312" s="1"/>
      <c r="JYA312" s="1"/>
      <c r="JYB312" s="1"/>
      <c r="JYC312" s="1"/>
      <c r="JYD312" s="1"/>
      <c r="JYE312" s="1"/>
      <c r="JYF312" s="1"/>
      <c r="JYG312" s="1"/>
      <c r="JYH312" s="1"/>
      <c r="JYI312" s="1"/>
      <c r="JYJ312" s="1"/>
      <c r="JYK312" s="1"/>
      <c r="JYL312" s="1"/>
      <c r="JYM312" s="1"/>
      <c r="JYN312" s="1"/>
      <c r="JYO312" s="1"/>
      <c r="JYP312" s="1"/>
      <c r="JYQ312" s="1"/>
      <c r="JYR312" s="1"/>
      <c r="JYS312" s="1"/>
      <c r="JYT312" s="1"/>
      <c r="JYU312" s="1"/>
      <c r="JYV312" s="1"/>
      <c r="JYW312" s="1"/>
      <c r="JYX312" s="1"/>
      <c r="JYY312" s="1"/>
      <c r="JYZ312" s="1"/>
      <c r="JZA312" s="1"/>
      <c r="JZB312" s="1"/>
      <c r="JZC312" s="1"/>
      <c r="JZD312" s="1"/>
      <c r="JZE312" s="1"/>
      <c r="JZF312" s="1"/>
      <c r="JZG312" s="1"/>
      <c r="JZH312" s="1"/>
      <c r="JZI312" s="1"/>
      <c r="JZJ312" s="1"/>
      <c r="JZK312" s="1"/>
      <c r="JZL312" s="1"/>
      <c r="JZM312" s="1"/>
      <c r="JZN312" s="1"/>
      <c r="JZO312" s="1"/>
      <c r="JZP312" s="1"/>
      <c r="JZQ312" s="1"/>
      <c r="JZR312" s="1"/>
      <c r="JZS312" s="1"/>
      <c r="JZT312" s="1"/>
      <c r="JZU312" s="1"/>
      <c r="JZV312" s="1"/>
      <c r="JZW312" s="1"/>
      <c r="JZX312" s="1"/>
      <c r="JZY312" s="1"/>
      <c r="JZZ312" s="1"/>
      <c r="KAA312" s="1"/>
      <c r="KAB312" s="1"/>
      <c r="KAC312" s="1"/>
      <c r="KAD312" s="1"/>
      <c r="KAE312" s="1"/>
      <c r="KAF312" s="1"/>
      <c r="KAG312" s="1"/>
      <c r="KAH312" s="1"/>
      <c r="KAI312" s="1"/>
      <c r="KAJ312" s="1"/>
      <c r="KAK312" s="1"/>
      <c r="KAL312" s="1"/>
      <c r="KAM312" s="1"/>
      <c r="KAN312" s="1"/>
      <c r="KAO312" s="1"/>
      <c r="KAP312" s="1"/>
      <c r="KAQ312" s="1"/>
      <c r="KAR312" s="1"/>
      <c r="KAS312" s="1"/>
      <c r="KAT312" s="1"/>
      <c r="KAU312" s="1"/>
      <c r="KAV312" s="1"/>
      <c r="KAW312" s="1"/>
      <c r="KAX312" s="1"/>
      <c r="KAY312" s="1"/>
      <c r="KAZ312" s="1"/>
      <c r="KBA312" s="1"/>
      <c r="KBB312" s="1"/>
      <c r="KBC312" s="1"/>
      <c r="KBD312" s="1"/>
      <c r="KBE312" s="1"/>
      <c r="KBF312" s="1"/>
      <c r="KBG312" s="1"/>
      <c r="KBH312" s="1"/>
      <c r="KBI312" s="1"/>
      <c r="KBJ312" s="1"/>
      <c r="KBK312" s="1"/>
      <c r="KBL312" s="1"/>
      <c r="KBM312" s="1"/>
      <c r="KBN312" s="1"/>
      <c r="KBO312" s="1"/>
      <c r="KBP312" s="1"/>
      <c r="KBQ312" s="1"/>
      <c r="KBR312" s="1"/>
      <c r="KBS312" s="1"/>
      <c r="KBT312" s="1"/>
      <c r="KBU312" s="1"/>
      <c r="KBV312" s="1"/>
      <c r="KBW312" s="1"/>
      <c r="KBX312" s="1"/>
      <c r="KBY312" s="1"/>
      <c r="KBZ312" s="1"/>
      <c r="KCA312" s="1"/>
      <c r="KCB312" s="1"/>
      <c r="KCC312" s="1"/>
      <c r="KCD312" s="1"/>
      <c r="KCE312" s="1"/>
      <c r="KCF312" s="1"/>
      <c r="KCG312" s="1"/>
      <c r="KCH312" s="1"/>
      <c r="KCI312" s="1"/>
      <c r="KCJ312" s="1"/>
      <c r="KCK312" s="1"/>
      <c r="KCL312" s="1"/>
      <c r="KCM312" s="1"/>
      <c r="KCN312" s="1"/>
      <c r="KCO312" s="1"/>
      <c r="KCP312" s="1"/>
      <c r="KCQ312" s="1"/>
      <c r="KCR312" s="1"/>
      <c r="KCS312" s="1"/>
      <c r="KCT312" s="1"/>
      <c r="KCU312" s="1"/>
      <c r="KCV312" s="1"/>
      <c r="KCW312" s="1"/>
      <c r="KCX312" s="1"/>
      <c r="KCY312" s="1"/>
      <c r="KCZ312" s="1"/>
      <c r="KDA312" s="1"/>
      <c r="KDB312" s="1"/>
      <c r="KDC312" s="1"/>
      <c r="KDD312" s="1"/>
      <c r="KDE312" s="1"/>
      <c r="KDF312" s="1"/>
      <c r="KDG312" s="1"/>
      <c r="KDH312" s="1"/>
      <c r="KDI312" s="1"/>
      <c r="KDJ312" s="1"/>
      <c r="KDK312" s="1"/>
      <c r="KDL312" s="1"/>
      <c r="KDM312" s="1"/>
      <c r="KDN312" s="1"/>
      <c r="KDO312" s="1"/>
      <c r="KDP312" s="1"/>
      <c r="KDQ312" s="1"/>
      <c r="KDR312" s="1"/>
      <c r="KDS312" s="1"/>
      <c r="KDT312" s="1"/>
      <c r="KDU312" s="1"/>
      <c r="KDV312" s="1"/>
      <c r="KDW312" s="1"/>
      <c r="KDX312" s="1"/>
      <c r="KDY312" s="1"/>
      <c r="KDZ312" s="1"/>
      <c r="KEA312" s="1"/>
      <c r="KEB312" s="1"/>
      <c r="KEC312" s="1"/>
      <c r="KED312" s="1"/>
      <c r="KEE312" s="1"/>
      <c r="KEF312" s="1"/>
      <c r="KEG312" s="1"/>
      <c r="KEH312" s="1"/>
      <c r="KEI312" s="1"/>
      <c r="KEJ312" s="1"/>
      <c r="KEK312" s="1"/>
      <c r="KEL312" s="1"/>
      <c r="KEM312" s="1"/>
      <c r="KEN312" s="1"/>
      <c r="KEO312" s="1"/>
      <c r="KEP312" s="1"/>
      <c r="KEQ312" s="1"/>
      <c r="KER312" s="1"/>
      <c r="KES312" s="1"/>
      <c r="KET312" s="1"/>
      <c r="KEU312" s="1"/>
      <c r="KEV312" s="1"/>
      <c r="KEW312" s="1"/>
      <c r="KEX312" s="1"/>
      <c r="KEY312" s="1"/>
      <c r="KEZ312" s="1"/>
      <c r="KFA312" s="1"/>
      <c r="KFB312" s="1"/>
      <c r="KFC312" s="1"/>
      <c r="KFD312" s="1"/>
      <c r="KFE312" s="1"/>
      <c r="KFF312" s="1"/>
      <c r="KFG312" s="1"/>
      <c r="KFH312" s="1"/>
      <c r="KFI312" s="1"/>
      <c r="KFJ312" s="1"/>
      <c r="KFK312" s="1"/>
      <c r="KFL312" s="1"/>
      <c r="KFM312" s="1"/>
      <c r="KFN312" s="1"/>
      <c r="KFO312" s="1"/>
      <c r="KFP312" s="1"/>
      <c r="KFQ312" s="1"/>
      <c r="KFR312" s="1"/>
      <c r="KFS312" s="1"/>
      <c r="KFT312" s="1"/>
      <c r="KFU312" s="1"/>
      <c r="KFV312" s="1"/>
      <c r="KFW312" s="1"/>
      <c r="KFX312" s="1"/>
      <c r="KFY312" s="1"/>
      <c r="KFZ312" s="1"/>
      <c r="KGA312" s="1"/>
      <c r="KGB312" s="1"/>
      <c r="KGC312" s="1"/>
      <c r="KGD312" s="1"/>
      <c r="KGE312" s="1"/>
      <c r="KGF312" s="1"/>
      <c r="KGG312" s="1"/>
      <c r="KGH312" s="1"/>
      <c r="KGI312" s="1"/>
      <c r="KGJ312" s="1"/>
      <c r="KGK312" s="1"/>
      <c r="KGL312" s="1"/>
      <c r="KGM312" s="1"/>
      <c r="KGN312" s="1"/>
      <c r="KGO312" s="1"/>
      <c r="KGP312" s="1"/>
      <c r="KGQ312" s="1"/>
      <c r="KGR312" s="1"/>
      <c r="KGS312" s="1"/>
      <c r="KGT312" s="1"/>
      <c r="KGU312" s="1"/>
      <c r="KGV312" s="1"/>
      <c r="KGW312" s="1"/>
      <c r="KGX312" s="1"/>
      <c r="KGY312" s="1"/>
      <c r="KGZ312" s="1"/>
      <c r="KHA312" s="1"/>
      <c r="KHB312" s="1"/>
      <c r="KHC312" s="1"/>
      <c r="KHD312" s="1"/>
      <c r="KHE312" s="1"/>
      <c r="KHF312" s="1"/>
      <c r="KHG312" s="1"/>
      <c r="KHH312" s="1"/>
      <c r="KHI312" s="1"/>
      <c r="KHJ312" s="1"/>
      <c r="KHK312" s="1"/>
      <c r="KHL312" s="1"/>
      <c r="KHM312" s="1"/>
      <c r="KHN312" s="1"/>
      <c r="KHO312" s="1"/>
      <c r="KHP312" s="1"/>
      <c r="KHQ312" s="1"/>
      <c r="KHR312" s="1"/>
      <c r="KHS312" s="1"/>
      <c r="KHT312" s="1"/>
      <c r="KHU312" s="1"/>
      <c r="KHV312" s="1"/>
      <c r="KHW312" s="1"/>
      <c r="KHX312" s="1"/>
      <c r="KHY312" s="1"/>
      <c r="KHZ312" s="1"/>
      <c r="KIA312" s="1"/>
      <c r="KIB312" s="1"/>
      <c r="KIC312" s="1"/>
      <c r="KID312" s="1"/>
      <c r="KIE312" s="1"/>
      <c r="KIF312" s="1"/>
      <c r="KIG312" s="1"/>
      <c r="KIH312" s="1"/>
      <c r="KII312" s="1"/>
      <c r="KIJ312" s="1"/>
      <c r="KIK312" s="1"/>
      <c r="KIL312" s="1"/>
      <c r="KIM312" s="1"/>
      <c r="KIN312" s="1"/>
      <c r="KIO312" s="1"/>
      <c r="KIP312" s="1"/>
      <c r="KIQ312" s="1"/>
      <c r="KIR312" s="1"/>
      <c r="KIS312" s="1"/>
      <c r="KIT312" s="1"/>
      <c r="KIU312" s="1"/>
      <c r="KIV312" s="1"/>
      <c r="KIW312" s="1"/>
      <c r="KIX312" s="1"/>
      <c r="KIY312" s="1"/>
      <c r="KIZ312" s="1"/>
      <c r="KJA312" s="1"/>
      <c r="KJB312" s="1"/>
      <c r="KJC312" s="1"/>
      <c r="KJD312" s="1"/>
      <c r="KJE312" s="1"/>
      <c r="KJF312" s="1"/>
      <c r="KJG312" s="1"/>
      <c r="KJH312" s="1"/>
      <c r="KJI312" s="1"/>
      <c r="KJJ312" s="1"/>
      <c r="KJK312" s="1"/>
      <c r="KJL312" s="1"/>
      <c r="KJM312" s="1"/>
      <c r="KJN312" s="1"/>
      <c r="KJO312" s="1"/>
      <c r="KJP312" s="1"/>
      <c r="KJQ312" s="1"/>
      <c r="KJR312" s="1"/>
      <c r="KJS312" s="1"/>
      <c r="KJT312" s="1"/>
      <c r="KJU312" s="1"/>
      <c r="KJV312" s="1"/>
      <c r="KJW312" s="1"/>
      <c r="KJX312" s="1"/>
      <c r="KJY312" s="1"/>
      <c r="KJZ312" s="1"/>
      <c r="KKA312" s="1"/>
      <c r="KKB312" s="1"/>
      <c r="KKC312" s="1"/>
      <c r="KKD312" s="1"/>
      <c r="KKE312" s="1"/>
      <c r="KKF312" s="1"/>
      <c r="KKG312" s="1"/>
      <c r="KKH312" s="1"/>
      <c r="KKI312" s="1"/>
      <c r="KKJ312" s="1"/>
      <c r="KKK312" s="1"/>
      <c r="KKL312" s="1"/>
      <c r="KKM312" s="1"/>
      <c r="KKN312" s="1"/>
      <c r="KKO312" s="1"/>
      <c r="KKP312" s="1"/>
      <c r="KKQ312" s="1"/>
      <c r="KKR312" s="1"/>
      <c r="KKS312" s="1"/>
      <c r="KKT312" s="1"/>
      <c r="KKU312" s="1"/>
      <c r="KKV312" s="1"/>
      <c r="KKW312" s="1"/>
      <c r="KKX312" s="1"/>
      <c r="KKY312" s="1"/>
      <c r="KKZ312" s="1"/>
      <c r="KLA312" s="1"/>
      <c r="KLB312" s="1"/>
      <c r="KLC312" s="1"/>
      <c r="KLD312" s="1"/>
      <c r="KLE312" s="1"/>
      <c r="KLF312" s="1"/>
      <c r="KLG312" s="1"/>
      <c r="KLH312" s="1"/>
      <c r="KLI312" s="1"/>
      <c r="KLJ312" s="1"/>
      <c r="KLK312" s="1"/>
      <c r="KLL312" s="1"/>
      <c r="KLM312" s="1"/>
      <c r="KLN312" s="1"/>
      <c r="KLO312" s="1"/>
      <c r="KLP312" s="1"/>
      <c r="KLQ312" s="1"/>
      <c r="KLR312" s="1"/>
      <c r="KLS312" s="1"/>
      <c r="KLT312" s="1"/>
      <c r="KLU312" s="1"/>
      <c r="KLV312" s="1"/>
      <c r="KLW312" s="1"/>
      <c r="KLX312" s="1"/>
      <c r="KLY312" s="1"/>
      <c r="KLZ312" s="1"/>
      <c r="KMA312" s="1"/>
      <c r="KMB312" s="1"/>
      <c r="KMC312" s="1"/>
      <c r="KMD312" s="1"/>
      <c r="KME312" s="1"/>
      <c r="KMF312" s="1"/>
      <c r="KMG312" s="1"/>
      <c r="KMH312" s="1"/>
      <c r="KMI312" s="1"/>
      <c r="KMJ312" s="1"/>
      <c r="KMK312" s="1"/>
      <c r="KML312" s="1"/>
      <c r="KMM312" s="1"/>
      <c r="KMN312" s="1"/>
      <c r="KMO312" s="1"/>
      <c r="KMP312" s="1"/>
      <c r="KMQ312" s="1"/>
      <c r="KMR312" s="1"/>
      <c r="KMS312" s="1"/>
      <c r="KMT312" s="1"/>
      <c r="KMU312" s="1"/>
      <c r="KMV312" s="1"/>
      <c r="KMW312" s="1"/>
      <c r="KMX312" s="1"/>
      <c r="KMY312" s="1"/>
      <c r="KMZ312" s="1"/>
      <c r="KNA312" s="1"/>
      <c r="KNB312" s="1"/>
      <c r="KNC312" s="1"/>
      <c r="KND312" s="1"/>
      <c r="KNE312" s="1"/>
      <c r="KNF312" s="1"/>
      <c r="KNG312" s="1"/>
      <c r="KNH312" s="1"/>
      <c r="KNI312" s="1"/>
      <c r="KNJ312" s="1"/>
      <c r="KNK312" s="1"/>
      <c r="KNL312" s="1"/>
      <c r="KNM312" s="1"/>
      <c r="KNN312" s="1"/>
      <c r="KNO312" s="1"/>
      <c r="KNP312" s="1"/>
      <c r="KNQ312" s="1"/>
      <c r="KNR312" s="1"/>
      <c r="KNS312" s="1"/>
      <c r="KNT312" s="1"/>
      <c r="KNU312" s="1"/>
      <c r="KNV312" s="1"/>
      <c r="KNW312" s="1"/>
      <c r="KNX312" s="1"/>
      <c r="KNY312" s="1"/>
      <c r="KNZ312" s="1"/>
      <c r="KOA312" s="1"/>
      <c r="KOB312" s="1"/>
      <c r="KOC312" s="1"/>
      <c r="KOD312" s="1"/>
      <c r="KOE312" s="1"/>
      <c r="KOF312" s="1"/>
      <c r="KOG312" s="1"/>
      <c r="KOH312" s="1"/>
      <c r="KOI312" s="1"/>
      <c r="KOJ312" s="1"/>
      <c r="KOK312" s="1"/>
      <c r="KOL312" s="1"/>
      <c r="KOM312" s="1"/>
      <c r="KON312" s="1"/>
      <c r="KOO312" s="1"/>
      <c r="KOP312" s="1"/>
      <c r="KOQ312" s="1"/>
      <c r="KOR312" s="1"/>
      <c r="KOS312" s="1"/>
      <c r="KOT312" s="1"/>
      <c r="KOU312" s="1"/>
      <c r="KOV312" s="1"/>
      <c r="KOW312" s="1"/>
      <c r="KOX312" s="1"/>
      <c r="KOY312" s="1"/>
      <c r="KOZ312" s="1"/>
      <c r="KPA312" s="1"/>
      <c r="KPB312" s="1"/>
      <c r="KPC312" s="1"/>
      <c r="KPD312" s="1"/>
      <c r="KPE312" s="1"/>
      <c r="KPF312" s="1"/>
      <c r="KPG312" s="1"/>
      <c r="KPH312" s="1"/>
      <c r="KPI312" s="1"/>
      <c r="KPJ312" s="1"/>
      <c r="KPK312" s="1"/>
      <c r="KPL312" s="1"/>
      <c r="KPM312" s="1"/>
      <c r="KPN312" s="1"/>
      <c r="KPO312" s="1"/>
      <c r="KPP312" s="1"/>
      <c r="KPQ312" s="1"/>
      <c r="KPR312" s="1"/>
      <c r="KPS312" s="1"/>
      <c r="KPT312" s="1"/>
      <c r="KPU312" s="1"/>
      <c r="KPV312" s="1"/>
      <c r="KPW312" s="1"/>
      <c r="KPX312" s="1"/>
      <c r="KPY312" s="1"/>
      <c r="KPZ312" s="1"/>
      <c r="KQA312" s="1"/>
      <c r="KQB312" s="1"/>
      <c r="KQC312" s="1"/>
      <c r="KQD312" s="1"/>
      <c r="KQE312" s="1"/>
      <c r="KQF312" s="1"/>
      <c r="KQG312" s="1"/>
      <c r="KQH312" s="1"/>
      <c r="KQI312" s="1"/>
      <c r="KQJ312" s="1"/>
      <c r="KQK312" s="1"/>
      <c r="KQL312" s="1"/>
      <c r="KQM312" s="1"/>
      <c r="KQN312" s="1"/>
      <c r="KQO312" s="1"/>
      <c r="KQP312" s="1"/>
      <c r="KQQ312" s="1"/>
      <c r="KQR312" s="1"/>
      <c r="KQS312" s="1"/>
      <c r="KQT312" s="1"/>
      <c r="KQU312" s="1"/>
      <c r="KQV312" s="1"/>
      <c r="KQW312" s="1"/>
      <c r="KQX312" s="1"/>
      <c r="KQY312" s="1"/>
      <c r="KQZ312" s="1"/>
      <c r="KRA312" s="1"/>
      <c r="KRB312" s="1"/>
      <c r="KRC312" s="1"/>
      <c r="KRD312" s="1"/>
      <c r="KRE312" s="1"/>
      <c r="KRF312" s="1"/>
      <c r="KRG312" s="1"/>
      <c r="KRH312" s="1"/>
      <c r="KRI312" s="1"/>
      <c r="KRJ312" s="1"/>
      <c r="KRK312" s="1"/>
      <c r="KRL312" s="1"/>
      <c r="KRM312" s="1"/>
      <c r="KRN312" s="1"/>
      <c r="KRO312" s="1"/>
      <c r="KRP312" s="1"/>
      <c r="KRQ312" s="1"/>
      <c r="KRR312" s="1"/>
      <c r="KRS312" s="1"/>
      <c r="KRT312" s="1"/>
      <c r="KRU312" s="1"/>
      <c r="KRV312" s="1"/>
      <c r="KRW312" s="1"/>
      <c r="KRX312" s="1"/>
      <c r="KRY312" s="1"/>
      <c r="KRZ312" s="1"/>
      <c r="KSA312" s="1"/>
      <c r="KSB312" s="1"/>
      <c r="KSC312" s="1"/>
      <c r="KSD312" s="1"/>
      <c r="KSE312" s="1"/>
      <c r="KSF312" s="1"/>
      <c r="KSG312" s="1"/>
      <c r="KSH312" s="1"/>
      <c r="KSI312" s="1"/>
      <c r="KSJ312" s="1"/>
      <c r="KSK312" s="1"/>
      <c r="KSL312" s="1"/>
      <c r="KSM312" s="1"/>
      <c r="KSN312" s="1"/>
      <c r="KSO312" s="1"/>
      <c r="KSP312" s="1"/>
      <c r="KSQ312" s="1"/>
      <c r="KSR312" s="1"/>
      <c r="KSS312" s="1"/>
      <c r="KST312" s="1"/>
      <c r="KSU312" s="1"/>
      <c r="KSV312" s="1"/>
      <c r="KSW312" s="1"/>
      <c r="KSX312" s="1"/>
      <c r="KSY312" s="1"/>
      <c r="KSZ312" s="1"/>
      <c r="KTA312" s="1"/>
      <c r="KTB312" s="1"/>
      <c r="KTC312" s="1"/>
      <c r="KTD312" s="1"/>
      <c r="KTE312" s="1"/>
      <c r="KTF312" s="1"/>
      <c r="KTG312" s="1"/>
      <c r="KTH312" s="1"/>
      <c r="KTI312" s="1"/>
      <c r="KTJ312" s="1"/>
      <c r="KTK312" s="1"/>
      <c r="KTL312" s="1"/>
      <c r="KTM312" s="1"/>
      <c r="KTN312" s="1"/>
      <c r="KTO312" s="1"/>
      <c r="KTP312" s="1"/>
      <c r="KTQ312" s="1"/>
      <c r="KTR312" s="1"/>
      <c r="KTS312" s="1"/>
      <c r="KTT312" s="1"/>
      <c r="KTU312" s="1"/>
      <c r="KTV312" s="1"/>
      <c r="KTW312" s="1"/>
      <c r="KTX312" s="1"/>
      <c r="KTY312" s="1"/>
      <c r="KTZ312" s="1"/>
      <c r="KUA312" s="1"/>
      <c r="KUB312" s="1"/>
      <c r="KUC312" s="1"/>
      <c r="KUD312" s="1"/>
      <c r="KUE312" s="1"/>
      <c r="KUF312" s="1"/>
      <c r="KUG312" s="1"/>
      <c r="KUH312" s="1"/>
      <c r="KUI312" s="1"/>
      <c r="KUJ312" s="1"/>
      <c r="KUK312" s="1"/>
      <c r="KUL312" s="1"/>
      <c r="KUM312" s="1"/>
      <c r="KUN312" s="1"/>
      <c r="KUO312" s="1"/>
      <c r="KUP312" s="1"/>
      <c r="KUQ312" s="1"/>
      <c r="KUR312" s="1"/>
      <c r="KUS312" s="1"/>
      <c r="KUT312" s="1"/>
      <c r="KUU312" s="1"/>
      <c r="KUV312" s="1"/>
      <c r="KUW312" s="1"/>
      <c r="KUX312" s="1"/>
      <c r="KUY312" s="1"/>
      <c r="KUZ312" s="1"/>
      <c r="KVA312" s="1"/>
      <c r="KVB312" s="1"/>
      <c r="KVC312" s="1"/>
      <c r="KVD312" s="1"/>
      <c r="KVE312" s="1"/>
      <c r="KVF312" s="1"/>
      <c r="KVG312" s="1"/>
      <c r="KVH312" s="1"/>
      <c r="KVI312" s="1"/>
      <c r="KVJ312" s="1"/>
      <c r="KVK312" s="1"/>
      <c r="KVL312" s="1"/>
      <c r="KVM312" s="1"/>
      <c r="KVN312" s="1"/>
      <c r="KVO312" s="1"/>
      <c r="KVP312" s="1"/>
      <c r="KVQ312" s="1"/>
      <c r="KVR312" s="1"/>
      <c r="KVS312" s="1"/>
      <c r="KVT312" s="1"/>
      <c r="KVU312" s="1"/>
      <c r="KVV312" s="1"/>
      <c r="KVW312" s="1"/>
      <c r="KVX312" s="1"/>
      <c r="KVY312" s="1"/>
      <c r="KVZ312" s="1"/>
      <c r="KWA312" s="1"/>
      <c r="KWB312" s="1"/>
      <c r="KWC312" s="1"/>
      <c r="KWD312" s="1"/>
      <c r="KWE312" s="1"/>
      <c r="KWF312" s="1"/>
      <c r="KWG312" s="1"/>
      <c r="KWH312" s="1"/>
      <c r="KWI312" s="1"/>
      <c r="KWJ312" s="1"/>
      <c r="KWK312" s="1"/>
      <c r="KWL312" s="1"/>
      <c r="KWM312" s="1"/>
      <c r="KWN312" s="1"/>
      <c r="KWO312" s="1"/>
      <c r="KWP312" s="1"/>
      <c r="KWQ312" s="1"/>
      <c r="KWR312" s="1"/>
      <c r="KWS312" s="1"/>
      <c r="KWT312" s="1"/>
      <c r="KWU312" s="1"/>
      <c r="KWV312" s="1"/>
      <c r="KWW312" s="1"/>
      <c r="KWX312" s="1"/>
      <c r="KWY312" s="1"/>
      <c r="KWZ312" s="1"/>
      <c r="KXA312" s="1"/>
      <c r="KXB312" s="1"/>
      <c r="KXC312" s="1"/>
      <c r="KXD312" s="1"/>
      <c r="KXE312" s="1"/>
      <c r="KXF312" s="1"/>
      <c r="KXG312" s="1"/>
      <c r="KXH312" s="1"/>
      <c r="KXI312" s="1"/>
      <c r="KXJ312" s="1"/>
      <c r="KXK312" s="1"/>
      <c r="KXL312" s="1"/>
      <c r="KXM312" s="1"/>
      <c r="KXN312" s="1"/>
      <c r="KXO312" s="1"/>
      <c r="KXP312" s="1"/>
      <c r="KXQ312" s="1"/>
      <c r="KXR312" s="1"/>
      <c r="KXS312" s="1"/>
      <c r="KXT312" s="1"/>
      <c r="KXU312" s="1"/>
      <c r="KXV312" s="1"/>
      <c r="KXW312" s="1"/>
      <c r="KXX312" s="1"/>
      <c r="KXY312" s="1"/>
      <c r="KXZ312" s="1"/>
      <c r="KYA312" s="1"/>
      <c r="KYB312" s="1"/>
      <c r="KYC312" s="1"/>
      <c r="KYD312" s="1"/>
      <c r="KYE312" s="1"/>
      <c r="KYF312" s="1"/>
      <c r="KYG312" s="1"/>
      <c r="KYH312" s="1"/>
      <c r="KYI312" s="1"/>
      <c r="KYJ312" s="1"/>
      <c r="KYK312" s="1"/>
      <c r="KYL312" s="1"/>
      <c r="KYM312" s="1"/>
      <c r="KYN312" s="1"/>
      <c r="KYO312" s="1"/>
      <c r="KYP312" s="1"/>
      <c r="KYQ312" s="1"/>
      <c r="KYR312" s="1"/>
      <c r="KYS312" s="1"/>
      <c r="KYT312" s="1"/>
      <c r="KYU312" s="1"/>
      <c r="KYV312" s="1"/>
      <c r="KYW312" s="1"/>
      <c r="KYX312" s="1"/>
      <c r="KYY312" s="1"/>
      <c r="KYZ312" s="1"/>
      <c r="KZA312" s="1"/>
      <c r="KZB312" s="1"/>
      <c r="KZC312" s="1"/>
      <c r="KZD312" s="1"/>
      <c r="KZE312" s="1"/>
      <c r="KZF312" s="1"/>
      <c r="KZG312" s="1"/>
      <c r="KZH312" s="1"/>
      <c r="KZI312" s="1"/>
      <c r="KZJ312" s="1"/>
      <c r="KZK312" s="1"/>
      <c r="KZL312" s="1"/>
      <c r="KZM312" s="1"/>
      <c r="KZN312" s="1"/>
      <c r="KZO312" s="1"/>
      <c r="KZP312" s="1"/>
      <c r="KZQ312" s="1"/>
      <c r="KZR312" s="1"/>
      <c r="KZS312" s="1"/>
      <c r="KZT312" s="1"/>
      <c r="KZU312" s="1"/>
      <c r="KZV312" s="1"/>
      <c r="KZW312" s="1"/>
      <c r="KZX312" s="1"/>
      <c r="KZY312" s="1"/>
      <c r="KZZ312" s="1"/>
      <c r="LAA312" s="1"/>
      <c r="LAB312" s="1"/>
      <c r="LAC312" s="1"/>
      <c r="LAD312" s="1"/>
      <c r="LAE312" s="1"/>
      <c r="LAF312" s="1"/>
      <c r="LAG312" s="1"/>
      <c r="LAH312" s="1"/>
      <c r="LAI312" s="1"/>
      <c r="LAJ312" s="1"/>
      <c r="LAK312" s="1"/>
      <c r="LAL312" s="1"/>
      <c r="LAM312" s="1"/>
      <c r="LAN312" s="1"/>
      <c r="LAO312" s="1"/>
      <c r="LAP312" s="1"/>
      <c r="LAQ312" s="1"/>
      <c r="LAR312" s="1"/>
      <c r="LAS312" s="1"/>
      <c r="LAT312" s="1"/>
      <c r="LAU312" s="1"/>
      <c r="LAV312" s="1"/>
      <c r="LAW312" s="1"/>
      <c r="LAX312" s="1"/>
      <c r="LAY312" s="1"/>
      <c r="LAZ312" s="1"/>
      <c r="LBA312" s="1"/>
      <c r="LBB312" s="1"/>
      <c r="LBC312" s="1"/>
      <c r="LBD312" s="1"/>
      <c r="LBE312" s="1"/>
      <c r="LBF312" s="1"/>
      <c r="LBG312" s="1"/>
      <c r="LBH312" s="1"/>
      <c r="LBI312" s="1"/>
      <c r="LBJ312" s="1"/>
      <c r="LBK312" s="1"/>
      <c r="LBL312" s="1"/>
      <c r="LBM312" s="1"/>
      <c r="LBN312" s="1"/>
      <c r="LBO312" s="1"/>
      <c r="LBP312" s="1"/>
      <c r="LBQ312" s="1"/>
      <c r="LBR312" s="1"/>
      <c r="LBS312" s="1"/>
      <c r="LBT312" s="1"/>
      <c r="LBU312" s="1"/>
      <c r="LBV312" s="1"/>
      <c r="LBW312" s="1"/>
      <c r="LBX312" s="1"/>
      <c r="LBY312" s="1"/>
      <c r="LBZ312" s="1"/>
      <c r="LCA312" s="1"/>
      <c r="LCB312" s="1"/>
      <c r="LCC312" s="1"/>
      <c r="LCD312" s="1"/>
      <c r="LCE312" s="1"/>
      <c r="LCF312" s="1"/>
      <c r="LCG312" s="1"/>
      <c r="LCH312" s="1"/>
      <c r="LCI312" s="1"/>
      <c r="LCJ312" s="1"/>
      <c r="LCK312" s="1"/>
      <c r="LCL312" s="1"/>
      <c r="LCM312" s="1"/>
      <c r="LCN312" s="1"/>
      <c r="LCO312" s="1"/>
      <c r="LCP312" s="1"/>
      <c r="LCQ312" s="1"/>
      <c r="LCR312" s="1"/>
      <c r="LCS312" s="1"/>
      <c r="LCT312" s="1"/>
      <c r="LCU312" s="1"/>
      <c r="LCV312" s="1"/>
      <c r="LCW312" s="1"/>
      <c r="LCX312" s="1"/>
      <c r="LCY312" s="1"/>
      <c r="LCZ312" s="1"/>
      <c r="LDA312" s="1"/>
      <c r="LDB312" s="1"/>
      <c r="LDC312" s="1"/>
      <c r="LDD312" s="1"/>
      <c r="LDE312" s="1"/>
      <c r="LDF312" s="1"/>
      <c r="LDG312" s="1"/>
      <c r="LDH312" s="1"/>
      <c r="LDI312" s="1"/>
      <c r="LDJ312" s="1"/>
      <c r="LDK312" s="1"/>
      <c r="LDL312" s="1"/>
      <c r="LDM312" s="1"/>
      <c r="LDN312" s="1"/>
      <c r="LDO312" s="1"/>
      <c r="LDP312" s="1"/>
      <c r="LDQ312" s="1"/>
      <c r="LDR312" s="1"/>
      <c r="LDS312" s="1"/>
      <c r="LDT312" s="1"/>
      <c r="LDU312" s="1"/>
      <c r="LDV312" s="1"/>
      <c r="LDW312" s="1"/>
      <c r="LDX312" s="1"/>
      <c r="LDY312" s="1"/>
      <c r="LDZ312" s="1"/>
      <c r="LEA312" s="1"/>
      <c r="LEB312" s="1"/>
      <c r="LEC312" s="1"/>
      <c r="LED312" s="1"/>
      <c r="LEE312" s="1"/>
      <c r="LEF312" s="1"/>
      <c r="LEG312" s="1"/>
      <c r="LEH312" s="1"/>
      <c r="LEI312" s="1"/>
      <c r="LEJ312" s="1"/>
      <c r="LEK312" s="1"/>
      <c r="LEL312" s="1"/>
      <c r="LEM312" s="1"/>
      <c r="LEN312" s="1"/>
      <c r="LEO312" s="1"/>
      <c r="LEP312" s="1"/>
      <c r="LEQ312" s="1"/>
      <c r="LER312" s="1"/>
      <c r="LES312" s="1"/>
      <c r="LET312" s="1"/>
      <c r="LEU312" s="1"/>
      <c r="LEV312" s="1"/>
      <c r="LEW312" s="1"/>
      <c r="LEX312" s="1"/>
      <c r="LEY312" s="1"/>
      <c r="LEZ312" s="1"/>
      <c r="LFA312" s="1"/>
      <c r="LFB312" s="1"/>
      <c r="LFC312" s="1"/>
      <c r="LFD312" s="1"/>
      <c r="LFE312" s="1"/>
      <c r="LFF312" s="1"/>
      <c r="LFG312" s="1"/>
      <c r="LFH312" s="1"/>
      <c r="LFI312" s="1"/>
      <c r="LFJ312" s="1"/>
      <c r="LFK312" s="1"/>
      <c r="LFL312" s="1"/>
      <c r="LFM312" s="1"/>
      <c r="LFN312" s="1"/>
      <c r="LFO312" s="1"/>
      <c r="LFP312" s="1"/>
      <c r="LFQ312" s="1"/>
      <c r="LFR312" s="1"/>
      <c r="LFS312" s="1"/>
      <c r="LFT312" s="1"/>
      <c r="LFU312" s="1"/>
      <c r="LFV312" s="1"/>
      <c r="LFW312" s="1"/>
      <c r="LFX312" s="1"/>
      <c r="LFY312" s="1"/>
      <c r="LFZ312" s="1"/>
      <c r="LGA312" s="1"/>
      <c r="LGB312" s="1"/>
      <c r="LGC312" s="1"/>
      <c r="LGD312" s="1"/>
      <c r="LGE312" s="1"/>
      <c r="LGF312" s="1"/>
      <c r="LGG312" s="1"/>
      <c r="LGH312" s="1"/>
      <c r="LGI312" s="1"/>
      <c r="LGJ312" s="1"/>
      <c r="LGK312" s="1"/>
      <c r="LGL312" s="1"/>
      <c r="LGM312" s="1"/>
      <c r="LGN312" s="1"/>
      <c r="LGO312" s="1"/>
      <c r="LGP312" s="1"/>
      <c r="LGQ312" s="1"/>
      <c r="LGR312" s="1"/>
      <c r="LGS312" s="1"/>
      <c r="LGT312" s="1"/>
      <c r="LGU312" s="1"/>
      <c r="LGV312" s="1"/>
      <c r="LGW312" s="1"/>
      <c r="LGX312" s="1"/>
      <c r="LGY312" s="1"/>
      <c r="LGZ312" s="1"/>
      <c r="LHA312" s="1"/>
      <c r="LHB312" s="1"/>
      <c r="LHC312" s="1"/>
      <c r="LHD312" s="1"/>
      <c r="LHE312" s="1"/>
      <c r="LHF312" s="1"/>
      <c r="LHG312" s="1"/>
      <c r="LHH312" s="1"/>
      <c r="LHI312" s="1"/>
      <c r="LHJ312" s="1"/>
      <c r="LHK312" s="1"/>
      <c r="LHL312" s="1"/>
      <c r="LHM312" s="1"/>
      <c r="LHN312" s="1"/>
      <c r="LHO312" s="1"/>
      <c r="LHP312" s="1"/>
      <c r="LHQ312" s="1"/>
      <c r="LHR312" s="1"/>
      <c r="LHS312" s="1"/>
      <c r="LHT312" s="1"/>
      <c r="LHU312" s="1"/>
      <c r="LHV312" s="1"/>
      <c r="LHW312" s="1"/>
      <c r="LHX312" s="1"/>
      <c r="LHY312" s="1"/>
      <c r="LHZ312" s="1"/>
      <c r="LIA312" s="1"/>
      <c r="LIB312" s="1"/>
      <c r="LIC312" s="1"/>
      <c r="LID312" s="1"/>
      <c r="LIE312" s="1"/>
      <c r="LIF312" s="1"/>
      <c r="LIG312" s="1"/>
      <c r="LIH312" s="1"/>
      <c r="LII312" s="1"/>
      <c r="LIJ312" s="1"/>
      <c r="LIK312" s="1"/>
      <c r="LIL312" s="1"/>
      <c r="LIM312" s="1"/>
      <c r="LIN312" s="1"/>
      <c r="LIO312" s="1"/>
      <c r="LIP312" s="1"/>
      <c r="LIQ312" s="1"/>
      <c r="LIR312" s="1"/>
      <c r="LIS312" s="1"/>
      <c r="LIT312" s="1"/>
      <c r="LIU312" s="1"/>
      <c r="LIV312" s="1"/>
      <c r="LIW312" s="1"/>
      <c r="LIX312" s="1"/>
      <c r="LIY312" s="1"/>
      <c r="LIZ312" s="1"/>
      <c r="LJA312" s="1"/>
      <c r="LJB312" s="1"/>
      <c r="LJC312" s="1"/>
      <c r="LJD312" s="1"/>
      <c r="LJE312" s="1"/>
      <c r="LJF312" s="1"/>
      <c r="LJG312" s="1"/>
      <c r="LJH312" s="1"/>
      <c r="LJI312" s="1"/>
      <c r="LJJ312" s="1"/>
      <c r="LJK312" s="1"/>
      <c r="LJL312" s="1"/>
      <c r="LJM312" s="1"/>
      <c r="LJN312" s="1"/>
      <c r="LJO312" s="1"/>
      <c r="LJP312" s="1"/>
      <c r="LJQ312" s="1"/>
      <c r="LJR312" s="1"/>
      <c r="LJS312" s="1"/>
      <c r="LJT312" s="1"/>
      <c r="LJU312" s="1"/>
      <c r="LJV312" s="1"/>
      <c r="LJW312" s="1"/>
      <c r="LJX312" s="1"/>
      <c r="LJY312" s="1"/>
      <c r="LJZ312" s="1"/>
      <c r="LKA312" s="1"/>
      <c r="LKB312" s="1"/>
      <c r="LKC312" s="1"/>
      <c r="LKD312" s="1"/>
      <c r="LKE312" s="1"/>
      <c r="LKF312" s="1"/>
      <c r="LKG312" s="1"/>
      <c r="LKH312" s="1"/>
      <c r="LKI312" s="1"/>
      <c r="LKJ312" s="1"/>
      <c r="LKK312" s="1"/>
      <c r="LKL312" s="1"/>
      <c r="LKM312" s="1"/>
      <c r="LKN312" s="1"/>
      <c r="LKO312" s="1"/>
      <c r="LKP312" s="1"/>
      <c r="LKQ312" s="1"/>
      <c r="LKR312" s="1"/>
      <c r="LKS312" s="1"/>
      <c r="LKT312" s="1"/>
      <c r="LKU312" s="1"/>
      <c r="LKV312" s="1"/>
      <c r="LKW312" s="1"/>
      <c r="LKX312" s="1"/>
      <c r="LKY312" s="1"/>
      <c r="LKZ312" s="1"/>
      <c r="LLA312" s="1"/>
      <c r="LLB312" s="1"/>
      <c r="LLC312" s="1"/>
      <c r="LLD312" s="1"/>
      <c r="LLE312" s="1"/>
      <c r="LLF312" s="1"/>
      <c r="LLG312" s="1"/>
      <c r="LLH312" s="1"/>
      <c r="LLI312" s="1"/>
      <c r="LLJ312" s="1"/>
      <c r="LLK312" s="1"/>
      <c r="LLL312" s="1"/>
      <c r="LLM312" s="1"/>
      <c r="LLN312" s="1"/>
      <c r="LLO312" s="1"/>
      <c r="LLP312" s="1"/>
      <c r="LLQ312" s="1"/>
      <c r="LLR312" s="1"/>
      <c r="LLS312" s="1"/>
      <c r="LLT312" s="1"/>
      <c r="LLU312" s="1"/>
      <c r="LLV312" s="1"/>
      <c r="LLW312" s="1"/>
      <c r="LLX312" s="1"/>
      <c r="LLY312" s="1"/>
      <c r="LLZ312" s="1"/>
      <c r="LMA312" s="1"/>
      <c r="LMB312" s="1"/>
      <c r="LMC312" s="1"/>
      <c r="LMD312" s="1"/>
      <c r="LME312" s="1"/>
      <c r="LMF312" s="1"/>
      <c r="LMG312" s="1"/>
      <c r="LMH312" s="1"/>
      <c r="LMI312" s="1"/>
      <c r="LMJ312" s="1"/>
      <c r="LMK312" s="1"/>
      <c r="LML312" s="1"/>
      <c r="LMM312" s="1"/>
      <c r="LMN312" s="1"/>
      <c r="LMO312" s="1"/>
      <c r="LMP312" s="1"/>
      <c r="LMQ312" s="1"/>
      <c r="LMR312" s="1"/>
      <c r="LMS312" s="1"/>
      <c r="LMT312" s="1"/>
      <c r="LMU312" s="1"/>
      <c r="LMV312" s="1"/>
      <c r="LMW312" s="1"/>
      <c r="LMX312" s="1"/>
      <c r="LMY312" s="1"/>
      <c r="LMZ312" s="1"/>
      <c r="LNA312" s="1"/>
      <c r="LNB312" s="1"/>
      <c r="LNC312" s="1"/>
      <c r="LND312" s="1"/>
      <c r="LNE312" s="1"/>
      <c r="LNF312" s="1"/>
      <c r="LNG312" s="1"/>
      <c r="LNH312" s="1"/>
      <c r="LNI312" s="1"/>
      <c r="LNJ312" s="1"/>
      <c r="LNK312" s="1"/>
      <c r="LNL312" s="1"/>
      <c r="LNM312" s="1"/>
      <c r="LNN312" s="1"/>
      <c r="LNO312" s="1"/>
      <c r="LNP312" s="1"/>
      <c r="LNQ312" s="1"/>
      <c r="LNR312" s="1"/>
      <c r="LNS312" s="1"/>
      <c r="LNT312" s="1"/>
      <c r="LNU312" s="1"/>
      <c r="LNV312" s="1"/>
      <c r="LNW312" s="1"/>
      <c r="LNX312" s="1"/>
      <c r="LNY312" s="1"/>
      <c r="LNZ312" s="1"/>
      <c r="LOA312" s="1"/>
      <c r="LOB312" s="1"/>
      <c r="LOC312" s="1"/>
      <c r="LOD312" s="1"/>
      <c r="LOE312" s="1"/>
      <c r="LOF312" s="1"/>
      <c r="LOG312" s="1"/>
      <c r="LOH312" s="1"/>
      <c r="LOI312" s="1"/>
      <c r="LOJ312" s="1"/>
      <c r="LOK312" s="1"/>
      <c r="LOL312" s="1"/>
      <c r="LOM312" s="1"/>
      <c r="LON312" s="1"/>
      <c r="LOO312" s="1"/>
      <c r="LOP312" s="1"/>
      <c r="LOQ312" s="1"/>
      <c r="LOR312" s="1"/>
      <c r="LOS312" s="1"/>
      <c r="LOT312" s="1"/>
      <c r="LOU312" s="1"/>
      <c r="LOV312" s="1"/>
      <c r="LOW312" s="1"/>
      <c r="LOX312" s="1"/>
      <c r="LOY312" s="1"/>
      <c r="LOZ312" s="1"/>
      <c r="LPA312" s="1"/>
      <c r="LPB312" s="1"/>
      <c r="LPC312" s="1"/>
      <c r="LPD312" s="1"/>
      <c r="LPE312" s="1"/>
      <c r="LPF312" s="1"/>
      <c r="LPG312" s="1"/>
      <c r="LPH312" s="1"/>
      <c r="LPI312" s="1"/>
      <c r="LPJ312" s="1"/>
      <c r="LPK312" s="1"/>
      <c r="LPL312" s="1"/>
      <c r="LPM312" s="1"/>
      <c r="LPN312" s="1"/>
      <c r="LPO312" s="1"/>
      <c r="LPP312" s="1"/>
      <c r="LPQ312" s="1"/>
      <c r="LPR312" s="1"/>
      <c r="LPS312" s="1"/>
      <c r="LPT312" s="1"/>
      <c r="LPU312" s="1"/>
      <c r="LPV312" s="1"/>
      <c r="LPW312" s="1"/>
      <c r="LPX312" s="1"/>
      <c r="LPY312" s="1"/>
      <c r="LPZ312" s="1"/>
      <c r="LQA312" s="1"/>
      <c r="LQB312" s="1"/>
      <c r="LQC312" s="1"/>
      <c r="LQD312" s="1"/>
      <c r="LQE312" s="1"/>
      <c r="LQF312" s="1"/>
      <c r="LQG312" s="1"/>
      <c r="LQH312" s="1"/>
      <c r="LQI312" s="1"/>
      <c r="LQJ312" s="1"/>
      <c r="LQK312" s="1"/>
      <c r="LQL312" s="1"/>
      <c r="LQM312" s="1"/>
      <c r="LQN312" s="1"/>
      <c r="LQO312" s="1"/>
      <c r="LQP312" s="1"/>
      <c r="LQQ312" s="1"/>
      <c r="LQR312" s="1"/>
      <c r="LQS312" s="1"/>
      <c r="LQT312" s="1"/>
      <c r="LQU312" s="1"/>
      <c r="LQV312" s="1"/>
      <c r="LQW312" s="1"/>
      <c r="LQX312" s="1"/>
      <c r="LQY312" s="1"/>
      <c r="LQZ312" s="1"/>
      <c r="LRA312" s="1"/>
      <c r="LRB312" s="1"/>
      <c r="LRC312" s="1"/>
      <c r="LRD312" s="1"/>
      <c r="LRE312" s="1"/>
      <c r="LRF312" s="1"/>
      <c r="LRG312" s="1"/>
      <c r="LRH312" s="1"/>
      <c r="LRI312" s="1"/>
      <c r="LRJ312" s="1"/>
      <c r="LRK312" s="1"/>
      <c r="LRL312" s="1"/>
      <c r="LRM312" s="1"/>
      <c r="LRN312" s="1"/>
      <c r="LRO312" s="1"/>
      <c r="LRP312" s="1"/>
      <c r="LRQ312" s="1"/>
      <c r="LRR312" s="1"/>
      <c r="LRS312" s="1"/>
      <c r="LRT312" s="1"/>
      <c r="LRU312" s="1"/>
      <c r="LRV312" s="1"/>
      <c r="LRW312" s="1"/>
      <c r="LRX312" s="1"/>
      <c r="LRY312" s="1"/>
      <c r="LRZ312" s="1"/>
      <c r="LSA312" s="1"/>
      <c r="LSB312" s="1"/>
      <c r="LSC312" s="1"/>
      <c r="LSD312" s="1"/>
      <c r="LSE312" s="1"/>
      <c r="LSF312" s="1"/>
      <c r="LSG312" s="1"/>
      <c r="LSH312" s="1"/>
      <c r="LSI312" s="1"/>
      <c r="LSJ312" s="1"/>
      <c r="LSK312" s="1"/>
      <c r="LSL312" s="1"/>
      <c r="LSM312" s="1"/>
      <c r="LSN312" s="1"/>
      <c r="LSO312" s="1"/>
      <c r="LSP312" s="1"/>
      <c r="LSQ312" s="1"/>
      <c r="LSR312" s="1"/>
      <c r="LSS312" s="1"/>
      <c r="LST312" s="1"/>
      <c r="LSU312" s="1"/>
      <c r="LSV312" s="1"/>
      <c r="LSW312" s="1"/>
      <c r="LSX312" s="1"/>
      <c r="LSY312" s="1"/>
      <c r="LSZ312" s="1"/>
      <c r="LTA312" s="1"/>
      <c r="LTB312" s="1"/>
      <c r="LTC312" s="1"/>
      <c r="LTD312" s="1"/>
      <c r="LTE312" s="1"/>
      <c r="LTF312" s="1"/>
      <c r="LTG312" s="1"/>
      <c r="LTH312" s="1"/>
      <c r="LTI312" s="1"/>
      <c r="LTJ312" s="1"/>
      <c r="LTK312" s="1"/>
      <c r="LTL312" s="1"/>
      <c r="LTM312" s="1"/>
      <c r="LTN312" s="1"/>
      <c r="LTO312" s="1"/>
      <c r="LTP312" s="1"/>
      <c r="LTQ312" s="1"/>
      <c r="LTR312" s="1"/>
      <c r="LTS312" s="1"/>
      <c r="LTT312" s="1"/>
      <c r="LTU312" s="1"/>
      <c r="LTV312" s="1"/>
      <c r="LTW312" s="1"/>
      <c r="LTX312" s="1"/>
      <c r="LTY312" s="1"/>
      <c r="LTZ312" s="1"/>
      <c r="LUA312" s="1"/>
      <c r="LUB312" s="1"/>
      <c r="LUC312" s="1"/>
      <c r="LUD312" s="1"/>
      <c r="LUE312" s="1"/>
      <c r="LUF312" s="1"/>
      <c r="LUG312" s="1"/>
      <c r="LUH312" s="1"/>
      <c r="LUI312" s="1"/>
      <c r="LUJ312" s="1"/>
      <c r="LUK312" s="1"/>
      <c r="LUL312" s="1"/>
      <c r="LUM312" s="1"/>
      <c r="LUN312" s="1"/>
      <c r="LUO312" s="1"/>
      <c r="LUP312" s="1"/>
      <c r="LUQ312" s="1"/>
      <c r="LUR312" s="1"/>
      <c r="LUS312" s="1"/>
      <c r="LUT312" s="1"/>
      <c r="LUU312" s="1"/>
      <c r="LUV312" s="1"/>
      <c r="LUW312" s="1"/>
      <c r="LUX312" s="1"/>
      <c r="LUY312" s="1"/>
      <c r="LUZ312" s="1"/>
      <c r="LVA312" s="1"/>
      <c r="LVB312" s="1"/>
      <c r="LVC312" s="1"/>
      <c r="LVD312" s="1"/>
      <c r="LVE312" s="1"/>
      <c r="LVF312" s="1"/>
      <c r="LVG312" s="1"/>
      <c r="LVH312" s="1"/>
      <c r="LVI312" s="1"/>
      <c r="LVJ312" s="1"/>
      <c r="LVK312" s="1"/>
      <c r="LVL312" s="1"/>
      <c r="LVM312" s="1"/>
      <c r="LVN312" s="1"/>
      <c r="LVO312" s="1"/>
      <c r="LVP312" s="1"/>
      <c r="LVQ312" s="1"/>
      <c r="LVR312" s="1"/>
      <c r="LVS312" s="1"/>
      <c r="LVT312" s="1"/>
      <c r="LVU312" s="1"/>
      <c r="LVV312" s="1"/>
      <c r="LVW312" s="1"/>
      <c r="LVX312" s="1"/>
      <c r="LVY312" s="1"/>
      <c r="LVZ312" s="1"/>
      <c r="LWA312" s="1"/>
      <c r="LWB312" s="1"/>
      <c r="LWC312" s="1"/>
      <c r="LWD312" s="1"/>
      <c r="LWE312" s="1"/>
      <c r="LWF312" s="1"/>
      <c r="LWG312" s="1"/>
      <c r="LWH312" s="1"/>
      <c r="LWI312" s="1"/>
      <c r="LWJ312" s="1"/>
      <c r="LWK312" s="1"/>
      <c r="LWL312" s="1"/>
      <c r="LWM312" s="1"/>
      <c r="LWN312" s="1"/>
      <c r="LWO312" s="1"/>
      <c r="LWP312" s="1"/>
      <c r="LWQ312" s="1"/>
      <c r="LWR312" s="1"/>
      <c r="LWS312" s="1"/>
      <c r="LWT312" s="1"/>
      <c r="LWU312" s="1"/>
      <c r="LWV312" s="1"/>
      <c r="LWW312" s="1"/>
      <c r="LWX312" s="1"/>
      <c r="LWY312" s="1"/>
      <c r="LWZ312" s="1"/>
      <c r="LXA312" s="1"/>
      <c r="LXB312" s="1"/>
      <c r="LXC312" s="1"/>
      <c r="LXD312" s="1"/>
      <c r="LXE312" s="1"/>
      <c r="LXF312" s="1"/>
      <c r="LXG312" s="1"/>
      <c r="LXH312" s="1"/>
      <c r="LXI312" s="1"/>
      <c r="LXJ312" s="1"/>
      <c r="LXK312" s="1"/>
      <c r="LXL312" s="1"/>
      <c r="LXM312" s="1"/>
      <c r="LXN312" s="1"/>
      <c r="LXO312" s="1"/>
      <c r="LXP312" s="1"/>
      <c r="LXQ312" s="1"/>
      <c r="LXR312" s="1"/>
      <c r="LXS312" s="1"/>
      <c r="LXT312" s="1"/>
      <c r="LXU312" s="1"/>
      <c r="LXV312" s="1"/>
      <c r="LXW312" s="1"/>
      <c r="LXX312" s="1"/>
      <c r="LXY312" s="1"/>
      <c r="LXZ312" s="1"/>
      <c r="LYA312" s="1"/>
      <c r="LYB312" s="1"/>
      <c r="LYC312" s="1"/>
      <c r="LYD312" s="1"/>
      <c r="LYE312" s="1"/>
      <c r="LYF312" s="1"/>
      <c r="LYG312" s="1"/>
      <c r="LYH312" s="1"/>
      <c r="LYI312" s="1"/>
      <c r="LYJ312" s="1"/>
      <c r="LYK312" s="1"/>
      <c r="LYL312" s="1"/>
      <c r="LYM312" s="1"/>
      <c r="LYN312" s="1"/>
      <c r="LYO312" s="1"/>
      <c r="LYP312" s="1"/>
      <c r="LYQ312" s="1"/>
      <c r="LYR312" s="1"/>
      <c r="LYS312" s="1"/>
      <c r="LYT312" s="1"/>
      <c r="LYU312" s="1"/>
      <c r="LYV312" s="1"/>
      <c r="LYW312" s="1"/>
      <c r="LYX312" s="1"/>
      <c r="LYY312" s="1"/>
      <c r="LYZ312" s="1"/>
      <c r="LZA312" s="1"/>
      <c r="LZB312" s="1"/>
      <c r="LZC312" s="1"/>
      <c r="LZD312" s="1"/>
      <c r="LZE312" s="1"/>
      <c r="LZF312" s="1"/>
      <c r="LZG312" s="1"/>
      <c r="LZH312" s="1"/>
      <c r="LZI312" s="1"/>
      <c r="LZJ312" s="1"/>
      <c r="LZK312" s="1"/>
      <c r="LZL312" s="1"/>
      <c r="LZM312" s="1"/>
      <c r="LZN312" s="1"/>
      <c r="LZO312" s="1"/>
      <c r="LZP312" s="1"/>
      <c r="LZQ312" s="1"/>
      <c r="LZR312" s="1"/>
      <c r="LZS312" s="1"/>
      <c r="LZT312" s="1"/>
      <c r="LZU312" s="1"/>
      <c r="LZV312" s="1"/>
      <c r="LZW312" s="1"/>
      <c r="LZX312" s="1"/>
      <c r="LZY312" s="1"/>
      <c r="LZZ312" s="1"/>
      <c r="MAA312" s="1"/>
      <c r="MAB312" s="1"/>
      <c r="MAC312" s="1"/>
      <c r="MAD312" s="1"/>
      <c r="MAE312" s="1"/>
      <c r="MAF312" s="1"/>
      <c r="MAG312" s="1"/>
      <c r="MAH312" s="1"/>
      <c r="MAI312" s="1"/>
      <c r="MAJ312" s="1"/>
      <c r="MAK312" s="1"/>
      <c r="MAL312" s="1"/>
      <c r="MAM312" s="1"/>
      <c r="MAN312" s="1"/>
      <c r="MAO312" s="1"/>
      <c r="MAP312" s="1"/>
      <c r="MAQ312" s="1"/>
      <c r="MAR312" s="1"/>
      <c r="MAS312" s="1"/>
      <c r="MAT312" s="1"/>
      <c r="MAU312" s="1"/>
      <c r="MAV312" s="1"/>
      <c r="MAW312" s="1"/>
      <c r="MAX312" s="1"/>
      <c r="MAY312" s="1"/>
      <c r="MAZ312" s="1"/>
      <c r="MBA312" s="1"/>
      <c r="MBB312" s="1"/>
      <c r="MBC312" s="1"/>
      <c r="MBD312" s="1"/>
      <c r="MBE312" s="1"/>
      <c r="MBF312" s="1"/>
      <c r="MBG312" s="1"/>
      <c r="MBH312" s="1"/>
      <c r="MBI312" s="1"/>
      <c r="MBJ312" s="1"/>
      <c r="MBK312" s="1"/>
      <c r="MBL312" s="1"/>
      <c r="MBM312" s="1"/>
      <c r="MBN312" s="1"/>
      <c r="MBO312" s="1"/>
      <c r="MBP312" s="1"/>
      <c r="MBQ312" s="1"/>
      <c r="MBR312" s="1"/>
      <c r="MBS312" s="1"/>
      <c r="MBT312" s="1"/>
      <c r="MBU312" s="1"/>
      <c r="MBV312" s="1"/>
      <c r="MBW312" s="1"/>
      <c r="MBX312" s="1"/>
      <c r="MBY312" s="1"/>
      <c r="MBZ312" s="1"/>
      <c r="MCA312" s="1"/>
      <c r="MCB312" s="1"/>
      <c r="MCC312" s="1"/>
      <c r="MCD312" s="1"/>
      <c r="MCE312" s="1"/>
      <c r="MCF312" s="1"/>
      <c r="MCG312" s="1"/>
      <c r="MCH312" s="1"/>
      <c r="MCI312" s="1"/>
      <c r="MCJ312" s="1"/>
      <c r="MCK312" s="1"/>
      <c r="MCL312" s="1"/>
      <c r="MCM312" s="1"/>
      <c r="MCN312" s="1"/>
      <c r="MCO312" s="1"/>
      <c r="MCP312" s="1"/>
      <c r="MCQ312" s="1"/>
      <c r="MCR312" s="1"/>
      <c r="MCS312" s="1"/>
      <c r="MCT312" s="1"/>
      <c r="MCU312" s="1"/>
      <c r="MCV312" s="1"/>
      <c r="MCW312" s="1"/>
      <c r="MCX312" s="1"/>
      <c r="MCY312" s="1"/>
      <c r="MCZ312" s="1"/>
      <c r="MDA312" s="1"/>
      <c r="MDB312" s="1"/>
      <c r="MDC312" s="1"/>
      <c r="MDD312" s="1"/>
      <c r="MDE312" s="1"/>
      <c r="MDF312" s="1"/>
      <c r="MDG312" s="1"/>
      <c r="MDH312" s="1"/>
      <c r="MDI312" s="1"/>
      <c r="MDJ312" s="1"/>
      <c r="MDK312" s="1"/>
      <c r="MDL312" s="1"/>
      <c r="MDM312" s="1"/>
      <c r="MDN312" s="1"/>
      <c r="MDO312" s="1"/>
      <c r="MDP312" s="1"/>
      <c r="MDQ312" s="1"/>
      <c r="MDR312" s="1"/>
      <c r="MDS312" s="1"/>
      <c r="MDT312" s="1"/>
      <c r="MDU312" s="1"/>
      <c r="MDV312" s="1"/>
      <c r="MDW312" s="1"/>
      <c r="MDX312" s="1"/>
      <c r="MDY312" s="1"/>
      <c r="MDZ312" s="1"/>
      <c r="MEA312" s="1"/>
      <c r="MEB312" s="1"/>
      <c r="MEC312" s="1"/>
      <c r="MED312" s="1"/>
      <c r="MEE312" s="1"/>
      <c r="MEF312" s="1"/>
      <c r="MEG312" s="1"/>
      <c r="MEH312" s="1"/>
      <c r="MEI312" s="1"/>
      <c r="MEJ312" s="1"/>
      <c r="MEK312" s="1"/>
      <c r="MEL312" s="1"/>
      <c r="MEM312" s="1"/>
      <c r="MEN312" s="1"/>
      <c r="MEO312" s="1"/>
      <c r="MEP312" s="1"/>
      <c r="MEQ312" s="1"/>
      <c r="MER312" s="1"/>
      <c r="MES312" s="1"/>
      <c r="MET312" s="1"/>
      <c r="MEU312" s="1"/>
      <c r="MEV312" s="1"/>
      <c r="MEW312" s="1"/>
      <c r="MEX312" s="1"/>
      <c r="MEY312" s="1"/>
      <c r="MEZ312" s="1"/>
      <c r="MFA312" s="1"/>
      <c r="MFB312" s="1"/>
      <c r="MFC312" s="1"/>
      <c r="MFD312" s="1"/>
      <c r="MFE312" s="1"/>
      <c r="MFF312" s="1"/>
      <c r="MFG312" s="1"/>
      <c r="MFH312" s="1"/>
      <c r="MFI312" s="1"/>
      <c r="MFJ312" s="1"/>
      <c r="MFK312" s="1"/>
      <c r="MFL312" s="1"/>
      <c r="MFM312" s="1"/>
      <c r="MFN312" s="1"/>
      <c r="MFO312" s="1"/>
      <c r="MFP312" s="1"/>
      <c r="MFQ312" s="1"/>
      <c r="MFR312" s="1"/>
      <c r="MFS312" s="1"/>
      <c r="MFT312" s="1"/>
      <c r="MFU312" s="1"/>
      <c r="MFV312" s="1"/>
      <c r="MFW312" s="1"/>
      <c r="MFX312" s="1"/>
      <c r="MFY312" s="1"/>
      <c r="MFZ312" s="1"/>
      <c r="MGA312" s="1"/>
      <c r="MGB312" s="1"/>
      <c r="MGC312" s="1"/>
      <c r="MGD312" s="1"/>
      <c r="MGE312" s="1"/>
      <c r="MGF312" s="1"/>
      <c r="MGG312" s="1"/>
      <c r="MGH312" s="1"/>
      <c r="MGI312" s="1"/>
      <c r="MGJ312" s="1"/>
      <c r="MGK312" s="1"/>
      <c r="MGL312" s="1"/>
      <c r="MGM312" s="1"/>
      <c r="MGN312" s="1"/>
      <c r="MGO312" s="1"/>
      <c r="MGP312" s="1"/>
      <c r="MGQ312" s="1"/>
      <c r="MGR312" s="1"/>
      <c r="MGS312" s="1"/>
      <c r="MGT312" s="1"/>
      <c r="MGU312" s="1"/>
      <c r="MGV312" s="1"/>
      <c r="MGW312" s="1"/>
      <c r="MGX312" s="1"/>
      <c r="MGY312" s="1"/>
      <c r="MGZ312" s="1"/>
      <c r="MHA312" s="1"/>
      <c r="MHB312" s="1"/>
      <c r="MHC312" s="1"/>
      <c r="MHD312" s="1"/>
      <c r="MHE312" s="1"/>
      <c r="MHF312" s="1"/>
      <c r="MHG312" s="1"/>
      <c r="MHH312" s="1"/>
      <c r="MHI312" s="1"/>
      <c r="MHJ312" s="1"/>
      <c r="MHK312" s="1"/>
      <c r="MHL312" s="1"/>
      <c r="MHM312" s="1"/>
      <c r="MHN312" s="1"/>
      <c r="MHO312" s="1"/>
      <c r="MHP312" s="1"/>
      <c r="MHQ312" s="1"/>
      <c r="MHR312" s="1"/>
      <c r="MHS312" s="1"/>
      <c r="MHT312" s="1"/>
      <c r="MHU312" s="1"/>
      <c r="MHV312" s="1"/>
      <c r="MHW312" s="1"/>
      <c r="MHX312" s="1"/>
      <c r="MHY312" s="1"/>
      <c r="MHZ312" s="1"/>
      <c r="MIA312" s="1"/>
      <c r="MIB312" s="1"/>
      <c r="MIC312" s="1"/>
      <c r="MID312" s="1"/>
      <c r="MIE312" s="1"/>
      <c r="MIF312" s="1"/>
      <c r="MIG312" s="1"/>
      <c r="MIH312" s="1"/>
      <c r="MII312" s="1"/>
      <c r="MIJ312" s="1"/>
      <c r="MIK312" s="1"/>
      <c r="MIL312" s="1"/>
      <c r="MIM312" s="1"/>
      <c r="MIN312" s="1"/>
      <c r="MIO312" s="1"/>
      <c r="MIP312" s="1"/>
      <c r="MIQ312" s="1"/>
      <c r="MIR312" s="1"/>
      <c r="MIS312" s="1"/>
      <c r="MIT312" s="1"/>
      <c r="MIU312" s="1"/>
      <c r="MIV312" s="1"/>
      <c r="MIW312" s="1"/>
      <c r="MIX312" s="1"/>
      <c r="MIY312" s="1"/>
      <c r="MIZ312" s="1"/>
      <c r="MJA312" s="1"/>
      <c r="MJB312" s="1"/>
      <c r="MJC312" s="1"/>
      <c r="MJD312" s="1"/>
      <c r="MJE312" s="1"/>
      <c r="MJF312" s="1"/>
      <c r="MJG312" s="1"/>
      <c r="MJH312" s="1"/>
      <c r="MJI312" s="1"/>
      <c r="MJJ312" s="1"/>
      <c r="MJK312" s="1"/>
      <c r="MJL312" s="1"/>
      <c r="MJM312" s="1"/>
      <c r="MJN312" s="1"/>
      <c r="MJO312" s="1"/>
      <c r="MJP312" s="1"/>
      <c r="MJQ312" s="1"/>
      <c r="MJR312" s="1"/>
      <c r="MJS312" s="1"/>
      <c r="MJT312" s="1"/>
      <c r="MJU312" s="1"/>
      <c r="MJV312" s="1"/>
      <c r="MJW312" s="1"/>
      <c r="MJX312" s="1"/>
      <c r="MJY312" s="1"/>
      <c r="MJZ312" s="1"/>
      <c r="MKA312" s="1"/>
      <c r="MKB312" s="1"/>
      <c r="MKC312" s="1"/>
      <c r="MKD312" s="1"/>
      <c r="MKE312" s="1"/>
      <c r="MKF312" s="1"/>
      <c r="MKG312" s="1"/>
      <c r="MKH312" s="1"/>
      <c r="MKI312" s="1"/>
      <c r="MKJ312" s="1"/>
      <c r="MKK312" s="1"/>
      <c r="MKL312" s="1"/>
      <c r="MKM312" s="1"/>
      <c r="MKN312" s="1"/>
      <c r="MKO312" s="1"/>
      <c r="MKP312" s="1"/>
      <c r="MKQ312" s="1"/>
      <c r="MKR312" s="1"/>
      <c r="MKS312" s="1"/>
      <c r="MKT312" s="1"/>
      <c r="MKU312" s="1"/>
      <c r="MKV312" s="1"/>
      <c r="MKW312" s="1"/>
      <c r="MKX312" s="1"/>
      <c r="MKY312" s="1"/>
      <c r="MKZ312" s="1"/>
      <c r="MLA312" s="1"/>
      <c r="MLB312" s="1"/>
      <c r="MLC312" s="1"/>
      <c r="MLD312" s="1"/>
      <c r="MLE312" s="1"/>
      <c r="MLF312" s="1"/>
      <c r="MLG312" s="1"/>
      <c r="MLH312" s="1"/>
      <c r="MLI312" s="1"/>
      <c r="MLJ312" s="1"/>
      <c r="MLK312" s="1"/>
      <c r="MLL312" s="1"/>
      <c r="MLM312" s="1"/>
      <c r="MLN312" s="1"/>
      <c r="MLO312" s="1"/>
      <c r="MLP312" s="1"/>
      <c r="MLQ312" s="1"/>
      <c r="MLR312" s="1"/>
      <c r="MLS312" s="1"/>
      <c r="MLT312" s="1"/>
      <c r="MLU312" s="1"/>
      <c r="MLV312" s="1"/>
      <c r="MLW312" s="1"/>
      <c r="MLX312" s="1"/>
      <c r="MLY312" s="1"/>
      <c r="MLZ312" s="1"/>
      <c r="MMA312" s="1"/>
      <c r="MMB312" s="1"/>
      <c r="MMC312" s="1"/>
      <c r="MMD312" s="1"/>
      <c r="MME312" s="1"/>
      <c r="MMF312" s="1"/>
      <c r="MMG312" s="1"/>
      <c r="MMH312" s="1"/>
      <c r="MMI312" s="1"/>
      <c r="MMJ312" s="1"/>
      <c r="MMK312" s="1"/>
      <c r="MML312" s="1"/>
      <c r="MMM312" s="1"/>
      <c r="MMN312" s="1"/>
      <c r="MMO312" s="1"/>
      <c r="MMP312" s="1"/>
      <c r="MMQ312" s="1"/>
      <c r="MMR312" s="1"/>
      <c r="MMS312" s="1"/>
      <c r="MMT312" s="1"/>
      <c r="MMU312" s="1"/>
      <c r="MMV312" s="1"/>
      <c r="MMW312" s="1"/>
      <c r="MMX312" s="1"/>
      <c r="MMY312" s="1"/>
      <c r="MMZ312" s="1"/>
      <c r="MNA312" s="1"/>
      <c r="MNB312" s="1"/>
      <c r="MNC312" s="1"/>
      <c r="MND312" s="1"/>
      <c r="MNE312" s="1"/>
      <c r="MNF312" s="1"/>
      <c r="MNG312" s="1"/>
      <c r="MNH312" s="1"/>
      <c r="MNI312" s="1"/>
      <c r="MNJ312" s="1"/>
      <c r="MNK312" s="1"/>
      <c r="MNL312" s="1"/>
      <c r="MNM312" s="1"/>
      <c r="MNN312" s="1"/>
      <c r="MNO312" s="1"/>
      <c r="MNP312" s="1"/>
      <c r="MNQ312" s="1"/>
      <c r="MNR312" s="1"/>
      <c r="MNS312" s="1"/>
      <c r="MNT312" s="1"/>
      <c r="MNU312" s="1"/>
      <c r="MNV312" s="1"/>
      <c r="MNW312" s="1"/>
      <c r="MNX312" s="1"/>
      <c r="MNY312" s="1"/>
      <c r="MNZ312" s="1"/>
      <c r="MOA312" s="1"/>
      <c r="MOB312" s="1"/>
      <c r="MOC312" s="1"/>
      <c r="MOD312" s="1"/>
      <c r="MOE312" s="1"/>
      <c r="MOF312" s="1"/>
      <c r="MOG312" s="1"/>
      <c r="MOH312" s="1"/>
      <c r="MOI312" s="1"/>
      <c r="MOJ312" s="1"/>
      <c r="MOK312" s="1"/>
      <c r="MOL312" s="1"/>
      <c r="MOM312" s="1"/>
      <c r="MON312" s="1"/>
      <c r="MOO312" s="1"/>
      <c r="MOP312" s="1"/>
      <c r="MOQ312" s="1"/>
      <c r="MOR312" s="1"/>
      <c r="MOS312" s="1"/>
      <c r="MOT312" s="1"/>
      <c r="MOU312" s="1"/>
      <c r="MOV312" s="1"/>
      <c r="MOW312" s="1"/>
      <c r="MOX312" s="1"/>
      <c r="MOY312" s="1"/>
      <c r="MOZ312" s="1"/>
      <c r="MPA312" s="1"/>
      <c r="MPB312" s="1"/>
      <c r="MPC312" s="1"/>
      <c r="MPD312" s="1"/>
      <c r="MPE312" s="1"/>
      <c r="MPF312" s="1"/>
      <c r="MPG312" s="1"/>
      <c r="MPH312" s="1"/>
      <c r="MPI312" s="1"/>
      <c r="MPJ312" s="1"/>
      <c r="MPK312" s="1"/>
      <c r="MPL312" s="1"/>
      <c r="MPM312" s="1"/>
      <c r="MPN312" s="1"/>
      <c r="MPO312" s="1"/>
      <c r="MPP312" s="1"/>
      <c r="MPQ312" s="1"/>
      <c r="MPR312" s="1"/>
      <c r="MPS312" s="1"/>
      <c r="MPT312" s="1"/>
      <c r="MPU312" s="1"/>
      <c r="MPV312" s="1"/>
      <c r="MPW312" s="1"/>
      <c r="MPX312" s="1"/>
      <c r="MPY312" s="1"/>
      <c r="MPZ312" s="1"/>
      <c r="MQA312" s="1"/>
      <c r="MQB312" s="1"/>
      <c r="MQC312" s="1"/>
      <c r="MQD312" s="1"/>
      <c r="MQE312" s="1"/>
      <c r="MQF312" s="1"/>
      <c r="MQG312" s="1"/>
      <c r="MQH312" s="1"/>
      <c r="MQI312" s="1"/>
      <c r="MQJ312" s="1"/>
      <c r="MQK312" s="1"/>
      <c r="MQL312" s="1"/>
      <c r="MQM312" s="1"/>
      <c r="MQN312" s="1"/>
      <c r="MQO312" s="1"/>
      <c r="MQP312" s="1"/>
      <c r="MQQ312" s="1"/>
      <c r="MQR312" s="1"/>
      <c r="MQS312" s="1"/>
      <c r="MQT312" s="1"/>
      <c r="MQU312" s="1"/>
      <c r="MQV312" s="1"/>
      <c r="MQW312" s="1"/>
      <c r="MQX312" s="1"/>
      <c r="MQY312" s="1"/>
      <c r="MQZ312" s="1"/>
      <c r="MRA312" s="1"/>
      <c r="MRB312" s="1"/>
      <c r="MRC312" s="1"/>
      <c r="MRD312" s="1"/>
      <c r="MRE312" s="1"/>
      <c r="MRF312" s="1"/>
      <c r="MRG312" s="1"/>
      <c r="MRH312" s="1"/>
      <c r="MRI312" s="1"/>
      <c r="MRJ312" s="1"/>
      <c r="MRK312" s="1"/>
      <c r="MRL312" s="1"/>
      <c r="MRM312" s="1"/>
      <c r="MRN312" s="1"/>
      <c r="MRO312" s="1"/>
      <c r="MRP312" s="1"/>
      <c r="MRQ312" s="1"/>
      <c r="MRR312" s="1"/>
      <c r="MRS312" s="1"/>
      <c r="MRT312" s="1"/>
      <c r="MRU312" s="1"/>
      <c r="MRV312" s="1"/>
      <c r="MRW312" s="1"/>
      <c r="MRX312" s="1"/>
      <c r="MRY312" s="1"/>
      <c r="MRZ312" s="1"/>
      <c r="MSA312" s="1"/>
      <c r="MSB312" s="1"/>
      <c r="MSC312" s="1"/>
      <c r="MSD312" s="1"/>
      <c r="MSE312" s="1"/>
      <c r="MSF312" s="1"/>
      <c r="MSG312" s="1"/>
      <c r="MSH312" s="1"/>
      <c r="MSI312" s="1"/>
      <c r="MSJ312" s="1"/>
      <c r="MSK312" s="1"/>
      <c r="MSL312" s="1"/>
      <c r="MSM312" s="1"/>
      <c r="MSN312" s="1"/>
      <c r="MSO312" s="1"/>
      <c r="MSP312" s="1"/>
      <c r="MSQ312" s="1"/>
      <c r="MSR312" s="1"/>
      <c r="MSS312" s="1"/>
      <c r="MST312" s="1"/>
      <c r="MSU312" s="1"/>
      <c r="MSV312" s="1"/>
      <c r="MSW312" s="1"/>
      <c r="MSX312" s="1"/>
      <c r="MSY312" s="1"/>
      <c r="MSZ312" s="1"/>
      <c r="MTA312" s="1"/>
      <c r="MTB312" s="1"/>
      <c r="MTC312" s="1"/>
      <c r="MTD312" s="1"/>
      <c r="MTE312" s="1"/>
      <c r="MTF312" s="1"/>
      <c r="MTG312" s="1"/>
      <c r="MTH312" s="1"/>
      <c r="MTI312" s="1"/>
      <c r="MTJ312" s="1"/>
      <c r="MTK312" s="1"/>
      <c r="MTL312" s="1"/>
      <c r="MTM312" s="1"/>
      <c r="MTN312" s="1"/>
      <c r="MTO312" s="1"/>
      <c r="MTP312" s="1"/>
      <c r="MTQ312" s="1"/>
      <c r="MTR312" s="1"/>
      <c r="MTS312" s="1"/>
      <c r="MTT312" s="1"/>
      <c r="MTU312" s="1"/>
      <c r="MTV312" s="1"/>
      <c r="MTW312" s="1"/>
      <c r="MTX312" s="1"/>
      <c r="MTY312" s="1"/>
      <c r="MTZ312" s="1"/>
      <c r="MUA312" s="1"/>
      <c r="MUB312" s="1"/>
      <c r="MUC312" s="1"/>
      <c r="MUD312" s="1"/>
      <c r="MUE312" s="1"/>
      <c r="MUF312" s="1"/>
      <c r="MUG312" s="1"/>
      <c r="MUH312" s="1"/>
      <c r="MUI312" s="1"/>
      <c r="MUJ312" s="1"/>
      <c r="MUK312" s="1"/>
      <c r="MUL312" s="1"/>
      <c r="MUM312" s="1"/>
      <c r="MUN312" s="1"/>
      <c r="MUO312" s="1"/>
      <c r="MUP312" s="1"/>
      <c r="MUQ312" s="1"/>
      <c r="MUR312" s="1"/>
      <c r="MUS312" s="1"/>
      <c r="MUT312" s="1"/>
      <c r="MUU312" s="1"/>
      <c r="MUV312" s="1"/>
      <c r="MUW312" s="1"/>
      <c r="MUX312" s="1"/>
      <c r="MUY312" s="1"/>
      <c r="MUZ312" s="1"/>
      <c r="MVA312" s="1"/>
      <c r="MVB312" s="1"/>
      <c r="MVC312" s="1"/>
      <c r="MVD312" s="1"/>
      <c r="MVE312" s="1"/>
      <c r="MVF312" s="1"/>
      <c r="MVG312" s="1"/>
      <c r="MVH312" s="1"/>
      <c r="MVI312" s="1"/>
      <c r="MVJ312" s="1"/>
      <c r="MVK312" s="1"/>
      <c r="MVL312" s="1"/>
      <c r="MVM312" s="1"/>
      <c r="MVN312" s="1"/>
      <c r="MVO312" s="1"/>
      <c r="MVP312" s="1"/>
      <c r="MVQ312" s="1"/>
      <c r="MVR312" s="1"/>
      <c r="MVS312" s="1"/>
      <c r="MVT312" s="1"/>
      <c r="MVU312" s="1"/>
      <c r="MVV312" s="1"/>
      <c r="MVW312" s="1"/>
      <c r="MVX312" s="1"/>
      <c r="MVY312" s="1"/>
      <c r="MVZ312" s="1"/>
      <c r="MWA312" s="1"/>
      <c r="MWB312" s="1"/>
      <c r="MWC312" s="1"/>
      <c r="MWD312" s="1"/>
      <c r="MWE312" s="1"/>
      <c r="MWF312" s="1"/>
      <c r="MWG312" s="1"/>
      <c r="MWH312" s="1"/>
      <c r="MWI312" s="1"/>
      <c r="MWJ312" s="1"/>
      <c r="MWK312" s="1"/>
      <c r="MWL312" s="1"/>
      <c r="MWM312" s="1"/>
      <c r="MWN312" s="1"/>
      <c r="MWO312" s="1"/>
      <c r="MWP312" s="1"/>
      <c r="MWQ312" s="1"/>
      <c r="MWR312" s="1"/>
      <c r="MWS312" s="1"/>
      <c r="MWT312" s="1"/>
      <c r="MWU312" s="1"/>
      <c r="MWV312" s="1"/>
      <c r="MWW312" s="1"/>
      <c r="MWX312" s="1"/>
      <c r="MWY312" s="1"/>
      <c r="MWZ312" s="1"/>
      <c r="MXA312" s="1"/>
      <c r="MXB312" s="1"/>
      <c r="MXC312" s="1"/>
      <c r="MXD312" s="1"/>
      <c r="MXE312" s="1"/>
      <c r="MXF312" s="1"/>
      <c r="MXG312" s="1"/>
      <c r="MXH312" s="1"/>
      <c r="MXI312" s="1"/>
      <c r="MXJ312" s="1"/>
      <c r="MXK312" s="1"/>
      <c r="MXL312" s="1"/>
      <c r="MXM312" s="1"/>
      <c r="MXN312" s="1"/>
      <c r="MXO312" s="1"/>
      <c r="MXP312" s="1"/>
      <c r="MXQ312" s="1"/>
      <c r="MXR312" s="1"/>
      <c r="MXS312" s="1"/>
      <c r="MXT312" s="1"/>
      <c r="MXU312" s="1"/>
      <c r="MXV312" s="1"/>
      <c r="MXW312" s="1"/>
      <c r="MXX312" s="1"/>
      <c r="MXY312" s="1"/>
      <c r="MXZ312" s="1"/>
      <c r="MYA312" s="1"/>
      <c r="MYB312" s="1"/>
      <c r="MYC312" s="1"/>
      <c r="MYD312" s="1"/>
      <c r="MYE312" s="1"/>
      <c r="MYF312" s="1"/>
      <c r="MYG312" s="1"/>
      <c r="MYH312" s="1"/>
      <c r="MYI312" s="1"/>
      <c r="MYJ312" s="1"/>
      <c r="MYK312" s="1"/>
      <c r="MYL312" s="1"/>
      <c r="MYM312" s="1"/>
      <c r="MYN312" s="1"/>
      <c r="MYO312" s="1"/>
      <c r="MYP312" s="1"/>
      <c r="MYQ312" s="1"/>
      <c r="MYR312" s="1"/>
      <c r="MYS312" s="1"/>
      <c r="MYT312" s="1"/>
      <c r="MYU312" s="1"/>
      <c r="MYV312" s="1"/>
      <c r="MYW312" s="1"/>
      <c r="MYX312" s="1"/>
      <c r="MYY312" s="1"/>
      <c r="MYZ312" s="1"/>
      <c r="MZA312" s="1"/>
      <c r="MZB312" s="1"/>
      <c r="MZC312" s="1"/>
      <c r="MZD312" s="1"/>
      <c r="MZE312" s="1"/>
      <c r="MZF312" s="1"/>
      <c r="MZG312" s="1"/>
      <c r="MZH312" s="1"/>
      <c r="MZI312" s="1"/>
      <c r="MZJ312" s="1"/>
      <c r="MZK312" s="1"/>
      <c r="MZL312" s="1"/>
      <c r="MZM312" s="1"/>
      <c r="MZN312" s="1"/>
      <c r="MZO312" s="1"/>
      <c r="MZP312" s="1"/>
      <c r="MZQ312" s="1"/>
      <c r="MZR312" s="1"/>
      <c r="MZS312" s="1"/>
      <c r="MZT312" s="1"/>
      <c r="MZU312" s="1"/>
      <c r="MZV312" s="1"/>
      <c r="MZW312" s="1"/>
      <c r="MZX312" s="1"/>
      <c r="MZY312" s="1"/>
      <c r="MZZ312" s="1"/>
      <c r="NAA312" s="1"/>
      <c r="NAB312" s="1"/>
      <c r="NAC312" s="1"/>
      <c r="NAD312" s="1"/>
      <c r="NAE312" s="1"/>
      <c r="NAF312" s="1"/>
      <c r="NAG312" s="1"/>
      <c r="NAH312" s="1"/>
      <c r="NAI312" s="1"/>
      <c r="NAJ312" s="1"/>
      <c r="NAK312" s="1"/>
      <c r="NAL312" s="1"/>
      <c r="NAM312" s="1"/>
      <c r="NAN312" s="1"/>
      <c r="NAO312" s="1"/>
      <c r="NAP312" s="1"/>
      <c r="NAQ312" s="1"/>
      <c r="NAR312" s="1"/>
      <c r="NAS312" s="1"/>
      <c r="NAT312" s="1"/>
      <c r="NAU312" s="1"/>
      <c r="NAV312" s="1"/>
      <c r="NAW312" s="1"/>
      <c r="NAX312" s="1"/>
      <c r="NAY312" s="1"/>
      <c r="NAZ312" s="1"/>
      <c r="NBA312" s="1"/>
      <c r="NBB312" s="1"/>
      <c r="NBC312" s="1"/>
      <c r="NBD312" s="1"/>
      <c r="NBE312" s="1"/>
      <c r="NBF312" s="1"/>
      <c r="NBG312" s="1"/>
      <c r="NBH312" s="1"/>
      <c r="NBI312" s="1"/>
      <c r="NBJ312" s="1"/>
      <c r="NBK312" s="1"/>
      <c r="NBL312" s="1"/>
      <c r="NBM312" s="1"/>
      <c r="NBN312" s="1"/>
      <c r="NBO312" s="1"/>
      <c r="NBP312" s="1"/>
      <c r="NBQ312" s="1"/>
      <c r="NBR312" s="1"/>
      <c r="NBS312" s="1"/>
      <c r="NBT312" s="1"/>
      <c r="NBU312" s="1"/>
      <c r="NBV312" s="1"/>
      <c r="NBW312" s="1"/>
      <c r="NBX312" s="1"/>
      <c r="NBY312" s="1"/>
      <c r="NBZ312" s="1"/>
      <c r="NCA312" s="1"/>
      <c r="NCB312" s="1"/>
      <c r="NCC312" s="1"/>
      <c r="NCD312" s="1"/>
      <c r="NCE312" s="1"/>
      <c r="NCF312" s="1"/>
      <c r="NCG312" s="1"/>
      <c r="NCH312" s="1"/>
      <c r="NCI312" s="1"/>
      <c r="NCJ312" s="1"/>
      <c r="NCK312" s="1"/>
      <c r="NCL312" s="1"/>
      <c r="NCM312" s="1"/>
      <c r="NCN312" s="1"/>
      <c r="NCO312" s="1"/>
      <c r="NCP312" s="1"/>
      <c r="NCQ312" s="1"/>
      <c r="NCR312" s="1"/>
      <c r="NCS312" s="1"/>
      <c r="NCT312" s="1"/>
      <c r="NCU312" s="1"/>
      <c r="NCV312" s="1"/>
      <c r="NCW312" s="1"/>
      <c r="NCX312" s="1"/>
      <c r="NCY312" s="1"/>
      <c r="NCZ312" s="1"/>
      <c r="NDA312" s="1"/>
      <c r="NDB312" s="1"/>
      <c r="NDC312" s="1"/>
      <c r="NDD312" s="1"/>
      <c r="NDE312" s="1"/>
      <c r="NDF312" s="1"/>
      <c r="NDG312" s="1"/>
      <c r="NDH312" s="1"/>
      <c r="NDI312" s="1"/>
      <c r="NDJ312" s="1"/>
      <c r="NDK312" s="1"/>
      <c r="NDL312" s="1"/>
      <c r="NDM312" s="1"/>
      <c r="NDN312" s="1"/>
      <c r="NDO312" s="1"/>
      <c r="NDP312" s="1"/>
      <c r="NDQ312" s="1"/>
      <c r="NDR312" s="1"/>
      <c r="NDS312" s="1"/>
      <c r="NDT312" s="1"/>
      <c r="NDU312" s="1"/>
      <c r="NDV312" s="1"/>
      <c r="NDW312" s="1"/>
      <c r="NDX312" s="1"/>
      <c r="NDY312" s="1"/>
      <c r="NDZ312" s="1"/>
      <c r="NEA312" s="1"/>
      <c r="NEB312" s="1"/>
      <c r="NEC312" s="1"/>
      <c r="NED312" s="1"/>
      <c r="NEE312" s="1"/>
      <c r="NEF312" s="1"/>
      <c r="NEG312" s="1"/>
      <c r="NEH312" s="1"/>
      <c r="NEI312" s="1"/>
      <c r="NEJ312" s="1"/>
      <c r="NEK312" s="1"/>
      <c r="NEL312" s="1"/>
      <c r="NEM312" s="1"/>
      <c r="NEN312" s="1"/>
      <c r="NEO312" s="1"/>
      <c r="NEP312" s="1"/>
      <c r="NEQ312" s="1"/>
      <c r="NER312" s="1"/>
      <c r="NES312" s="1"/>
      <c r="NET312" s="1"/>
      <c r="NEU312" s="1"/>
      <c r="NEV312" s="1"/>
      <c r="NEW312" s="1"/>
      <c r="NEX312" s="1"/>
      <c r="NEY312" s="1"/>
      <c r="NEZ312" s="1"/>
      <c r="NFA312" s="1"/>
      <c r="NFB312" s="1"/>
      <c r="NFC312" s="1"/>
      <c r="NFD312" s="1"/>
      <c r="NFE312" s="1"/>
      <c r="NFF312" s="1"/>
      <c r="NFG312" s="1"/>
      <c r="NFH312" s="1"/>
      <c r="NFI312" s="1"/>
      <c r="NFJ312" s="1"/>
      <c r="NFK312" s="1"/>
      <c r="NFL312" s="1"/>
      <c r="NFM312" s="1"/>
      <c r="NFN312" s="1"/>
      <c r="NFO312" s="1"/>
      <c r="NFP312" s="1"/>
      <c r="NFQ312" s="1"/>
      <c r="NFR312" s="1"/>
      <c r="NFS312" s="1"/>
      <c r="NFT312" s="1"/>
      <c r="NFU312" s="1"/>
      <c r="NFV312" s="1"/>
      <c r="NFW312" s="1"/>
      <c r="NFX312" s="1"/>
      <c r="NFY312" s="1"/>
      <c r="NFZ312" s="1"/>
      <c r="NGA312" s="1"/>
      <c r="NGB312" s="1"/>
      <c r="NGC312" s="1"/>
      <c r="NGD312" s="1"/>
      <c r="NGE312" s="1"/>
      <c r="NGF312" s="1"/>
      <c r="NGG312" s="1"/>
      <c r="NGH312" s="1"/>
      <c r="NGI312" s="1"/>
      <c r="NGJ312" s="1"/>
      <c r="NGK312" s="1"/>
      <c r="NGL312" s="1"/>
      <c r="NGM312" s="1"/>
      <c r="NGN312" s="1"/>
      <c r="NGO312" s="1"/>
      <c r="NGP312" s="1"/>
      <c r="NGQ312" s="1"/>
      <c r="NGR312" s="1"/>
      <c r="NGS312" s="1"/>
      <c r="NGT312" s="1"/>
      <c r="NGU312" s="1"/>
      <c r="NGV312" s="1"/>
      <c r="NGW312" s="1"/>
      <c r="NGX312" s="1"/>
      <c r="NGY312" s="1"/>
      <c r="NGZ312" s="1"/>
      <c r="NHA312" s="1"/>
      <c r="NHB312" s="1"/>
      <c r="NHC312" s="1"/>
      <c r="NHD312" s="1"/>
      <c r="NHE312" s="1"/>
      <c r="NHF312" s="1"/>
      <c r="NHG312" s="1"/>
      <c r="NHH312" s="1"/>
      <c r="NHI312" s="1"/>
      <c r="NHJ312" s="1"/>
      <c r="NHK312" s="1"/>
      <c r="NHL312" s="1"/>
      <c r="NHM312" s="1"/>
      <c r="NHN312" s="1"/>
      <c r="NHO312" s="1"/>
      <c r="NHP312" s="1"/>
      <c r="NHQ312" s="1"/>
      <c r="NHR312" s="1"/>
      <c r="NHS312" s="1"/>
      <c r="NHT312" s="1"/>
      <c r="NHU312" s="1"/>
      <c r="NHV312" s="1"/>
      <c r="NHW312" s="1"/>
      <c r="NHX312" s="1"/>
      <c r="NHY312" s="1"/>
      <c r="NHZ312" s="1"/>
      <c r="NIA312" s="1"/>
      <c r="NIB312" s="1"/>
      <c r="NIC312" s="1"/>
      <c r="NID312" s="1"/>
      <c r="NIE312" s="1"/>
      <c r="NIF312" s="1"/>
      <c r="NIG312" s="1"/>
      <c r="NIH312" s="1"/>
      <c r="NII312" s="1"/>
      <c r="NIJ312" s="1"/>
      <c r="NIK312" s="1"/>
      <c r="NIL312" s="1"/>
      <c r="NIM312" s="1"/>
      <c r="NIN312" s="1"/>
      <c r="NIO312" s="1"/>
      <c r="NIP312" s="1"/>
      <c r="NIQ312" s="1"/>
      <c r="NIR312" s="1"/>
      <c r="NIS312" s="1"/>
      <c r="NIT312" s="1"/>
      <c r="NIU312" s="1"/>
      <c r="NIV312" s="1"/>
      <c r="NIW312" s="1"/>
      <c r="NIX312" s="1"/>
      <c r="NIY312" s="1"/>
      <c r="NIZ312" s="1"/>
      <c r="NJA312" s="1"/>
      <c r="NJB312" s="1"/>
      <c r="NJC312" s="1"/>
      <c r="NJD312" s="1"/>
      <c r="NJE312" s="1"/>
      <c r="NJF312" s="1"/>
      <c r="NJG312" s="1"/>
      <c r="NJH312" s="1"/>
      <c r="NJI312" s="1"/>
      <c r="NJJ312" s="1"/>
      <c r="NJK312" s="1"/>
      <c r="NJL312" s="1"/>
      <c r="NJM312" s="1"/>
      <c r="NJN312" s="1"/>
      <c r="NJO312" s="1"/>
      <c r="NJP312" s="1"/>
      <c r="NJQ312" s="1"/>
      <c r="NJR312" s="1"/>
      <c r="NJS312" s="1"/>
      <c r="NJT312" s="1"/>
      <c r="NJU312" s="1"/>
      <c r="NJV312" s="1"/>
      <c r="NJW312" s="1"/>
      <c r="NJX312" s="1"/>
      <c r="NJY312" s="1"/>
      <c r="NJZ312" s="1"/>
      <c r="NKA312" s="1"/>
      <c r="NKB312" s="1"/>
      <c r="NKC312" s="1"/>
      <c r="NKD312" s="1"/>
      <c r="NKE312" s="1"/>
      <c r="NKF312" s="1"/>
      <c r="NKG312" s="1"/>
      <c r="NKH312" s="1"/>
      <c r="NKI312" s="1"/>
      <c r="NKJ312" s="1"/>
      <c r="NKK312" s="1"/>
      <c r="NKL312" s="1"/>
      <c r="NKM312" s="1"/>
      <c r="NKN312" s="1"/>
      <c r="NKO312" s="1"/>
      <c r="NKP312" s="1"/>
      <c r="NKQ312" s="1"/>
      <c r="NKR312" s="1"/>
      <c r="NKS312" s="1"/>
      <c r="NKT312" s="1"/>
      <c r="NKU312" s="1"/>
      <c r="NKV312" s="1"/>
      <c r="NKW312" s="1"/>
      <c r="NKX312" s="1"/>
      <c r="NKY312" s="1"/>
      <c r="NKZ312" s="1"/>
      <c r="NLA312" s="1"/>
      <c r="NLB312" s="1"/>
      <c r="NLC312" s="1"/>
      <c r="NLD312" s="1"/>
      <c r="NLE312" s="1"/>
      <c r="NLF312" s="1"/>
      <c r="NLG312" s="1"/>
      <c r="NLH312" s="1"/>
      <c r="NLI312" s="1"/>
      <c r="NLJ312" s="1"/>
      <c r="NLK312" s="1"/>
      <c r="NLL312" s="1"/>
      <c r="NLM312" s="1"/>
      <c r="NLN312" s="1"/>
      <c r="NLO312" s="1"/>
      <c r="NLP312" s="1"/>
      <c r="NLQ312" s="1"/>
      <c r="NLR312" s="1"/>
      <c r="NLS312" s="1"/>
      <c r="NLT312" s="1"/>
      <c r="NLU312" s="1"/>
      <c r="NLV312" s="1"/>
      <c r="NLW312" s="1"/>
      <c r="NLX312" s="1"/>
      <c r="NLY312" s="1"/>
      <c r="NLZ312" s="1"/>
      <c r="NMA312" s="1"/>
      <c r="NMB312" s="1"/>
      <c r="NMC312" s="1"/>
      <c r="NMD312" s="1"/>
      <c r="NME312" s="1"/>
      <c r="NMF312" s="1"/>
      <c r="NMG312" s="1"/>
      <c r="NMH312" s="1"/>
      <c r="NMI312" s="1"/>
      <c r="NMJ312" s="1"/>
      <c r="NMK312" s="1"/>
      <c r="NML312" s="1"/>
      <c r="NMM312" s="1"/>
      <c r="NMN312" s="1"/>
      <c r="NMO312" s="1"/>
      <c r="NMP312" s="1"/>
      <c r="NMQ312" s="1"/>
      <c r="NMR312" s="1"/>
      <c r="NMS312" s="1"/>
      <c r="NMT312" s="1"/>
      <c r="NMU312" s="1"/>
      <c r="NMV312" s="1"/>
      <c r="NMW312" s="1"/>
      <c r="NMX312" s="1"/>
      <c r="NMY312" s="1"/>
      <c r="NMZ312" s="1"/>
      <c r="NNA312" s="1"/>
      <c r="NNB312" s="1"/>
      <c r="NNC312" s="1"/>
      <c r="NND312" s="1"/>
      <c r="NNE312" s="1"/>
      <c r="NNF312" s="1"/>
      <c r="NNG312" s="1"/>
      <c r="NNH312" s="1"/>
      <c r="NNI312" s="1"/>
      <c r="NNJ312" s="1"/>
      <c r="NNK312" s="1"/>
      <c r="NNL312" s="1"/>
      <c r="NNM312" s="1"/>
      <c r="NNN312" s="1"/>
      <c r="NNO312" s="1"/>
      <c r="NNP312" s="1"/>
      <c r="NNQ312" s="1"/>
      <c r="NNR312" s="1"/>
      <c r="NNS312" s="1"/>
      <c r="NNT312" s="1"/>
      <c r="NNU312" s="1"/>
      <c r="NNV312" s="1"/>
      <c r="NNW312" s="1"/>
      <c r="NNX312" s="1"/>
      <c r="NNY312" s="1"/>
      <c r="NNZ312" s="1"/>
      <c r="NOA312" s="1"/>
      <c r="NOB312" s="1"/>
      <c r="NOC312" s="1"/>
      <c r="NOD312" s="1"/>
      <c r="NOE312" s="1"/>
      <c r="NOF312" s="1"/>
      <c r="NOG312" s="1"/>
      <c r="NOH312" s="1"/>
      <c r="NOI312" s="1"/>
      <c r="NOJ312" s="1"/>
      <c r="NOK312" s="1"/>
      <c r="NOL312" s="1"/>
      <c r="NOM312" s="1"/>
      <c r="NON312" s="1"/>
      <c r="NOO312" s="1"/>
      <c r="NOP312" s="1"/>
      <c r="NOQ312" s="1"/>
      <c r="NOR312" s="1"/>
      <c r="NOS312" s="1"/>
      <c r="NOT312" s="1"/>
      <c r="NOU312" s="1"/>
      <c r="NOV312" s="1"/>
      <c r="NOW312" s="1"/>
      <c r="NOX312" s="1"/>
      <c r="NOY312" s="1"/>
      <c r="NOZ312" s="1"/>
      <c r="NPA312" s="1"/>
      <c r="NPB312" s="1"/>
      <c r="NPC312" s="1"/>
      <c r="NPD312" s="1"/>
      <c r="NPE312" s="1"/>
      <c r="NPF312" s="1"/>
      <c r="NPG312" s="1"/>
      <c r="NPH312" s="1"/>
      <c r="NPI312" s="1"/>
      <c r="NPJ312" s="1"/>
      <c r="NPK312" s="1"/>
      <c r="NPL312" s="1"/>
      <c r="NPM312" s="1"/>
      <c r="NPN312" s="1"/>
      <c r="NPO312" s="1"/>
      <c r="NPP312" s="1"/>
      <c r="NPQ312" s="1"/>
      <c r="NPR312" s="1"/>
      <c r="NPS312" s="1"/>
      <c r="NPT312" s="1"/>
      <c r="NPU312" s="1"/>
      <c r="NPV312" s="1"/>
      <c r="NPW312" s="1"/>
      <c r="NPX312" s="1"/>
      <c r="NPY312" s="1"/>
      <c r="NPZ312" s="1"/>
      <c r="NQA312" s="1"/>
      <c r="NQB312" s="1"/>
      <c r="NQC312" s="1"/>
      <c r="NQD312" s="1"/>
      <c r="NQE312" s="1"/>
      <c r="NQF312" s="1"/>
      <c r="NQG312" s="1"/>
      <c r="NQH312" s="1"/>
      <c r="NQI312" s="1"/>
      <c r="NQJ312" s="1"/>
      <c r="NQK312" s="1"/>
      <c r="NQL312" s="1"/>
      <c r="NQM312" s="1"/>
      <c r="NQN312" s="1"/>
      <c r="NQO312" s="1"/>
      <c r="NQP312" s="1"/>
      <c r="NQQ312" s="1"/>
      <c r="NQR312" s="1"/>
      <c r="NQS312" s="1"/>
      <c r="NQT312" s="1"/>
      <c r="NQU312" s="1"/>
      <c r="NQV312" s="1"/>
      <c r="NQW312" s="1"/>
      <c r="NQX312" s="1"/>
      <c r="NQY312" s="1"/>
      <c r="NQZ312" s="1"/>
      <c r="NRA312" s="1"/>
      <c r="NRB312" s="1"/>
      <c r="NRC312" s="1"/>
      <c r="NRD312" s="1"/>
      <c r="NRE312" s="1"/>
      <c r="NRF312" s="1"/>
      <c r="NRG312" s="1"/>
      <c r="NRH312" s="1"/>
      <c r="NRI312" s="1"/>
      <c r="NRJ312" s="1"/>
      <c r="NRK312" s="1"/>
      <c r="NRL312" s="1"/>
      <c r="NRM312" s="1"/>
      <c r="NRN312" s="1"/>
      <c r="NRO312" s="1"/>
      <c r="NRP312" s="1"/>
      <c r="NRQ312" s="1"/>
      <c r="NRR312" s="1"/>
      <c r="NRS312" s="1"/>
      <c r="NRT312" s="1"/>
      <c r="NRU312" s="1"/>
      <c r="NRV312" s="1"/>
      <c r="NRW312" s="1"/>
      <c r="NRX312" s="1"/>
      <c r="NRY312" s="1"/>
      <c r="NRZ312" s="1"/>
      <c r="NSA312" s="1"/>
      <c r="NSB312" s="1"/>
      <c r="NSC312" s="1"/>
      <c r="NSD312" s="1"/>
      <c r="NSE312" s="1"/>
      <c r="NSF312" s="1"/>
      <c r="NSG312" s="1"/>
      <c r="NSH312" s="1"/>
      <c r="NSI312" s="1"/>
      <c r="NSJ312" s="1"/>
      <c r="NSK312" s="1"/>
      <c r="NSL312" s="1"/>
      <c r="NSM312" s="1"/>
      <c r="NSN312" s="1"/>
      <c r="NSO312" s="1"/>
      <c r="NSP312" s="1"/>
      <c r="NSQ312" s="1"/>
      <c r="NSR312" s="1"/>
      <c r="NSS312" s="1"/>
      <c r="NST312" s="1"/>
      <c r="NSU312" s="1"/>
      <c r="NSV312" s="1"/>
      <c r="NSW312" s="1"/>
      <c r="NSX312" s="1"/>
      <c r="NSY312" s="1"/>
      <c r="NSZ312" s="1"/>
      <c r="NTA312" s="1"/>
      <c r="NTB312" s="1"/>
      <c r="NTC312" s="1"/>
      <c r="NTD312" s="1"/>
      <c r="NTE312" s="1"/>
      <c r="NTF312" s="1"/>
      <c r="NTG312" s="1"/>
      <c r="NTH312" s="1"/>
      <c r="NTI312" s="1"/>
      <c r="NTJ312" s="1"/>
      <c r="NTK312" s="1"/>
      <c r="NTL312" s="1"/>
      <c r="NTM312" s="1"/>
      <c r="NTN312" s="1"/>
      <c r="NTO312" s="1"/>
      <c r="NTP312" s="1"/>
      <c r="NTQ312" s="1"/>
      <c r="NTR312" s="1"/>
      <c r="NTS312" s="1"/>
      <c r="NTT312" s="1"/>
      <c r="NTU312" s="1"/>
      <c r="NTV312" s="1"/>
      <c r="NTW312" s="1"/>
      <c r="NTX312" s="1"/>
      <c r="NTY312" s="1"/>
      <c r="NTZ312" s="1"/>
      <c r="NUA312" s="1"/>
      <c r="NUB312" s="1"/>
      <c r="NUC312" s="1"/>
      <c r="NUD312" s="1"/>
      <c r="NUE312" s="1"/>
      <c r="NUF312" s="1"/>
      <c r="NUG312" s="1"/>
      <c r="NUH312" s="1"/>
      <c r="NUI312" s="1"/>
      <c r="NUJ312" s="1"/>
      <c r="NUK312" s="1"/>
      <c r="NUL312" s="1"/>
      <c r="NUM312" s="1"/>
      <c r="NUN312" s="1"/>
      <c r="NUO312" s="1"/>
      <c r="NUP312" s="1"/>
      <c r="NUQ312" s="1"/>
      <c r="NUR312" s="1"/>
      <c r="NUS312" s="1"/>
      <c r="NUT312" s="1"/>
      <c r="NUU312" s="1"/>
      <c r="NUV312" s="1"/>
      <c r="NUW312" s="1"/>
      <c r="NUX312" s="1"/>
      <c r="NUY312" s="1"/>
      <c r="NUZ312" s="1"/>
      <c r="NVA312" s="1"/>
      <c r="NVB312" s="1"/>
      <c r="NVC312" s="1"/>
      <c r="NVD312" s="1"/>
      <c r="NVE312" s="1"/>
      <c r="NVF312" s="1"/>
      <c r="NVG312" s="1"/>
      <c r="NVH312" s="1"/>
      <c r="NVI312" s="1"/>
      <c r="NVJ312" s="1"/>
      <c r="NVK312" s="1"/>
      <c r="NVL312" s="1"/>
      <c r="NVM312" s="1"/>
      <c r="NVN312" s="1"/>
      <c r="NVO312" s="1"/>
      <c r="NVP312" s="1"/>
      <c r="NVQ312" s="1"/>
      <c r="NVR312" s="1"/>
      <c r="NVS312" s="1"/>
      <c r="NVT312" s="1"/>
      <c r="NVU312" s="1"/>
      <c r="NVV312" s="1"/>
      <c r="NVW312" s="1"/>
      <c r="NVX312" s="1"/>
      <c r="NVY312" s="1"/>
      <c r="NVZ312" s="1"/>
      <c r="NWA312" s="1"/>
      <c r="NWB312" s="1"/>
      <c r="NWC312" s="1"/>
      <c r="NWD312" s="1"/>
      <c r="NWE312" s="1"/>
      <c r="NWF312" s="1"/>
      <c r="NWG312" s="1"/>
      <c r="NWH312" s="1"/>
      <c r="NWI312" s="1"/>
      <c r="NWJ312" s="1"/>
      <c r="NWK312" s="1"/>
      <c r="NWL312" s="1"/>
      <c r="NWM312" s="1"/>
      <c r="NWN312" s="1"/>
      <c r="NWO312" s="1"/>
      <c r="NWP312" s="1"/>
      <c r="NWQ312" s="1"/>
      <c r="NWR312" s="1"/>
      <c r="NWS312" s="1"/>
      <c r="NWT312" s="1"/>
      <c r="NWU312" s="1"/>
      <c r="NWV312" s="1"/>
      <c r="NWW312" s="1"/>
      <c r="NWX312" s="1"/>
      <c r="NWY312" s="1"/>
      <c r="NWZ312" s="1"/>
      <c r="NXA312" s="1"/>
      <c r="NXB312" s="1"/>
      <c r="NXC312" s="1"/>
      <c r="NXD312" s="1"/>
      <c r="NXE312" s="1"/>
      <c r="NXF312" s="1"/>
      <c r="NXG312" s="1"/>
      <c r="NXH312" s="1"/>
      <c r="NXI312" s="1"/>
      <c r="NXJ312" s="1"/>
      <c r="NXK312" s="1"/>
      <c r="NXL312" s="1"/>
      <c r="NXM312" s="1"/>
      <c r="NXN312" s="1"/>
      <c r="NXO312" s="1"/>
      <c r="NXP312" s="1"/>
      <c r="NXQ312" s="1"/>
      <c r="NXR312" s="1"/>
      <c r="NXS312" s="1"/>
      <c r="NXT312" s="1"/>
      <c r="NXU312" s="1"/>
      <c r="NXV312" s="1"/>
      <c r="NXW312" s="1"/>
      <c r="NXX312" s="1"/>
      <c r="NXY312" s="1"/>
      <c r="NXZ312" s="1"/>
      <c r="NYA312" s="1"/>
      <c r="NYB312" s="1"/>
      <c r="NYC312" s="1"/>
      <c r="NYD312" s="1"/>
      <c r="NYE312" s="1"/>
      <c r="NYF312" s="1"/>
      <c r="NYG312" s="1"/>
      <c r="NYH312" s="1"/>
      <c r="NYI312" s="1"/>
      <c r="NYJ312" s="1"/>
      <c r="NYK312" s="1"/>
      <c r="NYL312" s="1"/>
      <c r="NYM312" s="1"/>
      <c r="NYN312" s="1"/>
      <c r="NYO312" s="1"/>
      <c r="NYP312" s="1"/>
      <c r="NYQ312" s="1"/>
      <c r="NYR312" s="1"/>
      <c r="NYS312" s="1"/>
      <c r="NYT312" s="1"/>
      <c r="NYU312" s="1"/>
      <c r="NYV312" s="1"/>
      <c r="NYW312" s="1"/>
      <c r="NYX312" s="1"/>
      <c r="NYY312" s="1"/>
      <c r="NYZ312" s="1"/>
      <c r="NZA312" s="1"/>
      <c r="NZB312" s="1"/>
      <c r="NZC312" s="1"/>
      <c r="NZD312" s="1"/>
      <c r="NZE312" s="1"/>
      <c r="NZF312" s="1"/>
      <c r="NZG312" s="1"/>
      <c r="NZH312" s="1"/>
      <c r="NZI312" s="1"/>
      <c r="NZJ312" s="1"/>
      <c r="NZK312" s="1"/>
      <c r="NZL312" s="1"/>
      <c r="NZM312" s="1"/>
      <c r="NZN312" s="1"/>
      <c r="NZO312" s="1"/>
      <c r="NZP312" s="1"/>
      <c r="NZQ312" s="1"/>
      <c r="NZR312" s="1"/>
      <c r="NZS312" s="1"/>
      <c r="NZT312" s="1"/>
      <c r="NZU312" s="1"/>
      <c r="NZV312" s="1"/>
      <c r="NZW312" s="1"/>
      <c r="NZX312" s="1"/>
      <c r="NZY312" s="1"/>
      <c r="NZZ312" s="1"/>
      <c r="OAA312" s="1"/>
      <c r="OAB312" s="1"/>
      <c r="OAC312" s="1"/>
      <c r="OAD312" s="1"/>
      <c r="OAE312" s="1"/>
      <c r="OAF312" s="1"/>
      <c r="OAG312" s="1"/>
      <c r="OAH312" s="1"/>
      <c r="OAI312" s="1"/>
      <c r="OAJ312" s="1"/>
      <c r="OAK312" s="1"/>
      <c r="OAL312" s="1"/>
      <c r="OAM312" s="1"/>
      <c r="OAN312" s="1"/>
      <c r="OAO312" s="1"/>
      <c r="OAP312" s="1"/>
      <c r="OAQ312" s="1"/>
      <c r="OAR312" s="1"/>
      <c r="OAS312" s="1"/>
      <c r="OAT312" s="1"/>
      <c r="OAU312" s="1"/>
      <c r="OAV312" s="1"/>
      <c r="OAW312" s="1"/>
      <c r="OAX312" s="1"/>
      <c r="OAY312" s="1"/>
      <c r="OAZ312" s="1"/>
      <c r="OBA312" s="1"/>
      <c r="OBB312" s="1"/>
      <c r="OBC312" s="1"/>
      <c r="OBD312" s="1"/>
      <c r="OBE312" s="1"/>
      <c r="OBF312" s="1"/>
      <c r="OBG312" s="1"/>
      <c r="OBH312" s="1"/>
      <c r="OBI312" s="1"/>
      <c r="OBJ312" s="1"/>
      <c r="OBK312" s="1"/>
      <c r="OBL312" s="1"/>
      <c r="OBM312" s="1"/>
      <c r="OBN312" s="1"/>
      <c r="OBO312" s="1"/>
      <c r="OBP312" s="1"/>
      <c r="OBQ312" s="1"/>
      <c r="OBR312" s="1"/>
      <c r="OBS312" s="1"/>
      <c r="OBT312" s="1"/>
      <c r="OBU312" s="1"/>
      <c r="OBV312" s="1"/>
      <c r="OBW312" s="1"/>
      <c r="OBX312" s="1"/>
      <c r="OBY312" s="1"/>
      <c r="OBZ312" s="1"/>
      <c r="OCA312" s="1"/>
      <c r="OCB312" s="1"/>
      <c r="OCC312" s="1"/>
      <c r="OCD312" s="1"/>
      <c r="OCE312" s="1"/>
      <c r="OCF312" s="1"/>
      <c r="OCG312" s="1"/>
      <c r="OCH312" s="1"/>
      <c r="OCI312" s="1"/>
      <c r="OCJ312" s="1"/>
      <c r="OCK312" s="1"/>
      <c r="OCL312" s="1"/>
      <c r="OCM312" s="1"/>
      <c r="OCN312" s="1"/>
      <c r="OCO312" s="1"/>
      <c r="OCP312" s="1"/>
      <c r="OCQ312" s="1"/>
      <c r="OCR312" s="1"/>
      <c r="OCS312" s="1"/>
      <c r="OCT312" s="1"/>
      <c r="OCU312" s="1"/>
      <c r="OCV312" s="1"/>
      <c r="OCW312" s="1"/>
      <c r="OCX312" s="1"/>
      <c r="OCY312" s="1"/>
      <c r="OCZ312" s="1"/>
      <c r="ODA312" s="1"/>
      <c r="ODB312" s="1"/>
      <c r="ODC312" s="1"/>
      <c r="ODD312" s="1"/>
      <c r="ODE312" s="1"/>
      <c r="ODF312" s="1"/>
      <c r="ODG312" s="1"/>
      <c r="ODH312" s="1"/>
      <c r="ODI312" s="1"/>
      <c r="ODJ312" s="1"/>
      <c r="ODK312" s="1"/>
      <c r="ODL312" s="1"/>
      <c r="ODM312" s="1"/>
      <c r="ODN312" s="1"/>
      <c r="ODO312" s="1"/>
      <c r="ODP312" s="1"/>
      <c r="ODQ312" s="1"/>
      <c r="ODR312" s="1"/>
      <c r="ODS312" s="1"/>
      <c r="ODT312" s="1"/>
      <c r="ODU312" s="1"/>
      <c r="ODV312" s="1"/>
      <c r="ODW312" s="1"/>
      <c r="ODX312" s="1"/>
      <c r="ODY312" s="1"/>
      <c r="ODZ312" s="1"/>
      <c r="OEA312" s="1"/>
      <c r="OEB312" s="1"/>
      <c r="OEC312" s="1"/>
      <c r="OED312" s="1"/>
      <c r="OEE312" s="1"/>
      <c r="OEF312" s="1"/>
      <c r="OEG312" s="1"/>
      <c r="OEH312" s="1"/>
      <c r="OEI312" s="1"/>
      <c r="OEJ312" s="1"/>
      <c r="OEK312" s="1"/>
      <c r="OEL312" s="1"/>
      <c r="OEM312" s="1"/>
      <c r="OEN312" s="1"/>
      <c r="OEO312" s="1"/>
      <c r="OEP312" s="1"/>
      <c r="OEQ312" s="1"/>
      <c r="OER312" s="1"/>
      <c r="OES312" s="1"/>
      <c r="OET312" s="1"/>
      <c r="OEU312" s="1"/>
      <c r="OEV312" s="1"/>
      <c r="OEW312" s="1"/>
      <c r="OEX312" s="1"/>
      <c r="OEY312" s="1"/>
      <c r="OEZ312" s="1"/>
      <c r="OFA312" s="1"/>
      <c r="OFB312" s="1"/>
      <c r="OFC312" s="1"/>
      <c r="OFD312" s="1"/>
      <c r="OFE312" s="1"/>
      <c r="OFF312" s="1"/>
      <c r="OFG312" s="1"/>
      <c r="OFH312" s="1"/>
      <c r="OFI312" s="1"/>
      <c r="OFJ312" s="1"/>
      <c r="OFK312" s="1"/>
      <c r="OFL312" s="1"/>
      <c r="OFM312" s="1"/>
      <c r="OFN312" s="1"/>
      <c r="OFO312" s="1"/>
      <c r="OFP312" s="1"/>
      <c r="OFQ312" s="1"/>
      <c r="OFR312" s="1"/>
      <c r="OFS312" s="1"/>
      <c r="OFT312" s="1"/>
      <c r="OFU312" s="1"/>
      <c r="OFV312" s="1"/>
      <c r="OFW312" s="1"/>
      <c r="OFX312" s="1"/>
      <c r="OFY312" s="1"/>
      <c r="OFZ312" s="1"/>
      <c r="OGA312" s="1"/>
      <c r="OGB312" s="1"/>
      <c r="OGC312" s="1"/>
      <c r="OGD312" s="1"/>
      <c r="OGE312" s="1"/>
      <c r="OGF312" s="1"/>
      <c r="OGG312" s="1"/>
      <c r="OGH312" s="1"/>
      <c r="OGI312" s="1"/>
      <c r="OGJ312" s="1"/>
      <c r="OGK312" s="1"/>
      <c r="OGL312" s="1"/>
      <c r="OGM312" s="1"/>
      <c r="OGN312" s="1"/>
      <c r="OGO312" s="1"/>
      <c r="OGP312" s="1"/>
      <c r="OGQ312" s="1"/>
      <c r="OGR312" s="1"/>
      <c r="OGS312" s="1"/>
      <c r="OGT312" s="1"/>
      <c r="OGU312" s="1"/>
      <c r="OGV312" s="1"/>
      <c r="OGW312" s="1"/>
      <c r="OGX312" s="1"/>
      <c r="OGY312" s="1"/>
      <c r="OGZ312" s="1"/>
      <c r="OHA312" s="1"/>
      <c r="OHB312" s="1"/>
      <c r="OHC312" s="1"/>
      <c r="OHD312" s="1"/>
      <c r="OHE312" s="1"/>
      <c r="OHF312" s="1"/>
      <c r="OHG312" s="1"/>
      <c r="OHH312" s="1"/>
      <c r="OHI312" s="1"/>
      <c r="OHJ312" s="1"/>
      <c r="OHK312" s="1"/>
      <c r="OHL312" s="1"/>
      <c r="OHM312" s="1"/>
      <c r="OHN312" s="1"/>
      <c r="OHO312" s="1"/>
      <c r="OHP312" s="1"/>
      <c r="OHQ312" s="1"/>
      <c r="OHR312" s="1"/>
      <c r="OHS312" s="1"/>
      <c r="OHT312" s="1"/>
      <c r="OHU312" s="1"/>
      <c r="OHV312" s="1"/>
      <c r="OHW312" s="1"/>
      <c r="OHX312" s="1"/>
      <c r="OHY312" s="1"/>
      <c r="OHZ312" s="1"/>
      <c r="OIA312" s="1"/>
      <c r="OIB312" s="1"/>
      <c r="OIC312" s="1"/>
      <c r="OID312" s="1"/>
      <c r="OIE312" s="1"/>
      <c r="OIF312" s="1"/>
      <c r="OIG312" s="1"/>
      <c r="OIH312" s="1"/>
      <c r="OII312" s="1"/>
      <c r="OIJ312" s="1"/>
      <c r="OIK312" s="1"/>
      <c r="OIL312" s="1"/>
      <c r="OIM312" s="1"/>
      <c r="OIN312" s="1"/>
      <c r="OIO312" s="1"/>
      <c r="OIP312" s="1"/>
      <c r="OIQ312" s="1"/>
      <c r="OIR312" s="1"/>
      <c r="OIS312" s="1"/>
      <c r="OIT312" s="1"/>
      <c r="OIU312" s="1"/>
      <c r="OIV312" s="1"/>
      <c r="OIW312" s="1"/>
      <c r="OIX312" s="1"/>
      <c r="OIY312" s="1"/>
      <c r="OIZ312" s="1"/>
      <c r="OJA312" s="1"/>
      <c r="OJB312" s="1"/>
      <c r="OJC312" s="1"/>
      <c r="OJD312" s="1"/>
      <c r="OJE312" s="1"/>
      <c r="OJF312" s="1"/>
      <c r="OJG312" s="1"/>
      <c r="OJH312" s="1"/>
      <c r="OJI312" s="1"/>
      <c r="OJJ312" s="1"/>
      <c r="OJK312" s="1"/>
      <c r="OJL312" s="1"/>
      <c r="OJM312" s="1"/>
      <c r="OJN312" s="1"/>
      <c r="OJO312" s="1"/>
      <c r="OJP312" s="1"/>
      <c r="OJQ312" s="1"/>
      <c r="OJR312" s="1"/>
      <c r="OJS312" s="1"/>
      <c r="OJT312" s="1"/>
      <c r="OJU312" s="1"/>
      <c r="OJV312" s="1"/>
      <c r="OJW312" s="1"/>
      <c r="OJX312" s="1"/>
      <c r="OJY312" s="1"/>
      <c r="OJZ312" s="1"/>
      <c r="OKA312" s="1"/>
      <c r="OKB312" s="1"/>
      <c r="OKC312" s="1"/>
      <c r="OKD312" s="1"/>
      <c r="OKE312" s="1"/>
      <c r="OKF312" s="1"/>
      <c r="OKG312" s="1"/>
      <c r="OKH312" s="1"/>
      <c r="OKI312" s="1"/>
      <c r="OKJ312" s="1"/>
      <c r="OKK312" s="1"/>
      <c r="OKL312" s="1"/>
      <c r="OKM312" s="1"/>
      <c r="OKN312" s="1"/>
      <c r="OKO312" s="1"/>
      <c r="OKP312" s="1"/>
      <c r="OKQ312" s="1"/>
      <c r="OKR312" s="1"/>
      <c r="OKS312" s="1"/>
      <c r="OKT312" s="1"/>
      <c r="OKU312" s="1"/>
      <c r="OKV312" s="1"/>
      <c r="OKW312" s="1"/>
      <c r="OKX312" s="1"/>
      <c r="OKY312" s="1"/>
      <c r="OKZ312" s="1"/>
      <c r="OLA312" s="1"/>
      <c r="OLB312" s="1"/>
      <c r="OLC312" s="1"/>
      <c r="OLD312" s="1"/>
      <c r="OLE312" s="1"/>
      <c r="OLF312" s="1"/>
      <c r="OLG312" s="1"/>
      <c r="OLH312" s="1"/>
      <c r="OLI312" s="1"/>
      <c r="OLJ312" s="1"/>
      <c r="OLK312" s="1"/>
      <c r="OLL312" s="1"/>
      <c r="OLM312" s="1"/>
      <c r="OLN312" s="1"/>
      <c r="OLO312" s="1"/>
      <c r="OLP312" s="1"/>
      <c r="OLQ312" s="1"/>
      <c r="OLR312" s="1"/>
      <c r="OLS312" s="1"/>
      <c r="OLT312" s="1"/>
      <c r="OLU312" s="1"/>
      <c r="OLV312" s="1"/>
      <c r="OLW312" s="1"/>
      <c r="OLX312" s="1"/>
      <c r="OLY312" s="1"/>
      <c r="OLZ312" s="1"/>
      <c r="OMA312" s="1"/>
      <c r="OMB312" s="1"/>
      <c r="OMC312" s="1"/>
      <c r="OMD312" s="1"/>
      <c r="OME312" s="1"/>
      <c r="OMF312" s="1"/>
      <c r="OMG312" s="1"/>
      <c r="OMH312" s="1"/>
      <c r="OMI312" s="1"/>
      <c r="OMJ312" s="1"/>
      <c r="OMK312" s="1"/>
      <c r="OML312" s="1"/>
      <c r="OMM312" s="1"/>
      <c r="OMN312" s="1"/>
      <c r="OMO312" s="1"/>
      <c r="OMP312" s="1"/>
      <c r="OMQ312" s="1"/>
      <c r="OMR312" s="1"/>
      <c r="OMS312" s="1"/>
      <c r="OMT312" s="1"/>
      <c r="OMU312" s="1"/>
      <c r="OMV312" s="1"/>
      <c r="OMW312" s="1"/>
      <c r="OMX312" s="1"/>
      <c r="OMY312" s="1"/>
      <c r="OMZ312" s="1"/>
      <c r="ONA312" s="1"/>
      <c r="ONB312" s="1"/>
      <c r="ONC312" s="1"/>
      <c r="OND312" s="1"/>
      <c r="ONE312" s="1"/>
      <c r="ONF312" s="1"/>
      <c r="ONG312" s="1"/>
      <c r="ONH312" s="1"/>
      <c r="ONI312" s="1"/>
      <c r="ONJ312" s="1"/>
      <c r="ONK312" s="1"/>
      <c r="ONL312" s="1"/>
      <c r="ONM312" s="1"/>
      <c r="ONN312" s="1"/>
      <c r="ONO312" s="1"/>
      <c r="ONP312" s="1"/>
      <c r="ONQ312" s="1"/>
      <c r="ONR312" s="1"/>
      <c r="ONS312" s="1"/>
      <c r="ONT312" s="1"/>
      <c r="ONU312" s="1"/>
      <c r="ONV312" s="1"/>
      <c r="ONW312" s="1"/>
      <c r="ONX312" s="1"/>
      <c r="ONY312" s="1"/>
      <c r="ONZ312" s="1"/>
      <c r="OOA312" s="1"/>
      <c r="OOB312" s="1"/>
      <c r="OOC312" s="1"/>
      <c r="OOD312" s="1"/>
      <c r="OOE312" s="1"/>
      <c r="OOF312" s="1"/>
      <c r="OOG312" s="1"/>
      <c r="OOH312" s="1"/>
      <c r="OOI312" s="1"/>
      <c r="OOJ312" s="1"/>
      <c r="OOK312" s="1"/>
      <c r="OOL312" s="1"/>
      <c r="OOM312" s="1"/>
      <c r="OON312" s="1"/>
      <c r="OOO312" s="1"/>
      <c r="OOP312" s="1"/>
      <c r="OOQ312" s="1"/>
      <c r="OOR312" s="1"/>
      <c r="OOS312" s="1"/>
      <c r="OOT312" s="1"/>
      <c r="OOU312" s="1"/>
      <c r="OOV312" s="1"/>
      <c r="OOW312" s="1"/>
      <c r="OOX312" s="1"/>
      <c r="OOY312" s="1"/>
      <c r="OOZ312" s="1"/>
      <c r="OPA312" s="1"/>
      <c r="OPB312" s="1"/>
      <c r="OPC312" s="1"/>
      <c r="OPD312" s="1"/>
      <c r="OPE312" s="1"/>
      <c r="OPF312" s="1"/>
      <c r="OPG312" s="1"/>
      <c r="OPH312" s="1"/>
      <c r="OPI312" s="1"/>
      <c r="OPJ312" s="1"/>
      <c r="OPK312" s="1"/>
      <c r="OPL312" s="1"/>
      <c r="OPM312" s="1"/>
      <c r="OPN312" s="1"/>
      <c r="OPO312" s="1"/>
      <c r="OPP312" s="1"/>
      <c r="OPQ312" s="1"/>
      <c r="OPR312" s="1"/>
      <c r="OPS312" s="1"/>
      <c r="OPT312" s="1"/>
      <c r="OPU312" s="1"/>
      <c r="OPV312" s="1"/>
      <c r="OPW312" s="1"/>
      <c r="OPX312" s="1"/>
      <c r="OPY312" s="1"/>
      <c r="OPZ312" s="1"/>
      <c r="OQA312" s="1"/>
      <c r="OQB312" s="1"/>
      <c r="OQC312" s="1"/>
      <c r="OQD312" s="1"/>
      <c r="OQE312" s="1"/>
      <c r="OQF312" s="1"/>
      <c r="OQG312" s="1"/>
      <c r="OQH312" s="1"/>
      <c r="OQI312" s="1"/>
      <c r="OQJ312" s="1"/>
      <c r="OQK312" s="1"/>
      <c r="OQL312" s="1"/>
      <c r="OQM312" s="1"/>
      <c r="OQN312" s="1"/>
      <c r="OQO312" s="1"/>
      <c r="OQP312" s="1"/>
      <c r="OQQ312" s="1"/>
      <c r="OQR312" s="1"/>
      <c r="OQS312" s="1"/>
      <c r="OQT312" s="1"/>
      <c r="OQU312" s="1"/>
      <c r="OQV312" s="1"/>
      <c r="OQW312" s="1"/>
      <c r="OQX312" s="1"/>
      <c r="OQY312" s="1"/>
      <c r="OQZ312" s="1"/>
      <c r="ORA312" s="1"/>
      <c r="ORB312" s="1"/>
      <c r="ORC312" s="1"/>
      <c r="ORD312" s="1"/>
      <c r="ORE312" s="1"/>
      <c r="ORF312" s="1"/>
      <c r="ORG312" s="1"/>
      <c r="ORH312" s="1"/>
      <c r="ORI312" s="1"/>
      <c r="ORJ312" s="1"/>
      <c r="ORK312" s="1"/>
      <c r="ORL312" s="1"/>
      <c r="ORM312" s="1"/>
      <c r="ORN312" s="1"/>
      <c r="ORO312" s="1"/>
      <c r="ORP312" s="1"/>
      <c r="ORQ312" s="1"/>
      <c r="ORR312" s="1"/>
      <c r="ORS312" s="1"/>
      <c r="ORT312" s="1"/>
      <c r="ORU312" s="1"/>
      <c r="ORV312" s="1"/>
      <c r="ORW312" s="1"/>
      <c r="ORX312" s="1"/>
      <c r="ORY312" s="1"/>
      <c r="ORZ312" s="1"/>
      <c r="OSA312" s="1"/>
      <c r="OSB312" s="1"/>
      <c r="OSC312" s="1"/>
      <c r="OSD312" s="1"/>
      <c r="OSE312" s="1"/>
      <c r="OSF312" s="1"/>
      <c r="OSG312" s="1"/>
      <c r="OSH312" s="1"/>
      <c r="OSI312" s="1"/>
      <c r="OSJ312" s="1"/>
      <c r="OSK312" s="1"/>
      <c r="OSL312" s="1"/>
      <c r="OSM312" s="1"/>
      <c r="OSN312" s="1"/>
      <c r="OSO312" s="1"/>
      <c r="OSP312" s="1"/>
      <c r="OSQ312" s="1"/>
      <c r="OSR312" s="1"/>
      <c r="OSS312" s="1"/>
      <c r="OST312" s="1"/>
      <c r="OSU312" s="1"/>
      <c r="OSV312" s="1"/>
      <c r="OSW312" s="1"/>
      <c r="OSX312" s="1"/>
      <c r="OSY312" s="1"/>
      <c r="OSZ312" s="1"/>
      <c r="OTA312" s="1"/>
      <c r="OTB312" s="1"/>
      <c r="OTC312" s="1"/>
      <c r="OTD312" s="1"/>
      <c r="OTE312" s="1"/>
      <c r="OTF312" s="1"/>
      <c r="OTG312" s="1"/>
      <c r="OTH312" s="1"/>
      <c r="OTI312" s="1"/>
      <c r="OTJ312" s="1"/>
      <c r="OTK312" s="1"/>
      <c r="OTL312" s="1"/>
      <c r="OTM312" s="1"/>
      <c r="OTN312" s="1"/>
      <c r="OTO312" s="1"/>
      <c r="OTP312" s="1"/>
      <c r="OTQ312" s="1"/>
      <c r="OTR312" s="1"/>
      <c r="OTS312" s="1"/>
      <c r="OTT312" s="1"/>
      <c r="OTU312" s="1"/>
      <c r="OTV312" s="1"/>
      <c r="OTW312" s="1"/>
      <c r="OTX312" s="1"/>
      <c r="OTY312" s="1"/>
      <c r="OTZ312" s="1"/>
      <c r="OUA312" s="1"/>
      <c r="OUB312" s="1"/>
      <c r="OUC312" s="1"/>
      <c r="OUD312" s="1"/>
      <c r="OUE312" s="1"/>
      <c r="OUF312" s="1"/>
      <c r="OUG312" s="1"/>
      <c r="OUH312" s="1"/>
      <c r="OUI312" s="1"/>
      <c r="OUJ312" s="1"/>
      <c r="OUK312" s="1"/>
      <c r="OUL312" s="1"/>
      <c r="OUM312" s="1"/>
      <c r="OUN312" s="1"/>
      <c r="OUO312" s="1"/>
      <c r="OUP312" s="1"/>
      <c r="OUQ312" s="1"/>
      <c r="OUR312" s="1"/>
      <c r="OUS312" s="1"/>
      <c r="OUT312" s="1"/>
      <c r="OUU312" s="1"/>
      <c r="OUV312" s="1"/>
      <c r="OUW312" s="1"/>
      <c r="OUX312" s="1"/>
      <c r="OUY312" s="1"/>
      <c r="OUZ312" s="1"/>
      <c r="OVA312" s="1"/>
      <c r="OVB312" s="1"/>
      <c r="OVC312" s="1"/>
      <c r="OVD312" s="1"/>
      <c r="OVE312" s="1"/>
      <c r="OVF312" s="1"/>
      <c r="OVG312" s="1"/>
      <c r="OVH312" s="1"/>
      <c r="OVI312" s="1"/>
      <c r="OVJ312" s="1"/>
      <c r="OVK312" s="1"/>
      <c r="OVL312" s="1"/>
      <c r="OVM312" s="1"/>
      <c r="OVN312" s="1"/>
      <c r="OVO312" s="1"/>
      <c r="OVP312" s="1"/>
      <c r="OVQ312" s="1"/>
      <c r="OVR312" s="1"/>
      <c r="OVS312" s="1"/>
      <c r="OVT312" s="1"/>
      <c r="OVU312" s="1"/>
      <c r="OVV312" s="1"/>
      <c r="OVW312" s="1"/>
      <c r="OVX312" s="1"/>
      <c r="OVY312" s="1"/>
      <c r="OVZ312" s="1"/>
      <c r="OWA312" s="1"/>
      <c r="OWB312" s="1"/>
      <c r="OWC312" s="1"/>
      <c r="OWD312" s="1"/>
      <c r="OWE312" s="1"/>
      <c r="OWF312" s="1"/>
      <c r="OWG312" s="1"/>
      <c r="OWH312" s="1"/>
      <c r="OWI312" s="1"/>
      <c r="OWJ312" s="1"/>
      <c r="OWK312" s="1"/>
      <c r="OWL312" s="1"/>
      <c r="OWM312" s="1"/>
      <c r="OWN312" s="1"/>
      <c r="OWO312" s="1"/>
      <c r="OWP312" s="1"/>
      <c r="OWQ312" s="1"/>
      <c r="OWR312" s="1"/>
      <c r="OWS312" s="1"/>
      <c r="OWT312" s="1"/>
      <c r="OWU312" s="1"/>
      <c r="OWV312" s="1"/>
      <c r="OWW312" s="1"/>
      <c r="OWX312" s="1"/>
      <c r="OWY312" s="1"/>
      <c r="OWZ312" s="1"/>
      <c r="OXA312" s="1"/>
      <c r="OXB312" s="1"/>
      <c r="OXC312" s="1"/>
      <c r="OXD312" s="1"/>
      <c r="OXE312" s="1"/>
      <c r="OXF312" s="1"/>
      <c r="OXG312" s="1"/>
      <c r="OXH312" s="1"/>
      <c r="OXI312" s="1"/>
      <c r="OXJ312" s="1"/>
      <c r="OXK312" s="1"/>
      <c r="OXL312" s="1"/>
      <c r="OXM312" s="1"/>
      <c r="OXN312" s="1"/>
      <c r="OXO312" s="1"/>
      <c r="OXP312" s="1"/>
      <c r="OXQ312" s="1"/>
      <c r="OXR312" s="1"/>
      <c r="OXS312" s="1"/>
      <c r="OXT312" s="1"/>
      <c r="OXU312" s="1"/>
      <c r="OXV312" s="1"/>
      <c r="OXW312" s="1"/>
      <c r="OXX312" s="1"/>
      <c r="OXY312" s="1"/>
      <c r="OXZ312" s="1"/>
      <c r="OYA312" s="1"/>
      <c r="OYB312" s="1"/>
      <c r="OYC312" s="1"/>
      <c r="OYD312" s="1"/>
      <c r="OYE312" s="1"/>
      <c r="OYF312" s="1"/>
      <c r="OYG312" s="1"/>
      <c r="OYH312" s="1"/>
      <c r="OYI312" s="1"/>
      <c r="OYJ312" s="1"/>
      <c r="OYK312" s="1"/>
      <c r="OYL312" s="1"/>
      <c r="OYM312" s="1"/>
      <c r="OYN312" s="1"/>
      <c r="OYO312" s="1"/>
      <c r="OYP312" s="1"/>
      <c r="OYQ312" s="1"/>
      <c r="OYR312" s="1"/>
      <c r="OYS312" s="1"/>
      <c r="OYT312" s="1"/>
      <c r="OYU312" s="1"/>
      <c r="OYV312" s="1"/>
      <c r="OYW312" s="1"/>
      <c r="OYX312" s="1"/>
      <c r="OYY312" s="1"/>
      <c r="OYZ312" s="1"/>
      <c r="OZA312" s="1"/>
      <c r="OZB312" s="1"/>
      <c r="OZC312" s="1"/>
      <c r="OZD312" s="1"/>
      <c r="OZE312" s="1"/>
      <c r="OZF312" s="1"/>
      <c r="OZG312" s="1"/>
      <c r="OZH312" s="1"/>
      <c r="OZI312" s="1"/>
      <c r="OZJ312" s="1"/>
      <c r="OZK312" s="1"/>
      <c r="OZL312" s="1"/>
      <c r="OZM312" s="1"/>
      <c r="OZN312" s="1"/>
      <c r="OZO312" s="1"/>
      <c r="OZP312" s="1"/>
      <c r="OZQ312" s="1"/>
      <c r="OZR312" s="1"/>
      <c r="OZS312" s="1"/>
      <c r="OZT312" s="1"/>
      <c r="OZU312" s="1"/>
      <c r="OZV312" s="1"/>
      <c r="OZW312" s="1"/>
      <c r="OZX312" s="1"/>
      <c r="OZY312" s="1"/>
      <c r="OZZ312" s="1"/>
      <c r="PAA312" s="1"/>
      <c r="PAB312" s="1"/>
      <c r="PAC312" s="1"/>
      <c r="PAD312" s="1"/>
      <c r="PAE312" s="1"/>
      <c r="PAF312" s="1"/>
      <c r="PAG312" s="1"/>
      <c r="PAH312" s="1"/>
      <c r="PAI312" s="1"/>
      <c r="PAJ312" s="1"/>
      <c r="PAK312" s="1"/>
      <c r="PAL312" s="1"/>
      <c r="PAM312" s="1"/>
      <c r="PAN312" s="1"/>
      <c r="PAO312" s="1"/>
      <c r="PAP312" s="1"/>
      <c r="PAQ312" s="1"/>
      <c r="PAR312" s="1"/>
      <c r="PAS312" s="1"/>
      <c r="PAT312" s="1"/>
      <c r="PAU312" s="1"/>
      <c r="PAV312" s="1"/>
      <c r="PAW312" s="1"/>
      <c r="PAX312" s="1"/>
      <c r="PAY312" s="1"/>
      <c r="PAZ312" s="1"/>
      <c r="PBA312" s="1"/>
      <c r="PBB312" s="1"/>
      <c r="PBC312" s="1"/>
      <c r="PBD312" s="1"/>
      <c r="PBE312" s="1"/>
      <c r="PBF312" s="1"/>
      <c r="PBG312" s="1"/>
      <c r="PBH312" s="1"/>
      <c r="PBI312" s="1"/>
      <c r="PBJ312" s="1"/>
      <c r="PBK312" s="1"/>
      <c r="PBL312" s="1"/>
      <c r="PBM312" s="1"/>
      <c r="PBN312" s="1"/>
      <c r="PBO312" s="1"/>
      <c r="PBP312" s="1"/>
      <c r="PBQ312" s="1"/>
      <c r="PBR312" s="1"/>
      <c r="PBS312" s="1"/>
      <c r="PBT312" s="1"/>
      <c r="PBU312" s="1"/>
      <c r="PBV312" s="1"/>
      <c r="PBW312" s="1"/>
      <c r="PBX312" s="1"/>
      <c r="PBY312" s="1"/>
      <c r="PBZ312" s="1"/>
      <c r="PCA312" s="1"/>
      <c r="PCB312" s="1"/>
      <c r="PCC312" s="1"/>
      <c r="PCD312" s="1"/>
      <c r="PCE312" s="1"/>
      <c r="PCF312" s="1"/>
      <c r="PCG312" s="1"/>
      <c r="PCH312" s="1"/>
      <c r="PCI312" s="1"/>
      <c r="PCJ312" s="1"/>
      <c r="PCK312" s="1"/>
      <c r="PCL312" s="1"/>
      <c r="PCM312" s="1"/>
      <c r="PCN312" s="1"/>
      <c r="PCO312" s="1"/>
      <c r="PCP312" s="1"/>
      <c r="PCQ312" s="1"/>
      <c r="PCR312" s="1"/>
      <c r="PCS312" s="1"/>
      <c r="PCT312" s="1"/>
      <c r="PCU312" s="1"/>
      <c r="PCV312" s="1"/>
      <c r="PCW312" s="1"/>
      <c r="PCX312" s="1"/>
      <c r="PCY312" s="1"/>
      <c r="PCZ312" s="1"/>
      <c r="PDA312" s="1"/>
      <c r="PDB312" s="1"/>
      <c r="PDC312" s="1"/>
      <c r="PDD312" s="1"/>
      <c r="PDE312" s="1"/>
      <c r="PDF312" s="1"/>
      <c r="PDG312" s="1"/>
      <c r="PDH312" s="1"/>
      <c r="PDI312" s="1"/>
      <c r="PDJ312" s="1"/>
      <c r="PDK312" s="1"/>
      <c r="PDL312" s="1"/>
      <c r="PDM312" s="1"/>
      <c r="PDN312" s="1"/>
      <c r="PDO312" s="1"/>
      <c r="PDP312" s="1"/>
      <c r="PDQ312" s="1"/>
      <c r="PDR312" s="1"/>
      <c r="PDS312" s="1"/>
      <c r="PDT312" s="1"/>
      <c r="PDU312" s="1"/>
      <c r="PDV312" s="1"/>
      <c r="PDW312" s="1"/>
      <c r="PDX312" s="1"/>
      <c r="PDY312" s="1"/>
      <c r="PDZ312" s="1"/>
      <c r="PEA312" s="1"/>
      <c r="PEB312" s="1"/>
      <c r="PEC312" s="1"/>
      <c r="PED312" s="1"/>
      <c r="PEE312" s="1"/>
      <c r="PEF312" s="1"/>
      <c r="PEG312" s="1"/>
      <c r="PEH312" s="1"/>
      <c r="PEI312" s="1"/>
      <c r="PEJ312" s="1"/>
      <c r="PEK312" s="1"/>
      <c r="PEL312" s="1"/>
      <c r="PEM312" s="1"/>
      <c r="PEN312" s="1"/>
      <c r="PEO312" s="1"/>
      <c r="PEP312" s="1"/>
      <c r="PEQ312" s="1"/>
      <c r="PER312" s="1"/>
      <c r="PES312" s="1"/>
      <c r="PET312" s="1"/>
      <c r="PEU312" s="1"/>
      <c r="PEV312" s="1"/>
      <c r="PEW312" s="1"/>
      <c r="PEX312" s="1"/>
      <c r="PEY312" s="1"/>
      <c r="PEZ312" s="1"/>
      <c r="PFA312" s="1"/>
      <c r="PFB312" s="1"/>
      <c r="PFC312" s="1"/>
      <c r="PFD312" s="1"/>
      <c r="PFE312" s="1"/>
      <c r="PFF312" s="1"/>
      <c r="PFG312" s="1"/>
      <c r="PFH312" s="1"/>
      <c r="PFI312" s="1"/>
      <c r="PFJ312" s="1"/>
      <c r="PFK312" s="1"/>
      <c r="PFL312" s="1"/>
      <c r="PFM312" s="1"/>
      <c r="PFN312" s="1"/>
      <c r="PFO312" s="1"/>
      <c r="PFP312" s="1"/>
      <c r="PFQ312" s="1"/>
      <c r="PFR312" s="1"/>
      <c r="PFS312" s="1"/>
      <c r="PFT312" s="1"/>
      <c r="PFU312" s="1"/>
      <c r="PFV312" s="1"/>
      <c r="PFW312" s="1"/>
      <c r="PFX312" s="1"/>
      <c r="PFY312" s="1"/>
      <c r="PFZ312" s="1"/>
      <c r="PGA312" s="1"/>
      <c r="PGB312" s="1"/>
      <c r="PGC312" s="1"/>
      <c r="PGD312" s="1"/>
      <c r="PGE312" s="1"/>
      <c r="PGF312" s="1"/>
      <c r="PGG312" s="1"/>
      <c r="PGH312" s="1"/>
      <c r="PGI312" s="1"/>
      <c r="PGJ312" s="1"/>
      <c r="PGK312" s="1"/>
      <c r="PGL312" s="1"/>
      <c r="PGM312" s="1"/>
      <c r="PGN312" s="1"/>
      <c r="PGO312" s="1"/>
      <c r="PGP312" s="1"/>
      <c r="PGQ312" s="1"/>
      <c r="PGR312" s="1"/>
      <c r="PGS312" s="1"/>
      <c r="PGT312" s="1"/>
      <c r="PGU312" s="1"/>
      <c r="PGV312" s="1"/>
      <c r="PGW312" s="1"/>
      <c r="PGX312" s="1"/>
      <c r="PGY312" s="1"/>
      <c r="PGZ312" s="1"/>
      <c r="PHA312" s="1"/>
      <c r="PHB312" s="1"/>
      <c r="PHC312" s="1"/>
      <c r="PHD312" s="1"/>
      <c r="PHE312" s="1"/>
      <c r="PHF312" s="1"/>
      <c r="PHG312" s="1"/>
      <c r="PHH312" s="1"/>
      <c r="PHI312" s="1"/>
      <c r="PHJ312" s="1"/>
      <c r="PHK312" s="1"/>
      <c r="PHL312" s="1"/>
      <c r="PHM312" s="1"/>
      <c r="PHN312" s="1"/>
      <c r="PHO312" s="1"/>
      <c r="PHP312" s="1"/>
      <c r="PHQ312" s="1"/>
      <c r="PHR312" s="1"/>
      <c r="PHS312" s="1"/>
      <c r="PHT312" s="1"/>
      <c r="PHU312" s="1"/>
      <c r="PHV312" s="1"/>
      <c r="PHW312" s="1"/>
      <c r="PHX312" s="1"/>
      <c r="PHY312" s="1"/>
      <c r="PHZ312" s="1"/>
      <c r="PIA312" s="1"/>
      <c r="PIB312" s="1"/>
      <c r="PIC312" s="1"/>
      <c r="PID312" s="1"/>
      <c r="PIE312" s="1"/>
      <c r="PIF312" s="1"/>
      <c r="PIG312" s="1"/>
      <c r="PIH312" s="1"/>
      <c r="PII312" s="1"/>
      <c r="PIJ312" s="1"/>
      <c r="PIK312" s="1"/>
      <c r="PIL312" s="1"/>
      <c r="PIM312" s="1"/>
      <c r="PIN312" s="1"/>
      <c r="PIO312" s="1"/>
      <c r="PIP312" s="1"/>
      <c r="PIQ312" s="1"/>
      <c r="PIR312" s="1"/>
      <c r="PIS312" s="1"/>
      <c r="PIT312" s="1"/>
      <c r="PIU312" s="1"/>
      <c r="PIV312" s="1"/>
      <c r="PIW312" s="1"/>
      <c r="PIX312" s="1"/>
      <c r="PIY312" s="1"/>
      <c r="PIZ312" s="1"/>
      <c r="PJA312" s="1"/>
      <c r="PJB312" s="1"/>
      <c r="PJC312" s="1"/>
      <c r="PJD312" s="1"/>
      <c r="PJE312" s="1"/>
      <c r="PJF312" s="1"/>
      <c r="PJG312" s="1"/>
      <c r="PJH312" s="1"/>
      <c r="PJI312" s="1"/>
      <c r="PJJ312" s="1"/>
      <c r="PJK312" s="1"/>
      <c r="PJL312" s="1"/>
      <c r="PJM312" s="1"/>
      <c r="PJN312" s="1"/>
      <c r="PJO312" s="1"/>
      <c r="PJP312" s="1"/>
      <c r="PJQ312" s="1"/>
      <c r="PJR312" s="1"/>
      <c r="PJS312" s="1"/>
      <c r="PJT312" s="1"/>
      <c r="PJU312" s="1"/>
      <c r="PJV312" s="1"/>
      <c r="PJW312" s="1"/>
      <c r="PJX312" s="1"/>
      <c r="PJY312" s="1"/>
      <c r="PJZ312" s="1"/>
      <c r="PKA312" s="1"/>
      <c r="PKB312" s="1"/>
      <c r="PKC312" s="1"/>
      <c r="PKD312" s="1"/>
      <c r="PKE312" s="1"/>
      <c r="PKF312" s="1"/>
      <c r="PKG312" s="1"/>
      <c r="PKH312" s="1"/>
      <c r="PKI312" s="1"/>
      <c r="PKJ312" s="1"/>
      <c r="PKK312" s="1"/>
      <c r="PKL312" s="1"/>
      <c r="PKM312" s="1"/>
      <c r="PKN312" s="1"/>
      <c r="PKO312" s="1"/>
      <c r="PKP312" s="1"/>
      <c r="PKQ312" s="1"/>
      <c r="PKR312" s="1"/>
      <c r="PKS312" s="1"/>
      <c r="PKT312" s="1"/>
      <c r="PKU312" s="1"/>
      <c r="PKV312" s="1"/>
      <c r="PKW312" s="1"/>
      <c r="PKX312" s="1"/>
      <c r="PKY312" s="1"/>
      <c r="PKZ312" s="1"/>
      <c r="PLA312" s="1"/>
      <c r="PLB312" s="1"/>
      <c r="PLC312" s="1"/>
      <c r="PLD312" s="1"/>
      <c r="PLE312" s="1"/>
      <c r="PLF312" s="1"/>
      <c r="PLG312" s="1"/>
      <c r="PLH312" s="1"/>
      <c r="PLI312" s="1"/>
      <c r="PLJ312" s="1"/>
      <c r="PLK312" s="1"/>
      <c r="PLL312" s="1"/>
      <c r="PLM312" s="1"/>
      <c r="PLN312" s="1"/>
      <c r="PLO312" s="1"/>
      <c r="PLP312" s="1"/>
      <c r="PLQ312" s="1"/>
      <c r="PLR312" s="1"/>
      <c r="PLS312" s="1"/>
      <c r="PLT312" s="1"/>
      <c r="PLU312" s="1"/>
      <c r="PLV312" s="1"/>
      <c r="PLW312" s="1"/>
      <c r="PLX312" s="1"/>
      <c r="PLY312" s="1"/>
      <c r="PLZ312" s="1"/>
      <c r="PMA312" s="1"/>
      <c r="PMB312" s="1"/>
      <c r="PMC312" s="1"/>
      <c r="PMD312" s="1"/>
      <c r="PME312" s="1"/>
      <c r="PMF312" s="1"/>
      <c r="PMG312" s="1"/>
      <c r="PMH312" s="1"/>
      <c r="PMI312" s="1"/>
      <c r="PMJ312" s="1"/>
      <c r="PMK312" s="1"/>
      <c r="PML312" s="1"/>
      <c r="PMM312" s="1"/>
      <c r="PMN312" s="1"/>
      <c r="PMO312" s="1"/>
      <c r="PMP312" s="1"/>
      <c r="PMQ312" s="1"/>
      <c r="PMR312" s="1"/>
      <c r="PMS312" s="1"/>
      <c r="PMT312" s="1"/>
      <c r="PMU312" s="1"/>
      <c r="PMV312" s="1"/>
      <c r="PMW312" s="1"/>
      <c r="PMX312" s="1"/>
      <c r="PMY312" s="1"/>
      <c r="PMZ312" s="1"/>
      <c r="PNA312" s="1"/>
      <c r="PNB312" s="1"/>
      <c r="PNC312" s="1"/>
      <c r="PND312" s="1"/>
      <c r="PNE312" s="1"/>
      <c r="PNF312" s="1"/>
      <c r="PNG312" s="1"/>
      <c r="PNH312" s="1"/>
      <c r="PNI312" s="1"/>
      <c r="PNJ312" s="1"/>
      <c r="PNK312" s="1"/>
      <c r="PNL312" s="1"/>
      <c r="PNM312" s="1"/>
      <c r="PNN312" s="1"/>
      <c r="PNO312" s="1"/>
      <c r="PNP312" s="1"/>
      <c r="PNQ312" s="1"/>
      <c r="PNR312" s="1"/>
      <c r="PNS312" s="1"/>
      <c r="PNT312" s="1"/>
      <c r="PNU312" s="1"/>
      <c r="PNV312" s="1"/>
      <c r="PNW312" s="1"/>
      <c r="PNX312" s="1"/>
      <c r="PNY312" s="1"/>
      <c r="PNZ312" s="1"/>
      <c r="POA312" s="1"/>
      <c r="POB312" s="1"/>
      <c r="POC312" s="1"/>
      <c r="POD312" s="1"/>
      <c r="POE312" s="1"/>
      <c r="POF312" s="1"/>
      <c r="POG312" s="1"/>
      <c r="POH312" s="1"/>
      <c r="POI312" s="1"/>
      <c r="POJ312" s="1"/>
      <c r="POK312" s="1"/>
      <c r="POL312" s="1"/>
      <c r="POM312" s="1"/>
      <c r="PON312" s="1"/>
      <c r="POO312" s="1"/>
      <c r="POP312" s="1"/>
      <c r="POQ312" s="1"/>
      <c r="POR312" s="1"/>
      <c r="POS312" s="1"/>
      <c r="POT312" s="1"/>
      <c r="POU312" s="1"/>
      <c r="POV312" s="1"/>
      <c r="POW312" s="1"/>
      <c r="POX312" s="1"/>
      <c r="POY312" s="1"/>
      <c r="POZ312" s="1"/>
      <c r="PPA312" s="1"/>
      <c r="PPB312" s="1"/>
      <c r="PPC312" s="1"/>
      <c r="PPD312" s="1"/>
      <c r="PPE312" s="1"/>
      <c r="PPF312" s="1"/>
      <c r="PPG312" s="1"/>
      <c r="PPH312" s="1"/>
      <c r="PPI312" s="1"/>
      <c r="PPJ312" s="1"/>
      <c r="PPK312" s="1"/>
      <c r="PPL312" s="1"/>
      <c r="PPM312" s="1"/>
      <c r="PPN312" s="1"/>
      <c r="PPO312" s="1"/>
      <c r="PPP312" s="1"/>
      <c r="PPQ312" s="1"/>
      <c r="PPR312" s="1"/>
      <c r="PPS312" s="1"/>
      <c r="PPT312" s="1"/>
      <c r="PPU312" s="1"/>
      <c r="PPV312" s="1"/>
      <c r="PPW312" s="1"/>
      <c r="PPX312" s="1"/>
      <c r="PPY312" s="1"/>
      <c r="PPZ312" s="1"/>
      <c r="PQA312" s="1"/>
      <c r="PQB312" s="1"/>
      <c r="PQC312" s="1"/>
      <c r="PQD312" s="1"/>
      <c r="PQE312" s="1"/>
      <c r="PQF312" s="1"/>
      <c r="PQG312" s="1"/>
      <c r="PQH312" s="1"/>
      <c r="PQI312" s="1"/>
      <c r="PQJ312" s="1"/>
      <c r="PQK312" s="1"/>
      <c r="PQL312" s="1"/>
      <c r="PQM312" s="1"/>
      <c r="PQN312" s="1"/>
      <c r="PQO312" s="1"/>
      <c r="PQP312" s="1"/>
      <c r="PQQ312" s="1"/>
      <c r="PQR312" s="1"/>
      <c r="PQS312" s="1"/>
      <c r="PQT312" s="1"/>
      <c r="PQU312" s="1"/>
      <c r="PQV312" s="1"/>
      <c r="PQW312" s="1"/>
      <c r="PQX312" s="1"/>
      <c r="PQY312" s="1"/>
      <c r="PQZ312" s="1"/>
      <c r="PRA312" s="1"/>
      <c r="PRB312" s="1"/>
      <c r="PRC312" s="1"/>
      <c r="PRD312" s="1"/>
      <c r="PRE312" s="1"/>
      <c r="PRF312" s="1"/>
      <c r="PRG312" s="1"/>
      <c r="PRH312" s="1"/>
      <c r="PRI312" s="1"/>
      <c r="PRJ312" s="1"/>
      <c r="PRK312" s="1"/>
      <c r="PRL312" s="1"/>
      <c r="PRM312" s="1"/>
      <c r="PRN312" s="1"/>
      <c r="PRO312" s="1"/>
      <c r="PRP312" s="1"/>
      <c r="PRQ312" s="1"/>
      <c r="PRR312" s="1"/>
      <c r="PRS312" s="1"/>
      <c r="PRT312" s="1"/>
      <c r="PRU312" s="1"/>
      <c r="PRV312" s="1"/>
      <c r="PRW312" s="1"/>
      <c r="PRX312" s="1"/>
      <c r="PRY312" s="1"/>
      <c r="PRZ312" s="1"/>
      <c r="PSA312" s="1"/>
      <c r="PSB312" s="1"/>
      <c r="PSC312" s="1"/>
      <c r="PSD312" s="1"/>
      <c r="PSE312" s="1"/>
      <c r="PSF312" s="1"/>
      <c r="PSG312" s="1"/>
      <c r="PSH312" s="1"/>
      <c r="PSI312" s="1"/>
      <c r="PSJ312" s="1"/>
      <c r="PSK312" s="1"/>
      <c r="PSL312" s="1"/>
      <c r="PSM312" s="1"/>
      <c r="PSN312" s="1"/>
      <c r="PSO312" s="1"/>
      <c r="PSP312" s="1"/>
      <c r="PSQ312" s="1"/>
      <c r="PSR312" s="1"/>
      <c r="PSS312" s="1"/>
      <c r="PST312" s="1"/>
      <c r="PSU312" s="1"/>
      <c r="PSV312" s="1"/>
      <c r="PSW312" s="1"/>
      <c r="PSX312" s="1"/>
      <c r="PSY312" s="1"/>
      <c r="PSZ312" s="1"/>
      <c r="PTA312" s="1"/>
      <c r="PTB312" s="1"/>
      <c r="PTC312" s="1"/>
      <c r="PTD312" s="1"/>
      <c r="PTE312" s="1"/>
      <c r="PTF312" s="1"/>
      <c r="PTG312" s="1"/>
      <c r="PTH312" s="1"/>
      <c r="PTI312" s="1"/>
      <c r="PTJ312" s="1"/>
      <c r="PTK312" s="1"/>
      <c r="PTL312" s="1"/>
      <c r="PTM312" s="1"/>
      <c r="PTN312" s="1"/>
      <c r="PTO312" s="1"/>
      <c r="PTP312" s="1"/>
      <c r="PTQ312" s="1"/>
      <c r="PTR312" s="1"/>
      <c r="PTS312" s="1"/>
      <c r="PTT312" s="1"/>
      <c r="PTU312" s="1"/>
      <c r="PTV312" s="1"/>
      <c r="PTW312" s="1"/>
      <c r="PTX312" s="1"/>
      <c r="PTY312" s="1"/>
      <c r="PTZ312" s="1"/>
      <c r="PUA312" s="1"/>
      <c r="PUB312" s="1"/>
      <c r="PUC312" s="1"/>
      <c r="PUD312" s="1"/>
      <c r="PUE312" s="1"/>
      <c r="PUF312" s="1"/>
      <c r="PUG312" s="1"/>
      <c r="PUH312" s="1"/>
      <c r="PUI312" s="1"/>
      <c r="PUJ312" s="1"/>
      <c r="PUK312" s="1"/>
      <c r="PUL312" s="1"/>
      <c r="PUM312" s="1"/>
      <c r="PUN312" s="1"/>
      <c r="PUO312" s="1"/>
      <c r="PUP312" s="1"/>
      <c r="PUQ312" s="1"/>
      <c r="PUR312" s="1"/>
      <c r="PUS312" s="1"/>
      <c r="PUT312" s="1"/>
      <c r="PUU312" s="1"/>
      <c r="PUV312" s="1"/>
      <c r="PUW312" s="1"/>
      <c r="PUX312" s="1"/>
      <c r="PUY312" s="1"/>
      <c r="PUZ312" s="1"/>
      <c r="PVA312" s="1"/>
      <c r="PVB312" s="1"/>
      <c r="PVC312" s="1"/>
      <c r="PVD312" s="1"/>
      <c r="PVE312" s="1"/>
      <c r="PVF312" s="1"/>
      <c r="PVG312" s="1"/>
      <c r="PVH312" s="1"/>
      <c r="PVI312" s="1"/>
      <c r="PVJ312" s="1"/>
      <c r="PVK312" s="1"/>
      <c r="PVL312" s="1"/>
      <c r="PVM312" s="1"/>
      <c r="PVN312" s="1"/>
      <c r="PVO312" s="1"/>
      <c r="PVP312" s="1"/>
      <c r="PVQ312" s="1"/>
      <c r="PVR312" s="1"/>
      <c r="PVS312" s="1"/>
      <c r="PVT312" s="1"/>
      <c r="PVU312" s="1"/>
      <c r="PVV312" s="1"/>
      <c r="PVW312" s="1"/>
      <c r="PVX312" s="1"/>
      <c r="PVY312" s="1"/>
      <c r="PVZ312" s="1"/>
      <c r="PWA312" s="1"/>
      <c r="PWB312" s="1"/>
      <c r="PWC312" s="1"/>
      <c r="PWD312" s="1"/>
      <c r="PWE312" s="1"/>
      <c r="PWF312" s="1"/>
      <c r="PWG312" s="1"/>
      <c r="PWH312" s="1"/>
      <c r="PWI312" s="1"/>
      <c r="PWJ312" s="1"/>
      <c r="PWK312" s="1"/>
      <c r="PWL312" s="1"/>
      <c r="PWM312" s="1"/>
      <c r="PWN312" s="1"/>
      <c r="PWO312" s="1"/>
      <c r="PWP312" s="1"/>
      <c r="PWQ312" s="1"/>
      <c r="PWR312" s="1"/>
      <c r="PWS312" s="1"/>
      <c r="PWT312" s="1"/>
      <c r="PWU312" s="1"/>
      <c r="PWV312" s="1"/>
      <c r="PWW312" s="1"/>
      <c r="PWX312" s="1"/>
      <c r="PWY312" s="1"/>
      <c r="PWZ312" s="1"/>
      <c r="PXA312" s="1"/>
      <c r="PXB312" s="1"/>
      <c r="PXC312" s="1"/>
      <c r="PXD312" s="1"/>
      <c r="PXE312" s="1"/>
      <c r="PXF312" s="1"/>
      <c r="PXG312" s="1"/>
      <c r="PXH312" s="1"/>
      <c r="PXI312" s="1"/>
      <c r="PXJ312" s="1"/>
      <c r="PXK312" s="1"/>
      <c r="PXL312" s="1"/>
      <c r="PXM312" s="1"/>
      <c r="PXN312" s="1"/>
      <c r="PXO312" s="1"/>
      <c r="PXP312" s="1"/>
      <c r="PXQ312" s="1"/>
      <c r="PXR312" s="1"/>
      <c r="PXS312" s="1"/>
      <c r="PXT312" s="1"/>
      <c r="PXU312" s="1"/>
      <c r="PXV312" s="1"/>
      <c r="PXW312" s="1"/>
      <c r="PXX312" s="1"/>
      <c r="PXY312" s="1"/>
      <c r="PXZ312" s="1"/>
      <c r="PYA312" s="1"/>
      <c r="PYB312" s="1"/>
      <c r="PYC312" s="1"/>
      <c r="PYD312" s="1"/>
      <c r="PYE312" s="1"/>
      <c r="PYF312" s="1"/>
      <c r="PYG312" s="1"/>
      <c r="PYH312" s="1"/>
      <c r="PYI312" s="1"/>
      <c r="PYJ312" s="1"/>
      <c r="PYK312" s="1"/>
      <c r="PYL312" s="1"/>
      <c r="PYM312" s="1"/>
      <c r="PYN312" s="1"/>
      <c r="PYO312" s="1"/>
      <c r="PYP312" s="1"/>
      <c r="PYQ312" s="1"/>
      <c r="PYR312" s="1"/>
      <c r="PYS312" s="1"/>
      <c r="PYT312" s="1"/>
      <c r="PYU312" s="1"/>
      <c r="PYV312" s="1"/>
      <c r="PYW312" s="1"/>
      <c r="PYX312" s="1"/>
      <c r="PYY312" s="1"/>
      <c r="PYZ312" s="1"/>
      <c r="PZA312" s="1"/>
      <c r="PZB312" s="1"/>
      <c r="PZC312" s="1"/>
      <c r="PZD312" s="1"/>
      <c r="PZE312" s="1"/>
      <c r="PZF312" s="1"/>
      <c r="PZG312" s="1"/>
      <c r="PZH312" s="1"/>
      <c r="PZI312" s="1"/>
      <c r="PZJ312" s="1"/>
      <c r="PZK312" s="1"/>
      <c r="PZL312" s="1"/>
      <c r="PZM312" s="1"/>
      <c r="PZN312" s="1"/>
      <c r="PZO312" s="1"/>
      <c r="PZP312" s="1"/>
      <c r="PZQ312" s="1"/>
      <c r="PZR312" s="1"/>
      <c r="PZS312" s="1"/>
      <c r="PZT312" s="1"/>
      <c r="PZU312" s="1"/>
      <c r="PZV312" s="1"/>
      <c r="PZW312" s="1"/>
      <c r="PZX312" s="1"/>
      <c r="PZY312" s="1"/>
      <c r="PZZ312" s="1"/>
      <c r="QAA312" s="1"/>
      <c r="QAB312" s="1"/>
      <c r="QAC312" s="1"/>
      <c r="QAD312" s="1"/>
      <c r="QAE312" s="1"/>
      <c r="QAF312" s="1"/>
      <c r="QAG312" s="1"/>
      <c r="QAH312" s="1"/>
      <c r="QAI312" s="1"/>
      <c r="QAJ312" s="1"/>
      <c r="QAK312" s="1"/>
      <c r="QAL312" s="1"/>
      <c r="QAM312" s="1"/>
      <c r="QAN312" s="1"/>
      <c r="QAO312" s="1"/>
      <c r="QAP312" s="1"/>
      <c r="QAQ312" s="1"/>
      <c r="QAR312" s="1"/>
      <c r="QAS312" s="1"/>
      <c r="QAT312" s="1"/>
      <c r="QAU312" s="1"/>
      <c r="QAV312" s="1"/>
      <c r="QAW312" s="1"/>
      <c r="QAX312" s="1"/>
      <c r="QAY312" s="1"/>
      <c r="QAZ312" s="1"/>
      <c r="QBA312" s="1"/>
      <c r="QBB312" s="1"/>
      <c r="QBC312" s="1"/>
      <c r="QBD312" s="1"/>
      <c r="QBE312" s="1"/>
      <c r="QBF312" s="1"/>
      <c r="QBG312" s="1"/>
      <c r="QBH312" s="1"/>
      <c r="QBI312" s="1"/>
      <c r="QBJ312" s="1"/>
      <c r="QBK312" s="1"/>
      <c r="QBL312" s="1"/>
      <c r="QBM312" s="1"/>
      <c r="QBN312" s="1"/>
      <c r="QBO312" s="1"/>
      <c r="QBP312" s="1"/>
      <c r="QBQ312" s="1"/>
      <c r="QBR312" s="1"/>
      <c r="QBS312" s="1"/>
      <c r="QBT312" s="1"/>
      <c r="QBU312" s="1"/>
      <c r="QBV312" s="1"/>
      <c r="QBW312" s="1"/>
      <c r="QBX312" s="1"/>
      <c r="QBY312" s="1"/>
      <c r="QBZ312" s="1"/>
      <c r="QCA312" s="1"/>
      <c r="QCB312" s="1"/>
      <c r="QCC312" s="1"/>
      <c r="QCD312" s="1"/>
      <c r="QCE312" s="1"/>
      <c r="QCF312" s="1"/>
      <c r="QCG312" s="1"/>
      <c r="QCH312" s="1"/>
      <c r="QCI312" s="1"/>
      <c r="QCJ312" s="1"/>
      <c r="QCK312" s="1"/>
      <c r="QCL312" s="1"/>
      <c r="QCM312" s="1"/>
      <c r="QCN312" s="1"/>
      <c r="QCO312" s="1"/>
      <c r="QCP312" s="1"/>
      <c r="QCQ312" s="1"/>
      <c r="QCR312" s="1"/>
      <c r="QCS312" s="1"/>
      <c r="QCT312" s="1"/>
      <c r="QCU312" s="1"/>
      <c r="QCV312" s="1"/>
      <c r="QCW312" s="1"/>
      <c r="QCX312" s="1"/>
      <c r="QCY312" s="1"/>
      <c r="QCZ312" s="1"/>
      <c r="QDA312" s="1"/>
      <c r="QDB312" s="1"/>
      <c r="QDC312" s="1"/>
      <c r="QDD312" s="1"/>
      <c r="QDE312" s="1"/>
      <c r="QDF312" s="1"/>
      <c r="QDG312" s="1"/>
      <c r="QDH312" s="1"/>
      <c r="QDI312" s="1"/>
      <c r="QDJ312" s="1"/>
      <c r="QDK312" s="1"/>
      <c r="QDL312" s="1"/>
      <c r="QDM312" s="1"/>
      <c r="QDN312" s="1"/>
      <c r="QDO312" s="1"/>
      <c r="QDP312" s="1"/>
      <c r="QDQ312" s="1"/>
      <c r="QDR312" s="1"/>
      <c r="QDS312" s="1"/>
      <c r="QDT312" s="1"/>
      <c r="QDU312" s="1"/>
      <c r="QDV312" s="1"/>
      <c r="QDW312" s="1"/>
      <c r="QDX312" s="1"/>
      <c r="QDY312" s="1"/>
      <c r="QDZ312" s="1"/>
      <c r="QEA312" s="1"/>
      <c r="QEB312" s="1"/>
      <c r="QEC312" s="1"/>
      <c r="QED312" s="1"/>
      <c r="QEE312" s="1"/>
      <c r="QEF312" s="1"/>
      <c r="QEG312" s="1"/>
      <c r="QEH312" s="1"/>
      <c r="QEI312" s="1"/>
      <c r="QEJ312" s="1"/>
      <c r="QEK312" s="1"/>
      <c r="QEL312" s="1"/>
      <c r="QEM312" s="1"/>
      <c r="QEN312" s="1"/>
      <c r="QEO312" s="1"/>
      <c r="QEP312" s="1"/>
      <c r="QEQ312" s="1"/>
      <c r="QER312" s="1"/>
      <c r="QES312" s="1"/>
      <c r="QET312" s="1"/>
      <c r="QEU312" s="1"/>
      <c r="QEV312" s="1"/>
      <c r="QEW312" s="1"/>
      <c r="QEX312" s="1"/>
      <c r="QEY312" s="1"/>
      <c r="QEZ312" s="1"/>
      <c r="QFA312" s="1"/>
      <c r="QFB312" s="1"/>
      <c r="QFC312" s="1"/>
      <c r="QFD312" s="1"/>
      <c r="QFE312" s="1"/>
      <c r="QFF312" s="1"/>
      <c r="QFG312" s="1"/>
      <c r="QFH312" s="1"/>
      <c r="QFI312" s="1"/>
      <c r="QFJ312" s="1"/>
      <c r="QFK312" s="1"/>
      <c r="QFL312" s="1"/>
      <c r="QFM312" s="1"/>
      <c r="QFN312" s="1"/>
      <c r="QFO312" s="1"/>
      <c r="QFP312" s="1"/>
      <c r="QFQ312" s="1"/>
      <c r="QFR312" s="1"/>
      <c r="QFS312" s="1"/>
      <c r="QFT312" s="1"/>
      <c r="QFU312" s="1"/>
      <c r="QFV312" s="1"/>
      <c r="QFW312" s="1"/>
      <c r="QFX312" s="1"/>
      <c r="QFY312" s="1"/>
      <c r="QFZ312" s="1"/>
      <c r="QGA312" s="1"/>
      <c r="QGB312" s="1"/>
      <c r="QGC312" s="1"/>
      <c r="QGD312" s="1"/>
      <c r="QGE312" s="1"/>
      <c r="QGF312" s="1"/>
      <c r="QGG312" s="1"/>
      <c r="QGH312" s="1"/>
      <c r="QGI312" s="1"/>
      <c r="QGJ312" s="1"/>
      <c r="QGK312" s="1"/>
      <c r="QGL312" s="1"/>
      <c r="QGM312" s="1"/>
      <c r="QGN312" s="1"/>
      <c r="QGO312" s="1"/>
      <c r="QGP312" s="1"/>
      <c r="QGQ312" s="1"/>
      <c r="QGR312" s="1"/>
      <c r="QGS312" s="1"/>
      <c r="QGT312" s="1"/>
      <c r="QGU312" s="1"/>
      <c r="QGV312" s="1"/>
      <c r="QGW312" s="1"/>
      <c r="QGX312" s="1"/>
      <c r="QGY312" s="1"/>
      <c r="QGZ312" s="1"/>
      <c r="QHA312" s="1"/>
      <c r="QHB312" s="1"/>
      <c r="QHC312" s="1"/>
      <c r="QHD312" s="1"/>
      <c r="QHE312" s="1"/>
      <c r="QHF312" s="1"/>
      <c r="QHG312" s="1"/>
      <c r="QHH312" s="1"/>
      <c r="QHI312" s="1"/>
      <c r="QHJ312" s="1"/>
      <c r="QHK312" s="1"/>
      <c r="QHL312" s="1"/>
      <c r="QHM312" s="1"/>
      <c r="QHN312" s="1"/>
      <c r="QHO312" s="1"/>
      <c r="QHP312" s="1"/>
      <c r="QHQ312" s="1"/>
      <c r="QHR312" s="1"/>
      <c r="QHS312" s="1"/>
      <c r="QHT312" s="1"/>
      <c r="QHU312" s="1"/>
      <c r="QHV312" s="1"/>
      <c r="QHW312" s="1"/>
      <c r="QHX312" s="1"/>
      <c r="QHY312" s="1"/>
      <c r="QHZ312" s="1"/>
      <c r="QIA312" s="1"/>
      <c r="QIB312" s="1"/>
      <c r="QIC312" s="1"/>
      <c r="QID312" s="1"/>
      <c r="QIE312" s="1"/>
      <c r="QIF312" s="1"/>
      <c r="QIG312" s="1"/>
      <c r="QIH312" s="1"/>
      <c r="QII312" s="1"/>
      <c r="QIJ312" s="1"/>
      <c r="QIK312" s="1"/>
      <c r="QIL312" s="1"/>
      <c r="QIM312" s="1"/>
      <c r="QIN312" s="1"/>
      <c r="QIO312" s="1"/>
      <c r="QIP312" s="1"/>
      <c r="QIQ312" s="1"/>
      <c r="QIR312" s="1"/>
      <c r="QIS312" s="1"/>
      <c r="QIT312" s="1"/>
      <c r="QIU312" s="1"/>
      <c r="QIV312" s="1"/>
      <c r="QIW312" s="1"/>
      <c r="QIX312" s="1"/>
      <c r="QIY312" s="1"/>
      <c r="QIZ312" s="1"/>
      <c r="QJA312" s="1"/>
      <c r="QJB312" s="1"/>
      <c r="QJC312" s="1"/>
      <c r="QJD312" s="1"/>
      <c r="QJE312" s="1"/>
      <c r="QJF312" s="1"/>
      <c r="QJG312" s="1"/>
      <c r="QJH312" s="1"/>
      <c r="QJI312" s="1"/>
      <c r="QJJ312" s="1"/>
      <c r="QJK312" s="1"/>
      <c r="QJL312" s="1"/>
      <c r="QJM312" s="1"/>
      <c r="QJN312" s="1"/>
      <c r="QJO312" s="1"/>
      <c r="QJP312" s="1"/>
      <c r="QJQ312" s="1"/>
      <c r="QJR312" s="1"/>
      <c r="QJS312" s="1"/>
      <c r="QJT312" s="1"/>
      <c r="QJU312" s="1"/>
      <c r="QJV312" s="1"/>
      <c r="QJW312" s="1"/>
      <c r="QJX312" s="1"/>
      <c r="QJY312" s="1"/>
      <c r="QJZ312" s="1"/>
      <c r="QKA312" s="1"/>
      <c r="QKB312" s="1"/>
      <c r="QKC312" s="1"/>
      <c r="QKD312" s="1"/>
      <c r="QKE312" s="1"/>
      <c r="QKF312" s="1"/>
      <c r="QKG312" s="1"/>
      <c r="QKH312" s="1"/>
      <c r="QKI312" s="1"/>
      <c r="QKJ312" s="1"/>
      <c r="QKK312" s="1"/>
      <c r="QKL312" s="1"/>
      <c r="QKM312" s="1"/>
      <c r="QKN312" s="1"/>
      <c r="QKO312" s="1"/>
      <c r="QKP312" s="1"/>
      <c r="QKQ312" s="1"/>
      <c r="QKR312" s="1"/>
      <c r="QKS312" s="1"/>
      <c r="QKT312" s="1"/>
      <c r="QKU312" s="1"/>
      <c r="QKV312" s="1"/>
      <c r="QKW312" s="1"/>
      <c r="QKX312" s="1"/>
      <c r="QKY312" s="1"/>
      <c r="QKZ312" s="1"/>
      <c r="QLA312" s="1"/>
      <c r="QLB312" s="1"/>
      <c r="QLC312" s="1"/>
      <c r="QLD312" s="1"/>
      <c r="QLE312" s="1"/>
      <c r="QLF312" s="1"/>
      <c r="QLG312" s="1"/>
      <c r="QLH312" s="1"/>
      <c r="QLI312" s="1"/>
      <c r="QLJ312" s="1"/>
      <c r="QLK312" s="1"/>
      <c r="QLL312" s="1"/>
      <c r="QLM312" s="1"/>
      <c r="QLN312" s="1"/>
      <c r="QLO312" s="1"/>
      <c r="QLP312" s="1"/>
      <c r="QLQ312" s="1"/>
      <c r="QLR312" s="1"/>
      <c r="QLS312" s="1"/>
      <c r="QLT312" s="1"/>
      <c r="QLU312" s="1"/>
      <c r="QLV312" s="1"/>
      <c r="QLW312" s="1"/>
      <c r="QLX312" s="1"/>
      <c r="QLY312" s="1"/>
      <c r="QLZ312" s="1"/>
      <c r="QMA312" s="1"/>
      <c r="QMB312" s="1"/>
      <c r="QMC312" s="1"/>
      <c r="QMD312" s="1"/>
      <c r="QME312" s="1"/>
      <c r="QMF312" s="1"/>
      <c r="QMG312" s="1"/>
      <c r="QMH312" s="1"/>
      <c r="QMI312" s="1"/>
      <c r="QMJ312" s="1"/>
      <c r="QMK312" s="1"/>
      <c r="QML312" s="1"/>
      <c r="QMM312" s="1"/>
      <c r="QMN312" s="1"/>
      <c r="QMO312" s="1"/>
      <c r="QMP312" s="1"/>
      <c r="QMQ312" s="1"/>
      <c r="QMR312" s="1"/>
      <c r="QMS312" s="1"/>
      <c r="QMT312" s="1"/>
      <c r="QMU312" s="1"/>
      <c r="QMV312" s="1"/>
      <c r="QMW312" s="1"/>
      <c r="QMX312" s="1"/>
      <c r="QMY312" s="1"/>
      <c r="QMZ312" s="1"/>
      <c r="QNA312" s="1"/>
      <c r="QNB312" s="1"/>
      <c r="QNC312" s="1"/>
      <c r="QND312" s="1"/>
      <c r="QNE312" s="1"/>
      <c r="QNF312" s="1"/>
      <c r="QNG312" s="1"/>
      <c r="QNH312" s="1"/>
      <c r="QNI312" s="1"/>
      <c r="QNJ312" s="1"/>
      <c r="QNK312" s="1"/>
      <c r="QNL312" s="1"/>
      <c r="QNM312" s="1"/>
      <c r="QNN312" s="1"/>
      <c r="QNO312" s="1"/>
      <c r="QNP312" s="1"/>
      <c r="QNQ312" s="1"/>
      <c r="QNR312" s="1"/>
      <c r="QNS312" s="1"/>
      <c r="QNT312" s="1"/>
      <c r="QNU312" s="1"/>
      <c r="QNV312" s="1"/>
      <c r="QNW312" s="1"/>
      <c r="QNX312" s="1"/>
      <c r="QNY312" s="1"/>
      <c r="QNZ312" s="1"/>
      <c r="QOA312" s="1"/>
      <c r="QOB312" s="1"/>
      <c r="QOC312" s="1"/>
      <c r="QOD312" s="1"/>
      <c r="QOE312" s="1"/>
      <c r="QOF312" s="1"/>
      <c r="QOG312" s="1"/>
      <c r="QOH312" s="1"/>
      <c r="QOI312" s="1"/>
      <c r="QOJ312" s="1"/>
      <c r="QOK312" s="1"/>
      <c r="QOL312" s="1"/>
      <c r="QOM312" s="1"/>
      <c r="QON312" s="1"/>
      <c r="QOO312" s="1"/>
      <c r="QOP312" s="1"/>
      <c r="QOQ312" s="1"/>
      <c r="QOR312" s="1"/>
      <c r="QOS312" s="1"/>
      <c r="QOT312" s="1"/>
      <c r="QOU312" s="1"/>
      <c r="QOV312" s="1"/>
      <c r="QOW312" s="1"/>
      <c r="QOX312" s="1"/>
      <c r="QOY312" s="1"/>
      <c r="QOZ312" s="1"/>
      <c r="QPA312" s="1"/>
      <c r="QPB312" s="1"/>
      <c r="QPC312" s="1"/>
      <c r="QPD312" s="1"/>
      <c r="QPE312" s="1"/>
      <c r="QPF312" s="1"/>
      <c r="QPG312" s="1"/>
      <c r="QPH312" s="1"/>
      <c r="QPI312" s="1"/>
      <c r="QPJ312" s="1"/>
      <c r="QPK312" s="1"/>
      <c r="QPL312" s="1"/>
      <c r="QPM312" s="1"/>
      <c r="QPN312" s="1"/>
      <c r="QPO312" s="1"/>
      <c r="QPP312" s="1"/>
      <c r="QPQ312" s="1"/>
      <c r="QPR312" s="1"/>
      <c r="QPS312" s="1"/>
      <c r="QPT312" s="1"/>
      <c r="QPU312" s="1"/>
      <c r="QPV312" s="1"/>
      <c r="QPW312" s="1"/>
      <c r="QPX312" s="1"/>
      <c r="QPY312" s="1"/>
      <c r="QPZ312" s="1"/>
      <c r="QQA312" s="1"/>
      <c r="QQB312" s="1"/>
      <c r="QQC312" s="1"/>
      <c r="QQD312" s="1"/>
      <c r="QQE312" s="1"/>
      <c r="QQF312" s="1"/>
      <c r="QQG312" s="1"/>
      <c r="QQH312" s="1"/>
      <c r="QQI312" s="1"/>
      <c r="QQJ312" s="1"/>
      <c r="QQK312" s="1"/>
      <c r="QQL312" s="1"/>
      <c r="QQM312" s="1"/>
      <c r="QQN312" s="1"/>
      <c r="QQO312" s="1"/>
      <c r="QQP312" s="1"/>
      <c r="QQQ312" s="1"/>
      <c r="QQR312" s="1"/>
      <c r="QQS312" s="1"/>
      <c r="QQT312" s="1"/>
      <c r="QQU312" s="1"/>
      <c r="QQV312" s="1"/>
      <c r="QQW312" s="1"/>
      <c r="QQX312" s="1"/>
      <c r="QQY312" s="1"/>
      <c r="QQZ312" s="1"/>
      <c r="QRA312" s="1"/>
      <c r="QRB312" s="1"/>
      <c r="QRC312" s="1"/>
      <c r="QRD312" s="1"/>
      <c r="QRE312" s="1"/>
      <c r="QRF312" s="1"/>
      <c r="QRG312" s="1"/>
      <c r="QRH312" s="1"/>
      <c r="QRI312" s="1"/>
      <c r="QRJ312" s="1"/>
      <c r="QRK312" s="1"/>
      <c r="QRL312" s="1"/>
      <c r="QRM312" s="1"/>
      <c r="QRN312" s="1"/>
      <c r="QRO312" s="1"/>
      <c r="QRP312" s="1"/>
      <c r="QRQ312" s="1"/>
      <c r="QRR312" s="1"/>
      <c r="QRS312" s="1"/>
      <c r="QRT312" s="1"/>
      <c r="QRU312" s="1"/>
      <c r="QRV312" s="1"/>
      <c r="QRW312" s="1"/>
      <c r="QRX312" s="1"/>
      <c r="QRY312" s="1"/>
      <c r="QRZ312" s="1"/>
      <c r="QSA312" s="1"/>
      <c r="QSB312" s="1"/>
      <c r="QSC312" s="1"/>
      <c r="QSD312" s="1"/>
      <c r="QSE312" s="1"/>
      <c r="QSF312" s="1"/>
      <c r="QSG312" s="1"/>
      <c r="QSH312" s="1"/>
      <c r="QSI312" s="1"/>
      <c r="QSJ312" s="1"/>
      <c r="QSK312" s="1"/>
      <c r="QSL312" s="1"/>
      <c r="QSM312" s="1"/>
      <c r="QSN312" s="1"/>
      <c r="QSO312" s="1"/>
      <c r="QSP312" s="1"/>
      <c r="QSQ312" s="1"/>
      <c r="QSR312" s="1"/>
      <c r="QSS312" s="1"/>
      <c r="QST312" s="1"/>
      <c r="QSU312" s="1"/>
      <c r="QSV312" s="1"/>
      <c r="QSW312" s="1"/>
      <c r="QSX312" s="1"/>
      <c r="QSY312" s="1"/>
      <c r="QSZ312" s="1"/>
      <c r="QTA312" s="1"/>
      <c r="QTB312" s="1"/>
      <c r="QTC312" s="1"/>
      <c r="QTD312" s="1"/>
      <c r="QTE312" s="1"/>
      <c r="QTF312" s="1"/>
      <c r="QTG312" s="1"/>
      <c r="QTH312" s="1"/>
      <c r="QTI312" s="1"/>
      <c r="QTJ312" s="1"/>
      <c r="QTK312" s="1"/>
      <c r="QTL312" s="1"/>
      <c r="QTM312" s="1"/>
      <c r="QTN312" s="1"/>
      <c r="QTO312" s="1"/>
      <c r="QTP312" s="1"/>
      <c r="QTQ312" s="1"/>
      <c r="QTR312" s="1"/>
      <c r="QTS312" s="1"/>
      <c r="QTT312" s="1"/>
      <c r="QTU312" s="1"/>
      <c r="QTV312" s="1"/>
      <c r="QTW312" s="1"/>
      <c r="QTX312" s="1"/>
      <c r="QTY312" s="1"/>
      <c r="QTZ312" s="1"/>
      <c r="QUA312" s="1"/>
      <c r="QUB312" s="1"/>
      <c r="QUC312" s="1"/>
      <c r="QUD312" s="1"/>
      <c r="QUE312" s="1"/>
      <c r="QUF312" s="1"/>
      <c r="QUG312" s="1"/>
      <c r="QUH312" s="1"/>
      <c r="QUI312" s="1"/>
      <c r="QUJ312" s="1"/>
      <c r="QUK312" s="1"/>
      <c r="QUL312" s="1"/>
      <c r="QUM312" s="1"/>
      <c r="QUN312" s="1"/>
      <c r="QUO312" s="1"/>
      <c r="QUP312" s="1"/>
      <c r="QUQ312" s="1"/>
      <c r="QUR312" s="1"/>
      <c r="QUS312" s="1"/>
      <c r="QUT312" s="1"/>
      <c r="QUU312" s="1"/>
      <c r="QUV312" s="1"/>
      <c r="QUW312" s="1"/>
      <c r="QUX312" s="1"/>
      <c r="QUY312" s="1"/>
      <c r="QUZ312" s="1"/>
      <c r="QVA312" s="1"/>
      <c r="QVB312" s="1"/>
      <c r="QVC312" s="1"/>
      <c r="QVD312" s="1"/>
      <c r="QVE312" s="1"/>
      <c r="QVF312" s="1"/>
      <c r="QVG312" s="1"/>
      <c r="QVH312" s="1"/>
      <c r="QVI312" s="1"/>
      <c r="QVJ312" s="1"/>
      <c r="QVK312" s="1"/>
      <c r="QVL312" s="1"/>
      <c r="QVM312" s="1"/>
      <c r="QVN312" s="1"/>
      <c r="QVO312" s="1"/>
      <c r="QVP312" s="1"/>
      <c r="QVQ312" s="1"/>
      <c r="QVR312" s="1"/>
      <c r="QVS312" s="1"/>
      <c r="QVT312" s="1"/>
      <c r="QVU312" s="1"/>
      <c r="QVV312" s="1"/>
      <c r="QVW312" s="1"/>
      <c r="QVX312" s="1"/>
      <c r="QVY312" s="1"/>
      <c r="QVZ312" s="1"/>
      <c r="QWA312" s="1"/>
      <c r="QWB312" s="1"/>
      <c r="QWC312" s="1"/>
      <c r="QWD312" s="1"/>
      <c r="QWE312" s="1"/>
      <c r="QWF312" s="1"/>
      <c r="QWG312" s="1"/>
      <c r="QWH312" s="1"/>
      <c r="QWI312" s="1"/>
      <c r="QWJ312" s="1"/>
      <c r="QWK312" s="1"/>
      <c r="QWL312" s="1"/>
      <c r="QWM312" s="1"/>
      <c r="QWN312" s="1"/>
      <c r="QWO312" s="1"/>
      <c r="QWP312" s="1"/>
      <c r="QWQ312" s="1"/>
      <c r="QWR312" s="1"/>
      <c r="QWS312" s="1"/>
      <c r="QWT312" s="1"/>
      <c r="QWU312" s="1"/>
      <c r="QWV312" s="1"/>
      <c r="QWW312" s="1"/>
      <c r="QWX312" s="1"/>
      <c r="QWY312" s="1"/>
      <c r="QWZ312" s="1"/>
      <c r="QXA312" s="1"/>
      <c r="QXB312" s="1"/>
      <c r="QXC312" s="1"/>
      <c r="QXD312" s="1"/>
      <c r="QXE312" s="1"/>
      <c r="QXF312" s="1"/>
      <c r="QXG312" s="1"/>
      <c r="QXH312" s="1"/>
      <c r="QXI312" s="1"/>
      <c r="QXJ312" s="1"/>
      <c r="QXK312" s="1"/>
      <c r="QXL312" s="1"/>
      <c r="QXM312" s="1"/>
      <c r="QXN312" s="1"/>
      <c r="QXO312" s="1"/>
      <c r="QXP312" s="1"/>
      <c r="QXQ312" s="1"/>
      <c r="QXR312" s="1"/>
      <c r="QXS312" s="1"/>
      <c r="QXT312" s="1"/>
      <c r="QXU312" s="1"/>
      <c r="QXV312" s="1"/>
      <c r="QXW312" s="1"/>
      <c r="QXX312" s="1"/>
      <c r="QXY312" s="1"/>
      <c r="QXZ312" s="1"/>
      <c r="QYA312" s="1"/>
      <c r="QYB312" s="1"/>
      <c r="QYC312" s="1"/>
      <c r="QYD312" s="1"/>
      <c r="QYE312" s="1"/>
      <c r="QYF312" s="1"/>
      <c r="QYG312" s="1"/>
      <c r="QYH312" s="1"/>
      <c r="QYI312" s="1"/>
      <c r="QYJ312" s="1"/>
      <c r="QYK312" s="1"/>
      <c r="QYL312" s="1"/>
      <c r="QYM312" s="1"/>
      <c r="QYN312" s="1"/>
      <c r="QYO312" s="1"/>
      <c r="QYP312" s="1"/>
      <c r="QYQ312" s="1"/>
      <c r="QYR312" s="1"/>
      <c r="QYS312" s="1"/>
      <c r="QYT312" s="1"/>
      <c r="QYU312" s="1"/>
      <c r="QYV312" s="1"/>
      <c r="QYW312" s="1"/>
      <c r="QYX312" s="1"/>
      <c r="QYY312" s="1"/>
      <c r="QYZ312" s="1"/>
      <c r="QZA312" s="1"/>
      <c r="QZB312" s="1"/>
      <c r="QZC312" s="1"/>
      <c r="QZD312" s="1"/>
      <c r="QZE312" s="1"/>
      <c r="QZF312" s="1"/>
      <c r="QZG312" s="1"/>
      <c r="QZH312" s="1"/>
      <c r="QZI312" s="1"/>
      <c r="QZJ312" s="1"/>
      <c r="QZK312" s="1"/>
      <c r="QZL312" s="1"/>
      <c r="QZM312" s="1"/>
      <c r="QZN312" s="1"/>
      <c r="QZO312" s="1"/>
      <c r="QZP312" s="1"/>
      <c r="QZQ312" s="1"/>
      <c r="QZR312" s="1"/>
      <c r="QZS312" s="1"/>
      <c r="QZT312" s="1"/>
      <c r="QZU312" s="1"/>
      <c r="QZV312" s="1"/>
      <c r="QZW312" s="1"/>
      <c r="QZX312" s="1"/>
      <c r="QZY312" s="1"/>
      <c r="QZZ312" s="1"/>
      <c r="RAA312" s="1"/>
      <c r="RAB312" s="1"/>
      <c r="RAC312" s="1"/>
      <c r="RAD312" s="1"/>
      <c r="RAE312" s="1"/>
      <c r="RAF312" s="1"/>
      <c r="RAG312" s="1"/>
      <c r="RAH312" s="1"/>
      <c r="RAI312" s="1"/>
      <c r="RAJ312" s="1"/>
      <c r="RAK312" s="1"/>
      <c r="RAL312" s="1"/>
      <c r="RAM312" s="1"/>
      <c r="RAN312" s="1"/>
      <c r="RAO312" s="1"/>
      <c r="RAP312" s="1"/>
      <c r="RAQ312" s="1"/>
      <c r="RAR312" s="1"/>
      <c r="RAS312" s="1"/>
      <c r="RAT312" s="1"/>
      <c r="RAU312" s="1"/>
      <c r="RAV312" s="1"/>
      <c r="RAW312" s="1"/>
      <c r="RAX312" s="1"/>
      <c r="RAY312" s="1"/>
      <c r="RAZ312" s="1"/>
      <c r="RBA312" s="1"/>
      <c r="RBB312" s="1"/>
      <c r="RBC312" s="1"/>
      <c r="RBD312" s="1"/>
      <c r="RBE312" s="1"/>
      <c r="RBF312" s="1"/>
      <c r="RBG312" s="1"/>
      <c r="RBH312" s="1"/>
      <c r="RBI312" s="1"/>
      <c r="RBJ312" s="1"/>
      <c r="RBK312" s="1"/>
      <c r="RBL312" s="1"/>
      <c r="RBM312" s="1"/>
      <c r="RBN312" s="1"/>
      <c r="RBO312" s="1"/>
      <c r="RBP312" s="1"/>
      <c r="RBQ312" s="1"/>
      <c r="RBR312" s="1"/>
      <c r="RBS312" s="1"/>
      <c r="RBT312" s="1"/>
      <c r="RBU312" s="1"/>
      <c r="RBV312" s="1"/>
      <c r="RBW312" s="1"/>
      <c r="RBX312" s="1"/>
      <c r="RBY312" s="1"/>
      <c r="RBZ312" s="1"/>
      <c r="RCA312" s="1"/>
      <c r="RCB312" s="1"/>
      <c r="RCC312" s="1"/>
      <c r="RCD312" s="1"/>
      <c r="RCE312" s="1"/>
      <c r="RCF312" s="1"/>
      <c r="RCG312" s="1"/>
      <c r="RCH312" s="1"/>
      <c r="RCI312" s="1"/>
      <c r="RCJ312" s="1"/>
      <c r="RCK312" s="1"/>
      <c r="RCL312" s="1"/>
      <c r="RCM312" s="1"/>
      <c r="RCN312" s="1"/>
      <c r="RCO312" s="1"/>
      <c r="RCP312" s="1"/>
      <c r="RCQ312" s="1"/>
      <c r="RCR312" s="1"/>
      <c r="RCS312" s="1"/>
      <c r="RCT312" s="1"/>
      <c r="RCU312" s="1"/>
      <c r="RCV312" s="1"/>
      <c r="RCW312" s="1"/>
      <c r="RCX312" s="1"/>
      <c r="RCY312" s="1"/>
      <c r="RCZ312" s="1"/>
      <c r="RDA312" s="1"/>
      <c r="RDB312" s="1"/>
      <c r="RDC312" s="1"/>
      <c r="RDD312" s="1"/>
      <c r="RDE312" s="1"/>
      <c r="RDF312" s="1"/>
      <c r="RDG312" s="1"/>
      <c r="RDH312" s="1"/>
      <c r="RDI312" s="1"/>
      <c r="RDJ312" s="1"/>
      <c r="RDK312" s="1"/>
      <c r="RDL312" s="1"/>
      <c r="RDM312" s="1"/>
      <c r="RDN312" s="1"/>
      <c r="RDO312" s="1"/>
      <c r="RDP312" s="1"/>
      <c r="RDQ312" s="1"/>
      <c r="RDR312" s="1"/>
      <c r="RDS312" s="1"/>
      <c r="RDT312" s="1"/>
      <c r="RDU312" s="1"/>
      <c r="RDV312" s="1"/>
      <c r="RDW312" s="1"/>
      <c r="RDX312" s="1"/>
      <c r="RDY312" s="1"/>
      <c r="RDZ312" s="1"/>
      <c r="REA312" s="1"/>
      <c r="REB312" s="1"/>
      <c r="REC312" s="1"/>
      <c r="RED312" s="1"/>
      <c r="REE312" s="1"/>
      <c r="REF312" s="1"/>
      <c r="REG312" s="1"/>
      <c r="REH312" s="1"/>
      <c r="REI312" s="1"/>
      <c r="REJ312" s="1"/>
      <c r="REK312" s="1"/>
      <c r="REL312" s="1"/>
      <c r="REM312" s="1"/>
      <c r="REN312" s="1"/>
      <c r="REO312" s="1"/>
      <c r="REP312" s="1"/>
      <c r="REQ312" s="1"/>
      <c r="RER312" s="1"/>
      <c r="RES312" s="1"/>
      <c r="RET312" s="1"/>
      <c r="REU312" s="1"/>
      <c r="REV312" s="1"/>
      <c r="REW312" s="1"/>
      <c r="REX312" s="1"/>
      <c r="REY312" s="1"/>
      <c r="REZ312" s="1"/>
      <c r="RFA312" s="1"/>
      <c r="RFB312" s="1"/>
      <c r="RFC312" s="1"/>
      <c r="RFD312" s="1"/>
      <c r="RFE312" s="1"/>
      <c r="RFF312" s="1"/>
      <c r="RFG312" s="1"/>
      <c r="RFH312" s="1"/>
      <c r="RFI312" s="1"/>
      <c r="RFJ312" s="1"/>
      <c r="RFK312" s="1"/>
      <c r="RFL312" s="1"/>
      <c r="RFM312" s="1"/>
      <c r="RFN312" s="1"/>
      <c r="RFO312" s="1"/>
      <c r="RFP312" s="1"/>
      <c r="RFQ312" s="1"/>
      <c r="RFR312" s="1"/>
      <c r="RFS312" s="1"/>
      <c r="RFT312" s="1"/>
      <c r="RFU312" s="1"/>
      <c r="RFV312" s="1"/>
      <c r="RFW312" s="1"/>
      <c r="RFX312" s="1"/>
      <c r="RFY312" s="1"/>
      <c r="RFZ312" s="1"/>
      <c r="RGA312" s="1"/>
      <c r="RGB312" s="1"/>
      <c r="RGC312" s="1"/>
      <c r="RGD312" s="1"/>
      <c r="RGE312" s="1"/>
      <c r="RGF312" s="1"/>
      <c r="RGG312" s="1"/>
      <c r="RGH312" s="1"/>
      <c r="RGI312" s="1"/>
      <c r="RGJ312" s="1"/>
      <c r="RGK312" s="1"/>
      <c r="RGL312" s="1"/>
      <c r="RGM312" s="1"/>
      <c r="RGN312" s="1"/>
      <c r="RGO312" s="1"/>
      <c r="RGP312" s="1"/>
      <c r="RGQ312" s="1"/>
      <c r="RGR312" s="1"/>
      <c r="RGS312" s="1"/>
      <c r="RGT312" s="1"/>
      <c r="RGU312" s="1"/>
      <c r="RGV312" s="1"/>
      <c r="RGW312" s="1"/>
      <c r="RGX312" s="1"/>
      <c r="RGY312" s="1"/>
      <c r="RGZ312" s="1"/>
      <c r="RHA312" s="1"/>
      <c r="RHB312" s="1"/>
      <c r="RHC312" s="1"/>
      <c r="RHD312" s="1"/>
      <c r="RHE312" s="1"/>
      <c r="RHF312" s="1"/>
      <c r="RHG312" s="1"/>
      <c r="RHH312" s="1"/>
      <c r="RHI312" s="1"/>
      <c r="RHJ312" s="1"/>
      <c r="RHK312" s="1"/>
      <c r="RHL312" s="1"/>
      <c r="RHM312" s="1"/>
      <c r="RHN312" s="1"/>
      <c r="RHO312" s="1"/>
      <c r="RHP312" s="1"/>
      <c r="RHQ312" s="1"/>
      <c r="RHR312" s="1"/>
      <c r="RHS312" s="1"/>
      <c r="RHT312" s="1"/>
      <c r="RHU312" s="1"/>
      <c r="RHV312" s="1"/>
      <c r="RHW312" s="1"/>
      <c r="RHX312" s="1"/>
      <c r="RHY312" s="1"/>
      <c r="RHZ312" s="1"/>
      <c r="RIA312" s="1"/>
      <c r="RIB312" s="1"/>
      <c r="RIC312" s="1"/>
      <c r="RID312" s="1"/>
      <c r="RIE312" s="1"/>
      <c r="RIF312" s="1"/>
      <c r="RIG312" s="1"/>
      <c r="RIH312" s="1"/>
      <c r="RII312" s="1"/>
      <c r="RIJ312" s="1"/>
      <c r="RIK312" s="1"/>
      <c r="RIL312" s="1"/>
      <c r="RIM312" s="1"/>
      <c r="RIN312" s="1"/>
      <c r="RIO312" s="1"/>
      <c r="RIP312" s="1"/>
      <c r="RIQ312" s="1"/>
      <c r="RIR312" s="1"/>
      <c r="RIS312" s="1"/>
      <c r="RIT312" s="1"/>
      <c r="RIU312" s="1"/>
      <c r="RIV312" s="1"/>
      <c r="RIW312" s="1"/>
      <c r="RIX312" s="1"/>
      <c r="RIY312" s="1"/>
      <c r="RIZ312" s="1"/>
      <c r="RJA312" s="1"/>
      <c r="RJB312" s="1"/>
      <c r="RJC312" s="1"/>
      <c r="RJD312" s="1"/>
      <c r="RJE312" s="1"/>
      <c r="RJF312" s="1"/>
      <c r="RJG312" s="1"/>
      <c r="RJH312" s="1"/>
      <c r="RJI312" s="1"/>
      <c r="RJJ312" s="1"/>
      <c r="RJK312" s="1"/>
      <c r="RJL312" s="1"/>
      <c r="RJM312" s="1"/>
      <c r="RJN312" s="1"/>
      <c r="RJO312" s="1"/>
      <c r="RJP312" s="1"/>
      <c r="RJQ312" s="1"/>
      <c r="RJR312" s="1"/>
      <c r="RJS312" s="1"/>
      <c r="RJT312" s="1"/>
      <c r="RJU312" s="1"/>
      <c r="RJV312" s="1"/>
      <c r="RJW312" s="1"/>
      <c r="RJX312" s="1"/>
      <c r="RJY312" s="1"/>
      <c r="RJZ312" s="1"/>
      <c r="RKA312" s="1"/>
      <c r="RKB312" s="1"/>
      <c r="RKC312" s="1"/>
      <c r="RKD312" s="1"/>
      <c r="RKE312" s="1"/>
      <c r="RKF312" s="1"/>
      <c r="RKG312" s="1"/>
      <c r="RKH312" s="1"/>
      <c r="RKI312" s="1"/>
      <c r="RKJ312" s="1"/>
      <c r="RKK312" s="1"/>
      <c r="RKL312" s="1"/>
      <c r="RKM312" s="1"/>
      <c r="RKN312" s="1"/>
      <c r="RKO312" s="1"/>
      <c r="RKP312" s="1"/>
      <c r="RKQ312" s="1"/>
      <c r="RKR312" s="1"/>
      <c r="RKS312" s="1"/>
      <c r="RKT312" s="1"/>
      <c r="RKU312" s="1"/>
      <c r="RKV312" s="1"/>
      <c r="RKW312" s="1"/>
      <c r="RKX312" s="1"/>
      <c r="RKY312" s="1"/>
      <c r="RKZ312" s="1"/>
      <c r="RLA312" s="1"/>
      <c r="RLB312" s="1"/>
      <c r="RLC312" s="1"/>
      <c r="RLD312" s="1"/>
      <c r="RLE312" s="1"/>
      <c r="RLF312" s="1"/>
      <c r="RLG312" s="1"/>
      <c r="RLH312" s="1"/>
      <c r="RLI312" s="1"/>
      <c r="RLJ312" s="1"/>
      <c r="RLK312" s="1"/>
      <c r="RLL312" s="1"/>
      <c r="RLM312" s="1"/>
      <c r="RLN312" s="1"/>
      <c r="RLO312" s="1"/>
      <c r="RLP312" s="1"/>
      <c r="RLQ312" s="1"/>
      <c r="RLR312" s="1"/>
      <c r="RLS312" s="1"/>
      <c r="RLT312" s="1"/>
      <c r="RLU312" s="1"/>
      <c r="RLV312" s="1"/>
      <c r="RLW312" s="1"/>
      <c r="RLX312" s="1"/>
      <c r="RLY312" s="1"/>
      <c r="RLZ312" s="1"/>
      <c r="RMA312" s="1"/>
      <c r="RMB312" s="1"/>
      <c r="RMC312" s="1"/>
      <c r="RMD312" s="1"/>
      <c r="RME312" s="1"/>
      <c r="RMF312" s="1"/>
      <c r="RMG312" s="1"/>
      <c r="RMH312" s="1"/>
      <c r="RMI312" s="1"/>
      <c r="RMJ312" s="1"/>
      <c r="RMK312" s="1"/>
      <c r="RML312" s="1"/>
      <c r="RMM312" s="1"/>
      <c r="RMN312" s="1"/>
      <c r="RMO312" s="1"/>
      <c r="RMP312" s="1"/>
      <c r="RMQ312" s="1"/>
      <c r="RMR312" s="1"/>
      <c r="RMS312" s="1"/>
      <c r="RMT312" s="1"/>
      <c r="RMU312" s="1"/>
      <c r="RMV312" s="1"/>
      <c r="RMW312" s="1"/>
      <c r="RMX312" s="1"/>
      <c r="RMY312" s="1"/>
      <c r="RMZ312" s="1"/>
      <c r="RNA312" s="1"/>
      <c r="RNB312" s="1"/>
      <c r="RNC312" s="1"/>
      <c r="RND312" s="1"/>
      <c r="RNE312" s="1"/>
      <c r="RNF312" s="1"/>
      <c r="RNG312" s="1"/>
      <c r="RNH312" s="1"/>
      <c r="RNI312" s="1"/>
      <c r="RNJ312" s="1"/>
      <c r="RNK312" s="1"/>
      <c r="RNL312" s="1"/>
      <c r="RNM312" s="1"/>
      <c r="RNN312" s="1"/>
      <c r="RNO312" s="1"/>
      <c r="RNP312" s="1"/>
      <c r="RNQ312" s="1"/>
      <c r="RNR312" s="1"/>
      <c r="RNS312" s="1"/>
      <c r="RNT312" s="1"/>
      <c r="RNU312" s="1"/>
      <c r="RNV312" s="1"/>
      <c r="RNW312" s="1"/>
      <c r="RNX312" s="1"/>
      <c r="RNY312" s="1"/>
      <c r="RNZ312" s="1"/>
      <c r="ROA312" s="1"/>
      <c r="ROB312" s="1"/>
      <c r="ROC312" s="1"/>
      <c r="ROD312" s="1"/>
      <c r="ROE312" s="1"/>
      <c r="ROF312" s="1"/>
      <c r="ROG312" s="1"/>
      <c r="ROH312" s="1"/>
      <c r="ROI312" s="1"/>
      <c r="ROJ312" s="1"/>
      <c r="ROK312" s="1"/>
      <c r="ROL312" s="1"/>
      <c r="ROM312" s="1"/>
      <c r="RON312" s="1"/>
      <c r="ROO312" s="1"/>
      <c r="ROP312" s="1"/>
      <c r="ROQ312" s="1"/>
      <c r="ROR312" s="1"/>
      <c r="ROS312" s="1"/>
      <c r="ROT312" s="1"/>
      <c r="ROU312" s="1"/>
      <c r="ROV312" s="1"/>
      <c r="ROW312" s="1"/>
      <c r="ROX312" s="1"/>
      <c r="ROY312" s="1"/>
      <c r="ROZ312" s="1"/>
      <c r="RPA312" s="1"/>
      <c r="RPB312" s="1"/>
      <c r="RPC312" s="1"/>
      <c r="RPD312" s="1"/>
      <c r="RPE312" s="1"/>
      <c r="RPF312" s="1"/>
      <c r="RPG312" s="1"/>
      <c r="RPH312" s="1"/>
      <c r="RPI312" s="1"/>
      <c r="RPJ312" s="1"/>
      <c r="RPK312" s="1"/>
      <c r="RPL312" s="1"/>
      <c r="RPM312" s="1"/>
      <c r="RPN312" s="1"/>
      <c r="RPO312" s="1"/>
      <c r="RPP312" s="1"/>
      <c r="RPQ312" s="1"/>
      <c r="RPR312" s="1"/>
      <c r="RPS312" s="1"/>
      <c r="RPT312" s="1"/>
      <c r="RPU312" s="1"/>
      <c r="RPV312" s="1"/>
      <c r="RPW312" s="1"/>
      <c r="RPX312" s="1"/>
      <c r="RPY312" s="1"/>
      <c r="RPZ312" s="1"/>
      <c r="RQA312" s="1"/>
      <c r="RQB312" s="1"/>
      <c r="RQC312" s="1"/>
      <c r="RQD312" s="1"/>
      <c r="RQE312" s="1"/>
      <c r="RQF312" s="1"/>
      <c r="RQG312" s="1"/>
      <c r="RQH312" s="1"/>
      <c r="RQI312" s="1"/>
      <c r="RQJ312" s="1"/>
      <c r="RQK312" s="1"/>
      <c r="RQL312" s="1"/>
      <c r="RQM312" s="1"/>
      <c r="RQN312" s="1"/>
      <c r="RQO312" s="1"/>
      <c r="RQP312" s="1"/>
      <c r="RQQ312" s="1"/>
      <c r="RQR312" s="1"/>
      <c r="RQS312" s="1"/>
      <c r="RQT312" s="1"/>
      <c r="RQU312" s="1"/>
      <c r="RQV312" s="1"/>
      <c r="RQW312" s="1"/>
      <c r="RQX312" s="1"/>
      <c r="RQY312" s="1"/>
      <c r="RQZ312" s="1"/>
      <c r="RRA312" s="1"/>
      <c r="RRB312" s="1"/>
      <c r="RRC312" s="1"/>
      <c r="RRD312" s="1"/>
      <c r="RRE312" s="1"/>
      <c r="RRF312" s="1"/>
      <c r="RRG312" s="1"/>
      <c r="RRH312" s="1"/>
      <c r="RRI312" s="1"/>
      <c r="RRJ312" s="1"/>
      <c r="RRK312" s="1"/>
      <c r="RRL312" s="1"/>
      <c r="RRM312" s="1"/>
      <c r="RRN312" s="1"/>
      <c r="RRO312" s="1"/>
      <c r="RRP312" s="1"/>
      <c r="RRQ312" s="1"/>
      <c r="RRR312" s="1"/>
      <c r="RRS312" s="1"/>
      <c r="RRT312" s="1"/>
      <c r="RRU312" s="1"/>
      <c r="RRV312" s="1"/>
      <c r="RRW312" s="1"/>
      <c r="RRX312" s="1"/>
      <c r="RRY312" s="1"/>
      <c r="RRZ312" s="1"/>
      <c r="RSA312" s="1"/>
      <c r="RSB312" s="1"/>
      <c r="RSC312" s="1"/>
      <c r="RSD312" s="1"/>
      <c r="RSE312" s="1"/>
      <c r="RSF312" s="1"/>
      <c r="RSG312" s="1"/>
      <c r="RSH312" s="1"/>
      <c r="RSI312" s="1"/>
      <c r="RSJ312" s="1"/>
      <c r="RSK312" s="1"/>
      <c r="RSL312" s="1"/>
      <c r="RSM312" s="1"/>
      <c r="RSN312" s="1"/>
      <c r="RSO312" s="1"/>
      <c r="RSP312" s="1"/>
      <c r="RSQ312" s="1"/>
      <c r="RSR312" s="1"/>
      <c r="RSS312" s="1"/>
      <c r="RST312" s="1"/>
      <c r="RSU312" s="1"/>
      <c r="RSV312" s="1"/>
      <c r="RSW312" s="1"/>
      <c r="RSX312" s="1"/>
      <c r="RSY312" s="1"/>
      <c r="RSZ312" s="1"/>
      <c r="RTA312" s="1"/>
      <c r="RTB312" s="1"/>
      <c r="RTC312" s="1"/>
      <c r="RTD312" s="1"/>
      <c r="RTE312" s="1"/>
      <c r="RTF312" s="1"/>
      <c r="RTG312" s="1"/>
      <c r="RTH312" s="1"/>
      <c r="RTI312" s="1"/>
      <c r="RTJ312" s="1"/>
      <c r="RTK312" s="1"/>
      <c r="RTL312" s="1"/>
      <c r="RTM312" s="1"/>
      <c r="RTN312" s="1"/>
      <c r="RTO312" s="1"/>
      <c r="RTP312" s="1"/>
      <c r="RTQ312" s="1"/>
      <c r="RTR312" s="1"/>
      <c r="RTS312" s="1"/>
      <c r="RTT312" s="1"/>
      <c r="RTU312" s="1"/>
      <c r="RTV312" s="1"/>
      <c r="RTW312" s="1"/>
      <c r="RTX312" s="1"/>
      <c r="RTY312" s="1"/>
      <c r="RTZ312" s="1"/>
      <c r="RUA312" s="1"/>
      <c r="RUB312" s="1"/>
      <c r="RUC312" s="1"/>
      <c r="RUD312" s="1"/>
      <c r="RUE312" s="1"/>
      <c r="RUF312" s="1"/>
      <c r="RUG312" s="1"/>
      <c r="RUH312" s="1"/>
      <c r="RUI312" s="1"/>
      <c r="RUJ312" s="1"/>
      <c r="RUK312" s="1"/>
      <c r="RUL312" s="1"/>
      <c r="RUM312" s="1"/>
      <c r="RUN312" s="1"/>
      <c r="RUO312" s="1"/>
      <c r="RUP312" s="1"/>
      <c r="RUQ312" s="1"/>
      <c r="RUR312" s="1"/>
      <c r="RUS312" s="1"/>
      <c r="RUT312" s="1"/>
      <c r="RUU312" s="1"/>
      <c r="RUV312" s="1"/>
      <c r="RUW312" s="1"/>
      <c r="RUX312" s="1"/>
      <c r="RUY312" s="1"/>
      <c r="RUZ312" s="1"/>
      <c r="RVA312" s="1"/>
      <c r="RVB312" s="1"/>
      <c r="RVC312" s="1"/>
      <c r="RVD312" s="1"/>
      <c r="RVE312" s="1"/>
      <c r="RVF312" s="1"/>
      <c r="RVG312" s="1"/>
      <c r="RVH312" s="1"/>
      <c r="RVI312" s="1"/>
      <c r="RVJ312" s="1"/>
      <c r="RVK312" s="1"/>
      <c r="RVL312" s="1"/>
      <c r="RVM312" s="1"/>
      <c r="RVN312" s="1"/>
      <c r="RVO312" s="1"/>
      <c r="RVP312" s="1"/>
      <c r="RVQ312" s="1"/>
      <c r="RVR312" s="1"/>
      <c r="RVS312" s="1"/>
      <c r="RVT312" s="1"/>
      <c r="RVU312" s="1"/>
      <c r="RVV312" s="1"/>
      <c r="RVW312" s="1"/>
      <c r="RVX312" s="1"/>
      <c r="RVY312" s="1"/>
      <c r="RVZ312" s="1"/>
      <c r="RWA312" s="1"/>
      <c r="RWB312" s="1"/>
      <c r="RWC312" s="1"/>
      <c r="RWD312" s="1"/>
      <c r="RWE312" s="1"/>
      <c r="RWF312" s="1"/>
      <c r="RWG312" s="1"/>
      <c r="RWH312" s="1"/>
      <c r="RWI312" s="1"/>
      <c r="RWJ312" s="1"/>
      <c r="RWK312" s="1"/>
      <c r="RWL312" s="1"/>
      <c r="RWM312" s="1"/>
      <c r="RWN312" s="1"/>
      <c r="RWO312" s="1"/>
      <c r="RWP312" s="1"/>
      <c r="RWQ312" s="1"/>
      <c r="RWR312" s="1"/>
      <c r="RWS312" s="1"/>
      <c r="RWT312" s="1"/>
      <c r="RWU312" s="1"/>
      <c r="RWV312" s="1"/>
      <c r="RWW312" s="1"/>
      <c r="RWX312" s="1"/>
      <c r="RWY312" s="1"/>
      <c r="RWZ312" s="1"/>
      <c r="RXA312" s="1"/>
      <c r="RXB312" s="1"/>
      <c r="RXC312" s="1"/>
      <c r="RXD312" s="1"/>
      <c r="RXE312" s="1"/>
      <c r="RXF312" s="1"/>
      <c r="RXG312" s="1"/>
      <c r="RXH312" s="1"/>
      <c r="RXI312" s="1"/>
      <c r="RXJ312" s="1"/>
      <c r="RXK312" s="1"/>
      <c r="RXL312" s="1"/>
      <c r="RXM312" s="1"/>
      <c r="RXN312" s="1"/>
      <c r="RXO312" s="1"/>
      <c r="RXP312" s="1"/>
      <c r="RXQ312" s="1"/>
      <c r="RXR312" s="1"/>
      <c r="RXS312" s="1"/>
      <c r="RXT312" s="1"/>
      <c r="RXU312" s="1"/>
      <c r="RXV312" s="1"/>
      <c r="RXW312" s="1"/>
      <c r="RXX312" s="1"/>
      <c r="RXY312" s="1"/>
      <c r="RXZ312" s="1"/>
      <c r="RYA312" s="1"/>
      <c r="RYB312" s="1"/>
      <c r="RYC312" s="1"/>
      <c r="RYD312" s="1"/>
      <c r="RYE312" s="1"/>
      <c r="RYF312" s="1"/>
      <c r="RYG312" s="1"/>
      <c r="RYH312" s="1"/>
      <c r="RYI312" s="1"/>
      <c r="RYJ312" s="1"/>
      <c r="RYK312" s="1"/>
      <c r="RYL312" s="1"/>
      <c r="RYM312" s="1"/>
      <c r="RYN312" s="1"/>
      <c r="RYO312" s="1"/>
      <c r="RYP312" s="1"/>
      <c r="RYQ312" s="1"/>
      <c r="RYR312" s="1"/>
      <c r="RYS312" s="1"/>
      <c r="RYT312" s="1"/>
      <c r="RYU312" s="1"/>
      <c r="RYV312" s="1"/>
      <c r="RYW312" s="1"/>
      <c r="RYX312" s="1"/>
      <c r="RYY312" s="1"/>
      <c r="RYZ312" s="1"/>
      <c r="RZA312" s="1"/>
      <c r="RZB312" s="1"/>
      <c r="RZC312" s="1"/>
      <c r="RZD312" s="1"/>
      <c r="RZE312" s="1"/>
      <c r="RZF312" s="1"/>
      <c r="RZG312" s="1"/>
      <c r="RZH312" s="1"/>
      <c r="RZI312" s="1"/>
      <c r="RZJ312" s="1"/>
      <c r="RZK312" s="1"/>
      <c r="RZL312" s="1"/>
      <c r="RZM312" s="1"/>
      <c r="RZN312" s="1"/>
      <c r="RZO312" s="1"/>
      <c r="RZP312" s="1"/>
      <c r="RZQ312" s="1"/>
      <c r="RZR312" s="1"/>
      <c r="RZS312" s="1"/>
      <c r="RZT312" s="1"/>
      <c r="RZU312" s="1"/>
      <c r="RZV312" s="1"/>
      <c r="RZW312" s="1"/>
      <c r="RZX312" s="1"/>
      <c r="RZY312" s="1"/>
      <c r="RZZ312" s="1"/>
      <c r="SAA312" s="1"/>
      <c r="SAB312" s="1"/>
      <c r="SAC312" s="1"/>
      <c r="SAD312" s="1"/>
      <c r="SAE312" s="1"/>
      <c r="SAF312" s="1"/>
      <c r="SAG312" s="1"/>
      <c r="SAH312" s="1"/>
      <c r="SAI312" s="1"/>
      <c r="SAJ312" s="1"/>
      <c r="SAK312" s="1"/>
      <c r="SAL312" s="1"/>
      <c r="SAM312" s="1"/>
      <c r="SAN312" s="1"/>
      <c r="SAO312" s="1"/>
      <c r="SAP312" s="1"/>
      <c r="SAQ312" s="1"/>
      <c r="SAR312" s="1"/>
      <c r="SAS312" s="1"/>
      <c r="SAT312" s="1"/>
      <c r="SAU312" s="1"/>
      <c r="SAV312" s="1"/>
      <c r="SAW312" s="1"/>
      <c r="SAX312" s="1"/>
      <c r="SAY312" s="1"/>
      <c r="SAZ312" s="1"/>
      <c r="SBA312" s="1"/>
      <c r="SBB312" s="1"/>
      <c r="SBC312" s="1"/>
      <c r="SBD312" s="1"/>
      <c r="SBE312" s="1"/>
      <c r="SBF312" s="1"/>
      <c r="SBG312" s="1"/>
      <c r="SBH312" s="1"/>
      <c r="SBI312" s="1"/>
      <c r="SBJ312" s="1"/>
      <c r="SBK312" s="1"/>
      <c r="SBL312" s="1"/>
      <c r="SBM312" s="1"/>
      <c r="SBN312" s="1"/>
      <c r="SBO312" s="1"/>
      <c r="SBP312" s="1"/>
      <c r="SBQ312" s="1"/>
      <c r="SBR312" s="1"/>
      <c r="SBS312" s="1"/>
      <c r="SBT312" s="1"/>
      <c r="SBU312" s="1"/>
      <c r="SBV312" s="1"/>
      <c r="SBW312" s="1"/>
      <c r="SBX312" s="1"/>
      <c r="SBY312" s="1"/>
      <c r="SBZ312" s="1"/>
      <c r="SCA312" s="1"/>
      <c r="SCB312" s="1"/>
      <c r="SCC312" s="1"/>
      <c r="SCD312" s="1"/>
      <c r="SCE312" s="1"/>
      <c r="SCF312" s="1"/>
      <c r="SCG312" s="1"/>
      <c r="SCH312" s="1"/>
      <c r="SCI312" s="1"/>
      <c r="SCJ312" s="1"/>
      <c r="SCK312" s="1"/>
      <c r="SCL312" s="1"/>
      <c r="SCM312" s="1"/>
      <c r="SCN312" s="1"/>
      <c r="SCO312" s="1"/>
      <c r="SCP312" s="1"/>
      <c r="SCQ312" s="1"/>
      <c r="SCR312" s="1"/>
      <c r="SCS312" s="1"/>
      <c r="SCT312" s="1"/>
      <c r="SCU312" s="1"/>
      <c r="SCV312" s="1"/>
      <c r="SCW312" s="1"/>
      <c r="SCX312" s="1"/>
      <c r="SCY312" s="1"/>
      <c r="SCZ312" s="1"/>
      <c r="SDA312" s="1"/>
      <c r="SDB312" s="1"/>
      <c r="SDC312" s="1"/>
      <c r="SDD312" s="1"/>
      <c r="SDE312" s="1"/>
      <c r="SDF312" s="1"/>
      <c r="SDG312" s="1"/>
      <c r="SDH312" s="1"/>
      <c r="SDI312" s="1"/>
      <c r="SDJ312" s="1"/>
      <c r="SDK312" s="1"/>
      <c r="SDL312" s="1"/>
      <c r="SDM312" s="1"/>
      <c r="SDN312" s="1"/>
      <c r="SDO312" s="1"/>
      <c r="SDP312" s="1"/>
      <c r="SDQ312" s="1"/>
      <c r="SDR312" s="1"/>
      <c r="SDS312" s="1"/>
      <c r="SDT312" s="1"/>
      <c r="SDU312" s="1"/>
      <c r="SDV312" s="1"/>
      <c r="SDW312" s="1"/>
      <c r="SDX312" s="1"/>
      <c r="SDY312" s="1"/>
      <c r="SDZ312" s="1"/>
      <c r="SEA312" s="1"/>
      <c r="SEB312" s="1"/>
      <c r="SEC312" s="1"/>
      <c r="SED312" s="1"/>
      <c r="SEE312" s="1"/>
      <c r="SEF312" s="1"/>
      <c r="SEG312" s="1"/>
      <c r="SEH312" s="1"/>
      <c r="SEI312" s="1"/>
      <c r="SEJ312" s="1"/>
      <c r="SEK312" s="1"/>
      <c r="SEL312" s="1"/>
      <c r="SEM312" s="1"/>
      <c r="SEN312" s="1"/>
      <c r="SEO312" s="1"/>
      <c r="SEP312" s="1"/>
      <c r="SEQ312" s="1"/>
      <c r="SER312" s="1"/>
      <c r="SES312" s="1"/>
      <c r="SET312" s="1"/>
      <c r="SEU312" s="1"/>
      <c r="SEV312" s="1"/>
      <c r="SEW312" s="1"/>
      <c r="SEX312" s="1"/>
      <c r="SEY312" s="1"/>
      <c r="SEZ312" s="1"/>
      <c r="SFA312" s="1"/>
      <c r="SFB312" s="1"/>
      <c r="SFC312" s="1"/>
      <c r="SFD312" s="1"/>
      <c r="SFE312" s="1"/>
      <c r="SFF312" s="1"/>
      <c r="SFG312" s="1"/>
      <c r="SFH312" s="1"/>
      <c r="SFI312" s="1"/>
      <c r="SFJ312" s="1"/>
      <c r="SFK312" s="1"/>
      <c r="SFL312" s="1"/>
      <c r="SFM312" s="1"/>
      <c r="SFN312" s="1"/>
      <c r="SFO312" s="1"/>
      <c r="SFP312" s="1"/>
      <c r="SFQ312" s="1"/>
      <c r="SFR312" s="1"/>
      <c r="SFS312" s="1"/>
      <c r="SFT312" s="1"/>
      <c r="SFU312" s="1"/>
      <c r="SFV312" s="1"/>
      <c r="SFW312" s="1"/>
      <c r="SFX312" s="1"/>
      <c r="SFY312" s="1"/>
      <c r="SFZ312" s="1"/>
      <c r="SGA312" s="1"/>
      <c r="SGB312" s="1"/>
      <c r="SGC312" s="1"/>
      <c r="SGD312" s="1"/>
      <c r="SGE312" s="1"/>
      <c r="SGF312" s="1"/>
      <c r="SGG312" s="1"/>
      <c r="SGH312" s="1"/>
      <c r="SGI312" s="1"/>
      <c r="SGJ312" s="1"/>
      <c r="SGK312" s="1"/>
      <c r="SGL312" s="1"/>
      <c r="SGM312" s="1"/>
      <c r="SGN312" s="1"/>
      <c r="SGO312" s="1"/>
      <c r="SGP312" s="1"/>
      <c r="SGQ312" s="1"/>
      <c r="SGR312" s="1"/>
      <c r="SGS312" s="1"/>
      <c r="SGT312" s="1"/>
      <c r="SGU312" s="1"/>
      <c r="SGV312" s="1"/>
      <c r="SGW312" s="1"/>
      <c r="SGX312" s="1"/>
      <c r="SGY312" s="1"/>
      <c r="SGZ312" s="1"/>
      <c r="SHA312" s="1"/>
      <c r="SHB312" s="1"/>
      <c r="SHC312" s="1"/>
      <c r="SHD312" s="1"/>
      <c r="SHE312" s="1"/>
      <c r="SHF312" s="1"/>
      <c r="SHG312" s="1"/>
      <c r="SHH312" s="1"/>
      <c r="SHI312" s="1"/>
      <c r="SHJ312" s="1"/>
      <c r="SHK312" s="1"/>
      <c r="SHL312" s="1"/>
      <c r="SHM312" s="1"/>
      <c r="SHN312" s="1"/>
      <c r="SHO312" s="1"/>
      <c r="SHP312" s="1"/>
      <c r="SHQ312" s="1"/>
      <c r="SHR312" s="1"/>
      <c r="SHS312" s="1"/>
      <c r="SHT312" s="1"/>
      <c r="SHU312" s="1"/>
      <c r="SHV312" s="1"/>
      <c r="SHW312" s="1"/>
      <c r="SHX312" s="1"/>
      <c r="SHY312" s="1"/>
      <c r="SHZ312" s="1"/>
      <c r="SIA312" s="1"/>
      <c r="SIB312" s="1"/>
      <c r="SIC312" s="1"/>
      <c r="SID312" s="1"/>
      <c r="SIE312" s="1"/>
      <c r="SIF312" s="1"/>
      <c r="SIG312" s="1"/>
      <c r="SIH312" s="1"/>
      <c r="SII312" s="1"/>
      <c r="SIJ312" s="1"/>
      <c r="SIK312" s="1"/>
      <c r="SIL312" s="1"/>
      <c r="SIM312" s="1"/>
      <c r="SIN312" s="1"/>
      <c r="SIO312" s="1"/>
      <c r="SIP312" s="1"/>
      <c r="SIQ312" s="1"/>
      <c r="SIR312" s="1"/>
      <c r="SIS312" s="1"/>
      <c r="SIT312" s="1"/>
      <c r="SIU312" s="1"/>
      <c r="SIV312" s="1"/>
      <c r="SIW312" s="1"/>
      <c r="SIX312" s="1"/>
      <c r="SIY312" s="1"/>
      <c r="SIZ312" s="1"/>
      <c r="SJA312" s="1"/>
      <c r="SJB312" s="1"/>
      <c r="SJC312" s="1"/>
      <c r="SJD312" s="1"/>
      <c r="SJE312" s="1"/>
      <c r="SJF312" s="1"/>
      <c r="SJG312" s="1"/>
      <c r="SJH312" s="1"/>
      <c r="SJI312" s="1"/>
      <c r="SJJ312" s="1"/>
      <c r="SJK312" s="1"/>
      <c r="SJL312" s="1"/>
      <c r="SJM312" s="1"/>
      <c r="SJN312" s="1"/>
      <c r="SJO312" s="1"/>
      <c r="SJP312" s="1"/>
      <c r="SJQ312" s="1"/>
      <c r="SJR312" s="1"/>
      <c r="SJS312" s="1"/>
      <c r="SJT312" s="1"/>
      <c r="SJU312" s="1"/>
      <c r="SJV312" s="1"/>
      <c r="SJW312" s="1"/>
      <c r="SJX312" s="1"/>
      <c r="SJY312" s="1"/>
      <c r="SJZ312" s="1"/>
      <c r="SKA312" s="1"/>
      <c r="SKB312" s="1"/>
      <c r="SKC312" s="1"/>
      <c r="SKD312" s="1"/>
      <c r="SKE312" s="1"/>
      <c r="SKF312" s="1"/>
      <c r="SKG312" s="1"/>
      <c r="SKH312" s="1"/>
      <c r="SKI312" s="1"/>
      <c r="SKJ312" s="1"/>
      <c r="SKK312" s="1"/>
      <c r="SKL312" s="1"/>
      <c r="SKM312" s="1"/>
      <c r="SKN312" s="1"/>
      <c r="SKO312" s="1"/>
      <c r="SKP312" s="1"/>
      <c r="SKQ312" s="1"/>
      <c r="SKR312" s="1"/>
      <c r="SKS312" s="1"/>
      <c r="SKT312" s="1"/>
      <c r="SKU312" s="1"/>
      <c r="SKV312" s="1"/>
      <c r="SKW312" s="1"/>
      <c r="SKX312" s="1"/>
      <c r="SKY312" s="1"/>
      <c r="SKZ312" s="1"/>
      <c r="SLA312" s="1"/>
      <c r="SLB312" s="1"/>
      <c r="SLC312" s="1"/>
      <c r="SLD312" s="1"/>
      <c r="SLE312" s="1"/>
      <c r="SLF312" s="1"/>
      <c r="SLG312" s="1"/>
      <c r="SLH312" s="1"/>
      <c r="SLI312" s="1"/>
      <c r="SLJ312" s="1"/>
      <c r="SLK312" s="1"/>
      <c r="SLL312" s="1"/>
      <c r="SLM312" s="1"/>
      <c r="SLN312" s="1"/>
      <c r="SLO312" s="1"/>
      <c r="SLP312" s="1"/>
      <c r="SLQ312" s="1"/>
      <c r="SLR312" s="1"/>
      <c r="SLS312" s="1"/>
      <c r="SLT312" s="1"/>
      <c r="SLU312" s="1"/>
      <c r="SLV312" s="1"/>
      <c r="SLW312" s="1"/>
      <c r="SLX312" s="1"/>
      <c r="SLY312" s="1"/>
      <c r="SLZ312" s="1"/>
      <c r="SMA312" s="1"/>
      <c r="SMB312" s="1"/>
      <c r="SMC312" s="1"/>
      <c r="SMD312" s="1"/>
      <c r="SME312" s="1"/>
      <c r="SMF312" s="1"/>
      <c r="SMG312" s="1"/>
      <c r="SMH312" s="1"/>
      <c r="SMI312" s="1"/>
      <c r="SMJ312" s="1"/>
      <c r="SMK312" s="1"/>
      <c r="SML312" s="1"/>
      <c r="SMM312" s="1"/>
      <c r="SMN312" s="1"/>
      <c r="SMO312" s="1"/>
      <c r="SMP312" s="1"/>
      <c r="SMQ312" s="1"/>
      <c r="SMR312" s="1"/>
      <c r="SMS312" s="1"/>
      <c r="SMT312" s="1"/>
      <c r="SMU312" s="1"/>
      <c r="SMV312" s="1"/>
      <c r="SMW312" s="1"/>
      <c r="SMX312" s="1"/>
      <c r="SMY312" s="1"/>
      <c r="SMZ312" s="1"/>
      <c r="SNA312" s="1"/>
      <c r="SNB312" s="1"/>
      <c r="SNC312" s="1"/>
      <c r="SND312" s="1"/>
      <c r="SNE312" s="1"/>
      <c r="SNF312" s="1"/>
      <c r="SNG312" s="1"/>
      <c r="SNH312" s="1"/>
      <c r="SNI312" s="1"/>
      <c r="SNJ312" s="1"/>
      <c r="SNK312" s="1"/>
      <c r="SNL312" s="1"/>
      <c r="SNM312" s="1"/>
      <c r="SNN312" s="1"/>
      <c r="SNO312" s="1"/>
      <c r="SNP312" s="1"/>
      <c r="SNQ312" s="1"/>
      <c r="SNR312" s="1"/>
      <c r="SNS312" s="1"/>
      <c r="SNT312" s="1"/>
      <c r="SNU312" s="1"/>
      <c r="SNV312" s="1"/>
      <c r="SNW312" s="1"/>
      <c r="SNX312" s="1"/>
      <c r="SNY312" s="1"/>
      <c r="SNZ312" s="1"/>
      <c r="SOA312" s="1"/>
      <c r="SOB312" s="1"/>
      <c r="SOC312" s="1"/>
      <c r="SOD312" s="1"/>
      <c r="SOE312" s="1"/>
      <c r="SOF312" s="1"/>
      <c r="SOG312" s="1"/>
      <c r="SOH312" s="1"/>
      <c r="SOI312" s="1"/>
      <c r="SOJ312" s="1"/>
      <c r="SOK312" s="1"/>
      <c r="SOL312" s="1"/>
      <c r="SOM312" s="1"/>
      <c r="SON312" s="1"/>
      <c r="SOO312" s="1"/>
      <c r="SOP312" s="1"/>
      <c r="SOQ312" s="1"/>
      <c r="SOR312" s="1"/>
      <c r="SOS312" s="1"/>
      <c r="SOT312" s="1"/>
      <c r="SOU312" s="1"/>
      <c r="SOV312" s="1"/>
      <c r="SOW312" s="1"/>
      <c r="SOX312" s="1"/>
      <c r="SOY312" s="1"/>
      <c r="SOZ312" s="1"/>
      <c r="SPA312" s="1"/>
      <c r="SPB312" s="1"/>
      <c r="SPC312" s="1"/>
      <c r="SPD312" s="1"/>
      <c r="SPE312" s="1"/>
      <c r="SPF312" s="1"/>
      <c r="SPG312" s="1"/>
      <c r="SPH312" s="1"/>
      <c r="SPI312" s="1"/>
      <c r="SPJ312" s="1"/>
      <c r="SPK312" s="1"/>
      <c r="SPL312" s="1"/>
      <c r="SPM312" s="1"/>
      <c r="SPN312" s="1"/>
      <c r="SPO312" s="1"/>
      <c r="SPP312" s="1"/>
      <c r="SPQ312" s="1"/>
      <c r="SPR312" s="1"/>
      <c r="SPS312" s="1"/>
      <c r="SPT312" s="1"/>
      <c r="SPU312" s="1"/>
      <c r="SPV312" s="1"/>
      <c r="SPW312" s="1"/>
      <c r="SPX312" s="1"/>
      <c r="SPY312" s="1"/>
      <c r="SPZ312" s="1"/>
      <c r="SQA312" s="1"/>
      <c r="SQB312" s="1"/>
      <c r="SQC312" s="1"/>
      <c r="SQD312" s="1"/>
      <c r="SQE312" s="1"/>
      <c r="SQF312" s="1"/>
      <c r="SQG312" s="1"/>
      <c r="SQH312" s="1"/>
      <c r="SQI312" s="1"/>
      <c r="SQJ312" s="1"/>
      <c r="SQK312" s="1"/>
      <c r="SQL312" s="1"/>
      <c r="SQM312" s="1"/>
      <c r="SQN312" s="1"/>
      <c r="SQO312" s="1"/>
      <c r="SQP312" s="1"/>
      <c r="SQQ312" s="1"/>
      <c r="SQR312" s="1"/>
      <c r="SQS312" s="1"/>
      <c r="SQT312" s="1"/>
      <c r="SQU312" s="1"/>
      <c r="SQV312" s="1"/>
      <c r="SQW312" s="1"/>
      <c r="SQX312" s="1"/>
      <c r="SQY312" s="1"/>
      <c r="SQZ312" s="1"/>
      <c r="SRA312" s="1"/>
      <c r="SRB312" s="1"/>
      <c r="SRC312" s="1"/>
      <c r="SRD312" s="1"/>
      <c r="SRE312" s="1"/>
      <c r="SRF312" s="1"/>
      <c r="SRG312" s="1"/>
      <c r="SRH312" s="1"/>
      <c r="SRI312" s="1"/>
      <c r="SRJ312" s="1"/>
      <c r="SRK312" s="1"/>
      <c r="SRL312" s="1"/>
      <c r="SRM312" s="1"/>
      <c r="SRN312" s="1"/>
      <c r="SRO312" s="1"/>
      <c r="SRP312" s="1"/>
      <c r="SRQ312" s="1"/>
      <c r="SRR312" s="1"/>
      <c r="SRS312" s="1"/>
      <c r="SRT312" s="1"/>
      <c r="SRU312" s="1"/>
      <c r="SRV312" s="1"/>
      <c r="SRW312" s="1"/>
      <c r="SRX312" s="1"/>
      <c r="SRY312" s="1"/>
      <c r="SRZ312" s="1"/>
      <c r="SSA312" s="1"/>
      <c r="SSB312" s="1"/>
      <c r="SSC312" s="1"/>
      <c r="SSD312" s="1"/>
      <c r="SSE312" s="1"/>
      <c r="SSF312" s="1"/>
      <c r="SSG312" s="1"/>
      <c r="SSH312" s="1"/>
      <c r="SSI312" s="1"/>
      <c r="SSJ312" s="1"/>
      <c r="SSK312" s="1"/>
      <c r="SSL312" s="1"/>
      <c r="SSM312" s="1"/>
      <c r="SSN312" s="1"/>
      <c r="SSO312" s="1"/>
      <c r="SSP312" s="1"/>
      <c r="SSQ312" s="1"/>
      <c r="SSR312" s="1"/>
      <c r="SSS312" s="1"/>
      <c r="SST312" s="1"/>
      <c r="SSU312" s="1"/>
      <c r="SSV312" s="1"/>
      <c r="SSW312" s="1"/>
      <c r="SSX312" s="1"/>
      <c r="SSY312" s="1"/>
      <c r="SSZ312" s="1"/>
      <c r="STA312" s="1"/>
      <c r="STB312" s="1"/>
      <c r="STC312" s="1"/>
      <c r="STD312" s="1"/>
      <c r="STE312" s="1"/>
      <c r="STF312" s="1"/>
      <c r="STG312" s="1"/>
      <c r="STH312" s="1"/>
      <c r="STI312" s="1"/>
      <c r="STJ312" s="1"/>
      <c r="STK312" s="1"/>
      <c r="STL312" s="1"/>
      <c r="STM312" s="1"/>
      <c r="STN312" s="1"/>
      <c r="STO312" s="1"/>
      <c r="STP312" s="1"/>
      <c r="STQ312" s="1"/>
      <c r="STR312" s="1"/>
      <c r="STS312" s="1"/>
      <c r="STT312" s="1"/>
      <c r="STU312" s="1"/>
      <c r="STV312" s="1"/>
      <c r="STW312" s="1"/>
      <c r="STX312" s="1"/>
      <c r="STY312" s="1"/>
      <c r="STZ312" s="1"/>
      <c r="SUA312" s="1"/>
      <c r="SUB312" s="1"/>
      <c r="SUC312" s="1"/>
      <c r="SUD312" s="1"/>
      <c r="SUE312" s="1"/>
      <c r="SUF312" s="1"/>
      <c r="SUG312" s="1"/>
      <c r="SUH312" s="1"/>
      <c r="SUI312" s="1"/>
      <c r="SUJ312" s="1"/>
      <c r="SUK312" s="1"/>
      <c r="SUL312" s="1"/>
      <c r="SUM312" s="1"/>
      <c r="SUN312" s="1"/>
      <c r="SUO312" s="1"/>
      <c r="SUP312" s="1"/>
      <c r="SUQ312" s="1"/>
      <c r="SUR312" s="1"/>
      <c r="SUS312" s="1"/>
      <c r="SUT312" s="1"/>
      <c r="SUU312" s="1"/>
      <c r="SUV312" s="1"/>
      <c r="SUW312" s="1"/>
      <c r="SUX312" s="1"/>
      <c r="SUY312" s="1"/>
      <c r="SUZ312" s="1"/>
      <c r="SVA312" s="1"/>
      <c r="SVB312" s="1"/>
      <c r="SVC312" s="1"/>
      <c r="SVD312" s="1"/>
      <c r="SVE312" s="1"/>
      <c r="SVF312" s="1"/>
      <c r="SVG312" s="1"/>
      <c r="SVH312" s="1"/>
      <c r="SVI312" s="1"/>
      <c r="SVJ312" s="1"/>
      <c r="SVK312" s="1"/>
      <c r="SVL312" s="1"/>
      <c r="SVM312" s="1"/>
      <c r="SVN312" s="1"/>
      <c r="SVO312" s="1"/>
      <c r="SVP312" s="1"/>
      <c r="SVQ312" s="1"/>
      <c r="SVR312" s="1"/>
      <c r="SVS312" s="1"/>
      <c r="SVT312" s="1"/>
      <c r="SVU312" s="1"/>
      <c r="SVV312" s="1"/>
      <c r="SVW312" s="1"/>
      <c r="SVX312" s="1"/>
      <c r="SVY312" s="1"/>
      <c r="SVZ312" s="1"/>
      <c r="SWA312" s="1"/>
      <c r="SWB312" s="1"/>
      <c r="SWC312" s="1"/>
      <c r="SWD312" s="1"/>
      <c r="SWE312" s="1"/>
      <c r="SWF312" s="1"/>
      <c r="SWG312" s="1"/>
      <c r="SWH312" s="1"/>
      <c r="SWI312" s="1"/>
      <c r="SWJ312" s="1"/>
      <c r="SWK312" s="1"/>
      <c r="SWL312" s="1"/>
      <c r="SWM312" s="1"/>
      <c r="SWN312" s="1"/>
      <c r="SWO312" s="1"/>
      <c r="SWP312" s="1"/>
      <c r="SWQ312" s="1"/>
      <c r="SWR312" s="1"/>
      <c r="SWS312" s="1"/>
      <c r="SWT312" s="1"/>
      <c r="SWU312" s="1"/>
      <c r="SWV312" s="1"/>
      <c r="SWW312" s="1"/>
      <c r="SWX312" s="1"/>
      <c r="SWY312" s="1"/>
      <c r="SWZ312" s="1"/>
      <c r="SXA312" s="1"/>
      <c r="SXB312" s="1"/>
      <c r="SXC312" s="1"/>
      <c r="SXD312" s="1"/>
      <c r="SXE312" s="1"/>
      <c r="SXF312" s="1"/>
      <c r="SXG312" s="1"/>
      <c r="SXH312" s="1"/>
      <c r="SXI312" s="1"/>
      <c r="SXJ312" s="1"/>
      <c r="SXK312" s="1"/>
      <c r="SXL312" s="1"/>
      <c r="SXM312" s="1"/>
      <c r="SXN312" s="1"/>
      <c r="SXO312" s="1"/>
      <c r="SXP312" s="1"/>
      <c r="SXQ312" s="1"/>
      <c r="SXR312" s="1"/>
      <c r="SXS312" s="1"/>
      <c r="SXT312" s="1"/>
      <c r="SXU312" s="1"/>
      <c r="SXV312" s="1"/>
      <c r="SXW312" s="1"/>
      <c r="SXX312" s="1"/>
      <c r="SXY312" s="1"/>
      <c r="SXZ312" s="1"/>
      <c r="SYA312" s="1"/>
      <c r="SYB312" s="1"/>
      <c r="SYC312" s="1"/>
      <c r="SYD312" s="1"/>
      <c r="SYE312" s="1"/>
      <c r="SYF312" s="1"/>
      <c r="SYG312" s="1"/>
      <c r="SYH312" s="1"/>
      <c r="SYI312" s="1"/>
      <c r="SYJ312" s="1"/>
      <c r="SYK312" s="1"/>
      <c r="SYL312" s="1"/>
      <c r="SYM312" s="1"/>
      <c r="SYN312" s="1"/>
      <c r="SYO312" s="1"/>
      <c r="SYP312" s="1"/>
      <c r="SYQ312" s="1"/>
      <c r="SYR312" s="1"/>
      <c r="SYS312" s="1"/>
      <c r="SYT312" s="1"/>
      <c r="SYU312" s="1"/>
      <c r="SYV312" s="1"/>
      <c r="SYW312" s="1"/>
      <c r="SYX312" s="1"/>
      <c r="SYY312" s="1"/>
      <c r="SYZ312" s="1"/>
      <c r="SZA312" s="1"/>
      <c r="SZB312" s="1"/>
      <c r="SZC312" s="1"/>
      <c r="SZD312" s="1"/>
      <c r="SZE312" s="1"/>
      <c r="SZF312" s="1"/>
      <c r="SZG312" s="1"/>
      <c r="SZH312" s="1"/>
      <c r="SZI312" s="1"/>
      <c r="SZJ312" s="1"/>
      <c r="SZK312" s="1"/>
      <c r="SZL312" s="1"/>
      <c r="SZM312" s="1"/>
      <c r="SZN312" s="1"/>
      <c r="SZO312" s="1"/>
      <c r="SZP312" s="1"/>
      <c r="SZQ312" s="1"/>
      <c r="SZR312" s="1"/>
      <c r="SZS312" s="1"/>
      <c r="SZT312" s="1"/>
      <c r="SZU312" s="1"/>
      <c r="SZV312" s="1"/>
      <c r="SZW312" s="1"/>
      <c r="SZX312" s="1"/>
      <c r="SZY312" s="1"/>
      <c r="SZZ312" s="1"/>
      <c r="TAA312" s="1"/>
      <c r="TAB312" s="1"/>
      <c r="TAC312" s="1"/>
      <c r="TAD312" s="1"/>
      <c r="TAE312" s="1"/>
      <c r="TAF312" s="1"/>
      <c r="TAG312" s="1"/>
      <c r="TAH312" s="1"/>
      <c r="TAI312" s="1"/>
      <c r="TAJ312" s="1"/>
      <c r="TAK312" s="1"/>
      <c r="TAL312" s="1"/>
      <c r="TAM312" s="1"/>
      <c r="TAN312" s="1"/>
      <c r="TAO312" s="1"/>
      <c r="TAP312" s="1"/>
      <c r="TAQ312" s="1"/>
      <c r="TAR312" s="1"/>
      <c r="TAS312" s="1"/>
      <c r="TAT312" s="1"/>
      <c r="TAU312" s="1"/>
      <c r="TAV312" s="1"/>
      <c r="TAW312" s="1"/>
      <c r="TAX312" s="1"/>
      <c r="TAY312" s="1"/>
      <c r="TAZ312" s="1"/>
      <c r="TBA312" s="1"/>
      <c r="TBB312" s="1"/>
      <c r="TBC312" s="1"/>
      <c r="TBD312" s="1"/>
      <c r="TBE312" s="1"/>
      <c r="TBF312" s="1"/>
      <c r="TBG312" s="1"/>
      <c r="TBH312" s="1"/>
      <c r="TBI312" s="1"/>
      <c r="TBJ312" s="1"/>
      <c r="TBK312" s="1"/>
      <c r="TBL312" s="1"/>
      <c r="TBM312" s="1"/>
      <c r="TBN312" s="1"/>
      <c r="TBO312" s="1"/>
      <c r="TBP312" s="1"/>
      <c r="TBQ312" s="1"/>
      <c r="TBR312" s="1"/>
      <c r="TBS312" s="1"/>
      <c r="TBT312" s="1"/>
      <c r="TBU312" s="1"/>
      <c r="TBV312" s="1"/>
      <c r="TBW312" s="1"/>
      <c r="TBX312" s="1"/>
      <c r="TBY312" s="1"/>
      <c r="TBZ312" s="1"/>
      <c r="TCA312" s="1"/>
      <c r="TCB312" s="1"/>
      <c r="TCC312" s="1"/>
      <c r="TCD312" s="1"/>
      <c r="TCE312" s="1"/>
      <c r="TCF312" s="1"/>
      <c r="TCG312" s="1"/>
      <c r="TCH312" s="1"/>
      <c r="TCI312" s="1"/>
      <c r="TCJ312" s="1"/>
      <c r="TCK312" s="1"/>
      <c r="TCL312" s="1"/>
      <c r="TCM312" s="1"/>
      <c r="TCN312" s="1"/>
      <c r="TCO312" s="1"/>
      <c r="TCP312" s="1"/>
      <c r="TCQ312" s="1"/>
      <c r="TCR312" s="1"/>
      <c r="TCS312" s="1"/>
      <c r="TCT312" s="1"/>
      <c r="TCU312" s="1"/>
      <c r="TCV312" s="1"/>
      <c r="TCW312" s="1"/>
      <c r="TCX312" s="1"/>
      <c r="TCY312" s="1"/>
      <c r="TCZ312" s="1"/>
      <c r="TDA312" s="1"/>
      <c r="TDB312" s="1"/>
      <c r="TDC312" s="1"/>
      <c r="TDD312" s="1"/>
      <c r="TDE312" s="1"/>
      <c r="TDF312" s="1"/>
      <c r="TDG312" s="1"/>
      <c r="TDH312" s="1"/>
      <c r="TDI312" s="1"/>
      <c r="TDJ312" s="1"/>
      <c r="TDK312" s="1"/>
      <c r="TDL312" s="1"/>
      <c r="TDM312" s="1"/>
      <c r="TDN312" s="1"/>
      <c r="TDO312" s="1"/>
      <c r="TDP312" s="1"/>
      <c r="TDQ312" s="1"/>
      <c r="TDR312" s="1"/>
      <c r="TDS312" s="1"/>
      <c r="TDT312" s="1"/>
      <c r="TDU312" s="1"/>
      <c r="TDV312" s="1"/>
      <c r="TDW312" s="1"/>
      <c r="TDX312" s="1"/>
      <c r="TDY312" s="1"/>
      <c r="TDZ312" s="1"/>
      <c r="TEA312" s="1"/>
      <c r="TEB312" s="1"/>
      <c r="TEC312" s="1"/>
      <c r="TED312" s="1"/>
      <c r="TEE312" s="1"/>
      <c r="TEF312" s="1"/>
      <c r="TEG312" s="1"/>
      <c r="TEH312" s="1"/>
      <c r="TEI312" s="1"/>
      <c r="TEJ312" s="1"/>
      <c r="TEK312" s="1"/>
      <c r="TEL312" s="1"/>
      <c r="TEM312" s="1"/>
      <c r="TEN312" s="1"/>
      <c r="TEO312" s="1"/>
      <c r="TEP312" s="1"/>
      <c r="TEQ312" s="1"/>
      <c r="TER312" s="1"/>
      <c r="TES312" s="1"/>
      <c r="TET312" s="1"/>
      <c r="TEU312" s="1"/>
      <c r="TEV312" s="1"/>
      <c r="TEW312" s="1"/>
      <c r="TEX312" s="1"/>
      <c r="TEY312" s="1"/>
      <c r="TEZ312" s="1"/>
      <c r="TFA312" s="1"/>
      <c r="TFB312" s="1"/>
      <c r="TFC312" s="1"/>
      <c r="TFD312" s="1"/>
      <c r="TFE312" s="1"/>
      <c r="TFF312" s="1"/>
      <c r="TFG312" s="1"/>
      <c r="TFH312" s="1"/>
      <c r="TFI312" s="1"/>
      <c r="TFJ312" s="1"/>
      <c r="TFK312" s="1"/>
      <c r="TFL312" s="1"/>
      <c r="TFM312" s="1"/>
      <c r="TFN312" s="1"/>
      <c r="TFO312" s="1"/>
      <c r="TFP312" s="1"/>
      <c r="TFQ312" s="1"/>
      <c r="TFR312" s="1"/>
      <c r="TFS312" s="1"/>
      <c r="TFT312" s="1"/>
      <c r="TFU312" s="1"/>
      <c r="TFV312" s="1"/>
      <c r="TFW312" s="1"/>
      <c r="TFX312" s="1"/>
      <c r="TFY312" s="1"/>
      <c r="TFZ312" s="1"/>
      <c r="TGA312" s="1"/>
      <c r="TGB312" s="1"/>
      <c r="TGC312" s="1"/>
      <c r="TGD312" s="1"/>
      <c r="TGE312" s="1"/>
      <c r="TGF312" s="1"/>
      <c r="TGG312" s="1"/>
      <c r="TGH312" s="1"/>
      <c r="TGI312" s="1"/>
      <c r="TGJ312" s="1"/>
      <c r="TGK312" s="1"/>
      <c r="TGL312" s="1"/>
      <c r="TGM312" s="1"/>
      <c r="TGN312" s="1"/>
      <c r="TGO312" s="1"/>
      <c r="TGP312" s="1"/>
      <c r="TGQ312" s="1"/>
      <c r="TGR312" s="1"/>
      <c r="TGS312" s="1"/>
      <c r="TGT312" s="1"/>
      <c r="TGU312" s="1"/>
      <c r="TGV312" s="1"/>
      <c r="TGW312" s="1"/>
      <c r="TGX312" s="1"/>
      <c r="TGY312" s="1"/>
      <c r="TGZ312" s="1"/>
      <c r="THA312" s="1"/>
      <c r="THB312" s="1"/>
      <c r="THC312" s="1"/>
      <c r="THD312" s="1"/>
      <c r="THE312" s="1"/>
      <c r="THF312" s="1"/>
      <c r="THG312" s="1"/>
      <c r="THH312" s="1"/>
      <c r="THI312" s="1"/>
      <c r="THJ312" s="1"/>
      <c r="THK312" s="1"/>
      <c r="THL312" s="1"/>
      <c r="THM312" s="1"/>
      <c r="THN312" s="1"/>
      <c r="THO312" s="1"/>
      <c r="THP312" s="1"/>
      <c r="THQ312" s="1"/>
      <c r="THR312" s="1"/>
      <c r="THS312" s="1"/>
      <c r="THT312" s="1"/>
      <c r="THU312" s="1"/>
      <c r="THV312" s="1"/>
      <c r="THW312" s="1"/>
      <c r="THX312" s="1"/>
      <c r="THY312" s="1"/>
      <c r="THZ312" s="1"/>
      <c r="TIA312" s="1"/>
      <c r="TIB312" s="1"/>
      <c r="TIC312" s="1"/>
      <c r="TID312" s="1"/>
      <c r="TIE312" s="1"/>
      <c r="TIF312" s="1"/>
      <c r="TIG312" s="1"/>
      <c r="TIH312" s="1"/>
      <c r="TII312" s="1"/>
      <c r="TIJ312" s="1"/>
      <c r="TIK312" s="1"/>
      <c r="TIL312" s="1"/>
      <c r="TIM312" s="1"/>
      <c r="TIN312" s="1"/>
      <c r="TIO312" s="1"/>
      <c r="TIP312" s="1"/>
      <c r="TIQ312" s="1"/>
      <c r="TIR312" s="1"/>
      <c r="TIS312" s="1"/>
      <c r="TIT312" s="1"/>
      <c r="TIU312" s="1"/>
      <c r="TIV312" s="1"/>
      <c r="TIW312" s="1"/>
      <c r="TIX312" s="1"/>
      <c r="TIY312" s="1"/>
      <c r="TIZ312" s="1"/>
      <c r="TJA312" s="1"/>
      <c r="TJB312" s="1"/>
      <c r="TJC312" s="1"/>
      <c r="TJD312" s="1"/>
      <c r="TJE312" s="1"/>
      <c r="TJF312" s="1"/>
      <c r="TJG312" s="1"/>
      <c r="TJH312" s="1"/>
      <c r="TJI312" s="1"/>
      <c r="TJJ312" s="1"/>
      <c r="TJK312" s="1"/>
      <c r="TJL312" s="1"/>
      <c r="TJM312" s="1"/>
      <c r="TJN312" s="1"/>
      <c r="TJO312" s="1"/>
      <c r="TJP312" s="1"/>
      <c r="TJQ312" s="1"/>
      <c r="TJR312" s="1"/>
      <c r="TJS312" s="1"/>
      <c r="TJT312" s="1"/>
      <c r="TJU312" s="1"/>
      <c r="TJV312" s="1"/>
      <c r="TJW312" s="1"/>
      <c r="TJX312" s="1"/>
      <c r="TJY312" s="1"/>
      <c r="TJZ312" s="1"/>
      <c r="TKA312" s="1"/>
      <c r="TKB312" s="1"/>
      <c r="TKC312" s="1"/>
      <c r="TKD312" s="1"/>
      <c r="TKE312" s="1"/>
      <c r="TKF312" s="1"/>
      <c r="TKG312" s="1"/>
      <c r="TKH312" s="1"/>
      <c r="TKI312" s="1"/>
      <c r="TKJ312" s="1"/>
      <c r="TKK312" s="1"/>
      <c r="TKL312" s="1"/>
      <c r="TKM312" s="1"/>
      <c r="TKN312" s="1"/>
      <c r="TKO312" s="1"/>
      <c r="TKP312" s="1"/>
      <c r="TKQ312" s="1"/>
      <c r="TKR312" s="1"/>
      <c r="TKS312" s="1"/>
      <c r="TKT312" s="1"/>
      <c r="TKU312" s="1"/>
      <c r="TKV312" s="1"/>
      <c r="TKW312" s="1"/>
      <c r="TKX312" s="1"/>
      <c r="TKY312" s="1"/>
      <c r="TKZ312" s="1"/>
      <c r="TLA312" s="1"/>
      <c r="TLB312" s="1"/>
      <c r="TLC312" s="1"/>
      <c r="TLD312" s="1"/>
      <c r="TLE312" s="1"/>
      <c r="TLF312" s="1"/>
      <c r="TLG312" s="1"/>
      <c r="TLH312" s="1"/>
      <c r="TLI312" s="1"/>
      <c r="TLJ312" s="1"/>
      <c r="TLK312" s="1"/>
      <c r="TLL312" s="1"/>
      <c r="TLM312" s="1"/>
      <c r="TLN312" s="1"/>
      <c r="TLO312" s="1"/>
      <c r="TLP312" s="1"/>
      <c r="TLQ312" s="1"/>
      <c r="TLR312" s="1"/>
      <c r="TLS312" s="1"/>
      <c r="TLT312" s="1"/>
      <c r="TLU312" s="1"/>
      <c r="TLV312" s="1"/>
      <c r="TLW312" s="1"/>
      <c r="TLX312" s="1"/>
      <c r="TLY312" s="1"/>
      <c r="TLZ312" s="1"/>
      <c r="TMA312" s="1"/>
      <c r="TMB312" s="1"/>
      <c r="TMC312" s="1"/>
      <c r="TMD312" s="1"/>
      <c r="TME312" s="1"/>
      <c r="TMF312" s="1"/>
      <c r="TMG312" s="1"/>
      <c r="TMH312" s="1"/>
      <c r="TMI312" s="1"/>
      <c r="TMJ312" s="1"/>
      <c r="TMK312" s="1"/>
      <c r="TML312" s="1"/>
      <c r="TMM312" s="1"/>
      <c r="TMN312" s="1"/>
      <c r="TMO312" s="1"/>
      <c r="TMP312" s="1"/>
      <c r="TMQ312" s="1"/>
      <c r="TMR312" s="1"/>
      <c r="TMS312" s="1"/>
      <c r="TMT312" s="1"/>
      <c r="TMU312" s="1"/>
      <c r="TMV312" s="1"/>
      <c r="TMW312" s="1"/>
      <c r="TMX312" s="1"/>
      <c r="TMY312" s="1"/>
      <c r="TMZ312" s="1"/>
      <c r="TNA312" s="1"/>
      <c r="TNB312" s="1"/>
      <c r="TNC312" s="1"/>
      <c r="TND312" s="1"/>
      <c r="TNE312" s="1"/>
      <c r="TNF312" s="1"/>
      <c r="TNG312" s="1"/>
      <c r="TNH312" s="1"/>
      <c r="TNI312" s="1"/>
      <c r="TNJ312" s="1"/>
      <c r="TNK312" s="1"/>
      <c r="TNL312" s="1"/>
      <c r="TNM312" s="1"/>
      <c r="TNN312" s="1"/>
      <c r="TNO312" s="1"/>
      <c r="TNP312" s="1"/>
      <c r="TNQ312" s="1"/>
      <c r="TNR312" s="1"/>
      <c r="TNS312" s="1"/>
      <c r="TNT312" s="1"/>
      <c r="TNU312" s="1"/>
      <c r="TNV312" s="1"/>
      <c r="TNW312" s="1"/>
      <c r="TNX312" s="1"/>
      <c r="TNY312" s="1"/>
      <c r="TNZ312" s="1"/>
      <c r="TOA312" s="1"/>
      <c r="TOB312" s="1"/>
      <c r="TOC312" s="1"/>
      <c r="TOD312" s="1"/>
      <c r="TOE312" s="1"/>
      <c r="TOF312" s="1"/>
      <c r="TOG312" s="1"/>
      <c r="TOH312" s="1"/>
      <c r="TOI312" s="1"/>
      <c r="TOJ312" s="1"/>
      <c r="TOK312" s="1"/>
      <c r="TOL312" s="1"/>
      <c r="TOM312" s="1"/>
      <c r="TON312" s="1"/>
      <c r="TOO312" s="1"/>
      <c r="TOP312" s="1"/>
      <c r="TOQ312" s="1"/>
      <c r="TOR312" s="1"/>
      <c r="TOS312" s="1"/>
      <c r="TOT312" s="1"/>
      <c r="TOU312" s="1"/>
      <c r="TOV312" s="1"/>
      <c r="TOW312" s="1"/>
      <c r="TOX312" s="1"/>
      <c r="TOY312" s="1"/>
      <c r="TOZ312" s="1"/>
      <c r="TPA312" s="1"/>
      <c r="TPB312" s="1"/>
      <c r="TPC312" s="1"/>
      <c r="TPD312" s="1"/>
      <c r="TPE312" s="1"/>
      <c r="TPF312" s="1"/>
      <c r="TPG312" s="1"/>
      <c r="TPH312" s="1"/>
      <c r="TPI312" s="1"/>
      <c r="TPJ312" s="1"/>
      <c r="TPK312" s="1"/>
      <c r="TPL312" s="1"/>
      <c r="TPM312" s="1"/>
      <c r="TPN312" s="1"/>
      <c r="TPO312" s="1"/>
      <c r="TPP312" s="1"/>
      <c r="TPQ312" s="1"/>
      <c r="TPR312" s="1"/>
      <c r="TPS312" s="1"/>
      <c r="TPT312" s="1"/>
      <c r="TPU312" s="1"/>
      <c r="TPV312" s="1"/>
      <c r="TPW312" s="1"/>
      <c r="TPX312" s="1"/>
      <c r="TPY312" s="1"/>
      <c r="TPZ312" s="1"/>
      <c r="TQA312" s="1"/>
      <c r="TQB312" s="1"/>
      <c r="TQC312" s="1"/>
      <c r="TQD312" s="1"/>
      <c r="TQE312" s="1"/>
      <c r="TQF312" s="1"/>
      <c r="TQG312" s="1"/>
      <c r="TQH312" s="1"/>
      <c r="TQI312" s="1"/>
      <c r="TQJ312" s="1"/>
      <c r="TQK312" s="1"/>
      <c r="TQL312" s="1"/>
      <c r="TQM312" s="1"/>
      <c r="TQN312" s="1"/>
      <c r="TQO312" s="1"/>
      <c r="TQP312" s="1"/>
      <c r="TQQ312" s="1"/>
      <c r="TQR312" s="1"/>
      <c r="TQS312" s="1"/>
      <c r="TQT312" s="1"/>
      <c r="TQU312" s="1"/>
      <c r="TQV312" s="1"/>
      <c r="TQW312" s="1"/>
      <c r="TQX312" s="1"/>
      <c r="TQY312" s="1"/>
      <c r="TQZ312" s="1"/>
      <c r="TRA312" s="1"/>
      <c r="TRB312" s="1"/>
      <c r="TRC312" s="1"/>
      <c r="TRD312" s="1"/>
      <c r="TRE312" s="1"/>
      <c r="TRF312" s="1"/>
      <c r="TRG312" s="1"/>
      <c r="TRH312" s="1"/>
      <c r="TRI312" s="1"/>
      <c r="TRJ312" s="1"/>
      <c r="TRK312" s="1"/>
      <c r="TRL312" s="1"/>
      <c r="TRM312" s="1"/>
      <c r="TRN312" s="1"/>
      <c r="TRO312" s="1"/>
      <c r="TRP312" s="1"/>
      <c r="TRQ312" s="1"/>
      <c r="TRR312" s="1"/>
      <c r="TRS312" s="1"/>
      <c r="TRT312" s="1"/>
      <c r="TRU312" s="1"/>
      <c r="TRV312" s="1"/>
      <c r="TRW312" s="1"/>
      <c r="TRX312" s="1"/>
      <c r="TRY312" s="1"/>
      <c r="TRZ312" s="1"/>
      <c r="TSA312" s="1"/>
      <c r="TSB312" s="1"/>
      <c r="TSC312" s="1"/>
      <c r="TSD312" s="1"/>
      <c r="TSE312" s="1"/>
      <c r="TSF312" s="1"/>
      <c r="TSG312" s="1"/>
      <c r="TSH312" s="1"/>
      <c r="TSI312" s="1"/>
      <c r="TSJ312" s="1"/>
      <c r="TSK312" s="1"/>
      <c r="TSL312" s="1"/>
      <c r="TSM312" s="1"/>
      <c r="TSN312" s="1"/>
      <c r="TSO312" s="1"/>
      <c r="TSP312" s="1"/>
      <c r="TSQ312" s="1"/>
      <c r="TSR312" s="1"/>
      <c r="TSS312" s="1"/>
      <c r="TST312" s="1"/>
      <c r="TSU312" s="1"/>
      <c r="TSV312" s="1"/>
      <c r="TSW312" s="1"/>
      <c r="TSX312" s="1"/>
      <c r="TSY312" s="1"/>
      <c r="TSZ312" s="1"/>
      <c r="TTA312" s="1"/>
      <c r="TTB312" s="1"/>
      <c r="TTC312" s="1"/>
      <c r="TTD312" s="1"/>
      <c r="TTE312" s="1"/>
      <c r="TTF312" s="1"/>
      <c r="TTG312" s="1"/>
      <c r="TTH312" s="1"/>
      <c r="TTI312" s="1"/>
      <c r="TTJ312" s="1"/>
      <c r="TTK312" s="1"/>
      <c r="TTL312" s="1"/>
      <c r="TTM312" s="1"/>
      <c r="TTN312" s="1"/>
      <c r="TTO312" s="1"/>
      <c r="TTP312" s="1"/>
      <c r="TTQ312" s="1"/>
      <c r="TTR312" s="1"/>
      <c r="TTS312" s="1"/>
      <c r="TTT312" s="1"/>
      <c r="TTU312" s="1"/>
      <c r="TTV312" s="1"/>
      <c r="TTW312" s="1"/>
      <c r="TTX312" s="1"/>
      <c r="TTY312" s="1"/>
      <c r="TTZ312" s="1"/>
      <c r="TUA312" s="1"/>
      <c r="TUB312" s="1"/>
      <c r="TUC312" s="1"/>
      <c r="TUD312" s="1"/>
      <c r="TUE312" s="1"/>
      <c r="TUF312" s="1"/>
      <c r="TUG312" s="1"/>
      <c r="TUH312" s="1"/>
      <c r="TUI312" s="1"/>
      <c r="TUJ312" s="1"/>
      <c r="TUK312" s="1"/>
      <c r="TUL312" s="1"/>
      <c r="TUM312" s="1"/>
      <c r="TUN312" s="1"/>
      <c r="TUO312" s="1"/>
      <c r="TUP312" s="1"/>
      <c r="TUQ312" s="1"/>
      <c r="TUR312" s="1"/>
      <c r="TUS312" s="1"/>
      <c r="TUT312" s="1"/>
      <c r="TUU312" s="1"/>
      <c r="TUV312" s="1"/>
      <c r="TUW312" s="1"/>
      <c r="TUX312" s="1"/>
      <c r="TUY312" s="1"/>
      <c r="TUZ312" s="1"/>
      <c r="TVA312" s="1"/>
      <c r="TVB312" s="1"/>
      <c r="TVC312" s="1"/>
      <c r="TVD312" s="1"/>
      <c r="TVE312" s="1"/>
      <c r="TVF312" s="1"/>
      <c r="TVG312" s="1"/>
      <c r="TVH312" s="1"/>
      <c r="TVI312" s="1"/>
      <c r="TVJ312" s="1"/>
      <c r="TVK312" s="1"/>
      <c r="TVL312" s="1"/>
      <c r="TVM312" s="1"/>
      <c r="TVN312" s="1"/>
      <c r="TVO312" s="1"/>
      <c r="TVP312" s="1"/>
      <c r="TVQ312" s="1"/>
      <c r="TVR312" s="1"/>
      <c r="TVS312" s="1"/>
      <c r="TVT312" s="1"/>
      <c r="TVU312" s="1"/>
      <c r="TVV312" s="1"/>
      <c r="TVW312" s="1"/>
      <c r="TVX312" s="1"/>
      <c r="TVY312" s="1"/>
      <c r="TVZ312" s="1"/>
      <c r="TWA312" s="1"/>
      <c r="TWB312" s="1"/>
      <c r="TWC312" s="1"/>
      <c r="TWD312" s="1"/>
      <c r="TWE312" s="1"/>
      <c r="TWF312" s="1"/>
      <c r="TWG312" s="1"/>
      <c r="TWH312" s="1"/>
      <c r="TWI312" s="1"/>
      <c r="TWJ312" s="1"/>
      <c r="TWK312" s="1"/>
      <c r="TWL312" s="1"/>
      <c r="TWM312" s="1"/>
      <c r="TWN312" s="1"/>
      <c r="TWO312" s="1"/>
      <c r="TWP312" s="1"/>
      <c r="TWQ312" s="1"/>
      <c r="TWR312" s="1"/>
      <c r="TWS312" s="1"/>
      <c r="TWT312" s="1"/>
      <c r="TWU312" s="1"/>
      <c r="TWV312" s="1"/>
      <c r="TWW312" s="1"/>
      <c r="TWX312" s="1"/>
      <c r="TWY312" s="1"/>
      <c r="TWZ312" s="1"/>
      <c r="TXA312" s="1"/>
      <c r="TXB312" s="1"/>
      <c r="TXC312" s="1"/>
      <c r="TXD312" s="1"/>
      <c r="TXE312" s="1"/>
      <c r="TXF312" s="1"/>
      <c r="TXG312" s="1"/>
      <c r="TXH312" s="1"/>
      <c r="TXI312" s="1"/>
      <c r="TXJ312" s="1"/>
      <c r="TXK312" s="1"/>
      <c r="TXL312" s="1"/>
      <c r="TXM312" s="1"/>
      <c r="TXN312" s="1"/>
      <c r="TXO312" s="1"/>
      <c r="TXP312" s="1"/>
      <c r="TXQ312" s="1"/>
      <c r="TXR312" s="1"/>
      <c r="TXS312" s="1"/>
      <c r="TXT312" s="1"/>
      <c r="TXU312" s="1"/>
      <c r="TXV312" s="1"/>
      <c r="TXW312" s="1"/>
      <c r="TXX312" s="1"/>
      <c r="TXY312" s="1"/>
      <c r="TXZ312" s="1"/>
      <c r="TYA312" s="1"/>
      <c r="TYB312" s="1"/>
      <c r="TYC312" s="1"/>
      <c r="TYD312" s="1"/>
      <c r="TYE312" s="1"/>
      <c r="TYF312" s="1"/>
      <c r="TYG312" s="1"/>
      <c r="TYH312" s="1"/>
      <c r="TYI312" s="1"/>
      <c r="TYJ312" s="1"/>
      <c r="TYK312" s="1"/>
      <c r="TYL312" s="1"/>
      <c r="TYM312" s="1"/>
      <c r="TYN312" s="1"/>
      <c r="TYO312" s="1"/>
      <c r="TYP312" s="1"/>
      <c r="TYQ312" s="1"/>
      <c r="TYR312" s="1"/>
      <c r="TYS312" s="1"/>
      <c r="TYT312" s="1"/>
      <c r="TYU312" s="1"/>
      <c r="TYV312" s="1"/>
      <c r="TYW312" s="1"/>
      <c r="TYX312" s="1"/>
      <c r="TYY312" s="1"/>
      <c r="TYZ312" s="1"/>
      <c r="TZA312" s="1"/>
      <c r="TZB312" s="1"/>
      <c r="TZC312" s="1"/>
      <c r="TZD312" s="1"/>
      <c r="TZE312" s="1"/>
      <c r="TZF312" s="1"/>
      <c r="TZG312" s="1"/>
      <c r="TZH312" s="1"/>
      <c r="TZI312" s="1"/>
      <c r="TZJ312" s="1"/>
      <c r="TZK312" s="1"/>
      <c r="TZL312" s="1"/>
      <c r="TZM312" s="1"/>
      <c r="TZN312" s="1"/>
      <c r="TZO312" s="1"/>
      <c r="TZP312" s="1"/>
      <c r="TZQ312" s="1"/>
      <c r="TZR312" s="1"/>
      <c r="TZS312" s="1"/>
      <c r="TZT312" s="1"/>
      <c r="TZU312" s="1"/>
      <c r="TZV312" s="1"/>
      <c r="TZW312" s="1"/>
      <c r="TZX312" s="1"/>
      <c r="TZY312" s="1"/>
      <c r="TZZ312" s="1"/>
      <c r="UAA312" s="1"/>
      <c r="UAB312" s="1"/>
      <c r="UAC312" s="1"/>
      <c r="UAD312" s="1"/>
      <c r="UAE312" s="1"/>
      <c r="UAF312" s="1"/>
      <c r="UAG312" s="1"/>
      <c r="UAH312" s="1"/>
      <c r="UAI312" s="1"/>
      <c r="UAJ312" s="1"/>
      <c r="UAK312" s="1"/>
      <c r="UAL312" s="1"/>
      <c r="UAM312" s="1"/>
      <c r="UAN312" s="1"/>
      <c r="UAO312" s="1"/>
      <c r="UAP312" s="1"/>
      <c r="UAQ312" s="1"/>
      <c r="UAR312" s="1"/>
      <c r="UAS312" s="1"/>
      <c r="UAT312" s="1"/>
      <c r="UAU312" s="1"/>
      <c r="UAV312" s="1"/>
      <c r="UAW312" s="1"/>
      <c r="UAX312" s="1"/>
      <c r="UAY312" s="1"/>
      <c r="UAZ312" s="1"/>
      <c r="UBA312" s="1"/>
      <c r="UBB312" s="1"/>
      <c r="UBC312" s="1"/>
      <c r="UBD312" s="1"/>
      <c r="UBE312" s="1"/>
      <c r="UBF312" s="1"/>
      <c r="UBG312" s="1"/>
      <c r="UBH312" s="1"/>
      <c r="UBI312" s="1"/>
      <c r="UBJ312" s="1"/>
      <c r="UBK312" s="1"/>
      <c r="UBL312" s="1"/>
      <c r="UBM312" s="1"/>
      <c r="UBN312" s="1"/>
      <c r="UBO312" s="1"/>
      <c r="UBP312" s="1"/>
      <c r="UBQ312" s="1"/>
      <c r="UBR312" s="1"/>
      <c r="UBS312" s="1"/>
      <c r="UBT312" s="1"/>
      <c r="UBU312" s="1"/>
      <c r="UBV312" s="1"/>
      <c r="UBW312" s="1"/>
      <c r="UBX312" s="1"/>
      <c r="UBY312" s="1"/>
      <c r="UBZ312" s="1"/>
      <c r="UCA312" s="1"/>
      <c r="UCB312" s="1"/>
      <c r="UCC312" s="1"/>
      <c r="UCD312" s="1"/>
      <c r="UCE312" s="1"/>
      <c r="UCF312" s="1"/>
      <c r="UCG312" s="1"/>
      <c r="UCH312" s="1"/>
      <c r="UCI312" s="1"/>
      <c r="UCJ312" s="1"/>
      <c r="UCK312" s="1"/>
      <c r="UCL312" s="1"/>
      <c r="UCM312" s="1"/>
      <c r="UCN312" s="1"/>
      <c r="UCO312" s="1"/>
      <c r="UCP312" s="1"/>
      <c r="UCQ312" s="1"/>
      <c r="UCR312" s="1"/>
      <c r="UCS312" s="1"/>
      <c r="UCT312" s="1"/>
      <c r="UCU312" s="1"/>
      <c r="UCV312" s="1"/>
      <c r="UCW312" s="1"/>
      <c r="UCX312" s="1"/>
      <c r="UCY312" s="1"/>
      <c r="UCZ312" s="1"/>
      <c r="UDA312" s="1"/>
      <c r="UDB312" s="1"/>
      <c r="UDC312" s="1"/>
      <c r="UDD312" s="1"/>
      <c r="UDE312" s="1"/>
      <c r="UDF312" s="1"/>
      <c r="UDG312" s="1"/>
      <c r="UDH312" s="1"/>
      <c r="UDI312" s="1"/>
      <c r="UDJ312" s="1"/>
      <c r="UDK312" s="1"/>
      <c r="UDL312" s="1"/>
      <c r="UDM312" s="1"/>
      <c r="UDN312" s="1"/>
      <c r="UDO312" s="1"/>
      <c r="UDP312" s="1"/>
      <c r="UDQ312" s="1"/>
      <c r="UDR312" s="1"/>
      <c r="UDS312" s="1"/>
      <c r="UDT312" s="1"/>
      <c r="UDU312" s="1"/>
      <c r="UDV312" s="1"/>
      <c r="UDW312" s="1"/>
      <c r="UDX312" s="1"/>
      <c r="UDY312" s="1"/>
      <c r="UDZ312" s="1"/>
      <c r="UEA312" s="1"/>
      <c r="UEB312" s="1"/>
      <c r="UEC312" s="1"/>
      <c r="UED312" s="1"/>
      <c r="UEE312" s="1"/>
      <c r="UEF312" s="1"/>
      <c r="UEG312" s="1"/>
      <c r="UEH312" s="1"/>
      <c r="UEI312" s="1"/>
      <c r="UEJ312" s="1"/>
      <c r="UEK312" s="1"/>
      <c r="UEL312" s="1"/>
      <c r="UEM312" s="1"/>
      <c r="UEN312" s="1"/>
      <c r="UEO312" s="1"/>
      <c r="UEP312" s="1"/>
      <c r="UEQ312" s="1"/>
      <c r="UER312" s="1"/>
      <c r="UES312" s="1"/>
      <c r="UET312" s="1"/>
      <c r="UEU312" s="1"/>
      <c r="UEV312" s="1"/>
      <c r="UEW312" s="1"/>
      <c r="UEX312" s="1"/>
      <c r="UEY312" s="1"/>
      <c r="UEZ312" s="1"/>
      <c r="UFA312" s="1"/>
      <c r="UFB312" s="1"/>
      <c r="UFC312" s="1"/>
      <c r="UFD312" s="1"/>
      <c r="UFE312" s="1"/>
      <c r="UFF312" s="1"/>
      <c r="UFG312" s="1"/>
      <c r="UFH312" s="1"/>
      <c r="UFI312" s="1"/>
      <c r="UFJ312" s="1"/>
      <c r="UFK312" s="1"/>
      <c r="UFL312" s="1"/>
      <c r="UFM312" s="1"/>
      <c r="UFN312" s="1"/>
      <c r="UFO312" s="1"/>
      <c r="UFP312" s="1"/>
      <c r="UFQ312" s="1"/>
      <c r="UFR312" s="1"/>
      <c r="UFS312" s="1"/>
      <c r="UFT312" s="1"/>
      <c r="UFU312" s="1"/>
      <c r="UFV312" s="1"/>
      <c r="UFW312" s="1"/>
      <c r="UFX312" s="1"/>
      <c r="UFY312" s="1"/>
      <c r="UFZ312" s="1"/>
      <c r="UGA312" s="1"/>
      <c r="UGB312" s="1"/>
      <c r="UGC312" s="1"/>
      <c r="UGD312" s="1"/>
      <c r="UGE312" s="1"/>
      <c r="UGF312" s="1"/>
      <c r="UGG312" s="1"/>
      <c r="UGH312" s="1"/>
      <c r="UGI312" s="1"/>
      <c r="UGJ312" s="1"/>
      <c r="UGK312" s="1"/>
      <c r="UGL312" s="1"/>
      <c r="UGM312" s="1"/>
      <c r="UGN312" s="1"/>
      <c r="UGO312" s="1"/>
      <c r="UGP312" s="1"/>
      <c r="UGQ312" s="1"/>
      <c r="UGR312" s="1"/>
      <c r="UGS312" s="1"/>
      <c r="UGT312" s="1"/>
      <c r="UGU312" s="1"/>
      <c r="UGV312" s="1"/>
      <c r="UGW312" s="1"/>
      <c r="UGX312" s="1"/>
      <c r="UGY312" s="1"/>
      <c r="UGZ312" s="1"/>
      <c r="UHA312" s="1"/>
      <c r="UHB312" s="1"/>
      <c r="UHC312" s="1"/>
      <c r="UHD312" s="1"/>
      <c r="UHE312" s="1"/>
      <c r="UHF312" s="1"/>
      <c r="UHG312" s="1"/>
      <c r="UHH312" s="1"/>
      <c r="UHI312" s="1"/>
      <c r="UHJ312" s="1"/>
      <c r="UHK312" s="1"/>
      <c r="UHL312" s="1"/>
      <c r="UHM312" s="1"/>
      <c r="UHN312" s="1"/>
      <c r="UHO312" s="1"/>
      <c r="UHP312" s="1"/>
      <c r="UHQ312" s="1"/>
      <c r="UHR312" s="1"/>
      <c r="UHS312" s="1"/>
      <c r="UHT312" s="1"/>
      <c r="UHU312" s="1"/>
      <c r="UHV312" s="1"/>
      <c r="UHW312" s="1"/>
      <c r="UHX312" s="1"/>
      <c r="UHY312" s="1"/>
      <c r="UHZ312" s="1"/>
      <c r="UIA312" s="1"/>
      <c r="UIB312" s="1"/>
      <c r="UIC312" s="1"/>
      <c r="UID312" s="1"/>
      <c r="UIE312" s="1"/>
      <c r="UIF312" s="1"/>
      <c r="UIG312" s="1"/>
      <c r="UIH312" s="1"/>
      <c r="UII312" s="1"/>
      <c r="UIJ312" s="1"/>
      <c r="UIK312" s="1"/>
      <c r="UIL312" s="1"/>
      <c r="UIM312" s="1"/>
      <c r="UIN312" s="1"/>
      <c r="UIO312" s="1"/>
      <c r="UIP312" s="1"/>
      <c r="UIQ312" s="1"/>
      <c r="UIR312" s="1"/>
      <c r="UIS312" s="1"/>
      <c r="UIT312" s="1"/>
      <c r="UIU312" s="1"/>
      <c r="UIV312" s="1"/>
      <c r="UIW312" s="1"/>
      <c r="UIX312" s="1"/>
      <c r="UIY312" s="1"/>
      <c r="UIZ312" s="1"/>
      <c r="UJA312" s="1"/>
      <c r="UJB312" s="1"/>
      <c r="UJC312" s="1"/>
      <c r="UJD312" s="1"/>
      <c r="UJE312" s="1"/>
      <c r="UJF312" s="1"/>
      <c r="UJG312" s="1"/>
      <c r="UJH312" s="1"/>
      <c r="UJI312" s="1"/>
      <c r="UJJ312" s="1"/>
      <c r="UJK312" s="1"/>
      <c r="UJL312" s="1"/>
      <c r="UJM312" s="1"/>
      <c r="UJN312" s="1"/>
      <c r="UJO312" s="1"/>
      <c r="UJP312" s="1"/>
      <c r="UJQ312" s="1"/>
      <c r="UJR312" s="1"/>
      <c r="UJS312" s="1"/>
      <c r="UJT312" s="1"/>
      <c r="UJU312" s="1"/>
      <c r="UJV312" s="1"/>
      <c r="UJW312" s="1"/>
      <c r="UJX312" s="1"/>
      <c r="UJY312" s="1"/>
      <c r="UJZ312" s="1"/>
      <c r="UKA312" s="1"/>
      <c r="UKB312" s="1"/>
      <c r="UKC312" s="1"/>
      <c r="UKD312" s="1"/>
      <c r="UKE312" s="1"/>
      <c r="UKF312" s="1"/>
      <c r="UKG312" s="1"/>
      <c r="UKH312" s="1"/>
      <c r="UKI312" s="1"/>
      <c r="UKJ312" s="1"/>
      <c r="UKK312" s="1"/>
      <c r="UKL312" s="1"/>
      <c r="UKM312" s="1"/>
      <c r="UKN312" s="1"/>
      <c r="UKO312" s="1"/>
      <c r="UKP312" s="1"/>
      <c r="UKQ312" s="1"/>
      <c r="UKR312" s="1"/>
      <c r="UKS312" s="1"/>
      <c r="UKT312" s="1"/>
      <c r="UKU312" s="1"/>
      <c r="UKV312" s="1"/>
      <c r="UKW312" s="1"/>
      <c r="UKX312" s="1"/>
      <c r="UKY312" s="1"/>
      <c r="UKZ312" s="1"/>
      <c r="ULA312" s="1"/>
      <c r="ULB312" s="1"/>
      <c r="ULC312" s="1"/>
      <c r="ULD312" s="1"/>
      <c r="ULE312" s="1"/>
      <c r="ULF312" s="1"/>
      <c r="ULG312" s="1"/>
      <c r="ULH312" s="1"/>
      <c r="ULI312" s="1"/>
      <c r="ULJ312" s="1"/>
      <c r="ULK312" s="1"/>
      <c r="ULL312" s="1"/>
      <c r="ULM312" s="1"/>
      <c r="ULN312" s="1"/>
      <c r="ULO312" s="1"/>
      <c r="ULP312" s="1"/>
      <c r="ULQ312" s="1"/>
      <c r="ULR312" s="1"/>
      <c r="ULS312" s="1"/>
      <c r="ULT312" s="1"/>
      <c r="ULU312" s="1"/>
      <c r="ULV312" s="1"/>
      <c r="ULW312" s="1"/>
      <c r="ULX312" s="1"/>
      <c r="ULY312" s="1"/>
      <c r="ULZ312" s="1"/>
      <c r="UMA312" s="1"/>
      <c r="UMB312" s="1"/>
      <c r="UMC312" s="1"/>
      <c r="UMD312" s="1"/>
      <c r="UME312" s="1"/>
      <c r="UMF312" s="1"/>
      <c r="UMG312" s="1"/>
      <c r="UMH312" s="1"/>
      <c r="UMI312" s="1"/>
      <c r="UMJ312" s="1"/>
      <c r="UMK312" s="1"/>
      <c r="UML312" s="1"/>
      <c r="UMM312" s="1"/>
      <c r="UMN312" s="1"/>
      <c r="UMO312" s="1"/>
      <c r="UMP312" s="1"/>
      <c r="UMQ312" s="1"/>
      <c r="UMR312" s="1"/>
      <c r="UMS312" s="1"/>
      <c r="UMT312" s="1"/>
      <c r="UMU312" s="1"/>
      <c r="UMV312" s="1"/>
      <c r="UMW312" s="1"/>
      <c r="UMX312" s="1"/>
      <c r="UMY312" s="1"/>
      <c r="UMZ312" s="1"/>
      <c r="UNA312" s="1"/>
      <c r="UNB312" s="1"/>
      <c r="UNC312" s="1"/>
      <c r="UND312" s="1"/>
      <c r="UNE312" s="1"/>
      <c r="UNF312" s="1"/>
      <c r="UNG312" s="1"/>
      <c r="UNH312" s="1"/>
      <c r="UNI312" s="1"/>
      <c r="UNJ312" s="1"/>
      <c r="UNK312" s="1"/>
      <c r="UNL312" s="1"/>
      <c r="UNM312" s="1"/>
      <c r="UNN312" s="1"/>
      <c r="UNO312" s="1"/>
      <c r="UNP312" s="1"/>
      <c r="UNQ312" s="1"/>
      <c r="UNR312" s="1"/>
      <c r="UNS312" s="1"/>
      <c r="UNT312" s="1"/>
      <c r="UNU312" s="1"/>
      <c r="UNV312" s="1"/>
      <c r="UNW312" s="1"/>
      <c r="UNX312" s="1"/>
      <c r="UNY312" s="1"/>
      <c r="UNZ312" s="1"/>
      <c r="UOA312" s="1"/>
      <c r="UOB312" s="1"/>
      <c r="UOC312" s="1"/>
      <c r="UOD312" s="1"/>
      <c r="UOE312" s="1"/>
      <c r="UOF312" s="1"/>
      <c r="UOG312" s="1"/>
      <c r="UOH312" s="1"/>
      <c r="UOI312" s="1"/>
      <c r="UOJ312" s="1"/>
      <c r="UOK312" s="1"/>
      <c r="UOL312" s="1"/>
      <c r="UOM312" s="1"/>
      <c r="UON312" s="1"/>
      <c r="UOO312" s="1"/>
      <c r="UOP312" s="1"/>
      <c r="UOQ312" s="1"/>
      <c r="UOR312" s="1"/>
      <c r="UOS312" s="1"/>
      <c r="UOT312" s="1"/>
      <c r="UOU312" s="1"/>
      <c r="UOV312" s="1"/>
      <c r="UOW312" s="1"/>
      <c r="UOX312" s="1"/>
      <c r="UOY312" s="1"/>
      <c r="UOZ312" s="1"/>
      <c r="UPA312" s="1"/>
      <c r="UPB312" s="1"/>
      <c r="UPC312" s="1"/>
      <c r="UPD312" s="1"/>
      <c r="UPE312" s="1"/>
      <c r="UPF312" s="1"/>
      <c r="UPG312" s="1"/>
      <c r="UPH312" s="1"/>
      <c r="UPI312" s="1"/>
      <c r="UPJ312" s="1"/>
      <c r="UPK312" s="1"/>
      <c r="UPL312" s="1"/>
      <c r="UPM312" s="1"/>
      <c r="UPN312" s="1"/>
      <c r="UPO312" s="1"/>
      <c r="UPP312" s="1"/>
      <c r="UPQ312" s="1"/>
      <c r="UPR312" s="1"/>
      <c r="UPS312" s="1"/>
      <c r="UPT312" s="1"/>
      <c r="UPU312" s="1"/>
      <c r="UPV312" s="1"/>
      <c r="UPW312" s="1"/>
      <c r="UPX312" s="1"/>
      <c r="UPY312" s="1"/>
      <c r="UPZ312" s="1"/>
      <c r="UQA312" s="1"/>
      <c r="UQB312" s="1"/>
      <c r="UQC312" s="1"/>
      <c r="UQD312" s="1"/>
      <c r="UQE312" s="1"/>
      <c r="UQF312" s="1"/>
      <c r="UQG312" s="1"/>
      <c r="UQH312" s="1"/>
      <c r="UQI312" s="1"/>
      <c r="UQJ312" s="1"/>
      <c r="UQK312" s="1"/>
      <c r="UQL312" s="1"/>
      <c r="UQM312" s="1"/>
      <c r="UQN312" s="1"/>
      <c r="UQO312" s="1"/>
      <c r="UQP312" s="1"/>
      <c r="UQQ312" s="1"/>
      <c r="UQR312" s="1"/>
      <c r="UQS312" s="1"/>
      <c r="UQT312" s="1"/>
      <c r="UQU312" s="1"/>
      <c r="UQV312" s="1"/>
      <c r="UQW312" s="1"/>
      <c r="UQX312" s="1"/>
      <c r="UQY312" s="1"/>
      <c r="UQZ312" s="1"/>
      <c r="URA312" s="1"/>
      <c r="URB312" s="1"/>
      <c r="URC312" s="1"/>
      <c r="URD312" s="1"/>
      <c r="URE312" s="1"/>
      <c r="URF312" s="1"/>
      <c r="URG312" s="1"/>
      <c r="URH312" s="1"/>
      <c r="URI312" s="1"/>
      <c r="URJ312" s="1"/>
      <c r="URK312" s="1"/>
      <c r="URL312" s="1"/>
      <c r="URM312" s="1"/>
      <c r="URN312" s="1"/>
      <c r="URO312" s="1"/>
      <c r="URP312" s="1"/>
      <c r="URQ312" s="1"/>
      <c r="URR312" s="1"/>
      <c r="URS312" s="1"/>
      <c r="URT312" s="1"/>
      <c r="URU312" s="1"/>
      <c r="URV312" s="1"/>
      <c r="URW312" s="1"/>
      <c r="URX312" s="1"/>
      <c r="URY312" s="1"/>
      <c r="URZ312" s="1"/>
      <c r="USA312" s="1"/>
      <c r="USB312" s="1"/>
      <c r="USC312" s="1"/>
      <c r="USD312" s="1"/>
      <c r="USE312" s="1"/>
      <c r="USF312" s="1"/>
      <c r="USG312" s="1"/>
      <c r="USH312" s="1"/>
      <c r="USI312" s="1"/>
      <c r="USJ312" s="1"/>
      <c r="USK312" s="1"/>
      <c r="USL312" s="1"/>
      <c r="USM312" s="1"/>
      <c r="USN312" s="1"/>
      <c r="USO312" s="1"/>
      <c r="USP312" s="1"/>
      <c r="USQ312" s="1"/>
      <c r="USR312" s="1"/>
      <c r="USS312" s="1"/>
      <c r="UST312" s="1"/>
      <c r="USU312" s="1"/>
      <c r="USV312" s="1"/>
      <c r="USW312" s="1"/>
      <c r="USX312" s="1"/>
      <c r="USY312" s="1"/>
      <c r="USZ312" s="1"/>
      <c r="UTA312" s="1"/>
      <c r="UTB312" s="1"/>
      <c r="UTC312" s="1"/>
      <c r="UTD312" s="1"/>
      <c r="UTE312" s="1"/>
      <c r="UTF312" s="1"/>
      <c r="UTG312" s="1"/>
      <c r="UTH312" s="1"/>
      <c r="UTI312" s="1"/>
      <c r="UTJ312" s="1"/>
      <c r="UTK312" s="1"/>
      <c r="UTL312" s="1"/>
      <c r="UTM312" s="1"/>
      <c r="UTN312" s="1"/>
      <c r="UTO312" s="1"/>
      <c r="UTP312" s="1"/>
      <c r="UTQ312" s="1"/>
      <c r="UTR312" s="1"/>
      <c r="UTS312" s="1"/>
      <c r="UTT312" s="1"/>
      <c r="UTU312" s="1"/>
      <c r="UTV312" s="1"/>
      <c r="UTW312" s="1"/>
      <c r="UTX312" s="1"/>
      <c r="UTY312" s="1"/>
      <c r="UTZ312" s="1"/>
      <c r="UUA312" s="1"/>
      <c r="UUB312" s="1"/>
      <c r="UUC312" s="1"/>
      <c r="UUD312" s="1"/>
      <c r="UUE312" s="1"/>
      <c r="UUF312" s="1"/>
      <c r="UUG312" s="1"/>
      <c r="UUH312" s="1"/>
      <c r="UUI312" s="1"/>
      <c r="UUJ312" s="1"/>
      <c r="UUK312" s="1"/>
      <c r="UUL312" s="1"/>
      <c r="UUM312" s="1"/>
      <c r="UUN312" s="1"/>
      <c r="UUO312" s="1"/>
      <c r="UUP312" s="1"/>
      <c r="UUQ312" s="1"/>
      <c r="UUR312" s="1"/>
      <c r="UUS312" s="1"/>
      <c r="UUT312" s="1"/>
      <c r="UUU312" s="1"/>
      <c r="UUV312" s="1"/>
      <c r="UUW312" s="1"/>
      <c r="UUX312" s="1"/>
      <c r="UUY312" s="1"/>
      <c r="UUZ312" s="1"/>
      <c r="UVA312" s="1"/>
      <c r="UVB312" s="1"/>
      <c r="UVC312" s="1"/>
      <c r="UVD312" s="1"/>
      <c r="UVE312" s="1"/>
      <c r="UVF312" s="1"/>
      <c r="UVG312" s="1"/>
      <c r="UVH312" s="1"/>
      <c r="UVI312" s="1"/>
      <c r="UVJ312" s="1"/>
      <c r="UVK312" s="1"/>
      <c r="UVL312" s="1"/>
      <c r="UVM312" s="1"/>
      <c r="UVN312" s="1"/>
      <c r="UVO312" s="1"/>
      <c r="UVP312" s="1"/>
      <c r="UVQ312" s="1"/>
      <c r="UVR312" s="1"/>
      <c r="UVS312" s="1"/>
      <c r="UVT312" s="1"/>
      <c r="UVU312" s="1"/>
      <c r="UVV312" s="1"/>
      <c r="UVW312" s="1"/>
      <c r="UVX312" s="1"/>
      <c r="UVY312" s="1"/>
      <c r="UVZ312" s="1"/>
      <c r="UWA312" s="1"/>
      <c r="UWB312" s="1"/>
      <c r="UWC312" s="1"/>
      <c r="UWD312" s="1"/>
      <c r="UWE312" s="1"/>
      <c r="UWF312" s="1"/>
      <c r="UWG312" s="1"/>
      <c r="UWH312" s="1"/>
      <c r="UWI312" s="1"/>
      <c r="UWJ312" s="1"/>
      <c r="UWK312" s="1"/>
      <c r="UWL312" s="1"/>
      <c r="UWM312" s="1"/>
      <c r="UWN312" s="1"/>
      <c r="UWO312" s="1"/>
      <c r="UWP312" s="1"/>
      <c r="UWQ312" s="1"/>
      <c r="UWR312" s="1"/>
      <c r="UWS312" s="1"/>
      <c r="UWT312" s="1"/>
      <c r="UWU312" s="1"/>
      <c r="UWV312" s="1"/>
      <c r="UWW312" s="1"/>
      <c r="UWX312" s="1"/>
      <c r="UWY312" s="1"/>
      <c r="UWZ312" s="1"/>
      <c r="UXA312" s="1"/>
      <c r="UXB312" s="1"/>
      <c r="UXC312" s="1"/>
      <c r="UXD312" s="1"/>
      <c r="UXE312" s="1"/>
      <c r="UXF312" s="1"/>
      <c r="UXG312" s="1"/>
      <c r="UXH312" s="1"/>
      <c r="UXI312" s="1"/>
      <c r="UXJ312" s="1"/>
      <c r="UXK312" s="1"/>
      <c r="UXL312" s="1"/>
      <c r="UXM312" s="1"/>
      <c r="UXN312" s="1"/>
      <c r="UXO312" s="1"/>
      <c r="UXP312" s="1"/>
      <c r="UXQ312" s="1"/>
      <c r="UXR312" s="1"/>
      <c r="UXS312" s="1"/>
      <c r="UXT312" s="1"/>
      <c r="UXU312" s="1"/>
      <c r="UXV312" s="1"/>
      <c r="UXW312" s="1"/>
      <c r="UXX312" s="1"/>
      <c r="UXY312" s="1"/>
      <c r="UXZ312" s="1"/>
      <c r="UYA312" s="1"/>
      <c r="UYB312" s="1"/>
      <c r="UYC312" s="1"/>
      <c r="UYD312" s="1"/>
      <c r="UYE312" s="1"/>
      <c r="UYF312" s="1"/>
      <c r="UYG312" s="1"/>
      <c r="UYH312" s="1"/>
      <c r="UYI312" s="1"/>
      <c r="UYJ312" s="1"/>
      <c r="UYK312" s="1"/>
      <c r="UYL312" s="1"/>
      <c r="UYM312" s="1"/>
      <c r="UYN312" s="1"/>
      <c r="UYO312" s="1"/>
      <c r="UYP312" s="1"/>
      <c r="UYQ312" s="1"/>
      <c r="UYR312" s="1"/>
      <c r="UYS312" s="1"/>
      <c r="UYT312" s="1"/>
      <c r="UYU312" s="1"/>
      <c r="UYV312" s="1"/>
      <c r="UYW312" s="1"/>
      <c r="UYX312" s="1"/>
      <c r="UYY312" s="1"/>
      <c r="UYZ312" s="1"/>
      <c r="UZA312" s="1"/>
      <c r="UZB312" s="1"/>
      <c r="UZC312" s="1"/>
      <c r="UZD312" s="1"/>
      <c r="UZE312" s="1"/>
      <c r="UZF312" s="1"/>
      <c r="UZG312" s="1"/>
      <c r="UZH312" s="1"/>
      <c r="UZI312" s="1"/>
      <c r="UZJ312" s="1"/>
      <c r="UZK312" s="1"/>
      <c r="UZL312" s="1"/>
      <c r="UZM312" s="1"/>
      <c r="UZN312" s="1"/>
      <c r="UZO312" s="1"/>
      <c r="UZP312" s="1"/>
      <c r="UZQ312" s="1"/>
      <c r="UZR312" s="1"/>
      <c r="UZS312" s="1"/>
      <c r="UZT312" s="1"/>
      <c r="UZU312" s="1"/>
      <c r="UZV312" s="1"/>
      <c r="UZW312" s="1"/>
      <c r="UZX312" s="1"/>
      <c r="UZY312" s="1"/>
      <c r="UZZ312" s="1"/>
      <c r="VAA312" s="1"/>
      <c r="VAB312" s="1"/>
      <c r="VAC312" s="1"/>
      <c r="VAD312" s="1"/>
      <c r="VAE312" s="1"/>
      <c r="VAF312" s="1"/>
      <c r="VAG312" s="1"/>
      <c r="VAH312" s="1"/>
      <c r="VAI312" s="1"/>
      <c r="VAJ312" s="1"/>
      <c r="VAK312" s="1"/>
      <c r="VAL312" s="1"/>
      <c r="VAM312" s="1"/>
      <c r="VAN312" s="1"/>
      <c r="VAO312" s="1"/>
      <c r="VAP312" s="1"/>
      <c r="VAQ312" s="1"/>
      <c r="VAR312" s="1"/>
      <c r="VAS312" s="1"/>
      <c r="VAT312" s="1"/>
      <c r="VAU312" s="1"/>
      <c r="VAV312" s="1"/>
      <c r="VAW312" s="1"/>
      <c r="VAX312" s="1"/>
      <c r="VAY312" s="1"/>
      <c r="VAZ312" s="1"/>
      <c r="VBA312" s="1"/>
      <c r="VBB312" s="1"/>
      <c r="VBC312" s="1"/>
      <c r="VBD312" s="1"/>
      <c r="VBE312" s="1"/>
      <c r="VBF312" s="1"/>
      <c r="VBG312" s="1"/>
      <c r="VBH312" s="1"/>
      <c r="VBI312" s="1"/>
      <c r="VBJ312" s="1"/>
      <c r="VBK312" s="1"/>
      <c r="VBL312" s="1"/>
      <c r="VBM312" s="1"/>
      <c r="VBN312" s="1"/>
      <c r="VBO312" s="1"/>
      <c r="VBP312" s="1"/>
      <c r="VBQ312" s="1"/>
      <c r="VBR312" s="1"/>
      <c r="VBS312" s="1"/>
      <c r="VBT312" s="1"/>
      <c r="VBU312" s="1"/>
      <c r="VBV312" s="1"/>
      <c r="VBW312" s="1"/>
      <c r="VBX312" s="1"/>
      <c r="VBY312" s="1"/>
      <c r="VBZ312" s="1"/>
      <c r="VCA312" s="1"/>
      <c r="VCB312" s="1"/>
      <c r="VCC312" s="1"/>
      <c r="VCD312" s="1"/>
      <c r="VCE312" s="1"/>
      <c r="VCF312" s="1"/>
      <c r="VCG312" s="1"/>
      <c r="VCH312" s="1"/>
      <c r="VCI312" s="1"/>
      <c r="VCJ312" s="1"/>
      <c r="VCK312" s="1"/>
      <c r="VCL312" s="1"/>
      <c r="VCM312" s="1"/>
      <c r="VCN312" s="1"/>
      <c r="VCO312" s="1"/>
      <c r="VCP312" s="1"/>
      <c r="VCQ312" s="1"/>
      <c r="VCR312" s="1"/>
      <c r="VCS312" s="1"/>
      <c r="VCT312" s="1"/>
      <c r="VCU312" s="1"/>
      <c r="VCV312" s="1"/>
      <c r="VCW312" s="1"/>
      <c r="VCX312" s="1"/>
      <c r="VCY312" s="1"/>
      <c r="VCZ312" s="1"/>
      <c r="VDA312" s="1"/>
      <c r="VDB312" s="1"/>
      <c r="VDC312" s="1"/>
      <c r="VDD312" s="1"/>
      <c r="VDE312" s="1"/>
      <c r="VDF312" s="1"/>
      <c r="VDG312" s="1"/>
      <c r="VDH312" s="1"/>
      <c r="VDI312" s="1"/>
      <c r="VDJ312" s="1"/>
      <c r="VDK312" s="1"/>
      <c r="VDL312" s="1"/>
      <c r="VDM312" s="1"/>
      <c r="VDN312" s="1"/>
      <c r="VDO312" s="1"/>
      <c r="VDP312" s="1"/>
      <c r="VDQ312" s="1"/>
      <c r="VDR312" s="1"/>
      <c r="VDS312" s="1"/>
      <c r="VDT312" s="1"/>
      <c r="VDU312" s="1"/>
      <c r="VDV312" s="1"/>
      <c r="VDW312" s="1"/>
      <c r="VDX312" s="1"/>
      <c r="VDY312" s="1"/>
      <c r="VDZ312" s="1"/>
      <c r="VEA312" s="1"/>
      <c r="VEB312" s="1"/>
      <c r="VEC312" s="1"/>
      <c r="VED312" s="1"/>
      <c r="VEE312" s="1"/>
      <c r="VEF312" s="1"/>
      <c r="VEG312" s="1"/>
      <c r="VEH312" s="1"/>
      <c r="VEI312" s="1"/>
      <c r="VEJ312" s="1"/>
      <c r="VEK312" s="1"/>
      <c r="VEL312" s="1"/>
      <c r="VEM312" s="1"/>
      <c r="VEN312" s="1"/>
      <c r="VEO312" s="1"/>
      <c r="VEP312" s="1"/>
      <c r="VEQ312" s="1"/>
      <c r="VER312" s="1"/>
      <c r="VES312" s="1"/>
      <c r="VET312" s="1"/>
      <c r="VEU312" s="1"/>
      <c r="VEV312" s="1"/>
      <c r="VEW312" s="1"/>
      <c r="VEX312" s="1"/>
      <c r="VEY312" s="1"/>
      <c r="VEZ312" s="1"/>
      <c r="VFA312" s="1"/>
      <c r="VFB312" s="1"/>
      <c r="VFC312" s="1"/>
      <c r="VFD312" s="1"/>
      <c r="VFE312" s="1"/>
      <c r="VFF312" s="1"/>
      <c r="VFG312" s="1"/>
      <c r="VFH312" s="1"/>
      <c r="VFI312" s="1"/>
      <c r="VFJ312" s="1"/>
      <c r="VFK312" s="1"/>
      <c r="VFL312" s="1"/>
      <c r="VFM312" s="1"/>
      <c r="VFN312" s="1"/>
      <c r="VFO312" s="1"/>
      <c r="VFP312" s="1"/>
      <c r="VFQ312" s="1"/>
      <c r="VFR312" s="1"/>
      <c r="VFS312" s="1"/>
      <c r="VFT312" s="1"/>
      <c r="VFU312" s="1"/>
      <c r="VFV312" s="1"/>
      <c r="VFW312" s="1"/>
      <c r="VFX312" s="1"/>
      <c r="VFY312" s="1"/>
      <c r="VFZ312" s="1"/>
      <c r="VGA312" s="1"/>
      <c r="VGB312" s="1"/>
      <c r="VGC312" s="1"/>
      <c r="VGD312" s="1"/>
      <c r="VGE312" s="1"/>
      <c r="VGF312" s="1"/>
      <c r="VGG312" s="1"/>
      <c r="VGH312" s="1"/>
      <c r="VGI312" s="1"/>
      <c r="VGJ312" s="1"/>
      <c r="VGK312" s="1"/>
      <c r="VGL312" s="1"/>
      <c r="VGM312" s="1"/>
      <c r="VGN312" s="1"/>
      <c r="VGO312" s="1"/>
      <c r="VGP312" s="1"/>
      <c r="VGQ312" s="1"/>
      <c r="VGR312" s="1"/>
      <c r="VGS312" s="1"/>
      <c r="VGT312" s="1"/>
      <c r="VGU312" s="1"/>
      <c r="VGV312" s="1"/>
      <c r="VGW312" s="1"/>
      <c r="VGX312" s="1"/>
    </row>
    <row r="313" spans="1:15078" s="66" customForma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  <c r="IX313" s="1"/>
      <c r="IY313" s="1"/>
      <c r="IZ313" s="1"/>
      <c r="JA313" s="1"/>
      <c r="JB313" s="1"/>
      <c r="JC313" s="1"/>
      <c r="JD313" s="1"/>
      <c r="JE313" s="1"/>
      <c r="JF313" s="1"/>
      <c r="JG313" s="1"/>
      <c r="JH313" s="1"/>
      <c r="JI313" s="1"/>
      <c r="JJ313" s="1"/>
      <c r="JK313" s="1"/>
      <c r="JL313" s="1"/>
      <c r="JM313" s="1"/>
      <c r="JN313" s="1"/>
      <c r="JO313" s="1"/>
      <c r="JP313" s="1"/>
      <c r="JQ313" s="1"/>
      <c r="JR313" s="1"/>
      <c r="JS313" s="1"/>
      <c r="JT313" s="1"/>
      <c r="JU313" s="1"/>
      <c r="JV313" s="1"/>
      <c r="JW313" s="1"/>
      <c r="JX313" s="1"/>
      <c r="JY313" s="1"/>
      <c r="JZ313" s="1"/>
      <c r="KA313" s="1"/>
      <c r="KB313" s="1"/>
      <c r="KC313" s="1"/>
      <c r="KD313" s="1"/>
      <c r="KE313" s="1"/>
      <c r="KF313" s="1"/>
      <c r="KG313" s="1"/>
      <c r="KH313" s="1"/>
      <c r="KI313" s="1"/>
      <c r="KJ313" s="1"/>
      <c r="KK313" s="1"/>
      <c r="KL313" s="1"/>
      <c r="KM313" s="1"/>
      <c r="KN313" s="1"/>
      <c r="KO313" s="1"/>
      <c r="KP313" s="1"/>
      <c r="KQ313" s="1"/>
      <c r="KR313" s="1"/>
      <c r="KS313" s="1"/>
      <c r="KT313" s="1"/>
      <c r="KU313" s="1"/>
      <c r="KV313" s="1"/>
      <c r="KW313" s="1"/>
      <c r="KX313" s="1"/>
      <c r="KY313" s="1"/>
      <c r="KZ313" s="1"/>
      <c r="LA313" s="1"/>
      <c r="LB313" s="1"/>
      <c r="LC313" s="1"/>
      <c r="LD313" s="1"/>
      <c r="LE313" s="1"/>
      <c r="LF313" s="1"/>
      <c r="LG313" s="1"/>
      <c r="LH313" s="1"/>
      <c r="LI313" s="1"/>
      <c r="LJ313" s="1"/>
      <c r="LK313" s="1"/>
      <c r="LL313" s="1"/>
      <c r="LM313" s="1"/>
      <c r="LN313" s="1"/>
      <c r="LO313" s="1"/>
      <c r="LP313" s="1"/>
      <c r="LQ313" s="1"/>
      <c r="LR313" s="1"/>
      <c r="LS313" s="1"/>
      <c r="LT313" s="1"/>
      <c r="LU313" s="1"/>
      <c r="LV313" s="1"/>
      <c r="LW313" s="1"/>
      <c r="LX313" s="1"/>
      <c r="LY313" s="1"/>
      <c r="LZ313" s="1"/>
      <c r="MA313" s="1"/>
      <c r="MB313" s="1"/>
      <c r="MC313" s="1"/>
      <c r="MD313" s="1"/>
      <c r="ME313" s="1"/>
      <c r="MF313" s="1"/>
      <c r="MG313" s="1"/>
      <c r="MH313" s="1"/>
      <c r="MI313" s="1"/>
      <c r="MJ313" s="1"/>
      <c r="MK313" s="1"/>
      <c r="ML313" s="1"/>
      <c r="MM313" s="1"/>
      <c r="MN313" s="1"/>
      <c r="MO313" s="1"/>
      <c r="MP313" s="1"/>
      <c r="MQ313" s="1"/>
      <c r="MR313" s="1"/>
      <c r="MS313" s="1"/>
      <c r="MT313" s="1"/>
      <c r="MU313" s="1"/>
      <c r="MV313" s="1"/>
      <c r="MW313" s="1"/>
      <c r="MX313" s="1"/>
      <c r="MY313" s="1"/>
      <c r="MZ313" s="1"/>
      <c r="NA313" s="1"/>
      <c r="NB313" s="1"/>
      <c r="NC313" s="1"/>
      <c r="ND313" s="1"/>
      <c r="NE313" s="1"/>
      <c r="NF313" s="1"/>
      <c r="NG313" s="1"/>
      <c r="NH313" s="1"/>
      <c r="NI313" s="1"/>
      <c r="NJ313" s="1"/>
      <c r="NK313" s="1"/>
      <c r="NL313" s="1"/>
      <c r="NM313" s="1"/>
      <c r="NN313" s="1"/>
      <c r="NO313" s="1"/>
      <c r="NP313" s="1"/>
      <c r="NQ313" s="1"/>
      <c r="NR313" s="1"/>
      <c r="NS313" s="1"/>
      <c r="NT313" s="1"/>
      <c r="NU313" s="1"/>
      <c r="NV313" s="1"/>
      <c r="NW313" s="1"/>
      <c r="NX313" s="1"/>
      <c r="NY313" s="1"/>
      <c r="NZ313" s="1"/>
      <c r="OA313" s="1"/>
      <c r="OB313" s="1"/>
      <c r="OC313" s="1"/>
      <c r="OD313" s="1"/>
      <c r="OE313" s="1"/>
      <c r="OF313" s="1"/>
      <c r="OG313" s="1"/>
      <c r="OH313" s="1"/>
      <c r="OI313" s="1"/>
      <c r="OJ313" s="1"/>
      <c r="OK313" s="1"/>
      <c r="OL313" s="1"/>
      <c r="OM313" s="1"/>
      <c r="ON313" s="1"/>
      <c r="OO313" s="1"/>
      <c r="OP313" s="1"/>
      <c r="OQ313" s="1"/>
      <c r="OR313" s="1"/>
      <c r="OS313" s="1"/>
      <c r="OT313" s="1"/>
      <c r="OU313" s="1"/>
      <c r="OV313" s="1"/>
      <c r="OW313" s="1"/>
      <c r="OX313" s="1"/>
      <c r="OY313" s="1"/>
      <c r="OZ313" s="1"/>
      <c r="PA313" s="1"/>
      <c r="PB313" s="1"/>
      <c r="PC313" s="1"/>
      <c r="PD313" s="1"/>
      <c r="PE313" s="1"/>
      <c r="PF313" s="1"/>
      <c r="PG313" s="1"/>
      <c r="PH313" s="1"/>
      <c r="PI313" s="1"/>
      <c r="PJ313" s="1"/>
      <c r="PK313" s="1"/>
      <c r="PL313" s="1"/>
      <c r="PM313" s="1"/>
      <c r="PN313" s="1"/>
      <c r="PO313" s="1"/>
      <c r="PP313" s="1"/>
      <c r="PQ313" s="1"/>
      <c r="PR313" s="1"/>
      <c r="PS313" s="1"/>
      <c r="PT313" s="1"/>
      <c r="PU313" s="1"/>
      <c r="PV313" s="1"/>
      <c r="PW313" s="1"/>
      <c r="PX313" s="1"/>
      <c r="PY313" s="1"/>
      <c r="PZ313" s="1"/>
      <c r="QA313" s="1"/>
      <c r="QB313" s="1"/>
      <c r="QC313" s="1"/>
      <c r="QD313" s="1"/>
      <c r="QE313" s="1"/>
      <c r="QF313" s="1"/>
      <c r="QG313" s="1"/>
      <c r="QH313" s="1"/>
      <c r="QI313" s="1"/>
      <c r="QJ313" s="1"/>
      <c r="QK313" s="1"/>
      <c r="QL313" s="1"/>
      <c r="QM313" s="1"/>
      <c r="QN313" s="1"/>
      <c r="QO313" s="1"/>
      <c r="QP313" s="1"/>
      <c r="QQ313" s="1"/>
      <c r="QR313" s="1"/>
      <c r="QS313" s="1"/>
      <c r="QT313" s="1"/>
      <c r="QU313" s="1"/>
      <c r="QV313" s="1"/>
      <c r="QW313" s="1"/>
      <c r="QX313" s="1"/>
      <c r="QY313" s="1"/>
      <c r="QZ313" s="1"/>
      <c r="RA313" s="1"/>
      <c r="RB313" s="1"/>
      <c r="RC313" s="1"/>
      <c r="RD313" s="1"/>
      <c r="RE313" s="1"/>
      <c r="RF313" s="1"/>
      <c r="RG313" s="1"/>
      <c r="RH313" s="1"/>
      <c r="RI313" s="1"/>
      <c r="RJ313" s="1"/>
      <c r="RK313" s="1"/>
      <c r="RL313" s="1"/>
      <c r="RM313" s="1"/>
      <c r="RN313" s="1"/>
      <c r="RO313" s="1"/>
      <c r="RP313" s="1"/>
      <c r="RQ313" s="1"/>
      <c r="RR313" s="1"/>
      <c r="RS313" s="1"/>
      <c r="RT313" s="1"/>
      <c r="RU313" s="1"/>
      <c r="RV313" s="1"/>
      <c r="RW313" s="1"/>
      <c r="RX313" s="1"/>
      <c r="RY313" s="1"/>
      <c r="RZ313" s="1"/>
      <c r="SA313" s="1"/>
      <c r="SB313" s="1"/>
      <c r="SC313" s="1"/>
      <c r="SD313" s="1"/>
      <c r="SE313" s="1"/>
      <c r="SF313" s="1"/>
      <c r="SG313" s="1"/>
      <c r="SH313" s="1"/>
      <c r="SI313" s="1"/>
      <c r="SJ313" s="1"/>
      <c r="SK313" s="1"/>
      <c r="SL313" s="1"/>
      <c r="SM313" s="1"/>
      <c r="SN313" s="1"/>
      <c r="SO313" s="1"/>
      <c r="SP313" s="1"/>
      <c r="SQ313" s="1"/>
      <c r="SR313" s="1"/>
      <c r="SS313" s="1"/>
      <c r="ST313" s="1"/>
      <c r="SU313" s="1"/>
      <c r="SV313" s="1"/>
      <c r="SW313" s="1"/>
      <c r="SX313" s="1"/>
      <c r="SY313" s="1"/>
      <c r="SZ313" s="1"/>
      <c r="TA313" s="1"/>
      <c r="TB313" s="1"/>
      <c r="TC313" s="1"/>
      <c r="TD313" s="1"/>
      <c r="TE313" s="1"/>
      <c r="TF313" s="1"/>
      <c r="TG313" s="1"/>
      <c r="TH313" s="1"/>
      <c r="TI313" s="1"/>
      <c r="TJ313" s="1"/>
      <c r="TK313" s="1"/>
      <c r="TL313" s="1"/>
      <c r="TM313" s="1"/>
      <c r="TN313" s="1"/>
      <c r="TO313" s="1"/>
      <c r="TP313" s="1"/>
      <c r="TQ313" s="1"/>
      <c r="TR313" s="1"/>
      <c r="TS313" s="1"/>
      <c r="TT313" s="1"/>
      <c r="TU313" s="1"/>
      <c r="TV313" s="1"/>
      <c r="TW313" s="1"/>
      <c r="TX313" s="1"/>
      <c r="TY313" s="1"/>
      <c r="TZ313" s="1"/>
      <c r="UA313" s="1"/>
      <c r="UB313" s="1"/>
      <c r="UC313" s="1"/>
      <c r="UD313" s="1"/>
      <c r="UE313" s="1"/>
      <c r="UF313" s="1"/>
      <c r="UG313" s="1"/>
      <c r="UH313" s="1"/>
      <c r="UI313" s="1"/>
      <c r="UJ313" s="1"/>
      <c r="UK313" s="1"/>
      <c r="UL313" s="1"/>
      <c r="UM313" s="1"/>
      <c r="UN313" s="1"/>
      <c r="UO313" s="1"/>
      <c r="UP313" s="1"/>
      <c r="UQ313" s="1"/>
      <c r="UR313" s="1"/>
      <c r="US313" s="1"/>
      <c r="UT313" s="1"/>
      <c r="UU313" s="1"/>
      <c r="UV313" s="1"/>
      <c r="UW313" s="1"/>
      <c r="UX313" s="1"/>
      <c r="UY313" s="1"/>
      <c r="UZ313" s="1"/>
      <c r="VA313" s="1"/>
      <c r="VB313" s="1"/>
      <c r="VC313" s="1"/>
      <c r="VD313" s="1"/>
      <c r="VE313" s="1"/>
      <c r="VF313" s="1"/>
      <c r="VG313" s="1"/>
      <c r="VH313" s="1"/>
      <c r="VI313" s="1"/>
      <c r="VJ313" s="1"/>
      <c r="VK313" s="1"/>
      <c r="VL313" s="1"/>
      <c r="VM313" s="1"/>
      <c r="VN313" s="1"/>
      <c r="VO313" s="1"/>
      <c r="VP313" s="1"/>
      <c r="VQ313" s="1"/>
      <c r="VR313" s="1"/>
      <c r="VS313" s="1"/>
      <c r="VT313" s="1"/>
      <c r="VU313" s="1"/>
      <c r="VV313" s="1"/>
      <c r="VW313" s="1"/>
      <c r="VX313" s="1"/>
      <c r="VY313" s="1"/>
      <c r="VZ313" s="1"/>
      <c r="WA313" s="1"/>
      <c r="WB313" s="1"/>
      <c r="WC313" s="1"/>
      <c r="WD313" s="1"/>
      <c r="WE313" s="1"/>
      <c r="WF313" s="1"/>
      <c r="WG313" s="1"/>
      <c r="WH313" s="1"/>
      <c r="WI313" s="1"/>
      <c r="WJ313" s="1"/>
      <c r="WK313" s="1"/>
      <c r="WL313" s="1"/>
      <c r="WM313" s="1"/>
      <c r="WN313" s="1"/>
      <c r="WO313" s="1"/>
      <c r="WP313" s="1"/>
      <c r="WQ313" s="1"/>
      <c r="WR313" s="1"/>
      <c r="WS313" s="1"/>
      <c r="WT313" s="1"/>
      <c r="WU313" s="1"/>
      <c r="WV313" s="1"/>
      <c r="WW313" s="1"/>
      <c r="WX313" s="1"/>
      <c r="WY313" s="1"/>
      <c r="WZ313" s="1"/>
      <c r="XA313" s="1"/>
      <c r="XB313" s="1"/>
      <c r="XC313" s="1"/>
      <c r="XD313" s="1"/>
      <c r="XE313" s="1"/>
      <c r="XF313" s="1"/>
      <c r="XG313" s="1"/>
      <c r="XH313" s="1"/>
      <c r="XI313" s="1"/>
      <c r="XJ313" s="1"/>
      <c r="XK313" s="1"/>
      <c r="XL313" s="1"/>
      <c r="XM313" s="1"/>
      <c r="XN313" s="1"/>
      <c r="XO313" s="1"/>
      <c r="XP313" s="1"/>
      <c r="XQ313" s="1"/>
      <c r="XR313" s="1"/>
      <c r="XS313" s="1"/>
      <c r="XT313" s="1"/>
      <c r="XU313" s="1"/>
      <c r="XV313" s="1"/>
      <c r="XW313" s="1"/>
      <c r="XX313" s="1"/>
      <c r="XY313" s="1"/>
      <c r="XZ313" s="1"/>
      <c r="YA313" s="1"/>
      <c r="YB313" s="1"/>
      <c r="YC313" s="1"/>
      <c r="YD313" s="1"/>
      <c r="YE313" s="1"/>
      <c r="YF313" s="1"/>
      <c r="YG313" s="1"/>
      <c r="YH313" s="1"/>
      <c r="YI313" s="1"/>
      <c r="YJ313" s="1"/>
      <c r="YK313" s="1"/>
      <c r="YL313" s="1"/>
      <c r="YM313" s="1"/>
      <c r="YN313" s="1"/>
      <c r="YO313" s="1"/>
      <c r="YP313" s="1"/>
      <c r="YQ313" s="1"/>
      <c r="YR313" s="1"/>
      <c r="YS313" s="1"/>
      <c r="YT313" s="1"/>
      <c r="YU313" s="1"/>
      <c r="YV313" s="1"/>
      <c r="YW313" s="1"/>
      <c r="YX313" s="1"/>
      <c r="YY313" s="1"/>
      <c r="YZ313" s="1"/>
      <c r="ZA313" s="1"/>
      <c r="ZB313" s="1"/>
      <c r="ZC313" s="1"/>
      <c r="ZD313" s="1"/>
      <c r="ZE313" s="1"/>
      <c r="ZF313" s="1"/>
      <c r="ZG313" s="1"/>
      <c r="ZH313" s="1"/>
      <c r="ZI313" s="1"/>
      <c r="ZJ313" s="1"/>
      <c r="ZK313" s="1"/>
      <c r="ZL313" s="1"/>
      <c r="ZM313" s="1"/>
      <c r="ZN313" s="1"/>
      <c r="ZO313" s="1"/>
      <c r="ZP313" s="1"/>
      <c r="ZQ313" s="1"/>
      <c r="ZR313" s="1"/>
      <c r="ZS313" s="1"/>
      <c r="ZT313" s="1"/>
      <c r="ZU313" s="1"/>
      <c r="ZV313" s="1"/>
      <c r="ZW313" s="1"/>
      <c r="ZX313" s="1"/>
      <c r="ZY313" s="1"/>
      <c r="ZZ313" s="1"/>
      <c r="AAA313" s="1"/>
      <c r="AAB313" s="1"/>
      <c r="AAC313" s="1"/>
      <c r="AAD313" s="1"/>
      <c r="AAE313" s="1"/>
      <c r="AAF313" s="1"/>
      <c r="AAG313" s="1"/>
      <c r="AAH313" s="1"/>
      <c r="AAI313" s="1"/>
      <c r="AAJ313" s="1"/>
      <c r="AAK313" s="1"/>
      <c r="AAL313" s="1"/>
      <c r="AAM313" s="1"/>
      <c r="AAN313" s="1"/>
      <c r="AAO313" s="1"/>
      <c r="AAP313" s="1"/>
      <c r="AAQ313" s="1"/>
      <c r="AAR313" s="1"/>
      <c r="AAS313" s="1"/>
      <c r="AAT313" s="1"/>
      <c r="AAU313" s="1"/>
      <c r="AAV313" s="1"/>
      <c r="AAW313" s="1"/>
      <c r="AAX313" s="1"/>
      <c r="AAY313" s="1"/>
      <c r="AAZ313" s="1"/>
      <c r="ABA313" s="1"/>
      <c r="ABB313" s="1"/>
      <c r="ABC313" s="1"/>
      <c r="ABD313" s="1"/>
      <c r="ABE313" s="1"/>
      <c r="ABF313" s="1"/>
      <c r="ABG313" s="1"/>
      <c r="ABH313" s="1"/>
      <c r="ABI313" s="1"/>
      <c r="ABJ313" s="1"/>
      <c r="ABK313" s="1"/>
      <c r="ABL313" s="1"/>
      <c r="ABM313" s="1"/>
      <c r="ABN313" s="1"/>
      <c r="ABO313" s="1"/>
      <c r="ABP313" s="1"/>
      <c r="ABQ313" s="1"/>
      <c r="ABR313" s="1"/>
      <c r="ABS313" s="1"/>
      <c r="ABT313" s="1"/>
      <c r="ABU313" s="1"/>
      <c r="ABV313" s="1"/>
      <c r="ABW313" s="1"/>
      <c r="ABX313" s="1"/>
      <c r="ABY313" s="1"/>
      <c r="ABZ313" s="1"/>
      <c r="ACA313" s="1"/>
      <c r="ACB313" s="1"/>
      <c r="ACC313" s="1"/>
      <c r="ACD313" s="1"/>
      <c r="ACE313" s="1"/>
      <c r="ACF313" s="1"/>
      <c r="ACG313" s="1"/>
      <c r="ACH313" s="1"/>
      <c r="ACI313" s="1"/>
      <c r="ACJ313" s="1"/>
      <c r="ACK313" s="1"/>
      <c r="ACL313" s="1"/>
      <c r="ACM313" s="1"/>
      <c r="ACN313" s="1"/>
      <c r="ACO313" s="1"/>
      <c r="ACP313" s="1"/>
      <c r="ACQ313" s="1"/>
      <c r="ACR313" s="1"/>
      <c r="ACS313" s="1"/>
      <c r="ACT313" s="1"/>
      <c r="ACU313" s="1"/>
      <c r="ACV313" s="1"/>
      <c r="ACW313" s="1"/>
      <c r="ACX313" s="1"/>
      <c r="ACY313" s="1"/>
      <c r="ACZ313" s="1"/>
      <c r="ADA313" s="1"/>
      <c r="ADB313" s="1"/>
      <c r="ADC313" s="1"/>
      <c r="ADD313" s="1"/>
      <c r="ADE313" s="1"/>
      <c r="ADF313" s="1"/>
      <c r="ADG313" s="1"/>
      <c r="ADH313" s="1"/>
      <c r="ADI313" s="1"/>
      <c r="ADJ313" s="1"/>
      <c r="ADK313" s="1"/>
      <c r="ADL313" s="1"/>
      <c r="ADM313" s="1"/>
      <c r="ADN313" s="1"/>
      <c r="ADO313" s="1"/>
      <c r="ADP313" s="1"/>
      <c r="ADQ313" s="1"/>
      <c r="ADR313" s="1"/>
      <c r="ADS313" s="1"/>
      <c r="ADT313" s="1"/>
      <c r="ADU313" s="1"/>
      <c r="ADV313" s="1"/>
      <c r="ADW313" s="1"/>
      <c r="ADX313" s="1"/>
      <c r="ADY313" s="1"/>
      <c r="ADZ313" s="1"/>
      <c r="AEA313" s="1"/>
      <c r="AEB313" s="1"/>
      <c r="AEC313" s="1"/>
      <c r="AED313" s="1"/>
      <c r="AEE313" s="1"/>
      <c r="AEF313" s="1"/>
      <c r="AEG313" s="1"/>
      <c r="AEH313" s="1"/>
      <c r="AEI313" s="1"/>
      <c r="AEJ313" s="1"/>
      <c r="AEK313" s="1"/>
      <c r="AEL313" s="1"/>
      <c r="AEM313" s="1"/>
      <c r="AEN313" s="1"/>
      <c r="AEO313" s="1"/>
      <c r="AEP313" s="1"/>
      <c r="AEQ313" s="1"/>
      <c r="AER313" s="1"/>
      <c r="AES313" s="1"/>
      <c r="AET313" s="1"/>
      <c r="AEU313" s="1"/>
      <c r="AEV313" s="1"/>
      <c r="AEW313" s="1"/>
      <c r="AEX313" s="1"/>
      <c r="AEY313" s="1"/>
      <c r="AEZ313" s="1"/>
      <c r="AFA313" s="1"/>
      <c r="AFB313" s="1"/>
      <c r="AFC313" s="1"/>
      <c r="AFD313" s="1"/>
      <c r="AFE313" s="1"/>
      <c r="AFF313" s="1"/>
      <c r="AFG313" s="1"/>
      <c r="AFH313" s="1"/>
      <c r="AFI313" s="1"/>
      <c r="AFJ313" s="1"/>
      <c r="AFK313" s="1"/>
      <c r="AFL313" s="1"/>
      <c r="AFM313" s="1"/>
      <c r="AFN313" s="1"/>
      <c r="AFO313" s="1"/>
      <c r="AFP313" s="1"/>
      <c r="AFQ313" s="1"/>
      <c r="AFR313" s="1"/>
      <c r="AFS313" s="1"/>
      <c r="AFT313" s="1"/>
      <c r="AFU313" s="1"/>
      <c r="AFV313" s="1"/>
      <c r="AFW313" s="1"/>
      <c r="AFX313" s="1"/>
      <c r="AFY313" s="1"/>
      <c r="AFZ313" s="1"/>
      <c r="AGA313" s="1"/>
      <c r="AGB313" s="1"/>
      <c r="AGC313" s="1"/>
      <c r="AGD313" s="1"/>
      <c r="AGE313" s="1"/>
      <c r="AGF313" s="1"/>
      <c r="AGG313" s="1"/>
      <c r="AGH313" s="1"/>
      <c r="AGI313" s="1"/>
      <c r="AGJ313" s="1"/>
      <c r="AGK313" s="1"/>
      <c r="AGL313" s="1"/>
      <c r="AGM313" s="1"/>
      <c r="AGN313" s="1"/>
      <c r="AGO313" s="1"/>
      <c r="AGP313" s="1"/>
      <c r="AGQ313" s="1"/>
      <c r="AGR313" s="1"/>
      <c r="AGS313" s="1"/>
      <c r="AGT313" s="1"/>
      <c r="AGU313" s="1"/>
      <c r="AGV313" s="1"/>
      <c r="AGW313" s="1"/>
      <c r="AGX313" s="1"/>
      <c r="AGY313" s="1"/>
      <c r="AGZ313" s="1"/>
      <c r="AHA313" s="1"/>
      <c r="AHB313" s="1"/>
      <c r="AHC313" s="1"/>
      <c r="AHD313" s="1"/>
      <c r="AHE313" s="1"/>
      <c r="AHF313" s="1"/>
      <c r="AHG313" s="1"/>
      <c r="AHH313" s="1"/>
      <c r="AHI313" s="1"/>
      <c r="AHJ313" s="1"/>
      <c r="AHK313" s="1"/>
      <c r="AHL313" s="1"/>
      <c r="AHM313" s="1"/>
      <c r="AHN313" s="1"/>
      <c r="AHO313" s="1"/>
      <c r="AHP313" s="1"/>
      <c r="AHQ313" s="1"/>
      <c r="AHR313" s="1"/>
      <c r="AHS313" s="1"/>
      <c r="AHT313" s="1"/>
      <c r="AHU313" s="1"/>
      <c r="AHV313" s="1"/>
      <c r="AHW313" s="1"/>
      <c r="AHX313" s="1"/>
      <c r="AHY313" s="1"/>
      <c r="AHZ313" s="1"/>
      <c r="AIA313" s="1"/>
      <c r="AIB313" s="1"/>
      <c r="AIC313" s="1"/>
      <c r="AID313" s="1"/>
      <c r="AIE313" s="1"/>
      <c r="AIF313" s="1"/>
      <c r="AIG313" s="1"/>
      <c r="AIH313" s="1"/>
      <c r="AII313" s="1"/>
      <c r="AIJ313" s="1"/>
      <c r="AIK313" s="1"/>
      <c r="AIL313" s="1"/>
      <c r="AIM313" s="1"/>
      <c r="AIN313" s="1"/>
      <c r="AIO313" s="1"/>
      <c r="AIP313" s="1"/>
      <c r="AIQ313" s="1"/>
      <c r="AIR313" s="1"/>
      <c r="AIS313" s="1"/>
      <c r="AIT313" s="1"/>
      <c r="AIU313" s="1"/>
      <c r="AIV313" s="1"/>
      <c r="AIW313" s="1"/>
      <c r="AIX313" s="1"/>
      <c r="AIY313" s="1"/>
      <c r="AIZ313" s="1"/>
      <c r="AJA313" s="1"/>
      <c r="AJB313" s="1"/>
      <c r="AJC313" s="1"/>
      <c r="AJD313" s="1"/>
      <c r="AJE313" s="1"/>
      <c r="AJF313" s="1"/>
      <c r="AJG313" s="1"/>
      <c r="AJH313" s="1"/>
      <c r="AJI313" s="1"/>
      <c r="AJJ313" s="1"/>
      <c r="AJK313" s="1"/>
      <c r="AJL313" s="1"/>
      <c r="AJM313" s="1"/>
      <c r="AJN313" s="1"/>
      <c r="AJO313" s="1"/>
      <c r="AJP313" s="1"/>
      <c r="AJQ313" s="1"/>
      <c r="AJR313" s="1"/>
      <c r="AJS313" s="1"/>
      <c r="AJT313" s="1"/>
      <c r="AJU313" s="1"/>
      <c r="AJV313" s="1"/>
      <c r="AJW313" s="1"/>
      <c r="AJX313" s="1"/>
      <c r="AJY313" s="1"/>
      <c r="AJZ313" s="1"/>
      <c r="AKA313" s="1"/>
      <c r="AKB313" s="1"/>
      <c r="AKC313" s="1"/>
      <c r="AKD313" s="1"/>
      <c r="AKE313" s="1"/>
      <c r="AKF313" s="1"/>
      <c r="AKG313" s="1"/>
      <c r="AKH313" s="1"/>
      <c r="AKI313" s="1"/>
      <c r="AKJ313" s="1"/>
      <c r="AKK313" s="1"/>
      <c r="AKL313" s="1"/>
      <c r="AKM313" s="1"/>
      <c r="AKN313" s="1"/>
      <c r="AKO313" s="1"/>
      <c r="AKP313" s="1"/>
      <c r="AKQ313" s="1"/>
      <c r="AKR313" s="1"/>
      <c r="AKS313" s="1"/>
      <c r="AKT313" s="1"/>
      <c r="AKU313" s="1"/>
      <c r="AKV313" s="1"/>
      <c r="AKW313" s="1"/>
      <c r="AKX313" s="1"/>
      <c r="AKY313" s="1"/>
      <c r="AKZ313" s="1"/>
      <c r="ALA313" s="1"/>
      <c r="ALB313" s="1"/>
      <c r="ALC313" s="1"/>
      <c r="ALD313" s="1"/>
      <c r="ALE313" s="1"/>
      <c r="ALF313" s="1"/>
      <c r="ALG313" s="1"/>
      <c r="ALH313" s="1"/>
      <c r="ALI313" s="1"/>
      <c r="ALJ313" s="1"/>
      <c r="ALK313" s="1"/>
      <c r="ALL313" s="1"/>
      <c r="ALM313" s="1"/>
      <c r="ALN313" s="1"/>
      <c r="ALO313" s="1"/>
      <c r="ALP313" s="1"/>
      <c r="ALQ313" s="1"/>
      <c r="ALR313" s="1"/>
      <c r="ALS313" s="1"/>
      <c r="ALT313" s="1"/>
      <c r="ALU313" s="1"/>
      <c r="ALV313" s="1"/>
      <c r="ALW313" s="1"/>
      <c r="ALX313" s="1"/>
      <c r="ALY313" s="1"/>
      <c r="ALZ313" s="1"/>
      <c r="AMA313" s="1"/>
      <c r="AMB313" s="1"/>
      <c r="AMC313" s="1"/>
      <c r="AMD313" s="1"/>
      <c r="AME313" s="1"/>
      <c r="AMF313" s="1"/>
      <c r="AMG313" s="1"/>
      <c r="AMH313" s="1"/>
      <c r="AMI313" s="1"/>
      <c r="AMJ313" s="1"/>
      <c r="AMK313" s="1"/>
      <c r="AML313" s="1"/>
      <c r="AMM313" s="1"/>
      <c r="AMN313" s="1"/>
      <c r="AMO313" s="1"/>
      <c r="AMP313" s="1"/>
      <c r="AMQ313" s="1"/>
      <c r="AMR313" s="1"/>
      <c r="AMS313" s="1"/>
      <c r="AMT313" s="1"/>
      <c r="AMU313" s="1"/>
      <c r="AMV313" s="1"/>
      <c r="AMW313" s="1"/>
      <c r="AMX313" s="1"/>
      <c r="AMY313" s="1"/>
      <c r="AMZ313" s="1"/>
      <c r="ANA313" s="1"/>
      <c r="ANB313" s="1"/>
      <c r="ANC313" s="1"/>
      <c r="AND313" s="1"/>
      <c r="ANE313" s="1"/>
      <c r="ANF313" s="1"/>
      <c r="ANG313" s="1"/>
      <c r="ANH313" s="1"/>
      <c r="ANI313" s="1"/>
      <c r="ANJ313" s="1"/>
      <c r="ANK313" s="1"/>
      <c r="ANL313" s="1"/>
      <c r="ANM313" s="1"/>
      <c r="ANN313" s="1"/>
      <c r="ANO313" s="1"/>
      <c r="ANP313" s="1"/>
      <c r="ANQ313" s="1"/>
      <c r="ANR313" s="1"/>
      <c r="ANS313" s="1"/>
      <c r="ANT313" s="1"/>
      <c r="ANU313" s="1"/>
      <c r="ANV313" s="1"/>
      <c r="ANW313" s="1"/>
      <c r="ANX313" s="1"/>
      <c r="ANY313" s="1"/>
      <c r="ANZ313" s="1"/>
      <c r="AOA313" s="1"/>
      <c r="AOB313" s="1"/>
      <c r="AOC313" s="1"/>
      <c r="AOD313" s="1"/>
      <c r="AOE313" s="1"/>
      <c r="AOF313" s="1"/>
      <c r="AOG313" s="1"/>
      <c r="AOH313" s="1"/>
      <c r="AOI313" s="1"/>
      <c r="AOJ313" s="1"/>
      <c r="AOK313" s="1"/>
      <c r="AOL313" s="1"/>
      <c r="AOM313" s="1"/>
      <c r="AON313" s="1"/>
      <c r="AOO313" s="1"/>
      <c r="AOP313" s="1"/>
      <c r="AOQ313" s="1"/>
      <c r="AOR313" s="1"/>
      <c r="AOS313" s="1"/>
      <c r="AOT313" s="1"/>
      <c r="AOU313" s="1"/>
      <c r="AOV313" s="1"/>
      <c r="AOW313" s="1"/>
      <c r="AOX313" s="1"/>
      <c r="AOY313" s="1"/>
      <c r="AOZ313" s="1"/>
      <c r="APA313" s="1"/>
      <c r="APB313" s="1"/>
      <c r="APC313" s="1"/>
      <c r="APD313" s="1"/>
      <c r="APE313" s="1"/>
      <c r="APF313" s="1"/>
      <c r="APG313" s="1"/>
      <c r="APH313" s="1"/>
      <c r="API313" s="1"/>
      <c r="APJ313" s="1"/>
      <c r="APK313" s="1"/>
      <c r="APL313" s="1"/>
      <c r="APM313" s="1"/>
      <c r="APN313" s="1"/>
      <c r="APO313" s="1"/>
      <c r="APP313" s="1"/>
      <c r="APQ313" s="1"/>
      <c r="APR313" s="1"/>
      <c r="APS313" s="1"/>
      <c r="APT313" s="1"/>
      <c r="APU313" s="1"/>
      <c r="APV313" s="1"/>
      <c r="APW313" s="1"/>
      <c r="APX313" s="1"/>
      <c r="APY313" s="1"/>
      <c r="APZ313" s="1"/>
      <c r="AQA313" s="1"/>
      <c r="AQB313" s="1"/>
      <c r="AQC313" s="1"/>
      <c r="AQD313" s="1"/>
      <c r="AQE313" s="1"/>
      <c r="AQF313" s="1"/>
      <c r="AQG313" s="1"/>
      <c r="AQH313" s="1"/>
      <c r="AQI313" s="1"/>
      <c r="AQJ313" s="1"/>
      <c r="AQK313" s="1"/>
      <c r="AQL313" s="1"/>
      <c r="AQM313" s="1"/>
      <c r="AQN313" s="1"/>
      <c r="AQO313" s="1"/>
      <c r="AQP313" s="1"/>
      <c r="AQQ313" s="1"/>
      <c r="AQR313" s="1"/>
      <c r="AQS313" s="1"/>
      <c r="AQT313" s="1"/>
      <c r="AQU313" s="1"/>
      <c r="AQV313" s="1"/>
      <c r="AQW313" s="1"/>
      <c r="AQX313" s="1"/>
      <c r="AQY313" s="1"/>
      <c r="AQZ313" s="1"/>
      <c r="ARA313" s="1"/>
      <c r="ARB313" s="1"/>
      <c r="ARC313" s="1"/>
      <c r="ARD313" s="1"/>
      <c r="ARE313" s="1"/>
      <c r="ARF313" s="1"/>
      <c r="ARG313" s="1"/>
      <c r="ARH313" s="1"/>
      <c r="ARI313" s="1"/>
      <c r="ARJ313" s="1"/>
      <c r="ARK313" s="1"/>
      <c r="ARL313" s="1"/>
      <c r="ARM313" s="1"/>
      <c r="ARN313" s="1"/>
      <c r="ARO313" s="1"/>
      <c r="ARP313" s="1"/>
      <c r="ARQ313" s="1"/>
      <c r="ARR313" s="1"/>
      <c r="ARS313" s="1"/>
      <c r="ART313" s="1"/>
      <c r="ARU313" s="1"/>
      <c r="ARV313" s="1"/>
      <c r="ARW313" s="1"/>
      <c r="ARX313" s="1"/>
      <c r="ARY313" s="1"/>
      <c r="ARZ313" s="1"/>
      <c r="ASA313" s="1"/>
      <c r="ASB313" s="1"/>
      <c r="ASC313" s="1"/>
      <c r="ASD313" s="1"/>
      <c r="ASE313" s="1"/>
      <c r="ASF313" s="1"/>
      <c r="ASG313" s="1"/>
      <c r="ASH313" s="1"/>
      <c r="ASI313" s="1"/>
      <c r="ASJ313" s="1"/>
      <c r="ASK313" s="1"/>
      <c r="ASL313" s="1"/>
      <c r="ASM313" s="1"/>
      <c r="ASN313" s="1"/>
      <c r="ASO313" s="1"/>
      <c r="ASP313" s="1"/>
      <c r="ASQ313" s="1"/>
      <c r="ASR313" s="1"/>
      <c r="ASS313" s="1"/>
      <c r="AST313" s="1"/>
      <c r="ASU313" s="1"/>
      <c r="ASV313" s="1"/>
      <c r="ASW313" s="1"/>
      <c r="ASX313" s="1"/>
      <c r="ASY313" s="1"/>
      <c r="ASZ313" s="1"/>
      <c r="ATA313" s="1"/>
      <c r="ATB313" s="1"/>
      <c r="ATC313" s="1"/>
      <c r="ATD313" s="1"/>
      <c r="ATE313" s="1"/>
      <c r="ATF313" s="1"/>
      <c r="ATG313" s="1"/>
      <c r="ATH313" s="1"/>
      <c r="ATI313" s="1"/>
      <c r="ATJ313" s="1"/>
      <c r="ATK313" s="1"/>
      <c r="ATL313" s="1"/>
      <c r="ATM313" s="1"/>
      <c r="ATN313" s="1"/>
      <c r="ATO313" s="1"/>
      <c r="ATP313" s="1"/>
      <c r="ATQ313" s="1"/>
      <c r="ATR313" s="1"/>
      <c r="ATS313" s="1"/>
      <c r="ATT313" s="1"/>
      <c r="ATU313" s="1"/>
      <c r="ATV313" s="1"/>
      <c r="ATW313" s="1"/>
      <c r="ATX313" s="1"/>
      <c r="ATY313" s="1"/>
      <c r="ATZ313" s="1"/>
      <c r="AUA313" s="1"/>
      <c r="AUB313" s="1"/>
      <c r="AUC313" s="1"/>
      <c r="AUD313" s="1"/>
      <c r="AUE313" s="1"/>
      <c r="AUF313" s="1"/>
      <c r="AUG313" s="1"/>
      <c r="AUH313" s="1"/>
      <c r="AUI313" s="1"/>
      <c r="AUJ313" s="1"/>
      <c r="AUK313" s="1"/>
      <c r="AUL313" s="1"/>
      <c r="AUM313" s="1"/>
      <c r="AUN313" s="1"/>
      <c r="AUO313" s="1"/>
      <c r="AUP313" s="1"/>
      <c r="AUQ313" s="1"/>
      <c r="AUR313" s="1"/>
      <c r="AUS313" s="1"/>
      <c r="AUT313" s="1"/>
      <c r="AUU313" s="1"/>
      <c r="AUV313" s="1"/>
      <c r="AUW313" s="1"/>
      <c r="AUX313" s="1"/>
      <c r="AUY313" s="1"/>
      <c r="AUZ313" s="1"/>
      <c r="AVA313" s="1"/>
      <c r="AVB313" s="1"/>
      <c r="AVC313" s="1"/>
      <c r="AVD313" s="1"/>
      <c r="AVE313" s="1"/>
      <c r="AVF313" s="1"/>
      <c r="AVG313" s="1"/>
      <c r="AVH313" s="1"/>
      <c r="AVI313" s="1"/>
      <c r="AVJ313" s="1"/>
      <c r="AVK313" s="1"/>
      <c r="AVL313" s="1"/>
      <c r="AVM313" s="1"/>
      <c r="AVN313" s="1"/>
      <c r="AVO313" s="1"/>
      <c r="AVP313" s="1"/>
      <c r="AVQ313" s="1"/>
      <c r="AVR313" s="1"/>
      <c r="AVS313" s="1"/>
      <c r="AVT313" s="1"/>
      <c r="AVU313" s="1"/>
      <c r="AVV313" s="1"/>
      <c r="AVW313" s="1"/>
      <c r="AVX313" s="1"/>
      <c r="AVY313" s="1"/>
      <c r="AVZ313" s="1"/>
      <c r="AWA313" s="1"/>
      <c r="AWB313" s="1"/>
      <c r="AWC313" s="1"/>
      <c r="AWD313" s="1"/>
      <c r="AWE313" s="1"/>
      <c r="AWF313" s="1"/>
      <c r="AWG313" s="1"/>
      <c r="AWH313" s="1"/>
      <c r="AWI313" s="1"/>
      <c r="AWJ313" s="1"/>
      <c r="AWK313" s="1"/>
      <c r="AWL313" s="1"/>
      <c r="AWM313" s="1"/>
      <c r="AWN313" s="1"/>
      <c r="AWO313" s="1"/>
      <c r="AWP313" s="1"/>
      <c r="AWQ313" s="1"/>
      <c r="AWR313" s="1"/>
      <c r="AWS313" s="1"/>
      <c r="AWT313" s="1"/>
      <c r="AWU313" s="1"/>
      <c r="AWV313" s="1"/>
      <c r="AWW313" s="1"/>
      <c r="AWX313" s="1"/>
      <c r="AWY313" s="1"/>
      <c r="AWZ313" s="1"/>
      <c r="AXA313" s="1"/>
      <c r="AXB313" s="1"/>
      <c r="AXC313" s="1"/>
      <c r="AXD313" s="1"/>
      <c r="AXE313" s="1"/>
      <c r="AXF313" s="1"/>
      <c r="AXG313" s="1"/>
      <c r="AXH313" s="1"/>
      <c r="AXI313" s="1"/>
      <c r="AXJ313" s="1"/>
      <c r="AXK313" s="1"/>
      <c r="AXL313" s="1"/>
      <c r="AXM313" s="1"/>
      <c r="AXN313" s="1"/>
      <c r="AXO313" s="1"/>
      <c r="AXP313" s="1"/>
      <c r="AXQ313" s="1"/>
      <c r="AXR313" s="1"/>
      <c r="AXS313" s="1"/>
      <c r="AXT313" s="1"/>
      <c r="AXU313" s="1"/>
      <c r="AXV313" s="1"/>
      <c r="AXW313" s="1"/>
      <c r="AXX313" s="1"/>
      <c r="AXY313" s="1"/>
      <c r="AXZ313" s="1"/>
      <c r="AYA313" s="1"/>
      <c r="AYB313" s="1"/>
      <c r="AYC313" s="1"/>
      <c r="AYD313" s="1"/>
      <c r="AYE313" s="1"/>
      <c r="AYF313" s="1"/>
      <c r="AYG313" s="1"/>
      <c r="AYH313" s="1"/>
      <c r="AYI313" s="1"/>
      <c r="AYJ313" s="1"/>
      <c r="AYK313" s="1"/>
      <c r="AYL313" s="1"/>
      <c r="AYM313" s="1"/>
      <c r="AYN313" s="1"/>
      <c r="AYO313" s="1"/>
      <c r="AYP313" s="1"/>
      <c r="AYQ313" s="1"/>
      <c r="AYR313" s="1"/>
      <c r="AYS313" s="1"/>
      <c r="AYT313" s="1"/>
      <c r="AYU313" s="1"/>
      <c r="AYV313" s="1"/>
      <c r="AYW313" s="1"/>
      <c r="AYX313" s="1"/>
      <c r="AYY313" s="1"/>
      <c r="AYZ313" s="1"/>
      <c r="AZA313" s="1"/>
      <c r="AZB313" s="1"/>
      <c r="AZC313" s="1"/>
      <c r="AZD313" s="1"/>
      <c r="AZE313" s="1"/>
      <c r="AZF313" s="1"/>
      <c r="AZG313" s="1"/>
      <c r="AZH313" s="1"/>
      <c r="AZI313" s="1"/>
      <c r="AZJ313" s="1"/>
      <c r="AZK313" s="1"/>
      <c r="AZL313" s="1"/>
      <c r="AZM313" s="1"/>
      <c r="AZN313" s="1"/>
      <c r="AZO313" s="1"/>
      <c r="AZP313" s="1"/>
      <c r="AZQ313" s="1"/>
      <c r="AZR313" s="1"/>
      <c r="AZS313" s="1"/>
      <c r="AZT313" s="1"/>
      <c r="AZU313" s="1"/>
      <c r="AZV313" s="1"/>
      <c r="AZW313" s="1"/>
      <c r="AZX313" s="1"/>
      <c r="AZY313" s="1"/>
      <c r="AZZ313" s="1"/>
      <c r="BAA313" s="1"/>
      <c r="BAB313" s="1"/>
      <c r="BAC313" s="1"/>
      <c r="BAD313" s="1"/>
      <c r="BAE313" s="1"/>
      <c r="BAF313" s="1"/>
      <c r="BAG313" s="1"/>
      <c r="BAH313" s="1"/>
      <c r="BAI313" s="1"/>
      <c r="BAJ313" s="1"/>
      <c r="BAK313" s="1"/>
      <c r="BAL313" s="1"/>
      <c r="BAM313" s="1"/>
      <c r="BAN313" s="1"/>
      <c r="BAO313" s="1"/>
      <c r="BAP313" s="1"/>
      <c r="BAQ313" s="1"/>
      <c r="BAR313" s="1"/>
      <c r="BAS313" s="1"/>
      <c r="BAT313" s="1"/>
      <c r="BAU313" s="1"/>
      <c r="BAV313" s="1"/>
      <c r="BAW313" s="1"/>
      <c r="BAX313" s="1"/>
      <c r="BAY313" s="1"/>
      <c r="BAZ313" s="1"/>
      <c r="BBA313" s="1"/>
      <c r="BBB313" s="1"/>
      <c r="BBC313" s="1"/>
      <c r="BBD313" s="1"/>
      <c r="BBE313" s="1"/>
      <c r="BBF313" s="1"/>
      <c r="BBG313" s="1"/>
      <c r="BBH313" s="1"/>
      <c r="BBI313" s="1"/>
      <c r="BBJ313" s="1"/>
      <c r="BBK313" s="1"/>
      <c r="BBL313" s="1"/>
      <c r="BBM313" s="1"/>
      <c r="BBN313" s="1"/>
      <c r="BBO313" s="1"/>
      <c r="BBP313" s="1"/>
      <c r="BBQ313" s="1"/>
      <c r="BBR313" s="1"/>
      <c r="BBS313" s="1"/>
      <c r="BBT313" s="1"/>
      <c r="BBU313" s="1"/>
      <c r="BBV313" s="1"/>
      <c r="BBW313" s="1"/>
      <c r="BBX313" s="1"/>
      <c r="BBY313" s="1"/>
      <c r="BBZ313" s="1"/>
      <c r="BCA313" s="1"/>
      <c r="BCB313" s="1"/>
      <c r="BCC313" s="1"/>
      <c r="BCD313" s="1"/>
      <c r="BCE313" s="1"/>
      <c r="BCF313" s="1"/>
      <c r="BCG313" s="1"/>
      <c r="BCH313" s="1"/>
      <c r="BCI313" s="1"/>
      <c r="BCJ313" s="1"/>
      <c r="BCK313" s="1"/>
      <c r="BCL313" s="1"/>
      <c r="BCM313" s="1"/>
      <c r="BCN313" s="1"/>
      <c r="BCO313" s="1"/>
      <c r="BCP313" s="1"/>
      <c r="BCQ313" s="1"/>
      <c r="BCR313" s="1"/>
      <c r="BCS313" s="1"/>
      <c r="BCT313" s="1"/>
      <c r="BCU313" s="1"/>
      <c r="BCV313" s="1"/>
      <c r="BCW313" s="1"/>
      <c r="BCX313" s="1"/>
      <c r="BCY313" s="1"/>
      <c r="BCZ313" s="1"/>
      <c r="BDA313" s="1"/>
      <c r="BDB313" s="1"/>
      <c r="BDC313" s="1"/>
      <c r="BDD313" s="1"/>
      <c r="BDE313" s="1"/>
      <c r="BDF313" s="1"/>
      <c r="BDG313" s="1"/>
      <c r="BDH313" s="1"/>
      <c r="BDI313" s="1"/>
      <c r="BDJ313" s="1"/>
      <c r="BDK313" s="1"/>
      <c r="BDL313" s="1"/>
      <c r="BDM313" s="1"/>
      <c r="BDN313" s="1"/>
      <c r="BDO313" s="1"/>
      <c r="BDP313" s="1"/>
      <c r="BDQ313" s="1"/>
      <c r="BDR313" s="1"/>
      <c r="BDS313" s="1"/>
      <c r="BDT313" s="1"/>
      <c r="BDU313" s="1"/>
      <c r="BDV313" s="1"/>
      <c r="BDW313" s="1"/>
      <c r="BDX313" s="1"/>
      <c r="BDY313" s="1"/>
      <c r="BDZ313" s="1"/>
      <c r="BEA313" s="1"/>
      <c r="BEB313" s="1"/>
      <c r="BEC313" s="1"/>
      <c r="BED313" s="1"/>
      <c r="BEE313" s="1"/>
      <c r="BEF313" s="1"/>
      <c r="BEG313" s="1"/>
      <c r="BEH313" s="1"/>
      <c r="BEI313" s="1"/>
      <c r="BEJ313" s="1"/>
      <c r="BEK313" s="1"/>
      <c r="BEL313" s="1"/>
      <c r="BEM313" s="1"/>
      <c r="BEN313" s="1"/>
      <c r="BEO313" s="1"/>
      <c r="BEP313" s="1"/>
      <c r="BEQ313" s="1"/>
      <c r="BER313" s="1"/>
      <c r="BES313" s="1"/>
      <c r="BET313" s="1"/>
      <c r="BEU313" s="1"/>
      <c r="BEV313" s="1"/>
      <c r="BEW313" s="1"/>
      <c r="BEX313" s="1"/>
      <c r="BEY313" s="1"/>
      <c r="BEZ313" s="1"/>
      <c r="BFA313" s="1"/>
      <c r="BFB313" s="1"/>
      <c r="BFC313" s="1"/>
      <c r="BFD313" s="1"/>
      <c r="BFE313" s="1"/>
      <c r="BFF313" s="1"/>
      <c r="BFG313" s="1"/>
      <c r="BFH313" s="1"/>
      <c r="BFI313" s="1"/>
      <c r="BFJ313" s="1"/>
      <c r="BFK313" s="1"/>
      <c r="BFL313" s="1"/>
      <c r="BFM313" s="1"/>
      <c r="BFN313" s="1"/>
      <c r="BFO313" s="1"/>
      <c r="BFP313" s="1"/>
      <c r="BFQ313" s="1"/>
      <c r="BFR313" s="1"/>
      <c r="BFS313" s="1"/>
      <c r="BFT313" s="1"/>
      <c r="BFU313" s="1"/>
      <c r="BFV313" s="1"/>
      <c r="BFW313" s="1"/>
      <c r="BFX313" s="1"/>
      <c r="BFY313" s="1"/>
      <c r="BFZ313" s="1"/>
      <c r="BGA313" s="1"/>
      <c r="BGB313" s="1"/>
      <c r="BGC313" s="1"/>
      <c r="BGD313" s="1"/>
      <c r="BGE313" s="1"/>
      <c r="BGF313" s="1"/>
      <c r="BGG313" s="1"/>
      <c r="BGH313" s="1"/>
      <c r="BGI313" s="1"/>
      <c r="BGJ313" s="1"/>
      <c r="BGK313" s="1"/>
      <c r="BGL313" s="1"/>
      <c r="BGM313" s="1"/>
      <c r="BGN313" s="1"/>
      <c r="BGO313" s="1"/>
      <c r="BGP313" s="1"/>
      <c r="BGQ313" s="1"/>
      <c r="BGR313" s="1"/>
      <c r="BGS313" s="1"/>
      <c r="BGT313" s="1"/>
      <c r="BGU313" s="1"/>
      <c r="BGV313" s="1"/>
      <c r="BGW313" s="1"/>
      <c r="BGX313" s="1"/>
      <c r="BGY313" s="1"/>
      <c r="BGZ313" s="1"/>
      <c r="BHA313" s="1"/>
      <c r="BHB313" s="1"/>
      <c r="BHC313" s="1"/>
      <c r="BHD313" s="1"/>
      <c r="BHE313" s="1"/>
      <c r="BHF313" s="1"/>
      <c r="BHG313" s="1"/>
      <c r="BHH313" s="1"/>
      <c r="BHI313" s="1"/>
      <c r="BHJ313" s="1"/>
      <c r="BHK313" s="1"/>
      <c r="BHL313" s="1"/>
      <c r="BHM313" s="1"/>
      <c r="BHN313" s="1"/>
      <c r="BHO313" s="1"/>
      <c r="BHP313" s="1"/>
      <c r="BHQ313" s="1"/>
      <c r="BHR313" s="1"/>
      <c r="BHS313" s="1"/>
      <c r="BHT313" s="1"/>
      <c r="BHU313" s="1"/>
      <c r="BHV313" s="1"/>
      <c r="BHW313" s="1"/>
      <c r="BHX313" s="1"/>
      <c r="BHY313" s="1"/>
      <c r="BHZ313" s="1"/>
      <c r="BIA313" s="1"/>
      <c r="BIB313" s="1"/>
      <c r="BIC313" s="1"/>
      <c r="BID313" s="1"/>
      <c r="BIE313" s="1"/>
      <c r="BIF313" s="1"/>
      <c r="BIG313" s="1"/>
      <c r="BIH313" s="1"/>
      <c r="BII313" s="1"/>
      <c r="BIJ313" s="1"/>
      <c r="BIK313" s="1"/>
      <c r="BIL313" s="1"/>
      <c r="BIM313" s="1"/>
      <c r="BIN313" s="1"/>
      <c r="BIO313" s="1"/>
      <c r="BIP313" s="1"/>
      <c r="BIQ313" s="1"/>
      <c r="BIR313" s="1"/>
      <c r="BIS313" s="1"/>
      <c r="BIT313" s="1"/>
      <c r="BIU313" s="1"/>
      <c r="BIV313" s="1"/>
      <c r="BIW313" s="1"/>
      <c r="BIX313" s="1"/>
      <c r="BIY313" s="1"/>
      <c r="BIZ313" s="1"/>
      <c r="BJA313" s="1"/>
      <c r="BJB313" s="1"/>
      <c r="BJC313" s="1"/>
      <c r="BJD313" s="1"/>
      <c r="BJE313" s="1"/>
      <c r="BJF313" s="1"/>
      <c r="BJG313" s="1"/>
      <c r="BJH313" s="1"/>
      <c r="BJI313" s="1"/>
      <c r="BJJ313" s="1"/>
      <c r="BJK313" s="1"/>
      <c r="BJL313" s="1"/>
      <c r="BJM313" s="1"/>
      <c r="BJN313" s="1"/>
      <c r="BJO313" s="1"/>
      <c r="BJP313" s="1"/>
      <c r="BJQ313" s="1"/>
      <c r="BJR313" s="1"/>
      <c r="BJS313" s="1"/>
      <c r="BJT313" s="1"/>
      <c r="BJU313" s="1"/>
      <c r="BJV313" s="1"/>
      <c r="BJW313" s="1"/>
      <c r="BJX313" s="1"/>
      <c r="BJY313" s="1"/>
      <c r="BJZ313" s="1"/>
      <c r="BKA313" s="1"/>
      <c r="BKB313" s="1"/>
      <c r="BKC313" s="1"/>
      <c r="BKD313" s="1"/>
      <c r="BKE313" s="1"/>
      <c r="BKF313" s="1"/>
      <c r="BKG313" s="1"/>
      <c r="BKH313" s="1"/>
      <c r="BKI313" s="1"/>
      <c r="BKJ313" s="1"/>
      <c r="BKK313" s="1"/>
      <c r="BKL313" s="1"/>
      <c r="BKM313" s="1"/>
      <c r="BKN313" s="1"/>
      <c r="BKO313" s="1"/>
      <c r="BKP313" s="1"/>
      <c r="BKQ313" s="1"/>
      <c r="BKR313" s="1"/>
      <c r="BKS313" s="1"/>
      <c r="BKT313" s="1"/>
      <c r="BKU313" s="1"/>
      <c r="BKV313" s="1"/>
      <c r="BKW313" s="1"/>
      <c r="BKX313" s="1"/>
      <c r="BKY313" s="1"/>
      <c r="BKZ313" s="1"/>
      <c r="BLA313" s="1"/>
      <c r="BLB313" s="1"/>
      <c r="BLC313" s="1"/>
      <c r="BLD313" s="1"/>
      <c r="BLE313" s="1"/>
      <c r="BLF313" s="1"/>
      <c r="BLG313" s="1"/>
      <c r="BLH313" s="1"/>
      <c r="BLI313" s="1"/>
      <c r="BLJ313" s="1"/>
      <c r="BLK313" s="1"/>
      <c r="BLL313" s="1"/>
      <c r="BLM313" s="1"/>
      <c r="BLN313" s="1"/>
      <c r="BLO313" s="1"/>
      <c r="BLP313" s="1"/>
      <c r="BLQ313" s="1"/>
      <c r="BLR313" s="1"/>
      <c r="BLS313" s="1"/>
      <c r="BLT313" s="1"/>
      <c r="BLU313" s="1"/>
      <c r="BLV313" s="1"/>
      <c r="BLW313" s="1"/>
      <c r="BLX313" s="1"/>
      <c r="BLY313" s="1"/>
      <c r="BLZ313" s="1"/>
      <c r="BMA313" s="1"/>
      <c r="BMB313" s="1"/>
      <c r="BMC313" s="1"/>
      <c r="BMD313" s="1"/>
      <c r="BME313" s="1"/>
      <c r="BMF313" s="1"/>
      <c r="BMG313" s="1"/>
      <c r="BMH313" s="1"/>
      <c r="BMI313" s="1"/>
      <c r="BMJ313" s="1"/>
      <c r="BMK313" s="1"/>
      <c r="BML313" s="1"/>
      <c r="BMM313" s="1"/>
      <c r="BMN313" s="1"/>
      <c r="BMO313" s="1"/>
      <c r="BMP313" s="1"/>
      <c r="BMQ313" s="1"/>
      <c r="BMR313" s="1"/>
      <c r="BMS313" s="1"/>
      <c r="BMT313" s="1"/>
      <c r="BMU313" s="1"/>
      <c r="BMV313" s="1"/>
      <c r="BMW313" s="1"/>
      <c r="BMX313" s="1"/>
      <c r="BMY313" s="1"/>
      <c r="BMZ313" s="1"/>
      <c r="BNA313" s="1"/>
      <c r="BNB313" s="1"/>
      <c r="BNC313" s="1"/>
      <c r="BND313" s="1"/>
      <c r="BNE313" s="1"/>
      <c r="BNF313" s="1"/>
      <c r="BNG313" s="1"/>
      <c r="BNH313" s="1"/>
      <c r="BNI313" s="1"/>
      <c r="BNJ313" s="1"/>
      <c r="BNK313" s="1"/>
      <c r="BNL313" s="1"/>
      <c r="BNM313" s="1"/>
      <c r="BNN313" s="1"/>
      <c r="BNO313" s="1"/>
      <c r="BNP313" s="1"/>
      <c r="BNQ313" s="1"/>
      <c r="BNR313" s="1"/>
      <c r="BNS313" s="1"/>
      <c r="BNT313" s="1"/>
      <c r="BNU313" s="1"/>
      <c r="BNV313" s="1"/>
      <c r="BNW313" s="1"/>
      <c r="BNX313" s="1"/>
      <c r="BNY313" s="1"/>
      <c r="BNZ313" s="1"/>
      <c r="BOA313" s="1"/>
      <c r="BOB313" s="1"/>
      <c r="BOC313" s="1"/>
      <c r="BOD313" s="1"/>
      <c r="BOE313" s="1"/>
      <c r="BOF313" s="1"/>
      <c r="BOG313" s="1"/>
      <c r="BOH313" s="1"/>
      <c r="BOI313" s="1"/>
      <c r="BOJ313" s="1"/>
      <c r="BOK313" s="1"/>
      <c r="BOL313" s="1"/>
      <c r="BOM313" s="1"/>
      <c r="BON313" s="1"/>
      <c r="BOO313" s="1"/>
      <c r="BOP313" s="1"/>
      <c r="BOQ313" s="1"/>
      <c r="BOR313" s="1"/>
      <c r="BOS313" s="1"/>
      <c r="BOT313" s="1"/>
      <c r="BOU313" s="1"/>
      <c r="BOV313" s="1"/>
      <c r="BOW313" s="1"/>
      <c r="BOX313" s="1"/>
      <c r="BOY313" s="1"/>
      <c r="BOZ313" s="1"/>
      <c r="BPA313" s="1"/>
      <c r="BPB313" s="1"/>
      <c r="BPC313" s="1"/>
      <c r="BPD313" s="1"/>
      <c r="BPE313" s="1"/>
      <c r="BPF313" s="1"/>
      <c r="BPG313" s="1"/>
      <c r="BPH313" s="1"/>
      <c r="BPI313" s="1"/>
      <c r="BPJ313" s="1"/>
      <c r="BPK313" s="1"/>
      <c r="BPL313" s="1"/>
      <c r="BPM313" s="1"/>
      <c r="BPN313" s="1"/>
      <c r="BPO313" s="1"/>
      <c r="BPP313" s="1"/>
      <c r="BPQ313" s="1"/>
      <c r="BPR313" s="1"/>
      <c r="BPS313" s="1"/>
      <c r="BPT313" s="1"/>
      <c r="BPU313" s="1"/>
      <c r="BPV313" s="1"/>
      <c r="BPW313" s="1"/>
      <c r="BPX313" s="1"/>
      <c r="BPY313" s="1"/>
      <c r="BPZ313" s="1"/>
      <c r="BQA313" s="1"/>
      <c r="BQB313" s="1"/>
      <c r="BQC313" s="1"/>
      <c r="BQD313" s="1"/>
      <c r="BQE313" s="1"/>
      <c r="BQF313" s="1"/>
      <c r="BQG313" s="1"/>
      <c r="BQH313" s="1"/>
      <c r="BQI313" s="1"/>
      <c r="BQJ313" s="1"/>
      <c r="BQK313" s="1"/>
      <c r="BQL313" s="1"/>
      <c r="BQM313" s="1"/>
      <c r="BQN313" s="1"/>
      <c r="BQO313" s="1"/>
      <c r="BQP313" s="1"/>
      <c r="BQQ313" s="1"/>
      <c r="BQR313" s="1"/>
      <c r="BQS313" s="1"/>
      <c r="BQT313" s="1"/>
      <c r="BQU313" s="1"/>
      <c r="BQV313" s="1"/>
      <c r="BQW313" s="1"/>
      <c r="BQX313" s="1"/>
      <c r="BQY313" s="1"/>
      <c r="BQZ313" s="1"/>
      <c r="BRA313" s="1"/>
      <c r="BRB313" s="1"/>
      <c r="BRC313" s="1"/>
      <c r="BRD313" s="1"/>
      <c r="BRE313" s="1"/>
      <c r="BRF313" s="1"/>
      <c r="BRG313" s="1"/>
      <c r="BRH313" s="1"/>
      <c r="BRI313" s="1"/>
      <c r="BRJ313" s="1"/>
      <c r="BRK313" s="1"/>
      <c r="BRL313" s="1"/>
      <c r="BRM313" s="1"/>
      <c r="BRN313" s="1"/>
      <c r="BRO313" s="1"/>
      <c r="BRP313" s="1"/>
      <c r="BRQ313" s="1"/>
      <c r="BRR313" s="1"/>
      <c r="BRS313" s="1"/>
      <c r="BRT313" s="1"/>
      <c r="BRU313" s="1"/>
      <c r="BRV313" s="1"/>
      <c r="BRW313" s="1"/>
      <c r="BRX313" s="1"/>
      <c r="BRY313" s="1"/>
      <c r="BRZ313" s="1"/>
      <c r="BSA313" s="1"/>
      <c r="BSB313" s="1"/>
      <c r="BSC313" s="1"/>
      <c r="BSD313" s="1"/>
      <c r="BSE313" s="1"/>
      <c r="BSF313" s="1"/>
      <c r="BSG313" s="1"/>
      <c r="BSH313" s="1"/>
      <c r="BSI313" s="1"/>
      <c r="BSJ313" s="1"/>
      <c r="BSK313" s="1"/>
      <c r="BSL313" s="1"/>
      <c r="BSM313" s="1"/>
      <c r="BSN313" s="1"/>
      <c r="BSO313" s="1"/>
      <c r="BSP313" s="1"/>
      <c r="BSQ313" s="1"/>
      <c r="BSR313" s="1"/>
      <c r="BSS313" s="1"/>
      <c r="BST313" s="1"/>
      <c r="BSU313" s="1"/>
      <c r="BSV313" s="1"/>
      <c r="BSW313" s="1"/>
      <c r="BSX313" s="1"/>
      <c r="BSY313" s="1"/>
      <c r="BSZ313" s="1"/>
      <c r="BTA313" s="1"/>
      <c r="BTB313" s="1"/>
      <c r="BTC313" s="1"/>
      <c r="BTD313" s="1"/>
      <c r="BTE313" s="1"/>
      <c r="BTF313" s="1"/>
      <c r="BTG313" s="1"/>
      <c r="BTH313" s="1"/>
      <c r="BTI313" s="1"/>
      <c r="BTJ313" s="1"/>
      <c r="BTK313" s="1"/>
      <c r="BTL313" s="1"/>
      <c r="BTM313" s="1"/>
      <c r="BTN313" s="1"/>
      <c r="BTO313" s="1"/>
      <c r="BTP313" s="1"/>
      <c r="BTQ313" s="1"/>
      <c r="BTR313" s="1"/>
      <c r="BTS313" s="1"/>
      <c r="BTT313" s="1"/>
      <c r="BTU313" s="1"/>
      <c r="BTV313" s="1"/>
      <c r="BTW313" s="1"/>
      <c r="BTX313" s="1"/>
      <c r="BTY313" s="1"/>
      <c r="BTZ313" s="1"/>
      <c r="BUA313" s="1"/>
      <c r="BUB313" s="1"/>
      <c r="BUC313" s="1"/>
      <c r="BUD313" s="1"/>
      <c r="BUE313" s="1"/>
      <c r="BUF313" s="1"/>
      <c r="BUG313" s="1"/>
      <c r="BUH313" s="1"/>
      <c r="BUI313" s="1"/>
      <c r="BUJ313" s="1"/>
      <c r="BUK313" s="1"/>
      <c r="BUL313" s="1"/>
      <c r="BUM313" s="1"/>
      <c r="BUN313" s="1"/>
      <c r="BUO313" s="1"/>
      <c r="BUP313" s="1"/>
      <c r="BUQ313" s="1"/>
      <c r="BUR313" s="1"/>
      <c r="BUS313" s="1"/>
      <c r="BUT313" s="1"/>
      <c r="BUU313" s="1"/>
      <c r="BUV313" s="1"/>
      <c r="BUW313" s="1"/>
      <c r="BUX313" s="1"/>
      <c r="BUY313" s="1"/>
      <c r="BUZ313" s="1"/>
      <c r="BVA313" s="1"/>
      <c r="BVB313" s="1"/>
      <c r="BVC313" s="1"/>
      <c r="BVD313" s="1"/>
      <c r="BVE313" s="1"/>
      <c r="BVF313" s="1"/>
      <c r="BVG313" s="1"/>
      <c r="BVH313" s="1"/>
      <c r="BVI313" s="1"/>
      <c r="BVJ313" s="1"/>
      <c r="BVK313" s="1"/>
      <c r="BVL313" s="1"/>
      <c r="BVM313" s="1"/>
      <c r="BVN313" s="1"/>
      <c r="BVO313" s="1"/>
      <c r="BVP313" s="1"/>
      <c r="BVQ313" s="1"/>
      <c r="BVR313" s="1"/>
      <c r="BVS313" s="1"/>
      <c r="BVT313" s="1"/>
      <c r="BVU313" s="1"/>
      <c r="BVV313" s="1"/>
      <c r="BVW313" s="1"/>
      <c r="BVX313" s="1"/>
      <c r="BVY313" s="1"/>
      <c r="BVZ313" s="1"/>
      <c r="BWA313" s="1"/>
      <c r="BWB313" s="1"/>
      <c r="BWC313" s="1"/>
      <c r="BWD313" s="1"/>
      <c r="BWE313" s="1"/>
      <c r="BWF313" s="1"/>
      <c r="BWG313" s="1"/>
      <c r="BWH313" s="1"/>
      <c r="BWI313" s="1"/>
      <c r="BWJ313" s="1"/>
      <c r="BWK313" s="1"/>
      <c r="BWL313" s="1"/>
      <c r="BWM313" s="1"/>
      <c r="BWN313" s="1"/>
      <c r="BWO313" s="1"/>
      <c r="BWP313" s="1"/>
      <c r="BWQ313" s="1"/>
      <c r="BWR313" s="1"/>
      <c r="BWS313" s="1"/>
      <c r="BWT313" s="1"/>
      <c r="BWU313" s="1"/>
      <c r="BWV313" s="1"/>
      <c r="BWW313" s="1"/>
      <c r="BWX313" s="1"/>
      <c r="BWY313" s="1"/>
      <c r="BWZ313" s="1"/>
      <c r="BXA313" s="1"/>
      <c r="BXB313" s="1"/>
      <c r="BXC313" s="1"/>
      <c r="BXD313" s="1"/>
      <c r="BXE313" s="1"/>
      <c r="BXF313" s="1"/>
      <c r="BXG313" s="1"/>
      <c r="BXH313" s="1"/>
      <c r="BXI313" s="1"/>
      <c r="BXJ313" s="1"/>
      <c r="BXK313" s="1"/>
      <c r="BXL313" s="1"/>
      <c r="BXM313" s="1"/>
      <c r="BXN313" s="1"/>
      <c r="BXO313" s="1"/>
      <c r="BXP313" s="1"/>
      <c r="BXQ313" s="1"/>
      <c r="BXR313" s="1"/>
      <c r="BXS313" s="1"/>
      <c r="BXT313" s="1"/>
      <c r="BXU313" s="1"/>
      <c r="BXV313" s="1"/>
      <c r="BXW313" s="1"/>
      <c r="BXX313" s="1"/>
      <c r="BXY313" s="1"/>
      <c r="BXZ313" s="1"/>
      <c r="BYA313" s="1"/>
      <c r="BYB313" s="1"/>
      <c r="BYC313" s="1"/>
      <c r="BYD313" s="1"/>
      <c r="BYE313" s="1"/>
      <c r="BYF313" s="1"/>
      <c r="BYG313" s="1"/>
      <c r="BYH313" s="1"/>
      <c r="BYI313" s="1"/>
      <c r="BYJ313" s="1"/>
      <c r="BYK313" s="1"/>
      <c r="BYL313" s="1"/>
      <c r="BYM313" s="1"/>
      <c r="BYN313" s="1"/>
      <c r="BYO313" s="1"/>
      <c r="BYP313" s="1"/>
      <c r="BYQ313" s="1"/>
      <c r="BYR313" s="1"/>
      <c r="BYS313" s="1"/>
      <c r="BYT313" s="1"/>
      <c r="BYU313" s="1"/>
      <c r="BYV313" s="1"/>
      <c r="BYW313" s="1"/>
      <c r="BYX313" s="1"/>
      <c r="BYY313" s="1"/>
      <c r="BYZ313" s="1"/>
      <c r="BZA313" s="1"/>
      <c r="BZB313" s="1"/>
      <c r="BZC313" s="1"/>
      <c r="BZD313" s="1"/>
      <c r="BZE313" s="1"/>
      <c r="BZF313" s="1"/>
      <c r="BZG313" s="1"/>
      <c r="BZH313" s="1"/>
      <c r="BZI313" s="1"/>
      <c r="BZJ313" s="1"/>
      <c r="BZK313" s="1"/>
      <c r="BZL313" s="1"/>
      <c r="BZM313" s="1"/>
      <c r="BZN313" s="1"/>
      <c r="BZO313" s="1"/>
      <c r="BZP313" s="1"/>
      <c r="BZQ313" s="1"/>
      <c r="BZR313" s="1"/>
      <c r="BZS313" s="1"/>
      <c r="BZT313" s="1"/>
      <c r="BZU313" s="1"/>
      <c r="BZV313" s="1"/>
      <c r="BZW313" s="1"/>
      <c r="BZX313" s="1"/>
      <c r="BZY313" s="1"/>
      <c r="BZZ313" s="1"/>
      <c r="CAA313" s="1"/>
      <c r="CAB313" s="1"/>
      <c r="CAC313" s="1"/>
      <c r="CAD313" s="1"/>
      <c r="CAE313" s="1"/>
      <c r="CAF313" s="1"/>
      <c r="CAG313" s="1"/>
      <c r="CAH313" s="1"/>
      <c r="CAI313" s="1"/>
      <c r="CAJ313" s="1"/>
      <c r="CAK313" s="1"/>
      <c r="CAL313" s="1"/>
      <c r="CAM313" s="1"/>
      <c r="CAN313" s="1"/>
      <c r="CAO313" s="1"/>
      <c r="CAP313" s="1"/>
      <c r="CAQ313" s="1"/>
      <c r="CAR313" s="1"/>
      <c r="CAS313" s="1"/>
      <c r="CAT313" s="1"/>
      <c r="CAU313" s="1"/>
      <c r="CAV313" s="1"/>
      <c r="CAW313" s="1"/>
      <c r="CAX313" s="1"/>
      <c r="CAY313" s="1"/>
      <c r="CAZ313" s="1"/>
      <c r="CBA313" s="1"/>
      <c r="CBB313" s="1"/>
      <c r="CBC313" s="1"/>
      <c r="CBD313" s="1"/>
      <c r="CBE313" s="1"/>
      <c r="CBF313" s="1"/>
      <c r="CBG313" s="1"/>
      <c r="CBH313" s="1"/>
      <c r="CBI313" s="1"/>
      <c r="CBJ313" s="1"/>
      <c r="CBK313" s="1"/>
      <c r="CBL313" s="1"/>
      <c r="CBM313" s="1"/>
      <c r="CBN313" s="1"/>
      <c r="CBO313" s="1"/>
      <c r="CBP313" s="1"/>
      <c r="CBQ313" s="1"/>
      <c r="CBR313" s="1"/>
      <c r="CBS313" s="1"/>
      <c r="CBT313" s="1"/>
      <c r="CBU313" s="1"/>
      <c r="CBV313" s="1"/>
      <c r="CBW313" s="1"/>
      <c r="CBX313" s="1"/>
      <c r="CBY313" s="1"/>
      <c r="CBZ313" s="1"/>
      <c r="CCA313" s="1"/>
      <c r="CCB313" s="1"/>
      <c r="CCC313" s="1"/>
      <c r="CCD313" s="1"/>
      <c r="CCE313" s="1"/>
      <c r="CCF313" s="1"/>
      <c r="CCG313" s="1"/>
      <c r="CCH313" s="1"/>
      <c r="CCI313" s="1"/>
      <c r="CCJ313" s="1"/>
      <c r="CCK313" s="1"/>
      <c r="CCL313" s="1"/>
      <c r="CCM313" s="1"/>
      <c r="CCN313" s="1"/>
      <c r="CCO313" s="1"/>
      <c r="CCP313" s="1"/>
      <c r="CCQ313" s="1"/>
      <c r="CCR313" s="1"/>
      <c r="CCS313" s="1"/>
      <c r="CCT313" s="1"/>
      <c r="CCU313" s="1"/>
      <c r="CCV313" s="1"/>
      <c r="CCW313" s="1"/>
      <c r="CCX313" s="1"/>
      <c r="CCY313" s="1"/>
      <c r="CCZ313" s="1"/>
      <c r="CDA313" s="1"/>
      <c r="CDB313" s="1"/>
      <c r="CDC313" s="1"/>
      <c r="CDD313" s="1"/>
      <c r="CDE313" s="1"/>
      <c r="CDF313" s="1"/>
      <c r="CDG313" s="1"/>
      <c r="CDH313" s="1"/>
      <c r="CDI313" s="1"/>
      <c r="CDJ313" s="1"/>
      <c r="CDK313" s="1"/>
      <c r="CDL313" s="1"/>
      <c r="CDM313" s="1"/>
      <c r="CDN313" s="1"/>
      <c r="CDO313" s="1"/>
      <c r="CDP313" s="1"/>
      <c r="CDQ313" s="1"/>
      <c r="CDR313" s="1"/>
      <c r="CDS313" s="1"/>
      <c r="CDT313" s="1"/>
      <c r="CDU313" s="1"/>
      <c r="CDV313" s="1"/>
      <c r="CDW313" s="1"/>
      <c r="CDX313" s="1"/>
      <c r="CDY313" s="1"/>
      <c r="CDZ313" s="1"/>
      <c r="CEA313" s="1"/>
      <c r="CEB313" s="1"/>
      <c r="CEC313" s="1"/>
      <c r="CED313" s="1"/>
      <c r="CEE313" s="1"/>
      <c r="CEF313" s="1"/>
      <c r="CEG313" s="1"/>
      <c r="CEH313" s="1"/>
      <c r="CEI313" s="1"/>
      <c r="CEJ313" s="1"/>
      <c r="CEK313" s="1"/>
      <c r="CEL313" s="1"/>
      <c r="CEM313" s="1"/>
      <c r="CEN313" s="1"/>
      <c r="CEO313" s="1"/>
      <c r="CEP313" s="1"/>
      <c r="CEQ313" s="1"/>
      <c r="CER313" s="1"/>
      <c r="CES313" s="1"/>
      <c r="CET313" s="1"/>
      <c r="CEU313" s="1"/>
      <c r="CEV313" s="1"/>
      <c r="CEW313" s="1"/>
      <c r="CEX313" s="1"/>
      <c r="CEY313" s="1"/>
      <c r="CEZ313" s="1"/>
      <c r="CFA313" s="1"/>
      <c r="CFB313" s="1"/>
      <c r="CFC313" s="1"/>
      <c r="CFD313" s="1"/>
      <c r="CFE313" s="1"/>
      <c r="CFF313" s="1"/>
      <c r="CFG313" s="1"/>
      <c r="CFH313" s="1"/>
      <c r="CFI313" s="1"/>
      <c r="CFJ313" s="1"/>
      <c r="CFK313" s="1"/>
      <c r="CFL313" s="1"/>
      <c r="CFM313" s="1"/>
      <c r="CFN313" s="1"/>
      <c r="CFO313" s="1"/>
      <c r="CFP313" s="1"/>
      <c r="CFQ313" s="1"/>
      <c r="CFR313" s="1"/>
      <c r="CFS313" s="1"/>
      <c r="CFT313" s="1"/>
      <c r="CFU313" s="1"/>
      <c r="CFV313" s="1"/>
      <c r="CFW313" s="1"/>
      <c r="CFX313" s="1"/>
      <c r="CFY313" s="1"/>
      <c r="CFZ313" s="1"/>
      <c r="CGA313" s="1"/>
      <c r="CGB313" s="1"/>
      <c r="CGC313" s="1"/>
      <c r="CGD313" s="1"/>
      <c r="CGE313" s="1"/>
      <c r="CGF313" s="1"/>
      <c r="CGG313" s="1"/>
      <c r="CGH313" s="1"/>
      <c r="CGI313" s="1"/>
      <c r="CGJ313" s="1"/>
      <c r="CGK313" s="1"/>
      <c r="CGL313" s="1"/>
      <c r="CGM313" s="1"/>
      <c r="CGN313" s="1"/>
      <c r="CGO313" s="1"/>
      <c r="CGP313" s="1"/>
      <c r="CGQ313" s="1"/>
      <c r="CGR313" s="1"/>
      <c r="CGS313" s="1"/>
      <c r="CGT313" s="1"/>
      <c r="CGU313" s="1"/>
      <c r="CGV313" s="1"/>
      <c r="CGW313" s="1"/>
      <c r="CGX313" s="1"/>
      <c r="CGY313" s="1"/>
      <c r="CGZ313" s="1"/>
      <c r="CHA313" s="1"/>
      <c r="CHB313" s="1"/>
      <c r="CHC313" s="1"/>
      <c r="CHD313" s="1"/>
      <c r="CHE313" s="1"/>
      <c r="CHF313" s="1"/>
      <c r="CHG313" s="1"/>
      <c r="CHH313" s="1"/>
      <c r="CHI313" s="1"/>
      <c r="CHJ313" s="1"/>
      <c r="CHK313" s="1"/>
      <c r="CHL313" s="1"/>
      <c r="CHM313" s="1"/>
      <c r="CHN313" s="1"/>
      <c r="CHO313" s="1"/>
      <c r="CHP313" s="1"/>
      <c r="CHQ313" s="1"/>
      <c r="CHR313" s="1"/>
      <c r="CHS313" s="1"/>
      <c r="CHT313" s="1"/>
      <c r="CHU313" s="1"/>
      <c r="CHV313" s="1"/>
      <c r="CHW313" s="1"/>
      <c r="CHX313" s="1"/>
      <c r="CHY313" s="1"/>
      <c r="CHZ313" s="1"/>
      <c r="CIA313" s="1"/>
      <c r="CIB313" s="1"/>
      <c r="CIC313" s="1"/>
      <c r="CID313" s="1"/>
      <c r="CIE313" s="1"/>
      <c r="CIF313" s="1"/>
      <c r="CIG313" s="1"/>
      <c r="CIH313" s="1"/>
      <c r="CII313" s="1"/>
      <c r="CIJ313" s="1"/>
      <c r="CIK313" s="1"/>
      <c r="CIL313" s="1"/>
      <c r="CIM313" s="1"/>
      <c r="CIN313" s="1"/>
      <c r="CIO313" s="1"/>
      <c r="CIP313" s="1"/>
      <c r="CIQ313" s="1"/>
      <c r="CIR313" s="1"/>
      <c r="CIS313" s="1"/>
      <c r="CIT313" s="1"/>
      <c r="CIU313" s="1"/>
      <c r="CIV313" s="1"/>
      <c r="CIW313" s="1"/>
      <c r="CIX313" s="1"/>
      <c r="CIY313" s="1"/>
      <c r="CIZ313" s="1"/>
      <c r="CJA313" s="1"/>
      <c r="CJB313" s="1"/>
      <c r="CJC313" s="1"/>
      <c r="CJD313" s="1"/>
      <c r="CJE313" s="1"/>
      <c r="CJF313" s="1"/>
      <c r="CJG313" s="1"/>
      <c r="CJH313" s="1"/>
      <c r="CJI313" s="1"/>
      <c r="CJJ313" s="1"/>
      <c r="CJK313" s="1"/>
      <c r="CJL313" s="1"/>
      <c r="CJM313" s="1"/>
      <c r="CJN313" s="1"/>
      <c r="CJO313" s="1"/>
      <c r="CJP313" s="1"/>
      <c r="CJQ313" s="1"/>
      <c r="CJR313" s="1"/>
      <c r="CJS313" s="1"/>
      <c r="CJT313" s="1"/>
      <c r="CJU313" s="1"/>
      <c r="CJV313" s="1"/>
      <c r="CJW313" s="1"/>
      <c r="CJX313" s="1"/>
      <c r="CJY313" s="1"/>
      <c r="CJZ313" s="1"/>
      <c r="CKA313" s="1"/>
      <c r="CKB313" s="1"/>
      <c r="CKC313" s="1"/>
      <c r="CKD313" s="1"/>
      <c r="CKE313" s="1"/>
      <c r="CKF313" s="1"/>
      <c r="CKG313" s="1"/>
      <c r="CKH313" s="1"/>
      <c r="CKI313" s="1"/>
      <c r="CKJ313" s="1"/>
      <c r="CKK313" s="1"/>
      <c r="CKL313" s="1"/>
      <c r="CKM313" s="1"/>
      <c r="CKN313" s="1"/>
      <c r="CKO313" s="1"/>
      <c r="CKP313" s="1"/>
      <c r="CKQ313" s="1"/>
      <c r="CKR313" s="1"/>
      <c r="CKS313" s="1"/>
      <c r="CKT313" s="1"/>
      <c r="CKU313" s="1"/>
      <c r="CKV313" s="1"/>
      <c r="CKW313" s="1"/>
      <c r="CKX313" s="1"/>
      <c r="CKY313" s="1"/>
      <c r="CKZ313" s="1"/>
      <c r="CLA313" s="1"/>
      <c r="CLB313" s="1"/>
      <c r="CLC313" s="1"/>
      <c r="CLD313" s="1"/>
      <c r="CLE313" s="1"/>
      <c r="CLF313" s="1"/>
      <c r="CLG313" s="1"/>
      <c r="CLH313" s="1"/>
      <c r="CLI313" s="1"/>
      <c r="CLJ313" s="1"/>
      <c r="CLK313" s="1"/>
      <c r="CLL313" s="1"/>
      <c r="CLM313" s="1"/>
      <c r="CLN313" s="1"/>
      <c r="CLO313" s="1"/>
      <c r="CLP313" s="1"/>
      <c r="CLQ313" s="1"/>
      <c r="CLR313" s="1"/>
      <c r="CLS313" s="1"/>
      <c r="CLT313" s="1"/>
      <c r="CLU313" s="1"/>
      <c r="CLV313" s="1"/>
      <c r="CLW313" s="1"/>
      <c r="CLX313" s="1"/>
      <c r="CLY313" s="1"/>
      <c r="CLZ313" s="1"/>
      <c r="CMA313" s="1"/>
      <c r="CMB313" s="1"/>
      <c r="CMC313" s="1"/>
      <c r="CMD313" s="1"/>
      <c r="CME313" s="1"/>
      <c r="CMF313" s="1"/>
      <c r="CMG313" s="1"/>
      <c r="CMH313" s="1"/>
      <c r="CMI313" s="1"/>
      <c r="CMJ313" s="1"/>
      <c r="CMK313" s="1"/>
      <c r="CML313" s="1"/>
      <c r="CMM313" s="1"/>
      <c r="CMN313" s="1"/>
      <c r="CMO313" s="1"/>
      <c r="CMP313" s="1"/>
      <c r="CMQ313" s="1"/>
      <c r="CMR313" s="1"/>
      <c r="CMS313" s="1"/>
      <c r="CMT313" s="1"/>
      <c r="CMU313" s="1"/>
      <c r="CMV313" s="1"/>
      <c r="CMW313" s="1"/>
      <c r="CMX313" s="1"/>
      <c r="CMY313" s="1"/>
      <c r="CMZ313" s="1"/>
      <c r="CNA313" s="1"/>
      <c r="CNB313" s="1"/>
      <c r="CNC313" s="1"/>
      <c r="CND313" s="1"/>
      <c r="CNE313" s="1"/>
      <c r="CNF313" s="1"/>
      <c r="CNG313" s="1"/>
      <c r="CNH313" s="1"/>
      <c r="CNI313" s="1"/>
      <c r="CNJ313" s="1"/>
      <c r="CNK313" s="1"/>
      <c r="CNL313" s="1"/>
      <c r="CNM313" s="1"/>
      <c r="CNN313" s="1"/>
      <c r="CNO313" s="1"/>
      <c r="CNP313" s="1"/>
      <c r="CNQ313" s="1"/>
      <c r="CNR313" s="1"/>
      <c r="CNS313" s="1"/>
      <c r="CNT313" s="1"/>
      <c r="CNU313" s="1"/>
      <c r="CNV313" s="1"/>
      <c r="CNW313" s="1"/>
      <c r="CNX313" s="1"/>
      <c r="CNY313" s="1"/>
      <c r="CNZ313" s="1"/>
      <c r="COA313" s="1"/>
      <c r="COB313" s="1"/>
      <c r="COC313" s="1"/>
      <c r="COD313" s="1"/>
      <c r="COE313" s="1"/>
      <c r="COF313" s="1"/>
      <c r="COG313" s="1"/>
      <c r="COH313" s="1"/>
      <c r="COI313" s="1"/>
      <c r="COJ313" s="1"/>
      <c r="COK313" s="1"/>
      <c r="COL313" s="1"/>
      <c r="COM313" s="1"/>
      <c r="CON313" s="1"/>
      <c r="COO313" s="1"/>
      <c r="COP313" s="1"/>
      <c r="COQ313" s="1"/>
      <c r="COR313" s="1"/>
      <c r="COS313" s="1"/>
      <c r="COT313" s="1"/>
      <c r="COU313" s="1"/>
      <c r="COV313" s="1"/>
      <c r="COW313" s="1"/>
      <c r="COX313" s="1"/>
      <c r="COY313" s="1"/>
      <c r="COZ313" s="1"/>
      <c r="CPA313" s="1"/>
      <c r="CPB313" s="1"/>
      <c r="CPC313" s="1"/>
      <c r="CPD313" s="1"/>
      <c r="CPE313" s="1"/>
      <c r="CPF313" s="1"/>
      <c r="CPG313" s="1"/>
      <c r="CPH313" s="1"/>
      <c r="CPI313" s="1"/>
      <c r="CPJ313" s="1"/>
      <c r="CPK313" s="1"/>
      <c r="CPL313" s="1"/>
      <c r="CPM313" s="1"/>
      <c r="CPN313" s="1"/>
      <c r="CPO313" s="1"/>
      <c r="CPP313" s="1"/>
      <c r="CPQ313" s="1"/>
      <c r="CPR313" s="1"/>
      <c r="CPS313" s="1"/>
      <c r="CPT313" s="1"/>
      <c r="CPU313" s="1"/>
      <c r="CPV313" s="1"/>
      <c r="CPW313" s="1"/>
      <c r="CPX313" s="1"/>
      <c r="CPY313" s="1"/>
      <c r="CPZ313" s="1"/>
      <c r="CQA313" s="1"/>
      <c r="CQB313" s="1"/>
      <c r="CQC313" s="1"/>
      <c r="CQD313" s="1"/>
      <c r="CQE313" s="1"/>
      <c r="CQF313" s="1"/>
      <c r="CQG313" s="1"/>
      <c r="CQH313" s="1"/>
      <c r="CQI313" s="1"/>
      <c r="CQJ313" s="1"/>
      <c r="CQK313" s="1"/>
      <c r="CQL313" s="1"/>
      <c r="CQM313" s="1"/>
      <c r="CQN313" s="1"/>
      <c r="CQO313" s="1"/>
      <c r="CQP313" s="1"/>
      <c r="CQQ313" s="1"/>
      <c r="CQR313" s="1"/>
      <c r="CQS313" s="1"/>
      <c r="CQT313" s="1"/>
      <c r="CQU313" s="1"/>
      <c r="CQV313" s="1"/>
      <c r="CQW313" s="1"/>
      <c r="CQX313" s="1"/>
      <c r="CQY313" s="1"/>
      <c r="CQZ313" s="1"/>
      <c r="CRA313" s="1"/>
      <c r="CRB313" s="1"/>
      <c r="CRC313" s="1"/>
      <c r="CRD313" s="1"/>
      <c r="CRE313" s="1"/>
      <c r="CRF313" s="1"/>
      <c r="CRG313" s="1"/>
      <c r="CRH313" s="1"/>
      <c r="CRI313" s="1"/>
      <c r="CRJ313" s="1"/>
      <c r="CRK313" s="1"/>
      <c r="CRL313" s="1"/>
      <c r="CRM313" s="1"/>
      <c r="CRN313" s="1"/>
      <c r="CRO313" s="1"/>
      <c r="CRP313" s="1"/>
      <c r="CRQ313" s="1"/>
      <c r="CRR313" s="1"/>
      <c r="CRS313" s="1"/>
      <c r="CRT313" s="1"/>
      <c r="CRU313" s="1"/>
      <c r="CRV313" s="1"/>
      <c r="CRW313" s="1"/>
      <c r="CRX313" s="1"/>
      <c r="CRY313" s="1"/>
      <c r="CRZ313" s="1"/>
      <c r="CSA313" s="1"/>
      <c r="CSB313" s="1"/>
      <c r="CSC313" s="1"/>
      <c r="CSD313" s="1"/>
      <c r="CSE313" s="1"/>
      <c r="CSF313" s="1"/>
      <c r="CSG313" s="1"/>
      <c r="CSH313" s="1"/>
      <c r="CSI313" s="1"/>
      <c r="CSJ313" s="1"/>
      <c r="CSK313" s="1"/>
      <c r="CSL313" s="1"/>
      <c r="CSM313" s="1"/>
      <c r="CSN313" s="1"/>
      <c r="CSO313" s="1"/>
      <c r="CSP313" s="1"/>
      <c r="CSQ313" s="1"/>
      <c r="CSR313" s="1"/>
      <c r="CSS313" s="1"/>
      <c r="CST313" s="1"/>
      <c r="CSU313" s="1"/>
      <c r="CSV313" s="1"/>
      <c r="CSW313" s="1"/>
      <c r="CSX313" s="1"/>
      <c r="CSY313" s="1"/>
      <c r="CSZ313" s="1"/>
      <c r="CTA313" s="1"/>
      <c r="CTB313" s="1"/>
      <c r="CTC313" s="1"/>
      <c r="CTD313" s="1"/>
      <c r="CTE313" s="1"/>
      <c r="CTF313" s="1"/>
      <c r="CTG313" s="1"/>
      <c r="CTH313" s="1"/>
      <c r="CTI313" s="1"/>
      <c r="CTJ313" s="1"/>
      <c r="CTK313" s="1"/>
      <c r="CTL313" s="1"/>
      <c r="CTM313" s="1"/>
      <c r="CTN313" s="1"/>
      <c r="CTO313" s="1"/>
      <c r="CTP313" s="1"/>
      <c r="CTQ313" s="1"/>
      <c r="CTR313" s="1"/>
      <c r="CTS313" s="1"/>
      <c r="CTT313" s="1"/>
      <c r="CTU313" s="1"/>
      <c r="CTV313" s="1"/>
      <c r="CTW313" s="1"/>
      <c r="CTX313" s="1"/>
      <c r="CTY313" s="1"/>
      <c r="CTZ313" s="1"/>
      <c r="CUA313" s="1"/>
      <c r="CUB313" s="1"/>
      <c r="CUC313" s="1"/>
      <c r="CUD313" s="1"/>
      <c r="CUE313" s="1"/>
      <c r="CUF313" s="1"/>
      <c r="CUG313" s="1"/>
      <c r="CUH313" s="1"/>
      <c r="CUI313" s="1"/>
      <c r="CUJ313" s="1"/>
      <c r="CUK313" s="1"/>
      <c r="CUL313" s="1"/>
      <c r="CUM313" s="1"/>
      <c r="CUN313" s="1"/>
      <c r="CUO313" s="1"/>
      <c r="CUP313" s="1"/>
      <c r="CUQ313" s="1"/>
      <c r="CUR313" s="1"/>
      <c r="CUS313" s="1"/>
      <c r="CUT313" s="1"/>
      <c r="CUU313" s="1"/>
      <c r="CUV313" s="1"/>
      <c r="CUW313" s="1"/>
      <c r="CUX313" s="1"/>
      <c r="CUY313" s="1"/>
      <c r="CUZ313" s="1"/>
      <c r="CVA313" s="1"/>
      <c r="CVB313" s="1"/>
      <c r="CVC313" s="1"/>
      <c r="CVD313" s="1"/>
      <c r="CVE313" s="1"/>
      <c r="CVF313" s="1"/>
      <c r="CVG313" s="1"/>
      <c r="CVH313" s="1"/>
      <c r="CVI313" s="1"/>
      <c r="CVJ313" s="1"/>
      <c r="CVK313" s="1"/>
      <c r="CVL313" s="1"/>
      <c r="CVM313" s="1"/>
      <c r="CVN313" s="1"/>
      <c r="CVO313" s="1"/>
      <c r="CVP313" s="1"/>
      <c r="CVQ313" s="1"/>
      <c r="CVR313" s="1"/>
      <c r="CVS313" s="1"/>
      <c r="CVT313" s="1"/>
      <c r="CVU313" s="1"/>
      <c r="CVV313" s="1"/>
      <c r="CVW313" s="1"/>
      <c r="CVX313" s="1"/>
      <c r="CVY313" s="1"/>
      <c r="CVZ313" s="1"/>
      <c r="CWA313" s="1"/>
      <c r="CWB313" s="1"/>
      <c r="CWC313" s="1"/>
      <c r="CWD313" s="1"/>
      <c r="CWE313" s="1"/>
      <c r="CWF313" s="1"/>
      <c r="CWG313" s="1"/>
      <c r="CWH313" s="1"/>
      <c r="CWI313" s="1"/>
      <c r="CWJ313" s="1"/>
      <c r="CWK313" s="1"/>
      <c r="CWL313" s="1"/>
      <c r="CWM313" s="1"/>
      <c r="CWN313" s="1"/>
      <c r="CWO313" s="1"/>
      <c r="CWP313" s="1"/>
      <c r="CWQ313" s="1"/>
      <c r="CWR313" s="1"/>
      <c r="CWS313" s="1"/>
      <c r="CWT313" s="1"/>
      <c r="CWU313" s="1"/>
      <c r="CWV313" s="1"/>
      <c r="CWW313" s="1"/>
      <c r="CWX313" s="1"/>
      <c r="CWY313" s="1"/>
      <c r="CWZ313" s="1"/>
      <c r="CXA313" s="1"/>
      <c r="CXB313" s="1"/>
      <c r="CXC313" s="1"/>
      <c r="CXD313" s="1"/>
      <c r="CXE313" s="1"/>
      <c r="CXF313" s="1"/>
      <c r="CXG313" s="1"/>
      <c r="CXH313" s="1"/>
      <c r="CXI313" s="1"/>
      <c r="CXJ313" s="1"/>
      <c r="CXK313" s="1"/>
      <c r="CXL313" s="1"/>
      <c r="CXM313" s="1"/>
      <c r="CXN313" s="1"/>
      <c r="CXO313" s="1"/>
      <c r="CXP313" s="1"/>
      <c r="CXQ313" s="1"/>
      <c r="CXR313" s="1"/>
      <c r="CXS313" s="1"/>
      <c r="CXT313" s="1"/>
      <c r="CXU313" s="1"/>
      <c r="CXV313" s="1"/>
      <c r="CXW313" s="1"/>
      <c r="CXX313" s="1"/>
      <c r="CXY313" s="1"/>
      <c r="CXZ313" s="1"/>
      <c r="CYA313" s="1"/>
      <c r="CYB313" s="1"/>
      <c r="CYC313" s="1"/>
      <c r="CYD313" s="1"/>
      <c r="CYE313" s="1"/>
      <c r="CYF313" s="1"/>
      <c r="CYG313" s="1"/>
      <c r="CYH313" s="1"/>
      <c r="CYI313" s="1"/>
      <c r="CYJ313" s="1"/>
      <c r="CYK313" s="1"/>
      <c r="CYL313" s="1"/>
      <c r="CYM313" s="1"/>
      <c r="CYN313" s="1"/>
      <c r="CYO313" s="1"/>
      <c r="CYP313" s="1"/>
      <c r="CYQ313" s="1"/>
      <c r="CYR313" s="1"/>
      <c r="CYS313" s="1"/>
      <c r="CYT313" s="1"/>
      <c r="CYU313" s="1"/>
      <c r="CYV313" s="1"/>
      <c r="CYW313" s="1"/>
      <c r="CYX313" s="1"/>
      <c r="CYY313" s="1"/>
      <c r="CYZ313" s="1"/>
      <c r="CZA313" s="1"/>
      <c r="CZB313" s="1"/>
      <c r="CZC313" s="1"/>
      <c r="CZD313" s="1"/>
      <c r="CZE313" s="1"/>
      <c r="CZF313" s="1"/>
      <c r="CZG313" s="1"/>
      <c r="CZH313" s="1"/>
      <c r="CZI313" s="1"/>
      <c r="CZJ313" s="1"/>
      <c r="CZK313" s="1"/>
      <c r="CZL313" s="1"/>
      <c r="CZM313" s="1"/>
      <c r="CZN313" s="1"/>
      <c r="CZO313" s="1"/>
      <c r="CZP313" s="1"/>
      <c r="CZQ313" s="1"/>
      <c r="CZR313" s="1"/>
      <c r="CZS313" s="1"/>
      <c r="CZT313" s="1"/>
      <c r="CZU313" s="1"/>
      <c r="CZV313" s="1"/>
      <c r="CZW313" s="1"/>
      <c r="CZX313" s="1"/>
      <c r="CZY313" s="1"/>
      <c r="CZZ313" s="1"/>
      <c r="DAA313" s="1"/>
      <c r="DAB313" s="1"/>
      <c r="DAC313" s="1"/>
      <c r="DAD313" s="1"/>
      <c r="DAE313" s="1"/>
      <c r="DAF313" s="1"/>
      <c r="DAG313" s="1"/>
      <c r="DAH313" s="1"/>
      <c r="DAI313" s="1"/>
      <c r="DAJ313" s="1"/>
      <c r="DAK313" s="1"/>
      <c r="DAL313" s="1"/>
      <c r="DAM313" s="1"/>
      <c r="DAN313" s="1"/>
      <c r="DAO313" s="1"/>
      <c r="DAP313" s="1"/>
      <c r="DAQ313" s="1"/>
      <c r="DAR313" s="1"/>
      <c r="DAS313" s="1"/>
      <c r="DAT313" s="1"/>
      <c r="DAU313" s="1"/>
      <c r="DAV313" s="1"/>
      <c r="DAW313" s="1"/>
      <c r="DAX313" s="1"/>
      <c r="DAY313" s="1"/>
      <c r="DAZ313" s="1"/>
      <c r="DBA313" s="1"/>
      <c r="DBB313" s="1"/>
      <c r="DBC313" s="1"/>
      <c r="DBD313" s="1"/>
      <c r="DBE313" s="1"/>
      <c r="DBF313" s="1"/>
      <c r="DBG313" s="1"/>
      <c r="DBH313" s="1"/>
      <c r="DBI313" s="1"/>
      <c r="DBJ313" s="1"/>
      <c r="DBK313" s="1"/>
      <c r="DBL313" s="1"/>
      <c r="DBM313" s="1"/>
      <c r="DBN313" s="1"/>
      <c r="DBO313" s="1"/>
      <c r="DBP313" s="1"/>
      <c r="DBQ313" s="1"/>
      <c r="DBR313" s="1"/>
      <c r="DBS313" s="1"/>
      <c r="DBT313" s="1"/>
      <c r="DBU313" s="1"/>
      <c r="DBV313" s="1"/>
      <c r="DBW313" s="1"/>
      <c r="DBX313" s="1"/>
      <c r="DBY313" s="1"/>
      <c r="DBZ313" s="1"/>
      <c r="DCA313" s="1"/>
      <c r="DCB313" s="1"/>
      <c r="DCC313" s="1"/>
      <c r="DCD313" s="1"/>
      <c r="DCE313" s="1"/>
      <c r="DCF313" s="1"/>
      <c r="DCG313" s="1"/>
      <c r="DCH313" s="1"/>
      <c r="DCI313" s="1"/>
      <c r="DCJ313" s="1"/>
      <c r="DCK313" s="1"/>
      <c r="DCL313" s="1"/>
      <c r="DCM313" s="1"/>
      <c r="DCN313" s="1"/>
      <c r="DCO313" s="1"/>
      <c r="DCP313" s="1"/>
      <c r="DCQ313" s="1"/>
      <c r="DCR313" s="1"/>
      <c r="DCS313" s="1"/>
      <c r="DCT313" s="1"/>
      <c r="DCU313" s="1"/>
      <c r="DCV313" s="1"/>
      <c r="DCW313" s="1"/>
      <c r="DCX313" s="1"/>
      <c r="DCY313" s="1"/>
      <c r="DCZ313" s="1"/>
      <c r="DDA313" s="1"/>
      <c r="DDB313" s="1"/>
      <c r="DDC313" s="1"/>
      <c r="DDD313" s="1"/>
      <c r="DDE313" s="1"/>
      <c r="DDF313" s="1"/>
      <c r="DDG313" s="1"/>
      <c r="DDH313" s="1"/>
      <c r="DDI313" s="1"/>
      <c r="DDJ313" s="1"/>
      <c r="DDK313" s="1"/>
      <c r="DDL313" s="1"/>
      <c r="DDM313" s="1"/>
      <c r="DDN313" s="1"/>
      <c r="DDO313" s="1"/>
      <c r="DDP313" s="1"/>
      <c r="DDQ313" s="1"/>
      <c r="DDR313" s="1"/>
      <c r="DDS313" s="1"/>
      <c r="DDT313" s="1"/>
      <c r="DDU313" s="1"/>
      <c r="DDV313" s="1"/>
      <c r="DDW313" s="1"/>
      <c r="DDX313" s="1"/>
      <c r="DDY313" s="1"/>
      <c r="DDZ313" s="1"/>
      <c r="DEA313" s="1"/>
      <c r="DEB313" s="1"/>
      <c r="DEC313" s="1"/>
      <c r="DED313" s="1"/>
      <c r="DEE313" s="1"/>
      <c r="DEF313" s="1"/>
      <c r="DEG313" s="1"/>
      <c r="DEH313" s="1"/>
      <c r="DEI313" s="1"/>
      <c r="DEJ313" s="1"/>
      <c r="DEK313" s="1"/>
      <c r="DEL313" s="1"/>
      <c r="DEM313" s="1"/>
      <c r="DEN313" s="1"/>
      <c r="DEO313" s="1"/>
      <c r="DEP313" s="1"/>
      <c r="DEQ313" s="1"/>
      <c r="DER313" s="1"/>
      <c r="DES313" s="1"/>
      <c r="DET313" s="1"/>
      <c r="DEU313" s="1"/>
      <c r="DEV313" s="1"/>
      <c r="DEW313" s="1"/>
      <c r="DEX313" s="1"/>
      <c r="DEY313" s="1"/>
      <c r="DEZ313" s="1"/>
      <c r="DFA313" s="1"/>
      <c r="DFB313" s="1"/>
      <c r="DFC313" s="1"/>
      <c r="DFD313" s="1"/>
      <c r="DFE313" s="1"/>
      <c r="DFF313" s="1"/>
      <c r="DFG313" s="1"/>
      <c r="DFH313" s="1"/>
      <c r="DFI313" s="1"/>
      <c r="DFJ313" s="1"/>
      <c r="DFK313" s="1"/>
      <c r="DFL313" s="1"/>
      <c r="DFM313" s="1"/>
      <c r="DFN313" s="1"/>
      <c r="DFO313" s="1"/>
      <c r="DFP313" s="1"/>
      <c r="DFQ313" s="1"/>
      <c r="DFR313" s="1"/>
      <c r="DFS313" s="1"/>
      <c r="DFT313" s="1"/>
      <c r="DFU313" s="1"/>
      <c r="DFV313" s="1"/>
      <c r="DFW313" s="1"/>
      <c r="DFX313" s="1"/>
      <c r="DFY313" s="1"/>
      <c r="DFZ313" s="1"/>
      <c r="DGA313" s="1"/>
      <c r="DGB313" s="1"/>
      <c r="DGC313" s="1"/>
      <c r="DGD313" s="1"/>
      <c r="DGE313" s="1"/>
      <c r="DGF313" s="1"/>
      <c r="DGG313" s="1"/>
      <c r="DGH313" s="1"/>
      <c r="DGI313" s="1"/>
      <c r="DGJ313" s="1"/>
      <c r="DGK313" s="1"/>
      <c r="DGL313" s="1"/>
      <c r="DGM313" s="1"/>
      <c r="DGN313" s="1"/>
      <c r="DGO313" s="1"/>
      <c r="DGP313" s="1"/>
      <c r="DGQ313" s="1"/>
      <c r="DGR313" s="1"/>
      <c r="DGS313" s="1"/>
      <c r="DGT313" s="1"/>
      <c r="DGU313" s="1"/>
      <c r="DGV313" s="1"/>
      <c r="DGW313" s="1"/>
      <c r="DGX313" s="1"/>
      <c r="DGY313" s="1"/>
      <c r="DGZ313" s="1"/>
      <c r="DHA313" s="1"/>
      <c r="DHB313" s="1"/>
      <c r="DHC313" s="1"/>
      <c r="DHD313" s="1"/>
      <c r="DHE313" s="1"/>
      <c r="DHF313" s="1"/>
      <c r="DHG313" s="1"/>
      <c r="DHH313" s="1"/>
      <c r="DHI313" s="1"/>
      <c r="DHJ313" s="1"/>
      <c r="DHK313" s="1"/>
      <c r="DHL313" s="1"/>
      <c r="DHM313" s="1"/>
      <c r="DHN313" s="1"/>
      <c r="DHO313" s="1"/>
      <c r="DHP313" s="1"/>
      <c r="DHQ313" s="1"/>
      <c r="DHR313" s="1"/>
      <c r="DHS313" s="1"/>
      <c r="DHT313" s="1"/>
      <c r="DHU313" s="1"/>
      <c r="DHV313" s="1"/>
      <c r="DHW313" s="1"/>
      <c r="DHX313" s="1"/>
      <c r="DHY313" s="1"/>
      <c r="DHZ313" s="1"/>
      <c r="DIA313" s="1"/>
      <c r="DIB313" s="1"/>
      <c r="DIC313" s="1"/>
      <c r="DID313" s="1"/>
      <c r="DIE313" s="1"/>
      <c r="DIF313" s="1"/>
      <c r="DIG313" s="1"/>
      <c r="DIH313" s="1"/>
      <c r="DII313" s="1"/>
      <c r="DIJ313" s="1"/>
      <c r="DIK313" s="1"/>
      <c r="DIL313" s="1"/>
      <c r="DIM313" s="1"/>
      <c r="DIN313" s="1"/>
      <c r="DIO313" s="1"/>
      <c r="DIP313" s="1"/>
      <c r="DIQ313" s="1"/>
      <c r="DIR313" s="1"/>
      <c r="DIS313" s="1"/>
      <c r="DIT313" s="1"/>
      <c r="DIU313" s="1"/>
      <c r="DIV313" s="1"/>
      <c r="DIW313" s="1"/>
      <c r="DIX313" s="1"/>
      <c r="DIY313" s="1"/>
      <c r="DIZ313" s="1"/>
      <c r="DJA313" s="1"/>
      <c r="DJB313" s="1"/>
      <c r="DJC313" s="1"/>
      <c r="DJD313" s="1"/>
      <c r="DJE313" s="1"/>
      <c r="DJF313" s="1"/>
      <c r="DJG313" s="1"/>
      <c r="DJH313" s="1"/>
      <c r="DJI313" s="1"/>
      <c r="DJJ313" s="1"/>
      <c r="DJK313" s="1"/>
      <c r="DJL313" s="1"/>
      <c r="DJM313" s="1"/>
      <c r="DJN313" s="1"/>
      <c r="DJO313" s="1"/>
      <c r="DJP313" s="1"/>
      <c r="DJQ313" s="1"/>
      <c r="DJR313" s="1"/>
      <c r="DJS313" s="1"/>
      <c r="DJT313" s="1"/>
      <c r="DJU313" s="1"/>
      <c r="DJV313" s="1"/>
      <c r="DJW313" s="1"/>
      <c r="DJX313" s="1"/>
      <c r="DJY313" s="1"/>
      <c r="DJZ313" s="1"/>
      <c r="DKA313" s="1"/>
      <c r="DKB313" s="1"/>
      <c r="DKC313" s="1"/>
      <c r="DKD313" s="1"/>
      <c r="DKE313" s="1"/>
      <c r="DKF313" s="1"/>
      <c r="DKG313" s="1"/>
      <c r="DKH313" s="1"/>
      <c r="DKI313" s="1"/>
      <c r="DKJ313" s="1"/>
      <c r="DKK313" s="1"/>
      <c r="DKL313" s="1"/>
      <c r="DKM313" s="1"/>
      <c r="DKN313" s="1"/>
      <c r="DKO313" s="1"/>
      <c r="DKP313" s="1"/>
      <c r="DKQ313" s="1"/>
      <c r="DKR313" s="1"/>
      <c r="DKS313" s="1"/>
      <c r="DKT313" s="1"/>
      <c r="DKU313" s="1"/>
      <c r="DKV313" s="1"/>
      <c r="DKW313" s="1"/>
      <c r="DKX313" s="1"/>
      <c r="DKY313" s="1"/>
      <c r="DKZ313" s="1"/>
      <c r="DLA313" s="1"/>
      <c r="DLB313" s="1"/>
      <c r="DLC313" s="1"/>
      <c r="DLD313" s="1"/>
      <c r="DLE313" s="1"/>
      <c r="DLF313" s="1"/>
      <c r="DLG313" s="1"/>
      <c r="DLH313" s="1"/>
      <c r="DLI313" s="1"/>
      <c r="DLJ313" s="1"/>
      <c r="DLK313" s="1"/>
      <c r="DLL313" s="1"/>
      <c r="DLM313" s="1"/>
      <c r="DLN313" s="1"/>
      <c r="DLO313" s="1"/>
      <c r="DLP313" s="1"/>
      <c r="DLQ313" s="1"/>
      <c r="DLR313" s="1"/>
      <c r="DLS313" s="1"/>
      <c r="DLT313" s="1"/>
      <c r="DLU313" s="1"/>
      <c r="DLV313" s="1"/>
      <c r="DLW313" s="1"/>
      <c r="DLX313" s="1"/>
      <c r="DLY313" s="1"/>
      <c r="DLZ313" s="1"/>
      <c r="DMA313" s="1"/>
      <c r="DMB313" s="1"/>
      <c r="DMC313" s="1"/>
      <c r="DMD313" s="1"/>
      <c r="DME313" s="1"/>
      <c r="DMF313" s="1"/>
      <c r="DMG313" s="1"/>
      <c r="DMH313" s="1"/>
      <c r="DMI313" s="1"/>
      <c r="DMJ313" s="1"/>
      <c r="DMK313" s="1"/>
      <c r="DML313" s="1"/>
      <c r="DMM313" s="1"/>
      <c r="DMN313" s="1"/>
      <c r="DMO313" s="1"/>
      <c r="DMP313" s="1"/>
      <c r="DMQ313" s="1"/>
      <c r="DMR313" s="1"/>
      <c r="DMS313" s="1"/>
      <c r="DMT313" s="1"/>
      <c r="DMU313" s="1"/>
      <c r="DMV313" s="1"/>
      <c r="DMW313" s="1"/>
      <c r="DMX313" s="1"/>
      <c r="DMY313" s="1"/>
      <c r="DMZ313" s="1"/>
      <c r="DNA313" s="1"/>
      <c r="DNB313" s="1"/>
      <c r="DNC313" s="1"/>
      <c r="DND313" s="1"/>
      <c r="DNE313" s="1"/>
      <c r="DNF313" s="1"/>
      <c r="DNG313" s="1"/>
      <c r="DNH313" s="1"/>
      <c r="DNI313" s="1"/>
      <c r="DNJ313" s="1"/>
      <c r="DNK313" s="1"/>
      <c r="DNL313" s="1"/>
      <c r="DNM313" s="1"/>
      <c r="DNN313" s="1"/>
      <c r="DNO313" s="1"/>
      <c r="DNP313" s="1"/>
      <c r="DNQ313" s="1"/>
      <c r="DNR313" s="1"/>
      <c r="DNS313" s="1"/>
      <c r="DNT313" s="1"/>
      <c r="DNU313" s="1"/>
      <c r="DNV313" s="1"/>
      <c r="DNW313" s="1"/>
      <c r="DNX313" s="1"/>
      <c r="DNY313" s="1"/>
      <c r="DNZ313" s="1"/>
      <c r="DOA313" s="1"/>
      <c r="DOB313" s="1"/>
      <c r="DOC313" s="1"/>
      <c r="DOD313" s="1"/>
      <c r="DOE313" s="1"/>
      <c r="DOF313" s="1"/>
      <c r="DOG313" s="1"/>
      <c r="DOH313" s="1"/>
      <c r="DOI313" s="1"/>
      <c r="DOJ313" s="1"/>
      <c r="DOK313" s="1"/>
      <c r="DOL313" s="1"/>
      <c r="DOM313" s="1"/>
      <c r="DON313" s="1"/>
      <c r="DOO313" s="1"/>
      <c r="DOP313" s="1"/>
      <c r="DOQ313" s="1"/>
      <c r="DOR313" s="1"/>
      <c r="DOS313" s="1"/>
      <c r="DOT313" s="1"/>
      <c r="DOU313" s="1"/>
      <c r="DOV313" s="1"/>
      <c r="DOW313" s="1"/>
      <c r="DOX313" s="1"/>
      <c r="DOY313" s="1"/>
      <c r="DOZ313" s="1"/>
      <c r="DPA313" s="1"/>
      <c r="DPB313" s="1"/>
      <c r="DPC313" s="1"/>
      <c r="DPD313" s="1"/>
      <c r="DPE313" s="1"/>
      <c r="DPF313" s="1"/>
      <c r="DPG313" s="1"/>
      <c r="DPH313" s="1"/>
      <c r="DPI313" s="1"/>
      <c r="DPJ313" s="1"/>
      <c r="DPK313" s="1"/>
      <c r="DPL313" s="1"/>
      <c r="DPM313" s="1"/>
      <c r="DPN313" s="1"/>
      <c r="DPO313" s="1"/>
      <c r="DPP313" s="1"/>
      <c r="DPQ313" s="1"/>
      <c r="DPR313" s="1"/>
      <c r="DPS313" s="1"/>
      <c r="DPT313" s="1"/>
      <c r="DPU313" s="1"/>
      <c r="DPV313" s="1"/>
      <c r="DPW313" s="1"/>
      <c r="DPX313" s="1"/>
      <c r="DPY313" s="1"/>
      <c r="DPZ313" s="1"/>
      <c r="DQA313" s="1"/>
      <c r="DQB313" s="1"/>
      <c r="DQC313" s="1"/>
      <c r="DQD313" s="1"/>
      <c r="DQE313" s="1"/>
      <c r="DQF313" s="1"/>
      <c r="DQG313" s="1"/>
      <c r="DQH313" s="1"/>
      <c r="DQI313" s="1"/>
      <c r="DQJ313" s="1"/>
      <c r="DQK313" s="1"/>
      <c r="DQL313" s="1"/>
      <c r="DQM313" s="1"/>
      <c r="DQN313" s="1"/>
      <c r="DQO313" s="1"/>
      <c r="DQP313" s="1"/>
      <c r="DQQ313" s="1"/>
      <c r="DQR313" s="1"/>
      <c r="DQS313" s="1"/>
      <c r="DQT313" s="1"/>
      <c r="DQU313" s="1"/>
      <c r="DQV313" s="1"/>
      <c r="DQW313" s="1"/>
      <c r="DQX313" s="1"/>
      <c r="DQY313" s="1"/>
      <c r="DQZ313" s="1"/>
      <c r="DRA313" s="1"/>
      <c r="DRB313" s="1"/>
      <c r="DRC313" s="1"/>
      <c r="DRD313" s="1"/>
      <c r="DRE313" s="1"/>
      <c r="DRF313" s="1"/>
      <c r="DRG313" s="1"/>
      <c r="DRH313" s="1"/>
      <c r="DRI313" s="1"/>
      <c r="DRJ313" s="1"/>
      <c r="DRK313" s="1"/>
      <c r="DRL313" s="1"/>
      <c r="DRM313" s="1"/>
      <c r="DRN313" s="1"/>
      <c r="DRO313" s="1"/>
      <c r="DRP313" s="1"/>
      <c r="DRQ313" s="1"/>
      <c r="DRR313" s="1"/>
      <c r="DRS313" s="1"/>
      <c r="DRT313" s="1"/>
      <c r="DRU313" s="1"/>
      <c r="DRV313" s="1"/>
      <c r="DRW313" s="1"/>
      <c r="DRX313" s="1"/>
      <c r="DRY313" s="1"/>
      <c r="DRZ313" s="1"/>
      <c r="DSA313" s="1"/>
      <c r="DSB313" s="1"/>
      <c r="DSC313" s="1"/>
      <c r="DSD313" s="1"/>
      <c r="DSE313" s="1"/>
      <c r="DSF313" s="1"/>
      <c r="DSG313" s="1"/>
      <c r="DSH313" s="1"/>
      <c r="DSI313" s="1"/>
      <c r="DSJ313" s="1"/>
      <c r="DSK313" s="1"/>
      <c r="DSL313" s="1"/>
      <c r="DSM313" s="1"/>
      <c r="DSN313" s="1"/>
      <c r="DSO313" s="1"/>
      <c r="DSP313" s="1"/>
      <c r="DSQ313" s="1"/>
      <c r="DSR313" s="1"/>
      <c r="DSS313" s="1"/>
      <c r="DST313" s="1"/>
      <c r="DSU313" s="1"/>
      <c r="DSV313" s="1"/>
      <c r="DSW313" s="1"/>
      <c r="DSX313" s="1"/>
      <c r="DSY313" s="1"/>
      <c r="DSZ313" s="1"/>
      <c r="DTA313" s="1"/>
      <c r="DTB313" s="1"/>
      <c r="DTC313" s="1"/>
      <c r="DTD313" s="1"/>
      <c r="DTE313" s="1"/>
      <c r="DTF313" s="1"/>
      <c r="DTG313" s="1"/>
      <c r="DTH313" s="1"/>
      <c r="DTI313" s="1"/>
      <c r="DTJ313" s="1"/>
      <c r="DTK313" s="1"/>
      <c r="DTL313" s="1"/>
      <c r="DTM313" s="1"/>
      <c r="DTN313" s="1"/>
      <c r="DTO313" s="1"/>
      <c r="DTP313" s="1"/>
      <c r="DTQ313" s="1"/>
      <c r="DTR313" s="1"/>
      <c r="DTS313" s="1"/>
      <c r="DTT313" s="1"/>
      <c r="DTU313" s="1"/>
      <c r="DTV313" s="1"/>
      <c r="DTW313" s="1"/>
      <c r="DTX313" s="1"/>
      <c r="DTY313" s="1"/>
      <c r="DTZ313" s="1"/>
      <c r="DUA313" s="1"/>
      <c r="DUB313" s="1"/>
      <c r="DUC313" s="1"/>
      <c r="DUD313" s="1"/>
      <c r="DUE313" s="1"/>
      <c r="DUF313" s="1"/>
      <c r="DUG313" s="1"/>
      <c r="DUH313" s="1"/>
      <c r="DUI313" s="1"/>
      <c r="DUJ313" s="1"/>
      <c r="DUK313" s="1"/>
      <c r="DUL313" s="1"/>
      <c r="DUM313" s="1"/>
      <c r="DUN313" s="1"/>
      <c r="DUO313" s="1"/>
      <c r="DUP313" s="1"/>
      <c r="DUQ313" s="1"/>
      <c r="DUR313" s="1"/>
      <c r="DUS313" s="1"/>
      <c r="DUT313" s="1"/>
      <c r="DUU313" s="1"/>
      <c r="DUV313" s="1"/>
      <c r="DUW313" s="1"/>
      <c r="DUX313" s="1"/>
      <c r="DUY313" s="1"/>
      <c r="DUZ313" s="1"/>
      <c r="DVA313" s="1"/>
      <c r="DVB313" s="1"/>
      <c r="DVC313" s="1"/>
      <c r="DVD313" s="1"/>
      <c r="DVE313" s="1"/>
      <c r="DVF313" s="1"/>
      <c r="DVG313" s="1"/>
      <c r="DVH313" s="1"/>
      <c r="DVI313" s="1"/>
      <c r="DVJ313" s="1"/>
      <c r="DVK313" s="1"/>
      <c r="DVL313" s="1"/>
      <c r="DVM313" s="1"/>
      <c r="DVN313" s="1"/>
      <c r="DVO313" s="1"/>
      <c r="DVP313" s="1"/>
      <c r="DVQ313" s="1"/>
      <c r="DVR313" s="1"/>
      <c r="DVS313" s="1"/>
      <c r="DVT313" s="1"/>
      <c r="DVU313" s="1"/>
      <c r="DVV313" s="1"/>
      <c r="DVW313" s="1"/>
      <c r="DVX313" s="1"/>
      <c r="DVY313" s="1"/>
      <c r="DVZ313" s="1"/>
      <c r="DWA313" s="1"/>
      <c r="DWB313" s="1"/>
      <c r="DWC313" s="1"/>
      <c r="DWD313" s="1"/>
      <c r="DWE313" s="1"/>
      <c r="DWF313" s="1"/>
      <c r="DWG313" s="1"/>
      <c r="DWH313" s="1"/>
      <c r="DWI313" s="1"/>
      <c r="DWJ313" s="1"/>
      <c r="DWK313" s="1"/>
      <c r="DWL313" s="1"/>
      <c r="DWM313" s="1"/>
      <c r="DWN313" s="1"/>
      <c r="DWO313" s="1"/>
      <c r="DWP313" s="1"/>
      <c r="DWQ313" s="1"/>
      <c r="DWR313" s="1"/>
      <c r="DWS313" s="1"/>
      <c r="DWT313" s="1"/>
      <c r="DWU313" s="1"/>
      <c r="DWV313" s="1"/>
      <c r="DWW313" s="1"/>
      <c r="DWX313" s="1"/>
      <c r="DWY313" s="1"/>
      <c r="DWZ313" s="1"/>
      <c r="DXA313" s="1"/>
      <c r="DXB313" s="1"/>
      <c r="DXC313" s="1"/>
      <c r="DXD313" s="1"/>
      <c r="DXE313" s="1"/>
      <c r="DXF313" s="1"/>
      <c r="DXG313" s="1"/>
      <c r="DXH313" s="1"/>
      <c r="DXI313" s="1"/>
      <c r="DXJ313" s="1"/>
      <c r="DXK313" s="1"/>
      <c r="DXL313" s="1"/>
      <c r="DXM313" s="1"/>
      <c r="DXN313" s="1"/>
      <c r="DXO313" s="1"/>
      <c r="DXP313" s="1"/>
      <c r="DXQ313" s="1"/>
      <c r="DXR313" s="1"/>
      <c r="DXS313" s="1"/>
      <c r="DXT313" s="1"/>
      <c r="DXU313" s="1"/>
      <c r="DXV313" s="1"/>
      <c r="DXW313" s="1"/>
      <c r="DXX313" s="1"/>
      <c r="DXY313" s="1"/>
      <c r="DXZ313" s="1"/>
      <c r="DYA313" s="1"/>
      <c r="DYB313" s="1"/>
      <c r="DYC313" s="1"/>
      <c r="DYD313" s="1"/>
      <c r="DYE313" s="1"/>
      <c r="DYF313" s="1"/>
      <c r="DYG313" s="1"/>
      <c r="DYH313" s="1"/>
      <c r="DYI313" s="1"/>
      <c r="DYJ313" s="1"/>
      <c r="DYK313" s="1"/>
      <c r="DYL313" s="1"/>
      <c r="DYM313" s="1"/>
      <c r="DYN313" s="1"/>
      <c r="DYO313" s="1"/>
      <c r="DYP313" s="1"/>
      <c r="DYQ313" s="1"/>
      <c r="DYR313" s="1"/>
      <c r="DYS313" s="1"/>
      <c r="DYT313" s="1"/>
      <c r="DYU313" s="1"/>
      <c r="DYV313" s="1"/>
      <c r="DYW313" s="1"/>
      <c r="DYX313" s="1"/>
      <c r="DYY313" s="1"/>
      <c r="DYZ313" s="1"/>
      <c r="DZA313" s="1"/>
      <c r="DZB313" s="1"/>
      <c r="DZC313" s="1"/>
      <c r="DZD313" s="1"/>
      <c r="DZE313" s="1"/>
      <c r="DZF313" s="1"/>
      <c r="DZG313" s="1"/>
      <c r="DZH313" s="1"/>
      <c r="DZI313" s="1"/>
      <c r="DZJ313" s="1"/>
      <c r="DZK313" s="1"/>
      <c r="DZL313" s="1"/>
      <c r="DZM313" s="1"/>
      <c r="DZN313" s="1"/>
      <c r="DZO313" s="1"/>
      <c r="DZP313" s="1"/>
      <c r="DZQ313" s="1"/>
      <c r="DZR313" s="1"/>
      <c r="DZS313" s="1"/>
      <c r="DZT313" s="1"/>
      <c r="DZU313" s="1"/>
      <c r="DZV313" s="1"/>
      <c r="DZW313" s="1"/>
      <c r="DZX313" s="1"/>
      <c r="DZY313" s="1"/>
      <c r="DZZ313" s="1"/>
      <c r="EAA313" s="1"/>
      <c r="EAB313" s="1"/>
      <c r="EAC313" s="1"/>
      <c r="EAD313" s="1"/>
      <c r="EAE313" s="1"/>
      <c r="EAF313" s="1"/>
      <c r="EAG313" s="1"/>
      <c r="EAH313" s="1"/>
      <c r="EAI313" s="1"/>
      <c r="EAJ313" s="1"/>
      <c r="EAK313" s="1"/>
      <c r="EAL313" s="1"/>
      <c r="EAM313" s="1"/>
      <c r="EAN313" s="1"/>
      <c r="EAO313" s="1"/>
      <c r="EAP313" s="1"/>
      <c r="EAQ313" s="1"/>
      <c r="EAR313" s="1"/>
      <c r="EAS313" s="1"/>
      <c r="EAT313" s="1"/>
      <c r="EAU313" s="1"/>
      <c r="EAV313" s="1"/>
      <c r="EAW313" s="1"/>
      <c r="EAX313" s="1"/>
      <c r="EAY313" s="1"/>
      <c r="EAZ313" s="1"/>
      <c r="EBA313" s="1"/>
      <c r="EBB313" s="1"/>
      <c r="EBC313" s="1"/>
      <c r="EBD313" s="1"/>
      <c r="EBE313" s="1"/>
      <c r="EBF313" s="1"/>
      <c r="EBG313" s="1"/>
      <c r="EBH313" s="1"/>
      <c r="EBI313" s="1"/>
      <c r="EBJ313" s="1"/>
      <c r="EBK313" s="1"/>
      <c r="EBL313" s="1"/>
      <c r="EBM313" s="1"/>
      <c r="EBN313" s="1"/>
      <c r="EBO313" s="1"/>
      <c r="EBP313" s="1"/>
      <c r="EBQ313" s="1"/>
      <c r="EBR313" s="1"/>
      <c r="EBS313" s="1"/>
      <c r="EBT313" s="1"/>
      <c r="EBU313" s="1"/>
      <c r="EBV313" s="1"/>
      <c r="EBW313" s="1"/>
      <c r="EBX313" s="1"/>
      <c r="EBY313" s="1"/>
      <c r="EBZ313" s="1"/>
      <c r="ECA313" s="1"/>
      <c r="ECB313" s="1"/>
      <c r="ECC313" s="1"/>
      <c r="ECD313" s="1"/>
      <c r="ECE313" s="1"/>
      <c r="ECF313" s="1"/>
      <c r="ECG313" s="1"/>
      <c r="ECH313" s="1"/>
      <c r="ECI313" s="1"/>
      <c r="ECJ313" s="1"/>
      <c r="ECK313" s="1"/>
      <c r="ECL313" s="1"/>
      <c r="ECM313" s="1"/>
      <c r="ECN313" s="1"/>
      <c r="ECO313" s="1"/>
      <c r="ECP313" s="1"/>
      <c r="ECQ313" s="1"/>
      <c r="ECR313" s="1"/>
      <c r="ECS313" s="1"/>
      <c r="ECT313" s="1"/>
      <c r="ECU313" s="1"/>
      <c r="ECV313" s="1"/>
      <c r="ECW313" s="1"/>
      <c r="ECX313" s="1"/>
      <c r="ECY313" s="1"/>
      <c r="ECZ313" s="1"/>
      <c r="EDA313" s="1"/>
      <c r="EDB313" s="1"/>
      <c r="EDC313" s="1"/>
      <c r="EDD313" s="1"/>
      <c r="EDE313" s="1"/>
      <c r="EDF313" s="1"/>
      <c r="EDG313" s="1"/>
      <c r="EDH313" s="1"/>
      <c r="EDI313" s="1"/>
      <c r="EDJ313" s="1"/>
      <c r="EDK313" s="1"/>
      <c r="EDL313" s="1"/>
      <c r="EDM313" s="1"/>
      <c r="EDN313" s="1"/>
      <c r="EDO313" s="1"/>
      <c r="EDP313" s="1"/>
      <c r="EDQ313" s="1"/>
      <c r="EDR313" s="1"/>
      <c r="EDS313" s="1"/>
      <c r="EDT313" s="1"/>
      <c r="EDU313" s="1"/>
      <c r="EDV313" s="1"/>
      <c r="EDW313" s="1"/>
      <c r="EDX313" s="1"/>
      <c r="EDY313" s="1"/>
      <c r="EDZ313" s="1"/>
      <c r="EEA313" s="1"/>
      <c r="EEB313" s="1"/>
      <c r="EEC313" s="1"/>
      <c r="EED313" s="1"/>
      <c r="EEE313" s="1"/>
      <c r="EEF313" s="1"/>
      <c r="EEG313" s="1"/>
      <c r="EEH313" s="1"/>
      <c r="EEI313" s="1"/>
      <c r="EEJ313" s="1"/>
      <c r="EEK313" s="1"/>
      <c r="EEL313" s="1"/>
      <c r="EEM313" s="1"/>
      <c r="EEN313" s="1"/>
      <c r="EEO313" s="1"/>
      <c r="EEP313" s="1"/>
      <c r="EEQ313" s="1"/>
      <c r="EER313" s="1"/>
      <c r="EES313" s="1"/>
      <c r="EET313" s="1"/>
      <c r="EEU313" s="1"/>
      <c r="EEV313" s="1"/>
      <c r="EEW313" s="1"/>
      <c r="EEX313" s="1"/>
      <c r="EEY313" s="1"/>
      <c r="EEZ313" s="1"/>
      <c r="EFA313" s="1"/>
      <c r="EFB313" s="1"/>
      <c r="EFC313" s="1"/>
      <c r="EFD313" s="1"/>
      <c r="EFE313" s="1"/>
      <c r="EFF313" s="1"/>
      <c r="EFG313" s="1"/>
      <c r="EFH313" s="1"/>
      <c r="EFI313" s="1"/>
      <c r="EFJ313" s="1"/>
      <c r="EFK313" s="1"/>
      <c r="EFL313" s="1"/>
      <c r="EFM313" s="1"/>
      <c r="EFN313" s="1"/>
      <c r="EFO313" s="1"/>
      <c r="EFP313" s="1"/>
      <c r="EFQ313" s="1"/>
      <c r="EFR313" s="1"/>
      <c r="EFS313" s="1"/>
      <c r="EFT313" s="1"/>
      <c r="EFU313" s="1"/>
      <c r="EFV313" s="1"/>
      <c r="EFW313" s="1"/>
      <c r="EFX313" s="1"/>
      <c r="EFY313" s="1"/>
      <c r="EFZ313" s="1"/>
      <c r="EGA313" s="1"/>
      <c r="EGB313" s="1"/>
      <c r="EGC313" s="1"/>
      <c r="EGD313" s="1"/>
      <c r="EGE313" s="1"/>
      <c r="EGF313" s="1"/>
      <c r="EGG313" s="1"/>
      <c r="EGH313" s="1"/>
      <c r="EGI313" s="1"/>
      <c r="EGJ313" s="1"/>
      <c r="EGK313" s="1"/>
      <c r="EGL313" s="1"/>
      <c r="EGM313" s="1"/>
      <c r="EGN313" s="1"/>
      <c r="EGO313" s="1"/>
      <c r="EGP313" s="1"/>
      <c r="EGQ313" s="1"/>
      <c r="EGR313" s="1"/>
      <c r="EGS313" s="1"/>
      <c r="EGT313" s="1"/>
      <c r="EGU313" s="1"/>
      <c r="EGV313" s="1"/>
      <c r="EGW313" s="1"/>
      <c r="EGX313" s="1"/>
      <c r="EGY313" s="1"/>
      <c r="EGZ313" s="1"/>
      <c r="EHA313" s="1"/>
      <c r="EHB313" s="1"/>
      <c r="EHC313" s="1"/>
      <c r="EHD313" s="1"/>
      <c r="EHE313" s="1"/>
      <c r="EHF313" s="1"/>
      <c r="EHG313" s="1"/>
      <c r="EHH313" s="1"/>
      <c r="EHI313" s="1"/>
      <c r="EHJ313" s="1"/>
      <c r="EHK313" s="1"/>
      <c r="EHL313" s="1"/>
      <c r="EHM313" s="1"/>
      <c r="EHN313" s="1"/>
      <c r="EHO313" s="1"/>
      <c r="EHP313" s="1"/>
      <c r="EHQ313" s="1"/>
      <c r="EHR313" s="1"/>
      <c r="EHS313" s="1"/>
      <c r="EHT313" s="1"/>
      <c r="EHU313" s="1"/>
      <c r="EHV313" s="1"/>
      <c r="EHW313" s="1"/>
      <c r="EHX313" s="1"/>
      <c r="EHY313" s="1"/>
      <c r="EHZ313" s="1"/>
      <c r="EIA313" s="1"/>
      <c r="EIB313" s="1"/>
      <c r="EIC313" s="1"/>
      <c r="EID313" s="1"/>
      <c r="EIE313" s="1"/>
      <c r="EIF313" s="1"/>
      <c r="EIG313" s="1"/>
      <c r="EIH313" s="1"/>
      <c r="EII313" s="1"/>
      <c r="EIJ313" s="1"/>
      <c r="EIK313" s="1"/>
      <c r="EIL313" s="1"/>
      <c r="EIM313" s="1"/>
      <c r="EIN313" s="1"/>
      <c r="EIO313" s="1"/>
      <c r="EIP313" s="1"/>
      <c r="EIQ313" s="1"/>
      <c r="EIR313" s="1"/>
      <c r="EIS313" s="1"/>
      <c r="EIT313" s="1"/>
      <c r="EIU313" s="1"/>
      <c r="EIV313" s="1"/>
      <c r="EIW313" s="1"/>
      <c r="EIX313" s="1"/>
      <c r="EIY313" s="1"/>
      <c r="EIZ313" s="1"/>
      <c r="EJA313" s="1"/>
      <c r="EJB313" s="1"/>
      <c r="EJC313" s="1"/>
      <c r="EJD313" s="1"/>
      <c r="EJE313" s="1"/>
      <c r="EJF313" s="1"/>
      <c r="EJG313" s="1"/>
      <c r="EJH313" s="1"/>
      <c r="EJI313" s="1"/>
      <c r="EJJ313" s="1"/>
      <c r="EJK313" s="1"/>
      <c r="EJL313" s="1"/>
      <c r="EJM313" s="1"/>
      <c r="EJN313" s="1"/>
      <c r="EJO313" s="1"/>
      <c r="EJP313" s="1"/>
      <c r="EJQ313" s="1"/>
      <c r="EJR313" s="1"/>
      <c r="EJS313" s="1"/>
      <c r="EJT313" s="1"/>
      <c r="EJU313" s="1"/>
      <c r="EJV313" s="1"/>
      <c r="EJW313" s="1"/>
      <c r="EJX313" s="1"/>
      <c r="EJY313" s="1"/>
      <c r="EJZ313" s="1"/>
      <c r="EKA313" s="1"/>
      <c r="EKB313" s="1"/>
      <c r="EKC313" s="1"/>
      <c r="EKD313" s="1"/>
      <c r="EKE313" s="1"/>
      <c r="EKF313" s="1"/>
      <c r="EKG313" s="1"/>
      <c r="EKH313" s="1"/>
      <c r="EKI313" s="1"/>
      <c r="EKJ313" s="1"/>
      <c r="EKK313" s="1"/>
      <c r="EKL313" s="1"/>
      <c r="EKM313" s="1"/>
      <c r="EKN313" s="1"/>
      <c r="EKO313" s="1"/>
      <c r="EKP313" s="1"/>
      <c r="EKQ313" s="1"/>
      <c r="EKR313" s="1"/>
      <c r="EKS313" s="1"/>
      <c r="EKT313" s="1"/>
      <c r="EKU313" s="1"/>
      <c r="EKV313" s="1"/>
      <c r="EKW313" s="1"/>
      <c r="EKX313" s="1"/>
      <c r="EKY313" s="1"/>
      <c r="EKZ313" s="1"/>
      <c r="ELA313" s="1"/>
      <c r="ELB313" s="1"/>
      <c r="ELC313" s="1"/>
      <c r="ELD313" s="1"/>
      <c r="ELE313" s="1"/>
      <c r="ELF313" s="1"/>
      <c r="ELG313" s="1"/>
      <c r="ELH313" s="1"/>
      <c r="ELI313" s="1"/>
      <c r="ELJ313" s="1"/>
      <c r="ELK313" s="1"/>
      <c r="ELL313" s="1"/>
      <c r="ELM313" s="1"/>
      <c r="ELN313" s="1"/>
      <c r="ELO313" s="1"/>
      <c r="ELP313" s="1"/>
      <c r="ELQ313" s="1"/>
      <c r="ELR313" s="1"/>
      <c r="ELS313" s="1"/>
      <c r="ELT313" s="1"/>
      <c r="ELU313" s="1"/>
      <c r="ELV313" s="1"/>
      <c r="ELW313" s="1"/>
      <c r="ELX313" s="1"/>
      <c r="ELY313" s="1"/>
      <c r="ELZ313" s="1"/>
      <c r="EMA313" s="1"/>
      <c r="EMB313" s="1"/>
      <c r="EMC313" s="1"/>
      <c r="EMD313" s="1"/>
      <c r="EME313" s="1"/>
      <c r="EMF313" s="1"/>
      <c r="EMG313" s="1"/>
      <c r="EMH313" s="1"/>
      <c r="EMI313" s="1"/>
      <c r="EMJ313" s="1"/>
      <c r="EMK313" s="1"/>
      <c r="EML313" s="1"/>
      <c r="EMM313" s="1"/>
      <c r="EMN313" s="1"/>
      <c r="EMO313" s="1"/>
      <c r="EMP313" s="1"/>
      <c r="EMQ313" s="1"/>
      <c r="EMR313" s="1"/>
      <c r="EMS313" s="1"/>
      <c r="EMT313" s="1"/>
      <c r="EMU313" s="1"/>
      <c r="EMV313" s="1"/>
      <c r="EMW313" s="1"/>
      <c r="EMX313" s="1"/>
      <c r="EMY313" s="1"/>
      <c r="EMZ313" s="1"/>
      <c r="ENA313" s="1"/>
      <c r="ENB313" s="1"/>
      <c r="ENC313" s="1"/>
      <c r="END313" s="1"/>
      <c r="ENE313" s="1"/>
      <c r="ENF313" s="1"/>
      <c r="ENG313" s="1"/>
      <c r="ENH313" s="1"/>
      <c r="ENI313" s="1"/>
      <c r="ENJ313" s="1"/>
      <c r="ENK313" s="1"/>
      <c r="ENL313" s="1"/>
      <c r="ENM313" s="1"/>
      <c r="ENN313" s="1"/>
      <c r="ENO313" s="1"/>
      <c r="ENP313" s="1"/>
      <c r="ENQ313" s="1"/>
      <c r="ENR313" s="1"/>
      <c r="ENS313" s="1"/>
      <c r="ENT313" s="1"/>
      <c r="ENU313" s="1"/>
      <c r="ENV313" s="1"/>
      <c r="ENW313" s="1"/>
      <c r="ENX313" s="1"/>
      <c r="ENY313" s="1"/>
      <c r="ENZ313" s="1"/>
      <c r="EOA313" s="1"/>
      <c r="EOB313" s="1"/>
      <c r="EOC313" s="1"/>
      <c r="EOD313" s="1"/>
      <c r="EOE313" s="1"/>
      <c r="EOF313" s="1"/>
      <c r="EOG313" s="1"/>
      <c r="EOH313" s="1"/>
      <c r="EOI313" s="1"/>
      <c r="EOJ313" s="1"/>
      <c r="EOK313" s="1"/>
      <c r="EOL313" s="1"/>
      <c r="EOM313" s="1"/>
      <c r="EON313" s="1"/>
      <c r="EOO313" s="1"/>
      <c r="EOP313" s="1"/>
      <c r="EOQ313" s="1"/>
      <c r="EOR313" s="1"/>
      <c r="EOS313" s="1"/>
      <c r="EOT313" s="1"/>
      <c r="EOU313" s="1"/>
      <c r="EOV313" s="1"/>
      <c r="EOW313" s="1"/>
      <c r="EOX313" s="1"/>
      <c r="EOY313" s="1"/>
      <c r="EOZ313" s="1"/>
      <c r="EPA313" s="1"/>
      <c r="EPB313" s="1"/>
      <c r="EPC313" s="1"/>
      <c r="EPD313" s="1"/>
      <c r="EPE313" s="1"/>
      <c r="EPF313" s="1"/>
      <c r="EPG313" s="1"/>
      <c r="EPH313" s="1"/>
      <c r="EPI313" s="1"/>
      <c r="EPJ313" s="1"/>
      <c r="EPK313" s="1"/>
      <c r="EPL313" s="1"/>
      <c r="EPM313" s="1"/>
      <c r="EPN313" s="1"/>
      <c r="EPO313" s="1"/>
      <c r="EPP313" s="1"/>
      <c r="EPQ313" s="1"/>
      <c r="EPR313" s="1"/>
      <c r="EPS313" s="1"/>
      <c r="EPT313" s="1"/>
      <c r="EPU313" s="1"/>
      <c r="EPV313" s="1"/>
      <c r="EPW313" s="1"/>
      <c r="EPX313" s="1"/>
      <c r="EPY313" s="1"/>
      <c r="EPZ313" s="1"/>
      <c r="EQA313" s="1"/>
      <c r="EQB313" s="1"/>
      <c r="EQC313" s="1"/>
      <c r="EQD313" s="1"/>
      <c r="EQE313" s="1"/>
      <c r="EQF313" s="1"/>
      <c r="EQG313" s="1"/>
      <c r="EQH313" s="1"/>
      <c r="EQI313" s="1"/>
      <c r="EQJ313" s="1"/>
      <c r="EQK313" s="1"/>
      <c r="EQL313" s="1"/>
      <c r="EQM313" s="1"/>
      <c r="EQN313" s="1"/>
      <c r="EQO313" s="1"/>
      <c r="EQP313" s="1"/>
      <c r="EQQ313" s="1"/>
      <c r="EQR313" s="1"/>
      <c r="EQS313" s="1"/>
      <c r="EQT313" s="1"/>
      <c r="EQU313" s="1"/>
      <c r="EQV313" s="1"/>
      <c r="EQW313" s="1"/>
      <c r="EQX313" s="1"/>
      <c r="EQY313" s="1"/>
      <c r="EQZ313" s="1"/>
      <c r="ERA313" s="1"/>
      <c r="ERB313" s="1"/>
      <c r="ERC313" s="1"/>
      <c r="ERD313" s="1"/>
      <c r="ERE313" s="1"/>
      <c r="ERF313" s="1"/>
      <c r="ERG313" s="1"/>
      <c r="ERH313" s="1"/>
      <c r="ERI313" s="1"/>
      <c r="ERJ313" s="1"/>
      <c r="ERK313" s="1"/>
      <c r="ERL313" s="1"/>
      <c r="ERM313" s="1"/>
      <c r="ERN313" s="1"/>
      <c r="ERO313" s="1"/>
      <c r="ERP313" s="1"/>
      <c r="ERQ313" s="1"/>
      <c r="ERR313" s="1"/>
      <c r="ERS313" s="1"/>
      <c r="ERT313" s="1"/>
      <c r="ERU313" s="1"/>
      <c r="ERV313" s="1"/>
      <c r="ERW313" s="1"/>
      <c r="ERX313" s="1"/>
      <c r="ERY313" s="1"/>
      <c r="ERZ313" s="1"/>
      <c r="ESA313" s="1"/>
      <c r="ESB313" s="1"/>
      <c r="ESC313" s="1"/>
      <c r="ESD313" s="1"/>
      <c r="ESE313" s="1"/>
      <c r="ESF313" s="1"/>
      <c r="ESG313" s="1"/>
      <c r="ESH313" s="1"/>
      <c r="ESI313" s="1"/>
      <c r="ESJ313" s="1"/>
      <c r="ESK313" s="1"/>
      <c r="ESL313" s="1"/>
      <c r="ESM313" s="1"/>
      <c r="ESN313" s="1"/>
      <c r="ESO313" s="1"/>
      <c r="ESP313" s="1"/>
      <c r="ESQ313" s="1"/>
      <c r="ESR313" s="1"/>
      <c r="ESS313" s="1"/>
      <c r="EST313" s="1"/>
      <c r="ESU313" s="1"/>
      <c r="ESV313" s="1"/>
      <c r="ESW313" s="1"/>
      <c r="ESX313" s="1"/>
      <c r="ESY313" s="1"/>
      <c r="ESZ313" s="1"/>
      <c r="ETA313" s="1"/>
      <c r="ETB313" s="1"/>
      <c r="ETC313" s="1"/>
      <c r="ETD313" s="1"/>
      <c r="ETE313" s="1"/>
      <c r="ETF313" s="1"/>
      <c r="ETG313" s="1"/>
      <c r="ETH313" s="1"/>
      <c r="ETI313" s="1"/>
      <c r="ETJ313" s="1"/>
      <c r="ETK313" s="1"/>
      <c r="ETL313" s="1"/>
      <c r="ETM313" s="1"/>
      <c r="ETN313" s="1"/>
      <c r="ETO313" s="1"/>
      <c r="ETP313" s="1"/>
      <c r="ETQ313" s="1"/>
      <c r="ETR313" s="1"/>
      <c r="ETS313" s="1"/>
      <c r="ETT313" s="1"/>
      <c r="ETU313" s="1"/>
      <c r="ETV313" s="1"/>
      <c r="ETW313" s="1"/>
      <c r="ETX313" s="1"/>
      <c r="ETY313" s="1"/>
      <c r="ETZ313" s="1"/>
      <c r="EUA313" s="1"/>
      <c r="EUB313" s="1"/>
      <c r="EUC313" s="1"/>
      <c r="EUD313" s="1"/>
      <c r="EUE313" s="1"/>
      <c r="EUF313" s="1"/>
      <c r="EUG313" s="1"/>
      <c r="EUH313" s="1"/>
      <c r="EUI313" s="1"/>
      <c r="EUJ313" s="1"/>
      <c r="EUK313" s="1"/>
      <c r="EUL313" s="1"/>
      <c r="EUM313" s="1"/>
      <c r="EUN313" s="1"/>
      <c r="EUO313" s="1"/>
      <c r="EUP313" s="1"/>
      <c r="EUQ313" s="1"/>
      <c r="EUR313" s="1"/>
      <c r="EUS313" s="1"/>
      <c r="EUT313" s="1"/>
      <c r="EUU313" s="1"/>
      <c r="EUV313" s="1"/>
      <c r="EUW313" s="1"/>
      <c r="EUX313" s="1"/>
      <c r="EUY313" s="1"/>
      <c r="EUZ313" s="1"/>
      <c r="EVA313" s="1"/>
      <c r="EVB313" s="1"/>
      <c r="EVC313" s="1"/>
      <c r="EVD313" s="1"/>
      <c r="EVE313" s="1"/>
      <c r="EVF313" s="1"/>
      <c r="EVG313" s="1"/>
      <c r="EVH313" s="1"/>
      <c r="EVI313" s="1"/>
      <c r="EVJ313" s="1"/>
      <c r="EVK313" s="1"/>
      <c r="EVL313" s="1"/>
      <c r="EVM313" s="1"/>
      <c r="EVN313" s="1"/>
      <c r="EVO313" s="1"/>
      <c r="EVP313" s="1"/>
      <c r="EVQ313" s="1"/>
      <c r="EVR313" s="1"/>
      <c r="EVS313" s="1"/>
      <c r="EVT313" s="1"/>
      <c r="EVU313" s="1"/>
      <c r="EVV313" s="1"/>
      <c r="EVW313" s="1"/>
      <c r="EVX313" s="1"/>
      <c r="EVY313" s="1"/>
      <c r="EVZ313" s="1"/>
      <c r="EWA313" s="1"/>
      <c r="EWB313" s="1"/>
      <c r="EWC313" s="1"/>
      <c r="EWD313" s="1"/>
      <c r="EWE313" s="1"/>
      <c r="EWF313" s="1"/>
      <c r="EWG313" s="1"/>
      <c r="EWH313" s="1"/>
      <c r="EWI313" s="1"/>
      <c r="EWJ313" s="1"/>
      <c r="EWK313" s="1"/>
      <c r="EWL313" s="1"/>
      <c r="EWM313" s="1"/>
      <c r="EWN313" s="1"/>
      <c r="EWO313" s="1"/>
      <c r="EWP313" s="1"/>
      <c r="EWQ313" s="1"/>
      <c r="EWR313" s="1"/>
      <c r="EWS313" s="1"/>
      <c r="EWT313" s="1"/>
      <c r="EWU313" s="1"/>
      <c r="EWV313" s="1"/>
      <c r="EWW313" s="1"/>
      <c r="EWX313" s="1"/>
      <c r="EWY313" s="1"/>
      <c r="EWZ313" s="1"/>
      <c r="EXA313" s="1"/>
      <c r="EXB313" s="1"/>
      <c r="EXC313" s="1"/>
      <c r="EXD313" s="1"/>
      <c r="EXE313" s="1"/>
      <c r="EXF313" s="1"/>
      <c r="EXG313" s="1"/>
      <c r="EXH313" s="1"/>
      <c r="EXI313" s="1"/>
      <c r="EXJ313" s="1"/>
      <c r="EXK313" s="1"/>
      <c r="EXL313" s="1"/>
      <c r="EXM313" s="1"/>
      <c r="EXN313" s="1"/>
      <c r="EXO313" s="1"/>
      <c r="EXP313" s="1"/>
      <c r="EXQ313" s="1"/>
      <c r="EXR313" s="1"/>
      <c r="EXS313" s="1"/>
      <c r="EXT313" s="1"/>
      <c r="EXU313" s="1"/>
      <c r="EXV313" s="1"/>
      <c r="EXW313" s="1"/>
      <c r="EXX313" s="1"/>
      <c r="EXY313" s="1"/>
      <c r="EXZ313" s="1"/>
      <c r="EYA313" s="1"/>
      <c r="EYB313" s="1"/>
      <c r="EYC313" s="1"/>
      <c r="EYD313" s="1"/>
      <c r="EYE313" s="1"/>
      <c r="EYF313" s="1"/>
      <c r="EYG313" s="1"/>
      <c r="EYH313" s="1"/>
      <c r="EYI313" s="1"/>
      <c r="EYJ313" s="1"/>
      <c r="EYK313" s="1"/>
      <c r="EYL313" s="1"/>
      <c r="EYM313" s="1"/>
      <c r="EYN313" s="1"/>
      <c r="EYO313" s="1"/>
      <c r="EYP313" s="1"/>
      <c r="EYQ313" s="1"/>
      <c r="EYR313" s="1"/>
      <c r="EYS313" s="1"/>
      <c r="EYT313" s="1"/>
      <c r="EYU313" s="1"/>
      <c r="EYV313" s="1"/>
      <c r="EYW313" s="1"/>
      <c r="EYX313" s="1"/>
      <c r="EYY313" s="1"/>
      <c r="EYZ313" s="1"/>
      <c r="EZA313" s="1"/>
      <c r="EZB313" s="1"/>
      <c r="EZC313" s="1"/>
      <c r="EZD313" s="1"/>
      <c r="EZE313" s="1"/>
      <c r="EZF313" s="1"/>
      <c r="EZG313" s="1"/>
      <c r="EZH313" s="1"/>
      <c r="EZI313" s="1"/>
      <c r="EZJ313" s="1"/>
      <c r="EZK313" s="1"/>
      <c r="EZL313" s="1"/>
      <c r="EZM313" s="1"/>
      <c r="EZN313" s="1"/>
      <c r="EZO313" s="1"/>
      <c r="EZP313" s="1"/>
      <c r="EZQ313" s="1"/>
      <c r="EZR313" s="1"/>
      <c r="EZS313" s="1"/>
      <c r="EZT313" s="1"/>
      <c r="EZU313" s="1"/>
      <c r="EZV313" s="1"/>
      <c r="EZW313" s="1"/>
      <c r="EZX313" s="1"/>
      <c r="EZY313" s="1"/>
      <c r="EZZ313" s="1"/>
      <c r="FAA313" s="1"/>
      <c r="FAB313" s="1"/>
      <c r="FAC313" s="1"/>
      <c r="FAD313" s="1"/>
      <c r="FAE313" s="1"/>
      <c r="FAF313" s="1"/>
      <c r="FAG313" s="1"/>
      <c r="FAH313" s="1"/>
      <c r="FAI313" s="1"/>
      <c r="FAJ313" s="1"/>
      <c r="FAK313" s="1"/>
      <c r="FAL313" s="1"/>
      <c r="FAM313" s="1"/>
      <c r="FAN313" s="1"/>
      <c r="FAO313" s="1"/>
      <c r="FAP313" s="1"/>
      <c r="FAQ313" s="1"/>
      <c r="FAR313" s="1"/>
      <c r="FAS313" s="1"/>
      <c r="FAT313" s="1"/>
      <c r="FAU313" s="1"/>
      <c r="FAV313" s="1"/>
      <c r="FAW313" s="1"/>
      <c r="FAX313" s="1"/>
      <c r="FAY313" s="1"/>
      <c r="FAZ313" s="1"/>
      <c r="FBA313" s="1"/>
      <c r="FBB313" s="1"/>
      <c r="FBC313" s="1"/>
      <c r="FBD313" s="1"/>
      <c r="FBE313" s="1"/>
      <c r="FBF313" s="1"/>
      <c r="FBG313" s="1"/>
      <c r="FBH313" s="1"/>
      <c r="FBI313" s="1"/>
      <c r="FBJ313" s="1"/>
      <c r="FBK313" s="1"/>
      <c r="FBL313" s="1"/>
      <c r="FBM313" s="1"/>
      <c r="FBN313" s="1"/>
      <c r="FBO313" s="1"/>
      <c r="FBP313" s="1"/>
      <c r="FBQ313" s="1"/>
      <c r="FBR313" s="1"/>
      <c r="FBS313" s="1"/>
      <c r="FBT313" s="1"/>
      <c r="FBU313" s="1"/>
      <c r="FBV313" s="1"/>
      <c r="FBW313" s="1"/>
      <c r="FBX313" s="1"/>
      <c r="FBY313" s="1"/>
      <c r="FBZ313" s="1"/>
      <c r="FCA313" s="1"/>
      <c r="FCB313" s="1"/>
      <c r="FCC313" s="1"/>
      <c r="FCD313" s="1"/>
      <c r="FCE313" s="1"/>
      <c r="FCF313" s="1"/>
      <c r="FCG313" s="1"/>
      <c r="FCH313" s="1"/>
      <c r="FCI313" s="1"/>
      <c r="FCJ313" s="1"/>
      <c r="FCK313" s="1"/>
      <c r="FCL313" s="1"/>
      <c r="FCM313" s="1"/>
      <c r="FCN313" s="1"/>
      <c r="FCO313" s="1"/>
      <c r="FCP313" s="1"/>
      <c r="FCQ313" s="1"/>
      <c r="FCR313" s="1"/>
      <c r="FCS313" s="1"/>
      <c r="FCT313" s="1"/>
      <c r="FCU313" s="1"/>
      <c r="FCV313" s="1"/>
      <c r="FCW313" s="1"/>
      <c r="FCX313" s="1"/>
      <c r="FCY313" s="1"/>
      <c r="FCZ313" s="1"/>
      <c r="FDA313" s="1"/>
      <c r="FDB313" s="1"/>
      <c r="FDC313" s="1"/>
      <c r="FDD313" s="1"/>
      <c r="FDE313" s="1"/>
      <c r="FDF313" s="1"/>
      <c r="FDG313" s="1"/>
      <c r="FDH313" s="1"/>
      <c r="FDI313" s="1"/>
      <c r="FDJ313" s="1"/>
      <c r="FDK313" s="1"/>
      <c r="FDL313" s="1"/>
      <c r="FDM313" s="1"/>
      <c r="FDN313" s="1"/>
      <c r="FDO313" s="1"/>
      <c r="FDP313" s="1"/>
      <c r="FDQ313" s="1"/>
      <c r="FDR313" s="1"/>
      <c r="FDS313" s="1"/>
      <c r="FDT313" s="1"/>
      <c r="FDU313" s="1"/>
      <c r="FDV313" s="1"/>
      <c r="FDW313" s="1"/>
      <c r="FDX313" s="1"/>
      <c r="FDY313" s="1"/>
      <c r="FDZ313" s="1"/>
      <c r="FEA313" s="1"/>
      <c r="FEB313" s="1"/>
      <c r="FEC313" s="1"/>
      <c r="FED313" s="1"/>
      <c r="FEE313" s="1"/>
      <c r="FEF313" s="1"/>
      <c r="FEG313" s="1"/>
      <c r="FEH313" s="1"/>
      <c r="FEI313" s="1"/>
      <c r="FEJ313" s="1"/>
      <c r="FEK313" s="1"/>
      <c r="FEL313" s="1"/>
      <c r="FEM313" s="1"/>
      <c r="FEN313" s="1"/>
      <c r="FEO313" s="1"/>
      <c r="FEP313" s="1"/>
      <c r="FEQ313" s="1"/>
      <c r="FER313" s="1"/>
      <c r="FES313" s="1"/>
      <c r="FET313" s="1"/>
      <c r="FEU313" s="1"/>
      <c r="FEV313" s="1"/>
      <c r="FEW313" s="1"/>
      <c r="FEX313" s="1"/>
      <c r="FEY313" s="1"/>
      <c r="FEZ313" s="1"/>
      <c r="FFA313" s="1"/>
      <c r="FFB313" s="1"/>
      <c r="FFC313" s="1"/>
      <c r="FFD313" s="1"/>
      <c r="FFE313" s="1"/>
      <c r="FFF313" s="1"/>
      <c r="FFG313" s="1"/>
      <c r="FFH313" s="1"/>
      <c r="FFI313" s="1"/>
      <c r="FFJ313" s="1"/>
      <c r="FFK313" s="1"/>
      <c r="FFL313" s="1"/>
      <c r="FFM313" s="1"/>
      <c r="FFN313" s="1"/>
      <c r="FFO313" s="1"/>
      <c r="FFP313" s="1"/>
      <c r="FFQ313" s="1"/>
      <c r="FFR313" s="1"/>
      <c r="FFS313" s="1"/>
      <c r="FFT313" s="1"/>
      <c r="FFU313" s="1"/>
      <c r="FFV313" s="1"/>
      <c r="FFW313" s="1"/>
      <c r="FFX313" s="1"/>
      <c r="FFY313" s="1"/>
      <c r="FFZ313" s="1"/>
      <c r="FGA313" s="1"/>
      <c r="FGB313" s="1"/>
      <c r="FGC313" s="1"/>
      <c r="FGD313" s="1"/>
      <c r="FGE313" s="1"/>
      <c r="FGF313" s="1"/>
      <c r="FGG313" s="1"/>
      <c r="FGH313" s="1"/>
      <c r="FGI313" s="1"/>
      <c r="FGJ313" s="1"/>
      <c r="FGK313" s="1"/>
      <c r="FGL313" s="1"/>
      <c r="FGM313" s="1"/>
      <c r="FGN313" s="1"/>
      <c r="FGO313" s="1"/>
      <c r="FGP313" s="1"/>
      <c r="FGQ313" s="1"/>
      <c r="FGR313" s="1"/>
      <c r="FGS313" s="1"/>
      <c r="FGT313" s="1"/>
      <c r="FGU313" s="1"/>
      <c r="FGV313" s="1"/>
      <c r="FGW313" s="1"/>
      <c r="FGX313" s="1"/>
      <c r="FGY313" s="1"/>
      <c r="FGZ313" s="1"/>
      <c r="FHA313" s="1"/>
      <c r="FHB313" s="1"/>
      <c r="FHC313" s="1"/>
      <c r="FHD313" s="1"/>
      <c r="FHE313" s="1"/>
      <c r="FHF313" s="1"/>
      <c r="FHG313" s="1"/>
      <c r="FHH313" s="1"/>
      <c r="FHI313" s="1"/>
      <c r="FHJ313" s="1"/>
      <c r="FHK313" s="1"/>
      <c r="FHL313" s="1"/>
      <c r="FHM313" s="1"/>
      <c r="FHN313" s="1"/>
      <c r="FHO313" s="1"/>
      <c r="FHP313" s="1"/>
      <c r="FHQ313" s="1"/>
      <c r="FHR313" s="1"/>
      <c r="FHS313" s="1"/>
      <c r="FHT313" s="1"/>
      <c r="FHU313" s="1"/>
      <c r="FHV313" s="1"/>
      <c r="FHW313" s="1"/>
      <c r="FHX313" s="1"/>
      <c r="FHY313" s="1"/>
      <c r="FHZ313" s="1"/>
      <c r="FIA313" s="1"/>
      <c r="FIB313" s="1"/>
      <c r="FIC313" s="1"/>
      <c r="FID313" s="1"/>
      <c r="FIE313" s="1"/>
      <c r="FIF313" s="1"/>
      <c r="FIG313" s="1"/>
      <c r="FIH313" s="1"/>
      <c r="FII313" s="1"/>
      <c r="FIJ313" s="1"/>
      <c r="FIK313" s="1"/>
      <c r="FIL313" s="1"/>
      <c r="FIM313" s="1"/>
      <c r="FIN313" s="1"/>
      <c r="FIO313" s="1"/>
      <c r="FIP313" s="1"/>
      <c r="FIQ313" s="1"/>
      <c r="FIR313" s="1"/>
      <c r="FIS313" s="1"/>
      <c r="FIT313" s="1"/>
      <c r="FIU313" s="1"/>
      <c r="FIV313" s="1"/>
      <c r="FIW313" s="1"/>
      <c r="FIX313" s="1"/>
      <c r="FIY313" s="1"/>
      <c r="FIZ313" s="1"/>
      <c r="FJA313" s="1"/>
      <c r="FJB313" s="1"/>
      <c r="FJC313" s="1"/>
      <c r="FJD313" s="1"/>
      <c r="FJE313" s="1"/>
      <c r="FJF313" s="1"/>
      <c r="FJG313" s="1"/>
      <c r="FJH313" s="1"/>
      <c r="FJI313" s="1"/>
      <c r="FJJ313" s="1"/>
      <c r="FJK313" s="1"/>
      <c r="FJL313" s="1"/>
      <c r="FJM313" s="1"/>
      <c r="FJN313" s="1"/>
      <c r="FJO313" s="1"/>
      <c r="FJP313" s="1"/>
      <c r="FJQ313" s="1"/>
      <c r="FJR313" s="1"/>
      <c r="FJS313" s="1"/>
      <c r="FJT313" s="1"/>
      <c r="FJU313" s="1"/>
      <c r="FJV313" s="1"/>
      <c r="FJW313" s="1"/>
      <c r="FJX313" s="1"/>
      <c r="FJY313" s="1"/>
      <c r="FJZ313" s="1"/>
      <c r="FKA313" s="1"/>
      <c r="FKB313" s="1"/>
      <c r="FKC313" s="1"/>
      <c r="FKD313" s="1"/>
      <c r="FKE313" s="1"/>
      <c r="FKF313" s="1"/>
      <c r="FKG313" s="1"/>
      <c r="FKH313" s="1"/>
      <c r="FKI313" s="1"/>
      <c r="FKJ313" s="1"/>
      <c r="FKK313" s="1"/>
      <c r="FKL313" s="1"/>
      <c r="FKM313" s="1"/>
      <c r="FKN313" s="1"/>
      <c r="FKO313" s="1"/>
      <c r="FKP313" s="1"/>
      <c r="FKQ313" s="1"/>
      <c r="FKR313" s="1"/>
      <c r="FKS313" s="1"/>
      <c r="FKT313" s="1"/>
      <c r="FKU313" s="1"/>
      <c r="FKV313" s="1"/>
      <c r="FKW313" s="1"/>
      <c r="FKX313" s="1"/>
      <c r="FKY313" s="1"/>
      <c r="FKZ313" s="1"/>
      <c r="FLA313" s="1"/>
      <c r="FLB313" s="1"/>
      <c r="FLC313" s="1"/>
      <c r="FLD313" s="1"/>
      <c r="FLE313" s="1"/>
      <c r="FLF313" s="1"/>
      <c r="FLG313" s="1"/>
      <c r="FLH313" s="1"/>
      <c r="FLI313" s="1"/>
      <c r="FLJ313" s="1"/>
      <c r="FLK313" s="1"/>
      <c r="FLL313" s="1"/>
      <c r="FLM313" s="1"/>
      <c r="FLN313" s="1"/>
      <c r="FLO313" s="1"/>
      <c r="FLP313" s="1"/>
      <c r="FLQ313" s="1"/>
      <c r="FLR313" s="1"/>
      <c r="FLS313" s="1"/>
      <c r="FLT313" s="1"/>
      <c r="FLU313" s="1"/>
      <c r="FLV313" s="1"/>
      <c r="FLW313" s="1"/>
      <c r="FLX313" s="1"/>
      <c r="FLY313" s="1"/>
      <c r="FLZ313" s="1"/>
      <c r="FMA313" s="1"/>
      <c r="FMB313" s="1"/>
      <c r="FMC313" s="1"/>
      <c r="FMD313" s="1"/>
      <c r="FME313" s="1"/>
      <c r="FMF313" s="1"/>
      <c r="FMG313" s="1"/>
      <c r="FMH313" s="1"/>
      <c r="FMI313" s="1"/>
      <c r="FMJ313" s="1"/>
      <c r="FMK313" s="1"/>
      <c r="FML313" s="1"/>
      <c r="FMM313" s="1"/>
      <c r="FMN313" s="1"/>
      <c r="FMO313" s="1"/>
      <c r="FMP313" s="1"/>
      <c r="FMQ313" s="1"/>
      <c r="FMR313" s="1"/>
      <c r="FMS313" s="1"/>
      <c r="FMT313" s="1"/>
      <c r="FMU313" s="1"/>
      <c r="FMV313" s="1"/>
      <c r="FMW313" s="1"/>
      <c r="FMX313" s="1"/>
      <c r="FMY313" s="1"/>
      <c r="FMZ313" s="1"/>
      <c r="FNA313" s="1"/>
      <c r="FNB313" s="1"/>
      <c r="FNC313" s="1"/>
      <c r="FND313" s="1"/>
      <c r="FNE313" s="1"/>
      <c r="FNF313" s="1"/>
      <c r="FNG313" s="1"/>
      <c r="FNH313" s="1"/>
      <c r="FNI313" s="1"/>
      <c r="FNJ313" s="1"/>
      <c r="FNK313" s="1"/>
      <c r="FNL313" s="1"/>
      <c r="FNM313" s="1"/>
      <c r="FNN313" s="1"/>
      <c r="FNO313" s="1"/>
      <c r="FNP313" s="1"/>
      <c r="FNQ313" s="1"/>
      <c r="FNR313" s="1"/>
      <c r="FNS313" s="1"/>
      <c r="FNT313" s="1"/>
      <c r="FNU313" s="1"/>
      <c r="FNV313" s="1"/>
      <c r="FNW313" s="1"/>
      <c r="FNX313" s="1"/>
      <c r="FNY313" s="1"/>
      <c r="FNZ313" s="1"/>
      <c r="FOA313" s="1"/>
      <c r="FOB313" s="1"/>
      <c r="FOC313" s="1"/>
      <c r="FOD313" s="1"/>
      <c r="FOE313" s="1"/>
      <c r="FOF313" s="1"/>
      <c r="FOG313" s="1"/>
      <c r="FOH313" s="1"/>
      <c r="FOI313" s="1"/>
      <c r="FOJ313" s="1"/>
      <c r="FOK313" s="1"/>
      <c r="FOL313" s="1"/>
      <c r="FOM313" s="1"/>
      <c r="FON313" s="1"/>
      <c r="FOO313" s="1"/>
      <c r="FOP313" s="1"/>
      <c r="FOQ313" s="1"/>
      <c r="FOR313" s="1"/>
      <c r="FOS313" s="1"/>
      <c r="FOT313" s="1"/>
      <c r="FOU313" s="1"/>
      <c r="FOV313" s="1"/>
      <c r="FOW313" s="1"/>
      <c r="FOX313" s="1"/>
      <c r="FOY313" s="1"/>
      <c r="FOZ313" s="1"/>
      <c r="FPA313" s="1"/>
      <c r="FPB313" s="1"/>
      <c r="FPC313" s="1"/>
      <c r="FPD313" s="1"/>
      <c r="FPE313" s="1"/>
      <c r="FPF313" s="1"/>
      <c r="FPG313" s="1"/>
      <c r="FPH313" s="1"/>
      <c r="FPI313" s="1"/>
      <c r="FPJ313" s="1"/>
      <c r="FPK313" s="1"/>
      <c r="FPL313" s="1"/>
      <c r="FPM313" s="1"/>
      <c r="FPN313" s="1"/>
      <c r="FPO313" s="1"/>
      <c r="FPP313" s="1"/>
      <c r="FPQ313" s="1"/>
      <c r="FPR313" s="1"/>
      <c r="FPS313" s="1"/>
      <c r="FPT313" s="1"/>
      <c r="FPU313" s="1"/>
      <c r="FPV313" s="1"/>
      <c r="FPW313" s="1"/>
      <c r="FPX313" s="1"/>
      <c r="FPY313" s="1"/>
      <c r="FPZ313" s="1"/>
      <c r="FQA313" s="1"/>
      <c r="FQB313" s="1"/>
      <c r="FQC313" s="1"/>
      <c r="FQD313" s="1"/>
      <c r="FQE313" s="1"/>
      <c r="FQF313" s="1"/>
      <c r="FQG313" s="1"/>
      <c r="FQH313" s="1"/>
      <c r="FQI313" s="1"/>
      <c r="FQJ313" s="1"/>
      <c r="FQK313" s="1"/>
      <c r="FQL313" s="1"/>
      <c r="FQM313" s="1"/>
      <c r="FQN313" s="1"/>
      <c r="FQO313" s="1"/>
      <c r="FQP313" s="1"/>
      <c r="FQQ313" s="1"/>
      <c r="FQR313" s="1"/>
      <c r="FQS313" s="1"/>
      <c r="FQT313" s="1"/>
      <c r="FQU313" s="1"/>
      <c r="FQV313" s="1"/>
      <c r="FQW313" s="1"/>
      <c r="FQX313" s="1"/>
      <c r="FQY313" s="1"/>
      <c r="FQZ313" s="1"/>
      <c r="FRA313" s="1"/>
      <c r="FRB313" s="1"/>
      <c r="FRC313" s="1"/>
      <c r="FRD313" s="1"/>
      <c r="FRE313" s="1"/>
      <c r="FRF313" s="1"/>
      <c r="FRG313" s="1"/>
      <c r="FRH313" s="1"/>
      <c r="FRI313" s="1"/>
      <c r="FRJ313" s="1"/>
      <c r="FRK313" s="1"/>
      <c r="FRL313" s="1"/>
      <c r="FRM313" s="1"/>
      <c r="FRN313" s="1"/>
      <c r="FRO313" s="1"/>
      <c r="FRP313" s="1"/>
      <c r="FRQ313" s="1"/>
      <c r="FRR313" s="1"/>
      <c r="FRS313" s="1"/>
      <c r="FRT313" s="1"/>
      <c r="FRU313" s="1"/>
      <c r="FRV313" s="1"/>
      <c r="FRW313" s="1"/>
      <c r="FRX313" s="1"/>
      <c r="FRY313" s="1"/>
      <c r="FRZ313" s="1"/>
      <c r="FSA313" s="1"/>
      <c r="FSB313" s="1"/>
      <c r="FSC313" s="1"/>
      <c r="FSD313" s="1"/>
      <c r="FSE313" s="1"/>
      <c r="FSF313" s="1"/>
      <c r="FSG313" s="1"/>
      <c r="FSH313" s="1"/>
      <c r="FSI313" s="1"/>
      <c r="FSJ313" s="1"/>
      <c r="FSK313" s="1"/>
      <c r="FSL313" s="1"/>
      <c r="FSM313" s="1"/>
      <c r="FSN313" s="1"/>
      <c r="FSO313" s="1"/>
      <c r="FSP313" s="1"/>
      <c r="FSQ313" s="1"/>
      <c r="FSR313" s="1"/>
      <c r="FSS313" s="1"/>
      <c r="FST313" s="1"/>
      <c r="FSU313" s="1"/>
      <c r="FSV313" s="1"/>
      <c r="FSW313" s="1"/>
      <c r="FSX313" s="1"/>
      <c r="FSY313" s="1"/>
      <c r="FSZ313" s="1"/>
      <c r="FTA313" s="1"/>
      <c r="FTB313" s="1"/>
      <c r="FTC313" s="1"/>
      <c r="FTD313" s="1"/>
      <c r="FTE313" s="1"/>
      <c r="FTF313" s="1"/>
      <c r="FTG313" s="1"/>
      <c r="FTH313" s="1"/>
      <c r="FTI313" s="1"/>
      <c r="FTJ313" s="1"/>
      <c r="FTK313" s="1"/>
      <c r="FTL313" s="1"/>
      <c r="FTM313" s="1"/>
      <c r="FTN313" s="1"/>
      <c r="FTO313" s="1"/>
      <c r="FTP313" s="1"/>
      <c r="FTQ313" s="1"/>
      <c r="FTR313" s="1"/>
      <c r="FTS313" s="1"/>
      <c r="FTT313" s="1"/>
      <c r="FTU313" s="1"/>
      <c r="FTV313" s="1"/>
      <c r="FTW313" s="1"/>
      <c r="FTX313" s="1"/>
      <c r="FTY313" s="1"/>
      <c r="FTZ313" s="1"/>
      <c r="FUA313" s="1"/>
      <c r="FUB313" s="1"/>
      <c r="FUC313" s="1"/>
      <c r="FUD313" s="1"/>
      <c r="FUE313" s="1"/>
      <c r="FUF313" s="1"/>
      <c r="FUG313" s="1"/>
      <c r="FUH313" s="1"/>
      <c r="FUI313" s="1"/>
      <c r="FUJ313" s="1"/>
      <c r="FUK313" s="1"/>
      <c r="FUL313" s="1"/>
      <c r="FUM313" s="1"/>
      <c r="FUN313" s="1"/>
      <c r="FUO313" s="1"/>
      <c r="FUP313" s="1"/>
      <c r="FUQ313" s="1"/>
      <c r="FUR313" s="1"/>
      <c r="FUS313" s="1"/>
      <c r="FUT313" s="1"/>
      <c r="FUU313" s="1"/>
      <c r="FUV313" s="1"/>
      <c r="FUW313" s="1"/>
      <c r="FUX313" s="1"/>
      <c r="FUY313" s="1"/>
      <c r="FUZ313" s="1"/>
      <c r="FVA313" s="1"/>
      <c r="FVB313" s="1"/>
      <c r="FVC313" s="1"/>
      <c r="FVD313" s="1"/>
      <c r="FVE313" s="1"/>
      <c r="FVF313" s="1"/>
      <c r="FVG313" s="1"/>
      <c r="FVH313" s="1"/>
      <c r="FVI313" s="1"/>
      <c r="FVJ313" s="1"/>
      <c r="FVK313" s="1"/>
      <c r="FVL313" s="1"/>
      <c r="FVM313" s="1"/>
      <c r="FVN313" s="1"/>
      <c r="FVO313" s="1"/>
      <c r="FVP313" s="1"/>
      <c r="FVQ313" s="1"/>
      <c r="FVR313" s="1"/>
      <c r="FVS313" s="1"/>
      <c r="FVT313" s="1"/>
      <c r="FVU313" s="1"/>
      <c r="FVV313" s="1"/>
      <c r="FVW313" s="1"/>
      <c r="FVX313" s="1"/>
      <c r="FVY313" s="1"/>
      <c r="FVZ313" s="1"/>
      <c r="FWA313" s="1"/>
      <c r="FWB313" s="1"/>
      <c r="FWC313" s="1"/>
      <c r="FWD313" s="1"/>
      <c r="FWE313" s="1"/>
      <c r="FWF313" s="1"/>
      <c r="FWG313" s="1"/>
      <c r="FWH313" s="1"/>
      <c r="FWI313" s="1"/>
      <c r="FWJ313" s="1"/>
      <c r="FWK313" s="1"/>
      <c r="FWL313" s="1"/>
      <c r="FWM313" s="1"/>
      <c r="FWN313" s="1"/>
      <c r="FWO313" s="1"/>
      <c r="FWP313" s="1"/>
      <c r="FWQ313" s="1"/>
      <c r="FWR313" s="1"/>
      <c r="FWS313" s="1"/>
      <c r="FWT313" s="1"/>
      <c r="FWU313" s="1"/>
      <c r="FWV313" s="1"/>
      <c r="FWW313" s="1"/>
      <c r="FWX313" s="1"/>
      <c r="FWY313" s="1"/>
      <c r="FWZ313" s="1"/>
      <c r="FXA313" s="1"/>
      <c r="FXB313" s="1"/>
      <c r="FXC313" s="1"/>
      <c r="FXD313" s="1"/>
      <c r="FXE313" s="1"/>
      <c r="FXF313" s="1"/>
      <c r="FXG313" s="1"/>
      <c r="FXH313" s="1"/>
      <c r="FXI313" s="1"/>
      <c r="FXJ313" s="1"/>
      <c r="FXK313" s="1"/>
      <c r="FXL313" s="1"/>
      <c r="FXM313" s="1"/>
      <c r="FXN313" s="1"/>
      <c r="FXO313" s="1"/>
      <c r="FXP313" s="1"/>
      <c r="FXQ313" s="1"/>
      <c r="FXR313" s="1"/>
      <c r="FXS313" s="1"/>
      <c r="FXT313" s="1"/>
      <c r="FXU313" s="1"/>
      <c r="FXV313" s="1"/>
      <c r="FXW313" s="1"/>
      <c r="FXX313" s="1"/>
      <c r="FXY313" s="1"/>
      <c r="FXZ313" s="1"/>
      <c r="FYA313" s="1"/>
      <c r="FYB313" s="1"/>
      <c r="FYC313" s="1"/>
      <c r="FYD313" s="1"/>
      <c r="FYE313" s="1"/>
      <c r="FYF313" s="1"/>
      <c r="FYG313" s="1"/>
      <c r="FYH313" s="1"/>
      <c r="FYI313" s="1"/>
      <c r="FYJ313" s="1"/>
      <c r="FYK313" s="1"/>
      <c r="FYL313" s="1"/>
      <c r="FYM313" s="1"/>
      <c r="FYN313" s="1"/>
      <c r="FYO313" s="1"/>
      <c r="FYP313" s="1"/>
      <c r="FYQ313" s="1"/>
      <c r="FYR313" s="1"/>
      <c r="FYS313" s="1"/>
      <c r="FYT313" s="1"/>
      <c r="FYU313" s="1"/>
      <c r="FYV313" s="1"/>
      <c r="FYW313" s="1"/>
      <c r="FYX313" s="1"/>
      <c r="FYY313" s="1"/>
      <c r="FYZ313" s="1"/>
      <c r="FZA313" s="1"/>
      <c r="FZB313" s="1"/>
      <c r="FZC313" s="1"/>
      <c r="FZD313" s="1"/>
      <c r="FZE313" s="1"/>
      <c r="FZF313" s="1"/>
      <c r="FZG313" s="1"/>
      <c r="FZH313" s="1"/>
      <c r="FZI313" s="1"/>
      <c r="FZJ313" s="1"/>
      <c r="FZK313" s="1"/>
      <c r="FZL313" s="1"/>
      <c r="FZM313" s="1"/>
      <c r="FZN313" s="1"/>
      <c r="FZO313" s="1"/>
      <c r="FZP313" s="1"/>
      <c r="FZQ313" s="1"/>
      <c r="FZR313" s="1"/>
      <c r="FZS313" s="1"/>
      <c r="FZT313" s="1"/>
      <c r="FZU313" s="1"/>
      <c r="FZV313" s="1"/>
      <c r="FZW313" s="1"/>
      <c r="FZX313" s="1"/>
      <c r="FZY313" s="1"/>
      <c r="FZZ313" s="1"/>
      <c r="GAA313" s="1"/>
      <c r="GAB313" s="1"/>
      <c r="GAC313" s="1"/>
      <c r="GAD313" s="1"/>
      <c r="GAE313" s="1"/>
      <c r="GAF313" s="1"/>
      <c r="GAG313" s="1"/>
      <c r="GAH313" s="1"/>
      <c r="GAI313" s="1"/>
      <c r="GAJ313" s="1"/>
      <c r="GAK313" s="1"/>
      <c r="GAL313" s="1"/>
      <c r="GAM313" s="1"/>
      <c r="GAN313" s="1"/>
      <c r="GAO313" s="1"/>
      <c r="GAP313" s="1"/>
      <c r="GAQ313" s="1"/>
      <c r="GAR313" s="1"/>
      <c r="GAS313" s="1"/>
      <c r="GAT313" s="1"/>
      <c r="GAU313" s="1"/>
      <c r="GAV313" s="1"/>
      <c r="GAW313" s="1"/>
      <c r="GAX313" s="1"/>
      <c r="GAY313" s="1"/>
      <c r="GAZ313" s="1"/>
      <c r="GBA313" s="1"/>
      <c r="GBB313" s="1"/>
      <c r="GBC313" s="1"/>
      <c r="GBD313" s="1"/>
      <c r="GBE313" s="1"/>
      <c r="GBF313" s="1"/>
      <c r="GBG313" s="1"/>
      <c r="GBH313" s="1"/>
      <c r="GBI313" s="1"/>
      <c r="GBJ313" s="1"/>
      <c r="GBK313" s="1"/>
      <c r="GBL313" s="1"/>
      <c r="GBM313" s="1"/>
      <c r="GBN313" s="1"/>
      <c r="GBO313" s="1"/>
      <c r="GBP313" s="1"/>
      <c r="GBQ313" s="1"/>
      <c r="GBR313" s="1"/>
      <c r="GBS313" s="1"/>
      <c r="GBT313" s="1"/>
      <c r="GBU313" s="1"/>
      <c r="GBV313" s="1"/>
      <c r="GBW313" s="1"/>
      <c r="GBX313" s="1"/>
      <c r="GBY313" s="1"/>
      <c r="GBZ313" s="1"/>
      <c r="GCA313" s="1"/>
      <c r="GCB313" s="1"/>
      <c r="GCC313" s="1"/>
      <c r="GCD313" s="1"/>
      <c r="GCE313" s="1"/>
      <c r="GCF313" s="1"/>
      <c r="GCG313" s="1"/>
      <c r="GCH313" s="1"/>
      <c r="GCI313" s="1"/>
      <c r="GCJ313" s="1"/>
      <c r="GCK313" s="1"/>
      <c r="GCL313" s="1"/>
      <c r="GCM313" s="1"/>
      <c r="GCN313" s="1"/>
      <c r="GCO313" s="1"/>
      <c r="GCP313" s="1"/>
      <c r="GCQ313" s="1"/>
      <c r="GCR313" s="1"/>
      <c r="GCS313" s="1"/>
      <c r="GCT313" s="1"/>
      <c r="GCU313" s="1"/>
      <c r="GCV313" s="1"/>
      <c r="GCW313" s="1"/>
      <c r="GCX313" s="1"/>
      <c r="GCY313" s="1"/>
      <c r="GCZ313" s="1"/>
      <c r="GDA313" s="1"/>
      <c r="GDB313" s="1"/>
      <c r="GDC313" s="1"/>
      <c r="GDD313" s="1"/>
      <c r="GDE313" s="1"/>
      <c r="GDF313" s="1"/>
      <c r="GDG313" s="1"/>
      <c r="GDH313" s="1"/>
      <c r="GDI313" s="1"/>
      <c r="GDJ313" s="1"/>
      <c r="GDK313" s="1"/>
      <c r="GDL313" s="1"/>
      <c r="GDM313" s="1"/>
      <c r="GDN313" s="1"/>
      <c r="GDO313" s="1"/>
      <c r="GDP313" s="1"/>
      <c r="GDQ313" s="1"/>
      <c r="GDR313" s="1"/>
      <c r="GDS313" s="1"/>
      <c r="GDT313" s="1"/>
      <c r="GDU313" s="1"/>
      <c r="GDV313" s="1"/>
      <c r="GDW313" s="1"/>
      <c r="GDX313" s="1"/>
      <c r="GDY313" s="1"/>
      <c r="GDZ313" s="1"/>
      <c r="GEA313" s="1"/>
      <c r="GEB313" s="1"/>
      <c r="GEC313" s="1"/>
      <c r="GED313" s="1"/>
      <c r="GEE313" s="1"/>
      <c r="GEF313" s="1"/>
      <c r="GEG313" s="1"/>
      <c r="GEH313" s="1"/>
      <c r="GEI313" s="1"/>
      <c r="GEJ313" s="1"/>
      <c r="GEK313" s="1"/>
      <c r="GEL313" s="1"/>
      <c r="GEM313" s="1"/>
      <c r="GEN313" s="1"/>
      <c r="GEO313" s="1"/>
      <c r="GEP313" s="1"/>
      <c r="GEQ313" s="1"/>
      <c r="GER313" s="1"/>
      <c r="GES313" s="1"/>
      <c r="GET313" s="1"/>
      <c r="GEU313" s="1"/>
      <c r="GEV313" s="1"/>
      <c r="GEW313" s="1"/>
      <c r="GEX313" s="1"/>
      <c r="GEY313" s="1"/>
      <c r="GEZ313" s="1"/>
      <c r="GFA313" s="1"/>
      <c r="GFB313" s="1"/>
      <c r="GFC313" s="1"/>
      <c r="GFD313" s="1"/>
      <c r="GFE313" s="1"/>
      <c r="GFF313" s="1"/>
      <c r="GFG313" s="1"/>
      <c r="GFH313" s="1"/>
      <c r="GFI313" s="1"/>
      <c r="GFJ313" s="1"/>
      <c r="GFK313" s="1"/>
      <c r="GFL313" s="1"/>
      <c r="GFM313" s="1"/>
      <c r="GFN313" s="1"/>
      <c r="GFO313" s="1"/>
      <c r="GFP313" s="1"/>
      <c r="GFQ313" s="1"/>
      <c r="GFR313" s="1"/>
      <c r="GFS313" s="1"/>
      <c r="GFT313" s="1"/>
      <c r="GFU313" s="1"/>
      <c r="GFV313" s="1"/>
      <c r="GFW313" s="1"/>
      <c r="GFX313" s="1"/>
      <c r="GFY313" s="1"/>
      <c r="GFZ313" s="1"/>
      <c r="GGA313" s="1"/>
      <c r="GGB313" s="1"/>
      <c r="GGC313" s="1"/>
      <c r="GGD313" s="1"/>
      <c r="GGE313" s="1"/>
      <c r="GGF313" s="1"/>
      <c r="GGG313" s="1"/>
      <c r="GGH313" s="1"/>
      <c r="GGI313" s="1"/>
      <c r="GGJ313" s="1"/>
      <c r="GGK313" s="1"/>
      <c r="GGL313" s="1"/>
      <c r="GGM313" s="1"/>
      <c r="GGN313" s="1"/>
      <c r="GGO313" s="1"/>
      <c r="GGP313" s="1"/>
      <c r="GGQ313" s="1"/>
      <c r="GGR313" s="1"/>
      <c r="GGS313" s="1"/>
      <c r="GGT313" s="1"/>
      <c r="GGU313" s="1"/>
      <c r="GGV313" s="1"/>
      <c r="GGW313" s="1"/>
      <c r="GGX313" s="1"/>
      <c r="GGY313" s="1"/>
      <c r="GGZ313" s="1"/>
      <c r="GHA313" s="1"/>
      <c r="GHB313" s="1"/>
      <c r="GHC313" s="1"/>
      <c r="GHD313" s="1"/>
      <c r="GHE313" s="1"/>
      <c r="GHF313" s="1"/>
      <c r="GHG313" s="1"/>
      <c r="GHH313" s="1"/>
      <c r="GHI313" s="1"/>
      <c r="GHJ313" s="1"/>
      <c r="GHK313" s="1"/>
      <c r="GHL313" s="1"/>
      <c r="GHM313" s="1"/>
      <c r="GHN313" s="1"/>
      <c r="GHO313" s="1"/>
      <c r="GHP313" s="1"/>
      <c r="GHQ313" s="1"/>
      <c r="GHR313" s="1"/>
      <c r="GHS313" s="1"/>
      <c r="GHT313" s="1"/>
      <c r="GHU313" s="1"/>
      <c r="GHV313" s="1"/>
      <c r="GHW313" s="1"/>
      <c r="GHX313" s="1"/>
      <c r="GHY313" s="1"/>
      <c r="GHZ313" s="1"/>
      <c r="GIA313" s="1"/>
      <c r="GIB313" s="1"/>
      <c r="GIC313" s="1"/>
      <c r="GID313" s="1"/>
      <c r="GIE313" s="1"/>
      <c r="GIF313" s="1"/>
      <c r="GIG313" s="1"/>
      <c r="GIH313" s="1"/>
      <c r="GII313" s="1"/>
      <c r="GIJ313" s="1"/>
      <c r="GIK313" s="1"/>
      <c r="GIL313" s="1"/>
      <c r="GIM313" s="1"/>
      <c r="GIN313" s="1"/>
      <c r="GIO313" s="1"/>
      <c r="GIP313" s="1"/>
      <c r="GIQ313" s="1"/>
      <c r="GIR313" s="1"/>
      <c r="GIS313" s="1"/>
      <c r="GIT313" s="1"/>
      <c r="GIU313" s="1"/>
      <c r="GIV313" s="1"/>
      <c r="GIW313" s="1"/>
      <c r="GIX313" s="1"/>
      <c r="GIY313" s="1"/>
      <c r="GIZ313" s="1"/>
      <c r="GJA313" s="1"/>
      <c r="GJB313" s="1"/>
      <c r="GJC313" s="1"/>
      <c r="GJD313" s="1"/>
      <c r="GJE313" s="1"/>
      <c r="GJF313" s="1"/>
      <c r="GJG313" s="1"/>
      <c r="GJH313" s="1"/>
      <c r="GJI313" s="1"/>
      <c r="GJJ313" s="1"/>
      <c r="GJK313" s="1"/>
      <c r="GJL313" s="1"/>
      <c r="GJM313" s="1"/>
      <c r="GJN313" s="1"/>
      <c r="GJO313" s="1"/>
      <c r="GJP313" s="1"/>
      <c r="GJQ313" s="1"/>
      <c r="GJR313" s="1"/>
      <c r="GJS313" s="1"/>
      <c r="GJT313" s="1"/>
      <c r="GJU313" s="1"/>
      <c r="GJV313" s="1"/>
      <c r="GJW313" s="1"/>
      <c r="GJX313" s="1"/>
      <c r="GJY313" s="1"/>
      <c r="GJZ313" s="1"/>
      <c r="GKA313" s="1"/>
      <c r="GKB313" s="1"/>
      <c r="GKC313" s="1"/>
      <c r="GKD313" s="1"/>
      <c r="GKE313" s="1"/>
      <c r="GKF313" s="1"/>
      <c r="GKG313" s="1"/>
      <c r="GKH313" s="1"/>
      <c r="GKI313" s="1"/>
      <c r="GKJ313" s="1"/>
      <c r="GKK313" s="1"/>
      <c r="GKL313" s="1"/>
      <c r="GKM313" s="1"/>
      <c r="GKN313" s="1"/>
      <c r="GKO313" s="1"/>
      <c r="GKP313" s="1"/>
      <c r="GKQ313" s="1"/>
      <c r="GKR313" s="1"/>
      <c r="GKS313" s="1"/>
      <c r="GKT313" s="1"/>
      <c r="GKU313" s="1"/>
      <c r="GKV313" s="1"/>
      <c r="GKW313" s="1"/>
      <c r="GKX313" s="1"/>
      <c r="GKY313" s="1"/>
      <c r="GKZ313" s="1"/>
      <c r="GLA313" s="1"/>
      <c r="GLB313" s="1"/>
      <c r="GLC313" s="1"/>
      <c r="GLD313" s="1"/>
      <c r="GLE313" s="1"/>
      <c r="GLF313" s="1"/>
      <c r="GLG313" s="1"/>
      <c r="GLH313" s="1"/>
      <c r="GLI313" s="1"/>
      <c r="GLJ313" s="1"/>
      <c r="GLK313" s="1"/>
      <c r="GLL313" s="1"/>
      <c r="GLM313" s="1"/>
      <c r="GLN313" s="1"/>
      <c r="GLO313" s="1"/>
      <c r="GLP313" s="1"/>
      <c r="GLQ313" s="1"/>
      <c r="GLR313" s="1"/>
      <c r="GLS313" s="1"/>
      <c r="GLT313" s="1"/>
      <c r="GLU313" s="1"/>
      <c r="GLV313" s="1"/>
      <c r="GLW313" s="1"/>
      <c r="GLX313" s="1"/>
      <c r="GLY313" s="1"/>
      <c r="GLZ313" s="1"/>
      <c r="GMA313" s="1"/>
      <c r="GMB313" s="1"/>
      <c r="GMC313" s="1"/>
      <c r="GMD313" s="1"/>
      <c r="GME313" s="1"/>
      <c r="GMF313" s="1"/>
      <c r="GMG313" s="1"/>
      <c r="GMH313" s="1"/>
      <c r="GMI313" s="1"/>
      <c r="GMJ313" s="1"/>
      <c r="GMK313" s="1"/>
      <c r="GML313" s="1"/>
      <c r="GMM313" s="1"/>
      <c r="GMN313" s="1"/>
      <c r="GMO313" s="1"/>
      <c r="GMP313" s="1"/>
      <c r="GMQ313" s="1"/>
      <c r="GMR313" s="1"/>
      <c r="GMS313" s="1"/>
      <c r="GMT313" s="1"/>
      <c r="GMU313" s="1"/>
      <c r="GMV313" s="1"/>
      <c r="GMW313" s="1"/>
      <c r="GMX313" s="1"/>
      <c r="GMY313" s="1"/>
      <c r="GMZ313" s="1"/>
      <c r="GNA313" s="1"/>
      <c r="GNB313" s="1"/>
      <c r="GNC313" s="1"/>
      <c r="GND313" s="1"/>
      <c r="GNE313" s="1"/>
      <c r="GNF313" s="1"/>
      <c r="GNG313" s="1"/>
      <c r="GNH313" s="1"/>
      <c r="GNI313" s="1"/>
      <c r="GNJ313" s="1"/>
      <c r="GNK313" s="1"/>
      <c r="GNL313" s="1"/>
      <c r="GNM313" s="1"/>
      <c r="GNN313" s="1"/>
      <c r="GNO313" s="1"/>
      <c r="GNP313" s="1"/>
      <c r="GNQ313" s="1"/>
      <c r="GNR313" s="1"/>
      <c r="GNS313" s="1"/>
      <c r="GNT313" s="1"/>
      <c r="GNU313" s="1"/>
      <c r="GNV313" s="1"/>
      <c r="GNW313" s="1"/>
      <c r="GNX313" s="1"/>
      <c r="GNY313" s="1"/>
      <c r="GNZ313" s="1"/>
      <c r="GOA313" s="1"/>
      <c r="GOB313" s="1"/>
      <c r="GOC313" s="1"/>
      <c r="GOD313" s="1"/>
      <c r="GOE313" s="1"/>
      <c r="GOF313" s="1"/>
      <c r="GOG313" s="1"/>
      <c r="GOH313" s="1"/>
      <c r="GOI313" s="1"/>
      <c r="GOJ313" s="1"/>
      <c r="GOK313" s="1"/>
      <c r="GOL313" s="1"/>
      <c r="GOM313" s="1"/>
      <c r="GON313" s="1"/>
      <c r="GOO313" s="1"/>
      <c r="GOP313" s="1"/>
      <c r="GOQ313" s="1"/>
      <c r="GOR313" s="1"/>
      <c r="GOS313" s="1"/>
      <c r="GOT313" s="1"/>
      <c r="GOU313" s="1"/>
      <c r="GOV313" s="1"/>
      <c r="GOW313" s="1"/>
      <c r="GOX313" s="1"/>
      <c r="GOY313" s="1"/>
      <c r="GOZ313" s="1"/>
      <c r="GPA313" s="1"/>
      <c r="GPB313" s="1"/>
      <c r="GPC313" s="1"/>
      <c r="GPD313" s="1"/>
      <c r="GPE313" s="1"/>
      <c r="GPF313" s="1"/>
      <c r="GPG313" s="1"/>
      <c r="GPH313" s="1"/>
      <c r="GPI313" s="1"/>
      <c r="GPJ313" s="1"/>
      <c r="GPK313" s="1"/>
      <c r="GPL313" s="1"/>
      <c r="GPM313" s="1"/>
      <c r="GPN313" s="1"/>
      <c r="GPO313" s="1"/>
      <c r="GPP313" s="1"/>
      <c r="GPQ313" s="1"/>
      <c r="GPR313" s="1"/>
      <c r="GPS313" s="1"/>
      <c r="GPT313" s="1"/>
      <c r="GPU313" s="1"/>
      <c r="GPV313" s="1"/>
      <c r="GPW313" s="1"/>
      <c r="GPX313" s="1"/>
      <c r="GPY313" s="1"/>
      <c r="GPZ313" s="1"/>
      <c r="GQA313" s="1"/>
      <c r="GQB313" s="1"/>
      <c r="GQC313" s="1"/>
      <c r="GQD313" s="1"/>
      <c r="GQE313" s="1"/>
      <c r="GQF313" s="1"/>
      <c r="GQG313" s="1"/>
      <c r="GQH313" s="1"/>
      <c r="GQI313" s="1"/>
      <c r="GQJ313" s="1"/>
      <c r="GQK313" s="1"/>
      <c r="GQL313" s="1"/>
      <c r="GQM313" s="1"/>
      <c r="GQN313" s="1"/>
      <c r="GQO313" s="1"/>
      <c r="GQP313" s="1"/>
      <c r="GQQ313" s="1"/>
      <c r="GQR313" s="1"/>
      <c r="GQS313" s="1"/>
      <c r="GQT313" s="1"/>
      <c r="GQU313" s="1"/>
      <c r="GQV313" s="1"/>
      <c r="GQW313" s="1"/>
      <c r="GQX313" s="1"/>
      <c r="GQY313" s="1"/>
      <c r="GQZ313" s="1"/>
      <c r="GRA313" s="1"/>
      <c r="GRB313" s="1"/>
      <c r="GRC313" s="1"/>
      <c r="GRD313" s="1"/>
      <c r="GRE313" s="1"/>
      <c r="GRF313" s="1"/>
      <c r="GRG313" s="1"/>
      <c r="GRH313" s="1"/>
      <c r="GRI313" s="1"/>
      <c r="GRJ313" s="1"/>
      <c r="GRK313" s="1"/>
      <c r="GRL313" s="1"/>
      <c r="GRM313" s="1"/>
      <c r="GRN313" s="1"/>
      <c r="GRO313" s="1"/>
      <c r="GRP313" s="1"/>
      <c r="GRQ313" s="1"/>
      <c r="GRR313" s="1"/>
      <c r="GRS313" s="1"/>
      <c r="GRT313" s="1"/>
      <c r="GRU313" s="1"/>
      <c r="GRV313" s="1"/>
      <c r="GRW313" s="1"/>
      <c r="GRX313" s="1"/>
      <c r="GRY313" s="1"/>
      <c r="GRZ313" s="1"/>
      <c r="GSA313" s="1"/>
      <c r="GSB313" s="1"/>
      <c r="GSC313" s="1"/>
      <c r="GSD313" s="1"/>
      <c r="GSE313" s="1"/>
      <c r="GSF313" s="1"/>
      <c r="GSG313" s="1"/>
      <c r="GSH313" s="1"/>
      <c r="GSI313" s="1"/>
      <c r="GSJ313" s="1"/>
      <c r="GSK313" s="1"/>
      <c r="GSL313" s="1"/>
      <c r="GSM313" s="1"/>
      <c r="GSN313" s="1"/>
      <c r="GSO313" s="1"/>
      <c r="GSP313" s="1"/>
      <c r="GSQ313" s="1"/>
      <c r="GSR313" s="1"/>
      <c r="GSS313" s="1"/>
      <c r="GST313" s="1"/>
      <c r="GSU313" s="1"/>
      <c r="GSV313" s="1"/>
      <c r="GSW313" s="1"/>
      <c r="GSX313" s="1"/>
      <c r="GSY313" s="1"/>
      <c r="GSZ313" s="1"/>
      <c r="GTA313" s="1"/>
      <c r="GTB313" s="1"/>
      <c r="GTC313" s="1"/>
      <c r="GTD313" s="1"/>
      <c r="GTE313" s="1"/>
      <c r="GTF313" s="1"/>
      <c r="GTG313" s="1"/>
      <c r="GTH313" s="1"/>
      <c r="GTI313" s="1"/>
      <c r="GTJ313" s="1"/>
      <c r="GTK313" s="1"/>
      <c r="GTL313" s="1"/>
      <c r="GTM313" s="1"/>
      <c r="GTN313" s="1"/>
      <c r="GTO313" s="1"/>
      <c r="GTP313" s="1"/>
      <c r="GTQ313" s="1"/>
      <c r="GTR313" s="1"/>
      <c r="GTS313" s="1"/>
      <c r="GTT313" s="1"/>
      <c r="GTU313" s="1"/>
      <c r="GTV313" s="1"/>
      <c r="GTW313" s="1"/>
      <c r="GTX313" s="1"/>
      <c r="GTY313" s="1"/>
      <c r="GTZ313" s="1"/>
      <c r="GUA313" s="1"/>
      <c r="GUB313" s="1"/>
      <c r="GUC313" s="1"/>
      <c r="GUD313" s="1"/>
      <c r="GUE313" s="1"/>
      <c r="GUF313" s="1"/>
      <c r="GUG313" s="1"/>
      <c r="GUH313" s="1"/>
      <c r="GUI313" s="1"/>
      <c r="GUJ313" s="1"/>
      <c r="GUK313" s="1"/>
      <c r="GUL313" s="1"/>
      <c r="GUM313" s="1"/>
      <c r="GUN313" s="1"/>
      <c r="GUO313" s="1"/>
      <c r="GUP313" s="1"/>
      <c r="GUQ313" s="1"/>
      <c r="GUR313" s="1"/>
      <c r="GUS313" s="1"/>
      <c r="GUT313" s="1"/>
      <c r="GUU313" s="1"/>
      <c r="GUV313" s="1"/>
      <c r="GUW313" s="1"/>
      <c r="GUX313" s="1"/>
      <c r="GUY313" s="1"/>
      <c r="GUZ313" s="1"/>
      <c r="GVA313" s="1"/>
      <c r="GVB313" s="1"/>
      <c r="GVC313" s="1"/>
      <c r="GVD313" s="1"/>
      <c r="GVE313" s="1"/>
      <c r="GVF313" s="1"/>
      <c r="GVG313" s="1"/>
      <c r="GVH313" s="1"/>
      <c r="GVI313" s="1"/>
      <c r="GVJ313" s="1"/>
      <c r="GVK313" s="1"/>
      <c r="GVL313" s="1"/>
      <c r="GVM313" s="1"/>
      <c r="GVN313" s="1"/>
      <c r="GVO313" s="1"/>
      <c r="GVP313" s="1"/>
      <c r="GVQ313" s="1"/>
      <c r="GVR313" s="1"/>
      <c r="GVS313" s="1"/>
      <c r="GVT313" s="1"/>
      <c r="GVU313" s="1"/>
      <c r="GVV313" s="1"/>
      <c r="GVW313" s="1"/>
      <c r="GVX313" s="1"/>
      <c r="GVY313" s="1"/>
      <c r="GVZ313" s="1"/>
      <c r="GWA313" s="1"/>
      <c r="GWB313" s="1"/>
      <c r="GWC313" s="1"/>
      <c r="GWD313" s="1"/>
      <c r="GWE313" s="1"/>
      <c r="GWF313" s="1"/>
      <c r="GWG313" s="1"/>
      <c r="GWH313" s="1"/>
      <c r="GWI313" s="1"/>
      <c r="GWJ313" s="1"/>
      <c r="GWK313" s="1"/>
      <c r="GWL313" s="1"/>
      <c r="GWM313" s="1"/>
      <c r="GWN313" s="1"/>
      <c r="GWO313" s="1"/>
      <c r="GWP313" s="1"/>
      <c r="GWQ313" s="1"/>
      <c r="GWR313" s="1"/>
      <c r="GWS313" s="1"/>
      <c r="GWT313" s="1"/>
      <c r="GWU313" s="1"/>
      <c r="GWV313" s="1"/>
      <c r="GWW313" s="1"/>
      <c r="GWX313" s="1"/>
      <c r="GWY313" s="1"/>
      <c r="GWZ313" s="1"/>
      <c r="GXA313" s="1"/>
      <c r="GXB313" s="1"/>
      <c r="GXC313" s="1"/>
      <c r="GXD313" s="1"/>
      <c r="GXE313" s="1"/>
      <c r="GXF313" s="1"/>
      <c r="GXG313" s="1"/>
      <c r="GXH313" s="1"/>
      <c r="GXI313" s="1"/>
      <c r="GXJ313" s="1"/>
      <c r="GXK313" s="1"/>
      <c r="GXL313" s="1"/>
      <c r="GXM313" s="1"/>
      <c r="GXN313" s="1"/>
      <c r="GXO313" s="1"/>
      <c r="GXP313" s="1"/>
      <c r="GXQ313" s="1"/>
      <c r="GXR313" s="1"/>
      <c r="GXS313" s="1"/>
      <c r="GXT313" s="1"/>
      <c r="GXU313" s="1"/>
      <c r="GXV313" s="1"/>
      <c r="GXW313" s="1"/>
      <c r="GXX313" s="1"/>
      <c r="GXY313" s="1"/>
      <c r="GXZ313" s="1"/>
      <c r="GYA313" s="1"/>
      <c r="GYB313" s="1"/>
      <c r="GYC313" s="1"/>
      <c r="GYD313" s="1"/>
      <c r="GYE313" s="1"/>
      <c r="GYF313" s="1"/>
      <c r="GYG313" s="1"/>
      <c r="GYH313" s="1"/>
      <c r="GYI313" s="1"/>
      <c r="GYJ313" s="1"/>
      <c r="GYK313" s="1"/>
      <c r="GYL313" s="1"/>
      <c r="GYM313" s="1"/>
      <c r="GYN313" s="1"/>
      <c r="GYO313" s="1"/>
      <c r="GYP313" s="1"/>
      <c r="GYQ313" s="1"/>
      <c r="GYR313" s="1"/>
      <c r="GYS313" s="1"/>
      <c r="GYT313" s="1"/>
      <c r="GYU313" s="1"/>
      <c r="GYV313" s="1"/>
      <c r="GYW313" s="1"/>
      <c r="GYX313" s="1"/>
      <c r="GYY313" s="1"/>
      <c r="GYZ313" s="1"/>
      <c r="GZA313" s="1"/>
      <c r="GZB313" s="1"/>
      <c r="GZC313" s="1"/>
      <c r="GZD313" s="1"/>
      <c r="GZE313" s="1"/>
      <c r="GZF313" s="1"/>
      <c r="GZG313" s="1"/>
      <c r="GZH313" s="1"/>
      <c r="GZI313" s="1"/>
      <c r="GZJ313" s="1"/>
      <c r="GZK313" s="1"/>
      <c r="GZL313" s="1"/>
      <c r="GZM313" s="1"/>
      <c r="GZN313" s="1"/>
      <c r="GZO313" s="1"/>
      <c r="GZP313" s="1"/>
      <c r="GZQ313" s="1"/>
      <c r="GZR313" s="1"/>
      <c r="GZS313" s="1"/>
      <c r="GZT313" s="1"/>
      <c r="GZU313" s="1"/>
      <c r="GZV313" s="1"/>
      <c r="GZW313" s="1"/>
      <c r="GZX313" s="1"/>
      <c r="GZY313" s="1"/>
      <c r="GZZ313" s="1"/>
      <c r="HAA313" s="1"/>
      <c r="HAB313" s="1"/>
      <c r="HAC313" s="1"/>
      <c r="HAD313" s="1"/>
      <c r="HAE313" s="1"/>
      <c r="HAF313" s="1"/>
      <c r="HAG313" s="1"/>
      <c r="HAH313" s="1"/>
      <c r="HAI313" s="1"/>
      <c r="HAJ313" s="1"/>
      <c r="HAK313" s="1"/>
      <c r="HAL313" s="1"/>
      <c r="HAM313" s="1"/>
      <c r="HAN313" s="1"/>
      <c r="HAO313" s="1"/>
      <c r="HAP313" s="1"/>
      <c r="HAQ313" s="1"/>
      <c r="HAR313" s="1"/>
      <c r="HAS313" s="1"/>
      <c r="HAT313" s="1"/>
      <c r="HAU313" s="1"/>
      <c r="HAV313" s="1"/>
      <c r="HAW313" s="1"/>
      <c r="HAX313" s="1"/>
      <c r="HAY313" s="1"/>
      <c r="HAZ313" s="1"/>
      <c r="HBA313" s="1"/>
      <c r="HBB313" s="1"/>
      <c r="HBC313" s="1"/>
      <c r="HBD313" s="1"/>
      <c r="HBE313" s="1"/>
      <c r="HBF313" s="1"/>
      <c r="HBG313" s="1"/>
      <c r="HBH313" s="1"/>
      <c r="HBI313" s="1"/>
      <c r="HBJ313" s="1"/>
      <c r="HBK313" s="1"/>
      <c r="HBL313" s="1"/>
      <c r="HBM313" s="1"/>
      <c r="HBN313" s="1"/>
      <c r="HBO313" s="1"/>
      <c r="HBP313" s="1"/>
      <c r="HBQ313" s="1"/>
      <c r="HBR313" s="1"/>
      <c r="HBS313" s="1"/>
      <c r="HBT313" s="1"/>
      <c r="HBU313" s="1"/>
      <c r="HBV313" s="1"/>
      <c r="HBW313" s="1"/>
      <c r="HBX313" s="1"/>
      <c r="HBY313" s="1"/>
      <c r="HBZ313" s="1"/>
      <c r="HCA313" s="1"/>
      <c r="HCB313" s="1"/>
      <c r="HCC313" s="1"/>
      <c r="HCD313" s="1"/>
      <c r="HCE313" s="1"/>
      <c r="HCF313" s="1"/>
      <c r="HCG313" s="1"/>
      <c r="HCH313" s="1"/>
      <c r="HCI313" s="1"/>
      <c r="HCJ313" s="1"/>
      <c r="HCK313" s="1"/>
      <c r="HCL313" s="1"/>
      <c r="HCM313" s="1"/>
      <c r="HCN313" s="1"/>
      <c r="HCO313" s="1"/>
      <c r="HCP313" s="1"/>
      <c r="HCQ313" s="1"/>
      <c r="HCR313" s="1"/>
      <c r="HCS313" s="1"/>
      <c r="HCT313" s="1"/>
      <c r="HCU313" s="1"/>
      <c r="HCV313" s="1"/>
      <c r="HCW313" s="1"/>
      <c r="HCX313" s="1"/>
      <c r="HCY313" s="1"/>
      <c r="HCZ313" s="1"/>
      <c r="HDA313" s="1"/>
      <c r="HDB313" s="1"/>
      <c r="HDC313" s="1"/>
      <c r="HDD313" s="1"/>
      <c r="HDE313" s="1"/>
      <c r="HDF313" s="1"/>
      <c r="HDG313" s="1"/>
      <c r="HDH313" s="1"/>
      <c r="HDI313" s="1"/>
      <c r="HDJ313" s="1"/>
      <c r="HDK313" s="1"/>
      <c r="HDL313" s="1"/>
      <c r="HDM313" s="1"/>
      <c r="HDN313" s="1"/>
      <c r="HDO313" s="1"/>
      <c r="HDP313" s="1"/>
      <c r="HDQ313" s="1"/>
      <c r="HDR313" s="1"/>
      <c r="HDS313" s="1"/>
      <c r="HDT313" s="1"/>
      <c r="HDU313" s="1"/>
      <c r="HDV313" s="1"/>
      <c r="HDW313" s="1"/>
      <c r="HDX313" s="1"/>
      <c r="HDY313" s="1"/>
      <c r="HDZ313" s="1"/>
      <c r="HEA313" s="1"/>
      <c r="HEB313" s="1"/>
      <c r="HEC313" s="1"/>
      <c r="HED313" s="1"/>
      <c r="HEE313" s="1"/>
      <c r="HEF313" s="1"/>
      <c r="HEG313" s="1"/>
      <c r="HEH313" s="1"/>
      <c r="HEI313" s="1"/>
      <c r="HEJ313" s="1"/>
      <c r="HEK313" s="1"/>
      <c r="HEL313" s="1"/>
      <c r="HEM313" s="1"/>
      <c r="HEN313" s="1"/>
      <c r="HEO313" s="1"/>
      <c r="HEP313" s="1"/>
      <c r="HEQ313" s="1"/>
      <c r="HER313" s="1"/>
      <c r="HES313" s="1"/>
      <c r="HET313" s="1"/>
      <c r="HEU313" s="1"/>
      <c r="HEV313" s="1"/>
      <c r="HEW313" s="1"/>
      <c r="HEX313" s="1"/>
      <c r="HEY313" s="1"/>
      <c r="HEZ313" s="1"/>
      <c r="HFA313" s="1"/>
      <c r="HFB313" s="1"/>
      <c r="HFC313" s="1"/>
      <c r="HFD313" s="1"/>
      <c r="HFE313" s="1"/>
      <c r="HFF313" s="1"/>
      <c r="HFG313" s="1"/>
      <c r="HFH313" s="1"/>
      <c r="HFI313" s="1"/>
      <c r="HFJ313" s="1"/>
      <c r="HFK313" s="1"/>
      <c r="HFL313" s="1"/>
      <c r="HFM313" s="1"/>
      <c r="HFN313" s="1"/>
      <c r="HFO313" s="1"/>
      <c r="HFP313" s="1"/>
      <c r="HFQ313" s="1"/>
      <c r="HFR313" s="1"/>
      <c r="HFS313" s="1"/>
      <c r="HFT313" s="1"/>
      <c r="HFU313" s="1"/>
      <c r="HFV313" s="1"/>
      <c r="HFW313" s="1"/>
      <c r="HFX313" s="1"/>
      <c r="HFY313" s="1"/>
      <c r="HFZ313" s="1"/>
      <c r="HGA313" s="1"/>
      <c r="HGB313" s="1"/>
      <c r="HGC313" s="1"/>
      <c r="HGD313" s="1"/>
      <c r="HGE313" s="1"/>
      <c r="HGF313" s="1"/>
      <c r="HGG313" s="1"/>
      <c r="HGH313" s="1"/>
      <c r="HGI313" s="1"/>
      <c r="HGJ313" s="1"/>
      <c r="HGK313" s="1"/>
      <c r="HGL313" s="1"/>
      <c r="HGM313" s="1"/>
      <c r="HGN313" s="1"/>
      <c r="HGO313" s="1"/>
      <c r="HGP313" s="1"/>
      <c r="HGQ313" s="1"/>
      <c r="HGR313" s="1"/>
      <c r="HGS313" s="1"/>
      <c r="HGT313" s="1"/>
      <c r="HGU313" s="1"/>
      <c r="HGV313" s="1"/>
      <c r="HGW313" s="1"/>
      <c r="HGX313" s="1"/>
      <c r="HGY313" s="1"/>
      <c r="HGZ313" s="1"/>
      <c r="HHA313" s="1"/>
      <c r="HHB313" s="1"/>
      <c r="HHC313" s="1"/>
      <c r="HHD313" s="1"/>
      <c r="HHE313" s="1"/>
      <c r="HHF313" s="1"/>
      <c r="HHG313" s="1"/>
      <c r="HHH313" s="1"/>
      <c r="HHI313" s="1"/>
      <c r="HHJ313" s="1"/>
      <c r="HHK313" s="1"/>
      <c r="HHL313" s="1"/>
      <c r="HHM313" s="1"/>
      <c r="HHN313" s="1"/>
      <c r="HHO313" s="1"/>
      <c r="HHP313" s="1"/>
      <c r="HHQ313" s="1"/>
      <c r="HHR313" s="1"/>
      <c r="HHS313" s="1"/>
      <c r="HHT313" s="1"/>
      <c r="HHU313" s="1"/>
      <c r="HHV313" s="1"/>
      <c r="HHW313" s="1"/>
      <c r="HHX313" s="1"/>
      <c r="HHY313" s="1"/>
      <c r="HHZ313" s="1"/>
      <c r="HIA313" s="1"/>
      <c r="HIB313" s="1"/>
      <c r="HIC313" s="1"/>
      <c r="HID313" s="1"/>
      <c r="HIE313" s="1"/>
      <c r="HIF313" s="1"/>
      <c r="HIG313" s="1"/>
      <c r="HIH313" s="1"/>
      <c r="HII313" s="1"/>
      <c r="HIJ313" s="1"/>
      <c r="HIK313" s="1"/>
      <c r="HIL313" s="1"/>
      <c r="HIM313" s="1"/>
      <c r="HIN313" s="1"/>
      <c r="HIO313" s="1"/>
      <c r="HIP313" s="1"/>
      <c r="HIQ313" s="1"/>
      <c r="HIR313" s="1"/>
      <c r="HIS313" s="1"/>
      <c r="HIT313" s="1"/>
      <c r="HIU313" s="1"/>
      <c r="HIV313" s="1"/>
      <c r="HIW313" s="1"/>
      <c r="HIX313" s="1"/>
      <c r="HIY313" s="1"/>
      <c r="HIZ313" s="1"/>
      <c r="HJA313" s="1"/>
      <c r="HJB313" s="1"/>
      <c r="HJC313" s="1"/>
      <c r="HJD313" s="1"/>
      <c r="HJE313" s="1"/>
      <c r="HJF313" s="1"/>
      <c r="HJG313" s="1"/>
      <c r="HJH313" s="1"/>
      <c r="HJI313" s="1"/>
      <c r="HJJ313" s="1"/>
      <c r="HJK313" s="1"/>
      <c r="HJL313" s="1"/>
      <c r="HJM313" s="1"/>
      <c r="HJN313" s="1"/>
      <c r="HJO313" s="1"/>
      <c r="HJP313" s="1"/>
      <c r="HJQ313" s="1"/>
      <c r="HJR313" s="1"/>
      <c r="HJS313" s="1"/>
      <c r="HJT313" s="1"/>
      <c r="HJU313" s="1"/>
      <c r="HJV313" s="1"/>
      <c r="HJW313" s="1"/>
      <c r="HJX313" s="1"/>
      <c r="HJY313" s="1"/>
      <c r="HJZ313" s="1"/>
      <c r="HKA313" s="1"/>
      <c r="HKB313" s="1"/>
      <c r="HKC313" s="1"/>
      <c r="HKD313" s="1"/>
      <c r="HKE313" s="1"/>
      <c r="HKF313" s="1"/>
      <c r="HKG313" s="1"/>
      <c r="HKH313" s="1"/>
      <c r="HKI313" s="1"/>
      <c r="HKJ313" s="1"/>
      <c r="HKK313" s="1"/>
      <c r="HKL313" s="1"/>
      <c r="HKM313" s="1"/>
      <c r="HKN313" s="1"/>
      <c r="HKO313" s="1"/>
      <c r="HKP313" s="1"/>
      <c r="HKQ313" s="1"/>
      <c r="HKR313" s="1"/>
      <c r="HKS313" s="1"/>
      <c r="HKT313" s="1"/>
      <c r="HKU313" s="1"/>
      <c r="HKV313" s="1"/>
      <c r="HKW313" s="1"/>
      <c r="HKX313" s="1"/>
      <c r="HKY313" s="1"/>
      <c r="HKZ313" s="1"/>
      <c r="HLA313" s="1"/>
      <c r="HLB313" s="1"/>
      <c r="HLC313" s="1"/>
      <c r="HLD313" s="1"/>
      <c r="HLE313" s="1"/>
      <c r="HLF313" s="1"/>
      <c r="HLG313" s="1"/>
      <c r="HLH313" s="1"/>
      <c r="HLI313" s="1"/>
      <c r="HLJ313" s="1"/>
      <c r="HLK313" s="1"/>
      <c r="HLL313" s="1"/>
      <c r="HLM313" s="1"/>
      <c r="HLN313" s="1"/>
      <c r="HLO313" s="1"/>
      <c r="HLP313" s="1"/>
      <c r="HLQ313" s="1"/>
      <c r="HLR313" s="1"/>
      <c r="HLS313" s="1"/>
      <c r="HLT313" s="1"/>
      <c r="HLU313" s="1"/>
      <c r="HLV313" s="1"/>
      <c r="HLW313" s="1"/>
      <c r="HLX313" s="1"/>
      <c r="HLY313" s="1"/>
      <c r="HLZ313" s="1"/>
      <c r="HMA313" s="1"/>
      <c r="HMB313" s="1"/>
      <c r="HMC313" s="1"/>
      <c r="HMD313" s="1"/>
      <c r="HME313" s="1"/>
      <c r="HMF313" s="1"/>
      <c r="HMG313" s="1"/>
      <c r="HMH313" s="1"/>
      <c r="HMI313" s="1"/>
      <c r="HMJ313" s="1"/>
      <c r="HMK313" s="1"/>
      <c r="HML313" s="1"/>
      <c r="HMM313" s="1"/>
      <c r="HMN313" s="1"/>
      <c r="HMO313" s="1"/>
      <c r="HMP313" s="1"/>
      <c r="HMQ313" s="1"/>
      <c r="HMR313" s="1"/>
      <c r="HMS313" s="1"/>
      <c r="HMT313" s="1"/>
      <c r="HMU313" s="1"/>
      <c r="HMV313" s="1"/>
      <c r="HMW313" s="1"/>
      <c r="HMX313" s="1"/>
      <c r="HMY313" s="1"/>
      <c r="HMZ313" s="1"/>
      <c r="HNA313" s="1"/>
      <c r="HNB313" s="1"/>
      <c r="HNC313" s="1"/>
      <c r="HND313" s="1"/>
      <c r="HNE313" s="1"/>
      <c r="HNF313" s="1"/>
      <c r="HNG313" s="1"/>
      <c r="HNH313" s="1"/>
      <c r="HNI313" s="1"/>
      <c r="HNJ313" s="1"/>
      <c r="HNK313" s="1"/>
      <c r="HNL313" s="1"/>
      <c r="HNM313" s="1"/>
      <c r="HNN313" s="1"/>
      <c r="HNO313" s="1"/>
      <c r="HNP313" s="1"/>
      <c r="HNQ313" s="1"/>
      <c r="HNR313" s="1"/>
      <c r="HNS313" s="1"/>
      <c r="HNT313" s="1"/>
      <c r="HNU313" s="1"/>
      <c r="HNV313" s="1"/>
      <c r="HNW313" s="1"/>
      <c r="HNX313" s="1"/>
      <c r="HNY313" s="1"/>
      <c r="HNZ313" s="1"/>
      <c r="HOA313" s="1"/>
      <c r="HOB313" s="1"/>
      <c r="HOC313" s="1"/>
      <c r="HOD313" s="1"/>
      <c r="HOE313" s="1"/>
      <c r="HOF313" s="1"/>
      <c r="HOG313" s="1"/>
      <c r="HOH313" s="1"/>
      <c r="HOI313" s="1"/>
      <c r="HOJ313" s="1"/>
      <c r="HOK313" s="1"/>
      <c r="HOL313" s="1"/>
      <c r="HOM313" s="1"/>
      <c r="HON313" s="1"/>
      <c r="HOO313" s="1"/>
      <c r="HOP313" s="1"/>
      <c r="HOQ313" s="1"/>
      <c r="HOR313" s="1"/>
      <c r="HOS313" s="1"/>
      <c r="HOT313" s="1"/>
      <c r="HOU313" s="1"/>
      <c r="HOV313" s="1"/>
      <c r="HOW313" s="1"/>
      <c r="HOX313" s="1"/>
      <c r="HOY313" s="1"/>
      <c r="HOZ313" s="1"/>
      <c r="HPA313" s="1"/>
      <c r="HPB313" s="1"/>
      <c r="HPC313" s="1"/>
      <c r="HPD313" s="1"/>
      <c r="HPE313" s="1"/>
      <c r="HPF313" s="1"/>
      <c r="HPG313" s="1"/>
      <c r="HPH313" s="1"/>
      <c r="HPI313" s="1"/>
      <c r="HPJ313" s="1"/>
      <c r="HPK313" s="1"/>
      <c r="HPL313" s="1"/>
      <c r="HPM313" s="1"/>
      <c r="HPN313" s="1"/>
      <c r="HPO313" s="1"/>
      <c r="HPP313" s="1"/>
      <c r="HPQ313" s="1"/>
      <c r="HPR313" s="1"/>
      <c r="HPS313" s="1"/>
      <c r="HPT313" s="1"/>
      <c r="HPU313" s="1"/>
      <c r="HPV313" s="1"/>
      <c r="HPW313" s="1"/>
      <c r="HPX313" s="1"/>
      <c r="HPY313" s="1"/>
      <c r="HPZ313" s="1"/>
      <c r="HQA313" s="1"/>
      <c r="HQB313" s="1"/>
      <c r="HQC313" s="1"/>
      <c r="HQD313" s="1"/>
      <c r="HQE313" s="1"/>
      <c r="HQF313" s="1"/>
      <c r="HQG313" s="1"/>
      <c r="HQH313" s="1"/>
      <c r="HQI313" s="1"/>
      <c r="HQJ313" s="1"/>
      <c r="HQK313" s="1"/>
      <c r="HQL313" s="1"/>
      <c r="HQM313" s="1"/>
      <c r="HQN313" s="1"/>
      <c r="HQO313" s="1"/>
      <c r="HQP313" s="1"/>
      <c r="HQQ313" s="1"/>
      <c r="HQR313" s="1"/>
      <c r="HQS313" s="1"/>
      <c r="HQT313" s="1"/>
      <c r="HQU313" s="1"/>
      <c r="HQV313" s="1"/>
      <c r="HQW313" s="1"/>
      <c r="HQX313" s="1"/>
      <c r="HQY313" s="1"/>
      <c r="HQZ313" s="1"/>
      <c r="HRA313" s="1"/>
      <c r="HRB313" s="1"/>
      <c r="HRC313" s="1"/>
      <c r="HRD313" s="1"/>
      <c r="HRE313" s="1"/>
      <c r="HRF313" s="1"/>
      <c r="HRG313" s="1"/>
      <c r="HRH313" s="1"/>
      <c r="HRI313" s="1"/>
      <c r="HRJ313" s="1"/>
      <c r="HRK313" s="1"/>
      <c r="HRL313" s="1"/>
      <c r="HRM313" s="1"/>
      <c r="HRN313" s="1"/>
      <c r="HRO313" s="1"/>
      <c r="HRP313" s="1"/>
      <c r="HRQ313" s="1"/>
      <c r="HRR313" s="1"/>
      <c r="HRS313" s="1"/>
      <c r="HRT313" s="1"/>
      <c r="HRU313" s="1"/>
      <c r="HRV313" s="1"/>
      <c r="HRW313" s="1"/>
      <c r="HRX313" s="1"/>
      <c r="HRY313" s="1"/>
      <c r="HRZ313" s="1"/>
      <c r="HSA313" s="1"/>
      <c r="HSB313" s="1"/>
      <c r="HSC313" s="1"/>
      <c r="HSD313" s="1"/>
      <c r="HSE313" s="1"/>
      <c r="HSF313" s="1"/>
      <c r="HSG313" s="1"/>
      <c r="HSH313" s="1"/>
      <c r="HSI313" s="1"/>
      <c r="HSJ313" s="1"/>
      <c r="HSK313" s="1"/>
      <c r="HSL313" s="1"/>
      <c r="HSM313" s="1"/>
      <c r="HSN313" s="1"/>
      <c r="HSO313" s="1"/>
      <c r="HSP313" s="1"/>
      <c r="HSQ313" s="1"/>
      <c r="HSR313" s="1"/>
      <c r="HSS313" s="1"/>
      <c r="HST313" s="1"/>
      <c r="HSU313" s="1"/>
      <c r="HSV313" s="1"/>
      <c r="HSW313" s="1"/>
      <c r="HSX313" s="1"/>
      <c r="HSY313" s="1"/>
      <c r="HSZ313" s="1"/>
      <c r="HTA313" s="1"/>
      <c r="HTB313" s="1"/>
      <c r="HTC313" s="1"/>
      <c r="HTD313" s="1"/>
      <c r="HTE313" s="1"/>
      <c r="HTF313" s="1"/>
      <c r="HTG313" s="1"/>
      <c r="HTH313" s="1"/>
      <c r="HTI313" s="1"/>
      <c r="HTJ313" s="1"/>
      <c r="HTK313" s="1"/>
      <c r="HTL313" s="1"/>
      <c r="HTM313" s="1"/>
      <c r="HTN313" s="1"/>
      <c r="HTO313" s="1"/>
      <c r="HTP313" s="1"/>
      <c r="HTQ313" s="1"/>
      <c r="HTR313" s="1"/>
      <c r="HTS313" s="1"/>
      <c r="HTT313" s="1"/>
      <c r="HTU313" s="1"/>
      <c r="HTV313" s="1"/>
      <c r="HTW313" s="1"/>
      <c r="HTX313" s="1"/>
      <c r="HTY313" s="1"/>
      <c r="HTZ313" s="1"/>
      <c r="HUA313" s="1"/>
      <c r="HUB313" s="1"/>
      <c r="HUC313" s="1"/>
      <c r="HUD313" s="1"/>
      <c r="HUE313" s="1"/>
      <c r="HUF313" s="1"/>
      <c r="HUG313" s="1"/>
      <c r="HUH313" s="1"/>
      <c r="HUI313" s="1"/>
      <c r="HUJ313" s="1"/>
      <c r="HUK313" s="1"/>
      <c r="HUL313" s="1"/>
      <c r="HUM313" s="1"/>
      <c r="HUN313" s="1"/>
      <c r="HUO313" s="1"/>
      <c r="HUP313" s="1"/>
      <c r="HUQ313" s="1"/>
      <c r="HUR313" s="1"/>
      <c r="HUS313" s="1"/>
      <c r="HUT313" s="1"/>
      <c r="HUU313" s="1"/>
      <c r="HUV313" s="1"/>
      <c r="HUW313" s="1"/>
      <c r="HUX313" s="1"/>
      <c r="HUY313" s="1"/>
      <c r="HUZ313" s="1"/>
      <c r="HVA313" s="1"/>
      <c r="HVB313" s="1"/>
      <c r="HVC313" s="1"/>
      <c r="HVD313" s="1"/>
      <c r="HVE313" s="1"/>
      <c r="HVF313" s="1"/>
      <c r="HVG313" s="1"/>
      <c r="HVH313" s="1"/>
      <c r="HVI313" s="1"/>
      <c r="HVJ313" s="1"/>
      <c r="HVK313" s="1"/>
      <c r="HVL313" s="1"/>
      <c r="HVM313" s="1"/>
      <c r="HVN313" s="1"/>
      <c r="HVO313" s="1"/>
      <c r="HVP313" s="1"/>
      <c r="HVQ313" s="1"/>
      <c r="HVR313" s="1"/>
      <c r="HVS313" s="1"/>
      <c r="HVT313" s="1"/>
      <c r="HVU313" s="1"/>
      <c r="HVV313" s="1"/>
      <c r="HVW313" s="1"/>
      <c r="HVX313" s="1"/>
      <c r="HVY313" s="1"/>
      <c r="HVZ313" s="1"/>
      <c r="HWA313" s="1"/>
      <c r="HWB313" s="1"/>
      <c r="HWC313" s="1"/>
      <c r="HWD313" s="1"/>
      <c r="HWE313" s="1"/>
      <c r="HWF313" s="1"/>
      <c r="HWG313" s="1"/>
      <c r="HWH313" s="1"/>
      <c r="HWI313" s="1"/>
      <c r="HWJ313" s="1"/>
      <c r="HWK313" s="1"/>
      <c r="HWL313" s="1"/>
      <c r="HWM313" s="1"/>
      <c r="HWN313" s="1"/>
      <c r="HWO313" s="1"/>
      <c r="HWP313" s="1"/>
      <c r="HWQ313" s="1"/>
      <c r="HWR313" s="1"/>
      <c r="HWS313" s="1"/>
      <c r="HWT313" s="1"/>
      <c r="HWU313" s="1"/>
      <c r="HWV313" s="1"/>
      <c r="HWW313" s="1"/>
      <c r="HWX313" s="1"/>
      <c r="HWY313" s="1"/>
      <c r="HWZ313" s="1"/>
      <c r="HXA313" s="1"/>
      <c r="HXB313" s="1"/>
      <c r="HXC313" s="1"/>
      <c r="HXD313" s="1"/>
      <c r="HXE313" s="1"/>
      <c r="HXF313" s="1"/>
      <c r="HXG313" s="1"/>
      <c r="HXH313" s="1"/>
      <c r="HXI313" s="1"/>
      <c r="HXJ313" s="1"/>
      <c r="HXK313" s="1"/>
      <c r="HXL313" s="1"/>
      <c r="HXM313" s="1"/>
      <c r="HXN313" s="1"/>
      <c r="HXO313" s="1"/>
      <c r="HXP313" s="1"/>
      <c r="HXQ313" s="1"/>
      <c r="HXR313" s="1"/>
      <c r="HXS313" s="1"/>
      <c r="HXT313" s="1"/>
      <c r="HXU313" s="1"/>
      <c r="HXV313" s="1"/>
      <c r="HXW313" s="1"/>
      <c r="HXX313" s="1"/>
      <c r="HXY313" s="1"/>
      <c r="HXZ313" s="1"/>
      <c r="HYA313" s="1"/>
      <c r="HYB313" s="1"/>
      <c r="HYC313" s="1"/>
      <c r="HYD313" s="1"/>
      <c r="HYE313" s="1"/>
      <c r="HYF313" s="1"/>
      <c r="HYG313" s="1"/>
      <c r="HYH313" s="1"/>
      <c r="HYI313" s="1"/>
      <c r="HYJ313" s="1"/>
      <c r="HYK313" s="1"/>
      <c r="HYL313" s="1"/>
      <c r="HYM313" s="1"/>
      <c r="HYN313" s="1"/>
      <c r="HYO313" s="1"/>
      <c r="HYP313" s="1"/>
      <c r="HYQ313" s="1"/>
      <c r="HYR313" s="1"/>
      <c r="HYS313" s="1"/>
      <c r="HYT313" s="1"/>
      <c r="HYU313" s="1"/>
      <c r="HYV313" s="1"/>
      <c r="HYW313" s="1"/>
      <c r="HYX313" s="1"/>
      <c r="HYY313" s="1"/>
      <c r="HYZ313" s="1"/>
      <c r="HZA313" s="1"/>
      <c r="HZB313" s="1"/>
      <c r="HZC313" s="1"/>
      <c r="HZD313" s="1"/>
      <c r="HZE313" s="1"/>
      <c r="HZF313" s="1"/>
      <c r="HZG313" s="1"/>
      <c r="HZH313" s="1"/>
      <c r="HZI313" s="1"/>
      <c r="HZJ313" s="1"/>
      <c r="HZK313" s="1"/>
      <c r="HZL313" s="1"/>
      <c r="HZM313" s="1"/>
      <c r="HZN313" s="1"/>
      <c r="HZO313" s="1"/>
      <c r="HZP313" s="1"/>
      <c r="HZQ313" s="1"/>
      <c r="HZR313" s="1"/>
      <c r="HZS313" s="1"/>
      <c r="HZT313" s="1"/>
      <c r="HZU313" s="1"/>
      <c r="HZV313" s="1"/>
      <c r="HZW313" s="1"/>
      <c r="HZX313" s="1"/>
      <c r="HZY313" s="1"/>
      <c r="HZZ313" s="1"/>
      <c r="IAA313" s="1"/>
      <c r="IAB313" s="1"/>
      <c r="IAC313" s="1"/>
      <c r="IAD313" s="1"/>
      <c r="IAE313" s="1"/>
      <c r="IAF313" s="1"/>
      <c r="IAG313" s="1"/>
      <c r="IAH313" s="1"/>
      <c r="IAI313" s="1"/>
      <c r="IAJ313" s="1"/>
      <c r="IAK313" s="1"/>
      <c r="IAL313" s="1"/>
      <c r="IAM313" s="1"/>
      <c r="IAN313" s="1"/>
      <c r="IAO313" s="1"/>
      <c r="IAP313" s="1"/>
      <c r="IAQ313" s="1"/>
      <c r="IAR313" s="1"/>
      <c r="IAS313" s="1"/>
      <c r="IAT313" s="1"/>
      <c r="IAU313" s="1"/>
      <c r="IAV313" s="1"/>
      <c r="IAW313" s="1"/>
      <c r="IAX313" s="1"/>
      <c r="IAY313" s="1"/>
      <c r="IAZ313" s="1"/>
      <c r="IBA313" s="1"/>
      <c r="IBB313" s="1"/>
      <c r="IBC313" s="1"/>
      <c r="IBD313" s="1"/>
      <c r="IBE313" s="1"/>
      <c r="IBF313" s="1"/>
      <c r="IBG313" s="1"/>
      <c r="IBH313" s="1"/>
      <c r="IBI313" s="1"/>
      <c r="IBJ313" s="1"/>
      <c r="IBK313" s="1"/>
      <c r="IBL313" s="1"/>
      <c r="IBM313" s="1"/>
      <c r="IBN313" s="1"/>
      <c r="IBO313" s="1"/>
      <c r="IBP313" s="1"/>
      <c r="IBQ313" s="1"/>
      <c r="IBR313" s="1"/>
      <c r="IBS313" s="1"/>
      <c r="IBT313" s="1"/>
      <c r="IBU313" s="1"/>
      <c r="IBV313" s="1"/>
      <c r="IBW313" s="1"/>
      <c r="IBX313" s="1"/>
      <c r="IBY313" s="1"/>
      <c r="IBZ313" s="1"/>
      <c r="ICA313" s="1"/>
      <c r="ICB313" s="1"/>
      <c r="ICC313" s="1"/>
      <c r="ICD313" s="1"/>
      <c r="ICE313" s="1"/>
      <c r="ICF313" s="1"/>
      <c r="ICG313" s="1"/>
      <c r="ICH313" s="1"/>
      <c r="ICI313" s="1"/>
      <c r="ICJ313" s="1"/>
      <c r="ICK313" s="1"/>
      <c r="ICL313" s="1"/>
      <c r="ICM313" s="1"/>
      <c r="ICN313" s="1"/>
      <c r="ICO313" s="1"/>
      <c r="ICP313" s="1"/>
      <c r="ICQ313" s="1"/>
      <c r="ICR313" s="1"/>
      <c r="ICS313" s="1"/>
      <c r="ICT313" s="1"/>
      <c r="ICU313" s="1"/>
      <c r="ICV313" s="1"/>
      <c r="ICW313" s="1"/>
      <c r="ICX313" s="1"/>
      <c r="ICY313" s="1"/>
      <c r="ICZ313" s="1"/>
      <c r="IDA313" s="1"/>
      <c r="IDB313" s="1"/>
      <c r="IDC313" s="1"/>
      <c r="IDD313" s="1"/>
      <c r="IDE313" s="1"/>
      <c r="IDF313" s="1"/>
      <c r="IDG313" s="1"/>
      <c r="IDH313" s="1"/>
      <c r="IDI313" s="1"/>
      <c r="IDJ313" s="1"/>
      <c r="IDK313" s="1"/>
      <c r="IDL313" s="1"/>
      <c r="IDM313" s="1"/>
      <c r="IDN313" s="1"/>
      <c r="IDO313" s="1"/>
      <c r="IDP313" s="1"/>
      <c r="IDQ313" s="1"/>
      <c r="IDR313" s="1"/>
      <c r="IDS313" s="1"/>
      <c r="IDT313" s="1"/>
      <c r="IDU313" s="1"/>
      <c r="IDV313" s="1"/>
      <c r="IDW313" s="1"/>
      <c r="IDX313" s="1"/>
      <c r="IDY313" s="1"/>
      <c r="IDZ313" s="1"/>
      <c r="IEA313" s="1"/>
      <c r="IEB313" s="1"/>
      <c r="IEC313" s="1"/>
      <c r="IED313" s="1"/>
      <c r="IEE313" s="1"/>
      <c r="IEF313" s="1"/>
      <c r="IEG313" s="1"/>
      <c r="IEH313" s="1"/>
      <c r="IEI313" s="1"/>
      <c r="IEJ313" s="1"/>
      <c r="IEK313" s="1"/>
      <c r="IEL313" s="1"/>
      <c r="IEM313" s="1"/>
      <c r="IEN313" s="1"/>
      <c r="IEO313" s="1"/>
      <c r="IEP313" s="1"/>
      <c r="IEQ313" s="1"/>
      <c r="IER313" s="1"/>
      <c r="IES313" s="1"/>
      <c r="IET313" s="1"/>
      <c r="IEU313" s="1"/>
      <c r="IEV313" s="1"/>
      <c r="IEW313" s="1"/>
      <c r="IEX313" s="1"/>
      <c r="IEY313" s="1"/>
      <c r="IEZ313" s="1"/>
      <c r="IFA313" s="1"/>
      <c r="IFB313" s="1"/>
      <c r="IFC313" s="1"/>
      <c r="IFD313" s="1"/>
      <c r="IFE313" s="1"/>
      <c r="IFF313" s="1"/>
      <c r="IFG313" s="1"/>
      <c r="IFH313" s="1"/>
      <c r="IFI313" s="1"/>
      <c r="IFJ313" s="1"/>
      <c r="IFK313" s="1"/>
      <c r="IFL313" s="1"/>
      <c r="IFM313" s="1"/>
      <c r="IFN313" s="1"/>
      <c r="IFO313" s="1"/>
      <c r="IFP313" s="1"/>
      <c r="IFQ313" s="1"/>
      <c r="IFR313" s="1"/>
      <c r="IFS313" s="1"/>
      <c r="IFT313" s="1"/>
      <c r="IFU313" s="1"/>
      <c r="IFV313" s="1"/>
      <c r="IFW313" s="1"/>
      <c r="IFX313" s="1"/>
      <c r="IFY313" s="1"/>
      <c r="IFZ313" s="1"/>
      <c r="IGA313" s="1"/>
      <c r="IGB313" s="1"/>
      <c r="IGC313" s="1"/>
      <c r="IGD313" s="1"/>
      <c r="IGE313" s="1"/>
      <c r="IGF313" s="1"/>
      <c r="IGG313" s="1"/>
      <c r="IGH313" s="1"/>
      <c r="IGI313" s="1"/>
      <c r="IGJ313" s="1"/>
      <c r="IGK313" s="1"/>
      <c r="IGL313" s="1"/>
      <c r="IGM313" s="1"/>
      <c r="IGN313" s="1"/>
      <c r="IGO313" s="1"/>
      <c r="IGP313" s="1"/>
      <c r="IGQ313" s="1"/>
      <c r="IGR313" s="1"/>
      <c r="IGS313" s="1"/>
      <c r="IGT313" s="1"/>
      <c r="IGU313" s="1"/>
      <c r="IGV313" s="1"/>
      <c r="IGW313" s="1"/>
      <c r="IGX313" s="1"/>
      <c r="IGY313" s="1"/>
      <c r="IGZ313" s="1"/>
      <c r="IHA313" s="1"/>
      <c r="IHB313" s="1"/>
      <c r="IHC313" s="1"/>
      <c r="IHD313" s="1"/>
      <c r="IHE313" s="1"/>
      <c r="IHF313" s="1"/>
      <c r="IHG313" s="1"/>
      <c r="IHH313" s="1"/>
      <c r="IHI313" s="1"/>
      <c r="IHJ313" s="1"/>
      <c r="IHK313" s="1"/>
      <c r="IHL313" s="1"/>
      <c r="IHM313" s="1"/>
      <c r="IHN313" s="1"/>
      <c r="IHO313" s="1"/>
      <c r="IHP313" s="1"/>
      <c r="IHQ313" s="1"/>
      <c r="IHR313" s="1"/>
      <c r="IHS313" s="1"/>
      <c r="IHT313" s="1"/>
      <c r="IHU313" s="1"/>
      <c r="IHV313" s="1"/>
      <c r="IHW313" s="1"/>
      <c r="IHX313" s="1"/>
      <c r="IHY313" s="1"/>
      <c r="IHZ313" s="1"/>
      <c r="IIA313" s="1"/>
      <c r="IIB313" s="1"/>
      <c r="IIC313" s="1"/>
      <c r="IID313" s="1"/>
      <c r="IIE313" s="1"/>
      <c r="IIF313" s="1"/>
      <c r="IIG313" s="1"/>
      <c r="IIH313" s="1"/>
      <c r="III313" s="1"/>
      <c r="IIJ313" s="1"/>
      <c r="IIK313" s="1"/>
      <c r="IIL313" s="1"/>
      <c r="IIM313" s="1"/>
      <c r="IIN313" s="1"/>
      <c r="IIO313" s="1"/>
      <c r="IIP313" s="1"/>
      <c r="IIQ313" s="1"/>
      <c r="IIR313" s="1"/>
      <c r="IIS313" s="1"/>
      <c r="IIT313" s="1"/>
      <c r="IIU313" s="1"/>
      <c r="IIV313" s="1"/>
      <c r="IIW313" s="1"/>
      <c r="IIX313" s="1"/>
      <c r="IIY313" s="1"/>
      <c r="IIZ313" s="1"/>
      <c r="IJA313" s="1"/>
      <c r="IJB313" s="1"/>
      <c r="IJC313" s="1"/>
      <c r="IJD313" s="1"/>
      <c r="IJE313" s="1"/>
      <c r="IJF313" s="1"/>
      <c r="IJG313" s="1"/>
      <c r="IJH313" s="1"/>
      <c r="IJI313" s="1"/>
      <c r="IJJ313" s="1"/>
      <c r="IJK313" s="1"/>
      <c r="IJL313" s="1"/>
      <c r="IJM313" s="1"/>
      <c r="IJN313" s="1"/>
      <c r="IJO313" s="1"/>
      <c r="IJP313" s="1"/>
      <c r="IJQ313" s="1"/>
      <c r="IJR313" s="1"/>
      <c r="IJS313" s="1"/>
      <c r="IJT313" s="1"/>
      <c r="IJU313" s="1"/>
      <c r="IJV313" s="1"/>
      <c r="IJW313" s="1"/>
      <c r="IJX313" s="1"/>
      <c r="IJY313" s="1"/>
      <c r="IJZ313" s="1"/>
      <c r="IKA313" s="1"/>
      <c r="IKB313" s="1"/>
      <c r="IKC313" s="1"/>
      <c r="IKD313" s="1"/>
      <c r="IKE313" s="1"/>
      <c r="IKF313" s="1"/>
      <c r="IKG313" s="1"/>
      <c r="IKH313" s="1"/>
      <c r="IKI313" s="1"/>
      <c r="IKJ313" s="1"/>
      <c r="IKK313" s="1"/>
      <c r="IKL313" s="1"/>
      <c r="IKM313" s="1"/>
      <c r="IKN313" s="1"/>
      <c r="IKO313" s="1"/>
      <c r="IKP313" s="1"/>
      <c r="IKQ313" s="1"/>
      <c r="IKR313" s="1"/>
      <c r="IKS313" s="1"/>
      <c r="IKT313" s="1"/>
      <c r="IKU313" s="1"/>
      <c r="IKV313" s="1"/>
      <c r="IKW313" s="1"/>
      <c r="IKX313" s="1"/>
      <c r="IKY313" s="1"/>
      <c r="IKZ313" s="1"/>
      <c r="ILA313" s="1"/>
      <c r="ILB313" s="1"/>
      <c r="ILC313" s="1"/>
      <c r="ILD313" s="1"/>
      <c r="ILE313" s="1"/>
      <c r="ILF313" s="1"/>
      <c r="ILG313" s="1"/>
      <c r="ILH313" s="1"/>
      <c r="ILI313" s="1"/>
      <c r="ILJ313" s="1"/>
      <c r="ILK313" s="1"/>
      <c r="ILL313" s="1"/>
      <c r="ILM313" s="1"/>
      <c r="ILN313" s="1"/>
      <c r="ILO313" s="1"/>
      <c r="ILP313" s="1"/>
      <c r="ILQ313" s="1"/>
      <c r="ILR313" s="1"/>
      <c r="ILS313" s="1"/>
      <c r="ILT313" s="1"/>
      <c r="ILU313" s="1"/>
      <c r="ILV313" s="1"/>
      <c r="ILW313" s="1"/>
      <c r="ILX313" s="1"/>
      <c r="ILY313" s="1"/>
      <c r="ILZ313" s="1"/>
      <c r="IMA313" s="1"/>
      <c r="IMB313" s="1"/>
      <c r="IMC313" s="1"/>
      <c r="IMD313" s="1"/>
      <c r="IME313" s="1"/>
      <c r="IMF313" s="1"/>
      <c r="IMG313" s="1"/>
      <c r="IMH313" s="1"/>
      <c r="IMI313" s="1"/>
      <c r="IMJ313" s="1"/>
      <c r="IMK313" s="1"/>
      <c r="IML313" s="1"/>
      <c r="IMM313" s="1"/>
      <c r="IMN313" s="1"/>
      <c r="IMO313" s="1"/>
      <c r="IMP313" s="1"/>
      <c r="IMQ313" s="1"/>
      <c r="IMR313" s="1"/>
      <c r="IMS313" s="1"/>
      <c r="IMT313" s="1"/>
      <c r="IMU313" s="1"/>
      <c r="IMV313" s="1"/>
      <c r="IMW313" s="1"/>
      <c r="IMX313" s="1"/>
      <c r="IMY313" s="1"/>
      <c r="IMZ313" s="1"/>
      <c r="INA313" s="1"/>
      <c r="INB313" s="1"/>
      <c r="INC313" s="1"/>
      <c r="IND313" s="1"/>
      <c r="INE313" s="1"/>
      <c r="INF313" s="1"/>
      <c r="ING313" s="1"/>
      <c r="INH313" s="1"/>
      <c r="INI313" s="1"/>
      <c r="INJ313" s="1"/>
      <c r="INK313" s="1"/>
      <c r="INL313" s="1"/>
      <c r="INM313" s="1"/>
      <c r="INN313" s="1"/>
      <c r="INO313" s="1"/>
      <c r="INP313" s="1"/>
      <c r="INQ313" s="1"/>
      <c r="INR313" s="1"/>
      <c r="INS313" s="1"/>
      <c r="INT313" s="1"/>
      <c r="INU313" s="1"/>
      <c r="INV313" s="1"/>
      <c r="INW313" s="1"/>
      <c r="INX313" s="1"/>
      <c r="INY313" s="1"/>
      <c r="INZ313" s="1"/>
      <c r="IOA313" s="1"/>
      <c r="IOB313" s="1"/>
      <c r="IOC313" s="1"/>
      <c r="IOD313" s="1"/>
      <c r="IOE313" s="1"/>
      <c r="IOF313" s="1"/>
      <c r="IOG313" s="1"/>
      <c r="IOH313" s="1"/>
      <c r="IOI313" s="1"/>
      <c r="IOJ313" s="1"/>
      <c r="IOK313" s="1"/>
      <c r="IOL313" s="1"/>
      <c r="IOM313" s="1"/>
      <c r="ION313" s="1"/>
      <c r="IOO313" s="1"/>
      <c r="IOP313" s="1"/>
      <c r="IOQ313" s="1"/>
      <c r="IOR313" s="1"/>
      <c r="IOS313" s="1"/>
      <c r="IOT313" s="1"/>
      <c r="IOU313" s="1"/>
      <c r="IOV313" s="1"/>
      <c r="IOW313" s="1"/>
      <c r="IOX313" s="1"/>
      <c r="IOY313" s="1"/>
      <c r="IOZ313" s="1"/>
      <c r="IPA313" s="1"/>
      <c r="IPB313" s="1"/>
      <c r="IPC313" s="1"/>
      <c r="IPD313" s="1"/>
      <c r="IPE313" s="1"/>
      <c r="IPF313" s="1"/>
      <c r="IPG313" s="1"/>
      <c r="IPH313" s="1"/>
      <c r="IPI313" s="1"/>
      <c r="IPJ313" s="1"/>
      <c r="IPK313" s="1"/>
      <c r="IPL313" s="1"/>
      <c r="IPM313" s="1"/>
      <c r="IPN313" s="1"/>
      <c r="IPO313" s="1"/>
      <c r="IPP313" s="1"/>
      <c r="IPQ313" s="1"/>
      <c r="IPR313" s="1"/>
      <c r="IPS313" s="1"/>
      <c r="IPT313" s="1"/>
      <c r="IPU313" s="1"/>
      <c r="IPV313" s="1"/>
      <c r="IPW313" s="1"/>
      <c r="IPX313" s="1"/>
      <c r="IPY313" s="1"/>
      <c r="IPZ313" s="1"/>
      <c r="IQA313" s="1"/>
      <c r="IQB313" s="1"/>
      <c r="IQC313" s="1"/>
      <c r="IQD313" s="1"/>
      <c r="IQE313" s="1"/>
      <c r="IQF313" s="1"/>
      <c r="IQG313" s="1"/>
      <c r="IQH313" s="1"/>
      <c r="IQI313" s="1"/>
      <c r="IQJ313" s="1"/>
      <c r="IQK313" s="1"/>
      <c r="IQL313" s="1"/>
      <c r="IQM313" s="1"/>
      <c r="IQN313" s="1"/>
      <c r="IQO313" s="1"/>
      <c r="IQP313" s="1"/>
      <c r="IQQ313" s="1"/>
      <c r="IQR313" s="1"/>
      <c r="IQS313" s="1"/>
      <c r="IQT313" s="1"/>
      <c r="IQU313" s="1"/>
      <c r="IQV313" s="1"/>
      <c r="IQW313" s="1"/>
      <c r="IQX313" s="1"/>
      <c r="IQY313" s="1"/>
      <c r="IQZ313" s="1"/>
      <c r="IRA313" s="1"/>
      <c r="IRB313" s="1"/>
      <c r="IRC313" s="1"/>
      <c r="IRD313" s="1"/>
      <c r="IRE313" s="1"/>
      <c r="IRF313" s="1"/>
      <c r="IRG313" s="1"/>
      <c r="IRH313" s="1"/>
      <c r="IRI313" s="1"/>
      <c r="IRJ313" s="1"/>
      <c r="IRK313" s="1"/>
      <c r="IRL313" s="1"/>
      <c r="IRM313" s="1"/>
      <c r="IRN313" s="1"/>
      <c r="IRO313" s="1"/>
      <c r="IRP313" s="1"/>
      <c r="IRQ313" s="1"/>
      <c r="IRR313" s="1"/>
      <c r="IRS313" s="1"/>
      <c r="IRT313" s="1"/>
      <c r="IRU313" s="1"/>
      <c r="IRV313" s="1"/>
      <c r="IRW313" s="1"/>
      <c r="IRX313" s="1"/>
      <c r="IRY313" s="1"/>
      <c r="IRZ313" s="1"/>
      <c r="ISA313" s="1"/>
      <c r="ISB313" s="1"/>
      <c r="ISC313" s="1"/>
      <c r="ISD313" s="1"/>
      <c r="ISE313" s="1"/>
      <c r="ISF313" s="1"/>
      <c r="ISG313" s="1"/>
      <c r="ISH313" s="1"/>
      <c r="ISI313" s="1"/>
      <c r="ISJ313" s="1"/>
      <c r="ISK313" s="1"/>
      <c r="ISL313" s="1"/>
      <c r="ISM313" s="1"/>
      <c r="ISN313" s="1"/>
      <c r="ISO313" s="1"/>
      <c r="ISP313" s="1"/>
      <c r="ISQ313" s="1"/>
      <c r="ISR313" s="1"/>
      <c r="ISS313" s="1"/>
      <c r="IST313" s="1"/>
      <c r="ISU313" s="1"/>
      <c r="ISV313" s="1"/>
      <c r="ISW313" s="1"/>
      <c r="ISX313" s="1"/>
      <c r="ISY313" s="1"/>
      <c r="ISZ313" s="1"/>
      <c r="ITA313" s="1"/>
      <c r="ITB313" s="1"/>
      <c r="ITC313" s="1"/>
      <c r="ITD313" s="1"/>
      <c r="ITE313" s="1"/>
      <c r="ITF313" s="1"/>
      <c r="ITG313" s="1"/>
      <c r="ITH313" s="1"/>
      <c r="ITI313" s="1"/>
      <c r="ITJ313" s="1"/>
      <c r="ITK313" s="1"/>
      <c r="ITL313" s="1"/>
      <c r="ITM313" s="1"/>
      <c r="ITN313" s="1"/>
      <c r="ITO313" s="1"/>
      <c r="ITP313" s="1"/>
      <c r="ITQ313" s="1"/>
      <c r="ITR313" s="1"/>
      <c r="ITS313" s="1"/>
      <c r="ITT313" s="1"/>
      <c r="ITU313" s="1"/>
      <c r="ITV313" s="1"/>
      <c r="ITW313" s="1"/>
      <c r="ITX313" s="1"/>
      <c r="ITY313" s="1"/>
      <c r="ITZ313" s="1"/>
      <c r="IUA313" s="1"/>
      <c r="IUB313" s="1"/>
      <c r="IUC313" s="1"/>
      <c r="IUD313" s="1"/>
      <c r="IUE313" s="1"/>
      <c r="IUF313" s="1"/>
      <c r="IUG313" s="1"/>
      <c r="IUH313" s="1"/>
      <c r="IUI313" s="1"/>
      <c r="IUJ313" s="1"/>
      <c r="IUK313" s="1"/>
      <c r="IUL313" s="1"/>
      <c r="IUM313" s="1"/>
      <c r="IUN313" s="1"/>
      <c r="IUO313" s="1"/>
      <c r="IUP313" s="1"/>
      <c r="IUQ313" s="1"/>
      <c r="IUR313" s="1"/>
      <c r="IUS313" s="1"/>
      <c r="IUT313" s="1"/>
      <c r="IUU313" s="1"/>
      <c r="IUV313" s="1"/>
      <c r="IUW313" s="1"/>
      <c r="IUX313" s="1"/>
      <c r="IUY313" s="1"/>
      <c r="IUZ313" s="1"/>
      <c r="IVA313" s="1"/>
      <c r="IVB313" s="1"/>
      <c r="IVC313" s="1"/>
      <c r="IVD313" s="1"/>
      <c r="IVE313" s="1"/>
      <c r="IVF313" s="1"/>
      <c r="IVG313" s="1"/>
      <c r="IVH313" s="1"/>
      <c r="IVI313" s="1"/>
      <c r="IVJ313" s="1"/>
      <c r="IVK313" s="1"/>
      <c r="IVL313" s="1"/>
      <c r="IVM313" s="1"/>
      <c r="IVN313" s="1"/>
      <c r="IVO313" s="1"/>
      <c r="IVP313" s="1"/>
      <c r="IVQ313" s="1"/>
      <c r="IVR313" s="1"/>
      <c r="IVS313" s="1"/>
      <c r="IVT313" s="1"/>
      <c r="IVU313" s="1"/>
      <c r="IVV313" s="1"/>
      <c r="IVW313" s="1"/>
      <c r="IVX313" s="1"/>
      <c r="IVY313" s="1"/>
      <c r="IVZ313" s="1"/>
      <c r="IWA313" s="1"/>
      <c r="IWB313" s="1"/>
      <c r="IWC313" s="1"/>
      <c r="IWD313" s="1"/>
      <c r="IWE313" s="1"/>
      <c r="IWF313" s="1"/>
      <c r="IWG313" s="1"/>
      <c r="IWH313" s="1"/>
      <c r="IWI313" s="1"/>
      <c r="IWJ313" s="1"/>
      <c r="IWK313" s="1"/>
      <c r="IWL313" s="1"/>
      <c r="IWM313" s="1"/>
      <c r="IWN313" s="1"/>
      <c r="IWO313" s="1"/>
      <c r="IWP313" s="1"/>
      <c r="IWQ313" s="1"/>
      <c r="IWR313" s="1"/>
      <c r="IWS313" s="1"/>
      <c r="IWT313" s="1"/>
      <c r="IWU313" s="1"/>
      <c r="IWV313" s="1"/>
      <c r="IWW313" s="1"/>
      <c r="IWX313" s="1"/>
      <c r="IWY313" s="1"/>
      <c r="IWZ313" s="1"/>
      <c r="IXA313" s="1"/>
      <c r="IXB313" s="1"/>
      <c r="IXC313" s="1"/>
      <c r="IXD313" s="1"/>
      <c r="IXE313" s="1"/>
      <c r="IXF313" s="1"/>
      <c r="IXG313" s="1"/>
      <c r="IXH313" s="1"/>
      <c r="IXI313" s="1"/>
      <c r="IXJ313" s="1"/>
      <c r="IXK313" s="1"/>
      <c r="IXL313" s="1"/>
      <c r="IXM313" s="1"/>
      <c r="IXN313" s="1"/>
      <c r="IXO313" s="1"/>
      <c r="IXP313" s="1"/>
      <c r="IXQ313" s="1"/>
      <c r="IXR313" s="1"/>
      <c r="IXS313" s="1"/>
      <c r="IXT313" s="1"/>
      <c r="IXU313" s="1"/>
      <c r="IXV313" s="1"/>
      <c r="IXW313" s="1"/>
      <c r="IXX313" s="1"/>
      <c r="IXY313" s="1"/>
      <c r="IXZ313" s="1"/>
      <c r="IYA313" s="1"/>
      <c r="IYB313" s="1"/>
      <c r="IYC313" s="1"/>
      <c r="IYD313" s="1"/>
      <c r="IYE313" s="1"/>
      <c r="IYF313" s="1"/>
      <c r="IYG313" s="1"/>
      <c r="IYH313" s="1"/>
      <c r="IYI313" s="1"/>
      <c r="IYJ313" s="1"/>
      <c r="IYK313" s="1"/>
      <c r="IYL313" s="1"/>
      <c r="IYM313" s="1"/>
      <c r="IYN313" s="1"/>
      <c r="IYO313" s="1"/>
      <c r="IYP313" s="1"/>
      <c r="IYQ313" s="1"/>
      <c r="IYR313" s="1"/>
      <c r="IYS313" s="1"/>
      <c r="IYT313" s="1"/>
      <c r="IYU313" s="1"/>
      <c r="IYV313" s="1"/>
      <c r="IYW313" s="1"/>
      <c r="IYX313" s="1"/>
      <c r="IYY313" s="1"/>
      <c r="IYZ313" s="1"/>
      <c r="IZA313" s="1"/>
      <c r="IZB313" s="1"/>
      <c r="IZC313" s="1"/>
      <c r="IZD313" s="1"/>
      <c r="IZE313" s="1"/>
      <c r="IZF313" s="1"/>
      <c r="IZG313" s="1"/>
      <c r="IZH313" s="1"/>
      <c r="IZI313" s="1"/>
      <c r="IZJ313" s="1"/>
      <c r="IZK313" s="1"/>
      <c r="IZL313" s="1"/>
      <c r="IZM313" s="1"/>
      <c r="IZN313" s="1"/>
      <c r="IZO313" s="1"/>
      <c r="IZP313" s="1"/>
      <c r="IZQ313" s="1"/>
      <c r="IZR313" s="1"/>
      <c r="IZS313" s="1"/>
      <c r="IZT313" s="1"/>
      <c r="IZU313" s="1"/>
      <c r="IZV313" s="1"/>
      <c r="IZW313" s="1"/>
      <c r="IZX313" s="1"/>
      <c r="IZY313" s="1"/>
      <c r="IZZ313" s="1"/>
      <c r="JAA313" s="1"/>
      <c r="JAB313" s="1"/>
      <c r="JAC313" s="1"/>
      <c r="JAD313" s="1"/>
      <c r="JAE313" s="1"/>
      <c r="JAF313" s="1"/>
      <c r="JAG313" s="1"/>
      <c r="JAH313" s="1"/>
      <c r="JAI313" s="1"/>
      <c r="JAJ313" s="1"/>
      <c r="JAK313" s="1"/>
      <c r="JAL313" s="1"/>
      <c r="JAM313" s="1"/>
      <c r="JAN313" s="1"/>
      <c r="JAO313" s="1"/>
      <c r="JAP313" s="1"/>
      <c r="JAQ313" s="1"/>
      <c r="JAR313" s="1"/>
      <c r="JAS313" s="1"/>
      <c r="JAT313" s="1"/>
      <c r="JAU313" s="1"/>
      <c r="JAV313" s="1"/>
      <c r="JAW313" s="1"/>
      <c r="JAX313" s="1"/>
      <c r="JAY313" s="1"/>
      <c r="JAZ313" s="1"/>
      <c r="JBA313" s="1"/>
      <c r="JBB313" s="1"/>
      <c r="JBC313" s="1"/>
      <c r="JBD313" s="1"/>
      <c r="JBE313" s="1"/>
      <c r="JBF313" s="1"/>
      <c r="JBG313" s="1"/>
      <c r="JBH313" s="1"/>
      <c r="JBI313" s="1"/>
      <c r="JBJ313" s="1"/>
      <c r="JBK313" s="1"/>
      <c r="JBL313" s="1"/>
      <c r="JBM313" s="1"/>
      <c r="JBN313" s="1"/>
      <c r="JBO313" s="1"/>
      <c r="JBP313" s="1"/>
      <c r="JBQ313" s="1"/>
      <c r="JBR313" s="1"/>
      <c r="JBS313" s="1"/>
      <c r="JBT313" s="1"/>
      <c r="JBU313" s="1"/>
      <c r="JBV313" s="1"/>
      <c r="JBW313" s="1"/>
      <c r="JBX313" s="1"/>
      <c r="JBY313" s="1"/>
      <c r="JBZ313" s="1"/>
      <c r="JCA313" s="1"/>
      <c r="JCB313" s="1"/>
      <c r="JCC313" s="1"/>
      <c r="JCD313" s="1"/>
      <c r="JCE313" s="1"/>
      <c r="JCF313" s="1"/>
      <c r="JCG313" s="1"/>
      <c r="JCH313" s="1"/>
      <c r="JCI313" s="1"/>
      <c r="JCJ313" s="1"/>
      <c r="JCK313" s="1"/>
      <c r="JCL313" s="1"/>
      <c r="JCM313" s="1"/>
      <c r="JCN313" s="1"/>
      <c r="JCO313" s="1"/>
      <c r="JCP313" s="1"/>
      <c r="JCQ313" s="1"/>
      <c r="JCR313" s="1"/>
      <c r="JCS313" s="1"/>
      <c r="JCT313" s="1"/>
      <c r="JCU313" s="1"/>
      <c r="JCV313" s="1"/>
      <c r="JCW313" s="1"/>
      <c r="JCX313" s="1"/>
      <c r="JCY313" s="1"/>
      <c r="JCZ313" s="1"/>
      <c r="JDA313" s="1"/>
      <c r="JDB313" s="1"/>
      <c r="JDC313" s="1"/>
      <c r="JDD313" s="1"/>
      <c r="JDE313" s="1"/>
      <c r="JDF313" s="1"/>
      <c r="JDG313" s="1"/>
      <c r="JDH313" s="1"/>
      <c r="JDI313" s="1"/>
      <c r="JDJ313" s="1"/>
      <c r="JDK313" s="1"/>
      <c r="JDL313" s="1"/>
      <c r="JDM313" s="1"/>
      <c r="JDN313" s="1"/>
      <c r="JDO313" s="1"/>
      <c r="JDP313" s="1"/>
      <c r="JDQ313" s="1"/>
      <c r="JDR313" s="1"/>
      <c r="JDS313" s="1"/>
      <c r="JDT313" s="1"/>
      <c r="JDU313" s="1"/>
      <c r="JDV313" s="1"/>
      <c r="JDW313" s="1"/>
      <c r="JDX313" s="1"/>
      <c r="JDY313" s="1"/>
      <c r="JDZ313" s="1"/>
      <c r="JEA313" s="1"/>
      <c r="JEB313" s="1"/>
      <c r="JEC313" s="1"/>
      <c r="JED313" s="1"/>
      <c r="JEE313" s="1"/>
      <c r="JEF313" s="1"/>
      <c r="JEG313" s="1"/>
      <c r="JEH313" s="1"/>
      <c r="JEI313" s="1"/>
      <c r="JEJ313" s="1"/>
      <c r="JEK313" s="1"/>
      <c r="JEL313" s="1"/>
      <c r="JEM313" s="1"/>
      <c r="JEN313" s="1"/>
      <c r="JEO313" s="1"/>
      <c r="JEP313" s="1"/>
      <c r="JEQ313" s="1"/>
      <c r="JER313" s="1"/>
      <c r="JES313" s="1"/>
      <c r="JET313" s="1"/>
      <c r="JEU313" s="1"/>
      <c r="JEV313" s="1"/>
      <c r="JEW313" s="1"/>
      <c r="JEX313" s="1"/>
      <c r="JEY313" s="1"/>
      <c r="JEZ313" s="1"/>
      <c r="JFA313" s="1"/>
      <c r="JFB313" s="1"/>
      <c r="JFC313" s="1"/>
      <c r="JFD313" s="1"/>
      <c r="JFE313" s="1"/>
      <c r="JFF313" s="1"/>
      <c r="JFG313" s="1"/>
      <c r="JFH313" s="1"/>
      <c r="JFI313" s="1"/>
      <c r="JFJ313" s="1"/>
      <c r="JFK313" s="1"/>
      <c r="JFL313" s="1"/>
      <c r="JFM313" s="1"/>
      <c r="JFN313" s="1"/>
      <c r="JFO313" s="1"/>
      <c r="JFP313" s="1"/>
      <c r="JFQ313" s="1"/>
      <c r="JFR313" s="1"/>
      <c r="JFS313" s="1"/>
      <c r="JFT313" s="1"/>
      <c r="JFU313" s="1"/>
      <c r="JFV313" s="1"/>
      <c r="JFW313" s="1"/>
      <c r="JFX313" s="1"/>
      <c r="JFY313" s="1"/>
      <c r="JFZ313" s="1"/>
      <c r="JGA313" s="1"/>
      <c r="JGB313" s="1"/>
      <c r="JGC313" s="1"/>
      <c r="JGD313" s="1"/>
      <c r="JGE313" s="1"/>
      <c r="JGF313" s="1"/>
      <c r="JGG313" s="1"/>
      <c r="JGH313" s="1"/>
      <c r="JGI313" s="1"/>
      <c r="JGJ313" s="1"/>
      <c r="JGK313" s="1"/>
      <c r="JGL313" s="1"/>
      <c r="JGM313" s="1"/>
      <c r="JGN313" s="1"/>
      <c r="JGO313" s="1"/>
      <c r="JGP313" s="1"/>
      <c r="JGQ313" s="1"/>
      <c r="JGR313" s="1"/>
      <c r="JGS313" s="1"/>
      <c r="JGT313" s="1"/>
      <c r="JGU313" s="1"/>
      <c r="JGV313" s="1"/>
      <c r="JGW313" s="1"/>
      <c r="JGX313" s="1"/>
      <c r="JGY313" s="1"/>
      <c r="JGZ313" s="1"/>
      <c r="JHA313" s="1"/>
      <c r="JHB313" s="1"/>
      <c r="JHC313" s="1"/>
      <c r="JHD313" s="1"/>
      <c r="JHE313" s="1"/>
      <c r="JHF313" s="1"/>
      <c r="JHG313" s="1"/>
      <c r="JHH313" s="1"/>
      <c r="JHI313" s="1"/>
      <c r="JHJ313" s="1"/>
      <c r="JHK313" s="1"/>
      <c r="JHL313" s="1"/>
      <c r="JHM313" s="1"/>
      <c r="JHN313" s="1"/>
      <c r="JHO313" s="1"/>
      <c r="JHP313" s="1"/>
      <c r="JHQ313" s="1"/>
      <c r="JHR313" s="1"/>
      <c r="JHS313" s="1"/>
      <c r="JHT313" s="1"/>
      <c r="JHU313" s="1"/>
      <c r="JHV313" s="1"/>
      <c r="JHW313" s="1"/>
      <c r="JHX313" s="1"/>
      <c r="JHY313" s="1"/>
      <c r="JHZ313" s="1"/>
      <c r="JIA313" s="1"/>
      <c r="JIB313" s="1"/>
      <c r="JIC313" s="1"/>
      <c r="JID313" s="1"/>
      <c r="JIE313" s="1"/>
      <c r="JIF313" s="1"/>
      <c r="JIG313" s="1"/>
      <c r="JIH313" s="1"/>
      <c r="JII313" s="1"/>
      <c r="JIJ313" s="1"/>
      <c r="JIK313" s="1"/>
      <c r="JIL313" s="1"/>
      <c r="JIM313" s="1"/>
      <c r="JIN313" s="1"/>
      <c r="JIO313" s="1"/>
      <c r="JIP313" s="1"/>
      <c r="JIQ313" s="1"/>
      <c r="JIR313" s="1"/>
      <c r="JIS313" s="1"/>
      <c r="JIT313" s="1"/>
      <c r="JIU313" s="1"/>
      <c r="JIV313" s="1"/>
      <c r="JIW313" s="1"/>
      <c r="JIX313" s="1"/>
      <c r="JIY313" s="1"/>
      <c r="JIZ313" s="1"/>
      <c r="JJA313" s="1"/>
      <c r="JJB313" s="1"/>
      <c r="JJC313" s="1"/>
      <c r="JJD313" s="1"/>
      <c r="JJE313" s="1"/>
      <c r="JJF313" s="1"/>
      <c r="JJG313" s="1"/>
      <c r="JJH313" s="1"/>
      <c r="JJI313" s="1"/>
      <c r="JJJ313" s="1"/>
      <c r="JJK313" s="1"/>
      <c r="JJL313" s="1"/>
      <c r="JJM313" s="1"/>
      <c r="JJN313" s="1"/>
      <c r="JJO313" s="1"/>
      <c r="JJP313" s="1"/>
      <c r="JJQ313" s="1"/>
      <c r="JJR313" s="1"/>
      <c r="JJS313" s="1"/>
      <c r="JJT313" s="1"/>
      <c r="JJU313" s="1"/>
      <c r="JJV313" s="1"/>
      <c r="JJW313" s="1"/>
      <c r="JJX313" s="1"/>
      <c r="JJY313" s="1"/>
      <c r="JJZ313" s="1"/>
      <c r="JKA313" s="1"/>
      <c r="JKB313" s="1"/>
      <c r="JKC313" s="1"/>
      <c r="JKD313" s="1"/>
      <c r="JKE313" s="1"/>
      <c r="JKF313" s="1"/>
      <c r="JKG313" s="1"/>
      <c r="JKH313" s="1"/>
      <c r="JKI313" s="1"/>
      <c r="JKJ313" s="1"/>
      <c r="JKK313" s="1"/>
      <c r="JKL313" s="1"/>
      <c r="JKM313" s="1"/>
      <c r="JKN313" s="1"/>
      <c r="JKO313" s="1"/>
      <c r="JKP313" s="1"/>
      <c r="JKQ313" s="1"/>
      <c r="JKR313" s="1"/>
      <c r="JKS313" s="1"/>
      <c r="JKT313" s="1"/>
      <c r="JKU313" s="1"/>
      <c r="JKV313" s="1"/>
      <c r="JKW313" s="1"/>
      <c r="JKX313" s="1"/>
      <c r="JKY313" s="1"/>
      <c r="JKZ313" s="1"/>
      <c r="JLA313" s="1"/>
      <c r="JLB313" s="1"/>
      <c r="JLC313" s="1"/>
      <c r="JLD313" s="1"/>
      <c r="JLE313" s="1"/>
      <c r="JLF313" s="1"/>
      <c r="JLG313" s="1"/>
      <c r="JLH313" s="1"/>
      <c r="JLI313" s="1"/>
      <c r="JLJ313" s="1"/>
      <c r="JLK313" s="1"/>
      <c r="JLL313" s="1"/>
      <c r="JLM313" s="1"/>
      <c r="JLN313" s="1"/>
      <c r="JLO313" s="1"/>
      <c r="JLP313" s="1"/>
      <c r="JLQ313" s="1"/>
      <c r="JLR313" s="1"/>
      <c r="JLS313" s="1"/>
      <c r="JLT313" s="1"/>
      <c r="JLU313" s="1"/>
      <c r="JLV313" s="1"/>
      <c r="JLW313" s="1"/>
      <c r="JLX313" s="1"/>
      <c r="JLY313" s="1"/>
      <c r="JLZ313" s="1"/>
      <c r="JMA313" s="1"/>
      <c r="JMB313" s="1"/>
      <c r="JMC313" s="1"/>
      <c r="JMD313" s="1"/>
      <c r="JME313" s="1"/>
      <c r="JMF313" s="1"/>
      <c r="JMG313" s="1"/>
      <c r="JMH313" s="1"/>
      <c r="JMI313" s="1"/>
      <c r="JMJ313" s="1"/>
      <c r="JMK313" s="1"/>
      <c r="JML313" s="1"/>
      <c r="JMM313" s="1"/>
      <c r="JMN313" s="1"/>
      <c r="JMO313" s="1"/>
      <c r="JMP313" s="1"/>
      <c r="JMQ313" s="1"/>
      <c r="JMR313" s="1"/>
      <c r="JMS313" s="1"/>
      <c r="JMT313" s="1"/>
      <c r="JMU313" s="1"/>
      <c r="JMV313" s="1"/>
      <c r="JMW313" s="1"/>
      <c r="JMX313" s="1"/>
      <c r="JMY313" s="1"/>
      <c r="JMZ313" s="1"/>
      <c r="JNA313" s="1"/>
      <c r="JNB313" s="1"/>
      <c r="JNC313" s="1"/>
      <c r="JND313" s="1"/>
      <c r="JNE313" s="1"/>
      <c r="JNF313" s="1"/>
      <c r="JNG313" s="1"/>
      <c r="JNH313" s="1"/>
      <c r="JNI313" s="1"/>
      <c r="JNJ313" s="1"/>
      <c r="JNK313" s="1"/>
      <c r="JNL313" s="1"/>
      <c r="JNM313" s="1"/>
      <c r="JNN313" s="1"/>
      <c r="JNO313" s="1"/>
      <c r="JNP313" s="1"/>
      <c r="JNQ313" s="1"/>
      <c r="JNR313" s="1"/>
      <c r="JNS313" s="1"/>
      <c r="JNT313" s="1"/>
      <c r="JNU313" s="1"/>
      <c r="JNV313" s="1"/>
      <c r="JNW313" s="1"/>
      <c r="JNX313" s="1"/>
      <c r="JNY313" s="1"/>
      <c r="JNZ313" s="1"/>
      <c r="JOA313" s="1"/>
      <c r="JOB313" s="1"/>
      <c r="JOC313" s="1"/>
      <c r="JOD313" s="1"/>
      <c r="JOE313" s="1"/>
      <c r="JOF313" s="1"/>
      <c r="JOG313" s="1"/>
      <c r="JOH313" s="1"/>
      <c r="JOI313" s="1"/>
      <c r="JOJ313" s="1"/>
      <c r="JOK313" s="1"/>
      <c r="JOL313" s="1"/>
      <c r="JOM313" s="1"/>
      <c r="JON313" s="1"/>
      <c r="JOO313" s="1"/>
      <c r="JOP313" s="1"/>
      <c r="JOQ313" s="1"/>
      <c r="JOR313" s="1"/>
      <c r="JOS313" s="1"/>
      <c r="JOT313" s="1"/>
      <c r="JOU313" s="1"/>
      <c r="JOV313" s="1"/>
      <c r="JOW313" s="1"/>
      <c r="JOX313" s="1"/>
      <c r="JOY313" s="1"/>
      <c r="JOZ313" s="1"/>
      <c r="JPA313" s="1"/>
      <c r="JPB313" s="1"/>
      <c r="JPC313" s="1"/>
      <c r="JPD313" s="1"/>
      <c r="JPE313" s="1"/>
      <c r="JPF313" s="1"/>
      <c r="JPG313" s="1"/>
      <c r="JPH313" s="1"/>
      <c r="JPI313" s="1"/>
      <c r="JPJ313" s="1"/>
      <c r="JPK313" s="1"/>
      <c r="JPL313" s="1"/>
      <c r="JPM313" s="1"/>
      <c r="JPN313" s="1"/>
      <c r="JPO313" s="1"/>
      <c r="JPP313" s="1"/>
      <c r="JPQ313" s="1"/>
      <c r="JPR313" s="1"/>
      <c r="JPS313" s="1"/>
      <c r="JPT313" s="1"/>
      <c r="JPU313" s="1"/>
      <c r="JPV313" s="1"/>
      <c r="JPW313" s="1"/>
      <c r="JPX313" s="1"/>
      <c r="JPY313" s="1"/>
      <c r="JPZ313" s="1"/>
      <c r="JQA313" s="1"/>
      <c r="JQB313" s="1"/>
      <c r="JQC313" s="1"/>
      <c r="JQD313" s="1"/>
      <c r="JQE313" s="1"/>
      <c r="JQF313" s="1"/>
      <c r="JQG313" s="1"/>
      <c r="JQH313" s="1"/>
      <c r="JQI313" s="1"/>
      <c r="JQJ313" s="1"/>
      <c r="JQK313" s="1"/>
      <c r="JQL313" s="1"/>
      <c r="JQM313" s="1"/>
      <c r="JQN313" s="1"/>
      <c r="JQO313" s="1"/>
      <c r="JQP313" s="1"/>
      <c r="JQQ313" s="1"/>
      <c r="JQR313" s="1"/>
      <c r="JQS313" s="1"/>
      <c r="JQT313" s="1"/>
      <c r="JQU313" s="1"/>
      <c r="JQV313" s="1"/>
      <c r="JQW313" s="1"/>
      <c r="JQX313" s="1"/>
      <c r="JQY313" s="1"/>
      <c r="JQZ313" s="1"/>
      <c r="JRA313" s="1"/>
      <c r="JRB313" s="1"/>
      <c r="JRC313" s="1"/>
      <c r="JRD313" s="1"/>
      <c r="JRE313" s="1"/>
      <c r="JRF313" s="1"/>
      <c r="JRG313" s="1"/>
      <c r="JRH313" s="1"/>
      <c r="JRI313" s="1"/>
      <c r="JRJ313" s="1"/>
      <c r="JRK313" s="1"/>
      <c r="JRL313" s="1"/>
      <c r="JRM313" s="1"/>
      <c r="JRN313" s="1"/>
      <c r="JRO313" s="1"/>
      <c r="JRP313" s="1"/>
      <c r="JRQ313" s="1"/>
      <c r="JRR313" s="1"/>
      <c r="JRS313" s="1"/>
      <c r="JRT313" s="1"/>
      <c r="JRU313" s="1"/>
      <c r="JRV313" s="1"/>
      <c r="JRW313" s="1"/>
      <c r="JRX313" s="1"/>
      <c r="JRY313" s="1"/>
      <c r="JRZ313" s="1"/>
      <c r="JSA313" s="1"/>
      <c r="JSB313" s="1"/>
      <c r="JSC313" s="1"/>
      <c r="JSD313" s="1"/>
      <c r="JSE313" s="1"/>
      <c r="JSF313" s="1"/>
      <c r="JSG313" s="1"/>
      <c r="JSH313" s="1"/>
      <c r="JSI313" s="1"/>
      <c r="JSJ313" s="1"/>
      <c r="JSK313" s="1"/>
      <c r="JSL313" s="1"/>
      <c r="JSM313" s="1"/>
      <c r="JSN313" s="1"/>
      <c r="JSO313" s="1"/>
      <c r="JSP313" s="1"/>
      <c r="JSQ313" s="1"/>
      <c r="JSR313" s="1"/>
      <c r="JSS313" s="1"/>
      <c r="JST313" s="1"/>
      <c r="JSU313" s="1"/>
      <c r="JSV313" s="1"/>
      <c r="JSW313" s="1"/>
      <c r="JSX313" s="1"/>
      <c r="JSY313" s="1"/>
      <c r="JSZ313" s="1"/>
      <c r="JTA313" s="1"/>
      <c r="JTB313" s="1"/>
      <c r="JTC313" s="1"/>
      <c r="JTD313" s="1"/>
      <c r="JTE313" s="1"/>
      <c r="JTF313" s="1"/>
      <c r="JTG313" s="1"/>
      <c r="JTH313" s="1"/>
      <c r="JTI313" s="1"/>
      <c r="JTJ313" s="1"/>
      <c r="JTK313" s="1"/>
      <c r="JTL313" s="1"/>
      <c r="JTM313" s="1"/>
      <c r="JTN313" s="1"/>
      <c r="JTO313" s="1"/>
      <c r="JTP313" s="1"/>
      <c r="JTQ313" s="1"/>
      <c r="JTR313" s="1"/>
      <c r="JTS313" s="1"/>
      <c r="JTT313" s="1"/>
      <c r="JTU313" s="1"/>
      <c r="JTV313" s="1"/>
      <c r="JTW313" s="1"/>
      <c r="JTX313" s="1"/>
      <c r="JTY313" s="1"/>
      <c r="JTZ313" s="1"/>
      <c r="JUA313" s="1"/>
      <c r="JUB313" s="1"/>
      <c r="JUC313" s="1"/>
      <c r="JUD313" s="1"/>
      <c r="JUE313" s="1"/>
      <c r="JUF313" s="1"/>
      <c r="JUG313" s="1"/>
      <c r="JUH313" s="1"/>
      <c r="JUI313" s="1"/>
      <c r="JUJ313" s="1"/>
      <c r="JUK313" s="1"/>
      <c r="JUL313" s="1"/>
      <c r="JUM313" s="1"/>
      <c r="JUN313" s="1"/>
      <c r="JUO313" s="1"/>
      <c r="JUP313" s="1"/>
      <c r="JUQ313" s="1"/>
      <c r="JUR313" s="1"/>
      <c r="JUS313" s="1"/>
      <c r="JUT313" s="1"/>
      <c r="JUU313" s="1"/>
      <c r="JUV313" s="1"/>
      <c r="JUW313" s="1"/>
      <c r="JUX313" s="1"/>
      <c r="JUY313" s="1"/>
      <c r="JUZ313" s="1"/>
      <c r="JVA313" s="1"/>
      <c r="JVB313" s="1"/>
      <c r="JVC313" s="1"/>
      <c r="JVD313" s="1"/>
      <c r="JVE313" s="1"/>
      <c r="JVF313" s="1"/>
      <c r="JVG313" s="1"/>
      <c r="JVH313" s="1"/>
      <c r="JVI313" s="1"/>
      <c r="JVJ313" s="1"/>
      <c r="JVK313" s="1"/>
      <c r="JVL313" s="1"/>
      <c r="JVM313" s="1"/>
      <c r="JVN313" s="1"/>
      <c r="JVO313" s="1"/>
      <c r="JVP313" s="1"/>
      <c r="JVQ313" s="1"/>
      <c r="JVR313" s="1"/>
      <c r="JVS313" s="1"/>
      <c r="JVT313" s="1"/>
      <c r="JVU313" s="1"/>
      <c r="JVV313" s="1"/>
      <c r="JVW313" s="1"/>
      <c r="JVX313" s="1"/>
      <c r="JVY313" s="1"/>
      <c r="JVZ313" s="1"/>
      <c r="JWA313" s="1"/>
      <c r="JWB313" s="1"/>
      <c r="JWC313" s="1"/>
      <c r="JWD313" s="1"/>
      <c r="JWE313" s="1"/>
      <c r="JWF313" s="1"/>
      <c r="JWG313" s="1"/>
      <c r="JWH313" s="1"/>
      <c r="JWI313" s="1"/>
      <c r="JWJ313" s="1"/>
      <c r="JWK313" s="1"/>
      <c r="JWL313" s="1"/>
      <c r="JWM313" s="1"/>
      <c r="JWN313" s="1"/>
      <c r="JWO313" s="1"/>
      <c r="JWP313" s="1"/>
      <c r="JWQ313" s="1"/>
      <c r="JWR313" s="1"/>
      <c r="JWS313" s="1"/>
      <c r="JWT313" s="1"/>
      <c r="JWU313" s="1"/>
      <c r="JWV313" s="1"/>
      <c r="JWW313" s="1"/>
      <c r="JWX313" s="1"/>
      <c r="JWY313" s="1"/>
      <c r="JWZ313" s="1"/>
      <c r="JXA313" s="1"/>
      <c r="JXB313" s="1"/>
      <c r="JXC313" s="1"/>
      <c r="JXD313" s="1"/>
      <c r="JXE313" s="1"/>
      <c r="JXF313" s="1"/>
      <c r="JXG313" s="1"/>
      <c r="JXH313" s="1"/>
      <c r="JXI313" s="1"/>
      <c r="JXJ313" s="1"/>
      <c r="JXK313" s="1"/>
      <c r="JXL313" s="1"/>
      <c r="JXM313" s="1"/>
      <c r="JXN313" s="1"/>
      <c r="JXO313" s="1"/>
      <c r="JXP313" s="1"/>
      <c r="JXQ313" s="1"/>
      <c r="JXR313" s="1"/>
      <c r="JXS313" s="1"/>
      <c r="JXT313" s="1"/>
      <c r="JXU313" s="1"/>
      <c r="JXV313" s="1"/>
      <c r="JXW313" s="1"/>
      <c r="JXX313" s="1"/>
      <c r="JXY313" s="1"/>
      <c r="JXZ313" s="1"/>
      <c r="JYA313" s="1"/>
      <c r="JYB313" s="1"/>
      <c r="JYC313" s="1"/>
      <c r="JYD313" s="1"/>
      <c r="JYE313" s="1"/>
      <c r="JYF313" s="1"/>
      <c r="JYG313" s="1"/>
      <c r="JYH313" s="1"/>
      <c r="JYI313" s="1"/>
      <c r="JYJ313" s="1"/>
      <c r="JYK313" s="1"/>
      <c r="JYL313" s="1"/>
      <c r="JYM313" s="1"/>
      <c r="JYN313" s="1"/>
      <c r="JYO313" s="1"/>
      <c r="JYP313" s="1"/>
      <c r="JYQ313" s="1"/>
      <c r="JYR313" s="1"/>
      <c r="JYS313" s="1"/>
      <c r="JYT313" s="1"/>
      <c r="JYU313" s="1"/>
      <c r="JYV313" s="1"/>
      <c r="JYW313" s="1"/>
      <c r="JYX313" s="1"/>
      <c r="JYY313" s="1"/>
      <c r="JYZ313" s="1"/>
      <c r="JZA313" s="1"/>
      <c r="JZB313" s="1"/>
      <c r="JZC313" s="1"/>
      <c r="JZD313" s="1"/>
      <c r="JZE313" s="1"/>
      <c r="JZF313" s="1"/>
      <c r="JZG313" s="1"/>
      <c r="JZH313" s="1"/>
      <c r="JZI313" s="1"/>
      <c r="JZJ313" s="1"/>
      <c r="JZK313" s="1"/>
      <c r="JZL313" s="1"/>
      <c r="JZM313" s="1"/>
      <c r="JZN313" s="1"/>
      <c r="JZO313" s="1"/>
      <c r="JZP313" s="1"/>
      <c r="JZQ313" s="1"/>
      <c r="JZR313" s="1"/>
      <c r="JZS313" s="1"/>
      <c r="JZT313" s="1"/>
      <c r="JZU313" s="1"/>
      <c r="JZV313" s="1"/>
      <c r="JZW313" s="1"/>
      <c r="JZX313" s="1"/>
      <c r="JZY313" s="1"/>
      <c r="JZZ313" s="1"/>
      <c r="KAA313" s="1"/>
      <c r="KAB313" s="1"/>
      <c r="KAC313" s="1"/>
      <c r="KAD313" s="1"/>
      <c r="KAE313" s="1"/>
      <c r="KAF313" s="1"/>
      <c r="KAG313" s="1"/>
      <c r="KAH313" s="1"/>
      <c r="KAI313" s="1"/>
      <c r="KAJ313" s="1"/>
      <c r="KAK313" s="1"/>
      <c r="KAL313" s="1"/>
      <c r="KAM313" s="1"/>
      <c r="KAN313" s="1"/>
      <c r="KAO313" s="1"/>
      <c r="KAP313" s="1"/>
      <c r="KAQ313" s="1"/>
      <c r="KAR313" s="1"/>
      <c r="KAS313" s="1"/>
      <c r="KAT313" s="1"/>
      <c r="KAU313" s="1"/>
      <c r="KAV313" s="1"/>
      <c r="KAW313" s="1"/>
      <c r="KAX313" s="1"/>
      <c r="KAY313" s="1"/>
      <c r="KAZ313" s="1"/>
      <c r="KBA313" s="1"/>
      <c r="KBB313" s="1"/>
      <c r="KBC313" s="1"/>
      <c r="KBD313" s="1"/>
      <c r="KBE313" s="1"/>
      <c r="KBF313" s="1"/>
      <c r="KBG313" s="1"/>
      <c r="KBH313" s="1"/>
      <c r="KBI313" s="1"/>
      <c r="KBJ313" s="1"/>
      <c r="KBK313" s="1"/>
      <c r="KBL313" s="1"/>
      <c r="KBM313" s="1"/>
      <c r="KBN313" s="1"/>
      <c r="KBO313" s="1"/>
      <c r="KBP313" s="1"/>
      <c r="KBQ313" s="1"/>
      <c r="KBR313" s="1"/>
      <c r="KBS313" s="1"/>
      <c r="KBT313" s="1"/>
      <c r="KBU313" s="1"/>
      <c r="KBV313" s="1"/>
      <c r="KBW313" s="1"/>
      <c r="KBX313" s="1"/>
      <c r="KBY313" s="1"/>
      <c r="KBZ313" s="1"/>
      <c r="KCA313" s="1"/>
      <c r="KCB313" s="1"/>
      <c r="KCC313" s="1"/>
      <c r="KCD313" s="1"/>
      <c r="KCE313" s="1"/>
      <c r="KCF313" s="1"/>
      <c r="KCG313" s="1"/>
      <c r="KCH313" s="1"/>
      <c r="KCI313" s="1"/>
      <c r="KCJ313" s="1"/>
      <c r="KCK313" s="1"/>
      <c r="KCL313" s="1"/>
      <c r="KCM313" s="1"/>
      <c r="KCN313" s="1"/>
      <c r="KCO313" s="1"/>
      <c r="KCP313" s="1"/>
      <c r="KCQ313" s="1"/>
      <c r="KCR313" s="1"/>
      <c r="KCS313" s="1"/>
      <c r="KCT313" s="1"/>
      <c r="KCU313" s="1"/>
      <c r="KCV313" s="1"/>
      <c r="KCW313" s="1"/>
      <c r="KCX313" s="1"/>
      <c r="KCY313" s="1"/>
      <c r="KCZ313" s="1"/>
      <c r="KDA313" s="1"/>
      <c r="KDB313" s="1"/>
      <c r="KDC313" s="1"/>
      <c r="KDD313" s="1"/>
      <c r="KDE313" s="1"/>
      <c r="KDF313" s="1"/>
      <c r="KDG313" s="1"/>
      <c r="KDH313" s="1"/>
      <c r="KDI313" s="1"/>
      <c r="KDJ313" s="1"/>
      <c r="KDK313" s="1"/>
      <c r="KDL313" s="1"/>
      <c r="KDM313" s="1"/>
      <c r="KDN313" s="1"/>
      <c r="KDO313" s="1"/>
      <c r="KDP313" s="1"/>
      <c r="KDQ313" s="1"/>
      <c r="KDR313" s="1"/>
      <c r="KDS313" s="1"/>
      <c r="KDT313" s="1"/>
      <c r="KDU313" s="1"/>
      <c r="KDV313" s="1"/>
      <c r="KDW313" s="1"/>
      <c r="KDX313" s="1"/>
      <c r="KDY313" s="1"/>
      <c r="KDZ313" s="1"/>
      <c r="KEA313" s="1"/>
      <c r="KEB313" s="1"/>
      <c r="KEC313" s="1"/>
      <c r="KED313" s="1"/>
      <c r="KEE313" s="1"/>
      <c r="KEF313" s="1"/>
      <c r="KEG313" s="1"/>
      <c r="KEH313" s="1"/>
      <c r="KEI313" s="1"/>
      <c r="KEJ313" s="1"/>
      <c r="KEK313" s="1"/>
      <c r="KEL313" s="1"/>
      <c r="KEM313" s="1"/>
      <c r="KEN313" s="1"/>
      <c r="KEO313" s="1"/>
      <c r="KEP313" s="1"/>
      <c r="KEQ313" s="1"/>
      <c r="KER313" s="1"/>
      <c r="KES313" s="1"/>
      <c r="KET313" s="1"/>
      <c r="KEU313" s="1"/>
      <c r="KEV313" s="1"/>
      <c r="KEW313" s="1"/>
      <c r="KEX313" s="1"/>
      <c r="KEY313" s="1"/>
      <c r="KEZ313" s="1"/>
      <c r="KFA313" s="1"/>
      <c r="KFB313" s="1"/>
      <c r="KFC313" s="1"/>
      <c r="KFD313" s="1"/>
      <c r="KFE313" s="1"/>
      <c r="KFF313" s="1"/>
      <c r="KFG313" s="1"/>
      <c r="KFH313" s="1"/>
      <c r="KFI313" s="1"/>
      <c r="KFJ313" s="1"/>
      <c r="KFK313" s="1"/>
      <c r="KFL313" s="1"/>
      <c r="KFM313" s="1"/>
      <c r="KFN313" s="1"/>
      <c r="KFO313" s="1"/>
      <c r="KFP313" s="1"/>
      <c r="KFQ313" s="1"/>
      <c r="KFR313" s="1"/>
      <c r="KFS313" s="1"/>
      <c r="KFT313" s="1"/>
      <c r="KFU313" s="1"/>
      <c r="KFV313" s="1"/>
      <c r="KFW313" s="1"/>
      <c r="KFX313" s="1"/>
      <c r="KFY313" s="1"/>
      <c r="KFZ313" s="1"/>
      <c r="KGA313" s="1"/>
      <c r="KGB313" s="1"/>
      <c r="KGC313" s="1"/>
      <c r="KGD313" s="1"/>
      <c r="KGE313" s="1"/>
      <c r="KGF313" s="1"/>
      <c r="KGG313" s="1"/>
      <c r="KGH313" s="1"/>
      <c r="KGI313" s="1"/>
      <c r="KGJ313" s="1"/>
      <c r="KGK313" s="1"/>
      <c r="KGL313" s="1"/>
      <c r="KGM313" s="1"/>
      <c r="KGN313" s="1"/>
      <c r="KGO313" s="1"/>
      <c r="KGP313" s="1"/>
      <c r="KGQ313" s="1"/>
      <c r="KGR313" s="1"/>
      <c r="KGS313" s="1"/>
      <c r="KGT313" s="1"/>
      <c r="KGU313" s="1"/>
      <c r="KGV313" s="1"/>
      <c r="KGW313" s="1"/>
      <c r="KGX313" s="1"/>
      <c r="KGY313" s="1"/>
      <c r="KGZ313" s="1"/>
      <c r="KHA313" s="1"/>
      <c r="KHB313" s="1"/>
      <c r="KHC313" s="1"/>
      <c r="KHD313" s="1"/>
      <c r="KHE313" s="1"/>
      <c r="KHF313" s="1"/>
      <c r="KHG313" s="1"/>
      <c r="KHH313" s="1"/>
      <c r="KHI313" s="1"/>
      <c r="KHJ313" s="1"/>
      <c r="KHK313" s="1"/>
      <c r="KHL313" s="1"/>
      <c r="KHM313" s="1"/>
      <c r="KHN313" s="1"/>
      <c r="KHO313" s="1"/>
      <c r="KHP313" s="1"/>
      <c r="KHQ313" s="1"/>
      <c r="KHR313" s="1"/>
      <c r="KHS313" s="1"/>
      <c r="KHT313" s="1"/>
      <c r="KHU313" s="1"/>
      <c r="KHV313" s="1"/>
      <c r="KHW313" s="1"/>
      <c r="KHX313" s="1"/>
      <c r="KHY313" s="1"/>
      <c r="KHZ313" s="1"/>
      <c r="KIA313" s="1"/>
      <c r="KIB313" s="1"/>
      <c r="KIC313" s="1"/>
      <c r="KID313" s="1"/>
      <c r="KIE313" s="1"/>
      <c r="KIF313" s="1"/>
      <c r="KIG313" s="1"/>
      <c r="KIH313" s="1"/>
      <c r="KII313" s="1"/>
      <c r="KIJ313" s="1"/>
      <c r="KIK313" s="1"/>
      <c r="KIL313" s="1"/>
      <c r="KIM313" s="1"/>
      <c r="KIN313" s="1"/>
      <c r="KIO313" s="1"/>
      <c r="KIP313" s="1"/>
      <c r="KIQ313" s="1"/>
      <c r="KIR313" s="1"/>
      <c r="KIS313" s="1"/>
      <c r="KIT313" s="1"/>
      <c r="KIU313" s="1"/>
      <c r="KIV313" s="1"/>
      <c r="KIW313" s="1"/>
      <c r="KIX313" s="1"/>
      <c r="KIY313" s="1"/>
      <c r="KIZ313" s="1"/>
      <c r="KJA313" s="1"/>
      <c r="KJB313" s="1"/>
      <c r="KJC313" s="1"/>
      <c r="KJD313" s="1"/>
      <c r="KJE313" s="1"/>
      <c r="KJF313" s="1"/>
      <c r="KJG313" s="1"/>
      <c r="KJH313" s="1"/>
      <c r="KJI313" s="1"/>
      <c r="KJJ313" s="1"/>
      <c r="KJK313" s="1"/>
      <c r="KJL313" s="1"/>
      <c r="KJM313" s="1"/>
      <c r="KJN313" s="1"/>
      <c r="KJO313" s="1"/>
      <c r="KJP313" s="1"/>
      <c r="KJQ313" s="1"/>
      <c r="KJR313" s="1"/>
      <c r="KJS313" s="1"/>
      <c r="KJT313" s="1"/>
      <c r="KJU313" s="1"/>
      <c r="KJV313" s="1"/>
      <c r="KJW313" s="1"/>
      <c r="KJX313" s="1"/>
      <c r="KJY313" s="1"/>
      <c r="KJZ313" s="1"/>
      <c r="KKA313" s="1"/>
      <c r="KKB313" s="1"/>
      <c r="KKC313" s="1"/>
      <c r="KKD313" s="1"/>
      <c r="KKE313" s="1"/>
      <c r="KKF313" s="1"/>
      <c r="KKG313" s="1"/>
      <c r="KKH313" s="1"/>
      <c r="KKI313" s="1"/>
      <c r="KKJ313" s="1"/>
      <c r="KKK313" s="1"/>
      <c r="KKL313" s="1"/>
      <c r="KKM313" s="1"/>
      <c r="KKN313" s="1"/>
      <c r="KKO313" s="1"/>
      <c r="KKP313" s="1"/>
      <c r="KKQ313" s="1"/>
      <c r="KKR313" s="1"/>
      <c r="KKS313" s="1"/>
      <c r="KKT313" s="1"/>
      <c r="KKU313" s="1"/>
      <c r="KKV313" s="1"/>
      <c r="KKW313" s="1"/>
      <c r="KKX313" s="1"/>
      <c r="KKY313" s="1"/>
      <c r="KKZ313" s="1"/>
      <c r="KLA313" s="1"/>
      <c r="KLB313" s="1"/>
      <c r="KLC313" s="1"/>
      <c r="KLD313" s="1"/>
      <c r="KLE313" s="1"/>
      <c r="KLF313" s="1"/>
      <c r="KLG313" s="1"/>
      <c r="KLH313" s="1"/>
      <c r="KLI313" s="1"/>
      <c r="KLJ313" s="1"/>
      <c r="KLK313" s="1"/>
      <c r="KLL313" s="1"/>
      <c r="KLM313" s="1"/>
      <c r="KLN313" s="1"/>
      <c r="KLO313" s="1"/>
      <c r="KLP313" s="1"/>
      <c r="KLQ313" s="1"/>
      <c r="KLR313" s="1"/>
      <c r="KLS313" s="1"/>
      <c r="KLT313" s="1"/>
      <c r="KLU313" s="1"/>
      <c r="KLV313" s="1"/>
      <c r="KLW313" s="1"/>
      <c r="KLX313" s="1"/>
      <c r="KLY313" s="1"/>
      <c r="KLZ313" s="1"/>
      <c r="KMA313" s="1"/>
      <c r="KMB313" s="1"/>
      <c r="KMC313" s="1"/>
      <c r="KMD313" s="1"/>
      <c r="KME313" s="1"/>
      <c r="KMF313" s="1"/>
      <c r="KMG313" s="1"/>
      <c r="KMH313" s="1"/>
      <c r="KMI313" s="1"/>
      <c r="KMJ313" s="1"/>
      <c r="KMK313" s="1"/>
      <c r="KML313" s="1"/>
      <c r="KMM313" s="1"/>
      <c r="KMN313" s="1"/>
      <c r="KMO313" s="1"/>
      <c r="KMP313" s="1"/>
      <c r="KMQ313" s="1"/>
      <c r="KMR313" s="1"/>
      <c r="KMS313" s="1"/>
      <c r="KMT313" s="1"/>
      <c r="KMU313" s="1"/>
      <c r="KMV313" s="1"/>
      <c r="KMW313" s="1"/>
      <c r="KMX313" s="1"/>
      <c r="KMY313" s="1"/>
      <c r="KMZ313" s="1"/>
      <c r="KNA313" s="1"/>
      <c r="KNB313" s="1"/>
      <c r="KNC313" s="1"/>
      <c r="KND313" s="1"/>
      <c r="KNE313" s="1"/>
      <c r="KNF313" s="1"/>
      <c r="KNG313" s="1"/>
      <c r="KNH313" s="1"/>
      <c r="KNI313" s="1"/>
      <c r="KNJ313" s="1"/>
      <c r="KNK313" s="1"/>
      <c r="KNL313" s="1"/>
      <c r="KNM313" s="1"/>
      <c r="KNN313" s="1"/>
      <c r="KNO313" s="1"/>
      <c r="KNP313" s="1"/>
      <c r="KNQ313" s="1"/>
      <c r="KNR313" s="1"/>
      <c r="KNS313" s="1"/>
      <c r="KNT313" s="1"/>
      <c r="KNU313" s="1"/>
      <c r="KNV313" s="1"/>
      <c r="KNW313" s="1"/>
      <c r="KNX313" s="1"/>
      <c r="KNY313" s="1"/>
      <c r="KNZ313" s="1"/>
      <c r="KOA313" s="1"/>
      <c r="KOB313" s="1"/>
      <c r="KOC313" s="1"/>
      <c r="KOD313" s="1"/>
      <c r="KOE313" s="1"/>
      <c r="KOF313" s="1"/>
      <c r="KOG313" s="1"/>
      <c r="KOH313" s="1"/>
      <c r="KOI313" s="1"/>
      <c r="KOJ313" s="1"/>
      <c r="KOK313" s="1"/>
      <c r="KOL313" s="1"/>
      <c r="KOM313" s="1"/>
      <c r="KON313" s="1"/>
      <c r="KOO313" s="1"/>
      <c r="KOP313" s="1"/>
      <c r="KOQ313" s="1"/>
      <c r="KOR313" s="1"/>
      <c r="KOS313" s="1"/>
      <c r="KOT313" s="1"/>
      <c r="KOU313" s="1"/>
      <c r="KOV313" s="1"/>
      <c r="KOW313" s="1"/>
      <c r="KOX313" s="1"/>
      <c r="KOY313" s="1"/>
      <c r="KOZ313" s="1"/>
      <c r="KPA313" s="1"/>
      <c r="KPB313" s="1"/>
      <c r="KPC313" s="1"/>
      <c r="KPD313" s="1"/>
      <c r="KPE313" s="1"/>
      <c r="KPF313" s="1"/>
      <c r="KPG313" s="1"/>
      <c r="KPH313" s="1"/>
      <c r="KPI313" s="1"/>
      <c r="KPJ313" s="1"/>
      <c r="KPK313" s="1"/>
      <c r="KPL313" s="1"/>
      <c r="KPM313" s="1"/>
      <c r="KPN313" s="1"/>
      <c r="KPO313" s="1"/>
      <c r="KPP313" s="1"/>
      <c r="KPQ313" s="1"/>
      <c r="KPR313" s="1"/>
      <c r="KPS313" s="1"/>
      <c r="KPT313" s="1"/>
      <c r="KPU313" s="1"/>
      <c r="KPV313" s="1"/>
      <c r="KPW313" s="1"/>
      <c r="KPX313" s="1"/>
      <c r="KPY313" s="1"/>
      <c r="KPZ313" s="1"/>
      <c r="KQA313" s="1"/>
      <c r="KQB313" s="1"/>
      <c r="KQC313" s="1"/>
      <c r="KQD313" s="1"/>
      <c r="KQE313" s="1"/>
      <c r="KQF313" s="1"/>
      <c r="KQG313" s="1"/>
      <c r="KQH313" s="1"/>
      <c r="KQI313" s="1"/>
      <c r="KQJ313" s="1"/>
      <c r="KQK313" s="1"/>
      <c r="KQL313" s="1"/>
      <c r="KQM313" s="1"/>
      <c r="KQN313" s="1"/>
      <c r="KQO313" s="1"/>
      <c r="KQP313" s="1"/>
      <c r="KQQ313" s="1"/>
      <c r="KQR313" s="1"/>
      <c r="KQS313" s="1"/>
      <c r="KQT313" s="1"/>
      <c r="KQU313" s="1"/>
      <c r="KQV313" s="1"/>
      <c r="KQW313" s="1"/>
      <c r="KQX313" s="1"/>
      <c r="KQY313" s="1"/>
      <c r="KQZ313" s="1"/>
      <c r="KRA313" s="1"/>
      <c r="KRB313" s="1"/>
      <c r="KRC313" s="1"/>
      <c r="KRD313" s="1"/>
      <c r="KRE313" s="1"/>
      <c r="KRF313" s="1"/>
      <c r="KRG313" s="1"/>
      <c r="KRH313" s="1"/>
      <c r="KRI313" s="1"/>
      <c r="KRJ313" s="1"/>
      <c r="KRK313" s="1"/>
      <c r="KRL313" s="1"/>
      <c r="KRM313" s="1"/>
      <c r="KRN313" s="1"/>
      <c r="KRO313" s="1"/>
      <c r="KRP313" s="1"/>
      <c r="KRQ313" s="1"/>
      <c r="KRR313" s="1"/>
      <c r="KRS313" s="1"/>
      <c r="KRT313" s="1"/>
      <c r="KRU313" s="1"/>
      <c r="KRV313" s="1"/>
      <c r="KRW313" s="1"/>
      <c r="KRX313" s="1"/>
      <c r="KRY313" s="1"/>
      <c r="KRZ313" s="1"/>
      <c r="KSA313" s="1"/>
      <c r="KSB313" s="1"/>
      <c r="KSC313" s="1"/>
      <c r="KSD313" s="1"/>
      <c r="KSE313" s="1"/>
      <c r="KSF313" s="1"/>
      <c r="KSG313" s="1"/>
      <c r="KSH313" s="1"/>
      <c r="KSI313" s="1"/>
      <c r="KSJ313" s="1"/>
      <c r="KSK313" s="1"/>
      <c r="KSL313" s="1"/>
      <c r="KSM313" s="1"/>
      <c r="KSN313" s="1"/>
      <c r="KSO313" s="1"/>
      <c r="KSP313" s="1"/>
      <c r="KSQ313" s="1"/>
      <c r="KSR313" s="1"/>
      <c r="KSS313" s="1"/>
      <c r="KST313" s="1"/>
      <c r="KSU313" s="1"/>
      <c r="KSV313" s="1"/>
      <c r="KSW313" s="1"/>
      <c r="KSX313" s="1"/>
      <c r="KSY313" s="1"/>
      <c r="KSZ313" s="1"/>
      <c r="KTA313" s="1"/>
      <c r="KTB313" s="1"/>
      <c r="KTC313" s="1"/>
      <c r="KTD313" s="1"/>
      <c r="KTE313" s="1"/>
      <c r="KTF313" s="1"/>
      <c r="KTG313" s="1"/>
      <c r="KTH313" s="1"/>
      <c r="KTI313" s="1"/>
      <c r="KTJ313" s="1"/>
      <c r="KTK313" s="1"/>
      <c r="KTL313" s="1"/>
      <c r="KTM313" s="1"/>
      <c r="KTN313" s="1"/>
      <c r="KTO313" s="1"/>
      <c r="KTP313" s="1"/>
      <c r="KTQ313" s="1"/>
      <c r="KTR313" s="1"/>
      <c r="KTS313" s="1"/>
      <c r="KTT313" s="1"/>
      <c r="KTU313" s="1"/>
      <c r="KTV313" s="1"/>
      <c r="KTW313" s="1"/>
      <c r="KTX313" s="1"/>
      <c r="KTY313" s="1"/>
      <c r="KTZ313" s="1"/>
      <c r="KUA313" s="1"/>
      <c r="KUB313" s="1"/>
      <c r="KUC313" s="1"/>
      <c r="KUD313" s="1"/>
      <c r="KUE313" s="1"/>
      <c r="KUF313" s="1"/>
      <c r="KUG313" s="1"/>
      <c r="KUH313" s="1"/>
      <c r="KUI313" s="1"/>
      <c r="KUJ313" s="1"/>
      <c r="KUK313" s="1"/>
      <c r="KUL313" s="1"/>
      <c r="KUM313" s="1"/>
      <c r="KUN313" s="1"/>
      <c r="KUO313" s="1"/>
      <c r="KUP313" s="1"/>
      <c r="KUQ313" s="1"/>
      <c r="KUR313" s="1"/>
      <c r="KUS313" s="1"/>
      <c r="KUT313" s="1"/>
      <c r="KUU313" s="1"/>
      <c r="KUV313" s="1"/>
      <c r="KUW313" s="1"/>
      <c r="KUX313" s="1"/>
      <c r="KUY313" s="1"/>
      <c r="KUZ313" s="1"/>
      <c r="KVA313" s="1"/>
      <c r="KVB313" s="1"/>
      <c r="KVC313" s="1"/>
      <c r="KVD313" s="1"/>
      <c r="KVE313" s="1"/>
      <c r="KVF313" s="1"/>
      <c r="KVG313" s="1"/>
      <c r="KVH313" s="1"/>
      <c r="KVI313" s="1"/>
      <c r="KVJ313" s="1"/>
      <c r="KVK313" s="1"/>
      <c r="KVL313" s="1"/>
      <c r="KVM313" s="1"/>
      <c r="KVN313" s="1"/>
      <c r="KVO313" s="1"/>
      <c r="KVP313" s="1"/>
      <c r="KVQ313" s="1"/>
      <c r="KVR313" s="1"/>
      <c r="KVS313" s="1"/>
      <c r="KVT313" s="1"/>
      <c r="KVU313" s="1"/>
      <c r="KVV313" s="1"/>
      <c r="KVW313" s="1"/>
      <c r="KVX313" s="1"/>
      <c r="KVY313" s="1"/>
      <c r="KVZ313" s="1"/>
      <c r="KWA313" s="1"/>
      <c r="KWB313" s="1"/>
      <c r="KWC313" s="1"/>
      <c r="KWD313" s="1"/>
      <c r="KWE313" s="1"/>
      <c r="KWF313" s="1"/>
      <c r="KWG313" s="1"/>
      <c r="KWH313" s="1"/>
      <c r="KWI313" s="1"/>
      <c r="KWJ313" s="1"/>
      <c r="KWK313" s="1"/>
      <c r="KWL313" s="1"/>
      <c r="KWM313" s="1"/>
      <c r="KWN313" s="1"/>
      <c r="KWO313" s="1"/>
      <c r="KWP313" s="1"/>
      <c r="KWQ313" s="1"/>
      <c r="KWR313" s="1"/>
      <c r="KWS313" s="1"/>
      <c r="KWT313" s="1"/>
      <c r="KWU313" s="1"/>
      <c r="KWV313" s="1"/>
      <c r="KWW313" s="1"/>
      <c r="KWX313" s="1"/>
      <c r="KWY313" s="1"/>
      <c r="KWZ313" s="1"/>
      <c r="KXA313" s="1"/>
      <c r="KXB313" s="1"/>
      <c r="KXC313" s="1"/>
      <c r="KXD313" s="1"/>
      <c r="KXE313" s="1"/>
      <c r="KXF313" s="1"/>
      <c r="KXG313" s="1"/>
      <c r="KXH313" s="1"/>
      <c r="KXI313" s="1"/>
      <c r="KXJ313" s="1"/>
      <c r="KXK313" s="1"/>
      <c r="KXL313" s="1"/>
      <c r="KXM313" s="1"/>
      <c r="KXN313" s="1"/>
      <c r="KXO313" s="1"/>
      <c r="KXP313" s="1"/>
      <c r="KXQ313" s="1"/>
      <c r="KXR313" s="1"/>
      <c r="KXS313" s="1"/>
      <c r="KXT313" s="1"/>
      <c r="KXU313" s="1"/>
      <c r="KXV313" s="1"/>
      <c r="KXW313" s="1"/>
      <c r="KXX313" s="1"/>
      <c r="KXY313" s="1"/>
      <c r="KXZ313" s="1"/>
      <c r="KYA313" s="1"/>
      <c r="KYB313" s="1"/>
      <c r="KYC313" s="1"/>
      <c r="KYD313" s="1"/>
      <c r="KYE313" s="1"/>
      <c r="KYF313" s="1"/>
      <c r="KYG313" s="1"/>
      <c r="KYH313" s="1"/>
      <c r="KYI313" s="1"/>
      <c r="KYJ313" s="1"/>
      <c r="KYK313" s="1"/>
      <c r="KYL313" s="1"/>
      <c r="KYM313" s="1"/>
      <c r="KYN313" s="1"/>
      <c r="KYO313" s="1"/>
      <c r="KYP313" s="1"/>
      <c r="KYQ313" s="1"/>
      <c r="KYR313" s="1"/>
      <c r="KYS313" s="1"/>
      <c r="KYT313" s="1"/>
      <c r="KYU313" s="1"/>
      <c r="KYV313" s="1"/>
      <c r="KYW313" s="1"/>
      <c r="KYX313" s="1"/>
      <c r="KYY313" s="1"/>
      <c r="KYZ313" s="1"/>
      <c r="KZA313" s="1"/>
      <c r="KZB313" s="1"/>
      <c r="KZC313" s="1"/>
      <c r="KZD313" s="1"/>
      <c r="KZE313" s="1"/>
      <c r="KZF313" s="1"/>
      <c r="KZG313" s="1"/>
      <c r="KZH313" s="1"/>
      <c r="KZI313" s="1"/>
      <c r="KZJ313" s="1"/>
      <c r="KZK313" s="1"/>
      <c r="KZL313" s="1"/>
      <c r="KZM313" s="1"/>
      <c r="KZN313" s="1"/>
      <c r="KZO313" s="1"/>
      <c r="KZP313" s="1"/>
      <c r="KZQ313" s="1"/>
      <c r="KZR313" s="1"/>
      <c r="KZS313" s="1"/>
      <c r="KZT313" s="1"/>
      <c r="KZU313" s="1"/>
      <c r="KZV313" s="1"/>
      <c r="KZW313" s="1"/>
      <c r="KZX313" s="1"/>
      <c r="KZY313" s="1"/>
      <c r="KZZ313" s="1"/>
      <c r="LAA313" s="1"/>
      <c r="LAB313" s="1"/>
      <c r="LAC313" s="1"/>
      <c r="LAD313" s="1"/>
      <c r="LAE313" s="1"/>
      <c r="LAF313" s="1"/>
      <c r="LAG313" s="1"/>
      <c r="LAH313" s="1"/>
      <c r="LAI313" s="1"/>
      <c r="LAJ313" s="1"/>
      <c r="LAK313" s="1"/>
      <c r="LAL313" s="1"/>
      <c r="LAM313" s="1"/>
      <c r="LAN313" s="1"/>
      <c r="LAO313" s="1"/>
      <c r="LAP313" s="1"/>
      <c r="LAQ313" s="1"/>
      <c r="LAR313" s="1"/>
      <c r="LAS313" s="1"/>
      <c r="LAT313" s="1"/>
      <c r="LAU313" s="1"/>
      <c r="LAV313" s="1"/>
      <c r="LAW313" s="1"/>
      <c r="LAX313" s="1"/>
      <c r="LAY313" s="1"/>
      <c r="LAZ313" s="1"/>
      <c r="LBA313" s="1"/>
      <c r="LBB313" s="1"/>
      <c r="LBC313" s="1"/>
      <c r="LBD313" s="1"/>
      <c r="LBE313" s="1"/>
      <c r="LBF313" s="1"/>
      <c r="LBG313" s="1"/>
      <c r="LBH313" s="1"/>
      <c r="LBI313" s="1"/>
      <c r="LBJ313" s="1"/>
      <c r="LBK313" s="1"/>
      <c r="LBL313" s="1"/>
      <c r="LBM313" s="1"/>
      <c r="LBN313" s="1"/>
      <c r="LBO313" s="1"/>
      <c r="LBP313" s="1"/>
      <c r="LBQ313" s="1"/>
      <c r="LBR313" s="1"/>
      <c r="LBS313" s="1"/>
      <c r="LBT313" s="1"/>
      <c r="LBU313" s="1"/>
      <c r="LBV313" s="1"/>
      <c r="LBW313" s="1"/>
      <c r="LBX313" s="1"/>
      <c r="LBY313" s="1"/>
      <c r="LBZ313" s="1"/>
      <c r="LCA313" s="1"/>
      <c r="LCB313" s="1"/>
      <c r="LCC313" s="1"/>
      <c r="LCD313" s="1"/>
      <c r="LCE313" s="1"/>
      <c r="LCF313" s="1"/>
      <c r="LCG313" s="1"/>
      <c r="LCH313" s="1"/>
      <c r="LCI313" s="1"/>
      <c r="LCJ313" s="1"/>
      <c r="LCK313" s="1"/>
      <c r="LCL313" s="1"/>
      <c r="LCM313" s="1"/>
      <c r="LCN313" s="1"/>
      <c r="LCO313" s="1"/>
      <c r="LCP313" s="1"/>
      <c r="LCQ313" s="1"/>
      <c r="LCR313" s="1"/>
      <c r="LCS313" s="1"/>
      <c r="LCT313" s="1"/>
      <c r="LCU313" s="1"/>
      <c r="LCV313" s="1"/>
      <c r="LCW313" s="1"/>
      <c r="LCX313" s="1"/>
      <c r="LCY313" s="1"/>
      <c r="LCZ313" s="1"/>
      <c r="LDA313" s="1"/>
      <c r="LDB313" s="1"/>
      <c r="LDC313" s="1"/>
      <c r="LDD313" s="1"/>
      <c r="LDE313" s="1"/>
      <c r="LDF313" s="1"/>
      <c r="LDG313" s="1"/>
      <c r="LDH313" s="1"/>
      <c r="LDI313" s="1"/>
      <c r="LDJ313" s="1"/>
      <c r="LDK313" s="1"/>
      <c r="LDL313" s="1"/>
      <c r="LDM313" s="1"/>
      <c r="LDN313" s="1"/>
      <c r="LDO313" s="1"/>
      <c r="LDP313" s="1"/>
      <c r="LDQ313" s="1"/>
      <c r="LDR313" s="1"/>
      <c r="LDS313" s="1"/>
      <c r="LDT313" s="1"/>
      <c r="LDU313" s="1"/>
      <c r="LDV313" s="1"/>
      <c r="LDW313" s="1"/>
      <c r="LDX313" s="1"/>
      <c r="LDY313" s="1"/>
      <c r="LDZ313" s="1"/>
      <c r="LEA313" s="1"/>
      <c r="LEB313" s="1"/>
      <c r="LEC313" s="1"/>
      <c r="LED313" s="1"/>
      <c r="LEE313" s="1"/>
      <c r="LEF313" s="1"/>
      <c r="LEG313" s="1"/>
      <c r="LEH313" s="1"/>
      <c r="LEI313" s="1"/>
      <c r="LEJ313" s="1"/>
      <c r="LEK313" s="1"/>
      <c r="LEL313" s="1"/>
      <c r="LEM313" s="1"/>
      <c r="LEN313" s="1"/>
      <c r="LEO313" s="1"/>
      <c r="LEP313" s="1"/>
      <c r="LEQ313" s="1"/>
      <c r="LER313" s="1"/>
      <c r="LES313" s="1"/>
      <c r="LET313" s="1"/>
      <c r="LEU313" s="1"/>
      <c r="LEV313" s="1"/>
      <c r="LEW313" s="1"/>
      <c r="LEX313" s="1"/>
      <c r="LEY313" s="1"/>
      <c r="LEZ313" s="1"/>
      <c r="LFA313" s="1"/>
      <c r="LFB313" s="1"/>
      <c r="LFC313" s="1"/>
      <c r="LFD313" s="1"/>
      <c r="LFE313" s="1"/>
      <c r="LFF313" s="1"/>
      <c r="LFG313" s="1"/>
      <c r="LFH313" s="1"/>
      <c r="LFI313" s="1"/>
      <c r="LFJ313" s="1"/>
      <c r="LFK313" s="1"/>
      <c r="LFL313" s="1"/>
      <c r="LFM313" s="1"/>
      <c r="LFN313" s="1"/>
      <c r="LFO313" s="1"/>
      <c r="LFP313" s="1"/>
      <c r="LFQ313" s="1"/>
      <c r="LFR313" s="1"/>
      <c r="LFS313" s="1"/>
      <c r="LFT313" s="1"/>
      <c r="LFU313" s="1"/>
      <c r="LFV313" s="1"/>
      <c r="LFW313" s="1"/>
      <c r="LFX313" s="1"/>
      <c r="LFY313" s="1"/>
      <c r="LFZ313" s="1"/>
      <c r="LGA313" s="1"/>
      <c r="LGB313" s="1"/>
      <c r="LGC313" s="1"/>
      <c r="LGD313" s="1"/>
      <c r="LGE313" s="1"/>
      <c r="LGF313" s="1"/>
      <c r="LGG313" s="1"/>
      <c r="LGH313" s="1"/>
      <c r="LGI313" s="1"/>
      <c r="LGJ313" s="1"/>
      <c r="LGK313" s="1"/>
      <c r="LGL313" s="1"/>
      <c r="LGM313" s="1"/>
      <c r="LGN313" s="1"/>
      <c r="LGO313" s="1"/>
      <c r="LGP313" s="1"/>
      <c r="LGQ313" s="1"/>
      <c r="LGR313" s="1"/>
      <c r="LGS313" s="1"/>
      <c r="LGT313" s="1"/>
      <c r="LGU313" s="1"/>
      <c r="LGV313" s="1"/>
      <c r="LGW313" s="1"/>
      <c r="LGX313" s="1"/>
      <c r="LGY313" s="1"/>
      <c r="LGZ313" s="1"/>
      <c r="LHA313" s="1"/>
      <c r="LHB313" s="1"/>
      <c r="LHC313" s="1"/>
      <c r="LHD313" s="1"/>
      <c r="LHE313" s="1"/>
      <c r="LHF313" s="1"/>
      <c r="LHG313" s="1"/>
      <c r="LHH313" s="1"/>
      <c r="LHI313" s="1"/>
      <c r="LHJ313" s="1"/>
      <c r="LHK313" s="1"/>
      <c r="LHL313" s="1"/>
      <c r="LHM313" s="1"/>
      <c r="LHN313" s="1"/>
      <c r="LHO313" s="1"/>
      <c r="LHP313" s="1"/>
      <c r="LHQ313" s="1"/>
      <c r="LHR313" s="1"/>
      <c r="LHS313" s="1"/>
      <c r="LHT313" s="1"/>
      <c r="LHU313" s="1"/>
      <c r="LHV313" s="1"/>
      <c r="LHW313" s="1"/>
      <c r="LHX313" s="1"/>
      <c r="LHY313" s="1"/>
      <c r="LHZ313" s="1"/>
      <c r="LIA313" s="1"/>
      <c r="LIB313" s="1"/>
      <c r="LIC313" s="1"/>
      <c r="LID313" s="1"/>
      <c r="LIE313" s="1"/>
      <c r="LIF313" s="1"/>
      <c r="LIG313" s="1"/>
      <c r="LIH313" s="1"/>
      <c r="LII313" s="1"/>
      <c r="LIJ313" s="1"/>
      <c r="LIK313" s="1"/>
      <c r="LIL313" s="1"/>
      <c r="LIM313" s="1"/>
      <c r="LIN313" s="1"/>
      <c r="LIO313" s="1"/>
      <c r="LIP313" s="1"/>
      <c r="LIQ313" s="1"/>
      <c r="LIR313" s="1"/>
      <c r="LIS313" s="1"/>
      <c r="LIT313" s="1"/>
      <c r="LIU313" s="1"/>
      <c r="LIV313" s="1"/>
      <c r="LIW313" s="1"/>
      <c r="LIX313" s="1"/>
      <c r="LIY313" s="1"/>
      <c r="LIZ313" s="1"/>
      <c r="LJA313" s="1"/>
      <c r="LJB313" s="1"/>
      <c r="LJC313" s="1"/>
      <c r="LJD313" s="1"/>
      <c r="LJE313" s="1"/>
      <c r="LJF313" s="1"/>
      <c r="LJG313" s="1"/>
      <c r="LJH313" s="1"/>
      <c r="LJI313" s="1"/>
      <c r="LJJ313" s="1"/>
      <c r="LJK313" s="1"/>
      <c r="LJL313" s="1"/>
      <c r="LJM313" s="1"/>
      <c r="LJN313" s="1"/>
      <c r="LJO313" s="1"/>
      <c r="LJP313" s="1"/>
      <c r="LJQ313" s="1"/>
      <c r="LJR313" s="1"/>
      <c r="LJS313" s="1"/>
      <c r="LJT313" s="1"/>
      <c r="LJU313" s="1"/>
      <c r="LJV313" s="1"/>
      <c r="LJW313" s="1"/>
      <c r="LJX313" s="1"/>
      <c r="LJY313" s="1"/>
      <c r="LJZ313" s="1"/>
      <c r="LKA313" s="1"/>
      <c r="LKB313" s="1"/>
      <c r="LKC313" s="1"/>
      <c r="LKD313" s="1"/>
      <c r="LKE313" s="1"/>
      <c r="LKF313" s="1"/>
      <c r="LKG313" s="1"/>
      <c r="LKH313" s="1"/>
      <c r="LKI313" s="1"/>
      <c r="LKJ313" s="1"/>
      <c r="LKK313" s="1"/>
      <c r="LKL313" s="1"/>
      <c r="LKM313" s="1"/>
      <c r="LKN313" s="1"/>
      <c r="LKO313" s="1"/>
      <c r="LKP313" s="1"/>
      <c r="LKQ313" s="1"/>
      <c r="LKR313" s="1"/>
      <c r="LKS313" s="1"/>
      <c r="LKT313" s="1"/>
      <c r="LKU313" s="1"/>
      <c r="LKV313" s="1"/>
      <c r="LKW313" s="1"/>
      <c r="LKX313" s="1"/>
      <c r="LKY313" s="1"/>
      <c r="LKZ313" s="1"/>
      <c r="LLA313" s="1"/>
      <c r="LLB313" s="1"/>
      <c r="LLC313" s="1"/>
      <c r="LLD313" s="1"/>
      <c r="LLE313" s="1"/>
      <c r="LLF313" s="1"/>
      <c r="LLG313" s="1"/>
      <c r="LLH313" s="1"/>
      <c r="LLI313" s="1"/>
      <c r="LLJ313" s="1"/>
      <c r="LLK313" s="1"/>
      <c r="LLL313" s="1"/>
      <c r="LLM313" s="1"/>
      <c r="LLN313" s="1"/>
      <c r="LLO313" s="1"/>
      <c r="LLP313" s="1"/>
      <c r="LLQ313" s="1"/>
      <c r="LLR313" s="1"/>
      <c r="LLS313" s="1"/>
      <c r="LLT313" s="1"/>
      <c r="LLU313" s="1"/>
      <c r="LLV313" s="1"/>
      <c r="LLW313" s="1"/>
      <c r="LLX313" s="1"/>
      <c r="LLY313" s="1"/>
      <c r="LLZ313" s="1"/>
      <c r="LMA313" s="1"/>
      <c r="LMB313" s="1"/>
      <c r="LMC313" s="1"/>
      <c r="LMD313" s="1"/>
      <c r="LME313" s="1"/>
      <c r="LMF313" s="1"/>
      <c r="LMG313" s="1"/>
      <c r="LMH313" s="1"/>
      <c r="LMI313" s="1"/>
      <c r="LMJ313" s="1"/>
      <c r="LMK313" s="1"/>
      <c r="LML313" s="1"/>
      <c r="LMM313" s="1"/>
      <c r="LMN313" s="1"/>
      <c r="LMO313" s="1"/>
      <c r="LMP313" s="1"/>
      <c r="LMQ313" s="1"/>
      <c r="LMR313" s="1"/>
      <c r="LMS313" s="1"/>
      <c r="LMT313" s="1"/>
      <c r="LMU313" s="1"/>
      <c r="LMV313" s="1"/>
      <c r="LMW313" s="1"/>
      <c r="LMX313" s="1"/>
      <c r="LMY313" s="1"/>
      <c r="LMZ313" s="1"/>
      <c r="LNA313" s="1"/>
      <c r="LNB313" s="1"/>
      <c r="LNC313" s="1"/>
      <c r="LND313" s="1"/>
      <c r="LNE313" s="1"/>
      <c r="LNF313" s="1"/>
      <c r="LNG313" s="1"/>
      <c r="LNH313" s="1"/>
      <c r="LNI313" s="1"/>
      <c r="LNJ313" s="1"/>
      <c r="LNK313" s="1"/>
      <c r="LNL313" s="1"/>
      <c r="LNM313" s="1"/>
      <c r="LNN313" s="1"/>
      <c r="LNO313" s="1"/>
      <c r="LNP313" s="1"/>
      <c r="LNQ313" s="1"/>
      <c r="LNR313" s="1"/>
      <c r="LNS313" s="1"/>
      <c r="LNT313" s="1"/>
      <c r="LNU313" s="1"/>
      <c r="LNV313" s="1"/>
      <c r="LNW313" s="1"/>
      <c r="LNX313" s="1"/>
      <c r="LNY313" s="1"/>
      <c r="LNZ313" s="1"/>
      <c r="LOA313" s="1"/>
      <c r="LOB313" s="1"/>
      <c r="LOC313" s="1"/>
      <c r="LOD313" s="1"/>
      <c r="LOE313" s="1"/>
      <c r="LOF313" s="1"/>
      <c r="LOG313" s="1"/>
      <c r="LOH313" s="1"/>
      <c r="LOI313" s="1"/>
      <c r="LOJ313" s="1"/>
      <c r="LOK313" s="1"/>
      <c r="LOL313" s="1"/>
      <c r="LOM313" s="1"/>
      <c r="LON313" s="1"/>
      <c r="LOO313" s="1"/>
      <c r="LOP313" s="1"/>
      <c r="LOQ313" s="1"/>
      <c r="LOR313" s="1"/>
      <c r="LOS313" s="1"/>
      <c r="LOT313" s="1"/>
      <c r="LOU313" s="1"/>
      <c r="LOV313" s="1"/>
      <c r="LOW313" s="1"/>
      <c r="LOX313" s="1"/>
      <c r="LOY313" s="1"/>
      <c r="LOZ313" s="1"/>
      <c r="LPA313" s="1"/>
      <c r="LPB313" s="1"/>
      <c r="LPC313" s="1"/>
      <c r="LPD313" s="1"/>
      <c r="LPE313" s="1"/>
      <c r="LPF313" s="1"/>
      <c r="LPG313" s="1"/>
      <c r="LPH313" s="1"/>
      <c r="LPI313" s="1"/>
      <c r="LPJ313" s="1"/>
      <c r="LPK313" s="1"/>
      <c r="LPL313" s="1"/>
      <c r="LPM313" s="1"/>
      <c r="LPN313" s="1"/>
      <c r="LPO313" s="1"/>
      <c r="LPP313" s="1"/>
      <c r="LPQ313" s="1"/>
      <c r="LPR313" s="1"/>
      <c r="LPS313" s="1"/>
      <c r="LPT313" s="1"/>
      <c r="LPU313" s="1"/>
      <c r="LPV313" s="1"/>
      <c r="LPW313" s="1"/>
      <c r="LPX313" s="1"/>
      <c r="LPY313" s="1"/>
      <c r="LPZ313" s="1"/>
      <c r="LQA313" s="1"/>
      <c r="LQB313" s="1"/>
      <c r="LQC313" s="1"/>
      <c r="LQD313" s="1"/>
      <c r="LQE313" s="1"/>
      <c r="LQF313" s="1"/>
      <c r="LQG313" s="1"/>
      <c r="LQH313" s="1"/>
      <c r="LQI313" s="1"/>
      <c r="LQJ313" s="1"/>
      <c r="LQK313" s="1"/>
      <c r="LQL313" s="1"/>
      <c r="LQM313" s="1"/>
      <c r="LQN313" s="1"/>
      <c r="LQO313" s="1"/>
      <c r="LQP313" s="1"/>
      <c r="LQQ313" s="1"/>
      <c r="LQR313" s="1"/>
      <c r="LQS313" s="1"/>
      <c r="LQT313" s="1"/>
      <c r="LQU313" s="1"/>
      <c r="LQV313" s="1"/>
      <c r="LQW313" s="1"/>
      <c r="LQX313" s="1"/>
      <c r="LQY313" s="1"/>
      <c r="LQZ313" s="1"/>
      <c r="LRA313" s="1"/>
      <c r="LRB313" s="1"/>
      <c r="LRC313" s="1"/>
      <c r="LRD313" s="1"/>
      <c r="LRE313" s="1"/>
      <c r="LRF313" s="1"/>
      <c r="LRG313" s="1"/>
      <c r="LRH313" s="1"/>
      <c r="LRI313" s="1"/>
      <c r="LRJ313" s="1"/>
      <c r="LRK313" s="1"/>
      <c r="LRL313" s="1"/>
      <c r="LRM313" s="1"/>
      <c r="LRN313" s="1"/>
      <c r="LRO313" s="1"/>
      <c r="LRP313" s="1"/>
      <c r="LRQ313" s="1"/>
      <c r="LRR313" s="1"/>
      <c r="LRS313" s="1"/>
      <c r="LRT313" s="1"/>
      <c r="LRU313" s="1"/>
      <c r="LRV313" s="1"/>
      <c r="LRW313" s="1"/>
      <c r="LRX313" s="1"/>
      <c r="LRY313" s="1"/>
      <c r="LRZ313" s="1"/>
      <c r="LSA313" s="1"/>
      <c r="LSB313" s="1"/>
      <c r="LSC313" s="1"/>
      <c r="LSD313" s="1"/>
      <c r="LSE313" s="1"/>
      <c r="LSF313" s="1"/>
      <c r="LSG313" s="1"/>
      <c r="LSH313" s="1"/>
      <c r="LSI313" s="1"/>
      <c r="LSJ313" s="1"/>
      <c r="LSK313" s="1"/>
      <c r="LSL313" s="1"/>
      <c r="LSM313" s="1"/>
      <c r="LSN313" s="1"/>
      <c r="LSO313" s="1"/>
      <c r="LSP313" s="1"/>
      <c r="LSQ313" s="1"/>
      <c r="LSR313" s="1"/>
      <c r="LSS313" s="1"/>
      <c r="LST313" s="1"/>
      <c r="LSU313" s="1"/>
      <c r="LSV313" s="1"/>
      <c r="LSW313" s="1"/>
      <c r="LSX313" s="1"/>
      <c r="LSY313" s="1"/>
      <c r="LSZ313" s="1"/>
      <c r="LTA313" s="1"/>
      <c r="LTB313" s="1"/>
      <c r="LTC313" s="1"/>
      <c r="LTD313" s="1"/>
      <c r="LTE313" s="1"/>
      <c r="LTF313" s="1"/>
      <c r="LTG313" s="1"/>
      <c r="LTH313" s="1"/>
      <c r="LTI313" s="1"/>
      <c r="LTJ313" s="1"/>
      <c r="LTK313" s="1"/>
      <c r="LTL313" s="1"/>
      <c r="LTM313" s="1"/>
      <c r="LTN313" s="1"/>
      <c r="LTO313" s="1"/>
      <c r="LTP313" s="1"/>
      <c r="LTQ313" s="1"/>
      <c r="LTR313" s="1"/>
      <c r="LTS313" s="1"/>
      <c r="LTT313" s="1"/>
      <c r="LTU313" s="1"/>
      <c r="LTV313" s="1"/>
      <c r="LTW313" s="1"/>
      <c r="LTX313" s="1"/>
      <c r="LTY313" s="1"/>
      <c r="LTZ313" s="1"/>
      <c r="LUA313" s="1"/>
      <c r="LUB313" s="1"/>
      <c r="LUC313" s="1"/>
      <c r="LUD313" s="1"/>
      <c r="LUE313" s="1"/>
      <c r="LUF313" s="1"/>
      <c r="LUG313" s="1"/>
      <c r="LUH313" s="1"/>
      <c r="LUI313" s="1"/>
      <c r="LUJ313" s="1"/>
      <c r="LUK313" s="1"/>
      <c r="LUL313" s="1"/>
      <c r="LUM313" s="1"/>
      <c r="LUN313" s="1"/>
      <c r="LUO313" s="1"/>
      <c r="LUP313" s="1"/>
      <c r="LUQ313" s="1"/>
      <c r="LUR313" s="1"/>
      <c r="LUS313" s="1"/>
      <c r="LUT313" s="1"/>
      <c r="LUU313" s="1"/>
      <c r="LUV313" s="1"/>
      <c r="LUW313" s="1"/>
      <c r="LUX313" s="1"/>
      <c r="LUY313" s="1"/>
      <c r="LUZ313" s="1"/>
      <c r="LVA313" s="1"/>
      <c r="LVB313" s="1"/>
      <c r="LVC313" s="1"/>
      <c r="LVD313" s="1"/>
      <c r="LVE313" s="1"/>
      <c r="LVF313" s="1"/>
      <c r="LVG313" s="1"/>
      <c r="LVH313" s="1"/>
      <c r="LVI313" s="1"/>
      <c r="LVJ313" s="1"/>
      <c r="LVK313" s="1"/>
      <c r="LVL313" s="1"/>
      <c r="LVM313" s="1"/>
      <c r="LVN313" s="1"/>
      <c r="LVO313" s="1"/>
      <c r="LVP313" s="1"/>
      <c r="LVQ313" s="1"/>
      <c r="LVR313" s="1"/>
      <c r="LVS313" s="1"/>
      <c r="LVT313" s="1"/>
      <c r="LVU313" s="1"/>
      <c r="LVV313" s="1"/>
      <c r="LVW313" s="1"/>
      <c r="LVX313" s="1"/>
      <c r="LVY313" s="1"/>
      <c r="LVZ313" s="1"/>
      <c r="LWA313" s="1"/>
      <c r="LWB313" s="1"/>
      <c r="LWC313" s="1"/>
      <c r="LWD313" s="1"/>
      <c r="LWE313" s="1"/>
      <c r="LWF313" s="1"/>
      <c r="LWG313" s="1"/>
      <c r="LWH313" s="1"/>
      <c r="LWI313" s="1"/>
      <c r="LWJ313" s="1"/>
      <c r="LWK313" s="1"/>
      <c r="LWL313" s="1"/>
      <c r="LWM313" s="1"/>
      <c r="LWN313" s="1"/>
      <c r="LWO313" s="1"/>
      <c r="LWP313" s="1"/>
      <c r="LWQ313" s="1"/>
      <c r="LWR313" s="1"/>
      <c r="LWS313" s="1"/>
      <c r="LWT313" s="1"/>
      <c r="LWU313" s="1"/>
      <c r="LWV313" s="1"/>
      <c r="LWW313" s="1"/>
      <c r="LWX313" s="1"/>
      <c r="LWY313" s="1"/>
      <c r="LWZ313" s="1"/>
      <c r="LXA313" s="1"/>
      <c r="LXB313" s="1"/>
      <c r="LXC313" s="1"/>
      <c r="LXD313" s="1"/>
      <c r="LXE313" s="1"/>
      <c r="LXF313" s="1"/>
      <c r="LXG313" s="1"/>
      <c r="LXH313" s="1"/>
      <c r="LXI313" s="1"/>
      <c r="LXJ313" s="1"/>
      <c r="LXK313" s="1"/>
      <c r="LXL313" s="1"/>
      <c r="LXM313" s="1"/>
      <c r="LXN313" s="1"/>
      <c r="LXO313" s="1"/>
      <c r="LXP313" s="1"/>
      <c r="LXQ313" s="1"/>
      <c r="LXR313" s="1"/>
      <c r="LXS313" s="1"/>
      <c r="LXT313" s="1"/>
      <c r="LXU313" s="1"/>
      <c r="LXV313" s="1"/>
      <c r="LXW313" s="1"/>
      <c r="LXX313" s="1"/>
      <c r="LXY313" s="1"/>
      <c r="LXZ313" s="1"/>
      <c r="LYA313" s="1"/>
      <c r="LYB313" s="1"/>
      <c r="LYC313" s="1"/>
      <c r="LYD313" s="1"/>
      <c r="LYE313" s="1"/>
      <c r="LYF313" s="1"/>
      <c r="LYG313" s="1"/>
      <c r="LYH313" s="1"/>
      <c r="LYI313" s="1"/>
      <c r="LYJ313" s="1"/>
      <c r="LYK313" s="1"/>
      <c r="LYL313" s="1"/>
      <c r="LYM313" s="1"/>
      <c r="LYN313" s="1"/>
      <c r="LYO313" s="1"/>
      <c r="LYP313" s="1"/>
      <c r="LYQ313" s="1"/>
      <c r="LYR313" s="1"/>
      <c r="LYS313" s="1"/>
      <c r="LYT313" s="1"/>
      <c r="LYU313" s="1"/>
      <c r="LYV313" s="1"/>
      <c r="LYW313" s="1"/>
      <c r="LYX313" s="1"/>
      <c r="LYY313" s="1"/>
      <c r="LYZ313" s="1"/>
      <c r="LZA313" s="1"/>
      <c r="LZB313" s="1"/>
      <c r="LZC313" s="1"/>
      <c r="LZD313" s="1"/>
      <c r="LZE313" s="1"/>
      <c r="LZF313" s="1"/>
      <c r="LZG313" s="1"/>
      <c r="LZH313" s="1"/>
      <c r="LZI313" s="1"/>
      <c r="LZJ313" s="1"/>
      <c r="LZK313" s="1"/>
      <c r="LZL313" s="1"/>
      <c r="LZM313" s="1"/>
      <c r="LZN313" s="1"/>
      <c r="LZO313" s="1"/>
      <c r="LZP313" s="1"/>
      <c r="LZQ313" s="1"/>
      <c r="LZR313" s="1"/>
      <c r="LZS313" s="1"/>
      <c r="LZT313" s="1"/>
      <c r="LZU313" s="1"/>
      <c r="LZV313" s="1"/>
      <c r="LZW313" s="1"/>
      <c r="LZX313" s="1"/>
      <c r="LZY313" s="1"/>
      <c r="LZZ313" s="1"/>
      <c r="MAA313" s="1"/>
      <c r="MAB313" s="1"/>
      <c r="MAC313" s="1"/>
      <c r="MAD313" s="1"/>
      <c r="MAE313" s="1"/>
      <c r="MAF313" s="1"/>
      <c r="MAG313" s="1"/>
      <c r="MAH313" s="1"/>
      <c r="MAI313" s="1"/>
      <c r="MAJ313" s="1"/>
      <c r="MAK313" s="1"/>
      <c r="MAL313" s="1"/>
      <c r="MAM313" s="1"/>
      <c r="MAN313" s="1"/>
      <c r="MAO313" s="1"/>
      <c r="MAP313" s="1"/>
      <c r="MAQ313" s="1"/>
      <c r="MAR313" s="1"/>
      <c r="MAS313" s="1"/>
      <c r="MAT313" s="1"/>
      <c r="MAU313" s="1"/>
      <c r="MAV313" s="1"/>
      <c r="MAW313" s="1"/>
      <c r="MAX313" s="1"/>
      <c r="MAY313" s="1"/>
      <c r="MAZ313" s="1"/>
      <c r="MBA313" s="1"/>
      <c r="MBB313" s="1"/>
      <c r="MBC313" s="1"/>
      <c r="MBD313" s="1"/>
      <c r="MBE313" s="1"/>
      <c r="MBF313" s="1"/>
      <c r="MBG313" s="1"/>
      <c r="MBH313" s="1"/>
      <c r="MBI313" s="1"/>
      <c r="MBJ313" s="1"/>
      <c r="MBK313" s="1"/>
      <c r="MBL313" s="1"/>
      <c r="MBM313" s="1"/>
      <c r="MBN313" s="1"/>
      <c r="MBO313" s="1"/>
      <c r="MBP313" s="1"/>
      <c r="MBQ313" s="1"/>
      <c r="MBR313" s="1"/>
      <c r="MBS313" s="1"/>
      <c r="MBT313" s="1"/>
      <c r="MBU313" s="1"/>
      <c r="MBV313" s="1"/>
      <c r="MBW313" s="1"/>
      <c r="MBX313" s="1"/>
      <c r="MBY313" s="1"/>
      <c r="MBZ313" s="1"/>
      <c r="MCA313" s="1"/>
      <c r="MCB313" s="1"/>
      <c r="MCC313" s="1"/>
      <c r="MCD313" s="1"/>
      <c r="MCE313" s="1"/>
      <c r="MCF313" s="1"/>
      <c r="MCG313" s="1"/>
      <c r="MCH313" s="1"/>
      <c r="MCI313" s="1"/>
      <c r="MCJ313" s="1"/>
      <c r="MCK313" s="1"/>
      <c r="MCL313" s="1"/>
      <c r="MCM313" s="1"/>
      <c r="MCN313" s="1"/>
      <c r="MCO313" s="1"/>
      <c r="MCP313" s="1"/>
      <c r="MCQ313" s="1"/>
      <c r="MCR313" s="1"/>
      <c r="MCS313" s="1"/>
      <c r="MCT313" s="1"/>
      <c r="MCU313" s="1"/>
      <c r="MCV313" s="1"/>
      <c r="MCW313" s="1"/>
      <c r="MCX313" s="1"/>
      <c r="MCY313" s="1"/>
      <c r="MCZ313" s="1"/>
      <c r="MDA313" s="1"/>
      <c r="MDB313" s="1"/>
      <c r="MDC313" s="1"/>
      <c r="MDD313" s="1"/>
      <c r="MDE313" s="1"/>
      <c r="MDF313" s="1"/>
      <c r="MDG313" s="1"/>
      <c r="MDH313" s="1"/>
      <c r="MDI313" s="1"/>
      <c r="MDJ313" s="1"/>
      <c r="MDK313" s="1"/>
      <c r="MDL313" s="1"/>
      <c r="MDM313" s="1"/>
      <c r="MDN313" s="1"/>
      <c r="MDO313" s="1"/>
      <c r="MDP313" s="1"/>
      <c r="MDQ313" s="1"/>
      <c r="MDR313" s="1"/>
      <c r="MDS313" s="1"/>
      <c r="MDT313" s="1"/>
      <c r="MDU313" s="1"/>
      <c r="MDV313" s="1"/>
      <c r="MDW313" s="1"/>
      <c r="MDX313" s="1"/>
      <c r="MDY313" s="1"/>
      <c r="MDZ313" s="1"/>
      <c r="MEA313" s="1"/>
      <c r="MEB313" s="1"/>
      <c r="MEC313" s="1"/>
      <c r="MED313" s="1"/>
      <c r="MEE313" s="1"/>
      <c r="MEF313" s="1"/>
      <c r="MEG313" s="1"/>
      <c r="MEH313" s="1"/>
      <c r="MEI313" s="1"/>
      <c r="MEJ313" s="1"/>
      <c r="MEK313" s="1"/>
      <c r="MEL313" s="1"/>
      <c r="MEM313" s="1"/>
      <c r="MEN313" s="1"/>
      <c r="MEO313" s="1"/>
      <c r="MEP313" s="1"/>
      <c r="MEQ313" s="1"/>
      <c r="MER313" s="1"/>
      <c r="MES313" s="1"/>
      <c r="MET313" s="1"/>
      <c r="MEU313" s="1"/>
      <c r="MEV313" s="1"/>
      <c r="MEW313" s="1"/>
      <c r="MEX313" s="1"/>
      <c r="MEY313" s="1"/>
      <c r="MEZ313" s="1"/>
      <c r="MFA313" s="1"/>
      <c r="MFB313" s="1"/>
      <c r="MFC313" s="1"/>
      <c r="MFD313" s="1"/>
      <c r="MFE313" s="1"/>
      <c r="MFF313" s="1"/>
      <c r="MFG313" s="1"/>
      <c r="MFH313" s="1"/>
      <c r="MFI313" s="1"/>
      <c r="MFJ313" s="1"/>
      <c r="MFK313" s="1"/>
      <c r="MFL313" s="1"/>
      <c r="MFM313" s="1"/>
      <c r="MFN313" s="1"/>
      <c r="MFO313" s="1"/>
      <c r="MFP313" s="1"/>
      <c r="MFQ313" s="1"/>
      <c r="MFR313" s="1"/>
      <c r="MFS313" s="1"/>
      <c r="MFT313" s="1"/>
      <c r="MFU313" s="1"/>
      <c r="MFV313" s="1"/>
      <c r="MFW313" s="1"/>
      <c r="MFX313" s="1"/>
      <c r="MFY313" s="1"/>
      <c r="MFZ313" s="1"/>
      <c r="MGA313" s="1"/>
      <c r="MGB313" s="1"/>
      <c r="MGC313" s="1"/>
      <c r="MGD313" s="1"/>
      <c r="MGE313" s="1"/>
      <c r="MGF313" s="1"/>
      <c r="MGG313" s="1"/>
      <c r="MGH313" s="1"/>
      <c r="MGI313" s="1"/>
      <c r="MGJ313" s="1"/>
      <c r="MGK313" s="1"/>
      <c r="MGL313" s="1"/>
      <c r="MGM313" s="1"/>
      <c r="MGN313" s="1"/>
      <c r="MGO313" s="1"/>
      <c r="MGP313" s="1"/>
      <c r="MGQ313" s="1"/>
      <c r="MGR313" s="1"/>
      <c r="MGS313" s="1"/>
      <c r="MGT313" s="1"/>
      <c r="MGU313" s="1"/>
      <c r="MGV313" s="1"/>
      <c r="MGW313" s="1"/>
      <c r="MGX313" s="1"/>
      <c r="MGY313" s="1"/>
      <c r="MGZ313" s="1"/>
      <c r="MHA313" s="1"/>
      <c r="MHB313" s="1"/>
      <c r="MHC313" s="1"/>
      <c r="MHD313" s="1"/>
      <c r="MHE313" s="1"/>
      <c r="MHF313" s="1"/>
      <c r="MHG313" s="1"/>
      <c r="MHH313" s="1"/>
      <c r="MHI313" s="1"/>
      <c r="MHJ313" s="1"/>
      <c r="MHK313" s="1"/>
      <c r="MHL313" s="1"/>
      <c r="MHM313" s="1"/>
      <c r="MHN313" s="1"/>
      <c r="MHO313" s="1"/>
      <c r="MHP313" s="1"/>
      <c r="MHQ313" s="1"/>
      <c r="MHR313" s="1"/>
      <c r="MHS313" s="1"/>
      <c r="MHT313" s="1"/>
      <c r="MHU313" s="1"/>
      <c r="MHV313" s="1"/>
      <c r="MHW313" s="1"/>
      <c r="MHX313" s="1"/>
      <c r="MHY313" s="1"/>
      <c r="MHZ313" s="1"/>
      <c r="MIA313" s="1"/>
      <c r="MIB313" s="1"/>
      <c r="MIC313" s="1"/>
      <c r="MID313" s="1"/>
      <c r="MIE313" s="1"/>
      <c r="MIF313" s="1"/>
      <c r="MIG313" s="1"/>
      <c r="MIH313" s="1"/>
      <c r="MII313" s="1"/>
      <c r="MIJ313" s="1"/>
      <c r="MIK313" s="1"/>
      <c r="MIL313" s="1"/>
      <c r="MIM313" s="1"/>
      <c r="MIN313" s="1"/>
      <c r="MIO313" s="1"/>
      <c r="MIP313" s="1"/>
      <c r="MIQ313" s="1"/>
      <c r="MIR313" s="1"/>
      <c r="MIS313" s="1"/>
      <c r="MIT313" s="1"/>
      <c r="MIU313" s="1"/>
      <c r="MIV313" s="1"/>
      <c r="MIW313" s="1"/>
      <c r="MIX313" s="1"/>
      <c r="MIY313" s="1"/>
      <c r="MIZ313" s="1"/>
      <c r="MJA313" s="1"/>
      <c r="MJB313" s="1"/>
      <c r="MJC313" s="1"/>
      <c r="MJD313" s="1"/>
      <c r="MJE313" s="1"/>
      <c r="MJF313" s="1"/>
      <c r="MJG313" s="1"/>
      <c r="MJH313" s="1"/>
      <c r="MJI313" s="1"/>
      <c r="MJJ313" s="1"/>
      <c r="MJK313" s="1"/>
      <c r="MJL313" s="1"/>
      <c r="MJM313" s="1"/>
      <c r="MJN313" s="1"/>
      <c r="MJO313" s="1"/>
      <c r="MJP313" s="1"/>
      <c r="MJQ313" s="1"/>
      <c r="MJR313" s="1"/>
      <c r="MJS313" s="1"/>
      <c r="MJT313" s="1"/>
      <c r="MJU313" s="1"/>
      <c r="MJV313" s="1"/>
      <c r="MJW313" s="1"/>
      <c r="MJX313" s="1"/>
      <c r="MJY313" s="1"/>
      <c r="MJZ313" s="1"/>
      <c r="MKA313" s="1"/>
      <c r="MKB313" s="1"/>
      <c r="MKC313" s="1"/>
      <c r="MKD313" s="1"/>
      <c r="MKE313" s="1"/>
      <c r="MKF313" s="1"/>
      <c r="MKG313" s="1"/>
      <c r="MKH313" s="1"/>
      <c r="MKI313" s="1"/>
      <c r="MKJ313" s="1"/>
      <c r="MKK313" s="1"/>
      <c r="MKL313" s="1"/>
      <c r="MKM313" s="1"/>
      <c r="MKN313" s="1"/>
      <c r="MKO313" s="1"/>
      <c r="MKP313" s="1"/>
      <c r="MKQ313" s="1"/>
      <c r="MKR313" s="1"/>
      <c r="MKS313" s="1"/>
      <c r="MKT313" s="1"/>
      <c r="MKU313" s="1"/>
      <c r="MKV313" s="1"/>
      <c r="MKW313" s="1"/>
      <c r="MKX313" s="1"/>
      <c r="MKY313" s="1"/>
      <c r="MKZ313" s="1"/>
      <c r="MLA313" s="1"/>
      <c r="MLB313" s="1"/>
      <c r="MLC313" s="1"/>
      <c r="MLD313" s="1"/>
      <c r="MLE313" s="1"/>
      <c r="MLF313" s="1"/>
      <c r="MLG313" s="1"/>
      <c r="MLH313" s="1"/>
      <c r="MLI313" s="1"/>
      <c r="MLJ313" s="1"/>
      <c r="MLK313" s="1"/>
      <c r="MLL313" s="1"/>
      <c r="MLM313" s="1"/>
      <c r="MLN313" s="1"/>
      <c r="MLO313" s="1"/>
      <c r="MLP313" s="1"/>
      <c r="MLQ313" s="1"/>
      <c r="MLR313" s="1"/>
      <c r="MLS313" s="1"/>
      <c r="MLT313" s="1"/>
      <c r="MLU313" s="1"/>
      <c r="MLV313" s="1"/>
      <c r="MLW313" s="1"/>
      <c r="MLX313" s="1"/>
      <c r="MLY313" s="1"/>
      <c r="MLZ313" s="1"/>
      <c r="MMA313" s="1"/>
      <c r="MMB313" s="1"/>
      <c r="MMC313" s="1"/>
      <c r="MMD313" s="1"/>
      <c r="MME313" s="1"/>
      <c r="MMF313" s="1"/>
      <c r="MMG313" s="1"/>
      <c r="MMH313" s="1"/>
      <c r="MMI313" s="1"/>
      <c r="MMJ313" s="1"/>
      <c r="MMK313" s="1"/>
      <c r="MML313" s="1"/>
      <c r="MMM313" s="1"/>
      <c r="MMN313" s="1"/>
      <c r="MMO313" s="1"/>
      <c r="MMP313" s="1"/>
      <c r="MMQ313" s="1"/>
      <c r="MMR313" s="1"/>
      <c r="MMS313" s="1"/>
      <c r="MMT313" s="1"/>
      <c r="MMU313" s="1"/>
      <c r="MMV313" s="1"/>
      <c r="MMW313" s="1"/>
      <c r="MMX313" s="1"/>
      <c r="MMY313" s="1"/>
      <c r="MMZ313" s="1"/>
      <c r="MNA313" s="1"/>
      <c r="MNB313" s="1"/>
      <c r="MNC313" s="1"/>
      <c r="MND313" s="1"/>
      <c r="MNE313" s="1"/>
      <c r="MNF313" s="1"/>
      <c r="MNG313" s="1"/>
      <c r="MNH313" s="1"/>
      <c r="MNI313" s="1"/>
      <c r="MNJ313" s="1"/>
      <c r="MNK313" s="1"/>
      <c r="MNL313" s="1"/>
      <c r="MNM313" s="1"/>
      <c r="MNN313" s="1"/>
      <c r="MNO313" s="1"/>
      <c r="MNP313" s="1"/>
      <c r="MNQ313" s="1"/>
      <c r="MNR313" s="1"/>
      <c r="MNS313" s="1"/>
      <c r="MNT313" s="1"/>
      <c r="MNU313" s="1"/>
      <c r="MNV313" s="1"/>
      <c r="MNW313" s="1"/>
      <c r="MNX313" s="1"/>
      <c r="MNY313" s="1"/>
      <c r="MNZ313" s="1"/>
      <c r="MOA313" s="1"/>
      <c r="MOB313" s="1"/>
      <c r="MOC313" s="1"/>
      <c r="MOD313" s="1"/>
      <c r="MOE313" s="1"/>
      <c r="MOF313" s="1"/>
      <c r="MOG313" s="1"/>
      <c r="MOH313" s="1"/>
      <c r="MOI313" s="1"/>
      <c r="MOJ313" s="1"/>
      <c r="MOK313" s="1"/>
      <c r="MOL313" s="1"/>
      <c r="MOM313" s="1"/>
      <c r="MON313" s="1"/>
      <c r="MOO313" s="1"/>
      <c r="MOP313" s="1"/>
      <c r="MOQ313" s="1"/>
      <c r="MOR313" s="1"/>
      <c r="MOS313" s="1"/>
      <c r="MOT313" s="1"/>
      <c r="MOU313" s="1"/>
      <c r="MOV313" s="1"/>
      <c r="MOW313" s="1"/>
      <c r="MOX313" s="1"/>
      <c r="MOY313" s="1"/>
      <c r="MOZ313" s="1"/>
      <c r="MPA313" s="1"/>
      <c r="MPB313" s="1"/>
      <c r="MPC313" s="1"/>
      <c r="MPD313" s="1"/>
      <c r="MPE313" s="1"/>
      <c r="MPF313" s="1"/>
      <c r="MPG313" s="1"/>
      <c r="MPH313" s="1"/>
      <c r="MPI313" s="1"/>
      <c r="MPJ313" s="1"/>
      <c r="MPK313" s="1"/>
      <c r="MPL313" s="1"/>
      <c r="MPM313" s="1"/>
      <c r="MPN313" s="1"/>
      <c r="MPO313" s="1"/>
      <c r="MPP313" s="1"/>
      <c r="MPQ313" s="1"/>
      <c r="MPR313" s="1"/>
      <c r="MPS313" s="1"/>
      <c r="MPT313" s="1"/>
      <c r="MPU313" s="1"/>
      <c r="MPV313" s="1"/>
      <c r="MPW313" s="1"/>
      <c r="MPX313" s="1"/>
      <c r="MPY313" s="1"/>
      <c r="MPZ313" s="1"/>
      <c r="MQA313" s="1"/>
      <c r="MQB313" s="1"/>
      <c r="MQC313" s="1"/>
      <c r="MQD313" s="1"/>
      <c r="MQE313" s="1"/>
      <c r="MQF313" s="1"/>
      <c r="MQG313" s="1"/>
      <c r="MQH313" s="1"/>
      <c r="MQI313" s="1"/>
      <c r="MQJ313" s="1"/>
      <c r="MQK313" s="1"/>
      <c r="MQL313" s="1"/>
      <c r="MQM313" s="1"/>
      <c r="MQN313" s="1"/>
      <c r="MQO313" s="1"/>
      <c r="MQP313" s="1"/>
      <c r="MQQ313" s="1"/>
      <c r="MQR313" s="1"/>
      <c r="MQS313" s="1"/>
      <c r="MQT313" s="1"/>
      <c r="MQU313" s="1"/>
      <c r="MQV313" s="1"/>
      <c r="MQW313" s="1"/>
      <c r="MQX313" s="1"/>
      <c r="MQY313" s="1"/>
      <c r="MQZ313" s="1"/>
      <c r="MRA313" s="1"/>
      <c r="MRB313" s="1"/>
      <c r="MRC313" s="1"/>
      <c r="MRD313" s="1"/>
      <c r="MRE313" s="1"/>
      <c r="MRF313" s="1"/>
      <c r="MRG313" s="1"/>
      <c r="MRH313" s="1"/>
      <c r="MRI313" s="1"/>
      <c r="MRJ313" s="1"/>
      <c r="MRK313" s="1"/>
      <c r="MRL313" s="1"/>
      <c r="MRM313" s="1"/>
      <c r="MRN313" s="1"/>
      <c r="MRO313" s="1"/>
      <c r="MRP313" s="1"/>
      <c r="MRQ313" s="1"/>
      <c r="MRR313" s="1"/>
      <c r="MRS313" s="1"/>
      <c r="MRT313" s="1"/>
      <c r="MRU313" s="1"/>
      <c r="MRV313" s="1"/>
      <c r="MRW313" s="1"/>
      <c r="MRX313" s="1"/>
      <c r="MRY313" s="1"/>
      <c r="MRZ313" s="1"/>
      <c r="MSA313" s="1"/>
      <c r="MSB313" s="1"/>
      <c r="MSC313" s="1"/>
      <c r="MSD313" s="1"/>
      <c r="MSE313" s="1"/>
      <c r="MSF313" s="1"/>
      <c r="MSG313" s="1"/>
      <c r="MSH313" s="1"/>
      <c r="MSI313" s="1"/>
      <c r="MSJ313" s="1"/>
      <c r="MSK313" s="1"/>
      <c r="MSL313" s="1"/>
      <c r="MSM313" s="1"/>
      <c r="MSN313" s="1"/>
      <c r="MSO313" s="1"/>
      <c r="MSP313" s="1"/>
      <c r="MSQ313" s="1"/>
      <c r="MSR313" s="1"/>
      <c r="MSS313" s="1"/>
      <c r="MST313" s="1"/>
      <c r="MSU313" s="1"/>
      <c r="MSV313" s="1"/>
      <c r="MSW313" s="1"/>
      <c r="MSX313" s="1"/>
      <c r="MSY313" s="1"/>
      <c r="MSZ313" s="1"/>
      <c r="MTA313" s="1"/>
      <c r="MTB313" s="1"/>
      <c r="MTC313" s="1"/>
      <c r="MTD313" s="1"/>
      <c r="MTE313" s="1"/>
      <c r="MTF313" s="1"/>
      <c r="MTG313" s="1"/>
      <c r="MTH313" s="1"/>
      <c r="MTI313" s="1"/>
      <c r="MTJ313" s="1"/>
      <c r="MTK313" s="1"/>
      <c r="MTL313" s="1"/>
      <c r="MTM313" s="1"/>
      <c r="MTN313" s="1"/>
      <c r="MTO313" s="1"/>
      <c r="MTP313" s="1"/>
      <c r="MTQ313" s="1"/>
      <c r="MTR313" s="1"/>
      <c r="MTS313" s="1"/>
      <c r="MTT313" s="1"/>
      <c r="MTU313" s="1"/>
      <c r="MTV313" s="1"/>
      <c r="MTW313" s="1"/>
      <c r="MTX313" s="1"/>
      <c r="MTY313" s="1"/>
      <c r="MTZ313" s="1"/>
      <c r="MUA313" s="1"/>
      <c r="MUB313" s="1"/>
      <c r="MUC313" s="1"/>
      <c r="MUD313" s="1"/>
      <c r="MUE313" s="1"/>
      <c r="MUF313" s="1"/>
      <c r="MUG313" s="1"/>
      <c r="MUH313" s="1"/>
      <c r="MUI313" s="1"/>
      <c r="MUJ313" s="1"/>
      <c r="MUK313" s="1"/>
      <c r="MUL313" s="1"/>
      <c r="MUM313" s="1"/>
      <c r="MUN313" s="1"/>
      <c r="MUO313" s="1"/>
      <c r="MUP313" s="1"/>
      <c r="MUQ313" s="1"/>
      <c r="MUR313" s="1"/>
      <c r="MUS313" s="1"/>
      <c r="MUT313" s="1"/>
      <c r="MUU313" s="1"/>
      <c r="MUV313" s="1"/>
      <c r="MUW313" s="1"/>
      <c r="MUX313" s="1"/>
      <c r="MUY313" s="1"/>
      <c r="MUZ313" s="1"/>
      <c r="MVA313" s="1"/>
      <c r="MVB313" s="1"/>
      <c r="MVC313" s="1"/>
      <c r="MVD313" s="1"/>
      <c r="MVE313" s="1"/>
      <c r="MVF313" s="1"/>
      <c r="MVG313" s="1"/>
      <c r="MVH313" s="1"/>
      <c r="MVI313" s="1"/>
      <c r="MVJ313" s="1"/>
      <c r="MVK313" s="1"/>
      <c r="MVL313" s="1"/>
      <c r="MVM313" s="1"/>
      <c r="MVN313" s="1"/>
      <c r="MVO313" s="1"/>
      <c r="MVP313" s="1"/>
      <c r="MVQ313" s="1"/>
      <c r="MVR313" s="1"/>
      <c r="MVS313" s="1"/>
      <c r="MVT313" s="1"/>
      <c r="MVU313" s="1"/>
      <c r="MVV313" s="1"/>
      <c r="MVW313" s="1"/>
      <c r="MVX313" s="1"/>
      <c r="MVY313" s="1"/>
      <c r="MVZ313" s="1"/>
      <c r="MWA313" s="1"/>
      <c r="MWB313" s="1"/>
      <c r="MWC313" s="1"/>
      <c r="MWD313" s="1"/>
      <c r="MWE313" s="1"/>
      <c r="MWF313" s="1"/>
      <c r="MWG313" s="1"/>
      <c r="MWH313" s="1"/>
      <c r="MWI313" s="1"/>
      <c r="MWJ313" s="1"/>
      <c r="MWK313" s="1"/>
      <c r="MWL313" s="1"/>
      <c r="MWM313" s="1"/>
      <c r="MWN313" s="1"/>
      <c r="MWO313" s="1"/>
      <c r="MWP313" s="1"/>
      <c r="MWQ313" s="1"/>
      <c r="MWR313" s="1"/>
      <c r="MWS313" s="1"/>
      <c r="MWT313" s="1"/>
      <c r="MWU313" s="1"/>
      <c r="MWV313" s="1"/>
      <c r="MWW313" s="1"/>
      <c r="MWX313" s="1"/>
      <c r="MWY313" s="1"/>
      <c r="MWZ313" s="1"/>
      <c r="MXA313" s="1"/>
      <c r="MXB313" s="1"/>
      <c r="MXC313" s="1"/>
      <c r="MXD313" s="1"/>
      <c r="MXE313" s="1"/>
      <c r="MXF313" s="1"/>
      <c r="MXG313" s="1"/>
      <c r="MXH313" s="1"/>
      <c r="MXI313" s="1"/>
      <c r="MXJ313" s="1"/>
      <c r="MXK313" s="1"/>
      <c r="MXL313" s="1"/>
      <c r="MXM313" s="1"/>
      <c r="MXN313" s="1"/>
      <c r="MXO313" s="1"/>
      <c r="MXP313" s="1"/>
      <c r="MXQ313" s="1"/>
      <c r="MXR313" s="1"/>
      <c r="MXS313" s="1"/>
      <c r="MXT313" s="1"/>
      <c r="MXU313" s="1"/>
      <c r="MXV313" s="1"/>
      <c r="MXW313" s="1"/>
      <c r="MXX313" s="1"/>
      <c r="MXY313" s="1"/>
      <c r="MXZ313" s="1"/>
      <c r="MYA313" s="1"/>
      <c r="MYB313" s="1"/>
      <c r="MYC313" s="1"/>
      <c r="MYD313" s="1"/>
      <c r="MYE313" s="1"/>
      <c r="MYF313" s="1"/>
      <c r="MYG313" s="1"/>
      <c r="MYH313" s="1"/>
      <c r="MYI313" s="1"/>
      <c r="MYJ313" s="1"/>
      <c r="MYK313" s="1"/>
      <c r="MYL313" s="1"/>
      <c r="MYM313" s="1"/>
      <c r="MYN313" s="1"/>
      <c r="MYO313" s="1"/>
      <c r="MYP313" s="1"/>
      <c r="MYQ313" s="1"/>
      <c r="MYR313" s="1"/>
      <c r="MYS313" s="1"/>
      <c r="MYT313" s="1"/>
      <c r="MYU313" s="1"/>
      <c r="MYV313" s="1"/>
      <c r="MYW313" s="1"/>
      <c r="MYX313" s="1"/>
      <c r="MYY313" s="1"/>
      <c r="MYZ313" s="1"/>
      <c r="MZA313" s="1"/>
      <c r="MZB313" s="1"/>
      <c r="MZC313" s="1"/>
      <c r="MZD313" s="1"/>
      <c r="MZE313" s="1"/>
      <c r="MZF313" s="1"/>
      <c r="MZG313" s="1"/>
      <c r="MZH313" s="1"/>
      <c r="MZI313" s="1"/>
      <c r="MZJ313" s="1"/>
      <c r="MZK313" s="1"/>
      <c r="MZL313" s="1"/>
      <c r="MZM313" s="1"/>
      <c r="MZN313" s="1"/>
      <c r="MZO313" s="1"/>
      <c r="MZP313" s="1"/>
      <c r="MZQ313" s="1"/>
      <c r="MZR313" s="1"/>
      <c r="MZS313" s="1"/>
      <c r="MZT313" s="1"/>
      <c r="MZU313" s="1"/>
      <c r="MZV313" s="1"/>
      <c r="MZW313" s="1"/>
      <c r="MZX313" s="1"/>
      <c r="MZY313" s="1"/>
      <c r="MZZ313" s="1"/>
      <c r="NAA313" s="1"/>
      <c r="NAB313" s="1"/>
      <c r="NAC313" s="1"/>
      <c r="NAD313" s="1"/>
      <c r="NAE313" s="1"/>
      <c r="NAF313" s="1"/>
      <c r="NAG313" s="1"/>
      <c r="NAH313" s="1"/>
      <c r="NAI313" s="1"/>
      <c r="NAJ313" s="1"/>
      <c r="NAK313" s="1"/>
      <c r="NAL313" s="1"/>
      <c r="NAM313" s="1"/>
      <c r="NAN313" s="1"/>
      <c r="NAO313" s="1"/>
      <c r="NAP313" s="1"/>
      <c r="NAQ313" s="1"/>
      <c r="NAR313" s="1"/>
      <c r="NAS313" s="1"/>
      <c r="NAT313" s="1"/>
      <c r="NAU313" s="1"/>
      <c r="NAV313" s="1"/>
      <c r="NAW313" s="1"/>
      <c r="NAX313" s="1"/>
      <c r="NAY313" s="1"/>
      <c r="NAZ313" s="1"/>
      <c r="NBA313" s="1"/>
      <c r="NBB313" s="1"/>
      <c r="NBC313" s="1"/>
      <c r="NBD313" s="1"/>
      <c r="NBE313" s="1"/>
      <c r="NBF313" s="1"/>
      <c r="NBG313" s="1"/>
      <c r="NBH313" s="1"/>
      <c r="NBI313" s="1"/>
      <c r="NBJ313" s="1"/>
      <c r="NBK313" s="1"/>
      <c r="NBL313" s="1"/>
      <c r="NBM313" s="1"/>
      <c r="NBN313" s="1"/>
      <c r="NBO313" s="1"/>
      <c r="NBP313" s="1"/>
      <c r="NBQ313" s="1"/>
      <c r="NBR313" s="1"/>
      <c r="NBS313" s="1"/>
      <c r="NBT313" s="1"/>
      <c r="NBU313" s="1"/>
      <c r="NBV313" s="1"/>
      <c r="NBW313" s="1"/>
      <c r="NBX313" s="1"/>
      <c r="NBY313" s="1"/>
      <c r="NBZ313" s="1"/>
      <c r="NCA313" s="1"/>
      <c r="NCB313" s="1"/>
      <c r="NCC313" s="1"/>
      <c r="NCD313" s="1"/>
      <c r="NCE313" s="1"/>
      <c r="NCF313" s="1"/>
      <c r="NCG313" s="1"/>
      <c r="NCH313" s="1"/>
      <c r="NCI313" s="1"/>
      <c r="NCJ313" s="1"/>
      <c r="NCK313" s="1"/>
      <c r="NCL313" s="1"/>
      <c r="NCM313" s="1"/>
      <c r="NCN313" s="1"/>
      <c r="NCO313" s="1"/>
      <c r="NCP313" s="1"/>
      <c r="NCQ313" s="1"/>
      <c r="NCR313" s="1"/>
      <c r="NCS313" s="1"/>
      <c r="NCT313" s="1"/>
      <c r="NCU313" s="1"/>
      <c r="NCV313" s="1"/>
      <c r="NCW313" s="1"/>
      <c r="NCX313" s="1"/>
      <c r="NCY313" s="1"/>
      <c r="NCZ313" s="1"/>
      <c r="NDA313" s="1"/>
      <c r="NDB313" s="1"/>
      <c r="NDC313" s="1"/>
      <c r="NDD313" s="1"/>
      <c r="NDE313" s="1"/>
      <c r="NDF313" s="1"/>
      <c r="NDG313" s="1"/>
      <c r="NDH313" s="1"/>
      <c r="NDI313" s="1"/>
      <c r="NDJ313" s="1"/>
      <c r="NDK313" s="1"/>
      <c r="NDL313" s="1"/>
      <c r="NDM313" s="1"/>
      <c r="NDN313" s="1"/>
      <c r="NDO313" s="1"/>
      <c r="NDP313" s="1"/>
      <c r="NDQ313" s="1"/>
      <c r="NDR313" s="1"/>
      <c r="NDS313" s="1"/>
      <c r="NDT313" s="1"/>
      <c r="NDU313" s="1"/>
      <c r="NDV313" s="1"/>
      <c r="NDW313" s="1"/>
      <c r="NDX313" s="1"/>
      <c r="NDY313" s="1"/>
      <c r="NDZ313" s="1"/>
      <c r="NEA313" s="1"/>
      <c r="NEB313" s="1"/>
      <c r="NEC313" s="1"/>
      <c r="NED313" s="1"/>
      <c r="NEE313" s="1"/>
      <c r="NEF313" s="1"/>
      <c r="NEG313" s="1"/>
      <c r="NEH313" s="1"/>
      <c r="NEI313" s="1"/>
      <c r="NEJ313" s="1"/>
      <c r="NEK313" s="1"/>
      <c r="NEL313" s="1"/>
      <c r="NEM313" s="1"/>
      <c r="NEN313" s="1"/>
      <c r="NEO313" s="1"/>
      <c r="NEP313" s="1"/>
      <c r="NEQ313" s="1"/>
      <c r="NER313" s="1"/>
      <c r="NES313" s="1"/>
      <c r="NET313" s="1"/>
      <c r="NEU313" s="1"/>
      <c r="NEV313" s="1"/>
      <c r="NEW313" s="1"/>
      <c r="NEX313" s="1"/>
      <c r="NEY313" s="1"/>
      <c r="NEZ313" s="1"/>
      <c r="NFA313" s="1"/>
      <c r="NFB313" s="1"/>
      <c r="NFC313" s="1"/>
      <c r="NFD313" s="1"/>
      <c r="NFE313" s="1"/>
      <c r="NFF313" s="1"/>
      <c r="NFG313" s="1"/>
      <c r="NFH313" s="1"/>
      <c r="NFI313" s="1"/>
      <c r="NFJ313" s="1"/>
      <c r="NFK313" s="1"/>
      <c r="NFL313" s="1"/>
      <c r="NFM313" s="1"/>
      <c r="NFN313" s="1"/>
      <c r="NFO313" s="1"/>
      <c r="NFP313" s="1"/>
      <c r="NFQ313" s="1"/>
      <c r="NFR313" s="1"/>
      <c r="NFS313" s="1"/>
      <c r="NFT313" s="1"/>
      <c r="NFU313" s="1"/>
      <c r="NFV313" s="1"/>
      <c r="NFW313" s="1"/>
      <c r="NFX313" s="1"/>
      <c r="NFY313" s="1"/>
      <c r="NFZ313" s="1"/>
      <c r="NGA313" s="1"/>
      <c r="NGB313" s="1"/>
      <c r="NGC313" s="1"/>
      <c r="NGD313" s="1"/>
      <c r="NGE313" s="1"/>
      <c r="NGF313" s="1"/>
      <c r="NGG313" s="1"/>
      <c r="NGH313" s="1"/>
      <c r="NGI313" s="1"/>
      <c r="NGJ313" s="1"/>
      <c r="NGK313" s="1"/>
      <c r="NGL313" s="1"/>
      <c r="NGM313" s="1"/>
      <c r="NGN313" s="1"/>
      <c r="NGO313" s="1"/>
      <c r="NGP313" s="1"/>
      <c r="NGQ313" s="1"/>
      <c r="NGR313" s="1"/>
      <c r="NGS313" s="1"/>
      <c r="NGT313" s="1"/>
      <c r="NGU313" s="1"/>
      <c r="NGV313" s="1"/>
      <c r="NGW313" s="1"/>
      <c r="NGX313" s="1"/>
      <c r="NGY313" s="1"/>
      <c r="NGZ313" s="1"/>
      <c r="NHA313" s="1"/>
      <c r="NHB313" s="1"/>
      <c r="NHC313" s="1"/>
      <c r="NHD313" s="1"/>
      <c r="NHE313" s="1"/>
      <c r="NHF313" s="1"/>
      <c r="NHG313" s="1"/>
      <c r="NHH313" s="1"/>
      <c r="NHI313" s="1"/>
      <c r="NHJ313" s="1"/>
      <c r="NHK313" s="1"/>
      <c r="NHL313" s="1"/>
      <c r="NHM313" s="1"/>
      <c r="NHN313" s="1"/>
      <c r="NHO313" s="1"/>
      <c r="NHP313" s="1"/>
      <c r="NHQ313" s="1"/>
      <c r="NHR313" s="1"/>
      <c r="NHS313" s="1"/>
      <c r="NHT313" s="1"/>
      <c r="NHU313" s="1"/>
      <c r="NHV313" s="1"/>
      <c r="NHW313" s="1"/>
      <c r="NHX313" s="1"/>
      <c r="NHY313" s="1"/>
      <c r="NHZ313" s="1"/>
      <c r="NIA313" s="1"/>
      <c r="NIB313" s="1"/>
      <c r="NIC313" s="1"/>
      <c r="NID313" s="1"/>
      <c r="NIE313" s="1"/>
      <c r="NIF313" s="1"/>
      <c r="NIG313" s="1"/>
      <c r="NIH313" s="1"/>
      <c r="NII313" s="1"/>
      <c r="NIJ313" s="1"/>
      <c r="NIK313" s="1"/>
      <c r="NIL313" s="1"/>
      <c r="NIM313" s="1"/>
      <c r="NIN313" s="1"/>
      <c r="NIO313" s="1"/>
      <c r="NIP313" s="1"/>
      <c r="NIQ313" s="1"/>
      <c r="NIR313" s="1"/>
      <c r="NIS313" s="1"/>
      <c r="NIT313" s="1"/>
      <c r="NIU313" s="1"/>
      <c r="NIV313" s="1"/>
      <c r="NIW313" s="1"/>
      <c r="NIX313" s="1"/>
      <c r="NIY313" s="1"/>
      <c r="NIZ313" s="1"/>
      <c r="NJA313" s="1"/>
      <c r="NJB313" s="1"/>
      <c r="NJC313" s="1"/>
      <c r="NJD313" s="1"/>
      <c r="NJE313" s="1"/>
      <c r="NJF313" s="1"/>
      <c r="NJG313" s="1"/>
      <c r="NJH313" s="1"/>
      <c r="NJI313" s="1"/>
      <c r="NJJ313" s="1"/>
      <c r="NJK313" s="1"/>
      <c r="NJL313" s="1"/>
      <c r="NJM313" s="1"/>
      <c r="NJN313" s="1"/>
      <c r="NJO313" s="1"/>
      <c r="NJP313" s="1"/>
      <c r="NJQ313" s="1"/>
      <c r="NJR313" s="1"/>
      <c r="NJS313" s="1"/>
      <c r="NJT313" s="1"/>
      <c r="NJU313" s="1"/>
      <c r="NJV313" s="1"/>
      <c r="NJW313" s="1"/>
      <c r="NJX313" s="1"/>
      <c r="NJY313" s="1"/>
      <c r="NJZ313" s="1"/>
      <c r="NKA313" s="1"/>
      <c r="NKB313" s="1"/>
      <c r="NKC313" s="1"/>
      <c r="NKD313" s="1"/>
      <c r="NKE313" s="1"/>
      <c r="NKF313" s="1"/>
      <c r="NKG313" s="1"/>
      <c r="NKH313" s="1"/>
      <c r="NKI313" s="1"/>
      <c r="NKJ313" s="1"/>
      <c r="NKK313" s="1"/>
      <c r="NKL313" s="1"/>
      <c r="NKM313" s="1"/>
      <c r="NKN313" s="1"/>
      <c r="NKO313" s="1"/>
      <c r="NKP313" s="1"/>
      <c r="NKQ313" s="1"/>
      <c r="NKR313" s="1"/>
      <c r="NKS313" s="1"/>
      <c r="NKT313" s="1"/>
      <c r="NKU313" s="1"/>
      <c r="NKV313" s="1"/>
      <c r="NKW313" s="1"/>
      <c r="NKX313" s="1"/>
      <c r="NKY313" s="1"/>
      <c r="NKZ313" s="1"/>
      <c r="NLA313" s="1"/>
      <c r="NLB313" s="1"/>
      <c r="NLC313" s="1"/>
      <c r="NLD313" s="1"/>
      <c r="NLE313" s="1"/>
      <c r="NLF313" s="1"/>
      <c r="NLG313" s="1"/>
      <c r="NLH313" s="1"/>
      <c r="NLI313" s="1"/>
      <c r="NLJ313" s="1"/>
      <c r="NLK313" s="1"/>
      <c r="NLL313" s="1"/>
      <c r="NLM313" s="1"/>
      <c r="NLN313" s="1"/>
      <c r="NLO313" s="1"/>
      <c r="NLP313" s="1"/>
      <c r="NLQ313" s="1"/>
      <c r="NLR313" s="1"/>
      <c r="NLS313" s="1"/>
      <c r="NLT313" s="1"/>
      <c r="NLU313" s="1"/>
      <c r="NLV313" s="1"/>
      <c r="NLW313" s="1"/>
      <c r="NLX313" s="1"/>
      <c r="NLY313" s="1"/>
      <c r="NLZ313" s="1"/>
      <c r="NMA313" s="1"/>
      <c r="NMB313" s="1"/>
      <c r="NMC313" s="1"/>
      <c r="NMD313" s="1"/>
      <c r="NME313" s="1"/>
      <c r="NMF313" s="1"/>
      <c r="NMG313" s="1"/>
      <c r="NMH313" s="1"/>
      <c r="NMI313" s="1"/>
      <c r="NMJ313" s="1"/>
      <c r="NMK313" s="1"/>
      <c r="NML313" s="1"/>
      <c r="NMM313" s="1"/>
      <c r="NMN313" s="1"/>
      <c r="NMO313" s="1"/>
      <c r="NMP313" s="1"/>
      <c r="NMQ313" s="1"/>
      <c r="NMR313" s="1"/>
      <c r="NMS313" s="1"/>
      <c r="NMT313" s="1"/>
      <c r="NMU313" s="1"/>
      <c r="NMV313" s="1"/>
      <c r="NMW313" s="1"/>
      <c r="NMX313" s="1"/>
      <c r="NMY313" s="1"/>
      <c r="NMZ313" s="1"/>
      <c r="NNA313" s="1"/>
      <c r="NNB313" s="1"/>
      <c r="NNC313" s="1"/>
      <c r="NND313" s="1"/>
      <c r="NNE313" s="1"/>
      <c r="NNF313" s="1"/>
      <c r="NNG313" s="1"/>
      <c r="NNH313" s="1"/>
      <c r="NNI313" s="1"/>
      <c r="NNJ313" s="1"/>
      <c r="NNK313" s="1"/>
      <c r="NNL313" s="1"/>
      <c r="NNM313" s="1"/>
      <c r="NNN313" s="1"/>
      <c r="NNO313" s="1"/>
      <c r="NNP313" s="1"/>
      <c r="NNQ313" s="1"/>
      <c r="NNR313" s="1"/>
      <c r="NNS313" s="1"/>
      <c r="NNT313" s="1"/>
      <c r="NNU313" s="1"/>
      <c r="NNV313" s="1"/>
      <c r="NNW313" s="1"/>
      <c r="NNX313" s="1"/>
      <c r="NNY313" s="1"/>
      <c r="NNZ313" s="1"/>
      <c r="NOA313" s="1"/>
      <c r="NOB313" s="1"/>
      <c r="NOC313" s="1"/>
      <c r="NOD313" s="1"/>
      <c r="NOE313" s="1"/>
      <c r="NOF313" s="1"/>
      <c r="NOG313" s="1"/>
      <c r="NOH313" s="1"/>
      <c r="NOI313" s="1"/>
      <c r="NOJ313" s="1"/>
      <c r="NOK313" s="1"/>
      <c r="NOL313" s="1"/>
      <c r="NOM313" s="1"/>
      <c r="NON313" s="1"/>
      <c r="NOO313" s="1"/>
      <c r="NOP313" s="1"/>
      <c r="NOQ313" s="1"/>
      <c r="NOR313" s="1"/>
      <c r="NOS313" s="1"/>
      <c r="NOT313" s="1"/>
      <c r="NOU313" s="1"/>
      <c r="NOV313" s="1"/>
      <c r="NOW313" s="1"/>
      <c r="NOX313" s="1"/>
      <c r="NOY313" s="1"/>
      <c r="NOZ313" s="1"/>
      <c r="NPA313" s="1"/>
      <c r="NPB313" s="1"/>
      <c r="NPC313" s="1"/>
      <c r="NPD313" s="1"/>
      <c r="NPE313" s="1"/>
      <c r="NPF313" s="1"/>
      <c r="NPG313" s="1"/>
      <c r="NPH313" s="1"/>
      <c r="NPI313" s="1"/>
      <c r="NPJ313" s="1"/>
      <c r="NPK313" s="1"/>
      <c r="NPL313" s="1"/>
      <c r="NPM313" s="1"/>
      <c r="NPN313" s="1"/>
      <c r="NPO313" s="1"/>
      <c r="NPP313" s="1"/>
      <c r="NPQ313" s="1"/>
      <c r="NPR313" s="1"/>
      <c r="NPS313" s="1"/>
      <c r="NPT313" s="1"/>
      <c r="NPU313" s="1"/>
      <c r="NPV313" s="1"/>
      <c r="NPW313" s="1"/>
      <c r="NPX313" s="1"/>
      <c r="NPY313" s="1"/>
      <c r="NPZ313" s="1"/>
      <c r="NQA313" s="1"/>
      <c r="NQB313" s="1"/>
      <c r="NQC313" s="1"/>
      <c r="NQD313" s="1"/>
      <c r="NQE313" s="1"/>
      <c r="NQF313" s="1"/>
      <c r="NQG313" s="1"/>
      <c r="NQH313" s="1"/>
      <c r="NQI313" s="1"/>
      <c r="NQJ313" s="1"/>
      <c r="NQK313" s="1"/>
      <c r="NQL313" s="1"/>
      <c r="NQM313" s="1"/>
      <c r="NQN313" s="1"/>
      <c r="NQO313" s="1"/>
      <c r="NQP313" s="1"/>
      <c r="NQQ313" s="1"/>
      <c r="NQR313" s="1"/>
      <c r="NQS313" s="1"/>
      <c r="NQT313" s="1"/>
      <c r="NQU313" s="1"/>
      <c r="NQV313" s="1"/>
      <c r="NQW313" s="1"/>
      <c r="NQX313" s="1"/>
      <c r="NQY313" s="1"/>
      <c r="NQZ313" s="1"/>
      <c r="NRA313" s="1"/>
      <c r="NRB313" s="1"/>
      <c r="NRC313" s="1"/>
      <c r="NRD313" s="1"/>
      <c r="NRE313" s="1"/>
      <c r="NRF313" s="1"/>
      <c r="NRG313" s="1"/>
      <c r="NRH313" s="1"/>
      <c r="NRI313" s="1"/>
      <c r="NRJ313" s="1"/>
      <c r="NRK313" s="1"/>
      <c r="NRL313" s="1"/>
      <c r="NRM313" s="1"/>
      <c r="NRN313" s="1"/>
      <c r="NRO313" s="1"/>
      <c r="NRP313" s="1"/>
      <c r="NRQ313" s="1"/>
      <c r="NRR313" s="1"/>
      <c r="NRS313" s="1"/>
      <c r="NRT313" s="1"/>
      <c r="NRU313" s="1"/>
      <c r="NRV313" s="1"/>
      <c r="NRW313" s="1"/>
      <c r="NRX313" s="1"/>
      <c r="NRY313" s="1"/>
      <c r="NRZ313" s="1"/>
      <c r="NSA313" s="1"/>
      <c r="NSB313" s="1"/>
      <c r="NSC313" s="1"/>
      <c r="NSD313" s="1"/>
      <c r="NSE313" s="1"/>
      <c r="NSF313" s="1"/>
      <c r="NSG313" s="1"/>
      <c r="NSH313" s="1"/>
      <c r="NSI313" s="1"/>
      <c r="NSJ313" s="1"/>
      <c r="NSK313" s="1"/>
      <c r="NSL313" s="1"/>
      <c r="NSM313" s="1"/>
      <c r="NSN313" s="1"/>
      <c r="NSO313" s="1"/>
      <c r="NSP313" s="1"/>
      <c r="NSQ313" s="1"/>
      <c r="NSR313" s="1"/>
      <c r="NSS313" s="1"/>
      <c r="NST313" s="1"/>
      <c r="NSU313" s="1"/>
      <c r="NSV313" s="1"/>
      <c r="NSW313" s="1"/>
      <c r="NSX313" s="1"/>
      <c r="NSY313" s="1"/>
      <c r="NSZ313" s="1"/>
      <c r="NTA313" s="1"/>
      <c r="NTB313" s="1"/>
      <c r="NTC313" s="1"/>
      <c r="NTD313" s="1"/>
      <c r="NTE313" s="1"/>
      <c r="NTF313" s="1"/>
      <c r="NTG313" s="1"/>
      <c r="NTH313" s="1"/>
      <c r="NTI313" s="1"/>
      <c r="NTJ313" s="1"/>
      <c r="NTK313" s="1"/>
      <c r="NTL313" s="1"/>
      <c r="NTM313" s="1"/>
      <c r="NTN313" s="1"/>
      <c r="NTO313" s="1"/>
      <c r="NTP313" s="1"/>
      <c r="NTQ313" s="1"/>
      <c r="NTR313" s="1"/>
      <c r="NTS313" s="1"/>
      <c r="NTT313" s="1"/>
      <c r="NTU313" s="1"/>
      <c r="NTV313" s="1"/>
      <c r="NTW313" s="1"/>
      <c r="NTX313" s="1"/>
      <c r="NTY313" s="1"/>
      <c r="NTZ313" s="1"/>
      <c r="NUA313" s="1"/>
      <c r="NUB313" s="1"/>
      <c r="NUC313" s="1"/>
      <c r="NUD313" s="1"/>
      <c r="NUE313" s="1"/>
      <c r="NUF313" s="1"/>
      <c r="NUG313" s="1"/>
      <c r="NUH313" s="1"/>
      <c r="NUI313" s="1"/>
      <c r="NUJ313" s="1"/>
      <c r="NUK313" s="1"/>
      <c r="NUL313" s="1"/>
      <c r="NUM313" s="1"/>
      <c r="NUN313" s="1"/>
      <c r="NUO313" s="1"/>
      <c r="NUP313" s="1"/>
      <c r="NUQ313" s="1"/>
      <c r="NUR313" s="1"/>
      <c r="NUS313" s="1"/>
      <c r="NUT313" s="1"/>
      <c r="NUU313" s="1"/>
      <c r="NUV313" s="1"/>
      <c r="NUW313" s="1"/>
      <c r="NUX313" s="1"/>
      <c r="NUY313" s="1"/>
      <c r="NUZ313" s="1"/>
      <c r="NVA313" s="1"/>
      <c r="NVB313" s="1"/>
      <c r="NVC313" s="1"/>
      <c r="NVD313" s="1"/>
      <c r="NVE313" s="1"/>
      <c r="NVF313" s="1"/>
      <c r="NVG313" s="1"/>
      <c r="NVH313" s="1"/>
      <c r="NVI313" s="1"/>
      <c r="NVJ313" s="1"/>
      <c r="NVK313" s="1"/>
      <c r="NVL313" s="1"/>
      <c r="NVM313" s="1"/>
      <c r="NVN313" s="1"/>
      <c r="NVO313" s="1"/>
      <c r="NVP313" s="1"/>
      <c r="NVQ313" s="1"/>
      <c r="NVR313" s="1"/>
      <c r="NVS313" s="1"/>
      <c r="NVT313" s="1"/>
      <c r="NVU313" s="1"/>
      <c r="NVV313" s="1"/>
      <c r="NVW313" s="1"/>
      <c r="NVX313" s="1"/>
      <c r="NVY313" s="1"/>
      <c r="NVZ313" s="1"/>
      <c r="NWA313" s="1"/>
      <c r="NWB313" s="1"/>
      <c r="NWC313" s="1"/>
      <c r="NWD313" s="1"/>
      <c r="NWE313" s="1"/>
      <c r="NWF313" s="1"/>
      <c r="NWG313" s="1"/>
      <c r="NWH313" s="1"/>
      <c r="NWI313" s="1"/>
      <c r="NWJ313" s="1"/>
      <c r="NWK313" s="1"/>
      <c r="NWL313" s="1"/>
      <c r="NWM313" s="1"/>
      <c r="NWN313" s="1"/>
      <c r="NWO313" s="1"/>
      <c r="NWP313" s="1"/>
      <c r="NWQ313" s="1"/>
      <c r="NWR313" s="1"/>
      <c r="NWS313" s="1"/>
      <c r="NWT313" s="1"/>
      <c r="NWU313" s="1"/>
      <c r="NWV313" s="1"/>
      <c r="NWW313" s="1"/>
      <c r="NWX313" s="1"/>
      <c r="NWY313" s="1"/>
      <c r="NWZ313" s="1"/>
      <c r="NXA313" s="1"/>
      <c r="NXB313" s="1"/>
      <c r="NXC313" s="1"/>
      <c r="NXD313" s="1"/>
      <c r="NXE313" s="1"/>
      <c r="NXF313" s="1"/>
      <c r="NXG313" s="1"/>
      <c r="NXH313" s="1"/>
      <c r="NXI313" s="1"/>
      <c r="NXJ313" s="1"/>
      <c r="NXK313" s="1"/>
      <c r="NXL313" s="1"/>
      <c r="NXM313" s="1"/>
      <c r="NXN313" s="1"/>
      <c r="NXO313" s="1"/>
      <c r="NXP313" s="1"/>
      <c r="NXQ313" s="1"/>
      <c r="NXR313" s="1"/>
      <c r="NXS313" s="1"/>
      <c r="NXT313" s="1"/>
      <c r="NXU313" s="1"/>
      <c r="NXV313" s="1"/>
      <c r="NXW313" s="1"/>
      <c r="NXX313" s="1"/>
      <c r="NXY313" s="1"/>
      <c r="NXZ313" s="1"/>
      <c r="NYA313" s="1"/>
      <c r="NYB313" s="1"/>
      <c r="NYC313" s="1"/>
      <c r="NYD313" s="1"/>
      <c r="NYE313" s="1"/>
      <c r="NYF313" s="1"/>
      <c r="NYG313" s="1"/>
      <c r="NYH313" s="1"/>
      <c r="NYI313" s="1"/>
      <c r="NYJ313" s="1"/>
      <c r="NYK313" s="1"/>
      <c r="NYL313" s="1"/>
      <c r="NYM313" s="1"/>
      <c r="NYN313" s="1"/>
      <c r="NYO313" s="1"/>
      <c r="NYP313" s="1"/>
      <c r="NYQ313" s="1"/>
      <c r="NYR313" s="1"/>
      <c r="NYS313" s="1"/>
      <c r="NYT313" s="1"/>
      <c r="NYU313" s="1"/>
      <c r="NYV313" s="1"/>
      <c r="NYW313" s="1"/>
      <c r="NYX313" s="1"/>
      <c r="NYY313" s="1"/>
      <c r="NYZ313" s="1"/>
      <c r="NZA313" s="1"/>
      <c r="NZB313" s="1"/>
      <c r="NZC313" s="1"/>
      <c r="NZD313" s="1"/>
      <c r="NZE313" s="1"/>
      <c r="NZF313" s="1"/>
      <c r="NZG313" s="1"/>
      <c r="NZH313" s="1"/>
      <c r="NZI313" s="1"/>
      <c r="NZJ313" s="1"/>
      <c r="NZK313" s="1"/>
      <c r="NZL313" s="1"/>
      <c r="NZM313" s="1"/>
      <c r="NZN313" s="1"/>
      <c r="NZO313" s="1"/>
      <c r="NZP313" s="1"/>
      <c r="NZQ313" s="1"/>
      <c r="NZR313" s="1"/>
      <c r="NZS313" s="1"/>
      <c r="NZT313" s="1"/>
      <c r="NZU313" s="1"/>
      <c r="NZV313" s="1"/>
      <c r="NZW313" s="1"/>
      <c r="NZX313" s="1"/>
      <c r="NZY313" s="1"/>
      <c r="NZZ313" s="1"/>
      <c r="OAA313" s="1"/>
      <c r="OAB313" s="1"/>
      <c r="OAC313" s="1"/>
      <c r="OAD313" s="1"/>
      <c r="OAE313" s="1"/>
      <c r="OAF313" s="1"/>
      <c r="OAG313" s="1"/>
      <c r="OAH313" s="1"/>
      <c r="OAI313" s="1"/>
      <c r="OAJ313" s="1"/>
      <c r="OAK313" s="1"/>
      <c r="OAL313" s="1"/>
      <c r="OAM313" s="1"/>
      <c r="OAN313" s="1"/>
      <c r="OAO313" s="1"/>
      <c r="OAP313" s="1"/>
      <c r="OAQ313" s="1"/>
      <c r="OAR313" s="1"/>
      <c r="OAS313" s="1"/>
      <c r="OAT313" s="1"/>
      <c r="OAU313" s="1"/>
      <c r="OAV313" s="1"/>
      <c r="OAW313" s="1"/>
      <c r="OAX313" s="1"/>
      <c r="OAY313" s="1"/>
      <c r="OAZ313" s="1"/>
      <c r="OBA313" s="1"/>
      <c r="OBB313" s="1"/>
      <c r="OBC313" s="1"/>
      <c r="OBD313" s="1"/>
      <c r="OBE313" s="1"/>
      <c r="OBF313" s="1"/>
      <c r="OBG313" s="1"/>
      <c r="OBH313" s="1"/>
      <c r="OBI313" s="1"/>
      <c r="OBJ313" s="1"/>
      <c r="OBK313" s="1"/>
      <c r="OBL313" s="1"/>
      <c r="OBM313" s="1"/>
      <c r="OBN313" s="1"/>
      <c r="OBO313" s="1"/>
      <c r="OBP313" s="1"/>
      <c r="OBQ313" s="1"/>
      <c r="OBR313" s="1"/>
      <c r="OBS313" s="1"/>
      <c r="OBT313" s="1"/>
      <c r="OBU313" s="1"/>
      <c r="OBV313" s="1"/>
      <c r="OBW313" s="1"/>
      <c r="OBX313" s="1"/>
      <c r="OBY313" s="1"/>
      <c r="OBZ313" s="1"/>
      <c r="OCA313" s="1"/>
      <c r="OCB313" s="1"/>
      <c r="OCC313" s="1"/>
      <c r="OCD313" s="1"/>
      <c r="OCE313" s="1"/>
      <c r="OCF313" s="1"/>
      <c r="OCG313" s="1"/>
      <c r="OCH313" s="1"/>
      <c r="OCI313" s="1"/>
      <c r="OCJ313" s="1"/>
      <c r="OCK313" s="1"/>
      <c r="OCL313" s="1"/>
      <c r="OCM313" s="1"/>
      <c r="OCN313" s="1"/>
      <c r="OCO313" s="1"/>
      <c r="OCP313" s="1"/>
      <c r="OCQ313" s="1"/>
      <c r="OCR313" s="1"/>
      <c r="OCS313" s="1"/>
      <c r="OCT313" s="1"/>
      <c r="OCU313" s="1"/>
      <c r="OCV313" s="1"/>
      <c r="OCW313" s="1"/>
      <c r="OCX313" s="1"/>
      <c r="OCY313" s="1"/>
      <c r="OCZ313" s="1"/>
      <c r="ODA313" s="1"/>
      <c r="ODB313" s="1"/>
      <c r="ODC313" s="1"/>
      <c r="ODD313" s="1"/>
      <c r="ODE313" s="1"/>
      <c r="ODF313" s="1"/>
      <c r="ODG313" s="1"/>
      <c r="ODH313" s="1"/>
      <c r="ODI313" s="1"/>
      <c r="ODJ313" s="1"/>
      <c r="ODK313" s="1"/>
      <c r="ODL313" s="1"/>
      <c r="ODM313" s="1"/>
      <c r="ODN313" s="1"/>
      <c r="ODO313" s="1"/>
      <c r="ODP313" s="1"/>
      <c r="ODQ313" s="1"/>
      <c r="ODR313" s="1"/>
      <c r="ODS313" s="1"/>
      <c r="ODT313" s="1"/>
      <c r="ODU313" s="1"/>
      <c r="ODV313" s="1"/>
      <c r="ODW313" s="1"/>
      <c r="ODX313" s="1"/>
      <c r="ODY313" s="1"/>
      <c r="ODZ313" s="1"/>
      <c r="OEA313" s="1"/>
      <c r="OEB313" s="1"/>
      <c r="OEC313" s="1"/>
      <c r="OED313" s="1"/>
      <c r="OEE313" s="1"/>
      <c r="OEF313" s="1"/>
      <c r="OEG313" s="1"/>
      <c r="OEH313" s="1"/>
      <c r="OEI313" s="1"/>
      <c r="OEJ313" s="1"/>
      <c r="OEK313" s="1"/>
      <c r="OEL313" s="1"/>
      <c r="OEM313" s="1"/>
      <c r="OEN313" s="1"/>
      <c r="OEO313" s="1"/>
      <c r="OEP313" s="1"/>
      <c r="OEQ313" s="1"/>
      <c r="OER313" s="1"/>
      <c r="OES313" s="1"/>
      <c r="OET313" s="1"/>
      <c r="OEU313" s="1"/>
      <c r="OEV313" s="1"/>
      <c r="OEW313" s="1"/>
      <c r="OEX313" s="1"/>
      <c r="OEY313" s="1"/>
      <c r="OEZ313" s="1"/>
      <c r="OFA313" s="1"/>
      <c r="OFB313" s="1"/>
      <c r="OFC313" s="1"/>
      <c r="OFD313" s="1"/>
      <c r="OFE313" s="1"/>
      <c r="OFF313" s="1"/>
      <c r="OFG313" s="1"/>
      <c r="OFH313" s="1"/>
      <c r="OFI313" s="1"/>
      <c r="OFJ313" s="1"/>
      <c r="OFK313" s="1"/>
      <c r="OFL313" s="1"/>
      <c r="OFM313" s="1"/>
      <c r="OFN313" s="1"/>
      <c r="OFO313" s="1"/>
      <c r="OFP313" s="1"/>
      <c r="OFQ313" s="1"/>
      <c r="OFR313" s="1"/>
      <c r="OFS313" s="1"/>
      <c r="OFT313" s="1"/>
      <c r="OFU313" s="1"/>
      <c r="OFV313" s="1"/>
      <c r="OFW313" s="1"/>
      <c r="OFX313" s="1"/>
      <c r="OFY313" s="1"/>
      <c r="OFZ313" s="1"/>
      <c r="OGA313" s="1"/>
      <c r="OGB313" s="1"/>
      <c r="OGC313" s="1"/>
      <c r="OGD313" s="1"/>
      <c r="OGE313" s="1"/>
      <c r="OGF313" s="1"/>
      <c r="OGG313" s="1"/>
      <c r="OGH313" s="1"/>
      <c r="OGI313" s="1"/>
      <c r="OGJ313" s="1"/>
      <c r="OGK313" s="1"/>
      <c r="OGL313" s="1"/>
      <c r="OGM313" s="1"/>
      <c r="OGN313" s="1"/>
      <c r="OGO313" s="1"/>
      <c r="OGP313" s="1"/>
      <c r="OGQ313" s="1"/>
      <c r="OGR313" s="1"/>
      <c r="OGS313" s="1"/>
      <c r="OGT313" s="1"/>
      <c r="OGU313" s="1"/>
      <c r="OGV313" s="1"/>
      <c r="OGW313" s="1"/>
      <c r="OGX313" s="1"/>
      <c r="OGY313" s="1"/>
      <c r="OGZ313" s="1"/>
      <c r="OHA313" s="1"/>
      <c r="OHB313" s="1"/>
      <c r="OHC313" s="1"/>
      <c r="OHD313" s="1"/>
      <c r="OHE313" s="1"/>
      <c r="OHF313" s="1"/>
      <c r="OHG313" s="1"/>
      <c r="OHH313" s="1"/>
      <c r="OHI313" s="1"/>
      <c r="OHJ313" s="1"/>
      <c r="OHK313" s="1"/>
      <c r="OHL313" s="1"/>
      <c r="OHM313" s="1"/>
      <c r="OHN313" s="1"/>
      <c r="OHO313" s="1"/>
      <c r="OHP313" s="1"/>
      <c r="OHQ313" s="1"/>
      <c r="OHR313" s="1"/>
      <c r="OHS313" s="1"/>
      <c r="OHT313" s="1"/>
      <c r="OHU313" s="1"/>
      <c r="OHV313" s="1"/>
      <c r="OHW313" s="1"/>
      <c r="OHX313" s="1"/>
      <c r="OHY313" s="1"/>
      <c r="OHZ313" s="1"/>
      <c r="OIA313" s="1"/>
      <c r="OIB313" s="1"/>
      <c r="OIC313" s="1"/>
      <c r="OID313" s="1"/>
      <c r="OIE313" s="1"/>
      <c r="OIF313" s="1"/>
      <c r="OIG313" s="1"/>
      <c r="OIH313" s="1"/>
      <c r="OII313" s="1"/>
      <c r="OIJ313" s="1"/>
      <c r="OIK313" s="1"/>
      <c r="OIL313" s="1"/>
      <c r="OIM313" s="1"/>
      <c r="OIN313" s="1"/>
      <c r="OIO313" s="1"/>
      <c r="OIP313" s="1"/>
      <c r="OIQ313" s="1"/>
      <c r="OIR313" s="1"/>
      <c r="OIS313" s="1"/>
      <c r="OIT313" s="1"/>
      <c r="OIU313" s="1"/>
      <c r="OIV313" s="1"/>
      <c r="OIW313" s="1"/>
      <c r="OIX313" s="1"/>
      <c r="OIY313" s="1"/>
      <c r="OIZ313" s="1"/>
      <c r="OJA313" s="1"/>
      <c r="OJB313" s="1"/>
      <c r="OJC313" s="1"/>
      <c r="OJD313" s="1"/>
      <c r="OJE313" s="1"/>
      <c r="OJF313" s="1"/>
      <c r="OJG313" s="1"/>
      <c r="OJH313" s="1"/>
      <c r="OJI313" s="1"/>
      <c r="OJJ313" s="1"/>
      <c r="OJK313" s="1"/>
      <c r="OJL313" s="1"/>
      <c r="OJM313" s="1"/>
      <c r="OJN313" s="1"/>
      <c r="OJO313" s="1"/>
      <c r="OJP313" s="1"/>
      <c r="OJQ313" s="1"/>
      <c r="OJR313" s="1"/>
      <c r="OJS313" s="1"/>
      <c r="OJT313" s="1"/>
      <c r="OJU313" s="1"/>
      <c r="OJV313" s="1"/>
      <c r="OJW313" s="1"/>
      <c r="OJX313" s="1"/>
      <c r="OJY313" s="1"/>
      <c r="OJZ313" s="1"/>
      <c r="OKA313" s="1"/>
      <c r="OKB313" s="1"/>
      <c r="OKC313" s="1"/>
      <c r="OKD313" s="1"/>
      <c r="OKE313" s="1"/>
      <c r="OKF313" s="1"/>
      <c r="OKG313" s="1"/>
      <c r="OKH313" s="1"/>
      <c r="OKI313" s="1"/>
      <c r="OKJ313" s="1"/>
      <c r="OKK313" s="1"/>
      <c r="OKL313" s="1"/>
      <c r="OKM313" s="1"/>
      <c r="OKN313" s="1"/>
      <c r="OKO313" s="1"/>
      <c r="OKP313" s="1"/>
      <c r="OKQ313" s="1"/>
      <c r="OKR313" s="1"/>
      <c r="OKS313" s="1"/>
      <c r="OKT313" s="1"/>
      <c r="OKU313" s="1"/>
      <c r="OKV313" s="1"/>
      <c r="OKW313" s="1"/>
      <c r="OKX313" s="1"/>
      <c r="OKY313" s="1"/>
      <c r="OKZ313" s="1"/>
      <c r="OLA313" s="1"/>
      <c r="OLB313" s="1"/>
      <c r="OLC313" s="1"/>
      <c r="OLD313" s="1"/>
      <c r="OLE313" s="1"/>
      <c r="OLF313" s="1"/>
      <c r="OLG313" s="1"/>
      <c r="OLH313" s="1"/>
      <c r="OLI313" s="1"/>
      <c r="OLJ313" s="1"/>
      <c r="OLK313" s="1"/>
      <c r="OLL313" s="1"/>
      <c r="OLM313" s="1"/>
      <c r="OLN313" s="1"/>
      <c r="OLO313" s="1"/>
      <c r="OLP313" s="1"/>
      <c r="OLQ313" s="1"/>
      <c r="OLR313" s="1"/>
      <c r="OLS313" s="1"/>
      <c r="OLT313" s="1"/>
      <c r="OLU313" s="1"/>
      <c r="OLV313" s="1"/>
      <c r="OLW313" s="1"/>
      <c r="OLX313" s="1"/>
      <c r="OLY313" s="1"/>
      <c r="OLZ313" s="1"/>
      <c r="OMA313" s="1"/>
      <c r="OMB313" s="1"/>
      <c r="OMC313" s="1"/>
      <c r="OMD313" s="1"/>
      <c r="OME313" s="1"/>
      <c r="OMF313" s="1"/>
      <c r="OMG313" s="1"/>
      <c r="OMH313" s="1"/>
      <c r="OMI313" s="1"/>
      <c r="OMJ313" s="1"/>
      <c r="OMK313" s="1"/>
      <c r="OML313" s="1"/>
      <c r="OMM313" s="1"/>
      <c r="OMN313" s="1"/>
      <c r="OMO313" s="1"/>
      <c r="OMP313" s="1"/>
      <c r="OMQ313" s="1"/>
      <c r="OMR313" s="1"/>
      <c r="OMS313" s="1"/>
      <c r="OMT313" s="1"/>
      <c r="OMU313" s="1"/>
      <c r="OMV313" s="1"/>
      <c r="OMW313" s="1"/>
      <c r="OMX313" s="1"/>
      <c r="OMY313" s="1"/>
      <c r="OMZ313" s="1"/>
      <c r="ONA313" s="1"/>
      <c r="ONB313" s="1"/>
      <c r="ONC313" s="1"/>
      <c r="OND313" s="1"/>
      <c r="ONE313" s="1"/>
      <c r="ONF313" s="1"/>
      <c r="ONG313" s="1"/>
      <c r="ONH313" s="1"/>
      <c r="ONI313" s="1"/>
      <c r="ONJ313" s="1"/>
      <c r="ONK313" s="1"/>
      <c r="ONL313" s="1"/>
      <c r="ONM313" s="1"/>
      <c r="ONN313" s="1"/>
      <c r="ONO313" s="1"/>
      <c r="ONP313" s="1"/>
      <c r="ONQ313" s="1"/>
      <c r="ONR313" s="1"/>
      <c r="ONS313" s="1"/>
      <c r="ONT313" s="1"/>
      <c r="ONU313" s="1"/>
      <c r="ONV313" s="1"/>
      <c r="ONW313" s="1"/>
      <c r="ONX313" s="1"/>
      <c r="ONY313" s="1"/>
      <c r="ONZ313" s="1"/>
      <c r="OOA313" s="1"/>
      <c r="OOB313" s="1"/>
      <c r="OOC313" s="1"/>
      <c r="OOD313" s="1"/>
      <c r="OOE313" s="1"/>
      <c r="OOF313" s="1"/>
      <c r="OOG313" s="1"/>
      <c r="OOH313" s="1"/>
      <c r="OOI313" s="1"/>
      <c r="OOJ313" s="1"/>
      <c r="OOK313" s="1"/>
      <c r="OOL313" s="1"/>
      <c r="OOM313" s="1"/>
      <c r="OON313" s="1"/>
      <c r="OOO313" s="1"/>
      <c r="OOP313" s="1"/>
      <c r="OOQ313" s="1"/>
      <c r="OOR313" s="1"/>
      <c r="OOS313" s="1"/>
      <c r="OOT313" s="1"/>
      <c r="OOU313" s="1"/>
      <c r="OOV313" s="1"/>
      <c r="OOW313" s="1"/>
      <c r="OOX313" s="1"/>
      <c r="OOY313" s="1"/>
      <c r="OOZ313" s="1"/>
      <c r="OPA313" s="1"/>
      <c r="OPB313" s="1"/>
      <c r="OPC313" s="1"/>
      <c r="OPD313" s="1"/>
      <c r="OPE313" s="1"/>
      <c r="OPF313" s="1"/>
      <c r="OPG313" s="1"/>
      <c r="OPH313" s="1"/>
      <c r="OPI313" s="1"/>
      <c r="OPJ313" s="1"/>
      <c r="OPK313" s="1"/>
      <c r="OPL313" s="1"/>
      <c r="OPM313" s="1"/>
      <c r="OPN313" s="1"/>
      <c r="OPO313" s="1"/>
      <c r="OPP313" s="1"/>
      <c r="OPQ313" s="1"/>
      <c r="OPR313" s="1"/>
      <c r="OPS313" s="1"/>
      <c r="OPT313" s="1"/>
      <c r="OPU313" s="1"/>
      <c r="OPV313" s="1"/>
      <c r="OPW313" s="1"/>
      <c r="OPX313" s="1"/>
      <c r="OPY313" s="1"/>
      <c r="OPZ313" s="1"/>
      <c r="OQA313" s="1"/>
      <c r="OQB313" s="1"/>
      <c r="OQC313" s="1"/>
      <c r="OQD313" s="1"/>
      <c r="OQE313" s="1"/>
      <c r="OQF313" s="1"/>
      <c r="OQG313" s="1"/>
      <c r="OQH313" s="1"/>
      <c r="OQI313" s="1"/>
      <c r="OQJ313" s="1"/>
      <c r="OQK313" s="1"/>
      <c r="OQL313" s="1"/>
      <c r="OQM313" s="1"/>
      <c r="OQN313" s="1"/>
      <c r="OQO313" s="1"/>
      <c r="OQP313" s="1"/>
      <c r="OQQ313" s="1"/>
      <c r="OQR313" s="1"/>
      <c r="OQS313" s="1"/>
      <c r="OQT313" s="1"/>
      <c r="OQU313" s="1"/>
      <c r="OQV313" s="1"/>
      <c r="OQW313" s="1"/>
      <c r="OQX313" s="1"/>
      <c r="OQY313" s="1"/>
      <c r="OQZ313" s="1"/>
      <c r="ORA313" s="1"/>
      <c r="ORB313" s="1"/>
      <c r="ORC313" s="1"/>
      <c r="ORD313" s="1"/>
      <c r="ORE313" s="1"/>
      <c r="ORF313" s="1"/>
      <c r="ORG313" s="1"/>
      <c r="ORH313" s="1"/>
      <c r="ORI313" s="1"/>
      <c r="ORJ313" s="1"/>
      <c r="ORK313" s="1"/>
      <c r="ORL313" s="1"/>
      <c r="ORM313" s="1"/>
      <c r="ORN313" s="1"/>
      <c r="ORO313" s="1"/>
      <c r="ORP313" s="1"/>
      <c r="ORQ313" s="1"/>
      <c r="ORR313" s="1"/>
      <c r="ORS313" s="1"/>
      <c r="ORT313" s="1"/>
      <c r="ORU313" s="1"/>
      <c r="ORV313" s="1"/>
      <c r="ORW313" s="1"/>
      <c r="ORX313" s="1"/>
      <c r="ORY313" s="1"/>
      <c r="ORZ313" s="1"/>
      <c r="OSA313" s="1"/>
      <c r="OSB313" s="1"/>
      <c r="OSC313" s="1"/>
      <c r="OSD313" s="1"/>
      <c r="OSE313" s="1"/>
      <c r="OSF313" s="1"/>
      <c r="OSG313" s="1"/>
      <c r="OSH313" s="1"/>
      <c r="OSI313" s="1"/>
      <c r="OSJ313" s="1"/>
      <c r="OSK313" s="1"/>
      <c r="OSL313" s="1"/>
      <c r="OSM313" s="1"/>
      <c r="OSN313" s="1"/>
      <c r="OSO313" s="1"/>
      <c r="OSP313" s="1"/>
      <c r="OSQ313" s="1"/>
      <c r="OSR313" s="1"/>
      <c r="OSS313" s="1"/>
      <c r="OST313" s="1"/>
      <c r="OSU313" s="1"/>
      <c r="OSV313" s="1"/>
      <c r="OSW313" s="1"/>
      <c r="OSX313" s="1"/>
      <c r="OSY313" s="1"/>
      <c r="OSZ313" s="1"/>
      <c r="OTA313" s="1"/>
      <c r="OTB313" s="1"/>
      <c r="OTC313" s="1"/>
      <c r="OTD313" s="1"/>
      <c r="OTE313" s="1"/>
      <c r="OTF313" s="1"/>
      <c r="OTG313" s="1"/>
      <c r="OTH313" s="1"/>
      <c r="OTI313" s="1"/>
      <c r="OTJ313" s="1"/>
      <c r="OTK313" s="1"/>
      <c r="OTL313" s="1"/>
      <c r="OTM313" s="1"/>
      <c r="OTN313" s="1"/>
      <c r="OTO313" s="1"/>
      <c r="OTP313" s="1"/>
      <c r="OTQ313" s="1"/>
      <c r="OTR313" s="1"/>
      <c r="OTS313" s="1"/>
      <c r="OTT313" s="1"/>
      <c r="OTU313" s="1"/>
      <c r="OTV313" s="1"/>
      <c r="OTW313" s="1"/>
      <c r="OTX313" s="1"/>
      <c r="OTY313" s="1"/>
      <c r="OTZ313" s="1"/>
      <c r="OUA313" s="1"/>
      <c r="OUB313" s="1"/>
      <c r="OUC313" s="1"/>
      <c r="OUD313" s="1"/>
      <c r="OUE313" s="1"/>
      <c r="OUF313" s="1"/>
      <c r="OUG313" s="1"/>
      <c r="OUH313" s="1"/>
      <c r="OUI313" s="1"/>
      <c r="OUJ313" s="1"/>
      <c r="OUK313" s="1"/>
      <c r="OUL313" s="1"/>
      <c r="OUM313" s="1"/>
      <c r="OUN313" s="1"/>
      <c r="OUO313" s="1"/>
      <c r="OUP313" s="1"/>
      <c r="OUQ313" s="1"/>
      <c r="OUR313" s="1"/>
      <c r="OUS313" s="1"/>
      <c r="OUT313" s="1"/>
      <c r="OUU313" s="1"/>
      <c r="OUV313" s="1"/>
      <c r="OUW313" s="1"/>
      <c r="OUX313" s="1"/>
      <c r="OUY313" s="1"/>
      <c r="OUZ313" s="1"/>
      <c r="OVA313" s="1"/>
      <c r="OVB313" s="1"/>
      <c r="OVC313" s="1"/>
      <c r="OVD313" s="1"/>
      <c r="OVE313" s="1"/>
      <c r="OVF313" s="1"/>
      <c r="OVG313" s="1"/>
      <c r="OVH313" s="1"/>
      <c r="OVI313" s="1"/>
      <c r="OVJ313" s="1"/>
      <c r="OVK313" s="1"/>
      <c r="OVL313" s="1"/>
      <c r="OVM313" s="1"/>
      <c r="OVN313" s="1"/>
      <c r="OVO313" s="1"/>
      <c r="OVP313" s="1"/>
      <c r="OVQ313" s="1"/>
      <c r="OVR313" s="1"/>
      <c r="OVS313" s="1"/>
      <c r="OVT313" s="1"/>
      <c r="OVU313" s="1"/>
      <c r="OVV313" s="1"/>
      <c r="OVW313" s="1"/>
      <c r="OVX313" s="1"/>
      <c r="OVY313" s="1"/>
      <c r="OVZ313" s="1"/>
      <c r="OWA313" s="1"/>
      <c r="OWB313" s="1"/>
      <c r="OWC313" s="1"/>
      <c r="OWD313" s="1"/>
      <c r="OWE313" s="1"/>
      <c r="OWF313" s="1"/>
      <c r="OWG313" s="1"/>
      <c r="OWH313" s="1"/>
      <c r="OWI313" s="1"/>
      <c r="OWJ313" s="1"/>
      <c r="OWK313" s="1"/>
      <c r="OWL313" s="1"/>
      <c r="OWM313" s="1"/>
      <c r="OWN313" s="1"/>
      <c r="OWO313" s="1"/>
      <c r="OWP313" s="1"/>
      <c r="OWQ313" s="1"/>
      <c r="OWR313" s="1"/>
      <c r="OWS313" s="1"/>
      <c r="OWT313" s="1"/>
      <c r="OWU313" s="1"/>
      <c r="OWV313" s="1"/>
      <c r="OWW313" s="1"/>
      <c r="OWX313" s="1"/>
      <c r="OWY313" s="1"/>
      <c r="OWZ313" s="1"/>
      <c r="OXA313" s="1"/>
      <c r="OXB313" s="1"/>
      <c r="OXC313" s="1"/>
      <c r="OXD313" s="1"/>
      <c r="OXE313" s="1"/>
      <c r="OXF313" s="1"/>
      <c r="OXG313" s="1"/>
      <c r="OXH313" s="1"/>
      <c r="OXI313" s="1"/>
      <c r="OXJ313" s="1"/>
      <c r="OXK313" s="1"/>
      <c r="OXL313" s="1"/>
      <c r="OXM313" s="1"/>
      <c r="OXN313" s="1"/>
      <c r="OXO313" s="1"/>
      <c r="OXP313" s="1"/>
      <c r="OXQ313" s="1"/>
      <c r="OXR313" s="1"/>
      <c r="OXS313" s="1"/>
      <c r="OXT313" s="1"/>
      <c r="OXU313" s="1"/>
      <c r="OXV313" s="1"/>
      <c r="OXW313" s="1"/>
      <c r="OXX313" s="1"/>
      <c r="OXY313" s="1"/>
      <c r="OXZ313" s="1"/>
      <c r="OYA313" s="1"/>
      <c r="OYB313" s="1"/>
      <c r="OYC313" s="1"/>
      <c r="OYD313" s="1"/>
      <c r="OYE313" s="1"/>
      <c r="OYF313" s="1"/>
      <c r="OYG313" s="1"/>
      <c r="OYH313" s="1"/>
      <c r="OYI313" s="1"/>
      <c r="OYJ313" s="1"/>
      <c r="OYK313" s="1"/>
      <c r="OYL313" s="1"/>
      <c r="OYM313" s="1"/>
      <c r="OYN313" s="1"/>
      <c r="OYO313" s="1"/>
      <c r="OYP313" s="1"/>
      <c r="OYQ313" s="1"/>
      <c r="OYR313" s="1"/>
      <c r="OYS313" s="1"/>
      <c r="OYT313" s="1"/>
      <c r="OYU313" s="1"/>
      <c r="OYV313" s="1"/>
      <c r="OYW313" s="1"/>
      <c r="OYX313" s="1"/>
      <c r="OYY313" s="1"/>
      <c r="OYZ313" s="1"/>
      <c r="OZA313" s="1"/>
      <c r="OZB313" s="1"/>
      <c r="OZC313" s="1"/>
      <c r="OZD313" s="1"/>
      <c r="OZE313" s="1"/>
      <c r="OZF313" s="1"/>
      <c r="OZG313" s="1"/>
      <c r="OZH313" s="1"/>
      <c r="OZI313" s="1"/>
      <c r="OZJ313" s="1"/>
      <c r="OZK313" s="1"/>
      <c r="OZL313" s="1"/>
      <c r="OZM313" s="1"/>
      <c r="OZN313" s="1"/>
      <c r="OZO313" s="1"/>
      <c r="OZP313" s="1"/>
      <c r="OZQ313" s="1"/>
      <c r="OZR313" s="1"/>
      <c r="OZS313" s="1"/>
      <c r="OZT313" s="1"/>
      <c r="OZU313" s="1"/>
      <c r="OZV313" s="1"/>
      <c r="OZW313" s="1"/>
      <c r="OZX313" s="1"/>
      <c r="OZY313" s="1"/>
      <c r="OZZ313" s="1"/>
      <c r="PAA313" s="1"/>
      <c r="PAB313" s="1"/>
      <c r="PAC313" s="1"/>
      <c r="PAD313" s="1"/>
      <c r="PAE313" s="1"/>
      <c r="PAF313" s="1"/>
      <c r="PAG313" s="1"/>
      <c r="PAH313" s="1"/>
      <c r="PAI313" s="1"/>
      <c r="PAJ313" s="1"/>
      <c r="PAK313" s="1"/>
      <c r="PAL313" s="1"/>
      <c r="PAM313" s="1"/>
      <c r="PAN313" s="1"/>
      <c r="PAO313" s="1"/>
      <c r="PAP313" s="1"/>
      <c r="PAQ313" s="1"/>
      <c r="PAR313" s="1"/>
      <c r="PAS313" s="1"/>
      <c r="PAT313" s="1"/>
      <c r="PAU313" s="1"/>
      <c r="PAV313" s="1"/>
      <c r="PAW313" s="1"/>
      <c r="PAX313" s="1"/>
      <c r="PAY313" s="1"/>
      <c r="PAZ313" s="1"/>
      <c r="PBA313" s="1"/>
      <c r="PBB313" s="1"/>
      <c r="PBC313" s="1"/>
      <c r="PBD313" s="1"/>
      <c r="PBE313" s="1"/>
      <c r="PBF313" s="1"/>
      <c r="PBG313" s="1"/>
      <c r="PBH313" s="1"/>
      <c r="PBI313" s="1"/>
      <c r="PBJ313" s="1"/>
      <c r="PBK313" s="1"/>
      <c r="PBL313" s="1"/>
      <c r="PBM313" s="1"/>
      <c r="PBN313" s="1"/>
      <c r="PBO313" s="1"/>
      <c r="PBP313" s="1"/>
      <c r="PBQ313" s="1"/>
      <c r="PBR313" s="1"/>
      <c r="PBS313" s="1"/>
      <c r="PBT313" s="1"/>
      <c r="PBU313" s="1"/>
      <c r="PBV313" s="1"/>
      <c r="PBW313" s="1"/>
      <c r="PBX313" s="1"/>
      <c r="PBY313" s="1"/>
      <c r="PBZ313" s="1"/>
      <c r="PCA313" s="1"/>
      <c r="PCB313" s="1"/>
      <c r="PCC313" s="1"/>
      <c r="PCD313" s="1"/>
      <c r="PCE313" s="1"/>
      <c r="PCF313" s="1"/>
      <c r="PCG313" s="1"/>
      <c r="PCH313" s="1"/>
      <c r="PCI313" s="1"/>
      <c r="PCJ313" s="1"/>
      <c r="PCK313" s="1"/>
      <c r="PCL313" s="1"/>
      <c r="PCM313" s="1"/>
      <c r="PCN313" s="1"/>
      <c r="PCO313" s="1"/>
      <c r="PCP313" s="1"/>
      <c r="PCQ313" s="1"/>
      <c r="PCR313" s="1"/>
      <c r="PCS313" s="1"/>
      <c r="PCT313" s="1"/>
      <c r="PCU313" s="1"/>
      <c r="PCV313" s="1"/>
      <c r="PCW313" s="1"/>
      <c r="PCX313" s="1"/>
      <c r="PCY313" s="1"/>
      <c r="PCZ313" s="1"/>
      <c r="PDA313" s="1"/>
      <c r="PDB313" s="1"/>
      <c r="PDC313" s="1"/>
      <c r="PDD313" s="1"/>
      <c r="PDE313" s="1"/>
      <c r="PDF313" s="1"/>
      <c r="PDG313" s="1"/>
      <c r="PDH313" s="1"/>
      <c r="PDI313" s="1"/>
      <c r="PDJ313" s="1"/>
      <c r="PDK313" s="1"/>
      <c r="PDL313" s="1"/>
      <c r="PDM313" s="1"/>
      <c r="PDN313" s="1"/>
      <c r="PDO313" s="1"/>
      <c r="PDP313" s="1"/>
      <c r="PDQ313" s="1"/>
      <c r="PDR313" s="1"/>
      <c r="PDS313" s="1"/>
      <c r="PDT313" s="1"/>
      <c r="PDU313" s="1"/>
      <c r="PDV313" s="1"/>
      <c r="PDW313" s="1"/>
      <c r="PDX313" s="1"/>
      <c r="PDY313" s="1"/>
      <c r="PDZ313" s="1"/>
      <c r="PEA313" s="1"/>
      <c r="PEB313" s="1"/>
      <c r="PEC313" s="1"/>
      <c r="PED313" s="1"/>
      <c r="PEE313" s="1"/>
      <c r="PEF313" s="1"/>
      <c r="PEG313" s="1"/>
      <c r="PEH313" s="1"/>
      <c r="PEI313" s="1"/>
      <c r="PEJ313" s="1"/>
      <c r="PEK313" s="1"/>
      <c r="PEL313" s="1"/>
      <c r="PEM313" s="1"/>
      <c r="PEN313" s="1"/>
      <c r="PEO313" s="1"/>
      <c r="PEP313" s="1"/>
      <c r="PEQ313" s="1"/>
      <c r="PER313" s="1"/>
      <c r="PES313" s="1"/>
      <c r="PET313" s="1"/>
      <c r="PEU313" s="1"/>
      <c r="PEV313" s="1"/>
      <c r="PEW313" s="1"/>
      <c r="PEX313" s="1"/>
      <c r="PEY313" s="1"/>
      <c r="PEZ313" s="1"/>
      <c r="PFA313" s="1"/>
      <c r="PFB313" s="1"/>
      <c r="PFC313" s="1"/>
      <c r="PFD313" s="1"/>
      <c r="PFE313" s="1"/>
      <c r="PFF313" s="1"/>
      <c r="PFG313" s="1"/>
      <c r="PFH313" s="1"/>
      <c r="PFI313" s="1"/>
      <c r="PFJ313" s="1"/>
      <c r="PFK313" s="1"/>
      <c r="PFL313" s="1"/>
      <c r="PFM313" s="1"/>
      <c r="PFN313" s="1"/>
      <c r="PFO313" s="1"/>
      <c r="PFP313" s="1"/>
      <c r="PFQ313" s="1"/>
      <c r="PFR313" s="1"/>
      <c r="PFS313" s="1"/>
      <c r="PFT313" s="1"/>
      <c r="PFU313" s="1"/>
      <c r="PFV313" s="1"/>
      <c r="PFW313" s="1"/>
      <c r="PFX313" s="1"/>
      <c r="PFY313" s="1"/>
      <c r="PFZ313" s="1"/>
      <c r="PGA313" s="1"/>
      <c r="PGB313" s="1"/>
      <c r="PGC313" s="1"/>
      <c r="PGD313" s="1"/>
      <c r="PGE313" s="1"/>
      <c r="PGF313" s="1"/>
      <c r="PGG313" s="1"/>
      <c r="PGH313" s="1"/>
      <c r="PGI313" s="1"/>
      <c r="PGJ313" s="1"/>
      <c r="PGK313" s="1"/>
      <c r="PGL313" s="1"/>
      <c r="PGM313" s="1"/>
      <c r="PGN313" s="1"/>
      <c r="PGO313" s="1"/>
      <c r="PGP313" s="1"/>
      <c r="PGQ313" s="1"/>
      <c r="PGR313" s="1"/>
      <c r="PGS313" s="1"/>
      <c r="PGT313" s="1"/>
      <c r="PGU313" s="1"/>
      <c r="PGV313" s="1"/>
      <c r="PGW313" s="1"/>
      <c r="PGX313" s="1"/>
      <c r="PGY313" s="1"/>
      <c r="PGZ313" s="1"/>
      <c r="PHA313" s="1"/>
      <c r="PHB313" s="1"/>
      <c r="PHC313" s="1"/>
      <c r="PHD313" s="1"/>
      <c r="PHE313" s="1"/>
      <c r="PHF313" s="1"/>
      <c r="PHG313" s="1"/>
      <c r="PHH313" s="1"/>
      <c r="PHI313" s="1"/>
      <c r="PHJ313" s="1"/>
      <c r="PHK313" s="1"/>
      <c r="PHL313" s="1"/>
      <c r="PHM313" s="1"/>
      <c r="PHN313" s="1"/>
      <c r="PHO313" s="1"/>
      <c r="PHP313" s="1"/>
      <c r="PHQ313" s="1"/>
      <c r="PHR313" s="1"/>
      <c r="PHS313" s="1"/>
      <c r="PHT313" s="1"/>
      <c r="PHU313" s="1"/>
      <c r="PHV313" s="1"/>
      <c r="PHW313" s="1"/>
      <c r="PHX313" s="1"/>
      <c r="PHY313" s="1"/>
      <c r="PHZ313" s="1"/>
      <c r="PIA313" s="1"/>
      <c r="PIB313" s="1"/>
      <c r="PIC313" s="1"/>
      <c r="PID313" s="1"/>
      <c r="PIE313" s="1"/>
      <c r="PIF313" s="1"/>
      <c r="PIG313" s="1"/>
      <c r="PIH313" s="1"/>
      <c r="PII313" s="1"/>
      <c r="PIJ313" s="1"/>
      <c r="PIK313" s="1"/>
      <c r="PIL313" s="1"/>
      <c r="PIM313" s="1"/>
      <c r="PIN313" s="1"/>
      <c r="PIO313" s="1"/>
      <c r="PIP313" s="1"/>
      <c r="PIQ313" s="1"/>
      <c r="PIR313" s="1"/>
      <c r="PIS313" s="1"/>
      <c r="PIT313" s="1"/>
      <c r="PIU313" s="1"/>
      <c r="PIV313" s="1"/>
      <c r="PIW313" s="1"/>
      <c r="PIX313" s="1"/>
      <c r="PIY313" s="1"/>
      <c r="PIZ313" s="1"/>
      <c r="PJA313" s="1"/>
      <c r="PJB313" s="1"/>
      <c r="PJC313" s="1"/>
      <c r="PJD313" s="1"/>
      <c r="PJE313" s="1"/>
      <c r="PJF313" s="1"/>
      <c r="PJG313" s="1"/>
      <c r="PJH313" s="1"/>
      <c r="PJI313" s="1"/>
      <c r="PJJ313" s="1"/>
      <c r="PJK313" s="1"/>
      <c r="PJL313" s="1"/>
      <c r="PJM313" s="1"/>
      <c r="PJN313" s="1"/>
      <c r="PJO313" s="1"/>
      <c r="PJP313" s="1"/>
      <c r="PJQ313" s="1"/>
      <c r="PJR313" s="1"/>
      <c r="PJS313" s="1"/>
      <c r="PJT313" s="1"/>
      <c r="PJU313" s="1"/>
      <c r="PJV313" s="1"/>
      <c r="PJW313" s="1"/>
      <c r="PJX313" s="1"/>
      <c r="PJY313" s="1"/>
      <c r="PJZ313" s="1"/>
      <c r="PKA313" s="1"/>
      <c r="PKB313" s="1"/>
      <c r="PKC313" s="1"/>
      <c r="PKD313" s="1"/>
      <c r="PKE313" s="1"/>
      <c r="PKF313" s="1"/>
      <c r="PKG313" s="1"/>
      <c r="PKH313" s="1"/>
      <c r="PKI313" s="1"/>
      <c r="PKJ313" s="1"/>
      <c r="PKK313" s="1"/>
      <c r="PKL313" s="1"/>
      <c r="PKM313" s="1"/>
      <c r="PKN313" s="1"/>
      <c r="PKO313" s="1"/>
      <c r="PKP313" s="1"/>
      <c r="PKQ313" s="1"/>
      <c r="PKR313" s="1"/>
      <c r="PKS313" s="1"/>
      <c r="PKT313" s="1"/>
      <c r="PKU313" s="1"/>
      <c r="PKV313" s="1"/>
      <c r="PKW313" s="1"/>
      <c r="PKX313" s="1"/>
      <c r="PKY313" s="1"/>
      <c r="PKZ313" s="1"/>
      <c r="PLA313" s="1"/>
      <c r="PLB313" s="1"/>
      <c r="PLC313" s="1"/>
      <c r="PLD313" s="1"/>
      <c r="PLE313" s="1"/>
      <c r="PLF313" s="1"/>
      <c r="PLG313" s="1"/>
      <c r="PLH313" s="1"/>
      <c r="PLI313" s="1"/>
      <c r="PLJ313" s="1"/>
      <c r="PLK313" s="1"/>
      <c r="PLL313" s="1"/>
      <c r="PLM313" s="1"/>
      <c r="PLN313" s="1"/>
      <c r="PLO313" s="1"/>
      <c r="PLP313" s="1"/>
      <c r="PLQ313" s="1"/>
      <c r="PLR313" s="1"/>
      <c r="PLS313" s="1"/>
      <c r="PLT313" s="1"/>
      <c r="PLU313" s="1"/>
      <c r="PLV313" s="1"/>
      <c r="PLW313" s="1"/>
      <c r="PLX313" s="1"/>
      <c r="PLY313" s="1"/>
      <c r="PLZ313" s="1"/>
      <c r="PMA313" s="1"/>
      <c r="PMB313" s="1"/>
      <c r="PMC313" s="1"/>
      <c r="PMD313" s="1"/>
      <c r="PME313" s="1"/>
      <c r="PMF313" s="1"/>
      <c r="PMG313" s="1"/>
      <c r="PMH313" s="1"/>
      <c r="PMI313" s="1"/>
      <c r="PMJ313" s="1"/>
      <c r="PMK313" s="1"/>
      <c r="PML313" s="1"/>
      <c r="PMM313" s="1"/>
      <c r="PMN313" s="1"/>
      <c r="PMO313" s="1"/>
      <c r="PMP313" s="1"/>
      <c r="PMQ313" s="1"/>
      <c r="PMR313" s="1"/>
      <c r="PMS313" s="1"/>
      <c r="PMT313" s="1"/>
      <c r="PMU313" s="1"/>
      <c r="PMV313" s="1"/>
      <c r="PMW313" s="1"/>
      <c r="PMX313" s="1"/>
      <c r="PMY313" s="1"/>
      <c r="PMZ313" s="1"/>
      <c r="PNA313" s="1"/>
      <c r="PNB313" s="1"/>
      <c r="PNC313" s="1"/>
      <c r="PND313" s="1"/>
      <c r="PNE313" s="1"/>
      <c r="PNF313" s="1"/>
      <c r="PNG313" s="1"/>
      <c r="PNH313" s="1"/>
      <c r="PNI313" s="1"/>
      <c r="PNJ313" s="1"/>
      <c r="PNK313" s="1"/>
      <c r="PNL313" s="1"/>
      <c r="PNM313" s="1"/>
      <c r="PNN313" s="1"/>
      <c r="PNO313" s="1"/>
      <c r="PNP313" s="1"/>
      <c r="PNQ313" s="1"/>
      <c r="PNR313" s="1"/>
      <c r="PNS313" s="1"/>
      <c r="PNT313" s="1"/>
      <c r="PNU313" s="1"/>
      <c r="PNV313" s="1"/>
      <c r="PNW313" s="1"/>
      <c r="PNX313" s="1"/>
      <c r="PNY313" s="1"/>
      <c r="PNZ313" s="1"/>
      <c r="POA313" s="1"/>
      <c r="POB313" s="1"/>
      <c r="POC313" s="1"/>
      <c r="POD313" s="1"/>
      <c r="POE313" s="1"/>
      <c r="POF313" s="1"/>
      <c r="POG313" s="1"/>
      <c r="POH313" s="1"/>
      <c r="POI313" s="1"/>
      <c r="POJ313" s="1"/>
      <c r="POK313" s="1"/>
      <c r="POL313" s="1"/>
      <c r="POM313" s="1"/>
      <c r="PON313" s="1"/>
      <c r="POO313" s="1"/>
      <c r="POP313" s="1"/>
      <c r="POQ313" s="1"/>
      <c r="POR313" s="1"/>
      <c r="POS313" s="1"/>
      <c r="POT313" s="1"/>
      <c r="POU313" s="1"/>
      <c r="POV313" s="1"/>
      <c r="POW313" s="1"/>
      <c r="POX313" s="1"/>
      <c r="POY313" s="1"/>
      <c r="POZ313" s="1"/>
      <c r="PPA313" s="1"/>
      <c r="PPB313" s="1"/>
      <c r="PPC313" s="1"/>
      <c r="PPD313" s="1"/>
      <c r="PPE313" s="1"/>
      <c r="PPF313" s="1"/>
      <c r="PPG313" s="1"/>
      <c r="PPH313" s="1"/>
      <c r="PPI313" s="1"/>
      <c r="PPJ313" s="1"/>
      <c r="PPK313" s="1"/>
      <c r="PPL313" s="1"/>
      <c r="PPM313" s="1"/>
      <c r="PPN313" s="1"/>
      <c r="PPO313" s="1"/>
      <c r="PPP313" s="1"/>
      <c r="PPQ313" s="1"/>
      <c r="PPR313" s="1"/>
      <c r="PPS313" s="1"/>
      <c r="PPT313" s="1"/>
      <c r="PPU313" s="1"/>
      <c r="PPV313" s="1"/>
      <c r="PPW313" s="1"/>
      <c r="PPX313" s="1"/>
      <c r="PPY313" s="1"/>
      <c r="PPZ313" s="1"/>
      <c r="PQA313" s="1"/>
      <c r="PQB313" s="1"/>
      <c r="PQC313" s="1"/>
      <c r="PQD313" s="1"/>
      <c r="PQE313" s="1"/>
      <c r="PQF313" s="1"/>
      <c r="PQG313" s="1"/>
      <c r="PQH313" s="1"/>
      <c r="PQI313" s="1"/>
      <c r="PQJ313" s="1"/>
      <c r="PQK313" s="1"/>
      <c r="PQL313" s="1"/>
      <c r="PQM313" s="1"/>
      <c r="PQN313" s="1"/>
      <c r="PQO313" s="1"/>
      <c r="PQP313" s="1"/>
      <c r="PQQ313" s="1"/>
      <c r="PQR313" s="1"/>
      <c r="PQS313" s="1"/>
      <c r="PQT313" s="1"/>
      <c r="PQU313" s="1"/>
      <c r="PQV313" s="1"/>
      <c r="PQW313" s="1"/>
      <c r="PQX313" s="1"/>
      <c r="PQY313" s="1"/>
      <c r="PQZ313" s="1"/>
      <c r="PRA313" s="1"/>
      <c r="PRB313" s="1"/>
      <c r="PRC313" s="1"/>
      <c r="PRD313" s="1"/>
      <c r="PRE313" s="1"/>
      <c r="PRF313" s="1"/>
      <c r="PRG313" s="1"/>
      <c r="PRH313" s="1"/>
      <c r="PRI313" s="1"/>
      <c r="PRJ313" s="1"/>
      <c r="PRK313" s="1"/>
      <c r="PRL313" s="1"/>
      <c r="PRM313" s="1"/>
      <c r="PRN313" s="1"/>
      <c r="PRO313" s="1"/>
      <c r="PRP313" s="1"/>
      <c r="PRQ313" s="1"/>
      <c r="PRR313" s="1"/>
      <c r="PRS313" s="1"/>
      <c r="PRT313" s="1"/>
      <c r="PRU313" s="1"/>
      <c r="PRV313" s="1"/>
      <c r="PRW313" s="1"/>
      <c r="PRX313" s="1"/>
      <c r="PRY313" s="1"/>
      <c r="PRZ313" s="1"/>
      <c r="PSA313" s="1"/>
      <c r="PSB313" s="1"/>
      <c r="PSC313" s="1"/>
      <c r="PSD313" s="1"/>
      <c r="PSE313" s="1"/>
      <c r="PSF313" s="1"/>
      <c r="PSG313" s="1"/>
      <c r="PSH313" s="1"/>
      <c r="PSI313" s="1"/>
      <c r="PSJ313" s="1"/>
      <c r="PSK313" s="1"/>
      <c r="PSL313" s="1"/>
      <c r="PSM313" s="1"/>
      <c r="PSN313" s="1"/>
      <c r="PSO313" s="1"/>
      <c r="PSP313" s="1"/>
      <c r="PSQ313" s="1"/>
      <c r="PSR313" s="1"/>
      <c r="PSS313" s="1"/>
      <c r="PST313" s="1"/>
      <c r="PSU313" s="1"/>
      <c r="PSV313" s="1"/>
      <c r="PSW313" s="1"/>
      <c r="PSX313" s="1"/>
      <c r="PSY313" s="1"/>
      <c r="PSZ313" s="1"/>
      <c r="PTA313" s="1"/>
      <c r="PTB313" s="1"/>
      <c r="PTC313" s="1"/>
      <c r="PTD313" s="1"/>
      <c r="PTE313" s="1"/>
      <c r="PTF313" s="1"/>
      <c r="PTG313" s="1"/>
      <c r="PTH313" s="1"/>
      <c r="PTI313" s="1"/>
      <c r="PTJ313" s="1"/>
      <c r="PTK313" s="1"/>
      <c r="PTL313" s="1"/>
      <c r="PTM313" s="1"/>
      <c r="PTN313" s="1"/>
      <c r="PTO313" s="1"/>
      <c r="PTP313" s="1"/>
      <c r="PTQ313" s="1"/>
      <c r="PTR313" s="1"/>
      <c r="PTS313" s="1"/>
      <c r="PTT313" s="1"/>
      <c r="PTU313" s="1"/>
      <c r="PTV313" s="1"/>
      <c r="PTW313" s="1"/>
      <c r="PTX313" s="1"/>
      <c r="PTY313" s="1"/>
      <c r="PTZ313" s="1"/>
      <c r="PUA313" s="1"/>
      <c r="PUB313" s="1"/>
      <c r="PUC313" s="1"/>
      <c r="PUD313" s="1"/>
      <c r="PUE313" s="1"/>
      <c r="PUF313" s="1"/>
      <c r="PUG313" s="1"/>
      <c r="PUH313" s="1"/>
      <c r="PUI313" s="1"/>
      <c r="PUJ313" s="1"/>
      <c r="PUK313" s="1"/>
      <c r="PUL313" s="1"/>
      <c r="PUM313" s="1"/>
      <c r="PUN313" s="1"/>
      <c r="PUO313" s="1"/>
      <c r="PUP313" s="1"/>
      <c r="PUQ313" s="1"/>
      <c r="PUR313" s="1"/>
      <c r="PUS313" s="1"/>
      <c r="PUT313" s="1"/>
      <c r="PUU313" s="1"/>
      <c r="PUV313" s="1"/>
      <c r="PUW313" s="1"/>
      <c r="PUX313" s="1"/>
      <c r="PUY313" s="1"/>
      <c r="PUZ313" s="1"/>
      <c r="PVA313" s="1"/>
      <c r="PVB313" s="1"/>
      <c r="PVC313" s="1"/>
      <c r="PVD313" s="1"/>
      <c r="PVE313" s="1"/>
      <c r="PVF313" s="1"/>
      <c r="PVG313" s="1"/>
      <c r="PVH313" s="1"/>
      <c r="PVI313" s="1"/>
      <c r="PVJ313" s="1"/>
      <c r="PVK313" s="1"/>
      <c r="PVL313" s="1"/>
      <c r="PVM313" s="1"/>
      <c r="PVN313" s="1"/>
      <c r="PVO313" s="1"/>
      <c r="PVP313" s="1"/>
      <c r="PVQ313" s="1"/>
      <c r="PVR313" s="1"/>
      <c r="PVS313" s="1"/>
      <c r="PVT313" s="1"/>
      <c r="PVU313" s="1"/>
      <c r="PVV313" s="1"/>
      <c r="PVW313" s="1"/>
      <c r="PVX313" s="1"/>
      <c r="PVY313" s="1"/>
      <c r="PVZ313" s="1"/>
      <c r="PWA313" s="1"/>
      <c r="PWB313" s="1"/>
      <c r="PWC313" s="1"/>
      <c r="PWD313" s="1"/>
      <c r="PWE313" s="1"/>
      <c r="PWF313" s="1"/>
      <c r="PWG313" s="1"/>
      <c r="PWH313" s="1"/>
      <c r="PWI313" s="1"/>
      <c r="PWJ313" s="1"/>
      <c r="PWK313" s="1"/>
      <c r="PWL313" s="1"/>
      <c r="PWM313" s="1"/>
      <c r="PWN313" s="1"/>
      <c r="PWO313" s="1"/>
      <c r="PWP313" s="1"/>
      <c r="PWQ313" s="1"/>
      <c r="PWR313" s="1"/>
      <c r="PWS313" s="1"/>
      <c r="PWT313" s="1"/>
      <c r="PWU313" s="1"/>
      <c r="PWV313" s="1"/>
      <c r="PWW313" s="1"/>
      <c r="PWX313" s="1"/>
      <c r="PWY313" s="1"/>
      <c r="PWZ313" s="1"/>
      <c r="PXA313" s="1"/>
      <c r="PXB313" s="1"/>
      <c r="PXC313" s="1"/>
      <c r="PXD313" s="1"/>
      <c r="PXE313" s="1"/>
      <c r="PXF313" s="1"/>
      <c r="PXG313" s="1"/>
      <c r="PXH313" s="1"/>
      <c r="PXI313" s="1"/>
      <c r="PXJ313" s="1"/>
      <c r="PXK313" s="1"/>
      <c r="PXL313" s="1"/>
      <c r="PXM313" s="1"/>
      <c r="PXN313" s="1"/>
      <c r="PXO313" s="1"/>
      <c r="PXP313" s="1"/>
      <c r="PXQ313" s="1"/>
      <c r="PXR313" s="1"/>
      <c r="PXS313" s="1"/>
      <c r="PXT313" s="1"/>
      <c r="PXU313" s="1"/>
      <c r="PXV313" s="1"/>
      <c r="PXW313" s="1"/>
      <c r="PXX313" s="1"/>
      <c r="PXY313" s="1"/>
      <c r="PXZ313" s="1"/>
      <c r="PYA313" s="1"/>
      <c r="PYB313" s="1"/>
      <c r="PYC313" s="1"/>
      <c r="PYD313" s="1"/>
      <c r="PYE313" s="1"/>
      <c r="PYF313" s="1"/>
      <c r="PYG313" s="1"/>
      <c r="PYH313" s="1"/>
      <c r="PYI313" s="1"/>
      <c r="PYJ313" s="1"/>
      <c r="PYK313" s="1"/>
      <c r="PYL313" s="1"/>
      <c r="PYM313" s="1"/>
      <c r="PYN313" s="1"/>
      <c r="PYO313" s="1"/>
      <c r="PYP313" s="1"/>
      <c r="PYQ313" s="1"/>
      <c r="PYR313" s="1"/>
      <c r="PYS313" s="1"/>
      <c r="PYT313" s="1"/>
      <c r="PYU313" s="1"/>
      <c r="PYV313" s="1"/>
      <c r="PYW313" s="1"/>
      <c r="PYX313" s="1"/>
      <c r="PYY313" s="1"/>
      <c r="PYZ313" s="1"/>
      <c r="PZA313" s="1"/>
      <c r="PZB313" s="1"/>
      <c r="PZC313" s="1"/>
      <c r="PZD313" s="1"/>
      <c r="PZE313" s="1"/>
      <c r="PZF313" s="1"/>
      <c r="PZG313" s="1"/>
      <c r="PZH313" s="1"/>
      <c r="PZI313" s="1"/>
      <c r="PZJ313" s="1"/>
      <c r="PZK313" s="1"/>
      <c r="PZL313" s="1"/>
      <c r="PZM313" s="1"/>
      <c r="PZN313" s="1"/>
      <c r="PZO313" s="1"/>
      <c r="PZP313" s="1"/>
      <c r="PZQ313" s="1"/>
      <c r="PZR313" s="1"/>
      <c r="PZS313" s="1"/>
      <c r="PZT313" s="1"/>
      <c r="PZU313" s="1"/>
      <c r="PZV313" s="1"/>
      <c r="PZW313" s="1"/>
      <c r="PZX313" s="1"/>
      <c r="PZY313" s="1"/>
      <c r="PZZ313" s="1"/>
      <c r="QAA313" s="1"/>
      <c r="QAB313" s="1"/>
      <c r="QAC313" s="1"/>
      <c r="QAD313" s="1"/>
      <c r="QAE313" s="1"/>
      <c r="QAF313" s="1"/>
      <c r="QAG313" s="1"/>
      <c r="QAH313" s="1"/>
      <c r="QAI313" s="1"/>
      <c r="QAJ313" s="1"/>
      <c r="QAK313" s="1"/>
      <c r="QAL313" s="1"/>
      <c r="QAM313" s="1"/>
      <c r="QAN313" s="1"/>
      <c r="QAO313" s="1"/>
      <c r="QAP313" s="1"/>
      <c r="QAQ313" s="1"/>
      <c r="QAR313" s="1"/>
      <c r="QAS313" s="1"/>
      <c r="QAT313" s="1"/>
      <c r="QAU313" s="1"/>
      <c r="QAV313" s="1"/>
      <c r="QAW313" s="1"/>
      <c r="QAX313" s="1"/>
      <c r="QAY313" s="1"/>
      <c r="QAZ313" s="1"/>
      <c r="QBA313" s="1"/>
      <c r="QBB313" s="1"/>
      <c r="QBC313" s="1"/>
      <c r="QBD313" s="1"/>
      <c r="QBE313" s="1"/>
      <c r="QBF313" s="1"/>
      <c r="QBG313" s="1"/>
      <c r="QBH313" s="1"/>
      <c r="QBI313" s="1"/>
      <c r="QBJ313" s="1"/>
      <c r="QBK313" s="1"/>
      <c r="QBL313" s="1"/>
      <c r="QBM313" s="1"/>
      <c r="QBN313" s="1"/>
      <c r="QBO313" s="1"/>
      <c r="QBP313" s="1"/>
      <c r="QBQ313" s="1"/>
      <c r="QBR313" s="1"/>
      <c r="QBS313" s="1"/>
      <c r="QBT313" s="1"/>
      <c r="QBU313" s="1"/>
      <c r="QBV313" s="1"/>
      <c r="QBW313" s="1"/>
      <c r="QBX313" s="1"/>
      <c r="QBY313" s="1"/>
      <c r="QBZ313" s="1"/>
      <c r="QCA313" s="1"/>
      <c r="QCB313" s="1"/>
      <c r="QCC313" s="1"/>
      <c r="QCD313" s="1"/>
      <c r="QCE313" s="1"/>
      <c r="QCF313" s="1"/>
      <c r="QCG313" s="1"/>
      <c r="QCH313" s="1"/>
      <c r="QCI313" s="1"/>
      <c r="QCJ313" s="1"/>
      <c r="QCK313" s="1"/>
      <c r="QCL313" s="1"/>
      <c r="QCM313" s="1"/>
      <c r="QCN313" s="1"/>
      <c r="QCO313" s="1"/>
      <c r="QCP313" s="1"/>
      <c r="QCQ313" s="1"/>
      <c r="QCR313" s="1"/>
      <c r="QCS313" s="1"/>
      <c r="QCT313" s="1"/>
      <c r="QCU313" s="1"/>
      <c r="QCV313" s="1"/>
      <c r="QCW313" s="1"/>
      <c r="QCX313" s="1"/>
      <c r="QCY313" s="1"/>
      <c r="QCZ313" s="1"/>
      <c r="QDA313" s="1"/>
      <c r="QDB313" s="1"/>
      <c r="QDC313" s="1"/>
      <c r="QDD313" s="1"/>
      <c r="QDE313" s="1"/>
      <c r="QDF313" s="1"/>
      <c r="QDG313" s="1"/>
      <c r="QDH313" s="1"/>
      <c r="QDI313" s="1"/>
      <c r="QDJ313" s="1"/>
      <c r="QDK313" s="1"/>
      <c r="QDL313" s="1"/>
      <c r="QDM313" s="1"/>
      <c r="QDN313" s="1"/>
      <c r="QDO313" s="1"/>
      <c r="QDP313" s="1"/>
      <c r="QDQ313" s="1"/>
      <c r="QDR313" s="1"/>
      <c r="QDS313" s="1"/>
      <c r="QDT313" s="1"/>
      <c r="QDU313" s="1"/>
      <c r="QDV313" s="1"/>
      <c r="QDW313" s="1"/>
      <c r="QDX313" s="1"/>
      <c r="QDY313" s="1"/>
      <c r="QDZ313" s="1"/>
      <c r="QEA313" s="1"/>
      <c r="QEB313" s="1"/>
      <c r="QEC313" s="1"/>
      <c r="QED313" s="1"/>
      <c r="QEE313" s="1"/>
      <c r="QEF313" s="1"/>
      <c r="QEG313" s="1"/>
      <c r="QEH313" s="1"/>
      <c r="QEI313" s="1"/>
      <c r="QEJ313" s="1"/>
      <c r="QEK313" s="1"/>
      <c r="QEL313" s="1"/>
      <c r="QEM313" s="1"/>
      <c r="QEN313" s="1"/>
      <c r="QEO313" s="1"/>
      <c r="QEP313" s="1"/>
      <c r="QEQ313" s="1"/>
      <c r="QER313" s="1"/>
      <c r="QES313" s="1"/>
      <c r="QET313" s="1"/>
      <c r="QEU313" s="1"/>
      <c r="QEV313" s="1"/>
      <c r="QEW313" s="1"/>
      <c r="QEX313" s="1"/>
      <c r="QEY313" s="1"/>
      <c r="QEZ313" s="1"/>
      <c r="QFA313" s="1"/>
      <c r="QFB313" s="1"/>
      <c r="QFC313" s="1"/>
      <c r="QFD313" s="1"/>
      <c r="QFE313" s="1"/>
      <c r="QFF313" s="1"/>
      <c r="QFG313" s="1"/>
      <c r="QFH313" s="1"/>
      <c r="QFI313" s="1"/>
      <c r="QFJ313" s="1"/>
      <c r="QFK313" s="1"/>
      <c r="QFL313" s="1"/>
      <c r="QFM313" s="1"/>
      <c r="QFN313" s="1"/>
      <c r="QFO313" s="1"/>
      <c r="QFP313" s="1"/>
      <c r="QFQ313" s="1"/>
      <c r="QFR313" s="1"/>
      <c r="QFS313" s="1"/>
      <c r="QFT313" s="1"/>
      <c r="QFU313" s="1"/>
      <c r="QFV313" s="1"/>
      <c r="QFW313" s="1"/>
      <c r="QFX313" s="1"/>
      <c r="QFY313" s="1"/>
      <c r="QFZ313" s="1"/>
      <c r="QGA313" s="1"/>
      <c r="QGB313" s="1"/>
      <c r="QGC313" s="1"/>
      <c r="QGD313" s="1"/>
      <c r="QGE313" s="1"/>
      <c r="QGF313" s="1"/>
      <c r="QGG313" s="1"/>
      <c r="QGH313" s="1"/>
      <c r="QGI313" s="1"/>
      <c r="QGJ313" s="1"/>
      <c r="QGK313" s="1"/>
      <c r="QGL313" s="1"/>
      <c r="QGM313" s="1"/>
      <c r="QGN313" s="1"/>
      <c r="QGO313" s="1"/>
      <c r="QGP313" s="1"/>
      <c r="QGQ313" s="1"/>
      <c r="QGR313" s="1"/>
      <c r="QGS313" s="1"/>
      <c r="QGT313" s="1"/>
      <c r="QGU313" s="1"/>
      <c r="QGV313" s="1"/>
      <c r="QGW313" s="1"/>
      <c r="QGX313" s="1"/>
      <c r="QGY313" s="1"/>
      <c r="QGZ313" s="1"/>
      <c r="QHA313" s="1"/>
      <c r="QHB313" s="1"/>
      <c r="QHC313" s="1"/>
      <c r="QHD313" s="1"/>
      <c r="QHE313" s="1"/>
      <c r="QHF313" s="1"/>
      <c r="QHG313" s="1"/>
      <c r="QHH313" s="1"/>
      <c r="QHI313" s="1"/>
      <c r="QHJ313" s="1"/>
      <c r="QHK313" s="1"/>
      <c r="QHL313" s="1"/>
      <c r="QHM313" s="1"/>
      <c r="QHN313" s="1"/>
      <c r="QHO313" s="1"/>
      <c r="QHP313" s="1"/>
      <c r="QHQ313" s="1"/>
      <c r="QHR313" s="1"/>
      <c r="QHS313" s="1"/>
      <c r="QHT313" s="1"/>
      <c r="QHU313" s="1"/>
      <c r="QHV313" s="1"/>
      <c r="QHW313" s="1"/>
      <c r="QHX313" s="1"/>
      <c r="QHY313" s="1"/>
      <c r="QHZ313" s="1"/>
      <c r="QIA313" s="1"/>
      <c r="QIB313" s="1"/>
      <c r="QIC313" s="1"/>
      <c r="QID313" s="1"/>
      <c r="QIE313" s="1"/>
      <c r="QIF313" s="1"/>
      <c r="QIG313" s="1"/>
      <c r="QIH313" s="1"/>
      <c r="QII313" s="1"/>
      <c r="QIJ313" s="1"/>
      <c r="QIK313" s="1"/>
      <c r="QIL313" s="1"/>
      <c r="QIM313" s="1"/>
      <c r="QIN313" s="1"/>
      <c r="QIO313" s="1"/>
      <c r="QIP313" s="1"/>
      <c r="QIQ313" s="1"/>
      <c r="QIR313" s="1"/>
      <c r="QIS313" s="1"/>
      <c r="QIT313" s="1"/>
      <c r="QIU313" s="1"/>
      <c r="QIV313" s="1"/>
      <c r="QIW313" s="1"/>
      <c r="QIX313" s="1"/>
      <c r="QIY313" s="1"/>
      <c r="QIZ313" s="1"/>
      <c r="QJA313" s="1"/>
      <c r="QJB313" s="1"/>
      <c r="QJC313" s="1"/>
      <c r="QJD313" s="1"/>
      <c r="QJE313" s="1"/>
      <c r="QJF313" s="1"/>
      <c r="QJG313" s="1"/>
      <c r="QJH313" s="1"/>
      <c r="QJI313" s="1"/>
      <c r="QJJ313" s="1"/>
      <c r="QJK313" s="1"/>
      <c r="QJL313" s="1"/>
      <c r="QJM313" s="1"/>
      <c r="QJN313" s="1"/>
      <c r="QJO313" s="1"/>
      <c r="QJP313" s="1"/>
      <c r="QJQ313" s="1"/>
      <c r="QJR313" s="1"/>
      <c r="QJS313" s="1"/>
      <c r="QJT313" s="1"/>
      <c r="QJU313" s="1"/>
      <c r="QJV313" s="1"/>
      <c r="QJW313" s="1"/>
      <c r="QJX313" s="1"/>
      <c r="QJY313" s="1"/>
      <c r="QJZ313" s="1"/>
      <c r="QKA313" s="1"/>
      <c r="QKB313" s="1"/>
      <c r="QKC313" s="1"/>
      <c r="QKD313" s="1"/>
      <c r="QKE313" s="1"/>
      <c r="QKF313" s="1"/>
      <c r="QKG313" s="1"/>
      <c r="QKH313" s="1"/>
      <c r="QKI313" s="1"/>
      <c r="QKJ313" s="1"/>
      <c r="QKK313" s="1"/>
      <c r="QKL313" s="1"/>
      <c r="QKM313" s="1"/>
      <c r="QKN313" s="1"/>
      <c r="QKO313" s="1"/>
      <c r="QKP313" s="1"/>
      <c r="QKQ313" s="1"/>
      <c r="QKR313" s="1"/>
      <c r="QKS313" s="1"/>
      <c r="QKT313" s="1"/>
      <c r="QKU313" s="1"/>
      <c r="QKV313" s="1"/>
      <c r="QKW313" s="1"/>
      <c r="QKX313" s="1"/>
      <c r="QKY313" s="1"/>
      <c r="QKZ313" s="1"/>
      <c r="QLA313" s="1"/>
      <c r="QLB313" s="1"/>
      <c r="QLC313" s="1"/>
      <c r="QLD313" s="1"/>
      <c r="QLE313" s="1"/>
      <c r="QLF313" s="1"/>
      <c r="QLG313" s="1"/>
      <c r="QLH313" s="1"/>
      <c r="QLI313" s="1"/>
      <c r="QLJ313" s="1"/>
      <c r="QLK313" s="1"/>
      <c r="QLL313" s="1"/>
      <c r="QLM313" s="1"/>
      <c r="QLN313" s="1"/>
      <c r="QLO313" s="1"/>
      <c r="QLP313" s="1"/>
      <c r="QLQ313" s="1"/>
      <c r="QLR313" s="1"/>
      <c r="QLS313" s="1"/>
      <c r="QLT313" s="1"/>
      <c r="QLU313" s="1"/>
      <c r="QLV313" s="1"/>
      <c r="QLW313" s="1"/>
      <c r="QLX313" s="1"/>
      <c r="QLY313" s="1"/>
      <c r="QLZ313" s="1"/>
      <c r="QMA313" s="1"/>
      <c r="QMB313" s="1"/>
      <c r="QMC313" s="1"/>
      <c r="QMD313" s="1"/>
      <c r="QME313" s="1"/>
      <c r="QMF313" s="1"/>
      <c r="QMG313" s="1"/>
      <c r="QMH313" s="1"/>
      <c r="QMI313" s="1"/>
      <c r="QMJ313" s="1"/>
      <c r="QMK313" s="1"/>
      <c r="QML313" s="1"/>
      <c r="QMM313" s="1"/>
      <c r="QMN313" s="1"/>
      <c r="QMO313" s="1"/>
      <c r="QMP313" s="1"/>
      <c r="QMQ313" s="1"/>
      <c r="QMR313" s="1"/>
      <c r="QMS313" s="1"/>
      <c r="QMT313" s="1"/>
      <c r="QMU313" s="1"/>
      <c r="QMV313" s="1"/>
      <c r="QMW313" s="1"/>
      <c r="QMX313" s="1"/>
      <c r="QMY313" s="1"/>
      <c r="QMZ313" s="1"/>
      <c r="QNA313" s="1"/>
      <c r="QNB313" s="1"/>
      <c r="QNC313" s="1"/>
      <c r="QND313" s="1"/>
      <c r="QNE313" s="1"/>
      <c r="QNF313" s="1"/>
      <c r="QNG313" s="1"/>
      <c r="QNH313" s="1"/>
      <c r="QNI313" s="1"/>
      <c r="QNJ313" s="1"/>
      <c r="QNK313" s="1"/>
      <c r="QNL313" s="1"/>
      <c r="QNM313" s="1"/>
      <c r="QNN313" s="1"/>
      <c r="QNO313" s="1"/>
      <c r="QNP313" s="1"/>
      <c r="QNQ313" s="1"/>
      <c r="QNR313" s="1"/>
      <c r="QNS313" s="1"/>
      <c r="QNT313" s="1"/>
      <c r="QNU313" s="1"/>
      <c r="QNV313" s="1"/>
      <c r="QNW313" s="1"/>
      <c r="QNX313" s="1"/>
      <c r="QNY313" s="1"/>
      <c r="QNZ313" s="1"/>
      <c r="QOA313" s="1"/>
      <c r="QOB313" s="1"/>
      <c r="QOC313" s="1"/>
      <c r="QOD313" s="1"/>
      <c r="QOE313" s="1"/>
      <c r="QOF313" s="1"/>
      <c r="QOG313" s="1"/>
      <c r="QOH313" s="1"/>
      <c r="QOI313" s="1"/>
      <c r="QOJ313" s="1"/>
      <c r="QOK313" s="1"/>
      <c r="QOL313" s="1"/>
      <c r="QOM313" s="1"/>
      <c r="QON313" s="1"/>
      <c r="QOO313" s="1"/>
      <c r="QOP313" s="1"/>
      <c r="QOQ313" s="1"/>
      <c r="QOR313" s="1"/>
      <c r="QOS313" s="1"/>
      <c r="QOT313" s="1"/>
      <c r="QOU313" s="1"/>
      <c r="QOV313" s="1"/>
      <c r="QOW313" s="1"/>
      <c r="QOX313" s="1"/>
      <c r="QOY313" s="1"/>
      <c r="QOZ313" s="1"/>
      <c r="QPA313" s="1"/>
      <c r="QPB313" s="1"/>
      <c r="QPC313" s="1"/>
      <c r="QPD313" s="1"/>
      <c r="QPE313" s="1"/>
      <c r="QPF313" s="1"/>
      <c r="QPG313" s="1"/>
      <c r="QPH313" s="1"/>
      <c r="QPI313" s="1"/>
      <c r="QPJ313" s="1"/>
      <c r="QPK313" s="1"/>
      <c r="QPL313" s="1"/>
      <c r="QPM313" s="1"/>
      <c r="QPN313" s="1"/>
      <c r="QPO313" s="1"/>
      <c r="QPP313" s="1"/>
      <c r="QPQ313" s="1"/>
      <c r="QPR313" s="1"/>
      <c r="QPS313" s="1"/>
      <c r="QPT313" s="1"/>
      <c r="QPU313" s="1"/>
      <c r="QPV313" s="1"/>
      <c r="QPW313" s="1"/>
      <c r="QPX313" s="1"/>
      <c r="QPY313" s="1"/>
      <c r="QPZ313" s="1"/>
      <c r="QQA313" s="1"/>
      <c r="QQB313" s="1"/>
      <c r="QQC313" s="1"/>
      <c r="QQD313" s="1"/>
      <c r="QQE313" s="1"/>
      <c r="QQF313" s="1"/>
      <c r="QQG313" s="1"/>
      <c r="QQH313" s="1"/>
      <c r="QQI313" s="1"/>
      <c r="QQJ313" s="1"/>
      <c r="QQK313" s="1"/>
      <c r="QQL313" s="1"/>
      <c r="QQM313" s="1"/>
      <c r="QQN313" s="1"/>
      <c r="QQO313" s="1"/>
      <c r="QQP313" s="1"/>
      <c r="QQQ313" s="1"/>
      <c r="QQR313" s="1"/>
      <c r="QQS313" s="1"/>
      <c r="QQT313" s="1"/>
      <c r="QQU313" s="1"/>
      <c r="QQV313" s="1"/>
      <c r="QQW313" s="1"/>
      <c r="QQX313" s="1"/>
      <c r="QQY313" s="1"/>
      <c r="QQZ313" s="1"/>
      <c r="QRA313" s="1"/>
      <c r="QRB313" s="1"/>
      <c r="QRC313" s="1"/>
      <c r="QRD313" s="1"/>
      <c r="QRE313" s="1"/>
      <c r="QRF313" s="1"/>
      <c r="QRG313" s="1"/>
      <c r="QRH313" s="1"/>
      <c r="QRI313" s="1"/>
      <c r="QRJ313" s="1"/>
      <c r="QRK313" s="1"/>
      <c r="QRL313" s="1"/>
      <c r="QRM313" s="1"/>
      <c r="QRN313" s="1"/>
      <c r="QRO313" s="1"/>
      <c r="QRP313" s="1"/>
      <c r="QRQ313" s="1"/>
      <c r="QRR313" s="1"/>
      <c r="QRS313" s="1"/>
      <c r="QRT313" s="1"/>
      <c r="QRU313" s="1"/>
      <c r="QRV313" s="1"/>
      <c r="QRW313" s="1"/>
      <c r="QRX313" s="1"/>
      <c r="QRY313" s="1"/>
      <c r="QRZ313" s="1"/>
      <c r="QSA313" s="1"/>
      <c r="QSB313" s="1"/>
      <c r="QSC313" s="1"/>
      <c r="QSD313" s="1"/>
      <c r="QSE313" s="1"/>
      <c r="QSF313" s="1"/>
      <c r="QSG313" s="1"/>
      <c r="QSH313" s="1"/>
      <c r="QSI313" s="1"/>
      <c r="QSJ313" s="1"/>
      <c r="QSK313" s="1"/>
      <c r="QSL313" s="1"/>
      <c r="QSM313" s="1"/>
      <c r="QSN313" s="1"/>
      <c r="QSO313" s="1"/>
      <c r="QSP313" s="1"/>
      <c r="QSQ313" s="1"/>
      <c r="QSR313" s="1"/>
      <c r="QSS313" s="1"/>
      <c r="QST313" s="1"/>
      <c r="QSU313" s="1"/>
      <c r="QSV313" s="1"/>
      <c r="QSW313" s="1"/>
      <c r="QSX313" s="1"/>
      <c r="QSY313" s="1"/>
      <c r="QSZ313" s="1"/>
      <c r="QTA313" s="1"/>
      <c r="QTB313" s="1"/>
      <c r="QTC313" s="1"/>
      <c r="QTD313" s="1"/>
      <c r="QTE313" s="1"/>
      <c r="QTF313" s="1"/>
      <c r="QTG313" s="1"/>
      <c r="QTH313" s="1"/>
      <c r="QTI313" s="1"/>
      <c r="QTJ313" s="1"/>
      <c r="QTK313" s="1"/>
      <c r="QTL313" s="1"/>
      <c r="QTM313" s="1"/>
      <c r="QTN313" s="1"/>
      <c r="QTO313" s="1"/>
      <c r="QTP313" s="1"/>
      <c r="QTQ313" s="1"/>
      <c r="QTR313" s="1"/>
      <c r="QTS313" s="1"/>
      <c r="QTT313" s="1"/>
      <c r="QTU313" s="1"/>
      <c r="QTV313" s="1"/>
      <c r="QTW313" s="1"/>
      <c r="QTX313" s="1"/>
      <c r="QTY313" s="1"/>
      <c r="QTZ313" s="1"/>
      <c r="QUA313" s="1"/>
      <c r="QUB313" s="1"/>
      <c r="QUC313" s="1"/>
      <c r="QUD313" s="1"/>
      <c r="QUE313" s="1"/>
      <c r="QUF313" s="1"/>
      <c r="QUG313" s="1"/>
      <c r="QUH313" s="1"/>
      <c r="QUI313" s="1"/>
      <c r="QUJ313" s="1"/>
      <c r="QUK313" s="1"/>
      <c r="QUL313" s="1"/>
      <c r="QUM313" s="1"/>
      <c r="QUN313" s="1"/>
      <c r="QUO313" s="1"/>
      <c r="QUP313" s="1"/>
      <c r="QUQ313" s="1"/>
      <c r="QUR313" s="1"/>
      <c r="QUS313" s="1"/>
      <c r="QUT313" s="1"/>
      <c r="QUU313" s="1"/>
      <c r="QUV313" s="1"/>
      <c r="QUW313" s="1"/>
      <c r="QUX313" s="1"/>
      <c r="QUY313" s="1"/>
      <c r="QUZ313" s="1"/>
      <c r="QVA313" s="1"/>
      <c r="QVB313" s="1"/>
      <c r="QVC313" s="1"/>
      <c r="QVD313" s="1"/>
      <c r="QVE313" s="1"/>
      <c r="QVF313" s="1"/>
      <c r="QVG313" s="1"/>
      <c r="QVH313" s="1"/>
      <c r="QVI313" s="1"/>
      <c r="QVJ313" s="1"/>
      <c r="QVK313" s="1"/>
      <c r="QVL313" s="1"/>
      <c r="QVM313" s="1"/>
      <c r="QVN313" s="1"/>
      <c r="QVO313" s="1"/>
      <c r="QVP313" s="1"/>
      <c r="QVQ313" s="1"/>
      <c r="QVR313" s="1"/>
      <c r="QVS313" s="1"/>
      <c r="QVT313" s="1"/>
      <c r="QVU313" s="1"/>
      <c r="QVV313" s="1"/>
      <c r="QVW313" s="1"/>
      <c r="QVX313" s="1"/>
      <c r="QVY313" s="1"/>
      <c r="QVZ313" s="1"/>
      <c r="QWA313" s="1"/>
      <c r="QWB313" s="1"/>
      <c r="QWC313" s="1"/>
      <c r="QWD313" s="1"/>
      <c r="QWE313" s="1"/>
      <c r="QWF313" s="1"/>
      <c r="QWG313" s="1"/>
      <c r="QWH313" s="1"/>
      <c r="QWI313" s="1"/>
      <c r="QWJ313" s="1"/>
      <c r="QWK313" s="1"/>
      <c r="QWL313" s="1"/>
      <c r="QWM313" s="1"/>
      <c r="QWN313" s="1"/>
      <c r="QWO313" s="1"/>
      <c r="QWP313" s="1"/>
      <c r="QWQ313" s="1"/>
      <c r="QWR313" s="1"/>
      <c r="QWS313" s="1"/>
      <c r="QWT313" s="1"/>
      <c r="QWU313" s="1"/>
      <c r="QWV313" s="1"/>
      <c r="QWW313" s="1"/>
      <c r="QWX313" s="1"/>
      <c r="QWY313" s="1"/>
      <c r="QWZ313" s="1"/>
      <c r="QXA313" s="1"/>
      <c r="QXB313" s="1"/>
      <c r="QXC313" s="1"/>
      <c r="QXD313" s="1"/>
      <c r="QXE313" s="1"/>
      <c r="QXF313" s="1"/>
      <c r="QXG313" s="1"/>
      <c r="QXH313" s="1"/>
      <c r="QXI313" s="1"/>
      <c r="QXJ313" s="1"/>
      <c r="QXK313" s="1"/>
      <c r="QXL313" s="1"/>
      <c r="QXM313" s="1"/>
      <c r="QXN313" s="1"/>
      <c r="QXO313" s="1"/>
      <c r="QXP313" s="1"/>
      <c r="QXQ313" s="1"/>
      <c r="QXR313" s="1"/>
      <c r="QXS313" s="1"/>
      <c r="QXT313" s="1"/>
      <c r="QXU313" s="1"/>
      <c r="QXV313" s="1"/>
      <c r="QXW313" s="1"/>
      <c r="QXX313" s="1"/>
      <c r="QXY313" s="1"/>
      <c r="QXZ313" s="1"/>
      <c r="QYA313" s="1"/>
      <c r="QYB313" s="1"/>
      <c r="QYC313" s="1"/>
      <c r="QYD313" s="1"/>
      <c r="QYE313" s="1"/>
      <c r="QYF313" s="1"/>
      <c r="QYG313" s="1"/>
      <c r="QYH313" s="1"/>
      <c r="QYI313" s="1"/>
      <c r="QYJ313" s="1"/>
      <c r="QYK313" s="1"/>
      <c r="QYL313" s="1"/>
      <c r="QYM313" s="1"/>
      <c r="QYN313" s="1"/>
      <c r="QYO313" s="1"/>
      <c r="QYP313" s="1"/>
      <c r="QYQ313" s="1"/>
      <c r="QYR313" s="1"/>
      <c r="QYS313" s="1"/>
      <c r="QYT313" s="1"/>
      <c r="QYU313" s="1"/>
      <c r="QYV313" s="1"/>
      <c r="QYW313" s="1"/>
      <c r="QYX313" s="1"/>
      <c r="QYY313" s="1"/>
      <c r="QYZ313" s="1"/>
      <c r="QZA313" s="1"/>
      <c r="QZB313" s="1"/>
      <c r="QZC313" s="1"/>
      <c r="QZD313" s="1"/>
      <c r="QZE313" s="1"/>
      <c r="QZF313" s="1"/>
      <c r="QZG313" s="1"/>
      <c r="QZH313" s="1"/>
      <c r="QZI313" s="1"/>
      <c r="QZJ313" s="1"/>
      <c r="QZK313" s="1"/>
      <c r="QZL313" s="1"/>
      <c r="QZM313" s="1"/>
      <c r="QZN313" s="1"/>
      <c r="QZO313" s="1"/>
      <c r="QZP313" s="1"/>
      <c r="QZQ313" s="1"/>
      <c r="QZR313" s="1"/>
      <c r="QZS313" s="1"/>
      <c r="QZT313" s="1"/>
      <c r="QZU313" s="1"/>
      <c r="QZV313" s="1"/>
      <c r="QZW313" s="1"/>
      <c r="QZX313" s="1"/>
      <c r="QZY313" s="1"/>
      <c r="QZZ313" s="1"/>
      <c r="RAA313" s="1"/>
      <c r="RAB313" s="1"/>
      <c r="RAC313" s="1"/>
      <c r="RAD313" s="1"/>
      <c r="RAE313" s="1"/>
      <c r="RAF313" s="1"/>
      <c r="RAG313" s="1"/>
      <c r="RAH313" s="1"/>
      <c r="RAI313" s="1"/>
      <c r="RAJ313" s="1"/>
      <c r="RAK313" s="1"/>
      <c r="RAL313" s="1"/>
      <c r="RAM313" s="1"/>
      <c r="RAN313" s="1"/>
      <c r="RAO313" s="1"/>
      <c r="RAP313" s="1"/>
      <c r="RAQ313" s="1"/>
      <c r="RAR313" s="1"/>
      <c r="RAS313" s="1"/>
      <c r="RAT313" s="1"/>
      <c r="RAU313" s="1"/>
      <c r="RAV313" s="1"/>
      <c r="RAW313" s="1"/>
      <c r="RAX313" s="1"/>
      <c r="RAY313" s="1"/>
      <c r="RAZ313" s="1"/>
      <c r="RBA313" s="1"/>
      <c r="RBB313" s="1"/>
      <c r="RBC313" s="1"/>
      <c r="RBD313" s="1"/>
      <c r="RBE313" s="1"/>
      <c r="RBF313" s="1"/>
      <c r="RBG313" s="1"/>
      <c r="RBH313" s="1"/>
      <c r="RBI313" s="1"/>
      <c r="RBJ313" s="1"/>
      <c r="RBK313" s="1"/>
      <c r="RBL313" s="1"/>
      <c r="RBM313" s="1"/>
      <c r="RBN313" s="1"/>
      <c r="RBO313" s="1"/>
      <c r="RBP313" s="1"/>
      <c r="RBQ313" s="1"/>
      <c r="RBR313" s="1"/>
      <c r="RBS313" s="1"/>
      <c r="RBT313" s="1"/>
      <c r="RBU313" s="1"/>
      <c r="RBV313" s="1"/>
      <c r="RBW313" s="1"/>
      <c r="RBX313" s="1"/>
      <c r="RBY313" s="1"/>
      <c r="RBZ313" s="1"/>
      <c r="RCA313" s="1"/>
      <c r="RCB313" s="1"/>
      <c r="RCC313" s="1"/>
      <c r="RCD313" s="1"/>
      <c r="RCE313" s="1"/>
      <c r="RCF313" s="1"/>
      <c r="RCG313" s="1"/>
      <c r="RCH313" s="1"/>
      <c r="RCI313" s="1"/>
      <c r="RCJ313" s="1"/>
      <c r="RCK313" s="1"/>
      <c r="RCL313" s="1"/>
      <c r="RCM313" s="1"/>
      <c r="RCN313" s="1"/>
      <c r="RCO313" s="1"/>
      <c r="RCP313" s="1"/>
      <c r="RCQ313" s="1"/>
      <c r="RCR313" s="1"/>
      <c r="RCS313" s="1"/>
      <c r="RCT313" s="1"/>
      <c r="RCU313" s="1"/>
      <c r="RCV313" s="1"/>
      <c r="RCW313" s="1"/>
      <c r="RCX313" s="1"/>
      <c r="RCY313" s="1"/>
      <c r="RCZ313" s="1"/>
      <c r="RDA313" s="1"/>
      <c r="RDB313" s="1"/>
      <c r="RDC313" s="1"/>
      <c r="RDD313" s="1"/>
      <c r="RDE313" s="1"/>
      <c r="RDF313" s="1"/>
      <c r="RDG313" s="1"/>
      <c r="RDH313" s="1"/>
      <c r="RDI313" s="1"/>
      <c r="RDJ313" s="1"/>
      <c r="RDK313" s="1"/>
      <c r="RDL313" s="1"/>
      <c r="RDM313" s="1"/>
      <c r="RDN313" s="1"/>
      <c r="RDO313" s="1"/>
      <c r="RDP313" s="1"/>
      <c r="RDQ313" s="1"/>
      <c r="RDR313" s="1"/>
      <c r="RDS313" s="1"/>
      <c r="RDT313" s="1"/>
      <c r="RDU313" s="1"/>
      <c r="RDV313" s="1"/>
      <c r="RDW313" s="1"/>
      <c r="RDX313" s="1"/>
      <c r="RDY313" s="1"/>
      <c r="RDZ313" s="1"/>
      <c r="REA313" s="1"/>
      <c r="REB313" s="1"/>
      <c r="REC313" s="1"/>
      <c r="RED313" s="1"/>
      <c r="REE313" s="1"/>
      <c r="REF313" s="1"/>
      <c r="REG313" s="1"/>
      <c r="REH313" s="1"/>
      <c r="REI313" s="1"/>
      <c r="REJ313" s="1"/>
      <c r="REK313" s="1"/>
      <c r="REL313" s="1"/>
      <c r="REM313" s="1"/>
      <c r="REN313" s="1"/>
      <c r="REO313" s="1"/>
      <c r="REP313" s="1"/>
      <c r="REQ313" s="1"/>
      <c r="RER313" s="1"/>
      <c r="RES313" s="1"/>
      <c r="RET313" s="1"/>
      <c r="REU313" s="1"/>
      <c r="REV313" s="1"/>
      <c r="REW313" s="1"/>
      <c r="REX313" s="1"/>
      <c r="REY313" s="1"/>
      <c r="REZ313" s="1"/>
      <c r="RFA313" s="1"/>
      <c r="RFB313" s="1"/>
      <c r="RFC313" s="1"/>
      <c r="RFD313" s="1"/>
      <c r="RFE313" s="1"/>
      <c r="RFF313" s="1"/>
      <c r="RFG313" s="1"/>
      <c r="RFH313" s="1"/>
      <c r="RFI313" s="1"/>
      <c r="RFJ313" s="1"/>
      <c r="RFK313" s="1"/>
      <c r="RFL313" s="1"/>
      <c r="RFM313" s="1"/>
      <c r="RFN313" s="1"/>
      <c r="RFO313" s="1"/>
      <c r="RFP313" s="1"/>
      <c r="RFQ313" s="1"/>
      <c r="RFR313" s="1"/>
      <c r="RFS313" s="1"/>
      <c r="RFT313" s="1"/>
      <c r="RFU313" s="1"/>
      <c r="RFV313" s="1"/>
      <c r="RFW313" s="1"/>
      <c r="RFX313" s="1"/>
      <c r="RFY313" s="1"/>
      <c r="RFZ313" s="1"/>
      <c r="RGA313" s="1"/>
      <c r="RGB313" s="1"/>
      <c r="RGC313" s="1"/>
      <c r="RGD313" s="1"/>
      <c r="RGE313" s="1"/>
      <c r="RGF313" s="1"/>
      <c r="RGG313" s="1"/>
      <c r="RGH313" s="1"/>
      <c r="RGI313" s="1"/>
      <c r="RGJ313" s="1"/>
      <c r="RGK313" s="1"/>
      <c r="RGL313" s="1"/>
      <c r="RGM313" s="1"/>
      <c r="RGN313" s="1"/>
      <c r="RGO313" s="1"/>
      <c r="RGP313" s="1"/>
      <c r="RGQ313" s="1"/>
      <c r="RGR313" s="1"/>
      <c r="RGS313" s="1"/>
      <c r="RGT313" s="1"/>
      <c r="RGU313" s="1"/>
      <c r="RGV313" s="1"/>
      <c r="RGW313" s="1"/>
      <c r="RGX313" s="1"/>
      <c r="RGY313" s="1"/>
      <c r="RGZ313" s="1"/>
      <c r="RHA313" s="1"/>
      <c r="RHB313" s="1"/>
      <c r="RHC313" s="1"/>
      <c r="RHD313" s="1"/>
      <c r="RHE313" s="1"/>
      <c r="RHF313" s="1"/>
      <c r="RHG313" s="1"/>
      <c r="RHH313" s="1"/>
      <c r="RHI313" s="1"/>
      <c r="RHJ313" s="1"/>
      <c r="RHK313" s="1"/>
      <c r="RHL313" s="1"/>
      <c r="RHM313" s="1"/>
      <c r="RHN313" s="1"/>
      <c r="RHO313" s="1"/>
      <c r="RHP313" s="1"/>
      <c r="RHQ313" s="1"/>
      <c r="RHR313" s="1"/>
      <c r="RHS313" s="1"/>
      <c r="RHT313" s="1"/>
      <c r="RHU313" s="1"/>
      <c r="RHV313" s="1"/>
      <c r="RHW313" s="1"/>
      <c r="RHX313" s="1"/>
      <c r="RHY313" s="1"/>
      <c r="RHZ313" s="1"/>
      <c r="RIA313" s="1"/>
      <c r="RIB313" s="1"/>
      <c r="RIC313" s="1"/>
      <c r="RID313" s="1"/>
      <c r="RIE313" s="1"/>
      <c r="RIF313" s="1"/>
      <c r="RIG313" s="1"/>
      <c r="RIH313" s="1"/>
      <c r="RII313" s="1"/>
      <c r="RIJ313" s="1"/>
      <c r="RIK313" s="1"/>
      <c r="RIL313" s="1"/>
      <c r="RIM313" s="1"/>
      <c r="RIN313" s="1"/>
      <c r="RIO313" s="1"/>
      <c r="RIP313" s="1"/>
      <c r="RIQ313" s="1"/>
      <c r="RIR313" s="1"/>
      <c r="RIS313" s="1"/>
      <c r="RIT313" s="1"/>
      <c r="RIU313" s="1"/>
      <c r="RIV313" s="1"/>
      <c r="RIW313" s="1"/>
      <c r="RIX313" s="1"/>
      <c r="RIY313" s="1"/>
      <c r="RIZ313" s="1"/>
      <c r="RJA313" s="1"/>
      <c r="RJB313" s="1"/>
      <c r="RJC313" s="1"/>
      <c r="RJD313" s="1"/>
      <c r="RJE313" s="1"/>
      <c r="RJF313" s="1"/>
      <c r="RJG313" s="1"/>
      <c r="RJH313" s="1"/>
      <c r="RJI313" s="1"/>
      <c r="RJJ313" s="1"/>
      <c r="RJK313" s="1"/>
      <c r="RJL313" s="1"/>
      <c r="RJM313" s="1"/>
      <c r="RJN313" s="1"/>
      <c r="RJO313" s="1"/>
      <c r="RJP313" s="1"/>
      <c r="RJQ313" s="1"/>
      <c r="RJR313" s="1"/>
      <c r="RJS313" s="1"/>
      <c r="RJT313" s="1"/>
      <c r="RJU313" s="1"/>
      <c r="RJV313" s="1"/>
      <c r="RJW313" s="1"/>
      <c r="RJX313" s="1"/>
      <c r="RJY313" s="1"/>
      <c r="RJZ313" s="1"/>
      <c r="RKA313" s="1"/>
      <c r="RKB313" s="1"/>
      <c r="RKC313" s="1"/>
      <c r="RKD313" s="1"/>
      <c r="RKE313" s="1"/>
      <c r="RKF313" s="1"/>
      <c r="RKG313" s="1"/>
      <c r="RKH313" s="1"/>
      <c r="RKI313" s="1"/>
      <c r="RKJ313" s="1"/>
      <c r="RKK313" s="1"/>
      <c r="RKL313" s="1"/>
      <c r="RKM313" s="1"/>
      <c r="RKN313" s="1"/>
      <c r="RKO313" s="1"/>
      <c r="RKP313" s="1"/>
      <c r="RKQ313" s="1"/>
      <c r="RKR313" s="1"/>
      <c r="RKS313" s="1"/>
      <c r="RKT313" s="1"/>
      <c r="RKU313" s="1"/>
      <c r="RKV313" s="1"/>
      <c r="RKW313" s="1"/>
      <c r="RKX313" s="1"/>
      <c r="RKY313" s="1"/>
      <c r="RKZ313" s="1"/>
      <c r="RLA313" s="1"/>
      <c r="RLB313" s="1"/>
      <c r="RLC313" s="1"/>
      <c r="RLD313" s="1"/>
      <c r="RLE313" s="1"/>
      <c r="RLF313" s="1"/>
      <c r="RLG313" s="1"/>
      <c r="RLH313" s="1"/>
      <c r="RLI313" s="1"/>
      <c r="RLJ313" s="1"/>
      <c r="RLK313" s="1"/>
      <c r="RLL313" s="1"/>
      <c r="RLM313" s="1"/>
      <c r="RLN313" s="1"/>
      <c r="RLO313" s="1"/>
      <c r="RLP313" s="1"/>
      <c r="RLQ313" s="1"/>
      <c r="RLR313" s="1"/>
      <c r="RLS313" s="1"/>
      <c r="RLT313" s="1"/>
      <c r="RLU313" s="1"/>
      <c r="RLV313" s="1"/>
      <c r="RLW313" s="1"/>
      <c r="RLX313" s="1"/>
      <c r="RLY313" s="1"/>
      <c r="RLZ313" s="1"/>
      <c r="RMA313" s="1"/>
      <c r="RMB313" s="1"/>
      <c r="RMC313" s="1"/>
      <c r="RMD313" s="1"/>
      <c r="RME313" s="1"/>
      <c r="RMF313" s="1"/>
      <c r="RMG313" s="1"/>
      <c r="RMH313" s="1"/>
      <c r="RMI313" s="1"/>
      <c r="RMJ313" s="1"/>
      <c r="RMK313" s="1"/>
      <c r="RML313" s="1"/>
      <c r="RMM313" s="1"/>
      <c r="RMN313" s="1"/>
      <c r="RMO313" s="1"/>
      <c r="RMP313" s="1"/>
      <c r="RMQ313" s="1"/>
      <c r="RMR313" s="1"/>
      <c r="RMS313" s="1"/>
      <c r="RMT313" s="1"/>
      <c r="RMU313" s="1"/>
      <c r="RMV313" s="1"/>
      <c r="RMW313" s="1"/>
      <c r="RMX313" s="1"/>
      <c r="RMY313" s="1"/>
      <c r="RMZ313" s="1"/>
      <c r="RNA313" s="1"/>
      <c r="RNB313" s="1"/>
      <c r="RNC313" s="1"/>
      <c r="RND313" s="1"/>
      <c r="RNE313" s="1"/>
      <c r="RNF313" s="1"/>
      <c r="RNG313" s="1"/>
      <c r="RNH313" s="1"/>
      <c r="RNI313" s="1"/>
      <c r="RNJ313" s="1"/>
      <c r="RNK313" s="1"/>
      <c r="RNL313" s="1"/>
      <c r="RNM313" s="1"/>
      <c r="RNN313" s="1"/>
      <c r="RNO313" s="1"/>
      <c r="RNP313" s="1"/>
      <c r="RNQ313" s="1"/>
      <c r="RNR313" s="1"/>
      <c r="RNS313" s="1"/>
      <c r="RNT313" s="1"/>
      <c r="RNU313" s="1"/>
      <c r="RNV313" s="1"/>
      <c r="RNW313" s="1"/>
      <c r="RNX313" s="1"/>
      <c r="RNY313" s="1"/>
      <c r="RNZ313" s="1"/>
      <c r="ROA313" s="1"/>
      <c r="ROB313" s="1"/>
      <c r="ROC313" s="1"/>
      <c r="ROD313" s="1"/>
      <c r="ROE313" s="1"/>
      <c r="ROF313" s="1"/>
      <c r="ROG313" s="1"/>
      <c r="ROH313" s="1"/>
      <c r="ROI313" s="1"/>
      <c r="ROJ313" s="1"/>
      <c r="ROK313" s="1"/>
      <c r="ROL313" s="1"/>
      <c r="ROM313" s="1"/>
      <c r="RON313" s="1"/>
      <c r="ROO313" s="1"/>
      <c r="ROP313" s="1"/>
      <c r="ROQ313" s="1"/>
      <c r="ROR313" s="1"/>
      <c r="ROS313" s="1"/>
      <c r="ROT313" s="1"/>
      <c r="ROU313" s="1"/>
      <c r="ROV313" s="1"/>
      <c r="ROW313" s="1"/>
      <c r="ROX313" s="1"/>
      <c r="ROY313" s="1"/>
      <c r="ROZ313" s="1"/>
      <c r="RPA313" s="1"/>
      <c r="RPB313" s="1"/>
      <c r="RPC313" s="1"/>
      <c r="RPD313" s="1"/>
      <c r="RPE313" s="1"/>
      <c r="RPF313" s="1"/>
      <c r="RPG313" s="1"/>
      <c r="RPH313" s="1"/>
      <c r="RPI313" s="1"/>
      <c r="RPJ313" s="1"/>
      <c r="RPK313" s="1"/>
      <c r="RPL313" s="1"/>
      <c r="RPM313" s="1"/>
      <c r="RPN313" s="1"/>
      <c r="RPO313" s="1"/>
      <c r="RPP313" s="1"/>
      <c r="RPQ313" s="1"/>
      <c r="RPR313" s="1"/>
      <c r="RPS313" s="1"/>
      <c r="RPT313" s="1"/>
      <c r="RPU313" s="1"/>
      <c r="RPV313" s="1"/>
      <c r="RPW313" s="1"/>
      <c r="RPX313" s="1"/>
      <c r="RPY313" s="1"/>
      <c r="RPZ313" s="1"/>
      <c r="RQA313" s="1"/>
      <c r="RQB313" s="1"/>
      <c r="RQC313" s="1"/>
      <c r="RQD313" s="1"/>
      <c r="RQE313" s="1"/>
      <c r="RQF313" s="1"/>
      <c r="RQG313" s="1"/>
      <c r="RQH313" s="1"/>
      <c r="RQI313" s="1"/>
      <c r="RQJ313" s="1"/>
      <c r="RQK313" s="1"/>
      <c r="RQL313" s="1"/>
      <c r="RQM313" s="1"/>
      <c r="RQN313" s="1"/>
      <c r="RQO313" s="1"/>
      <c r="RQP313" s="1"/>
      <c r="RQQ313" s="1"/>
      <c r="RQR313" s="1"/>
      <c r="RQS313" s="1"/>
      <c r="RQT313" s="1"/>
      <c r="RQU313" s="1"/>
      <c r="RQV313" s="1"/>
      <c r="RQW313" s="1"/>
      <c r="RQX313" s="1"/>
      <c r="RQY313" s="1"/>
      <c r="RQZ313" s="1"/>
      <c r="RRA313" s="1"/>
      <c r="RRB313" s="1"/>
      <c r="RRC313" s="1"/>
      <c r="RRD313" s="1"/>
      <c r="RRE313" s="1"/>
      <c r="RRF313" s="1"/>
      <c r="RRG313" s="1"/>
      <c r="RRH313" s="1"/>
      <c r="RRI313" s="1"/>
      <c r="RRJ313" s="1"/>
      <c r="RRK313" s="1"/>
      <c r="RRL313" s="1"/>
      <c r="RRM313" s="1"/>
      <c r="RRN313" s="1"/>
      <c r="RRO313" s="1"/>
      <c r="RRP313" s="1"/>
      <c r="RRQ313" s="1"/>
      <c r="RRR313" s="1"/>
      <c r="RRS313" s="1"/>
      <c r="RRT313" s="1"/>
      <c r="RRU313" s="1"/>
      <c r="RRV313" s="1"/>
      <c r="RRW313" s="1"/>
      <c r="RRX313" s="1"/>
      <c r="RRY313" s="1"/>
      <c r="RRZ313" s="1"/>
      <c r="RSA313" s="1"/>
      <c r="RSB313" s="1"/>
      <c r="RSC313" s="1"/>
      <c r="RSD313" s="1"/>
      <c r="RSE313" s="1"/>
      <c r="RSF313" s="1"/>
      <c r="RSG313" s="1"/>
      <c r="RSH313" s="1"/>
      <c r="RSI313" s="1"/>
      <c r="RSJ313" s="1"/>
      <c r="RSK313" s="1"/>
      <c r="RSL313" s="1"/>
      <c r="RSM313" s="1"/>
      <c r="RSN313" s="1"/>
      <c r="RSO313" s="1"/>
      <c r="RSP313" s="1"/>
      <c r="RSQ313" s="1"/>
      <c r="RSR313" s="1"/>
      <c r="RSS313" s="1"/>
      <c r="RST313" s="1"/>
      <c r="RSU313" s="1"/>
      <c r="RSV313" s="1"/>
      <c r="RSW313" s="1"/>
      <c r="RSX313" s="1"/>
      <c r="RSY313" s="1"/>
      <c r="RSZ313" s="1"/>
      <c r="RTA313" s="1"/>
      <c r="RTB313" s="1"/>
      <c r="RTC313" s="1"/>
      <c r="RTD313" s="1"/>
      <c r="RTE313" s="1"/>
      <c r="RTF313" s="1"/>
      <c r="RTG313" s="1"/>
      <c r="RTH313" s="1"/>
      <c r="RTI313" s="1"/>
      <c r="RTJ313" s="1"/>
      <c r="RTK313" s="1"/>
      <c r="RTL313" s="1"/>
      <c r="RTM313" s="1"/>
      <c r="RTN313" s="1"/>
      <c r="RTO313" s="1"/>
      <c r="RTP313" s="1"/>
      <c r="RTQ313" s="1"/>
      <c r="RTR313" s="1"/>
      <c r="RTS313" s="1"/>
      <c r="RTT313" s="1"/>
      <c r="RTU313" s="1"/>
      <c r="RTV313" s="1"/>
      <c r="RTW313" s="1"/>
      <c r="RTX313" s="1"/>
      <c r="RTY313" s="1"/>
      <c r="RTZ313" s="1"/>
      <c r="RUA313" s="1"/>
      <c r="RUB313" s="1"/>
      <c r="RUC313" s="1"/>
      <c r="RUD313" s="1"/>
      <c r="RUE313" s="1"/>
      <c r="RUF313" s="1"/>
      <c r="RUG313" s="1"/>
      <c r="RUH313" s="1"/>
      <c r="RUI313" s="1"/>
      <c r="RUJ313" s="1"/>
      <c r="RUK313" s="1"/>
      <c r="RUL313" s="1"/>
      <c r="RUM313" s="1"/>
      <c r="RUN313" s="1"/>
      <c r="RUO313" s="1"/>
      <c r="RUP313" s="1"/>
      <c r="RUQ313" s="1"/>
      <c r="RUR313" s="1"/>
      <c r="RUS313" s="1"/>
      <c r="RUT313" s="1"/>
      <c r="RUU313" s="1"/>
      <c r="RUV313" s="1"/>
      <c r="RUW313" s="1"/>
      <c r="RUX313" s="1"/>
      <c r="RUY313" s="1"/>
      <c r="RUZ313" s="1"/>
      <c r="RVA313" s="1"/>
      <c r="RVB313" s="1"/>
      <c r="RVC313" s="1"/>
      <c r="RVD313" s="1"/>
      <c r="RVE313" s="1"/>
      <c r="RVF313" s="1"/>
      <c r="RVG313" s="1"/>
      <c r="RVH313" s="1"/>
      <c r="RVI313" s="1"/>
      <c r="RVJ313" s="1"/>
      <c r="RVK313" s="1"/>
      <c r="RVL313" s="1"/>
      <c r="RVM313" s="1"/>
      <c r="RVN313" s="1"/>
      <c r="RVO313" s="1"/>
      <c r="RVP313" s="1"/>
      <c r="RVQ313" s="1"/>
      <c r="RVR313" s="1"/>
      <c r="RVS313" s="1"/>
      <c r="RVT313" s="1"/>
      <c r="RVU313" s="1"/>
      <c r="RVV313" s="1"/>
      <c r="RVW313" s="1"/>
      <c r="RVX313" s="1"/>
      <c r="RVY313" s="1"/>
      <c r="RVZ313" s="1"/>
      <c r="RWA313" s="1"/>
      <c r="RWB313" s="1"/>
      <c r="RWC313" s="1"/>
      <c r="RWD313" s="1"/>
      <c r="RWE313" s="1"/>
      <c r="RWF313" s="1"/>
      <c r="RWG313" s="1"/>
      <c r="RWH313" s="1"/>
      <c r="RWI313" s="1"/>
      <c r="RWJ313" s="1"/>
      <c r="RWK313" s="1"/>
      <c r="RWL313" s="1"/>
      <c r="RWM313" s="1"/>
      <c r="RWN313" s="1"/>
      <c r="RWO313" s="1"/>
      <c r="RWP313" s="1"/>
      <c r="RWQ313" s="1"/>
      <c r="RWR313" s="1"/>
      <c r="RWS313" s="1"/>
      <c r="RWT313" s="1"/>
      <c r="RWU313" s="1"/>
      <c r="RWV313" s="1"/>
      <c r="RWW313" s="1"/>
      <c r="RWX313" s="1"/>
      <c r="RWY313" s="1"/>
      <c r="RWZ313" s="1"/>
      <c r="RXA313" s="1"/>
      <c r="RXB313" s="1"/>
      <c r="RXC313" s="1"/>
      <c r="RXD313" s="1"/>
      <c r="RXE313" s="1"/>
      <c r="RXF313" s="1"/>
      <c r="RXG313" s="1"/>
      <c r="RXH313" s="1"/>
      <c r="RXI313" s="1"/>
      <c r="RXJ313" s="1"/>
      <c r="RXK313" s="1"/>
      <c r="RXL313" s="1"/>
      <c r="RXM313" s="1"/>
      <c r="RXN313" s="1"/>
      <c r="RXO313" s="1"/>
      <c r="RXP313" s="1"/>
      <c r="RXQ313" s="1"/>
      <c r="RXR313" s="1"/>
      <c r="RXS313" s="1"/>
      <c r="RXT313" s="1"/>
      <c r="RXU313" s="1"/>
      <c r="RXV313" s="1"/>
      <c r="RXW313" s="1"/>
      <c r="RXX313" s="1"/>
      <c r="RXY313" s="1"/>
      <c r="RXZ313" s="1"/>
      <c r="RYA313" s="1"/>
      <c r="RYB313" s="1"/>
      <c r="RYC313" s="1"/>
      <c r="RYD313" s="1"/>
      <c r="RYE313" s="1"/>
      <c r="RYF313" s="1"/>
      <c r="RYG313" s="1"/>
      <c r="RYH313" s="1"/>
      <c r="RYI313" s="1"/>
      <c r="RYJ313" s="1"/>
      <c r="RYK313" s="1"/>
      <c r="RYL313" s="1"/>
      <c r="RYM313" s="1"/>
      <c r="RYN313" s="1"/>
      <c r="RYO313" s="1"/>
      <c r="RYP313" s="1"/>
      <c r="RYQ313" s="1"/>
      <c r="RYR313" s="1"/>
      <c r="RYS313" s="1"/>
      <c r="RYT313" s="1"/>
      <c r="RYU313" s="1"/>
      <c r="RYV313" s="1"/>
      <c r="RYW313" s="1"/>
      <c r="RYX313" s="1"/>
      <c r="RYY313" s="1"/>
      <c r="RYZ313" s="1"/>
      <c r="RZA313" s="1"/>
      <c r="RZB313" s="1"/>
      <c r="RZC313" s="1"/>
      <c r="RZD313" s="1"/>
      <c r="RZE313" s="1"/>
      <c r="RZF313" s="1"/>
      <c r="RZG313" s="1"/>
      <c r="RZH313" s="1"/>
      <c r="RZI313" s="1"/>
      <c r="RZJ313" s="1"/>
      <c r="RZK313" s="1"/>
      <c r="RZL313" s="1"/>
      <c r="RZM313" s="1"/>
      <c r="RZN313" s="1"/>
      <c r="RZO313" s="1"/>
      <c r="RZP313" s="1"/>
      <c r="RZQ313" s="1"/>
      <c r="RZR313" s="1"/>
      <c r="RZS313" s="1"/>
      <c r="RZT313" s="1"/>
      <c r="RZU313" s="1"/>
      <c r="RZV313" s="1"/>
      <c r="RZW313" s="1"/>
      <c r="RZX313" s="1"/>
      <c r="RZY313" s="1"/>
      <c r="RZZ313" s="1"/>
      <c r="SAA313" s="1"/>
      <c r="SAB313" s="1"/>
      <c r="SAC313" s="1"/>
      <c r="SAD313" s="1"/>
      <c r="SAE313" s="1"/>
      <c r="SAF313" s="1"/>
      <c r="SAG313" s="1"/>
      <c r="SAH313" s="1"/>
      <c r="SAI313" s="1"/>
      <c r="SAJ313" s="1"/>
      <c r="SAK313" s="1"/>
      <c r="SAL313" s="1"/>
      <c r="SAM313" s="1"/>
      <c r="SAN313" s="1"/>
      <c r="SAO313" s="1"/>
      <c r="SAP313" s="1"/>
      <c r="SAQ313" s="1"/>
      <c r="SAR313" s="1"/>
      <c r="SAS313" s="1"/>
      <c r="SAT313" s="1"/>
      <c r="SAU313" s="1"/>
      <c r="SAV313" s="1"/>
      <c r="SAW313" s="1"/>
      <c r="SAX313" s="1"/>
      <c r="SAY313" s="1"/>
      <c r="SAZ313" s="1"/>
      <c r="SBA313" s="1"/>
      <c r="SBB313" s="1"/>
      <c r="SBC313" s="1"/>
      <c r="SBD313" s="1"/>
      <c r="SBE313" s="1"/>
      <c r="SBF313" s="1"/>
      <c r="SBG313" s="1"/>
      <c r="SBH313" s="1"/>
      <c r="SBI313" s="1"/>
      <c r="SBJ313" s="1"/>
      <c r="SBK313" s="1"/>
      <c r="SBL313" s="1"/>
      <c r="SBM313" s="1"/>
      <c r="SBN313" s="1"/>
      <c r="SBO313" s="1"/>
      <c r="SBP313" s="1"/>
      <c r="SBQ313" s="1"/>
      <c r="SBR313" s="1"/>
      <c r="SBS313" s="1"/>
      <c r="SBT313" s="1"/>
      <c r="SBU313" s="1"/>
      <c r="SBV313" s="1"/>
      <c r="SBW313" s="1"/>
      <c r="SBX313" s="1"/>
      <c r="SBY313" s="1"/>
      <c r="SBZ313" s="1"/>
      <c r="SCA313" s="1"/>
      <c r="SCB313" s="1"/>
      <c r="SCC313" s="1"/>
      <c r="SCD313" s="1"/>
      <c r="SCE313" s="1"/>
      <c r="SCF313" s="1"/>
      <c r="SCG313" s="1"/>
      <c r="SCH313" s="1"/>
      <c r="SCI313" s="1"/>
      <c r="SCJ313" s="1"/>
      <c r="SCK313" s="1"/>
      <c r="SCL313" s="1"/>
      <c r="SCM313" s="1"/>
      <c r="SCN313" s="1"/>
      <c r="SCO313" s="1"/>
      <c r="SCP313" s="1"/>
      <c r="SCQ313" s="1"/>
      <c r="SCR313" s="1"/>
      <c r="SCS313" s="1"/>
      <c r="SCT313" s="1"/>
      <c r="SCU313" s="1"/>
      <c r="SCV313" s="1"/>
      <c r="SCW313" s="1"/>
      <c r="SCX313" s="1"/>
      <c r="SCY313" s="1"/>
      <c r="SCZ313" s="1"/>
      <c r="SDA313" s="1"/>
      <c r="SDB313" s="1"/>
      <c r="SDC313" s="1"/>
      <c r="SDD313" s="1"/>
      <c r="SDE313" s="1"/>
      <c r="SDF313" s="1"/>
      <c r="SDG313" s="1"/>
      <c r="SDH313" s="1"/>
      <c r="SDI313" s="1"/>
      <c r="SDJ313" s="1"/>
      <c r="SDK313" s="1"/>
      <c r="SDL313" s="1"/>
      <c r="SDM313" s="1"/>
      <c r="SDN313" s="1"/>
      <c r="SDO313" s="1"/>
      <c r="SDP313" s="1"/>
      <c r="SDQ313" s="1"/>
      <c r="SDR313" s="1"/>
      <c r="SDS313" s="1"/>
      <c r="SDT313" s="1"/>
      <c r="SDU313" s="1"/>
      <c r="SDV313" s="1"/>
      <c r="SDW313" s="1"/>
      <c r="SDX313" s="1"/>
      <c r="SDY313" s="1"/>
      <c r="SDZ313" s="1"/>
      <c r="SEA313" s="1"/>
      <c r="SEB313" s="1"/>
      <c r="SEC313" s="1"/>
      <c r="SED313" s="1"/>
      <c r="SEE313" s="1"/>
      <c r="SEF313" s="1"/>
      <c r="SEG313" s="1"/>
      <c r="SEH313" s="1"/>
      <c r="SEI313" s="1"/>
      <c r="SEJ313" s="1"/>
      <c r="SEK313" s="1"/>
      <c r="SEL313" s="1"/>
      <c r="SEM313" s="1"/>
      <c r="SEN313" s="1"/>
      <c r="SEO313" s="1"/>
      <c r="SEP313" s="1"/>
      <c r="SEQ313" s="1"/>
      <c r="SER313" s="1"/>
      <c r="SES313" s="1"/>
      <c r="SET313" s="1"/>
      <c r="SEU313" s="1"/>
      <c r="SEV313" s="1"/>
      <c r="SEW313" s="1"/>
      <c r="SEX313" s="1"/>
      <c r="SEY313" s="1"/>
      <c r="SEZ313" s="1"/>
      <c r="SFA313" s="1"/>
      <c r="SFB313" s="1"/>
      <c r="SFC313" s="1"/>
      <c r="SFD313" s="1"/>
      <c r="SFE313" s="1"/>
      <c r="SFF313" s="1"/>
      <c r="SFG313" s="1"/>
      <c r="SFH313" s="1"/>
      <c r="SFI313" s="1"/>
      <c r="SFJ313" s="1"/>
      <c r="SFK313" s="1"/>
      <c r="SFL313" s="1"/>
      <c r="SFM313" s="1"/>
      <c r="SFN313" s="1"/>
      <c r="SFO313" s="1"/>
      <c r="SFP313" s="1"/>
      <c r="SFQ313" s="1"/>
      <c r="SFR313" s="1"/>
      <c r="SFS313" s="1"/>
      <c r="SFT313" s="1"/>
      <c r="SFU313" s="1"/>
      <c r="SFV313" s="1"/>
      <c r="SFW313" s="1"/>
      <c r="SFX313" s="1"/>
      <c r="SFY313" s="1"/>
      <c r="SFZ313" s="1"/>
      <c r="SGA313" s="1"/>
      <c r="SGB313" s="1"/>
      <c r="SGC313" s="1"/>
      <c r="SGD313" s="1"/>
      <c r="SGE313" s="1"/>
      <c r="SGF313" s="1"/>
      <c r="SGG313" s="1"/>
      <c r="SGH313" s="1"/>
      <c r="SGI313" s="1"/>
      <c r="SGJ313" s="1"/>
      <c r="SGK313" s="1"/>
      <c r="SGL313" s="1"/>
      <c r="SGM313" s="1"/>
      <c r="SGN313" s="1"/>
      <c r="SGO313" s="1"/>
      <c r="SGP313" s="1"/>
      <c r="SGQ313" s="1"/>
      <c r="SGR313" s="1"/>
      <c r="SGS313" s="1"/>
      <c r="SGT313" s="1"/>
      <c r="SGU313" s="1"/>
      <c r="SGV313" s="1"/>
      <c r="SGW313" s="1"/>
      <c r="SGX313" s="1"/>
      <c r="SGY313" s="1"/>
      <c r="SGZ313" s="1"/>
      <c r="SHA313" s="1"/>
      <c r="SHB313" s="1"/>
      <c r="SHC313" s="1"/>
      <c r="SHD313" s="1"/>
      <c r="SHE313" s="1"/>
      <c r="SHF313" s="1"/>
      <c r="SHG313" s="1"/>
      <c r="SHH313" s="1"/>
      <c r="SHI313" s="1"/>
      <c r="SHJ313" s="1"/>
      <c r="SHK313" s="1"/>
      <c r="SHL313" s="1"/>
      <c r="SHM313" s="1"/>
      <c r="SHN313" s="1"/>
      <c r="SHO313" s="1"/>
      <c r="SHP313" s="1"/>
      <c r="SHQ313" s="1"/>
      <c r="SHR313" s="1"/>
      <c r="SHS313" s="1"/>
      <c r="SHT313" s="1"/>
      <c r="SHU313" s="1"/>
      <c r="SHV313" s="1"/>
      <c r="SHW313" s="1"/>
      <c r="SHX313" s="1"/>
      <c r="SHY313" s="1"/>
      <c r="SHZ313" s="1"/>
      <c r="SIA313" s="1"/>
      <c r="SIB313" s="1"/>
      <c r="SIC313" s="1"/>
      <c r="SID313" s="1"/>
      <c r="SIE313" s="1"/>
      <c r="SIF313" s="1"/>
      <c r="SIG313" s="1"/>
      <c r="SIH313" s="1"/>
      <c r="SII313" s="1"/>
      <c r="SIJ313" s="1"/>
      <c r="SIK313" s="1"/>
      <c r="SIL313" s="1"/>
      <c r="SIM313" s="1"/>
      <c r="SIN313" s="1"/>
      <c r="SIO313" s="1"/>
      <c r="SIP313" s="1"/>
      <c r="SIQ313" s="1"/>
      <c r="SIR313" s="1"/>
      <c r="SIS313" s="1"/>
      <c r="SIT313" s="1"/>
      <c r="SIU313" s="1"/>
      <c r="SIV313" s="1"/>
      <c r="SIW313" s="1"/>
      <c r="SIX313" s="1"/>
      <c r="SIY313" s="1"/>
      <c r="SIZ313" s="1"/>
      <c r="SJA313" s="1"/>
      <c r="SJB313" s="1"/>
      <c r="SJC313" s="1"/>
      <c r="SJD313" s="1"/>
      <c r="SJE313" s="1"/>
      <c r="SJF313" s="1"/>
      <c r="SJG313" s="1"/>
      <c r="SJH313" s="1"/>
      <c r="SJI313" s="1"/>
      <c r="SJJ313" s="1"/>
      <c r="SJK313" s="1"/>
      <c r="SJL313" s="1"/>
      <c r="SJM313" s="1"/>
      <c r="SJN313" s="1"/>
      <c r="SJO313" s="1"/>
      <c r="SJP313" s="1"/>
      <c r="SJQ313" s="1"/>
      <c r="SJR313" s="1"/>
      <c r="SJS313" s="1"/>
      <c r="SJT313" s="1"/>
      <c r="SJU313" s="1"/>
      <c r="SJV313" s="1"/>
      <c r="SJW313" s="1"/>
      <c r="SJX313" s="1"/>
      <c r="SJY313" s="1"/>
      <c r="SJZ313" s="1"/>
      <c r="SKA313" s="1"/>
      <c r="SKB313" s="1"/>
      <c r="SKC313" s="1"/>
      <c r="SKD313" s="1"/>
      <c r="SKE313" s="1"/>
      <c r="SKF313" s="1"/>
      <c r="SKG313" s="1"/>
      <c r="SKH313" s="1"/>
      <c r="SKI313" s="1"/>
      <c r="SKJ313" s="1"/>
      <c r="SKK313" s="1"/>
      <c r="SKL313" s="1"/>
      <c r="SKM313" s="1"/>
      <c r="SKN313" s="1"/>
      <c r="SKO313" s="1"/>
      <c r="SKP313" s="1"/>
      <c r="SKQ313" s="1"/>
      <c r="SKR313" s="1"/>
      <c r="SKS313" s="1"/>
      <c r="SKT313" s="1"/>
      <c r="SKU313" s="1"/>
      <c r="SKV313" s="1"/>
      <c r="SKW313" s="1"/>
      <c r="SKX313" s="1"/>
      <c r="SKY313" s="1"/>
      <c r="SKZ313" s="1"/>
      <c r="SLA313" s="1"/>
      <c r="SLB313" s="1"/>
      <c r="SLC313" s="1"/>
      <c r="SLD313" s="1"/>
      <c r="SLE313" s="1"/>
      <c r="SLF313" s="1"/>
      <c r="SLG313" s="1"/>
      <c r="SLH313" s="1"/>
      <c r="SLI313" s="1"/>
      <c r="SLJ313" s="1"/>
      <c r="SLK313" s="1"/>
      <c r="SLL313" s="1"/>
      <c r="SLM313" s="1"/>
      <c r="SLN313" s="1"/>
      <c r="SLO313" s="1"/>
      <c r="SLP313" s="1"/>
      <c r="SLQ313" s="1"/>
      <c r="SLR313" s="1"/>
      <c r="SLS313" s="1"/>
      <c r="SLT313" s="1"/>
      <c r="SLU313" s="1"/>
      <c r="SLV313" s="1"/>
      <c r="SLW313" s="1"/>
      <c r="SLX313" s="1"/>
      <c r="SLY313" s="1"/>
      <c r="SLZ313" s="1"/>
      <c r="SMA313" s="1"/>
      <c r="SMB313" s="1"/>
      <c r="SMC313" s="1"/>
      <c r="SMD313" s="1"/>
      <c r="SME313" s="1"/>
      <c r="SMF313" s="1"/>
      <c r="SMG313" s="1"/>
      <c r="SMH313" s="1"/>
      <c r="SMI313" s="1"/>
      <c r="SMJ313" s="1"/>
      <c r="SMK313" s="1"/>
      <c r="SML313" s="1"/>
      <c r="SMM313" s="1"/>
      <c r="SMN313" s="1"/>
      <c r="SMO313" s="1"/>
      <c r="SMP313" s="1"/>
      <c r="SMQ313" s="1"/>
      <c r="SMR313" s="1"/>
      <c r="SMS313" s="1"/>
      <c r="SMT313" s="1"/>
      <c r="SMU313" s="1"/>
      <c r="SMV313" s="1"/>
      <c r="SMW313" s="1"/>
      <c r="SMX313" s="1"/>
      <c r="SMY313" s="1"/>
      <c r="SMZ313" s="1"/>
      <c r="SNA313" s="1"/>
      <c r="SNB313" s="1"/>
      <c r="SNC313" s="1"/>
      <c r="SND313" s="1"/>
      <c r="SNE313" s="1"/>
      <c r="SNF313" s="1"/>
      <c r="SNG313" s="1"/>
      <c r="SNH313" s="1"/>
      <c r="SNI313" s="1"/>
      <c r="SNJ313" s="1"/>
      <c r="SNK313" s="1"/>
      <c r="SNL313" s="1"/>
      <c r="SNM313" s="1"/>
      <c r="SNN313" s="1"/>
      <c r="SNO313" s="1"/>
      <c r="SNP313" s="1"/>
      <c r="SNQ313" s="1"/>
      <c r="SNR313" s="1"/>
      <c r="SNS313" s="1"/>
      <c r="SNT313" s="1"/>
      <c r="SNU313" s="1"/>
      <c r="SNV313" s="1"/>
      <c r="SNW313" s="1"/>
      <c r="SNX313" s="1"/>
      <c r="SNY313" s="1"/>
      <c r="SNZ313" s="1"/>
      <c r="SOA313" s="1"/>
      <c r="SOB313" s="1"/>
      <c r="SOC313" s="1"/>
      <c r="SOD313" s="1"/>
      <c r="SOE313" s="1"/>
      <c r="SOF313" s="1"/>
      <c r="SOG313" s="1"/>
      <c r="SOH313" s="1"/>
      <c r="SOI313" s="1"/>
      <c r="SOJ313" s="1"/>
      <c r="SOK313" s="1"/>
      <c r="SOL313" s="1"/>
      <c r="SOM313" s="1"/>
      <c r="SON313" s="1"/>
      <c r="SOO313" s="1"/>
      <c r="SOP313" s="1"/>
      <c r="SOQ313" s="1"/>
      <c r="SOR313" s="1"/>
      <c r="SOS313" s="1"/>
      <c r="SOT313" s="1"/>
      <c r="SOU313" s="1"/>
      <c r="SOV313" s="1"/>
      <c r="SOW313" s="1"/>
      <c r="SOX313" s="1"/>
      <c r="SOY313" s="1"/>
      <c r="SOZ313" s="1"/>
      <c r="SPA313" s="1"/>
      <c r="SPB313" s="1"/>
      <c r="SPC313" s="1"/>
      <c r="SPD313" s="1"/>
      <c r="SPE313" s="1"/>
      <c r="SPF313" s="1"/>
      <c r="SPG313" s="1"/>
      <c r="SPH313" s="1"/>
      <c r="SPI313" s="1"/>
      <c r="SPJ313" s="1"/>
      <c r="SPK313" s="1"/>
      <c r="SPL313" s="1"/>
      <c r="SPM313" s="1"/>
      <c r="SPN313" s="1"/>
      <c r="SPO313" s="1"/>
      <c r="SPP313" s="1"/>
      <c r="SPQ313" s="1"/>
      <c r="SPR313" s="1"/>
      <c r="SPS313" s="1"/>
      <c r="SPT313" s="1"/>
      <c r="SPU313" s="1"/>
      <c r="SPV313" s="1"/>
      <c r="SPW313" s="1"/>
      <c r="SPX313" s="1"/>
      <c r="SPY313" s="1"/>
      <c r="SPZ313" s="1"/>
      <c r="SQA313" s="1"/>
      <c r="SQB313" s="1"/>
      <c r="SQC313" s="1"/>
      <c r="SQD313" s="1"/>
      <c r="SQE313" s="1"/>
      <c r="SQF313" s="1"/>
      <c r="SQG313" s="1"/>
      <c r="SQH313" s="1"/>
      <c r="SQI313" s="1"/>
      <c r="SQJ313" s="1"/>
      <c r="SQK313" s="1"/>
      <c r="SQL313" s="1"/>
      <c r="SQM313" s="1"/>
      <c r="SQN313" s="1"/>
      <c r="SQO313" s="1"/>
      <c r="SQP313" s="1"/>
      <c r="SQQ313" s="1"/>
      <c r="SQR313" s="1"/>
      <c r="SQS313" s="1"/>
      <c r="SQT313" s="1"/>
      <c r="SQU313" s="1"/>
      <c r="SQV313" s="1"/>
      <c r="SQW313" s="1"/>
      <c r="SQX313" s="1"/>
      <c r="SQY313" s="1"/>
      <c r="SQZ313" s="1"/>
      <c r="SRA313" s="1"/>
      <c r="SRB313" s="1"/>
      <c r="SRC313" s="1"/>
      <c r="SRD313" s="1"/>
      <c r="SRE313" s="1"/>
      <c r="SRF313" s="1"/>
      <c r="SRG313" s="1"/>
      <c r="SRH313" s="1"/>
      <c r="SRI313" s="1"/>
      <c r="SRJ313" s="1"/>
      <c r="SRK313" s="1"/>
      <c r="SRL313" s="1"/>
      <c r="SRM313" s="1"/>
      <c r="SRN313" s="1"/>
      <c r="SRO313" s="1"/>
      <c r="SRP313" s="1"/>
      <c r="SRQ313" s="1"/>
      <c r="SRR313" s="1"/>
      <c r="SRS313" s="1"/>
      <c r="SRT313" s="1"/>
      <c r="SRU313" s="1"/>
      <c r="SRV313" s="1"/>
      <c r="SRW313" s="1"/>
      <c r="SRX313" s="1"/>
      <c r="SRY313" s="1"/>
      <c r="SRZ313" s="1"/>
      <c r="SSA313" s="1"/>
      <c r="SSB313" s="1"/>
      <c r="SSC313" s="1"/>
      <c r="SSD313" s="1"/>
      <c r="SSE313" s="1"/>
      <c r="SSF313" s="1"/>
      <c r="SSG313" s="1"/>
      <c r="SSH313" s="1"/>
      <c r="SSI313" s="1"/>
      <c r="SSJ313" s="1"/>
      <c r="SSK313" s="1"/>
      <c r="SSL313" s="1"/>
      <c r="SSM313" s="1"/>
      <c r="SSN313" s="1"/>
      <c r="SSO313" s="1"/>
      <c r="SSP313" s="1"/>
      <c r="SSQ313" s="1"/>
      <c r="SSR313" s="1"/>
      <c r="SSS313" s="1"/>
      <c r="SST313" s="1"/>
      <c r="SSU313" s="1"/>
      <c r="SSV313" s="1"/>
      <c r="SSW313" s="1"/>
      <c r="SSX313" s="1"/>
      <c r="SSY313" s="1"/>
      <c r="SSZ313" s="1"/>
      <c r="STA313" s="1"/>
      <c r="STB313" s="1"/>
      <c r="STC313" s="1"/>
      <c r="STD313" s="1"/>
      <c r="STE313" s="1"/>
      <c r="STF313" s="1"/>
      <c r="STG313" s="1"/>
      <c r="STH313" s="1"/>
      <c r="STI313" s="1"/>
      <c r="STJ313" s="1"/>
      <c r="STK313" s="1"/>
      <c r="STL313" s="1"/>
      <c r="STM313" s="1"/>
      <c r="STN313" s="1"/>
      <c r="STO313" s="1"/>
      <c r="STP313" s="1"/>
      <c r="STQ313" s="1"/>
      <c r="STR313" s="1"/>
      <c r="STS313" s="1"/>
      <c r="STT313" s="1"/>
      <c r="STU313" s="1"/>
      <c r="STV313" s="1"/>
      <c r="STW313" s="1"/>
      <c r="STX313" s="1"/>
      <c r="STY313" s="1"/>
      <c r="STZ313" s="1"/>
      <c r="SUA313" s="1"/>
      <c r="SUB313" s="1"/>
      <c r="SUC313" s="1"/>
      <c r="SUD313" s="1"/>
      <c r="SUE313" s="1"/>
      <c r="SUF313" s="1"/>
      <c r="SUG313" s="1"/>
      <c r="SUH313" s="1"/>
      <c r="SUI313" s="1"/>
      <c r="SUJ313" s="1"/>
      <c r="SUK313" s="1"/>
      <c r="SUL313" s="1"/>
      <c r="SUM313" s="1"/>
      <c r="SUN313" s="1"/>
      <c r="SUO313" s="1"/>
      <c r="SUP313" s="1"/>
      <c r="SUQ313" s="1"/>
      <c r="SUR313" s="1"/>
      <c r="SUS313" s="1"/>
      <c r="SUT313" s="1"/>
      <c r="SUU313" s="1"/>
      <c r="SUV313" s="1"/>
      <c r="SUW313" s="1"/>
      <c r="SUX313" s="1"/>
      <c r="SUY313" s="1"/>
      <c r="SUZ313" s="1"/>
      <c r="SVA313" s="1"/>
      <c r="SVB313" s="1"/>
      <c r="SVC313" s="1"/>
      <c r="SVD313" s="1"/>
      <c r="SVE313" s="1"/>
      <c r="SVF313" s="1"/>
      <c r="SVG313" s="1"/>
      <c r="SVH313" s="1"/>
      <c r="SVI313" s="1"/>
      <c r="SVJ313" s="1"/>
      <c r="SVK313" s="1"/>
      <c r="SVL313" s="1"/>
      <c r="SVM313" s="1"/>
      <c r="SVN313" s="1"/>
      <c r="SVO313" s="1"/>
      <c r="SVP313" s="1"/>
      <c r="SVQ313" s="1"/>
      <c r="SVR313" s="1"/>
      <c r="SVS313" s="1"/>
      <c r="SVT313" s="1"/>
      <c r="SVU313" s="1"/>
      <c r="SVV313" s="1"/>
      <c r="SVW313" s="1"/>
      <c r="SVX313" s="1"/>
      <c r="SVY313" s="1"/>
      <c r="SVZ313" s="1"/>
      <c r="SWA313" s="1"/>
      <c r="SWB313" s="1"/>
      <c r="SWC313" s="1"/>
      <c r="SWD313" s="1"/>
      <c r="SWE313" s="1"/>
      <c r="SWF313" s="1"/>
      <c r="SWG313" s="1"/>
      <c r="SWH313" s="1"/>
      <c r="SWI313" s="1"/>
      <c r="SWJ313" s="1"/>
      <c r="SWK313" s="1"/>
      <c r="SWL313" s="1"/>
      <c r="SWM313" s="1"/>
      <c r="SWN313" s="1"/>
      <c r="SWO313" s="1"/>
      <c r="SWP313" s="1"/>
      <c r="SWQ313" s="1"/>
      <c r="SWR313" s="1"/>
      <c r="SWS313" s="1"/>
      <c r="SWT313" s="1"/>
      <c r="SWU313" s="1"/>
      <c r="SWV313" s="1"/>
      <c r="SWW313" s="1"/>
      <c r="SWX313" s="1"/>
      <c r="SWY313" s="1"/>
      <c r="SWZ313" s="1"/>
      <c r="SXA313" s="1"/>
      <c r="SXB313" s="1"/>
      <c r="SXC313" s="1"/>
      <c r="SXD313" s="1"/>
      <c r="SXE313" s="1"/>
      <c r="SXF313" s="1"/>
      <c r="SXG313" s="1"/>
      <c r="SXH313" s="1"/>
      <c r="SXI313" s="1"/>
      <c r="SXJ313" s="1"/>
      <c r="SXK313" s="1"/>
      <c r="SXL313" s="1"/>
      <c r="SXM313" s="1"/>
      <c r="SXN313" s="1"/>
      <c r="SXO313" s="1"/>
      <c r="SXP313" s="1"/>
      <c r="SXQ313" s="1"/>
      <c r="SXR313" s="1"/>
      <c r="SXS313" s="1"/>
      <c r="SXT313" s="1"/>
      <c r="SXU313" s="1"/>
      <c r="SXV313" s="1"/>
      <c r="SXW313" s="1"/>
      <c r="SXX313" s="1"/>
      <c r="SXY313" s="1"/>
      <c r="SXZ313" s="1"/>
      <c r="SYA313" s="1"/>
      <c r="SYB313" s="1"/>
      <c r="SYC313" s="1"/>
      <c r="SYD313" s="1"/>
      <c r="SYE313" s="1"/>
      <c r="SYF313" s="1"/>
      <c r="SYG313" s="1"/>
      <c r="SYH313" s="1"/>
      <c r="SYI313" s="1"/>
      <c r="SYJ313" s="1"/>
      <c r="SYK313" s="1"/>
      <c r="SYL313" s="1"/>
      <c r="SYM313" s="1"/>
      <c r="SYN313" s="1"/>
      <c r="SYO313" s="1"/>
      <c r="SYP313" s="1"/>
      <c r="SYQ313" s="1"/>
      <c r="SYR313" s="1"/>
      <c r="SYS313" s="1"/>
      <c r="SYT313" s="1"/>
      <c r="SYU313" s="1"/>
      <c r="SYV313" s="1"/>
      <c r="SYW313" s="1"/>
      <c r="SYX313" s="1"/>
      <c r="SYY313" s="1"/>
      <c r="SYZ313" s="1"/>
      <c r="SZA313" s="1"/>
      <c r="SZB313" s="1"/>
      <c r="SZC313" s="1"/>
      <c r="SZD313" s="1"/>
      <c r="SZE313" s="1"/>
      <c r="SZF313" s="1"/>
      <c r="SZG313" s="1"/>
      <c r="SZH313" s="1"/>
      <c r="SZI313" s="1"/>
      <c r="SZJ313" s="1"/>
      <c r="SZK313" s="1"/>
      <c r="SZL313" s="1"/>
      <c r="SZM313" s="1"/>
      <c r="SZN313" s="1"/>
      <c r="SZO313" s="1"/>
      <c r="SZP313" s="1"/>
      <c r="SZQ313" s="1"/>
      <c r="SZR313" s="1"/>
      <c r="SZS313" s="1"/>
      <c r="SZT313" s="1"/>
      <c r="SZU313" s="1"/>
      <c r="SZV313" s="1"/>
      <c r="SZW313" s="1"/>
      <c r="SZX313" s="1"/>
      <c r="SZY313" s="1"/>
      <c r="SZZ313" s="1"/>
      <c r="TAA313" s="1"/>
      <c r="TAB313" s="1"/>
      <c r="TAC313" s="1"/>
      <c r="TAD313" s="1"/>
      <c r="TAE313" s="1"/>
      <c r="TAF313" s="1"/>
      <c r="TAG313" s="1"/>
      <c r="TAH313" s="1"/>
      <c r="TAI313" s="1"/>
      <c r="TAJ313" s="1"/>
      <c r="TAK313" s="1"/>
      <c r="TAL313" s="1"/>
      <c r="TAM313" s="1"/>
      <c r="TAN313" s="1"/>
      <c r="TAO313" s="1"/>
      <c r="TAP313" s="1"/>
      <c r="TAQ313" s="1"/>
      <c r="TAR313" s="1"/>
      <c r="TAS313" s="1"/>
      <c r="TAT313" s="1"/>
      <c r="TAU313" s="1"/>
      <c r="TAV313" s="1"/>
      <c r="TAW313" s="1"/>
      <c r="TAX313" s="1"/>
      <c r="TAY313" s="1"/>
      <c r="TAZ313" s="1"/>
      <c r="TBA313" s="1"/>
      <c r="TBB313" s="1"/>
      <c r="TBC313" s="1"/>
      <c r="TBD313" s="1"/>
      <c r="TBE313" s="1"/>
      <c r="TBF313" s="1"/>
      <c r="TBG313" s="1"/>
      <c r="TBH313" s="1"/>
      <c r="TBI313" s="1"/>
      <c r="TBJ313" s="1"/>
      <c r="TBK313" s="1"/>
      <c r="TBL313" s="1"/>
      <c r="TBM313" s="1"/>
      <c r="TBN313" s="1"/>
      <c r="TBO313" s="1"/>
      <c r="TBP313" s="1"/>
      <c r="TBQ313" s="1"/>
      <c r="TBR313" s="1"/>
      <c r="TBS313" s="1"/>
      <c r="TBT313" s="1"/>
      <c r="TBU313" s="1"/>
      <c r="TBV313" s="1"/>
      <c r="TBW313" s="1"/>
      <c r="TBX313" s="1"/>
      <c r="TBY313" s="1"/>
      <c r="TBZ313" s="1"/>
      <c r="TCA313" s="1"/>
      <c r="TCB313" s="1"/>
      <c r="TCC313" s="1"/>
      <c r="TCD313" s="1"/>
      <c r="TCE313" s="1"/>
      <c r="TCF313" s="1"/>
      <c r="TCG313" s="1"/>
      <c r="TCH313" s="1"/>
      <c r="TCI313" s="1"/>
      <c r="TCJ313" s="1"/>
      <c r="TCK313" s="1"/>
      <c r="TCL313" s="1"/>
      <c r="TCM313" s="1"/>
      <c r="TCN313" s="1"/>
      <c r="TCO313" s="1"/>
      <c r="TCP313" s="1"/>
      <c r="TCQ313" s="1"/>
      <c r="TCR313" s="1"/>
      <c r="TCS313" s="1"/>
      <c r="TCT313" s="1"/>
      <c r="TCU313" s="1"/>
      <c r="TCV313" s="1"/>
      <c r="TCW313" s="1"/>
      <c r="TCX313" s="1"/>
      <c r="TCY313" s="1"/>
      <c r="TCZ313" s="1"/>
      <c r="TDA313" s="1"/>
      <c r="TDB313" s="1"/>
      <c r="TDC313" s="1"/>
      <c r="TDD313" s="1"/>
      <c r="TDE313" s="1"/>
      <c r="TDF313" s="1"/>
      <c r="TDG313" s="1"/>
      <c r="TDH313" s="1"/>
      <c r="TDI313" s="1"/>
      <c r="TDJ313" s="1"/>
      <c r="TDK313" s="1"/>
      <c r="TDL313" s="1"/>
      <c r="TDM313" s="1"/>
      <c r="TDN313" s="1"/>
      <c r="TDO313" s="1"/>
      <c r="TDP313" s="1"/>
      <c r="TDQ313" s="1"/>
      <c r="TDR313" s="1"/>
      <c r="TDS313" s="1"/>
      <c r="TDT313" s="1"/>
      <c r="TDU313" s="1"/>
      <c r="TDV313" s="1"/>
      <c r="TDW313" s="1"/>
      <c r="TDX313" s="1"/>
      <c r="TDY313" s="1"/>
      <c r="TDZ313" s="1"/>
      <c r="TEA313" s="1"/>
      <c r="TEB313" s="1"/>
      <c r="TEC313" s="1"/>
      <c r="TED313" s="1"/>
      <c r="TEE313" s="1"/>
      <c r="TEF313" s="1"/>
      <c r="TEG313" s="1"/>
      <c r="TEH313" s="1"/>
      <c r="TEI313" s="1"/>
      <c r="TEJ313" s="1"/>
      <c r="TEK313" s="1"/>
      <c r="TEL313" s="1"/>
      <c r="TEM313" s="1"/>
      <c r="TEN313" s="1"/>
      <c r="TEO313" s="1"/>
      <c r="TEP313" s="1"/>
      <c r="TEQ313" s="1"/>
      <c r="TER313" s="1"/>
      <c r="TES313" s="1"/>
      <c r="TET313" s="1"/>
      <c r="TEU313" s="1"/>
      <c r="TEV313" s="1"/>
      <c r="TEW313" s="1"/>
      <c r="TEX313" s="1"/>
      <c r="TEY313" s="1"/>
      <c r="TEZ313" s="1"/>
      <c r="TFA313" s="1"/>
      <c r="TFB313" s="1"/>
      <c r="TFC313" s="1"/>
      <c r="TFD313" s="1"/>
      <c r="TFE313" s="1"/>
      <c r="TFF313" s="1"/>
      <c r="TFG313" s="1"/>
      <c r="TFH313" s="1"/>
      <c r="TFI313" s="1"/>
      <c r="TFJ313" s="1"/>
      <c r="TFK313" s="1"/>
      <c r="TFL313" s="1"/>
      <c r="TFM313" s="1"/>
      <c r="TFN313" s="1"/>
      <c r="TFO313" s="1"/>
      <c r="TFP313" s="1"/>
      <c r="TFQ313" s="1"/>
      <c r="TFR313" s="1"/>
      <c r="TFS313" s="1"/>
      <c r="TFT313" s="1"/>
      <c r="TFU313" s="1"/>
      <c r="TFV313" s="1"/>
      <c r="TFW313" s="1"/>
      <c r="TFX313" s="1"/>
      <c r="TFY313" s="1"/>
      <c r="TFZ313" s="1"/>
      <c r="TGA313" s="1"/>
      <c r="TGB313" s="1"/>
      <c r="TGC313" s="1"/>
      <c r="TGD313" s="1"/>
      <c r="TGE313" s="1"/>
      <c r="TGF313" s="1"/>
      <c r="TGG313" s="1"/>
      <c r="TGH313" s="1"/>
      <c r="TGI313" s="1"/>
      <c r="TGJ313" s="1"/>
      <c r="TGK313" s="1"/>
      <c r="TGL313" s="1"/>
      <c r="TGM313" s="1"/>
      <c r="TGN313" s="1"/>
      <c r="TGO313" s="1"/>
      <c r="TGP313" s="1"/>
      <c r="TGQ313" s="1"/>
      <c r="TGR313" s="1"/>
      <c r="TGS313" s="1"/>
      <c r="TGT313" s="1"/>
      <c r="TGU313" s="1"/>
      <c r="TGV313" s="1"/>
      <c r="TGW313" s="1"/>
      <c r="TGX313" s="1"/>
      <c r="TGY313" s="1"/>
      <c r="TGZ313" s="1"/>
      <c r="THA313" s="1"/>
      <c r="THB313" s="1"/>
      <c r="THC313" s="1"/>
      <c r="THD313" s="1"/>
      <c r="THE313" s="1"/>
      <c r="THF313" s="1"/>
      <c r="THG313" s="1"/>
      <c r="THH313" s="1"/>
      <c r="THI313" s="1"/>
      <c r="THJ313" s="1"/>
      <c r="THK313" s="1"/>
      <c r="THL313" s="1"/>
      <c r="THM313" s="1"/>
      <c r="THN313" s="1"/>
      <c r="THO313" s="1"/>
      <c r="THP313" s="1"/>
      <c r="THQ313" s="1"/>
      <c r="THR313" s="1"/>
      <c r="THS313" s="1"/>
      <c r="THT313" s="1"/>
      <c r="THU313" s="1"/>
      <c r="THV313" s="1"/>
      <c r="THW313" s="1"/>
      <c r="THX313" s="1"/>
      <c r="THY313" s="1"/>
      <c r="THZ313" s="1"/>
      <c r="TIA313" s="1"/>
      <c r="TIB313" s="1"/>
      <c r="TIC313" s="1"/>
      <c r="TID313" s="1"/>
      <c r="TIE313" s="1"/>
      <c r="TIF313" s="1"/>
      <c r="TIG313" s="1"/>
      <c r="TIH313" s="1"/>
      <c r="TII313" s="1"/>
      <c r="TIJ313" s="1"/>
      <c r="TIK313" s="1"/>
      <c r="TIL313" s="1"/>
      <c r="TIM313" s="1"/>
      <c r="TIN313" s="1"/>
      <c r="TIO313" s="1"/>
      <c r="TIP313" s="1"/>
      <c r="TIQ313" s="1"/>
      <c r="TIR313" s="1"/>
      <c r="TIS313" s="1"/>
      <c r="TIT313" s="1"/>
      <c r="TIU313" s="1"/>
      <c r="TIV313" s="1"/>
      <c r="TIW313" s="1"/>
      <c r="TIX313" s="1"/>
      <c r="TIY313" s="1"/>
      <c r="TIZ313" s="1"/>
      <c r="TJA313" s="1"/>
      <c r="TJB313" s="1"/>
      <c r="TJC313" s="1"/>
      <c r="TJD313" s="1"/>
      <c r="TJE313" s="1"/>
      <c r="TJF313" s="1"/>
      <c r="TJG313" s="1"/>
      <c r="TJH313" s="1"/>
      <c r="TJI313" s="1"/>
      <c r="TJJ313" s="1"/>
      <c r="TJK313" s="1"/>
      <c r="TJL313" s="1"/>
      <c r="TJM313" s="1"/>
      <c r="TJN313" s="1"/>
      <c r="TJO313" s="1"/>
      <c r="TJP313" s="1"/>
      <c r="TJQ313" s="1"/>
      <c r="TJR313" s="1"/>
      <c r="TJS313" s="1"/>
      <c r="TJT313" s="1"/>
      <c r="TJU313" s="1"/>
      <c r="TJV313" s="1"/>
      <c r="TJW313" s="1"/>
      <c r="TJX313" s="1"/>
      <c r="TJY313" s="1"/>
      <c r="TJZ313" s="1"/>
      <c r="TKA313" s="1"/>
      <c r="TKB313" s="1"/>
      <c r="TKC313" s="1"/>
      <c r="TKD313" s="1"/>
      <c r="TKE313" s="1"/>
      <c r="TKF313" s="1"/>
      <c r="TKG313" s="1"/>
      <c r="TKH313" s="1"/>
      <c r="TKI313" s="1"/>
      <c r="TKJ313" s="1"/>
      <c r="TKK313" s="1"/>
      <c r="TKL313" s="1"/>
      <c r="TKM313" s="1"/>
      <c r="TKN313" s="1"/>
      <c r="TKO313" s="1"/>
      <c r="TKP313" s="1"/>
      <c r="TKQ313" s="1"/>
      <c r="TKR313" s="1"/>
      <c r="TKS313" s="1"/>
      <c r="TKT313" s="1"/>
      <c r="TKU313" s="1"/>
      <c r="TKV313" s="1"/>
      <c r="TKW313" s="1"/>
      <c r="TKX313" s="1"/>
      <c r="TKY313" s="1"/>
      <c r="TKZ313" s="1"/>
      <c r="TLA313" s="1"/>
      <c r="TLB313" s="1"/>
      <c r="TLC313" s="1"/>
      <c r="TLD313" s="1"/>
      <c r="TLE313" s="1"/>
      <c r="TLF313" s="1"/>
      <c r="TLG313" s="1"/>
      <c r="TLH313" s="1"/>
      <c r="TLI313" s="1"/>
      <c r="TLJ313" s="1"/>
      <c r="TLK313" s="1"/>
      <c r="TLL313" s="1"/>
      <c r="TLM313" s="1"/>
      <c r="TLN313" s="1"/>
      <c r="TLO313" s="1"/>
      <c r="TLP313" s="1"/>
      <c r="TLQ313" s="1"/>
      <c r="TLR313" s="1"/>
      <c r="TLS313" s="1"/>
      <c r="TLT313" s="1"/>
      <c r="TLU313" s="1"/>
      <c r="TLV313" s="1"/>
      <c r="TLW313" s="1"/>
      <c r="TLX313" s="1"/>
      <c r="TLY313" s="1"/>
      <c r="TLZ313" s="1"/>
      <c r="TMA313" s="1"/>
      <c r="TMB313" s="1"/>
      <c r="TMC313" s="1"/>
      <c r="TMD313" s="1"/>
      <c r="TME313" s="1"/>
      <c r="TMF313" s="1"/>
      <c r="TMG313" s="1"/>
      <c r="TMH313" s="1"/>
      <c r="TMI313" s="1"/>
      <c r="TMJ313" s="1"/>
      <c r="TMK313" s="1"/>
      <c r="TML313" s="1"/>
      <c r="TMM313" s="1"/>
      <c r="TMN313" s="1"/>
      <c r="TMO313" s="1"/>
      <c r="TMP313" s="1"/>
      <c r="TMQ313" s="1"/>
      <c r="TMR313" s="1"/>
      <c r="TMS313" s="1"/>
      <c r="TMT313" s="1"/>
      <c r="TMU313" s="1"/>
      <c r="TMV313" s="1"/>
      <c r="TMW313" s="1"/>
      <c r="TMX313" s="1"/>
      <c r="TMY313" s="1"/>
      <c r="TMZ313" s="1"/>
      <c r="TNA313" s="1"/>
      <c r="TNB313" s="1"/>
      <c r="TNC313" s="1"/>
      <c r="TND313" s="1"/>
      <c r="TNE313" s="1"/>
      <c r="TNF313" s="1"/>
      <c r="TNG313" s="1"/>
      <c r="TNH313" s="1"/>
      <c r="TNI313" s="1"/>
      <c r="TNJ313" s="1"/>
      <c r="TNK313" s="1"/>
      <c r="TNL313" s="1"/>
      <c r="TNM313" s="1"/>
      <c r="TNN313" s="1"/>
      <c r="TNO313" s="1"/>
      <c r="TNP313" s="1"/>
      <c r="TNQ313" s="1"/>
      <c r="TNR313" s="1"/>
      <c r="TNS313" s="1"/>
      <c r="TNT313" s="1"/>
      <c r="TNU313" s="1"/>
      <c r="TNV313" s="1"/>
      <c r="TNW313" s="1"/>
      <c r="TNX313" s="1"/>
      <c r="TNY313" s="1"/>
      <c r="TNZ313" s="1"/>
      <c r="TOA313" s="1"/>
      <c r="TOB313" s="1"/>
      <c r="TOC313" s="1"/>
      <c r="TOD313" s="1"/>
      <c r="TOE313" s="1"/>
      <c r="TOF313" s="1"/>
      <c r="TOG313" s="1"/>
      <c r="TOH313" s="1"/>
      <c r="TOI313" s="1"/>
      <c r="TOJ313" s="1"/>
      <c r="TOK313" s="1"/>
      <c r="TOL313" s="1"/>
      <c r="TOM313" s="1"/>
      <c r="TON313" s="1"/>
      <c r="TOO313" s="1"/>
      <c r="TOP313" s="1"/>
      <c r="TOQ313" s="1"/>
      <c r="TOR313" s="1"/>
      <c r="TOS313" s="1"/>
      <c r="TOT313" s="1"/>
      <c r="TOU313" s="1"/>
      <c r="TOV313" s="1"/>
      <c r="TOW313" s="1"/>
      <c r="TOX313" s="1"/>
      <c r="TOY313" s="1"/>
      <c r="TOZ313" s="1"/>
      <c r="TPA313" s="1"/>
      <c r="TPB313" s="1"/>
      <c r="TPC313" s="1"/>
      <c r="TPD313" s="1"/>
      <c r="TPE313" s="1"/>
      <c r="TPF313" s="1"/>
      <c r="TPG313" s="1"/>
      <c r="TPH313" s="1"/>
      <c r="TPI313" s="1"/>
      <c r="TPJ313" s="1"/>
      <c r="TPK313" s="1"/>
      <c r="TPL313" s="1"/>
      <c r="TPM313" s="1"/>
      <c r="TPN313" s="1"/>
      <c r="TPO313" s="1"/>
      <c r="TPP313" s="1"/>
      <c r="TPQ313" s="1"/>
      <c r="TPR313" s="1"/>
      <c r="TPS313" s="1"/>
      <c r="TPT313" s="1"/>
      <c r="TPU313" s="1"/>
      <c r="TPV313" s="1"/>
      <c r="TPW313" s="1"/>
      <c r="TPX313" s="1"/>
      <c r="TPY313" s="1"/>
      <c r="TPZ313" s="1"/>
      <c r="TQA313" s="1"/>
      <c r="TQB313" s="1"/>
      <c r="TQC313" s="1"/>
      <c r="TQD313" s="1"/>
      <c r="TQE313" s="1"/>
      <c r="TQF313" s="1"/>
      <c r="TQG313" s="1"/>
      <c r="TQH313" s="1"/>
      <c r="TQI313" s="1"/>
      <c r="TQJ313" s="1"/>
      <c r="TQK313" s="1"/>
      <c r="TQL313" s="1"/>
      <c r="TQM313" s="1"/>
      <c r="TQN313" s="1"/>
      <c r="TQO313" s="1"/>
      <c r="TQP313" s="1"/>
      <c r="TQQ313" s="1"/>
      <c r="TQR313" s="1"/>
      <c r="TQS313" s="1"/>
      <c r="TQT313" s="1"/>
      <c r="TQU313" s="1"/>
      <c r="TQV313" s="1"/>
      <c r="TQW313" s="1"/>
      <c r="TQX313" s="1"/>
      <c r="TQY313" s="1"/>
      <c r="TQZ313" s="1"/>
      <c r="TRA313" s="1"/>
      <c r="TRB313" s="1"/>
      <c r="TRC313" s="1"/>
      <c r="TRD313" s="1"/>
      <c r="TRE313" s="1"/>
      <c r="TRF313" s="1"/>
      <c r="TRG313" s="1"/>
      <c r="TRH313" s="1"/>
      <c r="TRI313" s="1"/>
      <c r="TRJ313" s="1"/>
      <c r="TRK313" s="1"/>
      <c r="TRL313" s="1"/>
      <c r="TRM313" s="1"/>
      <c r="TRN313" s="1"/>
      <c r="TRO313" s="1"/>
      <c r="TRP313" s="1"/>
      <c r="TRQ313" s="1"/>
      <c r="TRR313" s="1"/>
      <c r="TRS313" s="1"/>
      <c r="TRT313" s="1"/>
      <c r="TRU313" s="1"/>
      <c r="TRV313" s="1"/>
      <c r="TRW313" s="1"/>
      <c r="TRX313" s="1"/>
      <c r="TRY313" s="1"/>
      <c r="TRZ313" s="1"/>
      <c r="TSA313" s="1"/>
      <c r="TSB313" s="1"/>
      <c r="TSC313" s="1"/>
      <c r="TSD313" s="1"/>
      <c r="TSE313" s="1"/>
      <c r="TSF313" s="1"/>
      <c r="TSG313" s="1"/>
      <c r="TSH313" s="1"/>
      <c r="TSI313" s="1"/>
      <c r="TSJ313" s="1"/>
      <c r="TSK313" s="1"/>
      <c r="TSL313" s="1"/>
      <c r="TSM313" s="1"/>
      <c r="TSN313" s="1"/>
      <c r="TSO313" s="1"/>
      <c r="TSP313" s="1"/>
      <c r="TSQ313" s="1"/>
      <c r="TSR313" s="1"/>
      <c r="TSS313" s="1"/>
      <c r="TST313" s="1"/>
      <c r="TSU313" s="1"/>
      <c r="TSV313" s="1"/>
      <c r="TSW313" s="1"/>
      <c r="TSX313" s="1"/>
      <c r="TSY313" s="1"/>
      <c r="TSZ313" s="1"/>
      <c r="TTA313" s="1"/>
      <c r="TTB313" s="1"/>
      <c r="TTC313" s="1"/>
      <c r="TTD313" s="1"/>
      <c r="TTE313" s="1"/>
      <c r="TTF313" s="1"/>
      <c r="TTG313" s="1"/>
      <c r="TTH313" s="1"/>
      <c r="TTI313" s="1"/>
      <c r="TTJ313" s="1"/>
      <c r="TTK313" s="1"/>
      <c r="TTL313" s="1"/>
      <c r="TTM313" s="1"/>
      <c r="TTN313" s="1"/>
      <c r="TTO313" s="1"/>
      <c r="TTP313" s="1"/>
      <c r="TTQ313" s="1"/>
      <c r="TTR313" s="1"/>
      <c r="TTS313" s="1"/>
      <c r="TTT313" s="1"/>
      <c r="TTU313" s="1"/>
      <c r="TTV313" s="1"/>
      <c r="TTW313" s="1"/>
      <c r="TTX313" s="1"/>
      <c r="TTY313" s="1"/>
      <c r="TTZ313" s="1"/>
      <c r="TUA313" s="1"/>
      <c r="TUB313" s="1"/>
      <c r="TUC313" s="1"/>
      <c r="TUD313" s="1"/>
      <c r="TUE313" s="1"/>
      <c r="TUF313" s="1"/>
      <c r="TUG313" s="1"/>
      <c r="TUH313" s="1"/>
      <c r="TUI313" s="1"/>
      <c r="TUJ313" s="1"/>
      <c r="TUK313" s="1"/>
      <c r="TUL313" s="1"/>
      <c r="TUM313" s="1"/>
      <c r="TUN313" s="1"/>
      <c r="TUO313" s="1"/>
      <c r="TUP313" s="1"/>
      <c r="TUQ313" s="1"/>
      <c r="TUR313" s="1"/>
      <c r="TUS313" s="1"/>
      <c r="TUT313" s="1"/>
      <c r="TUU313" s="1"/>
      <c r="TUV313" s="1"/>
      <c r="TUW313" s="1"/>
      <c r="TUX313" s="1"/>
      <c r="TUY313" s="1"/>
      <c r="TUZ313" s="1"/>
      <c r="TVA313" s="1"/>
      <c r="TVB313" s="1"/>
      <c r="TVC313" s="1"/>
      <c r="TVD313" s="1"/>
      <c r="TVE313" s="1"/>
      <c r="TVF313" s="1"/>
      <c r="TVG313" s="1"/>
      <c r="TVH313" s="1"/>
      <c r="TVI313" s="1"/>
      <c r="TVJ313" s="1"/>
      <c r="TVK313" s="1"/>
      <c r="TVL313" s="1"/>
      <c r="TVM313" s="1"/>
      <c r="TVN313" s="1"/>
      <c r="TVO313" s="1"/>
      <c r="TVP313" s="1"/>
      <c r="TVQ313" s="1"/>
      <c r="TVR313" s="1"/>
      <c r="TVS313" s="1"/>
      <c r="TVT313" s="1"/>
      <c r="TVU313" s="1"/>
      <c r="TVV313" s="1"/>
      <c r="TVW313" s="1"/>
      <c r="TVX313" s="1"/>
      <c r="TVY313" s="1"/>
      <c r="TVZ313" s="1"/>
      <c r="TWA313" s="1"/>
      <c r="TWB313" s="1"/>
      <c r="TWC313" s="1"/>
      <c r="TWD313" s="1"/>
      <c r="TWE313" s="1"/>
      <c r="TWF313" s="1"/>
      <c r="TWG313" s="1"/>
      <c r="TWH313" s="1"/>
      <c r="TWI313" s="1"/>
      <c r="TWJ313" s="1"/>
      <c r="TWK313" s="1"/>
      <c r="TWL313" s="1"/>
      <c r="TWM313" s="1"/>
      <c r="TWN313" s="1"/>
      <c r="TWO313" s="1"/>
      <c r="TWP313" s="1"/>
      <c r="TWQ313" s="1"/>
      <c r="TWR313" s="1"/>
      <c r="TWS313" s="1"/>
      <c r="TWT313" s="1"/>
      <c r="TWU313" s="1"/>
      <c r="TWV313" s="1"/>
      <c r="TWW313" s="1"/>
      <c r="TWX313" s="1"/>
      <c r="TWY313" s="1"/>
      <c r="TWZ313" s="1"/>
      <c r="TXA313" s="1"/>
      <c r="TXB313" s="1"/>
      <c r="TXC313" s="1"/>
      <c r="TXD313" s="1"/>
      <c r="TXE313" s="1"/>
      <c r="TXF313" s="1"/>
      <c r="TXG313" s="1"/>
      <c r="TXH313" s="1"/>
      <c r="TXI313" s="1"/>
      <c r="TXJ313" s="1"/>
      <c r="TXK313" s="1"/>
      <c r="TXL313" s="1"/>
      <c r="TXM313" s="1"/>
      <c r="TXN313" s="1"/>
      <c r="TXO313" s="1"/>
      <c r="TXP313" s="1"/>
      <c r="TXQ313" s="1"/>
      <c r="TXR313" s="1"/>
      <c r="TXS313" s="1"/>
      <c r="TXT313" s="1"/>
      <c r="TXU313" s="1"/>
      <c r="TXV313" s="1"/>
      <c r="TXW313" s="1"/>
      <c r="TXX313" s="1"/>
      <c r="TXY313" s="1"/>
      <c r="TXZ313" s="1"/>
      <c r="TYA313" s="1"/>
      <c r="TYB313" s="1"/>
      <c r="TYC313" s="1"/>
      <c r="TYD313" s="1"/>
      <c r="TYE313" s="1"/>
      <c r="TYF313" s="1"/>
      <c r="TYG313" s="1"/>
      <c r="TYH313" s="1"/>
      <c r="TYI313" s="1"/>
      <c r="TYJ313" s="1"/>
      <c r="TYK313" s="1"/>
      <c r="TYL313" s="1"/>
      <c r="TYM313" s="1"/>
      <c r="TYN313" s="1"/>
      <c r="TYO313" s="1"/>
      <c r="TYP313" s="1"/>
      <c r="TYQ313" s="1"/>
      <c r="TYR313" s="1"/>
      <c r="TYS313" s="1"/>
      <c r="TYT313" s="1"/>
      <c r="TYU313" s="1"/>
      <c r="TYV313" s="1"/>
      <c r="TYW313" s="1"/>
      <c r="TYX313" s="1"/>
      <c r="TYY313" s="1"/>
      <c r="TYZ313" s="1"/>
      <c r="TZA313" s="1"/>
      <c r="TZB313" s="1"/>
      <c r="TZC313" s="1"/>
      <c r="TZD313" s="1"/>
      <c r="TZE313" s="1"/>
      <c r="TZF313" s="1"/>
      <c r="TZG313" s="1"/>
      <c r="TZH313" s="1"/>
      <c r="TZI313" s="1"/>
      <c r="TZJ313" s="1"/>
      <c r="TZK313" s="1"/>
      <c r="TZL313" s="1"/>
      <c r="TZM313" s="1"/>
      <c r="TZN313" s="1"/>
      <c r="TZO313" s="1"/>
      <c r="TZP313" s="1"/>
      <c r="TZQ313" s="1"/>
      <c r="TZR313" s="1"/>
      <c r="TZS313" s="1"/>
      <c r="TZT313" s="1"/>
      <c r="TZU313" s="1"/>
      <c r="TZV313" s="1"/>
      <c r="TZW313" s="1"/>
      <c r="TZX313" s="1"/>
      <c r="TZY313" s="1"/>
      <c r="TZZ313" s="1"/>
      <c r="UAA313" s="1"/>
      <c r="UAB313" s="1"/>
      <c r="UAC313" s="1"/>
      <c r="UAD313" s="1"/>
      <c r="UAE313" s="1"/>
      <c r="UAF313" s="1"/>
      <c r="UAG313" s="1"/>
      <c r="UAH313" s="1"/>
      <c r="UAI313" s="1"/>
      <c r="UAJ313" s="1"/>
      <c r="UAK313" s="1"/>
      <c r="UAL313" s="1"/>
      <c r="UAM313" s="1"/>
      <c r="UAN313" s="1"/>
      <c r="UAO313" s="1"/>
      <c r="UAP313" s="1"/>
      <c r="UAQ313" s="1"/>
      <c r="UAR313" s="1"/>
      <c r="UAS313" s="1"/>
      <c r="UAT313" s="1"/>
      <c r="UAU313" s="1"/>
      <c r="UAV313" s="1"/>
      <c r="UAW313" s="1"/>
      <c r="UAX313" s="1"/>
      <c r="UAY313" s="1"/>
      <c r="UAZ313" s="1"/>
      <c r="UBA313" s="1"/>
      <c r="UBB313" s="1"/>
      <c r="UBC313" s="1"/>
      <c r="UBD313" s="1"/>
      <c r="UBE313" s="1"/>
      <c r="UBF313" s="1"/>
      <c r="UBG313" s="1"/>
      <c r="UBH313" s="1"/>
      <c r="UBI313" s="1"/>
      <c r="UBJ313" s="1"/>
      <c r="UBK313" s="1"/>
      <c r="UBL313" s="1"/>
      <c r="UBM313" s="1"/>
      <c r="UBN313" s="1"/>
      <c r="UBO313" s="1"/>
      <c r="UBP313" s="1"/>
      <c r="UBQ313" s="1"/>
      <c r="UBR313" s="1"/>
      <c r="UBS313" s="1"/>
      <c r="UBT313" s="1"/>
      <c r="UBU313" s="1"/>
      <c r="UBV313" s="1"/>
      <c r="UBW313" s="1"/>
      <c r="UBX313" s="1"/>
      <c r="UBY313" s="1"/>
      <c r="UBZ313" s="1"/>
      <c r="UCA313" s="1"/>
      <c r="UCB313" s="1"/>
      <c r="UCC313" s="1"/>
      <c r="UCD313" s="1"/>
      <c r="UCE313" s="1"/>
      <c r="UCF313" s="1"/>
      <c r="UCG313" s="1"/>
      <c r="UCH313" s="1"/>
      <c r="UCI313" s="1"/>
      <c r="UCJ313" s="1"/>
      <c r="UCK313" s="1"/>
      <c r="UCL313" s="1"/>
      <c r="UCM313" s="1"/>
      <c r="UCN313" s="1"/>
      <c r="UCO313" s="1"/>
      <c r="UCP313" s="1"/>
      <c r="UCQ313" s="1"/>
      <c r="UCR313" s="1"/>
      <c r="UCS313" s="1"/>
      <c r="UCT313" s="1"/>
      <c r="UCU313" s="1"/>
      <c r="UCV313" s="1"/>
      <c r="UCW313" s="1"/>
      <c r="UCX313" s="1"/>
      <c r="UCY313" s="1"/>
      <c r="UCZ313" s="1"/>
      <c r="UDA313" s="1"/>
      <c r="UDB313" s="1"/>
      <c r="UDC313" s="1"/>
      <c r="UDD313" s="1"/>
      <c r="UDE313" s="1"/>
      <c r="UDF313" s="1"/>
      <c r="UDG313" s="1"/>
      <c r="UDH313" s="1"/>
      <c r="UDI313" s="1"/>
      <c r="UDJ313" s="1"/>
      <c r="UDK313" s="1"/>
      <c r="UDL313" s="1"/>
      <c r="UDM313" s="1"/>
      <c r="UDN313" s="1"/>
      <c r="UDO313" s="1"/>
      <c r="UDP313" s="1"/>
      <c r="UDQ313" s="1"/>
      <c r="UDR313" s="1"/>
      <c r="UDS313" s="1"/>
      <c r="UDT313" s="1"/>
      <c r="UDU313" s="1"/>
      <c r="UDV313" s="1"/>
      <c r="UDW313" s="1"/>
      <c r="UDX313" s="1"/>
      <c r="UDY313" s="1"/>
      <c r="UDZ313" s="1"/>
      <c r="UEA313" s="1"/>
      <c r="UEB313" s="1"/>
      <c r="UEC313" s="1"/>
      <c r="UED313" s="1"/>
      <c r="UEE313" s="1"/>
      <c r="UEF313" s="1"/>
      <c r="UEG313" s="1"/>
      <c r="UEH313" s="1"/>
      <c r="UEI313" s="1"/>
      <c r="UEJ313" s="1"/>
      <c r="UEK313" s="1"/>
      <c r="UEL313" s="1"/>
      <c r="UEM313" s="1"/>
      <c r="UEN313" s="1"/>
      <c r="UEO313" s="1"/>
      <c r="UEP313" s="1"/>
      <c r="UEQ313" s="1"/>
      <c r="UER313" s="1"/>
      <c r="UES313" s="1"/>
      <c r="UET313" s="1"/>
      <c r="UEU313" s="1"/>
      <c r="UEV313" s="1"/>
      <c r="UEW313" s="1"/>
      <c r="UEX313" s="1"/>
      <c r="UEY313" s="1"/>
      <c r="UEZ313" s="1"/>
      <c r="UFA313" s="1"/>
      <c r="UFB313" s="1"/>
      <c r="UFC313" s="1"/>
      <c r="UFD313" s="1"/>
      <c r="UFE313" s="1"/>
      <c r="UFF313" s="1"/>
      <c r="UFG313" s="1"/>
      <c r="UFH313" s="1"/>
      <c r="UFI313" s="1"/>
      <c r="UFJ313" s="1"/>
      <c r="UFK313" s="1"/>
      <c r="UFL313" s="1"/>
      <c r="UFM313" s="1"/>
      <c r="UFN313" s="1"/>
      <c r="UFO313" s="1"/>
      <c r="UFP313" s="1"/>
      <c r="UFQ313" s="1"/>
      <c r="UFR313" s="1"/>
      <c r="UFS313" s="1"/>
      <c r="UFT313" s="1"/>
      <c r="UFU313" s="1"/>
      <c r="UFV313" s="1"/>
      <c r="UFW313" s="1"/>
      <c r="UFX313" s="1"/>
      <c r="UFY313" s="1"/>
      <c r="UFZ313" s="1"/>
      <c r="UGA313" s="1"/>
      <c r="UGB313" s="1"/>
      <c r="UGC313" s="1"/>
      <c r="UGD313" s="1"/>
      <c r="UGE313" s="1"/>
      <c r="UGF313" s="1"/>
      <c r="UGG313" s="1"/>
      <c r="UGH313" s="1"/>
      <c r="UGI313" s="1"/>
      <c r="UGJ313" s="1"/>
      <c r="UGK313" s="1"/>
      <c r="UGL313" s="1"/>
      <c r="UGM313" s="1"/>
      <c r="UGN313" s="1"/>
      <c r="UGO313" s="1"/>
      <c r="UGP313" s="1"/>
      <c r="UGQ313" s="1"/>
      <c r="UGR313" s="1"/>
      <c r="UGS313" s="1"/>
      <c r="UGT313" s="1"/>
      <c r="UGU313" s="1"/>
      <c r="UGV313" s="1"/>
      <c r="UGW313" s="1"/>
      <c r="UGX313" s="1"/>
      <c r="UGY313" s="1"/>
      <c r="UGZ313" s="1"/>
      <c r="UHA313" s="1"/>
      <c r="UHB313" s="1"/>
      <c r="UHC313" s="1"/>
      <c r="UHD313" s="1"/>
      <c r="UHE313" s="1"/>
      <c r="UHF313" s="1"/>
      <c r="UHG313" s="1"/>
      <c r="UHH313" s="1"/>
      <c r="UHI313" s="1"/>
      <c r="UHJ313" s="1"/>
      <c r="UHK313" s="1"/>
      <c r="UHL313" s="1"/>
      <c r="UHM313" s="1"/>
      <c r="UHN313" s="1"/>
      <c r="UHO313" s="1"/>
      <c r="UHP313" s="1"/>
      <c r="UHQ313" s="1"/>
      <c r="UHR313" s="1"/>
      <c r="UHS313" s="1"/>
      <c r="UHT313" s="1"/>
      <c r="UHU313" s="1"/>
      <c r="UHV313" s="1"/>
      <c r="UHW313" s="1"/>
      <c r="UHX313" s="1"/>
      <c r="UHY313" s="1"/>
      <c r="UHZ313" s="1"/>
      <c r="UIA313" s="1"/>
      <c r="UIB313" s="1"/>
      <c r="UIC313" s="1"/>
      <c r="UID313" s="1"/>
      <c r="UIE313" s="1"/>
      <c r="UIF313" s="1"/>
      <c r="UIG313" s="1"/>
      <c r="UIH313" s="1"/>
      <c r="UII313" s="1"/>
      <c r="UIJ313" s="1"/>
      <c r="UIK313" s="1"/>
      <c r="UIL313" s="1"/>
      <c r="UIM313" s="1"/>
      <c r="UIN313" s="1"/>
      <c r="UIO313" s="1"/>
      <c r="UIP313" s="1"/>
      <c r="UIQ313" s="1"/>
      <c r="UIR313" s="1"/>
      <c r="UIS313" s="1"/>
      <c r="UIT313" s="1"/>
      <c r="UIU313" s="1"/>
      <c r="UIV313" s="1"/>
      <c r="UIW313" s="1"/>
      <c r="UIX313" s="1"/>
      <c r="UIY313" s="1"/>
      <c r="UIZ313" s="1"/>
      <c r="UJA313" s="1"/>
      <c r="UJB313" s="1"/>
      <c r="UJC313" s="1"/>
      <c r="UJD313" s="1"/>
      <c r="UJE313" s="1"/>
      <c r="UJF313" s="1"/>
      <c r="UJG313" s="1"/>
      <c r="UJH313" s="1"/>
      <c r="UJI313" s="1"/>
      <c r="UJJ313" s="1"/>
      <c r="UJK313" s="1"/>
      <c r="UJL313" s="1"/>
      <c r="UJM313" s="1"/>
      <c r="UJN313" s="1"/>
      <c r="UJO313" s="1"/>
      <c r="UJP313" s="1"/>
      <c r="UJQ313" s="1"/>
      <c r="UJR313" s="1"/>
      <c r="UJS313" s="1"/>
      <c r="UJT313" s="1"/>
      <c r="UJU313" s="1"/>
      <c r="UJV313" s="1"/>
      <c r="UJW313" s="1"/>
      <c r="UJX313" s="1"/>
      <c r="UJY313" s="1"/>
      <c r="UJZ313" s="1"/>
      <c r="UKA313" s="1"/>
      <c r="UKB313" s="1"/>
      <c r="UKC313" s="1"/>
      <c r="UKD313" s="1"/>
      <c r="UKE313" s="1"/>
      <c r="UKF313" s="1"/>
      <c r="UKG313" s="1"/>
      <c r="UKH313" s="1"/>
      <c r="UKI313" s="1"/>
      <c r="UKJ313" s="1"/>
      <c r="UKK313" s="1"/>
      <c r="UKL313" s="1"/>
      <c r="UKM313" s="1"/>
      <c r="UKN313" s="1"/>
      <c r="UKO313" s="1"/>
      <c r="UKP313" s="1"/>
      <c r="UKQ313" s="1"/>
      <c r="UKR313" s="1"/>
      <c r="UKS313" s="1"/>
      <c r="UKT313" s="1"/>
      <c r="UKU313" s="1"/>
      <c r="UKV313" s="1"/>
      <c r="UKW313" s="1"/>
      <c r="UKX313" s="1"/>
      <c r="UKY313" s="1"/>
      <c r="UKZ313" s="1"/>
      <c r="ULA313" s="1"/>
      <c r="ULB313" s="1"/>
      <c r="ULC313" s="1"/>
      <c r="ULD313" s="1"/>
      <c r="ULE313" s="1"/>
      <c r="ULF313" s="1"/>
      <c r="ULG313" s="1"/>
      <c r="ULH313" s="1"/>
      <c r="ULI313" s="1"/>
      <c r="ULJ313" s="1"/>
      <c r="ULK313" s="1"/>
      <c r="ULL313" s="1"/>
      <c r="ULM313" s="1"/>
      <c r="ULN313" s="1"/>
      <c r="ULO313" s="1"/>
      <c r="ULP313" s="1"/>
      <c r="ULQ313" s="1"/>
      <c r="ULR313" s="1"/>
      <c r="ULS313" s="1"/>
      <c r="ULT313" s="1"/>
      <c r="ULU313" s="1"/>
      <c r="ULV313" s="1"/>
      <c r="ULW313" s="1"/>
      <c r="ULX313" s="1"/>
      <c r="ULY313" s="1"/>
      <c r="ULZ313" s="1"/>
      <c r="UMA313" s="1"/>
      <c r="UMB313" s="1"/>
      <c r="UMC313" s="1"/>
      <c r="UMD313" s="1"/>
      <c r="UME313" s="1"/>
      <c r="UMF313" s="1"/>
      <c r="UMG313" s="1"/>
      <c r="UMH313" s="1"/>
      <c r="UMI313" s="1"/>
      <c r="UMJ313" s="1"/>
      <c r="UMK313" s="1"/>
      <c r="UML313" s="1"/>
      <c r="UMM313" s="1"/>
      <c r="UMN313" s="1"/>
      <c r="UMO313" s="1"/>
      <c r="UMP313" s="1"/>
      <c r="UMQ313" s="1"/>
      <c r="UMR313" s="1"/>
      <c r="UMS313" s="1"/>
      <c r="UMT313" s="1"/>
      <c r="UMU313" s="1"/>
      <c r="UMV313" s="1"/>
      <c r="UMW313" s="1"/>
      <c r="UMX313" s="1"/>
      <c r="UMY313" s="1"/>
      <c r="UMZ313" s="1"/>
      <c r="UNA313" s="1"/>
      <c r="UNB313" s="1"/>
      <c r="UNC313" s="1"/>
      <c r="UND313" s="1"/>
      <c r="UNE313" s="1"/>
      <c r="UNF313" s="1"/>
      <c r="UNG313" s="1"/>
      <c r="UNH313" s="1"/>
      <c r="UNI313" s="1"/>
      <c r="UNJ313" s="1"/>
      <c r="UNK313" s="1"/>
      <c r="UNL313" s="1"/>
      <c r="UNM313" s="1"/>
      <c r="UNN313" s="1"/>
      <c r="UNO313" s="1"/>
      <c r="UNP313" s="1"/>
      <c r="UNQ313" s="1"/>
      <c r="UNR313" s="1"/>
      <c r="UNS313" s="1"/>
      <c r="UNT313" s="1"/>
      <c r="UNU313" s="1"/>
      <c r="UNV313" s="1"/>
      <c r="UNW313" s="1"/>
      <c r="UNX313" s="1"/>
      <c r="UNY313" s="1"/>
      <c r="UNZ313" s="1"/>
      <c r="UOA313" s="1"/>
      <c r="UOB313" s="1"/>
      <c r="UOC313" s="1"/>
      <c r="UOD313" s="1"/>
      <c r="UOE313" s="1"/>
      <c r="UOF313" s="1"/>
      <c r="UOG313" s="1"/>
      <c r="UOH313" s="1"/>
      <c r="UOI313" s="1"/>
      <c r="UOJ313" s="1"/>
      <c r="UOK313" s="1"/>
      <c r="UOL313" s="1"/>
      <c r="UOM313" s="1"/>
      <c r="UON313" s="1"/>
      <c r="UOO313" s="1"/>
      <c r="UOP313" s="1"/>
      <c r="UOQ313" s="1"/>
      <c r="UOR313" s="1"/>
      <c r="UOS313" s="1"/>
      <c r="UOT313" s="1"/>
      <c r="UOU313" s="1"/>
      <c r="UOV313" s="1"/>
      <c r="UOW313" s="1"/>
      <c r="UOX313" s="1"/>
      <c r="UOY313" s="1"/>
      <c r="UOZ313" s="1"/>
      <c r="UPA313" s="1"/>
      <c r="UPB313" s="1"/>
      <c r="UPC313" s="1"/>
      <c r="UPD313" s="1"/>
      <c r="UPE313" s="1"/>
      <c r="UPF313" s="1"/>
      <c r="UPG313" s="1"/>
      <c r="UPH313" s="1"/>
      <c r="UPI313" s="1"/>
      <c r="UPJ313" s="1"/>
      <c r="UPK313" s="1"/>
      <c r="UPL313" s="1"/>
      <c r="UPM313" s="1"/>
      <c r="UPN313" s="1"/>
      <c r="UPO313" s="1"/>
      <c r="UPP313" s="1"/>
      <c r="UPQ313" s="1"/>
      <c r="UPR313" s="1"/>
      <c r="UPS313" s="1"/>
      <c r="UPT313" s="1"/>
      <c r="UPU313" s="1"/>
      <c r="UPV313" s="1"/>
      <c r="UPW313" s="1"/>
      <c r="UPX313" s="1"/>
      <c r="UPY313" s="1"/>
      <c r="UPZ313" s="1"/>
      <c r="UQA313" s="1"/>
      <c r="UQB313" s="1"/>
      <c r="UQC313" s="1"/>
      <c r="UQD313" s="1"/>
      <c r="UQE313" s="1"/>
      <c r="UQF313" s="1"/>
      <c r="UQG313" s="1"/>
      <c r="UQH313" s="1"/>
      <c r="UQI313" s="1"/>
      <c r="UQJ313" s="1"/>
      <c r="UQK313" s="1"/>
      <c r="UQL313" s="1"/>
      <c r="UQM313" s="1"/>
      <c r="UQN313" s="1"/>
      <c r="UQO313" s="1"/>
      <c r="UQP313" s="1"/>
      <c r="UQQ313" s="1"/>
      <c r="UQR313" s="1"/>
      <c r="UQS313" s="1"/>
      <c r="UQT313" s="1"/>
      <c r="UQU313" s="1"/>
      <c r="UQV313" s="1"/>
      <c r="UQW313" s="1"/>
      <c r="UQX313" s="1"/>
      <c r="UQY313" s="1"/>
      <c r="UQZ313" s="1"/>
      <c r="URA313" s="1"/>
      <c r="URB313" s="1"/>
      <c r="URC313" s="1"/>
      <c r="URD313" s="1"/>
      <c r="URE313" s="1"/>
      <c r="URF313" s="1"/>
      <c r="URG313" s="1"/>
      <c r="URH313" s="1"/>
      <c r="URI313" s="1"/>
      <c r="URJ313" s="1"/>
      <c r="URK313" s="1"/>
      <c r="URL313" s="1"/>
      <c r="URM313" s="1"/>
      <c r="URN313" s="1"/>
      <c r="URO313" s="1"/>
      <c r="URP313" s="1"/>
      <c r="URQ313" s="1"/>
      <c r="URR313" s="1"/>
      <c r="URS313" s="1"/>
      <c r="URT313" s="1"/>
      <c r="URU313" s="1"/>
      <c r="URV313" s="1"/>
      <c r="URW313" s="1"/>
      <c r="URX313" s="1"/>
      <c r="URY313" s="1"/>
      <c r="URZ313" s="1"/>
      <c r="USA313" s="1"/>
      <c r="USB313" s="1"/>
      <c r="USC313" s="1"/>
      <c r="USD313" s="1"/>
      <c r="USE313" s="1"/>
      <c r="USF313" s="1"/>
      <c r="USG313" s="1"/>
      <c r="USH313" s="1"/>
      <c r="USI313" s="1"/>
      <c r="USJ313" s="1"/>
      <c r="USK313" s="1"/>
      <c r="USL313" s="1"/>
      <c r="USM313" s="1"/>
      <c r="USN313" s="1"/>
      <c r="USO313" s="1"/>
      <c r="USP313" s="1"/>
      <c r="USQ313" s="1"/>
      <c r="USR313" s="1"/>
      <c r="USS313" s="1"/>
      <c r="UST313" s="1"/>
      <c r="USU313" s="1"/>
      <c r="USV313" s="1"/>
      <c r="USW313" s="1"/>
      <c r="USX313" s="1"/>
      <c r="USY313" s="1"/>
      <c r="USZ313" s="1"/>
      <c r="UTA313" s="1"/>
      <c r="UTB313" s="1"/>
      <c r="UTC313" s="1"/>
      <c r="UTD313" s="1"/>
      <c r="UTE313" s="1"/>
      <c r="UTF313" s="1"/>
      <c r="UTG313" s="1"/>
      <c r="UTH313" s="1"/>
      <c r="UTI313" s="1"/>
      <c r="UTJ313" s="1"/>
      <c r="UTK313" s="1"/>
      <c r="UTL313" s="1"/>
      <c r="UTM313" s="1"/>
      <c r="UTN313" s="1"/>
      <c r="UTO313" s="1"/>
      <c r="UTP313" s="1"/>
      <c r="UTQ313" s="1"/>
      <c r="UTR313" s="1"/>
      <c r="UTS313" s="1"/>
      <c r="UTT313" s="1"/>
      <c r="UTU313" s="1"/>
      <c r="UTV313" s="1"/>
      <c r="UTW313" s="1"/>
      <c r="UTX313" s="1"/>
      <c r="UTY313" s="1"/>
      <c r="UTZ313" s="1"/>
      <c r="UUA313" s="1"/>
      <c r="UUB313" s="1"/>
      <c r="UUC313" s="1"/>
      <c r="UUD313" s="1"/>
      <c r="UUE313" s="1"/>
      <c r="UUF313" s="1"/>
      <c r="UUG313" s="1"/>
      <c r="UUH313" s="1"/>
      <c r="UUI313" s="1"/>
      <c r="UUJ313" s="1"/>
      <c r="UUK313" s="1"/>
      <c r="UUL313" s="1"/>
      <c r="UUM313" s="1"/>
      <c r="UUN313" s="1"/>
      <c r="UUO313" s="1"/>
      <c r="UUP313" s="1"/>
      <c r="UUQ313" s="1"/>
      <c r="UUR313" s="1"/>
      <c r="UUS313" s="1"/>
      <c r="UUT313" s="1"/>
      <c r="UUU313" s="1"/>
      <c r="UUV313" s="1"/>
      <c r="UUW313" s="1"/>
      <c r="UUX313" s="1"/>
      <c r="UUY313" s="1"/>
      <c r="UUZ313" s="1"/>
      <c r="UVA313" s="1"/>
      <c r="UVB313" s="1"/>
      <c r="UVC313" s="1"/>
      <c r="UVD313" s="1"/>
      <c r="UVE313" s="1"/>
      <c r="UVF313" s="1"/>
      <c r="UVG313" s="1"/>
      <c r="UVH313" s="1"/>
      <c r="UVI313" s="1"/>
      <c r="UVJ313" s="1"/>
      <c r="UVK313" s="1"/>
      <c r="UVL313" s="1"/>
      <c r="UVM313" s="1"/>
      <c r="UVN313" s="1"/>
      <c r="UVO313" s="1"/>
      <c r="UVP313" s="1"/>
      <c r="UVQ313" s="1"/>
      <c r="UVR313" s="1"/>
      <c r="UVS313" s="1"/>
      <c r="UVT313" s="1"/>
      <c r="UVU313" s="1"/>
      <c r="UVV313" s="1"/>
      <c r="UVW313" s="1"/>
      <c r="UVX313" s="1"/>
      <c r="UVY313" s="1"/>
      <c r="UVZ313" s="1"/>
      <c r="UWA313" s="1"/>
      <c r="UWB313" s="1"/>
      <c r="UWC313" s="1"/>
      <c r="UWD313" s="1"/>
      <c r="UWE313" s="1"/>
      <c r="UWF313" s="1"/>
      <c r="UWG313" s="1"/>
      <c r="UWH313" s="1"/>
      <c r="UWI313" s="1"/>
      <c r="UWJ313" s="1"/>
      <c r="UWK313" s="1"/>
      <c r="UWL313" s="1"/>
      <c r="UWM313" s="1"/>
      <c r="UWN313" s="1"/>
      <c r="UWO313" s="1"/>
      <c r="UWP313" s="1"/>
      <c r="UWQ313" s="1"/>
      <c r="UWR313" s="1"/>
      <c r="UWS313" s="1"/>
      <c r="UWT313" s="1"/>
      <c r="UWU313" s="1"/>
      <c r="UWV313" s="1"/>
      <c r="UWW313" s="1"/>
      <c r="UWX313" s="1"/>
      <c r="UWY313" s="1"/>
      <c r="UWZ313" s="1"/>
      <c r="UXA313" s="1"/>
      <c r="UXB313" s="1"/>
      <c r="UXC313" s="1"/>
      <c r="UXD313" s="1"/>
      <c r="UXE313" s="1"/>
      <c r="UXF313" s="1"/>
      <c r="UXG313" s="1"/>
      <c r="UXH313" s="1"/>
      <c r="UXI313" s="1"/>
      <c r="UXJ313" s="1"/>
      <c r="UXK313" s="1"/>
      <c r="UXL313" s="1"/>
      <c r="UXM313" s="1"/>
      <c r="UXN313" s="1"/>
      <c r="UXO313" s="1"/>
      <c r="UXP313" s="1"/>
      <c r="UXQ313" s="1"/>
      <c r="UXR313" s="1"/>
      <c r="UXS313" s="1"/>
      <c r="UXT313" s="1"/>
      <c r="UXU313" s="1"/>
      <c r="UXV313" s="1"/>
      <c r="UXW313" s="1"/>
      <c r="UXX313" s="1"/>
      <c r="UXY313" s="1"/>
      <c r="UXZ313" s="1"/>
      <c r="UYA313" s="1"/>
      <c r="UYB313" s="1"/>
      <c r="UYC313" s="1"/>
      <c r="UYD313" s="1"/>
      <c r="UYE313" s="1"/>
      <c r="UYF313" s="1"/>
      <c r="UYG313" s="1"/>
      <c r="UYH313" s="1"/>
      <c r="UYI313" s="1"/>
      <c r="UYJ313" s="1"/>
      <c r="UYK313" s="1"/>
      <c r="UYL313" s="1"/>
      <c r="UYM313" s="1"/>
      <c r="UYN313" s="1"/>
      <c r="UYO313" s="1"/>
      <c r="UYP313" s="1"/>
      <c r="UYQ313" s="1"/>
      <c r="UYR313" s="1"/>
      <c r="UYS313" s="1"/>
      <c r="UYT313" s="1"/>
      <c r="UYU313" s="1"/>
      <c r="UYV313" s="1"/>
      <c r="UYW313" s="1"/>
      <c r="UYX313" s="1"/>
      <c r="UYY313" s="1"/>
      <c r="UYZ313" s="1"/>
      <c r="UZA313" s="1"/>
      <c r="UZB313" s="1"/>
      <c r="UZC313" s="1"/>
      <c r="UZD313" s="1"/>
      <c r="UZE313" s="1"/>
      <c r="UZF313" s="1"/>
      <c r="UZG313" s="1"/>
      <c r="UZH313" s="1"/>
      <c r="UZI313" s="1"/>
      <c r="UZJ313" s="1"/>
      <c r="UZK313" s="1"/>
      <c r="UZL313" s="1"/>
      <c r="UZM313" s="1"/>
      <c r="UZN313" s="1"/>
      <c r="UZO313" s="1"/>
      <c r="UZP313" s="1"/>
      <c r="UZQ313" s="1"/>
      <c r="UZR313" s="1"/>
      <c r="UZS313" s="1"/>
      <c r="UZT313" s="1"/>
      <c r="UZU313" s="1"/>
      <c r="UZV313" s="1"/>
      <c r="UZW313" s="1"/>
      <c r="UZX313" s="1"/>
      <c r="UZY313" s="1"/>
      <c r="UZZ313" s="1"/>
      <c r="VAA313" s="1"/>
      <c r="VAB313" s="1"/>
      <c r="VAC313" s="1"/>
      <c r="VAD313" s="1"/>
      <c r="VAE313" s="1"/>
      <c r="VAF313" s="1"/>
      <c r="VAG313" s="1"/>
      <c r="VAH313" s="1"/>
      <c r="VAI313" s="1"/>
      <c r="VAJ313" s="1"/>
      <c r="VAK313" s="1"/>
      <c r="VAL313" s="1"/>
      <c r="VAM313" s="1"/>
      <c r="VAN313" s="1"/>
      <c r="VAO313" s="1"/>
      <c r="VAP313" s="1"/>
      <c r="VAQ313" s="1"/>
      <c r="VAR313" s="1"/>
      <c r="VAS313" s="1"/>
      <c r="VAT313" s="1"/>
      <c r="VAU313" s="1"/>
      <c r="VAV313" s="1"/>
      <c r="VAW313" s="1"/>
      <c r="VAX313" s="1"/>
      <c r="VAY313" s="1"/>
      <c r="VAZ313" s="1"/>
      <c r="VBA313" s="1"/>
      <c r="VBB313" s="1"/>
      <c r="VBC313" s="1"/>
      <c r="VBD313" s="1"/>
      <c r="VBE313" s="1"/>
      <c r="VBF313" s="1"/>
      <c r="VBG313" s="1"/>
      <c r="VBH313" s="1"/>
      <c r="VBI313" s="1"/>
      <c r="VBJ313" s="1"/>
      <c r="VBK313" s="1"/>
      <c r="VBL313" s="1"/>
      <c r="VBM313" s="1"/>
      <c r="VBN313" s="1"/>
      <c r="VBO313" s="1"/>
      <c r="VBP313" s="1"/>
      <c r="VBQ313" s="1"/>
      <c r="VBR313" s="1"/>
      <c r="VBS313" s="1"/>
      <c r="VBT313" s="1"/>
      <c r="VBU313" s="1"/>
      <c r="VBV313" s="1"/>
      <c r="VBW313" s="1"/>
      <c r="VBX313" s="1"/>
      <c r="VBY313" s="1"/>
      <c r="VBZ313" s="1"/>
      <c r="VCA313" s="1"/>
      <c r="VCB313" s="1"/>
      <c r="VCC313" s="1"/>
      <c r="VCD313" s="1"/>
      <c r="VCE313" s="1"/>
      <c r="VCF313" s="1"/>
      <c r="VCG313" s="1"/>
      <c r="VCH313" s="1"/>
      <c r="VCI313" s="1"/>
      <c r="VCJ313" s="1"/>
      <c r="VCK313" s="1"/>
      <c r="VCL313" s="1"/>
      <c r="VCM313" s="1"/>
      <c r="VCN313" s="1"/>
      <c r="VCO313" s="1"/>
      <c r="VCP313" s="1"/>
      <c r="VCQ313" s="1"/>
      <c r="VCR313" s="1"/>
      <c r="VCS313" s="1"/>
      <c r="VCT313" s="1"/>
      <c r="VCU313" s="1"/>
      <c r="VCV313" s="1"/>
      <c r="VCW313" s="1"/>
      <c r="VCX313" s="1"/>
      <c r="VCY313" s="1"/>
      <c r="VCZ313" s="1"/>
      <c r="VDA313" s="1"/>
      <c r="VDB313" s="1"/>
      <c r="VDC313" s="1"/>
      <c r="VDD313" s="1"/>
      <c r="VDE313" s="1"/>
      <c r="VDF313" s="1"/>
      <c r="VDG313" s="1"/>
      <c r="VDH313" s="1"/>
      <c r="VDI313" s="1"/>
      <c r="VDJ313" s="1"/>
      <c r="VDK313" s="1"/>
      <c r="VDL313" s="1"/>
      <c r="VDM313" s="1"/>
      <c r="VDN313" s="1"/>
      <c r="VDO313" s="1"/>
      <c r="VDP313" s="1"/>
      <c r="VDQ313" s="1"/>
      <c r="VDR313" s="1"/>
      <c r="VDS313" s="1"/>
      <c r="VDT313" s="1"/>
      <c r="VDU313" s="1"/>
      <c r="VDV313" s="1"/>
      <c r="VDW313" s="1"/>
      <c r="VDX313" s="1"/>
      <c r="VDY313" s="1"/>
      <c r="VDZ313" s="1"/>
      <c r="VEA313" s="1"/>
      <c r="VEB313" s="1"/>
      <c r="VEC313" s="1"/>
      <c r="VED313" s="1"/>
      <c r="VEE313" s="1"/>
      <c r="VEF313" s="1"/>
      <c r="VEG313" s="1"/>
      <c r="VEH313" s="1"/>
      <c r="VEI313" s="1"/>
      <c r="VEJ313" s="1"/>
      <c r="VEK313" s="1"/>
      <c r="VEL313" s="1"/>
      <c r="VEM313" s="1"/>
      <c r="VEN313" s="1"/>
      <c r="VEO313" s="1"/>
      <c r="VEP313" s="1"/>
      <c r="VEQ313" s="1"/>
      <c r="VER313" s="1"/>
      <c r="VES313" s="1"/>
      <c r="VET313" s="1"/>
      <c r="VEU313" s="1"/>
      <c r="VEV313" s="1"/>
      <c r="VEW313" s="1"/>
      <c r="VEX313" s="1"/>
      <c r="VEY313" s="1"/>
      <c r="VEZ313" s="1"/>
      <c r="VFA313" s="1"/>
      <c r="VFB313" s="1"/>
      <c r="VFC313" s="1"/>
      <c r="VFD313" s="1"/>
      <c r="VFE313" s="1"/>
      <c r="VFF313" s="1"/>
      <c r="VFG313" s="1"/>
      <c r="VFH313" s="1"/>
      <c r="VFI313" s="1"/>
      <c r="VFJ313" s="1"/>
      <c r="VFK313" s="1"/>
      <c r="VFL313" s="1"/>
      <c r="VFM313" s="1"/>
      <c r="VFN313" s="1"/>
      <c r="VFO313" s="1"/>
      <c r="VFP313" s="1"/>
      <c r="VFQ313" s="1"/>
      <c r="VFR313" s="1"/>
      <c r="VFS313" s="1"/>
      <c r="VFT313" s="1"/>
      <c r="VFU313" s="1"/>
      <c r="VFV313" s="1"/>
      <c r="VFW313" s="1"/>
      <c r="VFX313" s="1"/>
      <c r="VFY313" s="1"/>
      <c r="VFZ313" s="1"/>
      <c r="VGA313" s="1"/>
      <c r="VGB313" s="1"/>
      <c r="VGC313" s="1"/>
      <c r="VGD313" s="1"/>
      <c r="VGE313" s="1"/>
      <c r="VGF313" s="1"/>
      <c r="VGG313" s="1"/>
      <c r="VGH313" s="1"/>
      <c r="VGI313" s="1"/>
      <c r="VGJ313" s="1"/>
      <c r="VGK313" s="1"/>
      <c r="VGL313" s="1"/>
      <c r="VGM313" s="1"/>
      <c r="VGN313" s="1"/>
      <c r="VGO313" s="1"/>
      <c r="VGP313" s="1"/>
      <c r="VGQ313" s="1"/>
      <c r="VGR313" s="1"/>
      <c r="VGS313" s="1"/>
      <c r="VGT313" s="1"/>
      <c r="VGU313" s="1"/>
      <c r="VGV313" s="1"/>
      <c r="VGW313" s="1"/>
      <c r="VGX313" s="1"/>
    </row>
    <row r="314" spans="1:15078" s="66" customForma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>
        <v>8739.2000000000007</v>
      </c>
      <c r="AE314" s="1">
        <v>8851.1</v>
      </c>
      <c r="AF314" s="1">
        <v>9149.7000000000007</v>
      </c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  <c r="IX314" s="1"/>
      <c r="IY314" s="1"/>
      <c r="IZ314" s="1"/>
      <c r="JA314" s="1"/>
      <c r="JB314" s="1"/>
      <c r="JC314" s="1"/>
      <c r="JD314" s="1"/>
      <c r="JE314" s="1"/>
      <c r="JF314" s="1"/>
      <c r="JG314" s="1"/>
      <c r="JH314" s="1"/>
      <c r="JI314" s="1"/>
      <c r="JJ314" s="1"/>
      <c r="JK314" s="1"/>
      <c r="JL314" s="1"/>
      <c r="JM314" s="1"/>
      <c r="JN314" s="1"/>
      <c r="JO314" s="1"/>
      <c r="JP314" s="1"/>
      <c r="JQ314" s="1"/>
      <c r="JR314" s="1"/>
      <c r="JS314" s="1"/>
      <c r="JT314" s="1"/>
      <c r="JU314" s="1"/>
      <c r="JV314" s="1"/>
      <c r="JW314" s="1"/>
      <c r="JX314" s="1"/>
      <c r="JY314" s="1"/>
      <c r="JZ314" s="1"/>
      <c r="KA314" s="1"/>
      <c r="KB314" s="1"/>
      <c r="KC314" s="1"/>
      <c r="KD314" s="1"/>
      <c r="KE314" s="1"/>
      <c r="KF314" s="1"/>
      <c r="KG314" s="1"/>
      <c r="KH314" s="1"/>
      <c r="KI314" s="1"/>
      <c r="KJ314" s="1"/>
      <c r="KK314" s="1"/>
      <c r="KL314" s="1"/>
      <c r="KM314" s="1"/>
      <c r="KN314" s="1"/>
      <c r="KO314" s="1"/>
      <c r="KP314" s="1"/>
      <c r="KQ314" s="1"/>
      <c r="KR314" s="1"/>
      <c r="KS314" s="1"/>
      <c r="KT314" s="1"/>
      <c r="KU314" s="1"/>
      <c r="KV314" s="1"/>
      <c r="KW314" s="1"/>
      <c r="KX314" s="1"/>
      <c r="KY314" s="1"/>
      <c r="KZ314" s="1"/>
      <c r="LA314" s="1"/>
      <c r="LB314" s="1"/>
      <c r="LC314" s="1"/>
      <c r="LD314" s="1"/>
      <c r="LE314" s="1"/>
      <c r="LF314" s="1"/>
      <c r="LG314" s="1"/>
      <c r="LH314" s="1"/>
      <c r="LI314" s="1"/>
      <c r="LJ314" s="1"/>
      <c r="LK314" s="1"/>
      <c r="LL314" s="1"/>
      <c r="LM314" s="1"/>
      <c r="LN314" s="1"/>
      <c r="LO314" s="1"/>
      <c r="LP314" s="1"/>
      <c r="LQ314" s="1"/>
      <c r="LR314" s="1"/>
      <c r="LS314" s="1"/>
      <c r="LT314" s="1"/>
      <c r="LU314" s="1"/>
      <c r="LV314" s="1"/>
      <c r="LW314" s="1"/>
      <c r="LX314" s="1"/>
      <c r="LY314" s="1"/>
      <c r="LZ314" s="1"/>
      <c r="MA314" s="1"/>
      <c r="MB314" s="1"/>
      <c r="MC314" s="1"/>
      <c r="MD314" s="1"/>
      <c r="ME314" s="1"/>
      <c r="MF314" s="1"/>
      <c r="MG314" s="1"/>
      <c r="MH314" s="1"/>
      <c r="MI314" s="1"/>
      <c r="MJ314" s="1"/>
      <c r="MK314" s="1"/>
      <c r="ML314" s="1"/>
      <c r="MM314" s="1"/>
      <c r="MN314" s="1"/>
      <c r="MO314" s="1"/>
      <c r="MP314" s="1"/>
      <c r="MQ314" s="1"/>
      <c r="MR314" s="1"/>
      <c r="MS314" s="1"/>
      <c r="MT314" s="1"/>
      <c r="MU314" s="1"/>
      <c r="MV314" s="1"/>
      <c r="MW314" s="1"/>
      <c r="MX314" s="1"/>
      <c r="MY314" s="1"/>
      <c r="MZ314" s="1"/>
      <c r="NA314" s="1"/>
      <c r="NB314" s="1"/>
      <c r="NC314" s="1"/>
      <c r="ND314" s="1"/>
      <c r="NE314" s="1"/>
      <c r="NF314" s="1"/>
      <c r="NG314" s="1"/>
      <c r="NH314" s="1"/>
      <c r="NI314" s="1"/>
      <c r="NJ314" s="1"/>
      <c r="NK314" s="1"/>
      <c r="NL314" s="1"/>
      <c r="NM314" s="1"/>
      <c r="NN314" s="1"/>
      <c r="NO314" s="1"/>
      <c r="NP314" s="1"/>
      <c r="NQ314" s="1"/>
      <c r="NR314" s="1"/>
      <c r="NS314" s="1"/>
      <c r="NT314" s="1"/>
      <c r="NU314" s="1"/>
      <c r="NV314" s="1"/>
      <c r="NW314" s="1"/>
      <c r="NX314" s="1"/>
      <c r="NY314" s="1"/>
      <c r="NZ314" s="1"/>
      <c r="OA314" s="1"/>
      <c r="OB314" s="1"/>
      <c r="OC314" s="1"/>
      <c r="OD314" s="1"/>
      <c r="OE314" s="1"/>
      <c r="OF314" s="1"/>
      <c r="OG314" s="1"/>
      <c r="OH314" s="1"/>
      <c r="OI314" s="1"/>
      <c r="OJ314" s="1"/>
      <c r="OK314" s="1"/>
      <c r="OL314" s="1"/>
      <c r="OM314" s="1"/>
      <c r="ON314" s="1"/>
      <c r="OO314" s="1"/>
      <c r="OP314" s="1"/>
      <c r="OQ314" s="1"/>
      <c r="OR314" s="1"/>
      <c r="OS314" s="1"/>
      <c r="OT314" s="1"/>
      <c r="OU314" s="1"/>
      <c r="OV314" s="1"/>
      <c r="OW314" s="1"/>
      <c r="OX314" s="1"/>
      <c r="OY314" s="1"/>
      <c r="OZ314" s="1"/>
      <c r="PA314" s="1"/>
      <c r="PB314" s="1"/>
      <c r="PC314" s="1"/>
      <c r="PD314" s="1"/>
      <c r="PE314" s="1"/>
      <c r="PF314" s="1"/>
      <c r="PG314" s="1"/>
      <c r="PH314" s="1"/>
      <c r="PI314" s="1"/>
      <c r="PJ314" s="1"/>
      <c r="PK314" s="1"/>
      <c r="PL314" s="1"/>
      <c r="PM314" s="1"/>
      <c r="PN314" s="1"/>
      <c r="PO314" s="1"/>
      <c r="PP314" s="1"/>
      <c r="PQ314" s="1"/>
      <c r="PR314" s="1"/>
      <c r="PS314" s="1"/>
      <c r="PT314" s="1"/>
      <c r="PU314" s="1"/>
      <c r="PV314" s="1"/>
      <c r="PW314" s="1"/>
      <c r="PX314" s="1"/>
      <c r="PY314" s="1"/>
      <c r="PZ314" s="1"/>
      <c r="QA314" s="1"/>
      <c r="QB314" s="1"/>
      <c r="QC314" s="1"/>
      <c r="QD314" s="1"/>
      <c r="QE314" s="1"/>
      <c r="QF314" s="1"/>
      <c r="QG314" s="1"/>
      <c r="QH314" s="1"/>
      <c r="QI314" s="1"/>
      <c r="QJ314" s="1"/>
      <c r="QK314" s="1"/>
      <c r="QL314" s="1"/>
      <c r="QM314" s="1"/>
      <c r="QN314" s="1"/>
      <c r="QO314" s="1"/>
      <c r="QP314" s="1"/>
      <c r="QQ314" s="1"/>
      <c r="QR314" s="1"/>
      <c r="QS314" s="1"/>
      <c r="QT314" s="1"/>
      <c r="QU314" s="1"/>
      <c r="QV314" s="1"/>
      <c r="QW314" s="1"/>
      <c r="QX314" s="1"/>
      <c r="QY314" s="1"/>
      <c r="QZ314" s="1"/>
      <c r="RA314" s="1"/>
      <c r="RB314" s="1"/>
      <c r="RC314" s="1"/>
      <c r="RD314" s="1"/>
      <c r="RE314" s="1"/>
      <c r="RF314" s="1"/>
      <c r="RG314" s="1"/>
      <c r="RH314" s="1"/>
      <c r="RI314" s="1"/>
      <c r="RJ314" s="1"/>
      <c r="RK314" s="1"/>
      <c r="RL314" s="1"/>
      <c r="RM314" s="1"/>
      <c r="RN314" s="1"/>
      <c r="RO314" s="1"/>
      <c r="RP314" s="1"/>
      <c r="RQ314" s="1"/>
      <c r="RR314" s="1"/>
      <c r="RS314" s="1"/>
      <c r="RT314" s="1"/>
      <c r="RU314" s="1"/>
      <c r="RV314" s="1"/>
      <c r="RW314" s="1"/>
      <c r="RX314" s="1"/>
      <c r="RY314" s="1"/>
      <c r="RZ314" s="1"/>
      <c r="SA314" s="1"/>
      <c r="SB314" s="1"/>
      <c r="SC314" s="1"/>
      <c r="SD314" s="1"/>
      <c r="SE314" s="1"/>
      <c r="SF314" s="1"/>
      <c r="SG314" s="1"/>
      <c r="SH314" s="1"/>
      <c r="SI314" s="1"/>
      <c r="SJ314" s="1"/>
      <c r="SK314" s="1"/>
      <c r="SL314" s="1"/>
      <c r="SM314" s="1"/>
      <c r="SN314" s="1"/>
      <c r="SO314" s="1"/>
      <c r="SP314" s="1"/>
      <c r="SQ314" s="1"/>
      <c r="SR314" s="1"/>
      <c r="SS314" s="1"/>
      <c r="ST314" s="1"/>
      <c r="SU314" s="1"/>
      <c r="SV314" s="1"/>
      <c r="SW314" s="1"/>
      <c r="SX314" s="1"/>
      <c r="SY314" s="1"/>
      <c r="SZ314" s="1"/>
      <c r="TA314" s="1"/>
      <c r="TB314" s="1"/>
      <c r="TC314" s="1"/>
      <c r="TD314" s="1"/>
      <c r="TE314" s="1"/>
      <c r="TF314" s="1"/>
      <c r="TG314" s="1"/>
      <c r="TH314" s="1"/>
      <c r="TI314" s="1"/>
      <c r="TJ314" s="1"/>
      <c r="TK314" s="1"/>
      <c r="TL314" s="1"/>
      <c r="TM314" s="1"/>
      <c r="TN314" s="1"/>
      <c r="TO314" s="1"/>
      <c r="TP314" s="1"/>
      <c r="TQ314" s="1"/>
      <c r="TR314" s="1"/>
      <c r="TS314" s="1"/>
      <c r="TT314" s="1"/>
      <c r="TU314" s="1"/>
      <c r="TV314" s="1"/>
      <c r="TW314" s="1"/>
      <c r="TX314" s="1"/>
      <c r="TY314" s="1"/>
      <c r="TZ314" s="1"/>
      <c r="UA314" s="1"/>
      <c r="UB314" s="1"/>
      <c r="UC314" s="1"/>
      <c r="UD314" s="1"/>
      <c r="UE314" s="1"/>
      <c r="UF314" s="1"/>
      <c r="UG314" s="1"/>
      <c r="UH314" s="1"/>
      <c r="UI314" s="1"/>
      <c r="UJ314" s="1"/>
      <c r="UK314" s="1"/>
      <c r="UL314" s="1"/>
      <c r="UM314" s="1"/>
      <c r="UN314" s="1"/>
      <c r="UO314" s="1"/>
      <c r="UP314" s="1"/>
      <c r="UQ314" s="1"/>
      <c r="UR314" s="1"/>
      <c r="US314" s="1"/>
      <c r="UT314" s="1"/>
      <c r="UU314" s="1"/>
      <c r="UV314" s="1"/>
      <c r="UW314" s="1"/>
      <c r="UX314" s="1"/>
      <c r="UY314" s="1"/>
      <c r="UZ314" s="1"/>
      <c r="VA314" s="1"/>
      <c r="VB314" s="1"/>
      <c r="VC314" s="1"/>
      <c r="VD314" s="1"/>
      <c r="VE314" s="1"/>
      <c r="VF314" s="1"/>
      <c r="VG314" s="1"/>
      <c r="VH314" s="1"/>
      <c r="VI314" s="1"/>
      <c r="VJ314" s="1"/>
      <c r="VK314" s="1"/>
      <c r="VL314" s="1"/>
      <c r="VM314" s="1"/>
      <c r="VN314" s="1"/>
      <c r="VO314" s="1"/>
      <c r="VP314" s="1"/>
      <c r="VQ314" s="1"/>
      <c r="VR314" s="1"/>
      <c r="VS314" s="1"/>
      <c r="VT314" s="1"/>
      <c r="VU314" s="1"/>
      <c r="VV314" s="1"/>
      <c r="VW314" s="1"/>
      <c r="VX314" s="1"/>
      <c r="VY314" s="1"/>
      <c r="VZ314" s="1"/>
      <c r="WA314" s="1"/>
      <c r="WB314" s="1"/>
      <c r="WC314" s="1"/>
      <c r="WD314" s="1"/>
      <c r="WE314" s="1"/>
      <c r="WF314" s="1"/>
      <c r="WG314" s="1"/>
      <c r="WH314" s="1"/>
      <c r="WI314" s="1"/>
      <c r="WJ314" s="1"/>
      <c r="WK314" s="1"/>
      <c r="WL314" s="1"/>
      <c r="WM314" s="1"/>
      <c r="WN314" s="1"/>
      <c r="WO314" s="1"/>
      <c r="WP314" s="1"/>
      <c r="WQ314" s="1"/>
      <c r="WR314" s="1"/>
      <c r="WS314" s="1"/>
      <c r="WT314" s="1"/>
      <c r="WU314" s="1"/>
      <c r="WV314" s="1"/>
      <c r="WW314" s="1"/>
      <c r="WX314" s="1"/>
      <c r="WY314" s="1"/>
      <c r="WZ314" s="1"/>
      <c r="XA314" s="1"/>
      <c r="XB314" s="1"/>
      <c r="XC314" s="1"/>
      <c r="XD314" s="1"/>
      <c r="XE314" s="1"/>
      <c r="XF314" s="1"/>
      <c r="XG314" s="1"/>
      <c r="XH314" s="1"/>
      <c r="XI314" s="1"/>
      <c r="XJ314" s="1"/>
      <c r="XK314" s="1"/>
      <c r="XL314" s="1"/>
      <c r="XM314" s="1"/>
      <c r="XN314" s="1"/>
      <c r="XO314" s="1"/>
      <c r="XP314" s="1"/>
      <c r="XQ314" s="1"/>
      <c r="XR314" s="1"/>
      <c r="XS314" s="1"/>
      <c r="XT314" s="1"/>
      <c r="XU314" s="1"/>
      <c r="XV314" s="1"/>
      <c r="XW314" s="1"/>
      <c r="XX314" s="1"/>
      <c r="XY314" s="1"/>
      <c r="XZ314" s="1"/>
      <c r="YA314" s="1"/>
      <c r="YB314" s="1"/>
      <c r="YC314" s="1"/>
      <c r="YD314" s="1"/>
      <c r="YE314" s="1"/>
      <c r="YF314" s="1"/>
      <c r="YG314" s="1"/>
      <c r="YH314" s="1"/>
      <c r="YI314" s="1"/>
      <c r="YJ314" s="1"/>
      <c r="YK314" s="1"/>
      <c r="YL314" s="1"/>
      <c r="YM314" s="1"/>
      <c r="YN314" s="1"/>
      <c r="YO314" s="1"/>
      <c r="YP314" s="1"/>
      <c r="YQ314" s="1"/>
      <c r="YR314" s="1"/>
      <c r="YS314" s="1"/>
      <c r="YT314" s="1"/>
      <c r="YU314" s="1"/>
      <c r="YV314" s="1"/>
      <c r="YW314" s="1"/>
      <c r="YX314" s="1"/>
      <c r="YY314" s="1"/>
      <c r="YZ314" s="1"/>
      <c r="ZA314" s="1"/>
      <c r="ZB314" s="1"/>
      <c r="ZC314" s="1"/>
      <c r="ZD314" s="1"/>
      <c r="ZE314" s="1"/>
      <c r="ZF314" s="1"/>
      <c r="ZG314" s="1"/>
      <c r="ZH314" s="1"/>
      <c r="ZI314" s="1"/>
      <c r="ZJ314" s="1"/>
      <c r="ZK314" s="1"/>
      <c r="ZL314" s="1"/>
      <c r="ZM314" s="1"/>
      <c r="ZN314" s="1"/>
      <c r="ZO314" s="1"/>
      <c r="ZP314" s="1"/>
      <c r="ZQ314" s="1"/>
      <c r="ZR314" s="1"/>
      <c r="ZS314" s="1"/>
      <c r="ZT314" s="1"/>
      <c r="ZU314" s="1"/>
      <c r="ZV314" s="1"/>
      <c r="ZW314" s="1"/>
      <c r="ZX314" s="1"/>
      <c r="ZY314" s="1"/>
      <c r="ZZ314" s="1"/>
      <c r="AAA314" s="1"/>
      <c r="AAB314" s="1"/>
      <c r="AAC314" s="1"/>
      <c r="AAD314" s="1"/>
      <c r="AAE314" s="1"/>
      <c r="AAF314" s="1"/>
      <c r="AAG314" s="1"/>
      <c r="AAH314" s="1"/>
      <c r="AAI314" s="1"/>
      <c r="AAJ314" s="1"/>
      <c r="AAK314" s="1"/>
      <c r="AAL314" s="1"/>
      <c r="AAM314" s="1"/>
      <c r="AAN314" s="1"/>
      <c r="AAO314" s="1"/>
      <c r="AAP314" s="1"/>
      <c r="AAQ314" s="1"/>
      <c r="AAR314" s="1"/>
      <c r="AAS314" s="1"/>
      <c r="AAT314" s="1"/>
      <c r="AAU314" s="1"/>
      <c r="AAV314" s="1"/>
      <c r="AAW314" s="1"/>
      <c r="AAX314" s="1"/>
      <c r="AAY314" s="1"/>
      <c r="AAZ314" s="1"/>
      <c r="ABA314" s="1"/>
      <c r="ABB314" s="1"/>
      <c r="ABC314" s="1"/>
      <c r="ABD314" s="1"/>
      <c r="ABE314" s="1"/>
      <c r="ABF314" s="1"/>
      <c r="ABG314" s="1"/>
      <c r="ABH314" s="1"/>
      <c r="ABI314" s="1"/>
      <c r="ABJ314" s="1"/>
      <c r="ABK314" s="1"/>
      <c r="ABL314" s="1"/>
      <c r="ABM314" s="1"/>
      <c r="ABN314" s="1"/>
      <c r="ABO314" s="1"/>
      <c r="ABP314" s="1"/>
      <c r="ABQ314" s="1"/>
      <c r="ABR314" s="1"/>
      <c r="ABS314" s="1"/>
      <c r="ABT314" s="1"/>
      <c r="ABU314" s="1"/>
      <c r="ABV314" s="1"/>
      <c r="ABW314" s="1"/>
      <c r="ABX314" s="1"/>
      <c r="ABY314" s="1"/>
      <c r="ABZ314" s="1"/>
      <c r="ACA314" s="1"/>
      <c r="ACB314" s="1"/>
      <c r="ACC314" s="1"/>
      <c r="ACD314" s="1"/>
      <c r="ACE314" s="1"/>
      <c r="ACF314" s="1"/>
      <c r="ACG314" s="1"/>
      <c r="ACH314" s="1"/>
      <c r="ACI314" s="1"/>
      <c r="ACJ314" s="1"/>
      <c r="ACK314" s="1"/>
      <c r="ACL314" s="1"/>
      <c r="ACM314" s="1"/>
      <c r="ACN314" s="1"/>
      <c r="ACO314" s="1"/>
      <c r="ACP314" s="1"/>
      <c r="ACQ314" s="1"/>
      <c r="ACR314" s="1"/>
      <c r="ACS314" s="1"/>
      <c r="ACT314" s="1"/>
      <c r="ACU314" s="1"/>
      <c r="ACV314" s="1"/>
      <c r="ACW314" s="1"/>
      <c r="ACX314" s="1"/>
      <c r="ACY314" s="1"/>
      <c r="ACZ314" s="1"/>
      <c r="ADA314" s="1"/>
      <c r="ADB314" s="1"/>
      <c r="ADC314" s="1"/>
      <c r="ADD314" s="1"/>
      <c r="ADE314" s="1"/>
      <c r="ADF314" s="1"/>
      <c r="ADG314" s="1"/>
      <c r="ADH314" s="1"/>
      <c r="ADI314" s="1"/>
      <c r="ADJ314" s="1"/>
      <c r="ADK314" s="1"/>
      <c r="ADL314" s="1"/>
      <c r="ADM314" s="1"/>
      <c r="ADN314" s="1"/>
      <c r="ADO314" s="1"/>
      <c r="ADP314" s="1"/>
      <c r="ADQ314" s="1"/>
      <c r="ADR314" s="1"/>
      <c r="ADS314" s="1"/>
      <c r="ADT314" s="1"/>
      <c r="ADU314" s="1"/>
      <c r="ADV314" s="1"/>
      <c r="ADW314" s="1"/>
      <c r="ADX314" s="1"/>
      <c r="ADY314" s="1"/>
      <c r="ADZ314" s="1"/>
      <c r="AEA314" s="1"/>
      <c r="AEB314" s="1"/>
      <c r="AEC314" s="1"/>
      <c r="AED314" s="1"/>
      <c r="AEE314" s="1"/>
      <c r="AEF314" s="1"/>
      <c r="AEG314" s="1"/>
      <c r="AEH314" s="1"/>
      <c r="AEI314" s="1"/>
      <c r="AEJ314" s="1"/>
      <c r="AEK314" s="1"/>
      <c r="AEL314" s="1"/>
      <c r="AEM314" s="1"/>
      <c r="AEN314" s="1"/>
      <c r="AEO314" s="1"/>
      <c r="AEP314" s="1"/>
      <c r="AEQ314" s="1"/>
      <c r="AER314" s="1"/>
      <c r="AES314" s="1"/>
      <c r="AET314" s="1"/>
      <c r="AEU314" s="1"/>
      <c r="AEV314" s="1"/>
      <c r="AEW314" s="1"/>
      <c r="AEX314" s="1"/>
      <c r="AEY314" s="1"/>
      <c r="AEZ314" s="1"/>
      <c r="AFA314" s="1"/>
      <c r="AFB314" s="1"/>
      <c r="AFC314" s="1"/>
      <c r="AFD314" s="1"/>
      <c r="AFE314" s="1"/>
      <c r="AFF314" s="1"/>
      <c r="AFG314" s="1"/>
      <c r="AFH314" s="1"/>
      <c r="AFI314" s="1"/>
      <c r="AFJ314" s="1"/>
      <c r="AFK314" s="1"/>
      <c r="AFL314" s="1"/>
      <c r="AFM314" s="1"/>
      <c r="AFN314" s="1"/>
      <c r="AFO314" s="1"/>
      <c r="AFP314" s="1"/>
      <c r="AFQ314" s="1"/>
      <c r="AFR314" s="1"/>
      <c r="AFS314" s="1"/>
      <c r="AFT314" s="1"/>
      <c r="AFU314" s="1"/>
      <c r="AFV314" s="1"/>
      <c r="AFW314" s="1"/>
      <c r="AFX314" s="1"/>
      <c r="AFY314" s="1"/>
      <c r="AFZ314" s="1"/>
      <c r="AGA314" s="1"/>
      <c r="AGB314" s="1"/>
      <c r="AGC314" s="1"/>
      <c r="AGD314" s="1"/>
      <c r="AGE314" s="1"/>
      <c r="AGF314" s="1"/>
      <c r="AGG314" s="1"/>
      <c r="AGH314" s="1"/>
      <c r="AGI314" s="1"/>
      <c r="AGJ314" s="1"/>
      <c r="AGK314" s="1"/>
      <c r="AGL314" s="1"/>
      <c r="AGM314" s="1"/>
      <c r="AGN314" s="1"/>
      <c r="AGO314" s="1"/>
      <c r="AGP314" s="1"/>
      <c r="AGQ314" s="1"/>
      <c r="AGR314" s="1"/>
      <c r="AGS314" s="1"/>
      <c r="AGT314" s="1"/>
      <c r="AGU314" s="1"/>
      <c r="AGV314" s="1"/>
      <c r="AGW314" s="1"/>
      <c r="AGX314" s="1"/>
      <c r="AGY314" s="1"/>
      <c r="AGZ314" s="1"/>
      <c r="AHA314" s="1"/>
      <c r="AHB314" s="1"/>
      <c r="AHC314" s="1"/>
      <c r="AHD314" s="1"/>
      <c r="AHE314" s="1"/>
      <c r="AHF314" s="1"/>
      <c r="AHG314" s="1"/>
      <c r="AHH314" s="1"/>
      <c r="AHI314" s="1"/>
      <c r="AHJ314" s="1"/>
      <c r="AHK314" s="1"/>
      <c r="AHL314" s="1"/>
      <c r="AHM314" s="1"/>
      <c r="AHN314" s="1"/>
      <c r="AHO314" s="1"/>
      <c r="AHP314" s="1"/>
      <c r="AHQ314" s="1"/>
      <c r="AHR314" s="1"/>
      <c r="AHS314" s="1"/>
      <c r="AHT314" s="1"/>
      <c r="AHU314" s="1"/>
      <c r="AHV314" s="1"/>
      <c r="AHW314" s="1"/>
      <c r="AHX314" s="1"/>
      <c r="AHY314" s="1"/>
      <c r="AHZ314" s="1"/>
      <c r="AIA314" s="1"/>
      <c r="AIB314" s="1"/>
      <c r="AIC314" s="1"/>
      <c r="AID314" s="1"/>
      <c r="AIE314" s="1"/>
      <c r="AIF314" s="1"/>
      <c r="AIG314" s="1"/>
      <c r="AIH314" s="1"/>
      <c r="AII314" s="1"/>
      <c r="AIJ314" s="1"/>
      <c r="AIK314" s="1"/>
      <c r="AIL314" s="1"/>
      <c r="AIM314" s="1"/>
      <c r="AIN314" s="1"/>
      <c r="AIO314" s="1"/>
      <c r="AIP314" s="1"/>
      <c r="AIQ314" s="1"/>
      <c r="AIR314" s="1"/>
      <c r="AIS314" s="1"/>
      <c r="AIT314" s="1"/>
      <c r="AIU314" s="1"/>
      <c r="AIV314" s="1"/>
      <c r="AIW314" s="1"/>
      <c r="AIX314" s="1"/>
      <c r="AIY314" s="1"/>
      <c r="AIZ314" s="1"/>
      <c r="AJA314" s="1"/>
      <c r="AJB314" s="1"/>
      <c r="AJC314" s="1"/>
      <c r="AJD314" s="1"/>
      <c r="AJE314" s="1"/>
      <c r="AJF314" s="1"/>
      <c r="AJG314" s="1"/>
      <c r="AJH314" s="1"/>
      <c r="AJI314" s="1"/>
      <c r="AJJ314" s="1"/>
      <c r="AJK314" s="1"/>
      <c r="AJL314" s="1"/>
      <c r="AJM314" s="1"/>
      <c r="AJN314" s="1"/>
      <c r="AJO314" s="1"/>
      <c r="AJP314" s="1"/>
      <c r="AJQ314" s="1"/>
      <c r="AJR314" s="1"/>
      <c r="AJS314" s="1"/>
      <c r="AJT314" s="1"/>
      <c r="AJU314" s="1"/>
      <c r="AJV314" s="1"/>
      <c r="AJW314" s="1"/>
      <c r="AJX314" s="1"/>
      <c r="AJY314" s="1"/>
      <c r="AJZ314" s="1"/>
      <c r="AKA314" s="1"/>
      <c r="AKB314" s="1"/>
      <c r="AKC314" s="1"/>
      <c r="AKD314" s="1"/>
      <c r="AKE314" s="1"/>
      <c r="AKF314" s="1"/>
      <c r="AKG314" s="1"/>
      <c r="AKH314" s="1"/>
      <c r="AKI314" s="1"/>
      <c r="AKJ314" s="1"/>
      <c r="AKK314" s="1"/>
      <c r="AKL314" s="1"/>
      <c r="AKM314" s="1"/>
      <c r="AKN314" s="1"/>
      <c r="AKO314" s="1"/>
      <c r="AKP314" s="1"/>
      <c r="AKQ314" s="1"/>
      <c r="AKR314" s="1"/>
      <c r="AKS314" s="1"/>
      <c r="AKT314" s="1"/>
      <c r="AKU314" s="1"/>
      <c r="AKV314" s="1"/>
      <c r="AKW314" s="1"/>
      <c r="AKX314" s="1"/>
      <c r="AKY314" s="1"/>
      <c r="AKZ314" s="1"/>
      <c r="ALA314" s="1"/>
      <c r="ALB314" s="1"/>
      <c r="ALC314" s="1"/>
      <c r="ALD314" s="1"/>
      <c r="ALE314" s="1"/>
      <c r="ALF314" s="1"/>
      <c r="ALG314" s="1"/>
      <c r="ALH314" s="1"/>
      <c r="ALI314" s="1"/>
      <c r="ALJ314" s="1"/>
      <c r="ALK314" s="1"/>
      <c r="ALL314" s="1"/>
      <c r="ALM314" s="1"/>
      <c r="ALN314" s="1"/>
      <c r="ALO314" s="1"/>
      <c r="ALP314" s="1"/>
      <c r="ALQ314" s="1"/>
      <c r="ALR314" s="1"/>
      <c r="ALS314" s="1"/>
      <c r="ALT314" s="1"/>
      <c r="ALU314" s="1"/>
      <c r="ALV314" s="1"/>
      <c r="ALW314" s="1"/>
      <c r="ALX314" s="1"/>
      <c r="ALY314" s="1"/>
      <c r="ALZ314" s="1"/>
      <c r="AMA314" s="1"/>
      <c r="AMB314" s="1"/>
      <c r="AMC314" s="1"/>
      <c r="AMD314" s="1"/>
      <c r="AME314" s="1"/>
      <c r="AMF314" s="1"/>
      <c r="AMG314" s="1"/>
      <c r="AMH314" s="1"/>
      <c r="AMI314" s="1"/>
      <c r="AMJ314" s="1"/>
      <c r="AMK314" s="1"/>
      <c r="AML314" s="1"/>
      <c r="AMM314" s="1"/>
      <c r="AMN314" s="1"/>
      <c r="AMO314" s="1"/>
      <c r="AMP314" s="1"/>
      <c r="AMQ314" s="1"/>
      <c r="AMR314" s="1"/>
      <c r="AMS314" s="1"/>
      <c r="AMT314" s="1"/>
      <c r="AMU314" s="1"/>
      <c r="AMV314" s="1"/>
      <c r="AMW314" s="1"/>
      <c r="AMX314" s="1"/>
      <c r="AMY314" s="1"/>
      <c r="AMZ314" s="1"/>
      <c r="ANA314" s="1"/>
      <c r="ANB314" s="1"/>
      <c r="ANC314" s="1"/>
      <c r="AND314" s="1"/>
      <c r="ANE314" s="1"/>
      <c r="ANF314" s="1"/>
      <c r="ANG314" s="1"/>
      <c r="ANH314" s="1"/>
      <c r="ANI314" s="1"/>
      <c r="ANJ314" s="1"/>
      <c r="ANK314" s="1"/>
      <c r="ANL314" s="1"/>
      <c r="ANM314" s="1"/>
      <c r="ANN314" s="1"/>
      <c r="ANO314" s="1"/>
      <c r="ANP314" s="1"/>
      <c r="ANQ314" s="1"/>
      <c r="ANR314" s="1"/>
      <c r="ANS314" s="1"/>
      <c r="ANT314" s="1"/>
      <c r="ANU314" s="1"/>
      <c r="ANV314" s="1"/>
      <c r="ANW314" s="1"/>
      <c r="ANX314" s="1"/>
      <c r="ANY314" s="1"/>
      <c r="ANZ314" s="1"/>
      <c r="AOA314" s="1"/>
      <c r="AOB314" s="1"/>
      <c r="AOC314" s="1"/>
      <c r="AOD314" s="1"/>
      <c r="AOE314" s="1"/>
      <c r="AOF314" s="1"/>
      <c r="AOG314" s="1"/>
      <c r="AOH314" s="1"/>
      <c r="AOI314" s="1"/>
      <c r="AOJ314" s="1"/>
      <c r="AOK314" s="1"/>
      <c r="AOL314" s="1"/>
      <c r="AOM314" s="1"/>
      <c r="AON314" s="1"/>
      <c r="AOO314" s="1"/>
      <c r="AOP314" s="1"/>
      <c r="AOQ314" s="1"/>
      <c r="AOR314" s="1"/>
      <c r="AOS314" s="1"/>
      <c r="AOT314" s="1"/>
      <c r="AOU314" s="1"/>
      <c r="AOV314" s="1"/>
      <c r="AOW314" s="1"/>
      <c r="AOX314" s="1"/>
      <c r="AOY314" s="1"/>
      <c r="AOZ314" s="1"/>
      <c r="APA314" s="1"/>
      <c r="APB314" s="1"/>
      <c r="APC314" s="1"/>
      <c r="APD314" s="1"/>
      <c r="APE314" s="1"/>
      <c r="APF314" s="1"/>
      <c r="APG314" s="1"/>
      <c r="APH314" s="1"/>
      <c r="API314" s="1"/>
      <c r="APJ314" s="1"/>
      <c r="APK314" s="1"/>
      <c r="APL314" s="1"/>
      <c r="APM314" s="1"/>
      <c r="APN314" s="1"/>
      <c r="APO314" s="1"/>
      <c r="APP314" s="1"/>
      <c r="APQ314" s="1"/>
      <c r="APR314" s="1"/>
      <c r="APS314" s="1"/>
      <c r="APT314" s="1"/>
      <c r="APU314" s="1"/>
      <c r="APV314" s="1"/>
      <c r="APW314" s="1"/>
      <c r="APX314" s="1"/>
      <c r="APY314" s="1"/>
      <c r="APZ314" s="1"/>
      <c r="AQA314" s="1"/>
      <c r="AQB314" s="1"/>
      <c r="AQC314" s="1"/>
      <c r="AQD314" s="1"/>
      <c r="AQE314" s="1"/>
      <c r="AQF314" s="1"/>
      <c r="AQG314" s="1"/>
      <c r="AQH314" s="1"/>
      <c r="AQI314" s="1"/>
      <c r="AQJ314" s="1"/>
      <c r="AQK314" s="1"/>
      <c r="AQL314" s="1"/>
      <c r="AQM314" s="1"/>
      <c r="AQN314" s="1"/>
      <c r="AQO314" s="1"/>
      <c r="AQP314" s="1"/>
      <c r="AQQ314" s="1"/>
      <c r="AQR314" s="1"/>
      <c r="AQS314" s="1"/>
      <c r="AQT314" s="1"/>
      <c r="AQU314" s="1"/>
      <c r="AQV314" s="1"/>
      <c r="AQW314" s="1"/>
      <c r="AQX314" s="1"/>
      <c r="AQY314" s="1"/>
      <c r="AQZ314" s="1"/>
      <c r="ARA314" s="1"/>
      <c r="ARB314" s="1"/>
      <c r="ARC314" s="1"/>
      <c r="ARD314" s="1"/>
      <c r="ARE314" s="1"/>
      <c r="ARF314" s="1"/>
      <c r="ARG314" s="1"/>
      <c r="ARH314" s="1"/>
      <c r="ARI314" s="1"/>
      <c r="ARJ314" s="1"/>
      <c r="ARK314" s="1"/>
      <c r="ARL314" s="1"/>
      <c r="ARM314" s="1"/>
      <c r="ARN314" s="1"/>
      <c r="ARO314" s="1"/>
      <c r="ARP314" s="1"/>
      <c r="ARQ314" s="1"/>
      <c r="ARR314" s="1"/>
      <c r="ARS314" s="1"/>
      <c r="ART314" s="1"/>
      <c r="ARU314" s="1"/>
      <c r="ARV314" s="1"/>
      <c r="ARW314" s="1"/>
      <c r="ARX314" s="1"/>
      <c r="ARY314" s="1"/>
      <c r="ARZ314" s="1"/>
      <c r="ASA314" s="1"/>
      <c r="ASB314" s="1"/>
      <c r="ASC314" s="1"/>
      <c r="ASD314" s="1"/>
      <c r="ASE314" s="1"/>
      <c r="ASF314" s="1"/>
      <c r="ASG314" s="1"/>
      <c r="ASH314" s="1"/>
      <c r="ASI314" s="1"/>
      <c r="ASJ314" s="1"/>
      <c r="ASK314" s="1"/>
      <c r="ASL314" s="1"/>
      <c r="ASM314" s="1"/>
      <c r="ASN314" s="1"/>
      <c r="ASO314" s="1"/>
      <c r="ASP314" s="1"/>
      <c r="ASQ314" s="1"/>
      <c r="ASR314" s="1"/>
      <c r="ASS314" s="1"/>
      <c r="AST314" s="1"/>
      <c r="ASU314" s="1"/>
      <c r="ASV314" s="1"/>
      <c r="ASW314" s="1"/>
      <c r="ASX314" s="1"/>
      <c r="ASY314" s="1"/>
      <c r="ASZ314" s="1"/>
      <c r="ATA314" s="1"/>
      <c r="ATB314" s="1"/>
      <c r="ATC314" s="1"/>
      <c r="ATD314" s="1"/>
      <c r="ATE314" s="1"/>
      <c r="ATF314" s="1"/>
      <c r="ATG314" s="1"/>
      <c r="ATH314" s="1"/>
      <c r="ATI314" s="1"/>
      <c r="ATJ314" s="1"/>
      <c r="ATK314" s="1"/>
      <c r="ATL314" s="1"/>
      <c r="ATM314" s="1"/>
      <c r="ATN314" s="1"/>
      <c r="ATO314" s="1"/>
      <c r="ATP314" s="1"/>
      <c r="ATQ314" s="1"/>
      <c r="ATR314" s="1"/>
      <c r="ATS314" s="1"/>
      <c r="ATT314" s="1"/>
      <c r="ATU314" s="1"/>
      <c r="ATV314" s="1"/>
      <c r="ATW314" s="1"/>
      <c r="ATX314" s="1"/>
      <c r="ATY314" s="1"/>
      <c r="ATZ314" s="1"/>
      <c r="AUA314" s="1"/>
      <c r="AUB314" s="1"/>
      <c r="AUC314" s="1"/>
      <c r="AUD314" s="1"/>
      <c r="AUE314" s="1"/>
      <c r="AUF314" s="1"/>
      <c r="AUG314" s="1"/>
      <c r="AUH314" s="1"/>
      <c r="AUI314" s="1"/>
      <c r="AUJ314" s="1"/>
      <c r="AUK314" s="1"/>
      <c r="AUL314" s="1"/>
      <c r="AUM314" s="1"/>
      <c r="AUN314" s="1"/>
      <c r="AUO314" s="1"/>
      <c r="AUP314" s="1"/>
      <c r="AUQ314" s="1"/>
      <c r="AUR314" s="1"/>
      <c r="AUS314" s="1"/>
      <c r="AUT314" s="1"/>
      <c r="AUU314" s="1"/>
      <c r="AUV314" s="1"/>
      <c r="AUW314" s="1"/>
      <c r="AUX314" s="1"/>
      <c r="AUY314" s="1"/>
      <c r="AUZ314" s="1"/>
      <c r="AVA314" s="1"/>
      <c r="AVB314" s="1"/>
      <c r="AVC314" s="1"/>
      <c r="AVD314" s="1"/>
      <c r="AVE314" s="1"/>
      <c r="AVF314" s="1"/>
      <c r="AVG314" s="1"/>
      <c r="AVH314" s="1"/>
      <c r="AVI314" s="1"/>
      <c r="AVJ314" s="1"/>
      <c r="AVK314" s="1"/>
      <c r="AVL314" s="1"/>
      <c r="AVM314" s="1"/>
      <c r="AVN314" s="1"/>
      <c r="AVO314" s="1"/>
      <c r="AVP314" s="1"/>
      <c r="AVQ314" s="1"/>
      <c r="AVR314" s="1"/>
      <c r="AVS314" s="1"/>
      <c r="AVT314" s="1"/>
      <c r="AVU314" s="1"/>
      <c r="AVV314" s="1"/>
      <c r="AVW314" s="1"/>
      <c r="AVX314" s="1"/>
      <c r="AVY314" s="1"/>
      <c r="AVZ314" s="1"/>
      <c r="AWA314" s="1"/>
      <c r="AWB314" s="1"/>
      <c r="AWC314" s="1"/>
      <c r="AWD314" s="1"/>
      <c r="AWE314" s="1"/>
      <c r="AWF314" s="1"/>
      <c r="AWG314" s="1"/>
      <c r="AWH314" s="1"/>
      <c r="AWI314" s="1"/>
      <c r="AWJ314" s="1"/>
      <c r="AWK314" s="1"/>
      <c r="AWL314" s="1"/>
      <c r="AWM314" s="1"/>
      <c r="AWN314" s="1"/>
      <c r="AWO314" s="1"/>
      <c r="AWP314" s="1"/>
      <c r="AWQ314" s="1"/>
      <c r="AWR314" s="1"/>
      <c r="AWS314" s="1"/>
      <c r="AWT314" s="1"/>
      <c r="AWU314" s="1"/>
      <c r="AWV314" s="1"/>
      <c r="AWW314" s="1"/>
      <c r="AWX314" s="1"/>
      <c r="AWY314" s="1"/>
      <c r="AWZ314" s="1"/>
      <c r="AXA314" s="1"/>
      <c r="AXB314" s="1"/>
      <c r="AXC314" s="1"/>
      <c r="AXD314" s="1"/>
      <c r="AXE314" s="1"/>
      <c r="AXF314" s="1"/>
      <c r="AXG314" s="1"/>
      <c r="AXH314" s="1"/>
      <c r="AXI314" s="1"/>
      <c r="AXJ314" s="1"/>
      <c r="AXK314" s="1"/>
      <c r="AXL314" s="1"/>
      <c r="AXM314" s="1"/>
      <c r="AXN314" s="1"/>
      <c r="AXO314" s="1"/>
      <c r="AXP314" s="1"/>
      <c r="AXQ314" s="1"/>
      <c r="AXR314" s="1"/>
      <c r="AXS314" s="1"/>
      <c r="AXT314" s="1"/>
      <c r="AXU314" s="1"/>
      <c r="AXV314" s="1"/>
      <c r="AXW314" s="1"/>
      <c r="AXX314" s="1"/>
      <c r="AXY314" s="1"/>
      <c r="AXZ314" s="1"/>
      <c r="AYA314" s="1"/>
      <c r="AYB314" s="1"/>
      <c r="AYC314" s="1"/>
      <c r="AYD314" s="1"/>
      <c r="AYE314" s="1"/>
      <c r="AYF314" s="1"/>
      <c r="AYG314" s="1"/>
      <c r="AYH314" s="1"/>
      <c r="AYI314" s="1"/>
      <c r="AYJ314" s="1"/>
      <c r="AYK314" s="1"/>
      <c r="AYL314" s="1"/>
      <c r="AYM314" s="1"/>
      <c r="AYN314" s="1"/>
      <c r="AYO314" s="1"/>
      <c r="AYP314" s="1"/>
      <c r="AYQ314" s="1"/>
      <c r="AYR314" s="1"/>
      <c r="AYS314" s="1"/>
      <c r="AYT314" s="1"/>
      <c r="AYU314" s="1"/>
      <c r="AYV314" s="1"/>
      <c r="AYW314" s="1"/>
      <c r="AYX314" s="1"/>
      <c r="AYY314" s="1"/>
      <c r="AYZ314" s="1"/>
      <c r="AZA314" s="1"/>
      <c r="AZB314" s="1"/>
      <c r="AZC314" s="1"/>
      <c r="AZD314" s="1"/>
      <c r="AZE314" s="1"/>
      <c r="AZF314" s="1"/>
      <c r="AZG314" s="1"/>
      <c r="AZH314" s="1"/>
      <c r="AZI314" s="1"/>
      <c r="AZJ314" s="1"/>
      <c r="AZK314" s="1"/>
      <c r="AZL314" s="1"/>
      <c r="AZM314" s="1"/>
      <c r="AZN314" s="1"/>
      <c r="AZO314" s="1"/>
      <c r="AZP314" s="1"/>
      <c r="AZQ314" s="1"/>
      <c r="AZR314" s="1"/>
      <c r="AZS314" s="1"/>
      <c r="AZT314" s="1"/>
      <c r="AZU314" s="1"/>
      <c r="AZV314" s="1"/>
      <c r="AZW314" s="1"/>
      <c r="AZX314" s="1"/>
      <c r="AZY314" s="1"/>
      <c r="AZZ314" s="1"/>
      <c r="BAA314" s="1"/>
      <c r="BAB314" s="1"/>
      <c r="BAC314" s="1"/>
      <c r="BAD314" s="1"/>
      <c r="BAE314" s="1"/>
      <c r="BAF314" s="1"/>
      <c r="BAG314" s="1"/>
      <c r="BAH314" s="1"/>
      <c r="BAI314" s="1"/>
      <c r="BAJ314" s="1"/>
      <c r="BAK314" s="1"/>
      <c r="BAL314" s="1"/>
      <c r="BAM314" s="1"/>
      <c r="BAN314" s="1"/>
      <c r="BAO314" s="1"/>
      <c r="BAP314" s="1"/>
      <c r="BAQ314" s="1"/>
      <c r="BAR314" s="1"/>
      <c r="BAS314" s="1"/>
      <c r="BAT314" s="1"/>
      <c r="BAU314" s="1"/>
      <c r="BAV314" s="1"/>
      <c r="BAW314" s="1"/>
      <c r="BAX314" s="1"/>
      <c r="BAY314" s="1"/>
      <c r="BAZ314" s="1"/>
      <c r="BBA314" s="1"/>
      <c r="BBB314" s="1"/>
      <c r="BBC314" s="1"/>
      <c r="BBD314" s="1"/>
      <c r="BBE314" s="1"/>
      <c r="BBF314" s="1"/>
      <c r="BBG314" s="1"/>
      <c r="BBH314" s="1"/>
      <c r="BBI314" s="1"/>
      <c r="BBJ314" s="1"/>
      <c r="BBK314" s="1"/>
      <c r="BBL314" s="1"/>
      <c r="BBM314" s="1"/>
      <c r="BBN314" s="1"/>
      <c r="BBO314" s="1"/>
      <c r="BBP314" s="1"/>
      <c r="BBQ314" s="1"/>
      <c r="BBR314" s="1"/>
      <c r="BBS314" s="1"/>
      <c r="BBT314" s="1"/>
      <c r="BBU314" s="1"/>
      <c r="BBV314" s="1"/>
      <c r="BBW314" s="1"/>
      <c r="BBX314" s="1"/>
      <c r="BBY314" s="1"/>
      <c r="BBZ314" s="1"/>
      <c r="BCA314" s="1"/>
      <c r="BCB314" s="1"/>
      <c r="BCC314" s="1"/>
      <c r="BCD314" s="1"/>
      <c r="BCE314" s="1"/>
      <c r="BCF314" s="1"/>
      <c r="BCG314" s="1"/>
      <c r="BCH314" s="1"/>
      <c r="BCI314" s="1"/>
      <c r="BCJ314" s="1"/>
      <c r="BCK314" s="1"/>
      <c r="BCL314" s="1"/>
      <c r="BCM314" s="1"/>
      <c r="BCN314" s="1"/>
      <c r="BCO314" s="1"/>
      <c r="BCP314" s="1"/>
      <c r="BCQ314" s="1"/>
      <c r="BCR314" s="1"/>
      <c r="BCS314" s="1"/>
      <c r="BCT314" s="1"/>
      <c r="BCU314" s="1"/>
      <c r="BCV314" s="1"/>
      <c r="BCW314" s="1"/>
      <c r="BCX314" s="1"/>
      <c r="BCY314" s="1"/>
      <c r="BCZ314" s="1"/>
      <c r="BDA314" s="1"/>
      <c r="BDB314" s="1"/>
      <c r="BDC314" s="1"/>
      <c r="BDD314" s="1"/>
      <c r="BDE314" s="1"/>
      <c r="BDF314" s="1"/>
      <c r="BDG314" s="1"/>
      <c r="BDH314" s="1"/>
      <c r="BDI314" s="1"/>
      <c r="BDJ314" s="1"/>
      <c r="BDK314" s="1"/>
      <c r="BDL314" s="1"/>
      <c r="BDM314" s="1"/>
      <c r="BDN314" s="1"/>
      <c r="BDO314" s="1"/>
      <c r="BDP314" s="1"/>
      <c r="BDQ314" s="1"/>
      <c r="BDR314" s="1"/>
      <c r="BDS314" s="1"/>
      <c r="BDT314" s="1"/>
      <c r="BDU314" s="1"/>
      <c r="BDV314" s="1"/>
      <c r="BDW314" s="1"/>
      <c r="BDX314" s="1"/>
      <c r="BDY314" s="1"/>
      <c r="BDZ314" s="1"/>
      <c r="BEA314" s="1"/>
      <c r="BEB314" s="1"/>
      <c r="BEC314" s="1"/>
      <c r="BED314" s="1"/>
      <c r="BEE314" s="1"/>
      <c r="BEF314" s="1"/>
      <c r="BEG314" s="1"/>
      <c r="BEH314" s="1"/>
      <c r="BEI314" s="1"/>
      <c r="BEJ314" s="1"/>
      <c r="BEK314" s="1"/>
      <c r="BEL314" s="1"/>
      <c r="BEM314" s="1"/>
      <c r="BEN314" s="1"/>
      <c r="BEO314" s="1"/>
      <c r="BEP314" s="1"/>
      <c r="BEQ314" s="1"/>
      <c r="BER314" s="1"/>
      <c r="BES314" s="1"/>
      <c r="BET314" s="1"/>
      <c r="BEU314" s="1"/>
      <c r="BEV314" s="1"/>
      <c r="BEW314" s="1"/>
      <c r="BEX314" s="1"/>
      <c r="BEY314" s="1"/>
      <c r="BEZ314" s="1"/>
      <c r="BFA314" s="1"/>
      <c r="BFB314" s="1"/>
      <c r="BFC314" s="1"/>
      <c r="BFD314" s="1"/>
      <c r="BFE314" s="1"/>
      <c r="BFF314" s="1"/>
      <c r="BFG314" s="1"/>
      <c r="BFH314" s="1"/>
      <c r="BFI314" s="1"/>
      <c r="BFJ314" s="1"/>
      <c r="BFK314" s="1"/>
      <c r="BFL314" s="1"/>
      <c r="BFM314" s="1"/>
      <c r="BFN314" s="1"/>
      <c r="BFO314" s="1"/>
      <c r="BFP314" s="1"/>
      <c r="BFQ314" s="1"/>
      <c r="BFR314" s="1"/>
      <c r="BFS314" s="1"/>
      <c r="BFT314" s="1"/>
      <c r="BFU314" s="1"/>
      <c r="BFV314" s="1"/>
      <c r="BFW314" s="1"/>
      <c r="BFX314" s="1"/>
      <c r="BFY314" s="1"/>
      <c r="BFZ314" s="1"/>
      <c r="BGA314" s="1"/>
      <c r="BGB314" s="1"/>
      <c r="BGC314" s="1"/>
      <c r="BGD314" s="1"/>
      <c r="BGE314" s="1"/>
      <c r="BGF314" s="1"/>
      <c r="BGG314" s="1"/>
      <c r="BGH314" s="1"/>
      <c r="BGI314" s="1"/>
      <c r="BGJ314" s="1"/>
      <c r="BGK314" s="1"/>
      <c r="BGL314" s="1"/>
      <c r="BGM314" s="1"/>
      <c r="BGN314" s="1"/>
      <c r="BGO314" s="1"/>
      <c r="BGP314" s="1"/>
      <c r="BGQ314" s="1"/>
      <c r="BGR314" s="1"/>
      <c r="BGS314" s="1"/>
      <c r="BGT314" s="1"/>
      <c r="BGU314" s="1"/>
      <c r="BGV314" s="1"/>
      <c r="BGW314" s="1"/>
      <c r="BGX314" s="1"/>
      <c r="BGY314" s="1"/>
      <c r="BGZ314" s="1"/>
      <c r="BHA314" s="1"/>
      <c r="BHB314" s="1"/>
      <c r="BHC314" s="1"/>
      <c r="BHD314" s="1"/>
      <c r="BHE314" s="1"/>
      <c r="BHF314" s="1"/>
      <c r="BHG314" s="1"/>
      <c r="BHH314" s="1"/>
      <c r="BHI314" s="1"/>
      <c r="BHJ314" s="1"/>
      <c r="BHK314" s="1"/>
      <c r="BHL314" s="1"/>
      <c r="BHM314" s="1"/>
      <c r="BHN314" s="1"/>
      <c r="BHO314" s="1"/>
      <c r="BHP314" s="1"/>
      <c r="BHQ314" s="1"/>
      <c r="BHR314" s="1"/>
      <c r="BHS314" s="1"/>
      <c r="BHT314" s="1"/>
      <c r="BHU314" s="1"/>
      <c r="BHV314" s="1"/>
      <c r="BHW314" s="1"/>
      <c r="BHX314" s="1"/>
      <c r="BHY314" s="1"/>
      <c r="BHZ314" s="1"/>
      <c r="BIA314" s="1"/>
      <c r="BIB314" s="1"/>
      <c r="BIC314" s="1"/>
      <c r="BID314" s="1"/>
      <c r="BIE314" s="1"/>
      <c r="BIF314" s="1"/>
      <c r="BIG314" s="1"/>
      <c r="BIH314" s="1"/>
      <c r="BII314" s="1"/>
      <c r="BIJ314" s="1"/>
      <c r="BIK314" s="1"/>
      <c r="BIL314" s="1"/>
      <c r="BIM314" s="1"/>
      <c r="BIN314" s="1"/>
      <c r="BIO314" s="1"/>
      <c r="BIP314" s="1"/>
      <c r="BIQ314" s="1"/>
      <c r="BIR314" s="1"/>
      <c r="BIS314" s="1"/>
      <c r="BIT314" s="1"/>
      <c r="BIU314" s="1"/>
      <c r="BIV314" s="1"/>
      <c r="BIW314" s="1"/>
      <c r="BIX314" s="1"/>
      <c r="BIY314" s="1"/>
      <c r="BIZ314" s="1"/>
      <c r="BJA314" s="1"/>
      <c r="BJB314" s="1"/>
      <c r="BJC314" s="1"/>
      <c r="BJD314" s="1"/>
      <c r="BJE314" s="1"/>
      <c r="BJF314" s="1"/>
      <c r="BJG314" s="1"/>
      <c r="BJH314" s="1"/>
      <c r="BJI314" s="1"/>
      <c r="BJJ314" s="1"/>
      <c r="BJK314" s="1"/>
      <c r="BJL314" s="1"/>
      <c r="BJM314" s="1"/>
      <c r="BJN314" s="1"/>
      <c r="BJO314" s="1"/>
      <c r="BJP314" s="1"/>
      <c r="BJQ314" s="1"/>
      <c r="BJR314" s="1"/>
      <c r="BJS314" s="1"/>
      <c r="BJT314" s="1"/>
      <c r="BJU314" s="1"/>
      <c r="BJV314" s="1"/>
      <c r="BJW314" s="1"/>
      <c r="BJX314" s="1"/>
      <c r="BJY314" s="1"/>
      <c r="BJZ314" s="1"/>
      <c r="BKA314" s="1"/>
      <c r="BKB314" s="1"/>
      <c r="BKC314" s="1"/>
      <c r="BKD314" s="1"/>
      <c r="BKE314" s="1"/>
      <c r="BKF314" s="1"/>
      <c r="BKG314" s="1"/>
      <c r="BKH314" s="1"/>
      <c r="BKI314" s="1"/>
      <c r="BKJ314" s="1"/>
      <c r="BKK314" s="1"/>
      <c r="BKL314" s="1"/>
      <c r="BKM314" s="1"/>
      <c r="BKN314" s="1"/>
      <c r="BKO314" s="1"/>
      <c r="BKP314" s="1"/>
      <c r="BKQ314" s="1"/>
      <c r="BKR314" s="1"/>
      <c r="BKS314" s="1"/>
      <c r="BKT314" s="1"/>
      <c r="BKU314" s="1"/>
      <c r="BKV314" s="1"/>
      <c r="BKW314" s="1"/>
      <c r="BKX314" s="1"/>
      <c r="BKY314" s="1"/>
      <c r="BKZ314" s="1"/>
      <c r="BLA314" s="1"/>
      <c r="BLB314" s="1"/>
      <c r="BLC314" s="1"/>
      <c r="BLD314" s="1"/>
      <c r="BLE314" s="1"/>
      <c r="BLF314" s="1"/>
      <c r="BLG314" s="1"/>
      <c r="BLH314" s="1"/>
      <c r="BLI314" s="1"/>
      <c r="BLJ314" s="1"/>
      <c r="BLK314" s="1"/>
      <c r="BLL314" s="1"/>
      <c r="BLM314" s="1"/>
      <c r="BLN314" s="1"/>
      <c r="BLO314" s="1"/>
      <c r="BLP314" s="1"/>
      <c r="BLQ314" s="1"/>
      <c r="BLR314" s="1"/>
      <c r="BLS314" s="1"/>
      <c r="BLT314" s="1"/>
      <c r="BLU314" s="1"/>
      <c r="BLV314" s="1"/>
      <c r="BLW314" s="1"/>
      <c r="BLX314" s="1"/>
      <c r="BLY314" s="1"/>
      <c r="BLZ314" s="1"/>
      <c r="BMA314" s="1"/>
      <c r="BMB314" s="1"/>
      <c r="BMC314" s="1"/>
      <c r="BMD314" s="1"/>
      <c r="BME314" s="1"/>
      <c r="BMF314" s="1"/>
      <c r="BMG314" s="1"/>
      <c r="BMH314" s="1"/>
      <c r="BMI314" s="1"/>
      <c r="BMJ314" s="1"/>
      <c r="BMK314" s="1"/>
      <c r="BML314" s="1"/>
      <c r="BMM314" s="1"/>
      <c r="BMN314" s="1"/>
      <c r="BMO314" s="1"/>
      <c r="BMP314" s="1"/>
      <c r="BMQ314" s="1"/>
      <c r="BMR314" s="1"/>
      <c r="BMS314" s="1"/>
      <c r="BMT314" s="1"/>
      <c r="BMU314" s="1"/>
      <c r="BMV314" s="1"/>
      <c r="BMW314" s="1"/>
      <c r="BMX314" s="1"/>
      <c r="BMY314" s="1"/>
      <c r="BMZ314" s="1"/>
      <c r="BNA314" s="1"/>
      <c r="BNB314" s="1"/>
      <c r="BNC314" s="1"/>
      <c r="BND314" s="1"/>
      <c r="BNE314" s="1"/>
      <c r="BNF314" s="1"/>
      <c r="BNG314" s="1"/>
      <c r="BNH314" s="1"/>
      <c r="BNI314" s="1"/>
      <c r="BNJ314" s="1"/>
      <c r="BNK314" s="1"/>
      <c r="BNL314" s="1"/>
      <c r="BNM314" s="1"/>
      <c r="BNN314" s="1"/>
      <c r="BNO314" s="1"/>
      <c r="BNP314" s="1"/>
      <c r="BNQ314" s="1"/>
      <c r="BNR314" s="1"/>
      <c r="BNS314" s="1"/>
      <c r="BNT314" s="1"/>
      <c r="BNU314" s="1"/>
      <c r="BNV314" s="1"/>
      <c r="BNW314" s="1"/>
      <c r="BNX314" s="1"/>
      <c r="BNY314" s="1"/>
      <c r="BNZ314" s="1"/>
      <c r="BOA314" s="1"/>
      <c r="BOB314" s="1"/>
      <c r="BOC314" s="1"/>
      <c r="BOD314" s="1"/>
      <c r="BOE314" s="1"/>
      <c r="BOF314" s="1"/>
      <c r="BOG314" s="1"/>
      <c r="BOH314" s="1"/>
      <c r="BOI314" s="1"/>
      <c r="BOJ314" s="1"/>
      <c r="BOK314" s="1"/>
      <c r="BOL314" s="1"/>
      <c r="BOM314" s="1"/>
      <c r="BON314" s="1"/>
      <c r="BOO314" s="1"/>
      <c r="BOP314" s="1"/>
      <c r="BOQ314" s="1"/>
      <c r="BOR314" s="1"/>
      <c r="BOS314" s="1"/>
      <c r="BOT314" s="1"/>
      <c r="BOU314" s="1"/>
      <c r="BOV314" s="1"/>
      <c r="BOW314" s="1"/>
      <c r="BOX314" s="1"/>
      <c r="BOY314" s="1"/>
      <c r="BOZ314" s="1"/>
      <c r="BPA314" s="1"/>
      <c r="BPB314" s="1"/>
      <c r="BPC314" s="1"/>
      <c r="BPD314" s="1"/>
      <c r="BPE314" s="1"/>
      <c r="BPF314" s="1"/>
      <c r="BPG314" s="1"/>
      <c r="BPH314" s="1"/>
      <c r="BPI314" s="1"/>
      <c r="BPJ314" s="1"/>
      <c r="BPK314" s="1"/>
      <c r="BPL314" s="1"/>
      <c r="BPM314" s="1"/>
      <c r="BPN314" s="1"/>
      <c r="BPO314" s="1"/>
      <c r="BPP314" s="1"/>
      <c r="BPQ314" s="1"/>
      <c r="BPR314" s="1"/>
      <c r="BPS314" s="1"/>
      <c r="BPT314" s="1"/>
      <c r="BPU314" s="1"/>
      <c r="BPV314" s="1"/>
      <c r="BPW314" s="1"/>
      <c r="BPX314" s="1"/>
      <c r="BPY314" s="1"/>
      <c r="BPZ314" s="1"/>
      <c r="BQA314" s="1"/>
      <c r="BQB314" s="1"/>
      <c r="BQC314" s="1"/>
      <c r="BQD314" s="1"/>
      <c r="BQE314" s="1"/>
      <c r="BQF314" s="1"/>
      <c r="BQG314" s="1"/>
      <c r="BQH314" s="1"/>
      <c r="BQI314" s="1"/>
      <c r="BQJ314" s="1"/>
      <c r="BQK314" s="1"/>
      <c r="BQL314" s="1"/>
      <c r="BQM314" s="1"/>
      <c r="BQN314" s="1"/>
      <c r="BQO314" s="1"/>
      <c r="BQP314" s="1"/>
      <c r="BQQ314" s="1"/>
      <c r="BQR314" s="1"/>
      <c r="BQS314" s="1"/>
      <c r="BQT314" s="1"/>
      <c r="BQU314" s="1"/>
      <c r="BQV314" s="1"/>
      <c r="BQW314" s="1"/>
      <c r="BQX314" s="1"/>
      <c r="BQY314" s="1"/>
      <c r="BQZ314" s="1"/>
      <c r="BRA314" s="1"/>
      <c r="BRB314" s="1"/>
      <c r="BRC314" s="1"/>
      <c r="BRD314" s="1"/>
      <c r="BRE314" s="1"/>
      <c r="BRF314" s="1"/>
      <c r="BRG314" s="1"/>
      <c r="BRH314" s="1"/>
      <c r="BRI314" s="1"/>
      <c r="BRJ314" s="1"/>
      <c r="BRK314" s="1"/>
      <c r="BRL314" s="1"/>
      <c r="BRM314" s="1"/>
      <c r="BRN314" s="1"/>
      <c r="BRO314" s="1"/>
      <c r="BRP314" s="1"/>
      <c r="BRQ314" s="1"/>
      <c r="BRR314" s="1"/>
      <c r="BRS314" s="1"/>
      <c r="BRT314" s="1"/>
      <c r="BRU314" s="1"/>
      <c r="BRV314" s="1"/>
      <c r="BRW314" s="1"/>
      <c r="BRX314" s="1"/>
      <c r="BRY314" s="1"/>
      <c r="BRZ314" s="1"/>
      <c r="BSA314" s="1"/>
      <c r="BSB314" s="1"/>
      <c r="BSC314" s="1"/>
      <c r="BSD314" s="1"/>
      <c r="BSE314" s="1"/>
      <c r="BSF314" s="1"/>
      <c r="BSG314" s="1"/>
      <c r="BSH314" s="1"/>
      <c r="BSI314" s="1"/>
      <c r="BSJ314" s="1"/>
      <c r="BSK314" s="1"/>
      <c r="BSL314" s="1"/>
      <c r="BSM314" s="1"/>
      <c r="BSN314" s="1"/>
      <c r="BSO314" s="1"/>
      <c r="BSP314" s="1"/>
      <c r="BSQ314" s="1"/>
      <c r="BSR314" s="1"/>
      <c r="BSS314" s="1"/>
      <c r="BST314" s="1"/>
      <c r="BSU314" s="1"/>
      <c r="BSV314" s="1"/>
      <c r="BSW314" s="1"/>
      <c r="BSX314" s="1"/>
      <c r="BSY314" s="1"/>
      <c r="BSZ314" s="1"/>
      <c r="BTA314" s="1"/>
      <c r="BTB314" s="1"/>
      <c r="BTC314" s="1"/>
      <c r="BTD314" s="1"/>
      <c r="BTE314" s="1"/>
      <c r="BTF314" s="1"/>
      <c r="BTG314" s="1"/>
      <c r="BTH314" s="1"/>
      <c r="BTI314" s="1"/>
      <c r="BTJ314" s="1"/>
      <c r="BTK314" s="1"/>
      <c r="BTL314" s="1"/>
      <c r="BTM314" s="1"/>
      <c r="BTN314" s="1"/>
      <c r="BTO314" s="1"/>
      <c r="BTP314" s="1"/>
      <c r="BTQ314" s="1"/>
      <c r="BTR314" s="1"/>
      <c r="BTS314" s="1"/>
      <c r="BTT314" s="1"/>
      <c r="BTU314" s="1"/>
      <c r="BTV314" s="1"/>
      <c r="BTW314" s="1"/>
      <c r="BTX314" s="1"/>
      <c r="BTY314" s="1"/>
      <c r="BTZ314" s="1"/>
      <c r="BUA314" s="1"/>
      <c r="BUB314" s="1"/>
      <c r="BUC314" s="1"/>
      <c r="BUD314" s="1"/>
      <c r="BUE314" s="1"/>
      <c r="BUF314" s="1"/>
      <c r="BUG314" s="1"/>
      <c r="BUH314" s="1"/>
      <c r="BUI314" s="1"/>
      <c r="BUJ314" s="1"/>
      <c r="BUK314" s="1"/>
      <c r="BUL314" s="1"/>
      <c r="BUM314" s="1"/>
      <c r="BUN314" s="1"/>
      <c r="BUO314" s="1"/>
      <c r="BUP314" s="1"/>
      <c r="BUQ314" s="1"/>
      <c r="BUR314" s="1"/>
      <c r="BUS314" s="1"/>
      <c r="BUT314" s="1"/>
      <c r="BUU314" s="1"/>
      <c r="BUV314" s="1"/>
      <c r="BUW314" s="1"/>
      <c r="BUX314" s="1"/>
      <c r="BUY314" s="1"/>
      <c r="BUZ314" s="1"/>
      <c r="BVA314" s="1"/>
      <c r="BVB314" s="1"/>
      <c r="BVC314" s="1"/>
      <c r="BVD314" s="1"/>
      <c r="BVE314" s="1"/>
      <c r="BVF314" s="1"/>
      <c r="BVG314" s="1"/>
      <c r="BVH314" s="1"/>
      <c r="BVI314" s="1"/>
      <c r="BVJ314" s="1"/>
      <c r="BVK314" s="1"/>
      <c r="BVL314" s="1"/>
      <c r="BVM314" s="1"/>
      <c r="BVN314" s="1"/>
      <c r="BVO314" s="1"/>
      <c r="BVP314" s="1"/>
      <c r="BVQ314" s="1"/>
      <c r="BVR314" s="1"/>
      <c r="BVS314" s="1"/>
      <c r="BVT314" s="1"/>
      <c r="BVU314" s="1"/>
      <c r="BVV314" s="1"/>
      <c r="BVW314" s="1"/>
      <c r="BVX314" s="1"/>
      <c r="BVY314" s="1"/>
      <c r="BVZ314" s="1"/>
      <c r="BWA314" s="1"/>
      <c r="BWB314" s="1"/>
      <c r="BWC314" s="1"/>
      <c r="BWD314" s="1"/>
      <c r="BWE314" s="1"/>
      <c r="BWF314" s="1"/>
      <c r="BWG314" s="1"/>
      <c r="BWH314" s="1"/>
      <c r="BWI314" s="1"/>
      <c r="BWJ314" s="1"/>
      <c r="BWK314" s="1"/>
      <c r="BWL314" s="1"/>
      <c r="BWM314" s="1"/>
      <c r="BWN314" s="1"/>
      <c r="BWO314" s="1"/>
      <c r="BWP314" s="1"/>
      <c r="BWQ314" s="1"/>
      <c r="BWR314" s="1"/>
      <c r="BWS314" s="1"/>
      <c r="BWT314" s="1"/>
      <c r="BWU314" s="1"/>
      <c r="BWV314" s="1"/>
      <c r="BWW314" s="1"/>
      <c r="BWX314" s="1"/>
      <c r="BWY314" s="1"/>
      <c r="BWZ314" s="1"/>
      <c r="BXA314" s="1"/>
      <c r="BXB314" s="1"/>
      <c r="BXC314" s="1"/>
      <c r="BXD314" s="1"/>
      <c r="BXE314" s="1"/>
      <c r="BXF314" s="1"/>
      <c r="BXG314" s="1"/>
      <c r="BXH314" s="1"/>
      <c r="BXI314" s="1"/>
      <c r="BXJ314" s="1"/>
      <c r="BXK314" s="1"/>
      <c r="BXL314" s="1"/>
      <c r="BXM314" s="1"/>
      <c r="BXN314" s="1"/>
      <c r="BXO314" s="1"/>
      <c r="BXP314" s="1"/>
      <c r="BXQ314" s="1"/>
      <c r="BXR314" s="1"/>
      <c r="BXS314" s="1"/>
      <c r="BXT314" s="1"/>
      <c r="BXU314" s="1"/>
      <c r="BXV314" s="1"/>
      <c r="BXW314" s="1"/>
      <c r="BXX314" s="1"/>
      <c r="BXY314" s="1"/>
      <c r="BXZ314" s="1"/>
      <c r="BYA314" s="1"/>
      <c r="BYB314" s="1"/>
      <c r="BYC314" s="1"/>
      <c r="BYD314" s="1"/>
      <c r="BYE314" s="1"/>
      <c r="BYF314" s="1"/>
      <c r="BYG314" s="1"/>
      <c r="BYH314" s="1"/>
      <c r="BYI314" s="1"/>
      <c r="BYJ314" s="1"/>
      <c r="BYK314" s="1"/>
      <c r="BYL314" s="1"/>
      <c r="BYM314" s="1"/>
      <c r="BYN314" s="1"/>
      <c r="BYO314" s="1"/>
      <c r="BYP314" s="1"/>
      <c r="BYQ314" s="1"/>
      <c r="BYR314" s="1"/>
      <c r="BYS314" s="1"/>
      <c r="BYT314" s="1"/>
      <c r="BYU314" s="1"/>
      <c r="BYV314" s="1"/>
      <c r="BYW314" s="1"/>
      <c r="BYX314" s="1"/>
      <c r="BYY314" s="1"/>
      <c r="BYZ314" s="1"/>
      <c r="BZA314" s="1"/>
      <c r="BZB314" s="1"/>
      <c r="BZC314" s="1"/>
      <c r="BZD314" s="1"/>
      <c r="BZE314" s="1"/>
      <c r="BZF314" s="1"/>
      <c r="BZG314" s="1"/>
      <c r="BZH314" s="1"/>
      <c r="BZI314" s="1"/>
      <c r="BZJ314" s="1"/>
      <c r="BZK314" s="1"/>
      <c r="BZL314" s="1"/>
      <c r="BZM314" s="1"/>
      <c r="BZN314" s="1"/>
      <c r="BZO314" s="1"/>
      <c r="BZP314" s="1"/>
      <c r="BZQ314" s="1"/>
      <c r="BZR314" s="1"/>
      <c r="BZS314" s="1"/>
      <c r="BZT314" s="1"/>
      <c r="BZU314" s="1"/>
      <c r="BZV314" s="1"/>
      <c r="BZW314" s="1"/>
      <c r="BZX314" s="1"/>
      <c r="BZY314" s="1"/>
      <c r="BZZ314" s="1"/>
      <c r="CAA314" s="1"/>
      <c r="CAB314" s="1"/>
      <c r="CAC314" s="1"/>
      <c r="CAD314" s="1"/>
      <c r="CAE314" s="1"/>
      <c r="CAF314" s="1"/>
      <c r="CAG314" s="1"/>
      <c r="CAH314" s="1"/>
      <c r="CAI314" s="1"/>
      <c r="CAJ314" s="1"/>
      <c r="CAK314" s="1"/>
      <c r="CAL314" s="1"/>
      <c r="CAM314" s="1"/>
      <c r="CAN314" s="1"/>
      <c r="CAO314" s="1"/>
      <c r="CAP314" s="1"/>
      <c r="CAQ314" s="1"/>
      <c r="CAR314" s="1"/>
      <c r="CAS314" s="1"/>
      <c r="CAT314" s="1"/>
      <c r="CAU314" s="1"/>
      <c r="CAV314" s="1"/>
      <c r="CAW314" s="1"/>
      <c r="CAX314" s="1"/>
      <c r="CAY314" s="1"/>
      <c r="CAZ314" s="1"/>
      <c r="CBA314" s="1"/>
      <c r="CBB314" s="1"/>
      <c r="CBC314" s="1"/>
      <c r="CBD314" s="1"/>
      <c r="CBE314" s="1"/>
      <c r="CBF314" s="1"/>
      <c r="CBG314" s="1"/>
      <c r="CBH314" s="1"/>
      <c r="CBI314" s="1"/>
      <c r="CBJ314" s="1"/>
      <c r="CBK314" s="1"/>
      <c r="CBL314" s="1"/>
      <c r="CBM314" s="1"/>
      <c r="CBN314" s="1"/>
      <c r="CBO314" s="1"/>
      <c r="CBP314" s="1"/>
      <c r="CBQ314" s="1"/>
      <c r="CBR314" s="1"/>
      <c r="CBS314" s="1"/>
      <c r="CBT314" s="1"/>
      <c r="CBU314" s="1"/>
      <c r="CBV314" s="1"/>
      <c r="CBW314" s="1"/>
      <c r="CBX314" s="1"/>
      <c r="CBY314" s="1"/>
      <c r="CBZ314" s="1"/>
      <c r="CCA314" s="1"/>
      <c r="CCB314" s="1"/>
      <c r="CCC314" s="1"/>
      <c r="CCD314" s="1"/>
      <c r="CCE314" s="1"/>
      <c r="CCF314" s="1"/>
      <c r="CCG314" s="1"/>
      <c r="CCH314" s="1"/>
      <c r="CCI314" s="1"/>
      <c r="CCJ314" s="1"/>
      <c r="CCK314" s="1"/>
      <c r="CCL314" s="1"/>
      <c r="CCM314" s="1"/>
      <c r="CCN314" s="1"/>
      <c r="CCO314" s="1"/>
      <c r="CCP314" s="1"/>
      <c r="CCQ314" s="1"/>
      <c r="CCR314" s="1"/>
      <c r="CCS314" s="1"/>
      <c r="CCT314" s="1"/>
      <c r="CCU314" s="1"/>
      <c r="CCV314" s="1"/>
      <c r="CCW314" s="1"/>
      <c r="CCX314" s="1"/>
      <c r="CCY314" s="1"/>
      <c r="CCZ314" s="1"/>
      <c r="CDA314" s="1"/>
      <c r="CDB314" s="1"/>
      <c r="CDC314" s="1"/>
      <c r="CDD314" s="1"/>
      <c r="CDE314" s="1"/>
      <c r="CDF314" s="1"/>
      <c r="CDG314" s="1"/>
      <c r="CDH314" s="1"/>
      <c r="CDI314" s="1"/>
      <c r="CDJ314" s="1"/>
      <c r="CDK314" s="1"/>
      <c r="CDL314" s="1"/>
      <c r="CDM314" s="1"/>
      <c r="CDN314" s="1"/>
      <c r="CDO314" s="1"/>
      <c r="CDP314" s="1"/>
      <c r="CDQ314" s="1"/>
      <c r="CDR314" s="1"/>
      <c r="CDS314" s="1"/>
      <c r="CDT314" s="1"/>
      <c r="CDU314" s="1"/>
      <c r="CDV314" s="1"/>
      <c r="CDW314" s="1"/>
      <c r="CDX314" s="1"/>
      <c r="CDY314" s="1"/>
      <c r="CDZ314" s="1"/>
      <c r="CEA314" s="1"/>
      <c r="CEB314" s="1"/>
      <c r="CEC314" s="1"/>
      <c r="CED314" s="1"/>
      <c r="CEE314" s="1"/>
      <c r="CEF314" s="1"/>
      <c r="CEG314" s="1"/>
      <c r="CEH314" s="1"/>
      <c r="CEI314" s="1"/>
      <c r="CEJ314" s="1"/>
      <c r="CEK314" s="1"/>
      <c r="CEL314" s="1"/>
      <c r="CEM314" s="1"/>
      <c r="CEN314" s="1"/>
      <c r="CEO314" s="1"/>
      <c r="CEP314" s="1"/>
      <c r="CEQ314" s="1"/>
      <c r="CER314" s="1"/>
      <c r="CES314" s="1"/>
      <c r="CET314" s="1"/>
      <c r="CEU314" s="1"/>
      <c r="CEV314" s="1"/>
      <c r="CEW314" s="1"/>
      <c r="CEX314" s="1"/>
      <c r="CEY314" s="1"/>
      <c r="CEZ314" s="1"/>
      <c r="CFA314" s="1"/>
      <c r="CFB314" s="1"/>
      <c r="CFC314" s="1"/>
      <c r="CFD314" s="1"/>
      <c r="CFE314" s="1"/>
      <c r="CFF314" s="1"/>
      <c r="CFG314" s="1"/>
      <c r="CFH314" s="1"/>
      <c r="CFI314" s="1"/>
      <c r="CFJ314" s="1"/>
      <c r="CFK314" s="1"/>
      <c r="CFL314" s="1"/>
      <c r="CFM314" s="1"/>
      <c r="CFN314" s="1"/>
      <c r="CFO314" s="1"/>
      <c r="CFP314" s="1"/>
      <c r="CFQ314" s="1"/>
      <c r="CFR314" s="1"/>
      <c r="CFS314" s="1"/>
      <c r="CFT314" s="1"/>
      <c r="CFU314" s="1"/>
      <c r="CFV314" s="1"/>
      <c r="CFW314" s="1"/>
      <c r="CFX314" s="1"/>
      <c r="CFY314" s="1"/>
      <c r="CFZ314" s="1"/>
      <c r="CGA314" s="1"/>
      <c r="CGB314" s="1"/>
      <c r="CGC314" s="1"/>
      <c r="CGD314" s="1"/>
      <c r="CGE314" s="1"/>
      <c r="CGF314" s="1"/>
      <c r="CGG314" s="1"/>
      <c r="CGH314" s="1"/>
      <c r="CGI314" s="1"/>
      <c r="CGJ314" s="1"/>
      <c r="CGK314" s="1"/>
      <c r="CGL314" s="1"/>
      <c r="CGM314" s="1"/>
      <c r="CGN314" s="1"/>
      <c r="CGO314" s="1"/>
      <c r="CGP314" s="1"/>
      <c r="CGQ314" s="1"/>
      <c r="CGR314" s="1"/>
      <c r="CGS314" s="1"/>
      <c r="CGT314" s="1"/>
      <c r="CGU314" s="1"/>
      <c r="CGV314" s="1"/>
      <c r="CGW314" s="1"/>
      <c r="CGX314" s="1"/>
      <c r="CGY314" s="1"/>
      <c r="CGZ314" s="1"/>
      <c r="CHA314" s="1"/>
      <c r="CHB314" s="1"/>
      <c r="CHC314" s="1"/>
      <c r="CHD314" s="1"/>
      <c r="CHE314" s="1"/>
      <c r="CHF314" s="1"/>
      <c r="CHG314" s="1"/>
      <c r="CHH314" s="1"/>
      <c r="CHI314" s="1"/>
      <c r="CHJ314" s="1"/>
      <c r="CHK314" s="1"/>
      <c r="CHL314" s="1"/>
      <c r="CHM314" s="1"/>
      <c r="CHN314" s="1"/>
      <c r="CHO314" s="1"/>
      <c r="CHP314" s="1"/>
      <c r="CHQ314" s="1"/>
      <c r="CHR314" s="1"/>
      <c r="CHS314" s="1"/>
      <c r="CHT314" s="1"/>
      <c r="CHU314" s="1"/>
      <c r="CHV314" s="1"/>
      <c r="CHW314" s="1"/>
      <c r="CHX314" s="1"/>
      <c r="CHY314" s="1"/>
      <c r="CHZ314" s="1"/>
      <c r="CIA314" s="1"/>
      <c r="CIB314" s="1"/>
      <c r="CIC314" s="1"/>
      <c r="CID314" s="1"/>
      <c r="CIE314" s="1"/>
      <c r="CIF314" s="1"/>
      <c r="CIG314" s="1"/>
      <c r="CIH314" s="1"/>
      <c r="CII314" s="1"/>
      <c r="CIJ314" s="1"/>
      <c r="CIK314" s="1"/>
      <c r="CIL314" s="1"/>
      <c r="CIM314" s="1"/>
      <c r="CIN314" s="1"/>
      <c r="CIO314" s="1"/>
      <c r="CIP314" s="1"/>
      <c r="CIQ314" s="1"/>
      <c r="CIR314" s="1"/>
      <c r="CIS314" s="1"/>
      <c r="CIT314" s="1"/>
      <c r="CIU314" s="1"/>
      <c r="CIV314" s="1"/>
      <c r="CIW314" s="1"/>
      <c r="CIX314" s="1"/>
      <c r="CIY314" s="1"/>
      <c r="CIZ314" s="1"/>
      <c r="CJA314" s="1"/>
      <c r="CJB314" s="1"/>
      <c r="CJC314" s="1"/>
      <c r="CJD314" s="1"/>
      <c r="CJE314" s="1"/>
      <c r="CJF314" s="1"/>
      <c r="CJG314" s="1"/>
      <c r="CJH314" s="1"/>
      <c r="CJI314" s="1"/>
      <c r="CJJ314" s="1"/>
      <c r="CJK314" s="1"/>
      <c r="CJL314" s="1"/>
      <c r="CJM314" s="1"/>
      <c r="CJN314" s="1"/>
      <c r="CJO314" s="1"/>
      <c r="CJP314" s="1"/>
      <c r="CJQ314" s="1"/>
      <c r="CJR314" s="1"/>
      <c r="CJS314" s="1"/>
      <c r="CJT314" s="1"/>
      <c r="CJU314" s="1"/>
      <c r="CJV314" s="1"/>
      <c r="CJW314" s="1"/>
      <c r="CJX314" s="1"/>
      <c r="CJY314" s="1"/>
      <c r="CJZ314" s="1"/>
      <c r="CKA314" s="1"/>
      <c r="CKB314" s="1"/>
      <c r="CKC314" s="1"/>
      <c r="CKD314" s="1"/>
      <c r="CKE314" s="1"/>
      <c r="CKF314" s="1"/>
      <c r="CKG314" s="1"/>
      <c r="CKH314" s="1"/>
      <c r="CKI314" s="1"/>
      <c r="CKJ314" s="1"/>
      <c r="CKK314" s="1"/>
      <c r="CKL314" s="1"/>
      <c r="CKM314" s="1"/>
      <c r="CKN314" s="1"/>
      <c r="CKO314" s="1"/>
      <c r="CKP314" s="1"/>
      <c r="CKQ314" s="1"/>
      <c r="CKR314" s="1"/>
      <c r="CKS314" s="1"/>
      <c r="CKT314" s="1"/>
      <c r="CKU314" s="1"/>
      <c r="CKV314" s="1"/>
      <c r="CKW314" s="1"/>
      <c r="CKX314" s="1"/>
      <c r="CKY314" s="1"/>
      <c r="CKZ314" s="1"/>
      <c r="CLA314" s="1"/>
      <c r="CLB314" s="1"/>
      <c r="CLC314" s="1"/>
      <c r="CLD314" s="1"/>
      <c r="CLE314" s="1"/>
      <c r="CLF314" s="1"/>
      <c r="CLG314" s="1"/>
      <c r="CLH314" s="1"/>
      <c r="CLI314" s="1"/>
      <c r="CLJ314" s="1"/>
      <c r="CLK314" s="1"/>
      <c r="CLL314" s="1"/>
      <c r="CLM314" s="1"/>
      <c r="CLN314" s="1"/>
      <c r="CLO314" s="1"/>
      <c r="CLP314" s="1"/>
      <c r="CLQ314" s="1"/>
      <c r="CLR314" s="1"/>
      <c r="CLS314" s="1"/>
      <c r="CLT314" s="1"/>
      <c r="CLU314" s="1"/>
      <c r="CLV314" s="1"/>
      <c r="CLW314" s="1"/>
      <c r="CLX314" s="1"/>
      <c r="CLY314" s="1"/>
      <c r="CLZ314" s="1"/>
      <c r="CMA314" s="1"/>
      <c r="CMB314" s="1"/>
      <c r="CMC314" s="1"/>
      <c r="CMD314" s="1"/>
      <c r="CME314" s="1"/>
      <c r="CMF314" s="1"/>
      <c r="CMG314" s="1"/>
      <c r="CMH314" s="1"/>
      <c r="CMI314" s="1"/>
      <c r="CMJ314" s="1"/>
      <c r="CMK314" s="1"/>
      <c r="CML314" s="1"/>
      <c r="CMM314" s="1"/>
      <c r="CMN314" s="1"/>
      <c r="CMO314" s="1"/>
      <c r="CMP314" s="1"/>
      <c r="CMQ314" s="1"/>
      <c r="CMR314" s="1"/>
      <c r="CMS314" s="1"/>
      <c r="CMT314" s="1"/>
      <c r="CMU314" s="1"/>
      <c r="CMV314" s="1"/>
      <c r="CMW314" s="1"/>
      <c r="CMX314" s="1"/>
      <c r="CMY314" s="1"/>
      <c r="CMZ314" s="1"/>
      <c r="CNA314" s="1"/>
      <c r="CNB314" s="1"/>
      <c r="CNC314" s="1"/>
      <c r="CND314" s="1"/>
      <c r="CNE314" s="1"/>
      <c r="CNF314" s="1"/>
      <c r="CNG314" s="1"/>
      <c r="CNH314" s="1"/>
      <c r="CNI314" s="1"/>
      <c r="CNJ314" s="1"/>
      <c r="CNK314" s="1"/>
      <c r="CNL314" s="1"/>
      <c r="CNM314" s="1"/>
      <c r="CNN314" s="1"/>
      <c r="CNO314" s="1"/>
      <c r="CNP314" s="1"/>
      <c r="CNQ314" s="1"/>
      <c r="CNR314" s="1"/>
      <c r="CNS314" s="1"/>
      <c r="CNT314" s="1"/>
      <c r="CNU314" s="1"/>
      <c r="CNV314" s="1"/>
      <c r="CNW314" s="1"/>
      <c r="CNX314" s="1"/>
      <c r="CNY314" s="1"/>
      <c r="CNZ314" s="1"/>
      <c r="COA314" s="1"/>
      <c r="COB314" s="1"/>
      <c r="COC314" s="1"/>
      <c r="COD314" s="1"/>
      <c r="COE314" s="1"/>
      <c r="COF314" s="1"/>
      <c r="COG314" s="1"/>
      <c r="COH314" s="1"/>
      <c r="COI314" s="1"/>
      <c r="COJ314" s="1"/>
      <c r="COK314" s="1"/>
      <c r="COL314" s="1"/>
      <c r="COM314" s="1"/>
      <c r="CON314" s="1"/>
      <c r="COO314" s="1"/>
      <c r="COP314" s="1"/>
      <c r="COQ314" s="1"/>
      <c r="COR314" s="1"/>
      <c r="COS314" s="1"/>
      <c r="COT314" s="1"/>
      <c r="COU314" s="1"/>
      <c r="COV314" s="1"/>
      <c r="COW314" s="1"/>
      <c r="COX314" s="1"/>
      <c r="COY314" s="1"/>
      <c r="COZ314" s="1"/>
      <c r="CPA314" s="1"/>
      <c r="CPB314" s="1"/>
      <c r="CPC314" s="1"/>
      <c r="CPD314" s="1"/>
      <c r="CPE314" s="1"/>
      <c r="CPF314" s="1"/>
      <c r="CPG314" s="1"/>
      <c r="CPH314" s="1"/>
      <c r="CPI314" s="1"/>
      <c r="CPJ314" s="1"/>
      <c r="CPK314" s="1"/>
      <c r="CPL314" s="1"/>
      <c r="CPM314" s="1"/>
      <c r="CPN314" s="1"/>
      <c r="CPO314" s="1"/>
      <c r="CPP314" s="1"/>
      <c r="CPQ314" s="1"/>
      <c r="CPR314" s="1"/>
      <c r="CPS314" s="1"/>
      <c r="CPT314" s="1"/>
      <c r="CPU314" s="1"/>
      <c r="CPV314" s="1"/>
      <c r="CPW314" s="1"/>
      <c r="CPX314" s="1"/>
      <c r="CPY314" s="1"/>
      <c r="CPZ314" s="1"/>
      <c r="CQA314" s="1"/>
      <c r="CQB314" s="1"/>
      <c r="CQC314" s="1"/>
      <c r="CQD314" s="1"/>
      <c r="CQE314" s="1"/>
      <c r="CQF314" s="1"/>
      <c r="CQG314" s="1"/>
      <c r="CQH314" s="1"/>
      <c r="CQI314" s="1"/>
      <c r="CQJ314" s="1"/>
      <c r="CQK314" s="1"/>
      <c r="CQL314" s="1"/>
      <c r="CQM314" s="1"/>
      <c r="CQN314" s="1"/>
      <c r="CQO314" s="1"/>
      <c r="CQP314" s="1"/>
      <c r="CQQ314" s="1"/>
      <c r="CQR314" s="1"/>
      <c r="CQS314" s="1"/>
      <c r="CQT314" s="1"/>
      <c r="CQU314" s="1"/>
      <c r="CQV314" s="1"/>
      <c r="CQW314" s="1"/>
      <c r="CQX314" s="1"/>
      <c r="CQY314" s="1"/>
      <c r="CQZ314" s="1"/>
      <c r="CRA314" s="1"/>
      <c r="CRB314" s="1"/>
      <c r="CRC314" s="1"/>
      <c r="CRD314" s="1"/>
      <c r="CRE314" s="1"/>
      <c r="CRF314" s="1"/>
      <c r="CRG314" s="1"/>
      <c r="CRH314" s="1"/>
      <c r="CRI314" s="1"/>
      <c r="CRJ314" s="1"/>
      <c r="CRK314" s="1"/>
      <c r="CRL314" s="1"/>
      <c r="CRM314" s="1"/>
      <c r="CRN314" s="1"/>
      <c r="CRO314" s="1"/>
      <c r="CRP314" s="1"/>
      <c r="CRQ314" s="1"/>
      <c r="CRR314" s="1"/>
      <c r="CRS314" s="1"/>
      <c r="CRT314" s="1"/>
      <c r="CRU314" s="1"/>
      <c r="CRV314" s="1"/>
      <c r="CRW314" s="1"/>
      <c r="CRX314" s="1"/>
      <c r="CRY314" s="1"/>
      <c r="CRZ314" s="1"/>
      <c r="CSA314" s="1"/>
      <c r="CSB314" s="1"/>
      <c r="CSC314" s="1"/>
      <c r="CSD314" s="1"/>
      <c r="CSE314" s="1"/>
      <c r="CSF314" s="1"/>
      <c r="CSG314" s="1"/>
      <c r="CSH314" s="1"/>
      <c r="CSI314" s="1"/>
      <c r="CSJ314" s="1"/>
      <c r="CSK314" s="1"/>
      <c r="CSL314" s="1"/>
      <c r="CSM314" s="1"/>
      <c r="CSN314" s="1"/>
      <c r="CSO314" s="1"/>
      <c r="CSP314" s="1"/>
      <c r="CSQ314" s="1"/>
      <c r="CSR314" s="1"/>
      <c r="CSS314" s="1"/>
      <c r="CST314" s="1"/>
      <c r="CSU314" s="1"/>
      <c r="CSV314" s="1"/>
      <c r="CSW314" s="1"/>
      <c r="CSX314" s="1"/>
      <c r="CSY314" s="1"/>
      <c r="CSZ314" s="1"/>
      <c r="CTA314" s="1"/>
      <c r="CTB314" s="1"/>
      <c r="CTC314" s="1"/>
      <c r="CTD314" s="1"/>
      <c r="CTE314" s="1"/>
      <c r="CTF314" s="1"/>
      <c r="CTG314" s="1"/>
      <c r="CTH314" s="1"/>
      <c r="CTI314" s="1"/>
      <c r="CTJ314" s="1"/>
      <c r="CTK314" s="1"/>
      <c r="CTL314" s="1"/>
      <c r="CTM314" s="1"/>
      <c r="CTN314" s="1"/>
      <c r="CTO314" s="1"/>
      <c r="CTP314" s="1"/>
      <c r="CTQ314" s="1"/>
      <c r="CTR314" s="1"/>
      <c r="CTS314" s="1"/>
      <c r="CTT314" s="1"/>
      <c r="CTU314" s="1"/>
      <c r="CTV314" s="1"/>
      <c r="CTW314" s="1"/>
      <c r="CTX314" s="1"/>
      <c r="CTY314" s="1"/>
      <c r="CTZ314" s="1"/>
      <c r="CUA314" s="1"/>
      <c r="CUB314" s="1"/>
      <c r="CUC314" s="1"/>
      <c r="CUD314" s="1"/>
      <c r="CUE314" s="1"/>
      <c r="CUF314" s="1"/>
      <c r="CUG314" s="1"/>
      <c r="CUH314" s="1"/>
      <c r="CUI314" s="1"/>
      <c r="CUJ314" s="1"/>
      <c r="CUK314" s="1"/>
      <c r="CUL314" s="1"/>
      <c r="CUM314" s="1"/>
      <c r="CUN314" s="1"/>
      <c r="CUO314" s="1"/>
      <c r="CUP314" s="1"/>
      <c r="CUQ314" s="1"/>
      <c r="CUR314" s="1"/>
      <c r="CUS314" s="1"/>
      <c r="CUT314" s="1"/>
      <c r="CUU314" s="1"/>
      <c r="CUV314" s="1"/>
      <c r="CUW314" s="1"/>
      <c r="CUX314" s="1"/>
      <c r="CUY314" s="1"/>
      <c r="CUZ314" s="1"/>
      <c r="CVA314" s="1"/>
      <c r="CVB314" s="1"/>
      <c r="CVC314" s="1"/>
      <c r="CVD314" s="1"/>
      <c r="CVE314" s="1"/>
      <c r="CVF314" s="1"/>
      <c r="CVG314" s="1"/>
      <c r="CVH314" s="1"/>
      <c r="CVI314" s="1"/>
      <c r="CVJ314" s="1"/>
      <c r="CVK314" s="1"/>
      <c r="CVL314" s="1"/>
      <c r="CVM314" s="1"/>
      <c r="CVN314" s="1"/>
      <c r="CVO314" s="1"/>
      <c r="CVP314" s="1"/>
      <c r="CVQ314" s="1"/>
      <c r="CVR314" s="1"/>
      <c r="CVS314" s="1"/>
      <c r="CVT314" s="1"/>
      <c r="CVU314" s="1"/>
      <c r="CVV314" s="1"/>
      <c r="CVW314" s="1"/>
      <c r="CVX314" s="1"/>
      <c r="CVY314" s="1"/>
      <c r="CVZ314" s="1"/>
      <c r="CWA314" s="1"/>
      <c r="CWB314" s="1"/>
      <c r="CWC314" s="1"/>
      <c r="CWD314" s="1"/>
      <c r="CWE314" s="1"/>
      <c r="CWF314" s="1"/>
      <c r="CWG314" s="1"/>
      <c r="CWH314" s="1"/>
      <c r="CWI314" s="1"/>
      <c r="CWJ314" s="1"/>
      <c r="CWK314" s="1"/>
      <c r="CWL314" s="1"/>
      <c r="CWM314" s="1"/>
      <c r="CWN314" s="1"/>
      <c r="CWO314" s="1"/>
      <c r="CWP314" s="1"/>
      <c r="CWQ314" s="1"/>
      <c r="CWR314" s="1"/>
      <c r="CWS314" s="1"/>
      <c r="CWT314" s="1"/>
      <c r="CWU314" s="1"/>
      <c r="CWV314" s="1"/>
      <c r="CWW314" s="1"/>
      <c r="CWX314" s="1"/>
      <c r="CWY314" s="1"/>
      <c r="CWZ314" s="1"/>
      <c r="CXA314" s="1"/>
      <c r="CXB314" s="1"/>
      <c r="CXC314" s="1"/>
      <c r="CXD314" s="1"/>
      <c r="CXE314" s="1"/>
      <c r="CXF314" s="1"/>
      <c r="CXG314" s="1"/>
      <c r="CXH314" s="1"/>
      <c r="CXI314" s="1"/>
      <c r="CXJ314" s="1"/>
      <c r="CXK314" s="1"/>
      <c r="CXL314" s="1"/>
      <c r="CXM314" s="1"/>
      <c r="CXN314" s="1"/>
      <c r="CXO314" s="1"/>
      <c r="CXP314" s="1"/>
      <c r="CXQ314" s="1"/>
      <c r="CXR314" s="1"/>
      <c r="CXS314" s="1"/>
      <c r="CXT314" s="1"/>
      <c r="CXU314" s="1"/>
      <c r="CXV314" s="1"/>
      <c r="CXW314" s="1"/>
      <c r="CXX314" s="1"/>
      <c r="CXY314" s="1"/>
      <c r="CXZ314" s="1"/>
      <c r="CYA314" s="1"/>
      <c r="CYB314" s="1"/>
      <c r="CYC314" s="1"/>
      <c r="CYD314" s="1"/>
      <c r="CYE314" s="1"/>
      <c r="CYF314" s="1"/>
      <c r="CYG314" s="1"/>
      <c r="CYH314" s="1"/>
      <c r="CYI314" s="1"/>
      <c r="CYJ314" s="1"/>
      <c r="CYK314" s="1"/>
      <c r="CYL314" s="1"/>
      <c r="CYM314" s="1"/>
      <c r="CYN314" s="1"/>
      <c r="CYO314" s="1"/>
      <c r="CYP314" s="1"/>
      <c r="CYQ314" s="1"/>
      <c r="CYR314" s="1"/>
      <c r="CYS314" s="1"/>
      <c r="CYT314" s="1"/>
      <c r="CYU314" s="1"/>
      <c r="CYV314" s="1"/>
      <c r="CYW314" s="1"/>
      <c r="CYX314" s="1"/>
      <c r="CYY314" s="1"/>
      <c r="CYZ314" s="1"/>
      <c r="CZA314" s="1"/>
      <c r="CZB314" s="1"/>
      <c r="CZC314" s="1"/>
      <c r="CZD314" s="1"/>
      <c r="CZE314" s="1"/>
      <c r="CZF314" s="1"/>
      <c r="CZG314" s="1"/>
      <c r="CZH314" s="1"/>
      <c r="CZI314" s="1"/>
      <c r="CZJ314" s="1"/>
      <c r="CZK314" s="1"/>
      <c r="CZL314" s="1"/>
      <c r="CZM314" s="1"/>
      <c r="CZN314" s="1"/>
      <c r="CZO314" s="1"/>
      <c r="CZP314" s="1"/>
      <c r="CZQ314" s="1"/>
      <c r="CZR314" s="1"/>
      <c r="CZS314" s="1"/>
      <c r="CZT314" s="1"/>
      <c r="CZU314" s="1"/>
      <c r="CZV314" s="1"/>
      <c r="CZW314" s="1"/>
      <c r="CZX314" s="1"/>
      <c r="CZY314" s="1"/>
      <c r="CZZ314" s="1"/>
      <c r="DAA314" s="1"/>
      <c r="DAB314" s="1"/>
      <c r="DAC314" s="1"/>
      <c r="DAD314" s="1"/>
      <c r="DAE314" s="1"/>
      <c r="DAF314" s="1"/>
      <c r="DAG314" s="1"/>
      <c r="DAH314" s="1"/>
      <c r="DAI314" s="1"/>
      <c r="DAJ314" s="1"/>
      <c r="DAK314" s="1"/>
      <c r="DAL314" s="1"/>
      <c r="DAM314" s="1"/>
      <c r="DAN314" s="1"/>
      <c r="DAO314" s="1"/>
      <c r="DAP314" s="1"/>
      <c r="DAQ314" s="1"/>
      <c r="DAR314" s="1"/>
      <c r="DAS314" s="1"/>
      <c r="DAT314" s="1"/>
      <c r="DAU314" s="1"/>
      <c r="DAV314" s="1"/>
      <c r="DAW314" s="1"/>
      <c r="DAX314" s="1"/>
      <c r="DAY314" s="1"/>
      <c r="DAZ314" s="1"/>
      <c r="DBA314" s="1"/>
      <c r="DBB314" s="1"/>
      <c r="DBC314" s="1"/>
      <c r="DBD314" s="1"/>
      <c r="DBE314" s="1"/>
      <c r="DBF314" s="1"/>
      <c r="DBG314" s="1"/>
      <c r="DBH314" s="1"/>
      <c r="DBI314" s="1"/>
      <c r="DBJ314" s="1"/>
      <c r="DBK314" s="1"/>
      <c r="DBL314" s="1"/>
      <c r="DBM314" s="1"/>
      <c r="DBN314" s="1"/>
      <c r="DBO314" s="1"/>
      <c r="DBP314" s="1"/>
      <c r="DBQ314" s="1"/>
      <c r="DBR314" s="1"/>
      <c r="DBS314" s="1"/>
      <c r="DBT314" s="1"/>
      <c r="DBU314" s="1"/>
      <c r="DBV314" s="1"/>
      <c r="DBW314" s="1"/>
      <c r="DBX314" s="1"/>
      <c r="DBY314" s="1"/>
      <c r="DBZ314" s="1"/>
      <c r="DCA314" s="1"/>
      <c r="DCB314" s="1"/>
      <c r="DCC314" s="1"/>
      <c r="DCD314" s="1"/>
      <c r="DCE314" s="1"/>
      <c r="DCF314" s="1"/>
      <c r="DCG314" s="1"/>
      <c r="DCH314" s="1"/>
      <c r="DCI314" s="1"/>
      <c r="DCJ314" s="1"/>
      <c r="DCK314" s="1"/>
      <c r="DCL314" s="1"/>
      <c r="DCM314" s="1"/>
      <c r="DCN314" s="1"/>
      <c r="DCO314" s="1"/>
      <c r="DCP314" s="1"/>
      <c r="DCQ314" s="1"/>
      <c r="DCR314" s="1"/>
      <c r="DCS314" s="1"/>
      <c r="DCT314" s="1"/>
      <c r="DCU314" s="1"/>
      <c r="DCV314" s="1"/>
      <c r="DCW314" s="1"/>
      <c r="DCX314" s="1"/>
      <c r="DCY314" s="1"/>
      <c r="DCZ314" s="1"/>
      <c r="DDA314" s="1"/>
      <c r="DDB314" s="1"/>
      <c r="DDC314" s="1"/>
      <c r="DDD314" s="1"/>
      <c r="DDE314" s="1"/>
      <c r="DDF314" s="1"/>
      <c r="DDG314" s="1"/>
      <c r="DDH314" s="1"/>
      <c r="DDI314" s="1"/>
      <c r="DDJ314" s="1"/>
      <c r="DDK314" s="1"/>
      <c r="DDL314" s="1"/>
      <c r="DDM314" s="1"/>
      <c r="DDN314" s="1"/>
      <c r="DDO314" s="1"/>
      <c r="DDP314" s="1"/>
      <c r="DDQ314" s="1"/>
      <c r="DDR314" s="1"/>
      <c r="DDS314" s="1"/>
      <c r="DDT314" s="1"/>
      <c r="DDU314" s="1"/>
      <c r="DDV314" s="1"/>
      <c r="DDW314" s="1"/>
      <c r="DDX314" s="1"/>
      <c r="DDY314" s="1"/>
      <c r="DDZ314" s="1"/>
      <c r="DEA314" s="1"/>
      <c r="DEB314" s="1"/>
      <c r="DEC314" s="1"/>
      <c r="DED314" s="1"/>
      <c r="DEE314" s="1"/>
      <c r="DEF314" s="1"/>
      <c r="DEG314" s="1"/>
      <c r="DEH314" s="1"/>
      <c r="DEI314" s="1"/>
      <c r="DEJ314" s="1"/>
      <c r="DEK314" s="1"/>
      <c r="DEL314" s="1"/>
      <c r="DEM314" s="1"/>
      <c r="DEN314" s="1"/>
      <c r="DEO314" s="1"/>
      <c r="DEP314" s="1"/>
      <c r="DEQ314" s="1"/>
      <c r="DER314" s="1"/>
      <c r="DES314" s="1"/>
      <c r="DET314" s="1"/>
      <c r="DEU314" s="1"/>
      <c r="DEV314" s="1"/>
      <c r="DEW314" s="1"/>
      <c r="DEX314" s="1"/>
      <c r="DEY314" s="1"/>
      <c r="DEZ314" s="1"/>
      <c r="DFA314" s="1"/>
      <c r="DFB314" s="1"/>
      <c r="DFC314" s="1"/>
      <c r="DFD314" s="1"/>
      <c r="DFE314" s="1"/>
      <c r="DFF314" s="1"/>
      <c r="DFG314" s="1"/>
      <c r="DFH314" s="1"/>
      <c r="DFI314" s="1"/>
      <c r="DFJ314" s="1"/>
      <c r="DFK314" s="1"/>
      <c r="DFL314" s="1"/>
      <c r="DFM314" s="1"/>
      <c r="DFN314" s="1"/>
      <c r="DFO314" s="1"/>
      <c r="DFP314" s="1"/>
      <c r="DFQ314" s="1"/>
      <c r="DFR314" s="1"/>
      <c r="DFS314" s="1"/>
      <c r="DFT314" s="1"/>
      <c r="DFU314" s="1"/>
      <c r="DFV314" s="1"/>
      <c r="DFW314" s="1"/>
      <c r="DFX314" s="1"/>
      <c r="DFY314" s="1"/>
      <c r="DFZ314" s="1"/>
      <c r="DGA314" s="1"/>
      <c r="DGB314" s="1"/>
      <c r="DGC314" s="1"/>
      <c r="DGD314" s="1"/>
      <c r="DGE314" s="1"/>
      <c r="DGF314" s="1"/>
      <c r="DGG314" s="1"/>
      <c r="DGH314" s="1"/>
      <c r="DGI314" s="1"/>
      <c r="DGJ314" s="1"/>
      <c r="DGK314" s="1"/>
      <c r="DGL314" s="1"/>
      <c r="DGM314" s="1"/>
      <c r="DGN314" s="1"/>
      <c r="DGO314" s="1"/>
      <c r="DGP314" s="1"/>
      <c r="DGQ314" s="1"/>
      <c r="DGR314" s="1"/>
      <c r="DGS314" s="1"/>
      <c r="DGT314" s="1"/>
      <c r="DGU314" s="1"/>
      <c r="DGV314" s="1"/>
      <c r="DGW314" s="1"/>
      <c r="DGX314" s="1"/>
      <c r="DGY314" s="1"/>
      <c r="DGZ314" s="1"/>
      <c r="DHA314" s="1"/>
      <c r="DHB314" s="1"/>
      <c r="DHC314" s="1"/>
      <c r="DHD314" s="1"/>
      <c r="DHE314" s="1"/>
      <c r="DHF314" s="1"/>
      <c r="DHG314" s="1"/>
      <c r="DHH314" s="1"/>
      <c r="DHI314" s="1"/>
      <c r="DHJ314" s="1"/>
      <c r="DHK314" s="1"/>
      <c r="DHL314" s="1"/>
      <c r="DHM314" s="1"/>
      <c r="DHN314" s="1"/>
      <c r="DHO314" s="1"/>
      <c r="DHP314" s="1"/>
      <c r="DHQ314" s="1"/>
      <c r="DHR314" s="1"/>
      <c r="DHS314" s="1"/>
      <c r="DHT314" s="1"/>
      <c r="DHU314" s="1"/>
      <c r="DHV314" s="1"/>
      <c r="DHW314" s="1"/>
      <c r="DHX314" s="1"/>
      <c r="DHY314" s="1"/>
      <c r="DHZ314" s="1"/>
      <c r="DIA314" s="1"/>
      <c r="DIB314" s="1"/>
      <c r="DIC314" s="1"/>
      <c r="DID314" s="1"/>
      <c r="DIE314" s="1"/>
      <c r="DIF314" s="1"/>
      <c r="DIG314" s="1"/>
      <c r="DIH314" s="1"/>
      <c r="DII314" s="1"/>
      <c r="DIJ314" s="1"/>
      <c r="DIK314" s="1"/>
      <c r="DIL314" s="1"/>
      <c r="DIM314" s="1"/>
      <c r="DIN314" s="1"/>
      <c r="DIO314" s="1"/>
      <c r="DIP314" s="1"/>
      <c r="DIQ314" s="1"/>
      <c r="DIR314" s="1"/>
      <c r="DIS314" s="1"/>
      <c r="DIT314" s="1"/>
      <c r="DIU314" s="1"/>
      <c r="DIV314" s="1"/>
      <c r="DIW314" s="1"/>
      <c r="DIX314" s="1"/>
      <c r="DIY314" s="1"/>
      <c r="DIZ314" s="1"/>
      <c r="DJA314" s="1"/>
      <c r="DJB314" s="1"/>
      <c r="DJC314" s="1"/>
      <c r="DJD314" s="1"/>
      <c r="DJE314" s="1"/>
      <c r="DJF314" s="1"/>
      <c r="DJG314" s="1"/>
      <c r="DJH314" s="1"/>
      <c r="DJI314" s="1"/>
      <c r="DJJ314" s="1"/>
      <c r="DJK314" s="1"/>
      <c r="DJL314" s="1"/>
      <c r="DJM314" s="1"/>
      <c r="DJN314" s="1"/>
      <c r="DJO314" s="1"/>
      <c r="DJP314" s="1"/>
      <c r="DJQ314" s="1"/>
      <c r="DJR314" s="1"/>
      <c r="DJS314" s="1"/>
      <c r="DJT314" s="1"/>
      <c r="DJU314" s="1"/>
      <c r="DJV314" s="1"/>
      <c r="DJW314" s="1"/>
      <c r="DJX314" s="1"/>
      <c r="DJY314" s="1"/>
      <c r="DJZ314" s="1"/>
      <c r="DKA314" s="1"/>
      <c r="DKB314" s="1"/>
      <c r="DKC314" s="1"/>
      <c r="DKD314" s="1"/>
      <c r="DKE314" s="1"/>
      <c r="DKF314" s="1"/>
      <c r="DKG314" s="1"/>
      <c r="DKH314" s="1"/>
      <c r="DKI314" s="1"/>
      <c r="DKJ314" s="1"/>
      <c r="DKK314" s="1"/>
      <c r="DKL314" s="1"/>
      <c r="DKM314" s="1"/>
      <c r="DKN314" s="1"/>
      <c r="DKO314" s="1"/>
      <c r="DKP314" s="1"/>
      <c r="DKQ314" s="1"/>
      <c r="DKR314" s="1"/>
      <c r="DKS314" s="1"/>
      <c r="DKT314" s="1"/>
      <c r="DKU314" s="1"/>
      <c r="DKV314" s="1"/>
      <c r="DKW314" s="1"/>
      <c r="DKX314" s="1"/>
      <c r="DKY314" s="1"/>
      <c r="DKZ314" s="1"/>
      <c r="DLA314" s="1"/>
      <c r="DLB314" s="1"/>
      <c r="DLC314" s="1"/>
      <c r="DLD314" s="1"/>
      <c r="DLE314" s="1"/>
      <c r="DLF314" s="1"/>
      <c r="DLG314" s="1"/>
      <c r="DLH314" s="1"/>
      <c r="DLI314" s="1"/>
      <c r="DLJ314" s="1"/>
      <c r="DLK314" s="1"/>
      <c r="DLL314" s="1"/>
      <c r="DLM314" s="1"/>
      <c r="DLN314" s="1"/>
      <c r="DLO314" s="1"/>
      <c r="DLP314" s="1"/>
      <c r="DLQ314" s="1"/>
      <c r="DLR314" s="1"/>
      <c r="DLS314" s="1"/>
      <c r="DLT314" s="1"/>
      <c r="DLU314" s="1"/>
      <c r="DLV314" s="1"/>
      <c r="DLW314" s="1"/>
      <c r="DLX314" s="1"/>
      <c r="DLY314" s="1"/>
      <c r="DLZ314" s="1"/>
      <c r="DMA314" s="1"/>
      <c r="DMB314" s="1"/>
      <c r="DMC314" s="1"/>
      <c r="DMD314" s="1"/>
      <c r="DME314" s="1"/>
      <c r="DMF314" s="1"/>
      <c r="DMG314" s="1"/>
      <c r="DMH314" s="1"/>
      <c r="DMI314" s="1"/>
      <c r="DMJ314" s="1"/>
      <c r="DMK314" s="1"/>
      <c r="DML314" s="1"/>
      <c r="DMM314" s="1"/>
      <c r="DMN314" s="1"/>
      <c r="DMO314" s="1"/>
      <c r="DMP314" s="1"/>
      <c r="DMQ314" s="1"/>
      <c r="DMR314" s="1"/>
      <c r="DMS314" s="1"/>
      <c r="DMT314" s="1"/>
      <c r="DMU314" s="1"/>
      <c r="DMV314" s="1"/>
      <c r="DMW314" s="1"/>
      <c r="DMX314" s="1"/>
      <c r="DMY314" s="1"/>
      <c r="DMZ314" s="1"/>
      <c r="DNA314" s="1"/>
      <c r="DNB314" s="1"/>
      <c r="DNC314" s="1"/>
      <c r="DND314" s="1"/>
      <c r="DNE314" s="1"/>
      <c r="DNF314" s="1"/>
      <c r="DNG314" s="1"/>
      <c r="DNH314" s="1"/>
      <c r="DNI314" s="1"/>
      <c r="DNJ314" s="1"/>
      <c r="DNK314" s="1"/>
      <c r="DNL314" s="1"/>
      <c r="DNM314" s="1"/>
      <c r="DNN314" s="1"/>
      <c r="DNO314" s="1"/>
      <c r="DNP314" s="1"/>
      <c r="DNQ314" s="1"/>
      <c r="DNR314" s="1"/>
      <c r="DNS314" s="1"/>
      <c r="DNT314" s="1"/>
      <c r="DNU314" s="1"/>
      <c r="DNV314" s="1"/>
      <c r="DNW314" s="1"/>
      <c r="DNX314" s="1"/>
      <c r="DNY314" s="1"/>
      <c r="DNZ314" s="1"/>
      <c r="DOA314" s="1"/>
      <c r="DOB314" s="1"/>
      <c r="DOC314" s="1"/>
      <c r="DOD314" s="1"/>
      <c r="DOE314" s="1"/>
      <c r="DOF314" s="1"/>
      <c r="DOG314" s="1"/>
      <c r="DOH314" s="1"/>
      <c r="DOI314" s="1"/>
      <c r="DOJ314" s="1"/>
      <c r="DOK314" s="1"/>
      <c r="DOL314" s="1"/>
      <c r="DOM314" s="1"/>
      <c r="DON314" s="1"/>
      <c r="DOO314" s="1"/>
      <c r="DOP314" s="1"/>
      <c r="DOQ314" s="1"/>
      <c r="DOR314" s="1"/>
      <c r="DOS314" s="1"/>
      <c r="DOT314" s="1"/>
      <c r="DOU314" s="1"/>
      <c r="DOV314" s="1"/>
      <c r="DOW314" s="1"/>
      <c r="DOX314" s="1"/>
      <c r="DOY314" s="1"/>
      <c r="DOZ314" s="1"/>
      <c r="DPA314" s="1"/>
      <c r="DPB314" s="1"/>
      <c r="DPC314" s="1"/>
      <c r="DPD314" s="1"/>
      <c r="DPE314" s="1"/>
      <c r="DPF314" s="1"/>
      <c r="DPG314" s="1"/>
      <c r="DPH314" s="1"/>
      <c r="DPI314" s="1"/>
      <c r="DPJ314" s="1"/>
      <c r="DPK314" s="1"/>
      <c r="DPL314" s="1"/>
      <c r="DPM314" s="1"/>
      <c r="DPN314" s="1"/>
      <c r="DPO314" s="1"/>
      <c r="DPP314" s="1"/>
      <c r="DPQ314" s="1"/>
      <c r="DPR314" s="1"/>
      <c r="DPS314" s="1"/>
      <c r="DPT314" s="1"/>
      <c r="DPU314" s="1"/>
      <c r="DPV314" s="1"/>
      <c r="DPW314" s="1"/>
      <c r="DPX314" s="1"/>
      <c r="DPY314" s="1"/>
      <c r="DPZ314" s="1"/>
      <c r="DQA314" s="1"/>
      <c r="DQB314" s="1"/>
      <c r="DQC314" s="1"/>
      <c r="DQD314" s="1"/>
      <c r="DQE314" s="1"/>
      <c r="DQF314" s="1"/>
      <c r="DQG314" s="1"/>
      <c r="DQH314" s="1"/>
      <c r="DQI314" s="1"/>
      <c r="DQJ314" s="1"/>
      <c r="DQK314" s="1"/>
      <c r="DQL314" s="1"/>
      <c r="DQM314" s="1"/>
      <c r="DQN314" s="1"/>
      <c r="DQO314" s="1"/>
      <c r="DQP314" s="1"/>
      <c r="DQQ314" s="1"/>
      <c r="DQR314" s="1"/>
      <c r="DQS314" s="1"/>
      <c r="DQT314" s="1"/>
      <c r="DQU314" s="1"/>
      <c r="DQV314" s="1"/>
      <c r="DQW314" s="1"/>
      <c r="DQX314" s="1"/>
      <c r="DQY314" s="1"/>
      <c r="DQZ314" s="1"/>
      <c r="DRA314" s="1"/>
      <c r="DRB314" s="1"/>
      <c r="DRC314" s="1"/>
      <c r="DRD314" s="1"/>
      <c r="DRE314" s="1"/>
      <c r="DRF314" s="1"/>
      <c r="DRG314" s="1"/>
      <c r="DRH314" s="1"/>
      <c r="DRI314" s="1"/>
      <c r="DRJ314" s="1"/>
      <c r="DRK314" s="1"/>
      <c r="DRL314" s="1"/>
      <c r="DRM314" s="1"/>
      <c r="DRN314" s="1"/>
      <c r="DRO314" s="1"/>
      <c r="DRP314" s="1"/>
      <c r="DRQ314" s="1"/>
      <c r="DRR314" s="1"/>
      <c r="DRS314" s="1"/>
      <c r="DRT314" s="1"/>
      <c r="DRU314" s="1"/>
      <c r="DRV314" s="1"/>
      <c r="DRW314" s="1"/>
      <c r="DRX314" s="1"/>
      <c r="DRY314" s="1"/>
      <c r="DRZ314" s="1"/>
      <c r="DSA314" s="1"/>
      <c r="DSB314" s="1"/>
      <c r="DSC314" s="1"/>
      <c r="DSD314" s="1"/>
      <c r="DSE314" s="1"/>
      <c r="DSF314" s="1"/>
      <c r="DSG314" s="1"/>
      <c r="DSH314" s="1"/>
      <c r="DSI314" s="1"/>
      <c r="DSJ314" s="1"/>
      <c r="DSK314" s="1"/>
      <c r="DSL314" s="1"/>
      <c r="DSM314" s="1"/>
      <c r="DSN314" s="1"/>
      <c r="DSO314" s="1"/>
      <c r="DSP314" s="1"/>
      <c r="DSQ314" s="1"/>
      <c r="DSR314" s="1"/>
      <c r="DSS314" s="1"/>
      <c r="DST314" s="1"/>
      <c r="DSU314" s="1"/>
      <c r="DSV314" s="1"/>
      <c r="DSW314" s="1"/>
      <c r="DSX314" s="1"/>
      <c r="DSY314" s="1"/>
      <c r="DSZ314" s="1"/>
      <c r="DTA314" s="1"/>
      <c r="DTB314" s="1"/>
      <c r="DTC314" s="1"/>
      <c r="DTD314" s="1"/>
      <c r="DTE314" s="1"/>
      <c r="DTF314" s="1"/>
      <c r="DTG314" s="1"/>
      <c r="DTH314" s="1"/>
      <c r="DTI314" s="1"/>
      <c r="DTJ314" s="1"/>
      <c r="DTK314" s="1"/>
      <c r="DTL314" s="1"/>
      <c r="DTM314" s="1"/>
      <c r="DTN314" s="1"/>
      <c r="DTO314" s="1"/>
      <c r="DTP314" s="1"/>
      <c r="DTQ314" s="1"/>
      <c r="DTR314" s="1"/>
      <c r="DTS314" s="1"/>
      <c r="DTT314" s="1"/>
      <c r="DTU314" s="1"/>
      <c r="DTV314" s="1"/>
      <c r="DTW314" s="1"/>
      <c r="DTX314" s="1"/>
      <c r="DTY314" s="1"/>
      <c r="DTZ314" s="1"/>
      <c r="DUA314" s="1"/>
      <c r="DUB314" s="1"/>
      <c r="DUC314" s="1"/>
      <c r="DUD314" s="1"/>
      <c r="DUE314" s="1"/>
      <c r="DUF314" s="1"/>
      <c r="DUG314" s="1"/>
      <c r="DUH314" s="1"/>
      <c r="DUI314" s="1"/>
      <c r="DUJ314" s="1"/>
      <c r="DUK314" s="1"/>
      <c r="DUL314" s="1"/>
      <c r="DUM314" s="1"/>
      <c r="DUN314" s="1"/>
      <c r="DUO314" s="1"/>
      <c r="DUP314" s="1"/>
      <c r="DUQ314" s="1"/>
      <c r="DUR314" s="1"/>
      <c r="DUS314" s="1"/>
      <c r="DUT314" s="1"/>
      <c r="DUU314" s="1"/>
      <c r="DUV314" s="1"/>
      <c r="DUW314" s="1"/>
      <c r="DUX314" s="1"/>
      <c r="DUY314" s="1"/>
      <c r="DUZ314" s="1"/>
      <c r="DVA314" s="1"/>
      <c r="DVB314" s="1"/>
      <c r="DVC314" s="1"/>
      <c r="DVD314" s="1"/>
      <c r="DVE314" s="1"/>
      <c r="DVF314" s="1"/>
      <c r="DVG314" s="1"/>
      <c r="DVH314" s="1"/>
      <c r="DVI314" s="1"/>
      <c r="DVJ314" s="1"/>
      <c r="DVK314" s="1"/>
      <c r="DVL314" s="1"/>
      <c r="DVM314" s="1"/>
      <c r="DVN314" s="1"/>
      <c r="DVO314" s="1"/>
      <c r="DVP314" s="1"/>
      <c r="DVQ314" s="1"/>
      <c r="DVR314" s="1"/>
      <c r="DVS314" s="1"/>
      <c r="DVT314" s="1"/>
      <c r="DVU314" s="1"/>
      <c r="DVV314" s="1"/>
      <c r="DVW314" s="1"/>
      <c r="DVX314" s="1"/>
      <c r="DVY314" s="1"/>
      <c r="DVZ314" s="1"/>
      <c r="DWA314" s="1"/>
      <c r="DWB314" s="1"/>
      <c r="DWC314" s="1"/>
      <c r="DWD314" s="1"/>
      <c r="DWE314" s="1"/>
      <c r="DWF314" s="1"/>
      <c r="DWG314" s="1"/>
      <c r="DWH314" s="1"/>
      <c r="DWI314" s="1"/>
      <c r="DWJ314" s="1"/>
      <c r="DWK314" s="1"/>
      <c r="DWL314" s="1"/>
      <c r="DWM314" s="1"/>
      <c r="DWN314" s="1"/>
      <c r="DWO314" s="1"/>
      <c r="DWP314" s="1"/>
      <c r="DWQ314" s="1"/>
      <c r="DWR314" s="1"/>
      <c r="DWS314" s="1"/>
      <c r="DWT314" s="1"/>
      <c r="DWU314" s="1"/>
      <c r="DWV314" s="1"/>
      <c r="DWW314" s="1"/>
      <c r="DWX314" s="1"/>
      <c r="DWY314" s="1"/>
      <c r="DWZ314" s="1"/>
      <c r="DXA314" s="1"/>
      <c r="DXB314" s="1"/>
      <c r="DXC314" s="1"/>
      <c r="DXD314" s="1"/>
      <c r="DXE314" s="1"/>
      <c r="DXF314" s="1"/>
      <c r="DXG314" s="1"/>
      <c r="DXH314" s="1"/>
      <c r="DXI314" s="1"/>
      <c r="DXJ314" s="1"/>
      <c r="DXK314" s="1"/>
      <c r="DXL314" s="1"/>
      <c r="DXM314" s="1"/>
      <c r="DXN314" s="1"/>
      <c r="DXO314" s="1"/>
      <c r="DXP314" s="1"/>
      <c r="DXQ314" s="1"/>
      <c r="DXR314" s="1"/>
      <c r="DXS314" s="1"/>
      <c r="DXT314" s="1"/>
      <c r="DXU314" s="1"/>
      <c r="DXV314" s="1"/>
      <c r="DXW314" s="1"/>
      <c r="DXX314" s="1"/>
      <c r="DXY314" s="1"/>
      <c r="DXZ314" s="1"/>
      <c r="DYA314" s="1"/>
      <c r="DYB314" s="1"/>
      <c r="DYC314" s="1"/>
      <c r="DYD314" s="1"/>
      <c r="DYE314" s="1"/>
      <c r="DYF314" s="1"/>
      <c r="DYG314" s="1"/>
      <c r="DYH314" s="1"/>
      <c r="DYI314" s="1"/>
      <c r="DYJ314" s="1"/>
      <c r="DYK314" s="1"/>
      <c r="DYL314" s="1"/>
      <c r="DYM314" s="1"/>
      <c r="DYN314" s="1"/>
      <c r="DYO314" s="1"/>
      <c r="DYP314" s="1"/>
      <c r="DYQ314" s="1"/>
      <c r="DYR314" s="1"/>
      <c r="DYS314" s="1"/>
      <c r="DYT314" s="1"/>
      <c r="DYU314" s="1"/>
      <c r="DYV314" s="1"/>
      <c r="DYW314" s="1"/>
      <c r="DYX314" s="1"/>
      <c r="DYY314" s="1"/>
      <c r="DYZ314" s="1"/>
      <c r="DZA314" s="1"/>
      <c r="DZB314" s="1"/>
      <c r="DZC314" s="1"/>
      <c r="DZD314" s="1"/>
      <c r="DZE314" s="1"/>
      <c r="DZF314" s="1"/>
      <c r="DZG314" s="1"/>
      <c r="DZH314" s="1"/>
      <c r="DZI314" s="1"/>
      <c r="DZJ314" s="1"/>
      <c r="DZK314" s="1"/>
      <c r="DZL314" s="1"/>
      <c r="DZM314" s="1"/>
      <c r="DZN314" s="1"/>
      <c r="DZO314" s="1"/>
      <c r="DZP314" s="1"/>
      <c r="DZQ314" s="1"/>
      <c r="DZR314" s="1"/>
      <c r="DZS314" s="1"/>
      <c r="DZT314" s="1"/>
      <c r="DZU314" s="1"/>
      <c r="DZV314" s="1"/>
      <c r="DZW314" s="1"/>
      <c r="DZX314" s="1"/>
      <c r="DZY314" s="1"/>
      <c r="DZZ314" s="1"/>
      <c r="EAA314" s="1"/>
      <c r="EAB314" s="1"/>
      <c r="EAC314" s="1"/>
      <c r="EAD314" s="1"/>
      <c r="EAE314" s="1"/>
      <c r="EAF314" s="1"/>
      <c r="EAG314" s="1"/>
      <c r="EAH314" s="1"/>
      <c r="EAI314" s="1"/>
      <c r="EAJ314" s="1"/>
      <c r="EAK314" s="1"/>
      <c r="EAL314" s="1"/>
      <c r="EAM314" s="1"/>
      <c r="EAN314" s="1"/>
      <c r="EAO314" s="1"/>
      <c r="EAP314" s="1"/>
      <c r="EAQ314" s="1"/>
      <c r="EAR314" s="1"/>
      <c r="EAS314" s="1"/>
      <c r="EAT314" s="1"/>
      <c r="EAU314" s="1"/>
      <c r="EAV314" s="1"/>
      <c r="EAW314" s="1"/>
      <c r="EAX314" s="1"/>
      <c r="EAY314" s="1"/>
      <c r="EAZ314" s="1"/>
      <c r="EBA314" s="1"/>
      <c r="EBB314" s="1"/>
      <c r="EBC314" s="1"/>
      <c r="EBD314" s="1"/>
      <c r="EBE314" s="1"/>
      <c r="EBF314" s="1"/>
      <c r="EBG314" s="1"/>
      <c r="EBH314" s="1"/>
      <c r="EBI314" s="1"/>
      <c r="EBJ314" s="1"/>
      <c r="EBK314" s="1"/>
      <c r="EBL314" s="1"/>
      <c r="EBM314" s="1"/>
      <c r="EBN314" s="1"/>
      <c r="EBO314" s="1"/>
      <c r="EBP314" s="1"/>
      <c r="EBQ314" s="1"/>
      <c r="EBR314" s="1"/>
      <c r="EBS314" s="1"/>
      <c r="EBT314" s="1"/>
      <c r="EBU314" s="1"/>
      <c r="EBV314" s="1"/>
      <c r="EBW314" s="1"/>
      <c r="EBX314" s="1"/>
      <c r="EBY314" s="1"/>
      <c r="EBZ314" s="1"/>
      <c r="ECA314" s="1"/>
      <c r="ECB314" s="1"/>
      <c r="ECC314" s="1"/>
      <c r="ECD314" s="1"/>
      <c r="ECE314" s="1"/>
      <c r="ECF314" s="1"/>
      <c r="ECG314" s="1"/>
      <c r="ECH314" s="1"/>
      <c r="ECI314" s="1"/>
      <c r="ECJ314" s="1"/>
      <c r="ECK314" s="1"/>
      <c r="ECL314" s="1"/>
      <c r="ECM314" s="1"/>
      <c r="ECN314" s="1"/>
      <c r="ECO314" s="1"/>
      <c r="ECP314" s="1"/>
      <c r="ECQ314" s="1"/>
      <c r="ECR314" s="1"/>
      <c r="ECS314" s="1"/>
      <c r="ECT314" s="1"/>
      <c r="ECU314" s="1"/>
      <c r="ECV314" s="1"/>
      <c r="ECW314" s="1"/>
      <c r="ECX314" s="1"/>
      <c r="ECY314" s="1"/>
      <c r="ECZ314" s="1"/>
      <c r="EDA314" s="1"/>
      <c r="EDB314" s="1"/>
      <c r="EDC314" s="1"/>
      <c r="EDD314" s="1"/>
      <c r="EDE314" s="1"/>
      <c r="EDF314" s="1"/>
      <c r="EDG314" s="1"/>
      <c r="EDH314" s="1"/>
      <c r="EDI314" s="1"/>
      <c r="EDJ314" s="1"/>
      <c r="EDK314" s="1"/>
      <c r="EDL314" s="1"/>
      <c r="EDM314" s="1"/>
      <c r="EDN314" s="1"/>
      <c r="EDO314" s="1"/>
      <c r="EDP314" s="1"/>
      <c r="EDQ314" s="1"/>
      <c r="EDR314" s="1"/>
      <c r="EDS314" s="1"/>
      <c r="EDT314" s="1"/>
      <c r="EDU314" s="1"/>
      <c r="EDV314" s="1"/>
      <c r="EDW314" s="1"/>
      <c r="EDX314" s="1"/>
      <c r="EDY314" s="1"/>
      <c r="EDZ314" s="1"/>
      <c r="EEA314" s="1"/>
      <c r="EEB314" s="1"/>
      <c r="EEC314" s="1"/>
      <c r="EED314" s="1"/>
      <c r="EEE314" s="1"/>
      <c r="EEF314" s="1"/>
      <c r="EEG314" s="1"/>
      <c r="EEH314" s="1"/>
      <c r="EEI314" s="1"/>
      <c r="EEJ314" s="1"/>
      <c r="EEK314" s="1"/>
      <c r="EEL314" s="1"/>
      <c r="EEM314" s="1"/>
      <c r="EEN314" s="1"/>
      <c r="EEO314" s="1"/>
      <c r="EEP314" s="1"/>
      <c r="EEQ314" s="1"/>
      <c r="EER314" s="1"/>
      <c r="EES314" s="1"/>
      <c r="EET314" s="1"/>
      <c r="EEU314" s="1"/>
      <c r="EEV314" s="1"/>
      <c r="EEW314" s="1"/>
      <c r="EEX314" s="1"/>
      <c r="EEY314" s="1"/>
      <c r="EEZ314" s="1"/>
      <c r="EFA314" s="1"/>
      <c r="EFB314" s="1"/>
      <c r="EFC314" s="1"/>
      <c r="EFD314" s="1"/>
      <c r="EFE314" s="1"/>
      <c r="EFF314" s="1"/>
      <c r="EFG314" s="1"/>
      <c r="EFH314" s="1"/>
      <c r="EFI314" s="1"/>
      <c r="EFJ314" s="1"/>
      <c r="EFK314" s="1"/>
      <c r="EFL314" s="1"/>
      <c r="EFM314" s="1"/>
      <c r="EFN314" s="1"/>
      <c r="EFO314" s="1"/>
      <c r="EFP314" s="1"/>
      <c r="EFQ314" s="1"/>
      <c r="EFR314" s="1"/>
      <c r="EFS314" s="1"/>
      <c r="EFT314" s="1"/>
      <c r="EFU314" s="1"/>
      <c r="EFV314" s="1"/>
      <c r="EFW314" s="1"/>
      <c r="EFX314" s="1"/>
      <c r="EFY314" s="1"/>
      <c r="EFZ314" s="1"/>
      <c r="EGA314" s="1"/>
      <c r="EGB314" s="1"/>
      <c r="EGC314" s="1"/>
      <c r="EGD314" s="1"/>
      <c r="EGE314" s="1"/>
      <c r="EGF314" s="1"/>
      <c r="EGG314" s="1"/>
      <c r="EGH314" s="1"/>
      <c r="EGI314" s="1"/>
      <c r="EGJ314" s="1"/>
      <c r="EGK314" s="1"/>
      <c r="EGL314" s="1"/>
      <c r="EGM314" s="1"/>
      <c r="EGN314" s="1"/>
      <c r="EGO314" s="1"/>
      <c r="EGP314" s="1"/>
      <c r="EGQ314" s="1"/>
      <c r="EGR314" s="1"/>
      <c r="EGS314" s="1"/>
      <c r="EGT314" s="1"/>
      <c r="EGU314" s="1"/>
      <c r="EGV314" s="1"/>
      <c r="EGW314" s="1"/>
      <c r="EGX314" s="1"/>
      <c r="EGY314" s="1"/>
      <c r="EGZ314" s="1"/>
      <c r="EHA314" s="1"/>
      <c r="EHB314" s="1"/>
      <c r="EHC314" s="1"/>
      <c r="EHD314" s="1"/>
      <c r="EHE314" s="1"/>
      <c r="EHF314" s="1"/>
      <c r="EHG314" s="1"/>
      <c r="EHH314" s="1"/>
      <c r="EHI314" s="1"/>
      <c r="EHJ314" s="1"/>
      <c r="EHK314" s="1"/>
      <c r="EHL314" s="1"/>
      <c r="EHM314" s="1"/>
      <c r="EHN314" s="1"/>
      <c r="EHO314" s="1"/>
      <c r="EHP314" s="1"/>
      <c r="EHQ314" s="1"/>
      <c r="EHR314" s="1"/>
      <c r="EHS314" s="1"/>
      <c r="EHT314" s="1"/>
      <c r="EHU314" s="1"/>
      <c r="EHV314" s="1"/>
      <c r="EHW314" s="1"/>
      <c r="EHX314" s="1"/>
      <c r="EHY314" s="1"/>
      <c r="EHZ314" s="1"/>
      <c r="EIA314" s="1"/>
      <c r="EIB314" s="1"/>
      <c r="EIC314" s="1"/>
      <c r="EID314" s="1"/>
      <c r="EIE314" s="1"/>
      <c r="EIF314" s="1"/>
      <c r="EIG314" s="1"/>
      <c r="EIH314" s="1"/>
      <c r="EII314" s="1"/>
      <c r="EIJ314" s="1"/>
      <c r="EIK314" s="1"/>
      <c r="EIL314" s="1"/>
      <c r="EIM314" s="1"/>
      <c r="EIN314" s="1"/>
      <c r="EIO314" s="1"/>
      <c r="EIP314" s="1"/>
      <c r="EIQ314" s="1"/>
      <c r="EIR314" s="1"/>
      <c r="EIS314" s="1"/>
      <c r="EIT314" s="1"/>
      <c r="EIU314" s="1"/>
      <c r="EIV314" s="1"/>
      <c r="EIW314" s="1"/>
      <c r="EIX314" s="1"/>
      <c r="EIY314" s="1"/>
      <c r="EIZ314" s="1"/>
      <c r="EJA314" s="1"/>
      <c r="EJB314" s="1"/>
      <c r="EJC314" s="1"/>
      <c r="EJD314" s="1"/>
      <c r="EJE314" s="1"/>
      <c r="EJF314" s="1"/>
      <c r="EJG314" s="1"/>
      <c r="EJH314" s="1"/>
      <c r="EJI314" s="1"/>
      <c r="EJJ314" s="1"/>
      <c r="EJK314" s="1"/>
      <c r="EJL314" s="1"/>
      <c r="EJM314" s="1"/>
      <c r="EJN314" s="1"/>
      <c r="EJO314" s="1"/>
      <c r="EJP314" s="1"/>
      <c r="EJQ314" s="1"/>
      <c r="EJR314" s="1"/>
      <c r="EJS314" s="1"/>
      <c r="EJT314" s="1"/>
      <c r="EJU314" s="1"/>
      <c r="EJV314" s="1"/>
      <c r="EJW314" s="1"/>
      <c r="EJX314" s="1"/>
      <c r="EJY314" s="1"/>
      <c r="EJZ314" s="1"/>
      <c r="EKA314" s="1"/>
      <c r="EKB314" s="1"/>
      <c r="EKC314" s="1"/>
      <c r="EKD314" s="1"/>
      <c r="EKE314" s="1"/>
      <c r="EKF314" s="1"/>
      <c r="EKG314" s="1"/>
      <c r="EKH314" s="1"/>
      <c r="EKI314" s="1"/>
      <c r="EKJ314" s="1"/>
      <c r="EKK314" s="1"/>
      <c r="EKL314" s="1"/>
      <c r="EKM314" s="1"/>
      <c r="EKN314" s="1"/>
      <c r="EKO314" s="1"/>
      <c r="EKP314" s="1"/>
      <c r="EKQ314" s="1"/>
      <c r="EKR314" s="1"/>
      <c r="EKS314" s="1"/>
      <c r="EKT314" s="1"/>
      <c r="EKU314" s="1"/>
      <c r="EKV314" s="1"/>
      <c r="EKW314" s="1"/>
      <c r="EKX314" s="1"/>
      <c r="EKY314" s="1"/>
      <c r="EKZ314" s="1"/>
      <c r="ELA314" s="1"/>
      <c r="ELB314" s="1"/>
      <c r="ELC314" s="1"/>
      <c r="ELD314" s="1"/>
      <c r="ELE314" s="1"/>
      <c r="ELF314" s="1"/>
      <c r="ELG314" s="1"/>
      <c r="ELH314" s="1"/>
      <c r="ELI314" s="1"/>
      <c r="ELJ314" s="1"/>
      <c r="ELK314" s="1"/>
      <c r="ELL314" s="1"/>
      <c r="ELM314" s="1"/>
      <c r="ELN314" s="1"/>
      <c r="ELO314" s="1"/>
      <c r="ELP314" s="1"/>
      <c r="ELQ314" s="1"/>
      <c r="ELR314" s="1"/>
      <c r="ELS314" s="1"/>
      <c r="ELT314" s="1"/>
      <c r="ELU314" s="1"/>
      <c r="ELV314" s="1"/>
      <c r="ELW314" s="1"/>
      <c r="ELX314" s="1"/>
      <c r="ELY314" s="1"/>
      <c r="ELZ314" s="1"/>
      <c r="EMA314" s="1"/>
      <c r="EMB314" s="1"/>
      <c r="EMC314" s="1"/>
      <c r="EMD314" s="1"/>
      <c r="EME314" s="1"/>
      <c r="EMF314" s="1"/>
      <c r="EMG314" s="1"/>
      <c r="EMH314" s="1"/>
      <c r="EMI314" s="1"/>
      <c r="EMJ314" s="1"/>
      <c r="EMK314" s="1"/>
      <c r="EML314" s="1"/>
      <c r="EMM314" s="1"/>
      <c r="EMN314" s="1"/>
      <c r="EMO314" s="1"/>
      <c r="EMP314" s="1"/>
      <c r="EMQ314" s="1"/>
      <c r="EMR314" s="1"/>
      <c r="EMS314" s="1"/>
      <c r="EMT314" s="1"/>
      <c r="EMU314" s="1"/>
      <c r="EMV314" s="1"/>
      <c r="EMW314" s="1"/>
      <c r="EMX314" s="1"/>
      <c r="EMY314" s="1"/>
      <c r="EMZ314" s="1"/>
      <c r="ENA314" s="1"/>
      <c r="ENB314" s="1"/>
      <c r="ENC314" s="1"/>
      <c r="END314" s="1"/>
      <c r="ENE314" s="1"/>
      <c r="ENF314" s="1"/>
      <c r="ENG314" s="1"/>
      <c r="ENH314" s="1"/>
      <c r="ENI314" s="1"/>
      <c r="ENJ314" s="1"/>
      <c r="ENK314" s="1"/>
      <c r="ENL314" s="1"/>
      <c r="ENM314" s="1"/>
      <c r="ENN314" s="1"/>
      <c r="ENO314" s="1"/>
      <c r="ENP314" s="1"/>
      <c r="ENQ314" s="1"/>
      <c r="ENR314" s="1"/>
      <c r="ENS314" s="1"/>
      <c r="ENT314" s="1"/>
      <c r="ENU314" s="1"/>
      <c r="ENV314" s="1"/>
      <c r="ENW314" s="1"/>
      <c r="ENX314" s="1"/>
      <c r="ENY314" s="1"/>
      <c r="ENZ314" s="1"/>
      <c r="EOA314" s="1"/>
      <c r="EOB314" s="1"/>
      <c r="EOC314" s="1"/>
      <c r="EOD314" s="1"/>
      <c r="EOE314" s="1"/>
      <c r="EOF314" s="1"/>
      <c r="EOG314" s="1"/>
      <c r="EOH314" s="1"/>
      <c r="EOI314" s="1"/>
      <c r="EOJ314" s="1"/>
      <c r="EOK314" s="1"/>
      <c r="EOL314" s="1"/>
      <c r="EOM314" s="1"/>
      <c r="EON314" s="1"/>
      <c r="EOO314" s="1"/>
      <c r="EOP314" s="1"/>
      <c r="EOQ314" s="1"/>
      <c r="EOR314" s="1"/>
      <c r="EOS314" s="1"/>
      <c r="EOT314" s="1"/>
      <c r="EOU314" s="1"/>
      <c r="EOV314" s="1"/>
      <c r="EOW314" s="1"/>
      <c r="EOX314" s="1"/>
      <c r="EOY314" s="1"/>
      <c r="EOZ314" s="1"/>
      <c r="EPA314" s="1"/>
      <c r="EPB314" s="1"/>
      <c r="EPC314" s="1"/>
      <c r="EPD314" s="1"/>
      <c r="EPE314" s="1"/>
      <c r="EPF314" s="1"/>
      <c r="EPG314" s="1"/>
      <c r="EPH314" s="1"/>
      <c r="EPI314" s="1"/>
      <c r="EPJ314" s="1"/>
      <c r="EPK314" s="1"/>
      <c r="EPL314" s="1"/>
      <c r="EPM314" s="1"/>
      <c r="EPN314" s="1"/>
      <c r="EPO314" s="1"/>
      <c r="EPP314" s="1"/>
      <c r="EPQ314" s="1"/>
      <c r="EPR314" s="1"/>
      <c r="EPS314" s="1"/>
      <c r="EPT314" s="1"/>
      <c r="EPU314" s="1"/>
      <c r="EPV314" s="1"/>
      <c r="EPW314" s="1"/>
      <c r="EPX314" s="1"/>
      <c r="EPY314" s="1"/>
      <c r="EPZ314" s="1"/>
      <c r="EQA314" s="1"/>
      <c r="EQB314" s="1"/>
      <c r="EQC314" s="1"/>
      <c r="EQD314" s="1"/>
      <c r="EQE314" s="1"/>
      <c r="EQF314" s="1"/>
      <c r="EQG314" s="1"/>
      <c r="EQH314" s="1"/>
      <c r="EQI314" s="1"/>
      <c r="EQJ314" s="1"/>
      <c r="EQK314" s="1"/>
      <c r="EQL314" s="1"/>
      <c r="EQM314" s="1"/>
      <c r="EQN314" s="1"/>
      <c r="EQO314" s="1"/>
      <c r="EQP314" s="1"/>
      <c r="EQQ314" s="1"/>
      <c r="EQR314" s="1"/>
      <c r="EQS314" s="1"/>
      <c r="EQT314" s="1"/>
      <c r="EQU314" s="1"/>
      <c r="EQV314" s="1"/>
      <c r="EQW314" s="1"/>
      <c r="EQX314" s="1"/>
      <c r="EQY314" s="1"/>
      <c r="EQZ314" s="1"/>
      <c r="ERA314" s="1"/>
      <c r="ERB314" s="1"/>
      <c r="ERC314" s="1"/>
      <c r="ERD314" s="1"/>
      <c r="ERE314" s="1"/>
      <c r="ERF314" s="1"/>
      <c r="ERG314" s="1"/>
      <c r="ERH314" s="1"/>
      <c r="ERI314" s="1"/>
      <c r="ERJ314" s="1"/>
      <c r="ERK314" s="1"/>
      <c r="ERL314" s="1"/>
      <c r="ERM314" s="1"/>
      <c r="ERN314" s="1"/>
      <c r="ERO314" s="1"/>
      <c r="ERP314" s="1"/>
      <c r="ERQ314" s="1"/>
      <c r="ERR314" s="1"/>
      <c r="ERS314" s="1"/>
      <c r="ERT314" s="1"/>
      <c r="ERU314" s="1"/>
      <c r="ERV314" s="1"/>
      <c r="ERW314" s="1"/>
      <c r="ERX314" s="1"/>
      <c r="ERY314" s="1"/>
      <c r="ERZ314" s="1"/>
      <c r="ESA314" s="1"/>
      <c r="ESB314" s="1"/>
      <c r="ESC314" s="1"/>
      <c r="ESD314" s="1"/>
      <c r="ESE314" s="1"/>
      <c r="ESF314" s="1"/>
      <c r="ESG314" s="1"/>
      <c r="ESH314" s="1"/>
      <c r="ESI314" s="1"/>
      <c r="ESJ314" s="1"/>
      <c r="ESK314" s="1"/>
      <c r="ESL314" s="1"/>
      <c r="ESM314" s="1"/>
      <c r="ESN314" s="1"/>
      <c r="ESO314" s="1"/>
      <c r="ESP314" s="1"/>
      <c r="ESQ314" s="1"/>
      <c r="ESR314" s="1"/>
      <c r="ESS314" s="1"/>
      <c r="EST314" s="1"/>
      <c r="ESU314" s="1"/>
      <c r="ESV314" s="1"/>
      <c r="ESW314" s="1"/>
      <c r="ESX314" s="1"/>
      <c r="ESY314" s="1"/>
      <c r="ESZ314" s="1"/>
      <c r="ETA314" s="1"/>
      <c r="ETB314" s="1"/>
      <c r="ETC314" s="1"/>
      <c r="ETD314" s="1"/>
      <c r="ETE314" s="1"/>
      <c r="ETF314" s="1"/>
      <c r="ETG314" s="1"/>
      <c r="ETH314" s="1"/>
      <c r="ETI314" s="1"/>
      <c r="ETJ314" s="1"/>
      <c r="ETK314" s="1"/>
      <c r="ETL314" s="1"/>
      <c r="ETM314" s="1"/>
      <c r="ETN314" s="1"/>
      <c r="ETO314" s="1"/>
      <c r="ETP314" s="1"/>
      <c r="ETQ314" s="1"/>
      <c r="ETR314" s="1"/>
      <c r="ETS314" s="1"/>
      <c r="ETT314" s="1"/>
      <c r="ETU314" s="1"/>
      <c r="ETV314" s="1"/>
      <c r="ETW314" s="1"/>
      <c r="ETX314" s="1"/>
      <c r="ETY314" s="1"/>
      <c r="ETZ314" s="1"/>
      <c r="EUA314" s="1"/>
      <c r="EUB314" s="1"/>
      <c r="EUC314" s="1"/>
      <c r="EUD314" s="1"/>
      <c r="EUE314" s="1"/>
      <c r="EUF314" s="1"/>
      <c r="EUG314" s="1"/>
      <c r="EUH314" s="1"/>
      <c r="EUI314" s="1"/>
      <c r="EUJ314" s="1"/>
      <c r="EUK314" s="1"/>
      <c r="EUL314" s="1"/>
      <c r="EUM314" s="1"/>
      <c r="EUN314" s="1"/>
      <c r="EUO314" s="1"/>
      <c r="EUP314" s="1"/>
      <c r="EUQ314" s="1"/>
      <c r="EUR314" s="1"/>
      <c r="EUS314" s="1"/>
      <c r="EUT314" s="1"/>
      <c r="EUU314" s="1"/>
      <c r="EUV314" s="1"/>
      <c r="EUW314" s="1"/>
      <c r="EUX314" s="1"/>
      <c r="EUY314" s="1"/>
      <c r="EUZ314" s="1"/>
      <c r="EVA314" s="1"/>
      <c r="EVB314" s="1"/>
      <c r="EVC314" s="1"/>
      <c r="EVD314" s="1"/>
      <c r="EVE314" s="1"/>
      <c r="EVF314" s="1"/>
      <c r="EVG314" s="1"/>
      <c r="EVH314" s="1"/>
      <c r="EVI314" s="1"/>
      <c r="EVJ314" s="1"/>
      <c r="EVK314" s="1"/>
      <c r="EVL314" s="1"/>
      <c r="EVM314" s="1"/>
      <c r="EVN314" s="1"/>
      <c r="EVO314" s="1"/>
      <c r="EVP314" s="1"/>
      <c r="EVQ314" s="1"/>
      <c r="EVR314" s="1"/>
      <c r="EVS314" s="1"/>
      <c r="EVT314" s="1"/>
      <c r="EVU314" s="1"/>
      <c r="EVV314" s="1"/>
      <c r="EVW314" s="1"/>
      <c r="EVX314" s="1"/>
      <c r="EVY314" s="1"/>
      <c r="EVZ314" s="1"/>
      <c r="EWA314" s="1"/>
      <c r="EWB314" s="1"/>
      <c r="EWC314" s="1"/>
      <c r="EWD314" s="1"/>
      <c r="EWE314" s="1"/>
      <c r="EWF314" s="1"/>
      <c r="EWG314" s="1"/>
      <c r="EWH314" s="1"/>
      <c r="EWI314" s="1"/>
      <c r="EWJ314" s="1"/>
      <c r="EWK314" s="1"/>
      <c r="EWL314" s="1"/>
      <c r="EWM314" s="1"/>
      <c r="EWN314" s="1"/>
      <c r="EWO314" s="1"/>
      <c r="EWP314" s="1"/>
      <c r="EWQ314" s="1"/>
      <c r="EWR314" s="1"/>
      <c r="EWS314" s="1"/>
      <c r="EWT314" s="1"/>
      <c r="EWU314" s="1"/>
      <c r="EWV314" s="1"/>
      <c r="EWW314" s="1"/>
      <c r="EWX314" s="1"/>
      <c r="EWY314" s="1"/>
      <c r="EWZ314" s="1"/>
      <c r="EXA314" s="1"/>
      <c r="EXB314" s="1"/>
      <c r="EXC314" s="1"/>
      <c r="EXD314" s="1"/>
      <c r="EXE314" s="1"/>
      <c r="EXF314" s="1"/>
      <c r="EXG314" s="1"/>
      <c r="EXH314" s="1"/>
      <c r="EXI314" s="1"/>
      <c r="EXJ314" s="1"/>
      <c r="EXK314" s="1"/>
      <c r="EXL314" s="1"/>
      <c r="EXM314" s="1"/>
      <c r="EXN314" s="1"/>
      <c r="EXO314" s="1"/>
      <c r="EXP314" s="1"/>
      <c r="EXQ314" s="1"/>
      <c r="EXR314" s="1"/>
      <c r="EXS314" s="1"/>
      <c r="EXT314" s="1"/>
      <c r="EXU314" s="1"/>
      <c r="EXV314" s="1"/>
      <c r="EXW314" s="1"/>
      <c r="EXX314" s="1"/>
      <c r="EXY314" s="1"/>
      <c r="EXZ314" s="1"/>
      <c r="EYA314" s="1"/>
      <c r="EYB314" s="1"/>
      <c r="EYC314" s="1"/>
      <c r="EYD314" s="1"/>
      <c r="EYE314" s="1"/>
      <c r="EYF314" s="1"/>
      <c r="EYG314" s="1"/>
      <c r="EYH314" s="1"/>
      <c r="EYI314" s="1"/>
      <c r="EYJ314" s="1"/>
      <c r="EYK314" s="1"/>
      <c r="EYL314" s="1"/>
      <c r="EYM314" s="1"/>
      <c r="EYN314" s="1"/>
      <c r="EYO314" s="1"/>
      <c r="EYP314" s="1"/>
      <c r="EYQ314" s="1"/>
      <c r="EYR314" s="1"/>
      <c r="EYS314" s="1"/>
      <c r="EYT314" s="1"/>
      <c r="EYU314" s="1"/>
      <c r="EYV314" s="1"/>
      <c r="EYW314" s="1"/>
      <c r="EYX314" s="1"/>
      <c r="EYY314" s="1"/>
      <c r="EYZ314" s="1"/>
      <c r="EZA314" s="1"/>
      <c r="EZB314" s="1"/>
      <c r="EZC314" s="1"/>
      <c r="EZD314" s="1"/>
      <c r="EZE314" s="1"/>
      <c r="EZF314" s="1"/>
      <c r="EZG314" s="1"/>
      <c r="EZH314" s="1"/>
      <c r="EZI314" s="1"/>
      <c r="EZJ314" s="1"/>
      <c r="EZK314" s="1"/>
      <c r="EZL314" s="1"/>
      <c r="EZM314" s="1"/>
      <c r="EZN314" s="1"/>
      <c r="EZO314" s="1"/>
      <c r="EZP314" s="1"/>
      <c r="EZQ314" s="1"/>
      <c r="EZR314" s="1"/>
      <c r="EZS314" s="1"/>
      <c r="EZT314" s="1"/>
      <c r="EZU314" s="1"/>
      <c r="EZV314" s="1"/>
      <c r="EZW314" s="1"/>
      <c r="EZX314" s="1"/>
      <c r="EZY314" s="1"/>
      <c r="EZZ314" s="1"/>
      <c r="FAA314" s="1"/>
      <c r="FAB314" s="1"/>
      <c r="FAC314" s="1"/>
      <c r="FAD314" s="1"/>
      <c r="FAE314" s="1"/>
      <c r="FAF314" s="1"/>
      <c r="FAG314" s="1"/>
      <c r="FAH314" s="1"/>
      <c r="FAI314" s="1"/>
      <c r="FAJ314" s="1"/>
      <c r="FAK314" s="1"/>
      <c r="FAL314" s="1"/>
      <c r="FAM314" s="1"/>
      <c r="FAN314" s="1"/>
      <c r="FAO314" s="1"/>
      <c r="FAP314" s="1"/>
      <c r="FAQ314" s="1"/>
      <c r="FAR314" s="1"/>
      <c r="FAS314" s="1"/>
      <c r="FAT314" s="1"/>
      <c r="FAU314" s="1"/>
      <c r="FAV314" s="1"/>
      <c r="FAW314" s="1"/>
      <c r="FAX314" s="1"/>
      <c r="FAY314" s="1"/>
      <c r="FAZ314" s="1"/>
      <c r="FBA314" s="1"/>
      <c r="FBB314" s="1"/>
      <c r="FBC314" s="1"/>
      <c r="FBD314" s="1"/>
      <c r="FBE314" s="1"/>
      <c r="FBF314" s="1"/>
      <c r="FBG314" s="1"/>
      <c r="FBH314" s="1"/>
      <c r="FBI314" s="1"/>
      <c r="FBJ314" s="1"/>
      <c r="FBK314" s="1"/>
      <c r="FBL314" s="1"/>
      <c r="FBM314" s="1"/>
      <c r="FBN314" s="1"/>
      <c r="FBO314" s="1"/>
      <c r="FBP314" s="1"/>
      <c r="FBQ314" s="1"/>
      <c r="FBR314" s="1"/>
      <c r="FBS314" s="1"/>
      <c r="FBT314" s="1"/>
      <c r="FBU314" s="1"/>
      <c r="FBV314" s="1"/>
      <c r="FBW314" s="1"/>
      <c r="FBX314" s="1"/>
      <c r="FBY314" s="1"/>
      <c r="FBZ314" s="1"/>
      <c r="FCA314" s="1"/>
      <c r="FCB314" s="1"/>
      <c r="FCC314" s="1"/>
      <c r="FCD314" s="1"/>
      <c r="FCE314" s="1"/>
      <c r="FCF314" s="1"/>
      <c r="FCG314" s="1"/>
      <c r="FCH314" s="1"/>
      <c r="FCI314" s="1"/>
      <c r="FCJ314" s="1"/>
      <c r="FCK314" s="1"/>
      <c r="FCL314" s="1"/>
      <c r="FCM314" s="1"/>
      <c r="FCN314" s="1"/>
      <c r="FCO314" s="1"/>
      <c r="FCP314" s="1"/>
      <c r="FCQ314" s="1"/>
      <c r="FCR314" s="1"/>
      <c r="FCS314" s="1"/>
      <c r="FCT314" s="1"/>
      <c r="FCU314" s="1"/>
      <c r="FCV314" s="1"/>
      <c r="FCW314" s="1"/>
      <c r="FCX314" s="1"/>
      <c r="FCY314" s="1"/>
      <c r="FCZ314" s="1"/>
      <c r="FDA314" s="1"/>
      <c r="FDB314" s="1"/>
      <c r="FDC314" s="1"/>
      <c r="FDD314" s="1"/>
      <c r="FDE314" s="1"/>
      <c r="FDF314" s="1"/>
      <c r="FDG314" s="1"/>
      <c r="FDH314" s="1"/>
      <c r="FDI314" s="1"/>
      <c r="FDJ314" s="1"/>
      <c r="FDK314" s="1"/>
      <c r="FDL314" s="1"/>
      <c r="FDM314" s="1"/>
      <c r="FDN314" s="1"/>
      <c r="FDO314" s="1"/>
      <c r="FDP314" s="1"/>
      <c r="FDQ314" s="1"/>
      <c r="FDR314" s="1"/>
      <c r="FDS314" s="1"/>
      <c r="FDT314" s="1"/>
      <c r="FDU314" s="1"/>
      <c r="FDV314" s="1"/>
      <c r="FDW314" s="1"/>
      <c r="FDX314" s="1"/>
      <c r="FDY314" s="1"/>
      <c r="FDZ314" s="1"/>
      <c r="FEA314" s="1"/>
      <c r="FEB314" s="1"/>
      <c r="FEC314" s="1"/>
      <c r="FED314" s="1"/>
      <c r="FEE314" s="1"/>
      <c r="FEF314" s="1"/>
      <c r="FEG314" s="1"/>
      <c r="FEH314" s="1"/>
      <c r="FEI314" s="1"/>
      <c r="FEJ314" s="1"/>
      <c r="FEK314" s="1"/>
      <c r="FEL314" s="1"/>
      <c r="FEM314" s="1"/>
      <c r="FEN314" s="1"/>
      <c r="FEO314" s="1"/>
      <c r="FEP314" s="1"/>
      <c r="FEQ314" s="1"/>
      <c r="FER314" s="1"/>
      <c r="FES314" s="1"/>
      <c r="FET314" s="1"/>
      <c r="FEU314" s="1"/>
      <c r="FEV314" s="1"/>
      <c r="FEW314" s="1"/>
      <c r="FEX314" s="1"/>
      <c r="FEY314" s="1"/>
      <c r="FEZ314" s="1"/>
      <c r="FFA314" s="1"/>
      <c r="FFB314" s="1"/>
      <c r="FFC314" s="1"/>
      <c r="FFD314" s="1"/>
      <c r="FFE314" s="1"/>
      <c r="FFF314" s="1"/>
      <c r="FFG314" s="1"/>
      <c r="FFH314" s="1"/>
      <c r="FFI314" s="1"/>
      <c r="FFJ314" s="1"/>
      <c r="FFK314" s="1"/>
      <c r="FFL314" s="1"/>
      <c r="FFM314" s="1"/>
      <c r="FFN314" s="1"/>
      <c r="FFO314" s="1"/>
      <c r="FFP314" s="1"/>
      <c r="FFQ314" s="1"/>
      <c r="FFR314" s="1"/>
      <c r="FFS314" s="1"/>
      <c r="FFT314" s="1"/>
      <c r="FFU314" s="1"/>
      <c r="FFV314" s="1"/>
      <c r="FFW314" s="1"/>
      <c r="FFX314" s="1"/>
      <c r="FFY314" s="1"/>
      <c r="FFZ314" s="1"/>
      <c r="FGA314" s="1"/>
      <c r="FGB314" s="1"/>
      <c r="FGC314" s="1"/>
      <c r="FGD314" s="1"/>
      <c r="FGE314" s="1"/>
      <c r="FGF314" s="1"/>
      <c r="FGG314" s="1"/>
      <c r="FGH314" s="1"/>
      <c r="FGI314" s="1"/>
      <c r="FGJ314" s="1"/>
      <c r="FGK314" s="1"/>
      <c r="FGL314" s="1"/>
      <c r="FGM314" s="1"/>
      <c r="FGN314" s="1"/>
      <c r="FGO314" s="1"/>
      <c r="FGP314" s="1"/>
      <c r="FGQ314" s="1"/>
      <c r="FGR314" s="1"/>
      <c r="FGS314" s="1"/>
      <c r="FGT314" s="1"/>
      <c r="FGU314" s="1"/>
      <c r="FGV314" s="1"/>
      <c r="FGW314" s="1"/>
      <c r="FGX314" s="1"/>
      <c r="FGY314" s="1"/>
      <c r="FGZ314" s="1"/>
      <c r="FHA314" s="1"/>
      <c r="FHB314" s="1"/>
      <c r="FHC314" s="1"/>
      <c r="FHD314" s="1"/>
      <c r="FHE314" s="1"/>
      <c r="FHF314" s="1"/>
      <c r="FHG314" s="1"/>
      <c r="FHH314" s="1"/>
      <c r="FHI314" s="1"/>
      <c r="FHJ314" s="1"/>
      <c r="FHK314" s="1"/>
      <c r="FHL314" s="1"/>
      <c r="FHM314" s="1"/>
      <c r="FHN314" s="1"/>
      <c r="FHO314" s="1"/>
      <c r="FHP314" s="1"/>
      <c r="FHQ314" s="1"/>
      <c r="FHR314" s="1"/>
      <c r="FHS314" s="1"/>
      <c r="FHT314" s="1"/>
      <c r="FHU314" s="1"/>
      <c r="FHV314" s="1"/>
      <c r="FHW314" s="1"/>
      <c r="FHX314" s="1"/>
      <c r="FHY314" s="1"/>
      <c r="FHZ314" s="1"/>
      <c r="FIA314" s="1"/>
      <c r="FIB314" s="1"/>
      <c r="FIC314" s="1"/>
      <c r="FID314" s="1"/>
      <c r="FIE314" s="1"/>
      <c r="FIF314" s="1"/>
      <c r="FIG314" s="1"/>
      <c r="FIH314" s="1"/>
      <c r="FII314" s="1"/>
      <c r="FIJ314" s="1"/>
      <c r="FIK314" s="1"/>
      <c r="FIL314" s="1"/>
      <c r="FIM314" s="1"/>
      <c r="FIN314" s="1"/>
      <c r="FIO314" s="1"/>
      <c r="FIP314" s="1"/>
      <c r="FIQ314" s="1"/>
      <c r="FIR314" s="1"/>
      <c r="FIS314" s="1"/>
      <c r="FIT314" s="1"/>
      <c r="FIU314" s="1"/>
      <c r="FIV314" s="1"/>
      <c r="FIW314" s="1"/>
      <c r="FIX314" s="1"/>
      <c r="FIY314" s="1"/>
      <c r="FIZ314" s="1"/>
      <c r="FJA314" s="1"/>
      <c r="FJB314" s="1"/>
      <c r="FJC314" s="1"/>
      <c r="FJD314" s="1"/>
      <c r="FJE314" s="1"/>
      <c r="FJF314" s="1"/>
      <c r="FJG314" s="1"/>
      <c r="FJH314" s="1"/>
      <c r="FJI314" s="1"/>
      <c r="FJJ314" s="1"/>
      <c r="FJK314" s="1"/>
      <c r="FJL314" s="1"/>
      <c r="FJM314" s="1"/>
      <c r="FJN314" s="1"/>
      <c r="FJO314" s="1"/>
      <c r="FJP314" s="1"/>
      <c r="FJQ314" s="1"/>
      <c r="FJR314" s="1"/>
      <c r="FJS314" s="1"/>
      <c r="FJT314" s="1"/>
      <c r="FJU314" s="1"/>
      <c r="FJV314" s="1"/>
      <c r="FJW314" s="1"/>
      <c r="FJX314" s="1"/>
      <c r="FJY314" s="1"/>
      <c r="FJZ314" s="1"/>
      <c r="FKA314" s="1"/>
      <c r="FKB314" s="1"/>
      <c r="FKC314" s="1"/>
      <c r="FKD314" s="1"/>
      <c r="FKE314" s="1"/>
      <c r="FKF314" s="1"/>
      <c r="FKG314" s="1"/>
      <c r="FKH314" s="1"/>
      <c r="FKI314" s="1"/>
      <c r="FKJ314" s="1"/>
      <c r="FKK314" s="1"/>
      <c r="FKL314" s="1"/>
      <c r="FKM314" s="1"/>
      <c r="FKN314" s="1"/>
      <c r="FKO314" s="1"/>
      <c r="FKP314" s="1"/>
      <c r="FKQ314" s="1"/>
      <c r="FKR314" s="1"/>
      <c r="FKS314" s="1"/>
      <c r="FKT314" s="1"/>
      <c r="FKU314" s="1"/>
      <c r="FKV314" s="1"/>
      <c r="FKW314" s="1"/>
      <c r="FKX314" s="1"/>
      <c r="FKY314" s="1"/>
      <c r="FKZ314" s="1"/>
      <c r="FLA314" s="1"/>
      <c r="FLB314" s="1"/>
      <c r="FLC314" s="1"/>
      <c r="FLD314" s="1"/>
      <c r="FLE314" s="1"/>
      <c r="FLF314" s="1"/>
      <c r="FLG314" s="1"/>
      <c r="FLH314" s="1"/>
      <c r="FLI314" s="1"/>
      <c r="FLJ314" s="1"/>
      <c r="FLK314" s="1"/>
      <c r="FLL314" s="1"/>
      <c r="FLM314" s="1"/>
      <c r="FLN314" s="1"/>
      <c r="FLO314" s="1"/>
      <c r="FLP314" s="1"/>
      <c r="FLQ314" s="1"/>
      <c r="FLR314" s="1"/>
      <c r="FLS314" s="1"/>
      <c r="FLT314" s="1"/>
      <c r="FLU314" s="1"/>
      <c r="FLV314" s="1"/>
      <c r="FLW314" s="1"/>
      <c r="FLX314" s="1"/>
      <c r="FLY314" s="1"/>
      <c r="FLZ314" s="1"/>
      <c r="FMA314" s="1"/>
      <c r="FMB314" s="1"/>
      <c r="FMC314" s="1"/>
      <c r="FMD314" s="1"/>
      <c r="FME314" s="1"/>
      <c r="FMF314" s="1"/>
      <c r="FMG314" s="1"/>
      <c r="FMH314" s="1"/>
      <c r="FMI314" s="1"/>
      <c r="FMJ314" s="1"/>
      <c r="FMK314" s="1"/>
      <c r="FML314" s="1"/>
      <c r="FMM314" s="1"/>
      <c r="FMN314" s="1"/>
      <c r="FMO314" s="1"/>
      <c r="FMP314" s="1"/>
      <c r="FMQ314" s="1"/>
      <c r="FMR314" s="1"/>
      <c r="FMS314" s="1"/>
      <c r="FMT314" s="1"/>
      <c r="FMU314" s="1"/>
      <c r="FMV314" s="1"/>
      <c r="FMW314" s="1"/>
      <c r="FMX314" s="1"/>
      <c r="FMY314" s="1"/>
      <c r="FMZ314" s="1"/>
      <c r="FNA314" s="1"/>
      <c r="FNB314" s="1"/>
      <c r="FNC314" s="1"/>
      <c r="FND314" s="1"/>
      <c r="FNE314" s="1"/>
      <c r="FNF314" s="1"/>
      <c r="FNG314" s="1"/>
      <c r="FNH314" s="1"/>
      <c r="FNI314" s="1"/>
      <c r="FNJ314" s="1"/>
      <c r="FNK314" s="1"/>
      <c r="FNL314" s="1"/>
      <c r="FNM314" s="1"/>
      <c r="FNN314" s="1"/>
      <c r="FNO314" s="1"/>
      <c r="FNP314" s="1"/>
      <c r="FNQ314" s="1"/>
      <c r="FNR314" s="1"/>
      <c r="FNS314" s="1"/>
      <c r="FNT314" s="1"/>
      <c r="FNU314" s="1"/>
      <c r="FNV314" s="1"/>
      <c r="FNW314" s="1"/>
      <c r="FNX314" s="1"/>
      <c r="FNY314" s="1"/>
      <c r="FNZ314" s="1"/>
      <c r="FOA314" s="1"/>
      <c r="FOB314" s="1"/>
      <c r="FOC314" s="1"/>
      <c r="FOD314" s="1"/>
      <c r="FOE314" s="1"/>
      <c r="FOF314" s="1"/>
      <c r="FOG314" s="1"/>
      <c r="FOH314" s="1"/>
      <c r="FOI314" s="1"/>
      <c r="FOJ314" s="1"/>
      <c r="FOK314" s="1"/>
      <c r="FOL314" s="1"/>
      <c r="FOM314" s="1"/>
      <c r="FON314" s="1"/>
      <c r="FOO314" s="1"/>
      <c r="FOP314" s="1"/>
      <c r="FOQ314" s="1"/>
      <c r="FOR314" s="1"/>
      <c r="FOS314" s="1"/>
      <c r="FOT314" s="1"/>
      <c r="FOU314" s="1"/>
      <c r="FOV314" s="1"/>
      <c r="FOW314" s="1"/>
      <c r="FOX314" s="1"/>
      <c r="FOY314" s="1"/>
      <c r="FOZ314" s="1"/>
      <c r="FPA314" s="1"/>
      <c r="FPB314" s="1"/>
      <c r="FPC314" s="1"/>
      <c r="FPD314" s="1"/>
      <c r="FPE314" s="1"/>
      <c r="FPF314" s="1"/>
      <c r="FPG314" s="1"/>
      <c r="FPH314" s="1"/>
      <c r="FPI314" s="1"/>
      <c r="FPJ314" s="1"/>
      <c r="FPK314" s="1"/>
      <c r="FPL314" s="1"/>
      <c r="FPM314" s="1"/>
      <c r="FPN314" s="1"/>
      <c r="FPO314" s="1"/>
      <c r="FPP314" s="1"/>
      <c r="FPQ314" s="1"/>
      <c r="FPR314" s="1"/>
      <c r="FPS314" s="1"/>
      <c r="FPT314" s="1"/>
      <c r="FPU314" s="1"/>
      <c r="FPV314" s="1"/>
      <c r="FPW314" s="1"/>
      <c r="FPX314" s="1"/>
      <c r="FPY314" s="1"/>
      <c r="FPZ314" s="1"/>
      <c r="FQA314" s="1"/>
      <c r="FQB314" s="1"/>
      <c r="FQC314" s="1"/>
      <c r="FQD314" s="1"/>
      <c r="FQE314" s="1"/>
      <c r="FQF314" s="1"/>
      <c r="FQG314" s="1"/>
      <c r="FQH314" s="1"/>
      <c r="FQI314" s="1"/>
      <c r="FQJ314" s="1"/>
      <c r="FQK314" s="1"/>
      <c r="FQL314" s="1"/>
      <c r="FQM314" s="1"/>
      <c r="FQN314" s="1"/>
      <c r="FQO314" s="1"/>
      <c r="FQP314" s="1"/>
      <c r="FQQ314" s="1"/>
      <c r="FQR314" s="1"/>
      <c r="FQS314" s="1"/>
      <c r="FQT314" s="1"/>
      <c r="FQU314" s="1"/>
      <c r="FQV314" s="1"/>
      <c r="FQW314" s="1"/>
      <c r="FQX314" s="1"/>
      <c r="FQY314" s="1"/>
      <c r="FQZ314" s="1"/>
      <c r="FRA314" s="1"/>
      <c r="FRB314" s="1"/>
      <c r="FRC314" s="1"/>
      <c r="FRD314" s="1"/>
      <c r="FRE314" s="1"/>
      <c r="FRF314" s="1"/>
      <c r="FRG314" s="1"/>
      <c r="FRH314" s="1"/>
      <c r="FRI314" s="1"/>
      <c r="FRJ314" s="1"/>
      <c r="FRK314" s="1"/>
      <c r="FRL314" s="1"/>
      <c r="FRM314" s="1"/>
      <c r="FRN314" s="1"/>
      <c r="FRO314" s="1"/>
      <c r="FRP314" s="1"/>
      <c r="FRQ314" s="1"/>
      <c r="FRR314" s="1"/>
      <c r="FRS314" s="1"/>
      <c r="FRT314" s="1"/>
      <c r="FRU314" s="1"/>
      <c r="FRV314" s="1"/>
      <c r="FRW314" s="1"/>
      <c r="FRX314" s="1"/>
      <c r="FRY314" s="1"/>
      <c r="FRZ314" s="1"/>
      <c r="FSA314" s="1"/>
      <c r="FSB314" s="1"/>
      <c r="FSC314" s="1"/>
      <c r="FSD314" s="1"/>
      <c r="FSE314" s="1"/>
      <c r="FSF314" s="1"/>
      <c r="FSG314" s="1"/>
      <c r="FSH314" s="1"/>
      <c r="FSI314" s="1"/>
      <c r="FSJ314" s="1"/>
      <c r="FSK314" s="1"/>
      <c r="FSL314" s="1"/>
      <c r="FSM314" s="1"/>
      <c r="FSN314" s="1"/>
      <c r="FSO314" s="1"/>
      <c r="FSP314" s="1"/>
      <c r="FSQ314" s="1"/>
      <c r="FSR314" s="1"/>
      <c r="FSS314" s="1"/>
      <c r="FST314" s="1"/>
      <c r="FSU314" s="1"/>
      <c r="FSV314" s="1"/>
      <c r="FSW314" s="1"/>
      <c r="FSX314" s="1"/>
      <c r="FSY314" s="1"/>
      <c r="FSZ314" s="1"/>
      <c r="FTA314" s="1"/>
      <c r="FTB314" s="1"/>
      <c r="FTC314" s="1"/>
      <c r="FTD314" s="1"/>
      <c r="FTE314" s="1"/>
      <c r="FTF314" s="1"/>
      <c r="FTG314" s="1"/>
      <c r="FTH314" s="1"/>
      <c r="FTI314" s="1"/>
      <c r="FTJ314" s="1"/>
      <c r="FTK314" s="1"/>
      <c r="FTL314" s="1"/>
      <c r="FTM314" s="1"/>
      <c r="FTN314" s="1"/>
      <c r="FTO314" s="1"/>
      <c r="FTP314" s="1"/>
      <c r="FTQ314" s="1"/>
      <c r="FTR314" s="1"/>
      <c r="FTS314" s="1"/>
      <c r="FTT314" s="1"/>
      <c r="FTU314" s="1"/>
      <c r="FTV314" s="1"/>
      <c r="FTW314" s="1"/>
      <c r="FTX314" s="1"/>
      <c r="FTY314" s="1"/>
      <c r="FTZ314" s="1"/>
      <c r="FUA314" s="1"/>
      <c r="FUB314" s="1"/>
      <c r="FUC314" s="1"/>
      <c r="FUD314" s="1"/>
      <c r="FUE314" s="1"/>
      <c r="FUF314" s="1"/>
      <c r="FUG314" s="1"/>
      <c r="FUH314" s="1"/>
      <c r="FUI314" s="1"/>
      <c r="FUJ314" s="1"/>
      <c r="FUK314" s="1"/>
      <c r="FUL314" s="1"/>
      <c r="FUM314" s="1"/>
      <c r="FUN314" s="1"/>
      <c r="FUO314" s="1"/>
      <c r="FUP314" s="1"/>
      <c r="FUQ314" s="1"/>
      <c r="FUR314" s="1"/>
      <c r="FUS314" s="1"/>
      <c r="FUT314" s="1"/>
      <c r="FUU314" s="1"/>
      <c r="FUV314" s="1"/>
      <c r="FUW314" s="1"/>
      <c r="FUX314" s="1"/>
      <c r="FUY314" s="1"/>
      <c r="FUZ314" s="1"/>
      <c r="FVA314" s="1"/>
      <c r="FVB314" s="1"/>
      <c r="FVC314" s="1"/>
      <c r="FVD314" s="1"/>
      <c r="FVE314" s="1"/>
      <c r="FVF314" s="1"/>
      <c r="FVG314" s="1"/>
      <c r="FVH314" s="1"/>
      <c r="FVI314" s="1"/>
      <c r="FVJ314" s="1"/>
      <c r="FVK314" s="1"/>
      <c r="FVL314" s="1"/>
      <c r="FVM314" s="1"/>
      <c r="FVN314" s="1"/>
      <c r="FVO314" s="1"/>
      <c r="FVP314" s="1"/>
      <c r="FVQ314" s="1"/>
      <c r="FVR314" s="1"/>
      <c r="FVS314" s="1"/>
      <c r="FVT314" s="1"/>
      <c r="FVU314" s="1"/>
      <c r="FVV314" s="1"/>
      <c r="FVW314" s="1"/>
      <c r="FVX314" s="1"/>
      <c r="FVY314" s="1"/>
      <c r="FVZ314" s="1"/>
      <c r="FWA314" s="1"/>
      <c r="FWB314" s="1"/>
      <c r="FWC314" s="1"/>
      <c r="FWD314" s="1"/>
      <c r="FWE314" s="1"/>
      <c r="FWF314" s="1"/>
      <c r="FWG314" s="1"/>
      <c r="FWH314" s="1"/>
      <c r="FWI314" s="1"/>
      <c r="FWJ314" s="1"/>
      <c r="FWK314" s="1"/>
      <c r="FWL314" s="1"/>
      <c r="FWM314" s="1"/>
      <c r="FWN314" s="1"/>
      <c r="FWO314" s="1"/>
      <c r="FWP314" s="1"/>
      <c r="FWQ314" s="1"/>
      <c r="FWR314" s="1"/>
      <c r="FWS314" s="1"/>
      <c r="FWT314" s="1"/>
      <c r="FWU314" s="1"/>
      <c r="FWV314" s="1"/>
      <c r="FWW314" s="1"/>
      <c r="FWX314" s="1"/>
      <c r="FWY314" s="1"/>
      <c r="FWZ314" s="1"/>
      <c r="FXA314" s="1"/>
      <c r="FXB314" s="1"/>
      <c r="FXC314" s="1"/>
      <c r="FXD314" s="1"/>
      <c r="FXE314" s="1"/>
      <c r="FXF314" s="1"/>
      <c r="FXG314" s="1"/>
      <c r="FXH314" s="1"/>
      <c r="FXI314" s="1"/>
      <c r="FXJ314" s="1"/>
      <c r="FXK314" s="1"/>
      <c r="FXL314" s="1"/>
      <c r="FXM314" s="1"/>
      <c r="FXN314" s="1"/>
      <c r="FXO314" s="1"/>
      <c r="FXP314" s="1"/>
      <c r="FXQ314" s="1"/>
      <c r="FXR314" s="1"/>
      <c r="FXS314" s="1"/>
      <c r="FXT314" s="1"/>
      <c r="FXU314" s="1"/>
      <c r="FXV314" s="1"/>
      <c r="FXW314" s="1"/>
      <c r="FXX314" s="1"/>
      <c r="FXY314" s="1"/>
      <c r="FXZ314" s="1"/>
      <c r="FYA314" s="1"/>
      <c r="FYB314" s="1"/>
      <c r="FYC314" s="1"/>
      <c r="FYD314" s="1"/>
      <c r="FYE314" s="1"/>
      <c r="FYF314" s="1"/>
      <c r="FYG314" s="1"/>
      <c r="FYH314" s="1"/>
      <c r="FYI314" s="1"/>
      <c r="FYJ314" s="1"/>
      <c r="FYK314" s="1"/>
      <c r="FYL314" s="1"/>
      <c r="FYM314" s="1"/>
      <c r="FYN314" s="1"/>
      <c r="FYO314" s="1"/>
      <c r="FYP314" s="1"/>
      <c r="FYQ314" s="1"/>
      <c r="FYR314" s="1"/>
      <c r="FYS314" s="1"/>
      <c r="FYT314" s="1"/>
      <c r="FYU314" s="1"/>
      <c r="FYV314" s="1"/>
      <c r="FYW314" s="1"/>
      <c r="FYX314" s="1"/>
      <c r="FYY314" s="1"/>
      <c r="FYZ314" s="1"/>
      <c r="FZA314" s="1"/>
      <c r="FZB314" s="1"/>
      <c r="FZC314" s="1"/>
      <c r="FZD314" s="1"/>
      <c r="FZE314" s="1"/>
      <c r="FZF314" s="1"/>
      <c r="FZG314" s="1"/>
      <c r="FZH314" s="1"/>
      <c r="FZI314" s="1"/>
      <c r="FZJ314" s="1"/>
      <c r="FZK314" s="1"/>
      <c r="FZL314" s="1"/>
      <c r="FZM314" s="1"/>
      <c r="FZN314" s="1"/>
      <c r="FZO314" s="1"/>
      <c r="FZP314" s="1"/>
      <c r="FZQ314" s="1"/>
      <c r="FZR314" s="1"/>
      <c r="FZS314" s="1"/>
      <c r="FZT314" s="1"/>
      <c r="FZU314" s="1"/>
      <c r="FZV314" s="1"/>
      <c r="FZW314" s="1"/>
      <c r="FZX314" s="1"/>
      <c r="FZY314" s="1"/>
      <c r="FZZ314" s="1"/>
      <c r="GAA314" s="1"/>
      <c r="GAB314" s="1"/>
      <c r="GAC314" s="1"/>
      <c r="GAD314" s="1"/>
      <c r="GAE314" s="1"/>
      <c r="GAF314" s="1"/>
      <c r="GAG314" s="1"/>
      <c r="GAH314" s="1"/>
      <c r="GAI314" s="1"/>
      <c r="GAJ314" s="1"/>
      <c r="GAK314" s="1"/>
      <c r="GAL314" s="1"/>
      <c r="GAM314" s="1"/>
      <c r="GAN314" s="1"/>
      <c r="GAO314" s="1"/>
      <c r="GAP314" s="1"/>
      <c r="GAQ314" s="1"/>
      <c r="GAR314" s="1"/>
      <c r="GAS314" s="1"/>
      <c r="GAT314" s="1"/>
      <c r="GAU314" s="1"/>
      <c r="GAV314" s="1"/>
      <c r="GAW314" s="1"/>
      <c r="GAX314" s="1"/>
      <c r="GAY314" s="1"/>
      <c r="GAZ314" s="1"/>
      <c r="GBA314" s="1"/>
      <c r="GBB314" s="1"/>
      <c r="GBC314" s="1"/>
      <c r="GBD314" s="1"/>
      <c r="GBE314" s="1"/>
      <c r="GBF314" s="1"/>
      <c r="GBG314" s="1"/>
      <c r="GBH314" s="1"/>
      <c r="GBI314" s="1"/>
      <c r="GBJ314" s="1"/>
      <c r="GBK314" s="1"/>
      <c r="GBL314" s="1"/>
      <c r="GBM314" s="1"/>
      <c r="GBN314" s="1"/>
      <c r="GBO314" s="1"/>
      <c r="GBP314" s="1"/>
      <c r="GBQ314" s="1"/>
      <c r="GBR314" s="1"/>
      <c r="GBS314" s="1"/>
      <c r="GBT314" s="1"/>
      <c r="GBU314" s="1"/>
      <c r="GBV314" s="1"/>
      <c r="GBW314" s="1"/>
      <c r="GBX314" s="1"/>
      <c r="GBY314" s="1"/>
      <c r="GBZ314" s="1"/>
      <c r="GCA314" s="1"/>
      <c r="GCB314" s="1"/>
      <c r="GCC314" s="1"/>
      <c r="GCD314" s="1"/>
      <c r="GCE314" s="1"/>
      <c r="GCF314" s="1"/>
      <c r="GCG314" s="1"/>
      <c r="GCH314" s="1"/>
      <c r="GCI314" s="1"/>
      <c r="GCJ314" s="1"/>
      <c r="GCK314" s="1"/>
      <c r="GCL314" s="1"/>
      <c r="GCM314" s="1"/>
      <c r="GCN314" s="1"/>
      <c r="GCO314" s="1"/>
      <c r="GCP314" s="1"/>
      <c r="GCQ314" s="1"/>
      <c r="GCR314" s="1"/>
      <c r="GCS314" s="1"/>
      <c r="GCT314" s="1"/>
      <c r="GCU314" s="1"/>
      <c r="GCV314" s="1"/>
      <c r="GCW314" s="1"/>
      <c r="GCX314" s="1"/>
      <c r="GCY314" s="1"/>
      <c r="GCZ314" s="1"/>
      <c r="GDA314" s="1"/>
      <c r="GDB314" s="1"/>
      <c r="GDC314" s="1"/>
      <c r="GDD314" s="1"/>
      <c r="GDE314" s="1"/>
      <c r="GDF314" s="1"/>
      <c r="GDG314" s="1"/>
      <c r="GDH314" s="1"/>
      <c r="GDI314" s="1"/>
      <c r="GDJ314" s="1"/>
      <c r="GDK314" s="1"/>
      <c r="GDL314" s="1"/>
      <c r="GDM314" s="1"/>
      <c r="GDN314" s="1"/>
      <c r="GDO314" s="1"/>
      <c r="GDP314" s="1"/>
      <c r="GDQ314" s="1"/>
      <c r="GDR314" s="1"/>
      <c r="GDS314" s="1"/>
      <c r="GDT314" s="1"/>
      <c r="GDU314" s="1"/>
      <c r="GDV314" s="1"/>
      <c r="GDW314" s="1"/>
      <c r="GDX314" s="1"/>
      <c r="GDY314" s="1"/>
      <c r="GDZ314" s="1"/>
      <c r="GEA314" s="1"/>
      <c r="GEB314" s="1"/>
      <c r="GEC314" s="1"/>
      <c r="GED314" s="1"/>
      <c r="GEE314" s="1"/>
      <c r="GEF314" s="1"/>
      <c r="GEG314" s="1"/>
      <c r="GEH314" s="1"/>
      <c r="GEI314" s="1"/>
      <c r="GEJ314" s="1"/>
      <c r="GEK314" s="1"/>
      <c r="GEL314" s="1"/>
      <c r="GEM314" s="1"/>
      <c r="GEN314" s="1"/>
      <c r="GEO314" s="1"/>
      <c r="GEP314" s="1"/>
      <c r="GEQ314" s="1"/>
      <c r="GER314" s="1"/>
      <c r="GES314" s="1"/>
      <c r="GET314" s="1"/>
      <c r="GEU314" s="1"/>
      <c r="GEV314" s="1"/>
      <c r="GEW314" s="1"/>
      <c r="GEX314" s="1"/>
      <c r="GEY314" s="1"/>
      <c r="GEZ314" s="1"/>
      <c r="GFA314" s="1"/>
      <c r="GFB314" s="1"/>
      <c r="GFC314" s="1"/>
      <c r="GFD314" s="1"/>
      <c r="GFE314" s="1"/>
      <c r="GFF314" s="1"/>
      <c r="GFG314" s="1"/>
      <c r="GFH314" s="1"/>
      <c r="GFI314" s="1"/>
      <c r="GFJ314" s="1"/>
      <c r="GFK314" s="1"/>
      <c r="GFL314" s="1"/>
      <c r="GFM314" s="1"/>
      <c r="GFN314" s="1"/>
      <c r="GFO314" s="1"/>
      <c r="GFP314" s="1"/>
      <c r="GFQ314" s="1"/>
      <c r="GFR314" s="1"/>
      <c r="GFS314" s="1"/>
      <c r="GFT314" s="1"/>
      <c r="GFU314" s="1"/>
      <c r="GFV314" s="1"/>
      <c r="GFW314" s="1"/>
      <c r="GFX314" s="1"/>
      <c r="GFY314" s="1"/>
      <c r="GFZ314" s="1"/>
      <c r="GGA314" s="1"/>
      <c r="GGB314" s="1"/>
      <c r="GGC314" s="1"/>
      <c r="GGD314" s="1"/>
      <c r="GGE314" s="1"/>
      <c r="GGF314" s="1"/>
      <c r="GGG314" s="1"/>
      <c r="GGH314" s="1"/>
      <c r="GGI314" s="1"/>
      <c r="GGJ314" s="1"/>
      <c r="GGK314" s="1"/>
      <c r="GGL314" s="1"/>
      <c r="GGM314" s="1"/>
      <c r="GGN314" s="1"/>
      <c r="GGO314" s="1"/>
      <c r="GGP314" s="1"/>
      <c r="GGQ314" s="1"/>
      <c r="GGR314" s="1"/>
      <c r="GGS314" s="1"/>
      <c r="GGT314" s="1"/>
      <c r="GGU314" s="1"/>
      <c r="GGV314" s="1"/>
      <c r="GGW314" s="1"/>
      <c r="GGX314" s="1"/>
      <c r="GGY314" s="1"/>
      <c r="GGZ314" s="1"/>
      <c r="GHA314" s="1"/>
      <c r="GHB314" s="1"/>
      <c r="GHC314" s="1"/>
      <c r="GHD314" s="1"/>
      <c r="GHE314" s="1"/>
      <c r="GHF314" s="1"/>
      <c r="GHG314" s="1"/>
      <c r="GHH314" s="1"/>
      <c r="GHI314" s="1"/>
      <c r="GHJ314" s="1"/>
      <c r="GHK314" s="1"/>
      <c r="GHL314" s="1"/>
      <c r="GHM314" s="1"/>
      <c r="GHN314" s="1"/>
      <c r="GHO314" s="1"/>
      <c r="GHP314" s="1"/>
      <c r="GHQ314" s="1"/>
      <c r="GHR314" s="1"/>
      <c r="GHS314" s="1"/>
      <c r="GHT314" s="1"/>
      <c r="GHU314" s="1"/>
      <c r="GHV314" s="1"/>
      <c r="GHW314" s="1"/>
      <c r="GHX314" s="1"/>
      <c r="GHY314" s="1"/>
      <c r="GHZ314" s="1"/>
      <c r="GIA314" s="1"/>
      <c r="GIB314" s="1"/>
      <c r="GIC314" s="1"/>
      <c r="GID314" s="1"/>
      <c r="GIE314" s="1"/>
      <c r="GIF314" s="1"/>
      <c r="GIG314" s="1"/>
      <c r="GIH314" s="1"/>
      <c r="GII314" s="1"/>
      <c r="GIJ314" s="1"/>
      <c r="GIK314" s="1"/>
      <c r="GIL314" s="1"/>
      <c r="GIM314" s="1"/>
      <c r="GIN314" s="1"/>
      <c r="GIO314" s="1"/>
      <c r="GIP314" s="1"/>
      <c r="GIQ314" s="1"/>
      <c r="GIR314" s="1"/>
      <c r="GIS314" s="1"/>
      <c r="GIT314" s="1"/>
      <c r="GIU314" s="1"/>
      <c r="GIV314" s="1"/>
      <c r="GIW314" s="1"/>
      <c r="GIX314" s="1"/>
      <c r="GIY314" s="1"/>
      <c r="GIZ314" s="1"/>
      <c r="GJA314" s="1"/>
      <c r="GJB314" s="1"/>
      <c r="GJC314" s="1"/>
      <c r="GJD314" s="1"/>
      <c r="GJE314" s="1"/>
      <c r="GJF314" s="1"/>
      <c r="GJG314" s="1"/>
      <c r="GJH314" s="1"/>
      <c r="GJI314" s="1"/>
      <c r="GJJ314" s="1"/>
      <c r="GJK314" s="1"/>
      <c r="GJL314" s="1"/>
      <c r="GJM314" s="1"/>
      <c r="GJN314" s="1"/>
      <c r="GJO314" s="1"/>
      <c r="GJP314" s="1"/>
      <c r="GJQ314" s="1"/>
      <c r="GJR314" s="1"/>
      <c r="GJS314" s="1"/>
      <c r="GJT314" s="1"/>
      <c r="GJU314" s="1"/>
      <c r="GJV314" s="1"/>
      <c r="GJW314" s="1"/>
      <c r="GJX314" s="1"/>
      <c r="GJY314" s="1"/>
      <c r="GJZ314" s="1"/>
      <c r="GKA314" s="1"/>
      <c r="GKB314" s="1"/>
      <c r="GKC314" s="1"/>
      <c r="GKD314" s="1"/>
      <c r="GKE314" s="1"/>
      <c r="GKF314" s="1"/>
      <c r="GKG314" s="1"/>
      <c r="GKH314" s="1"/>
      <c r="GKI314" s="1"/>
      <c r="GKJ314" s="1"/>
      <c r="GKK314" s="1"/>
      <c r="GKL314" s="1"/>
      <c r="GKM314" s="1"/>
      <c r="GKN314" s="1"/>
      <c r="GKO314" s="1"/>
      <c r="GKP314" s="1"/>
      <c r="GKQ314" s="1"/>
      <c r="GKR314" s="1"/>
      <c r="GKS314" s="1"/>
      <c r="GKT314" s="1"/>
      <c r="GKU314" s="1"/>
      <c r="GKV314" s="1"/>
      <c r="GKW314" s="1"/>
      <c r="GKX314" s="1"/>
      <c r="GKY314" s="1"/>
      <c r="GKZ314" s="1"/>
      <c r="GLA314" s="1"/>
      <c r="GLB314" s="1"/>
      <c r="GLC314" s="1"/>
      <c r="GLD314" s="1"/>
      <c r="GLE314" s="1"/>
      <c r="GLF314" s="1"/>
      <c r="GLG314" s="1"/>
      <c r="GLH314" s="1"/>
      <c r="GLI314" s="1"/>
      <c r="GLJ314" s="1"/>
      <c r="GLK314" s="1"/>
      <c r="GLL314" s="1"/>
      <c r="GLM314" s="1"/>
      <c r="GLN314" s="1"/>
      <c r="GLO314" s="1"/>
      <c r="GLP314" s="1"/>
      <c r="GLQ314" s="1"/>
      <c r="GLR314" s="1"/>
      <c r="GLS314" s="1"/>
      <c r="GLT314" s="1"/>
      <c r="GLU314" s="1"/>
      <c r="GLV314" s="1"/>
      <c r="GLW314" s="1"/>
      <c r="GLX314" s="1"/>
      <c r="GLY314" s="1"/>
      <c r="GLZ314" s="1"/>
      <c r="GMA314" s="1"/>
      <c r="GMB314" s="1"/>
      <c r="GMC314" s="1"/>
      <c r="GMD314" s="1"/>
      <c r="GME314" s="1"/>
      <c r="GMF314" s="1"/>
      <c r="GMG314" s="1"/>
      <c r="GMH314" s="1"/>
      <c r="GMI314" s="1"/>
      <c r="GMJ314" s="1"/>
      <c r="GMK314" s="1"/>
      <c r="GML314" s="1"/>
      <c r="GMM314" s="1"/>
      <c r="GMN314" s="1"/>
      <c r="GMO314" s="1"/>
      <c r="GMP314" s="1"/>
      <c r="GMQ314" s="1"/>
      <c r="GMR314" s="1"/>
      <c r="GMS314" s="1"/>
      <c r="GMT314" s="1"/>
      <c r="GMU314" s="1"/>
      <c r="GMV314" s="1"/>
      <c r="GMW314" s="1"/>
      <c r="GMX314" s="1"/>
      <c r="GMY314" s="1"/>
      <c r="GMZ314" s="1"/>
      <c r="GNA314" s="1"/>
      <c r="GNB314" s="1"/>
      <c r="GNC314" s="1"/>
      <c r="GND314" s="1"/>
      <c r="GNE314" s="1"/>
      <c r="GNF314" s="1"/>
      <c r="GNG314" s="1"/>
      <c r="GNH314" s="1"/>
      <c r="GNI314" s="1"/>
      <c r="GNJ314" s="1"/>
      <c r="GNK314" s="1"/>
      <c r="GNL314" s="1"/>
      <c r="GNM314" s="1"/>
      <c r="GNN314" s="1"/>
      <c r="GNO314" s="1"/>
      <c r="GNP314" s="1"/>
      <c r="GNQ314" s="1"/>
      <c r="GNR314" s="1"/>
      <c r="GNS314" s="1"/>
      <c r="GNT314" s="1"/>
      <c r="GNU314" s="1"/>
      <c r="GNV314" s="1"/>
      <c r="GNW314" s="1"/>
      <c r="GNX314" s="1"/>
      <c r="GNY314" s="1"/>
      <c r="GNZ314" s="1"/>
      <c r="GOA314" s="1"/>
      <c r="GOB314" s="1"/>
      <c r="GOC314" s="1"/>
      <c r="GOD314" s="1"/>
      <c r="GOE314" s="1"/>
      <c r="GOF314" s="1"/>
      <c r="GOG314" s="1"/>
      <c r="GOH314" s="1"/>
      <c r="GOI314" s="1"/>
      <c r="GOJ314" s="1"/>
      <c r="GOK314" s="1"/>
      <c r="GOL314" s="1"/>
      <c r="GOM314" s="1"/>
      <c r="GON314" s="1"/>
      <c r="GOO314" s="1"/>
      <c r="GOP314" s="1"/>
      <c r="GOQ314" s="1"/>
      <c r="GOR314" s="1"/>
      <c r="GOS314" s="1"/>
      <c r="GOT314" s="1"/>
      <c r="GOU314" s="1"/>
      <c r="GOV314" s="1"/>
      <c r="GOW314" s="1"/>
      <c r="GOX314" s="1"/>
      <c r="GOY314" s="1"/>
      <c r="GOZ314" s="1"/>
      <c r="GPA314" s="1"/>
      <c r="GPB314" s="1"/>
      <c r="GPC314" s="1"/>
      <c r="GPD314" s="1"/>
      <c r="GPE314" s="1"/>
      <c r="GPF314" s="1"/>
      <c r="GPG314" s="1"/>
      <c r="GPH314" s="1"/>
      <c r="GPI314" s="1"/>
      <c r="GPJ314" s="1"/>
      <c r="GPK314" s="1"/>
      <c r="GPL314" s="1"/>
      <c r="GPM314" s="1"/>
      <c r="GPN314" s="1"/>
      <c r="GPO314" s="1"/>
      <c r="GPP314" s="1"/>
      <c r="GPQ314" s="1"/>
      <c r="GPR314" s="1"/>
      <c r="GPS314" s="1"/>
      <c r="GPT314" s="1"/>
      <c r="GPU314" s="1"/>
      <c r="GPV314" s="1"/>
      <c r="GPW314" s="1"/>
      <c r="GPX314" s="1"/>
      <c r="GPY314" s="1"/>
      <c r="GPZ314" s="1"/>
      <c r="GQA314" s="1"/>
      <c r="GQB314" s="1"/>
      <c r="GQC314" s="1"/>
      <c r="GQD314" s="1"/>
      <c r="GQE314" s="1"/>
      <c r="GQF314" s="1"/>
      <c r="GQG314" s="1"/>
      <c r="GQH314" s="1"/>
      <c r="GQI314" s="1"/>
      <c r="GQJ314" s="1"/>
      <c r="GQK314" s="1"/>
      <c r="GQL314" s="1"/>
      <c r="GQM314" s="1"/>
      <c r="GQN314" s="1"/>
      <c r="GQO314" s="1"/>
      <c r="GQP314" s="1"/>
      <c r="GQQ314" s="1"/>
      <c r="GQR314" s="1"/>
      <c r="GQS314" s="1"/>
      <c r="GQT314" s="1"/>
      <c r="GQU314" s="1"/>
      <c r="GQV314" s="1"/>
      <c r="GQW314" s="1"/>
      <c r="GQX314" s="1"/>
      <c r="GQY314" s="1"/>
      <c r="GQZ314" s="1"/>
      <c r="GRA314" s="1"/>
      <c r="GRB314" s="1"/>
      <c r="GRC314" s="1"/>
      <c r="GRD314" s="1"/>
      <c r="GRE314" s="1"/>
      <c r="GRF314" s="1"/>
      <c r="GRG314" s="1"/>
      <c r="GRH314" s="1"/>
      <c r="GRI314" s="1"/>
      <c r="GRJ314" s="1"/>
      <c r="GRK314" s="1"/>
      <c r="GRL314" s="1"/>
      <c r="GRM314" s="1"/>
      <c r="GRN314" s="1"/>
      <c r="GRO314" s="1"/>
      <c r="GRP314" s="1"/>
      <c r="GRQ314" s="1"/>
      <c r="GRR314" s="1"/>
      <c r="GRS314" s="1"/>
      <c r="GRT314" s="1"/>
      <c r="GRU314" s="1"/>
      <c r="GRV314" s="1"/>
      <c r="GRW314" s="1"/>
      <c r="GRX314" s="1"/>
      <c r="GRY314" s="1"/>
      <c r="GRZ314" s="1"/>
      <c r="GSA314" s="1"/>
      <c r="GSB314" s="1"/>
      <c r="GSC314" s="1"/>
      <c r="GSD314" s="1"/>
      <c r="GSE314" s="1"/>
      <c r="GSF314" s="1"/>
      <c r="GSG314" s="1"/>
      <c r="GSH314" s="1"/>
      <c r="GSI314" s="1"/>
      <c r="GSJ314" s="1"/>
      <c r="GSK314" s="1"/>
      <c r="GSL314" s="1"/>
      <c r="GSM314" s="1"/>
      <c r="GSN314" s="1"/>
      <c r="GSO314" s="1"/>
      <c r="GSP314" s="1"/>
      <c r="GSQ314" s="1"/>
      <c r="GSR314" s="1"/>
      <c r="GSS314" s="1"/>
      <c r="GST314" s="1"/>
      <c r="GSU314" s="1"/>
      <c r="GSV314" s="1"/>
      <c r="GSW314" s="1"/>
      <c r="GSX314" s="1"/>
      <c r="GSY314" s="1"/>
      <c r="GSZ314" s="1"/>
      <c r="GTA314" s="1"/>
      <c r="GTB314" s="1"/>
      <c r="GTC314" s="1"/>
      <c r="GTD314" s="1"/>
      <c r="GTE314" s="1"/>
      <c r="GTF314" s="1"/>
      <c r="GTG314" s="1"/>
      <c r="GTH314" s="1"/>
      <c r="GTI314" s="1"/>
      <c r="GTJ314" s="1"/>
      <c r="GTK314" s="1"/>
      <c r="GTL314" s="1"/>
      <c r="GTM314" s="1"/>
      <c r="GTN314" s="1"/>
      <c r="GTO314" s="1"/>
      <c r="GTP314" s="1"/>
      <c r="GTQ314" s="1"/>
      <c r="GTR314" s="1"/>
      <c r="GTS314" s="1"/>
      <c r="GTT314" s="1"/>
      <c r="GTU314" s="1"/>
      <c r="GTV314" s="1"/>
      <c r="GTW314" s="1"/>
      <c r="GTX314" s="1"/>
      <c r="GTY314" s="1"/>
      <c r="GTZ314" s="1"/>
      <c r="GUA314" s="1"/>
      <c r="GUB314" s="1"/>
      <c r="GUC314" s="1"/>
      <c r="GUD314" s="1"/>
      <c r="GUE314" s="1"/>
      <c r="GUF314" s="1"/>
      <c r="GUG314" s="1"/>
      <c r="GUH314" s="1"/>
      <c r="GUI314" s="1"/>
      <c r="GUJ314" s="1"/>
      <c r="GUK314" s="1"/>
      <c r="GUL314" s="1"/>
      <c r="GUM314" s="1"/>
      <c r="GUN314" s="1"/>
      <c r="GUO314" s="1"/>
      <c r="GUP314" s="1"/>
      <c r="GUQ314" s="1"/>
      <c r="GUR314" s="1"/>
      <c r="GUS314" s="1"/>
      <c r="GUT314" s="1"/>
      <c r="GUU314" s="1"/>
      <c r="GUV314" s="1"/>
      <c r="GUW314" s="1"/>
      <c r="GUX314" s="1"/>
      <c r="GUY314" s="1"/>
      <c r="GUZ314" s="1"/>
      <c r="GVA314" s="1"/>
      <c r="GVB314" s="1"/>
      <c r="GVC314" s="1"/>
      <c r="GVD314" s="1"/>
      <c r="GVE314" s="1"/>
      <c r="GVF314" s="1"/>
      <c r="GVG314" s="1"/>
      <c r="GVH314" s="1"/>
      <c r="GVI314" s="1"/>
      <c r="GVJ314" s="1"/>
      <c r="GVK314" s="1"/>
      <c r="GVL314" s="1"/>
      <c r="GVM314" s="1"/>
      <c r="GVN314" s="1"/>
      <c r="GVO314" s="1"/>
      <c r="GVP314" s="1"/>
      <c r="GVQ314" s="1"/>
      <c r="GVR314" s="1"/>
      <c r="GVS314" s="1"/>
      <c r="GVT314" s="1"/>
      <c r="GVU314" s="1"/>
      <c r="GVV314" s="1"/>
      <c r="GVW314" s="1"/>
      <c r="GVX314" s="1"/>
      <c r="GVY314" s="1"/>
      <c r="GVZ314" s="1"/>
      <c r="GWA314" s="1"/>
      <c r="GWB314" s="1"/>
      <c r="GWC314" s="1"/>
      <c r="GWD314" s="1"/>
      <c r="GWE314" s="1"/>
      <c r="GWF314" s="1"/>
      <c r="GWG314" s="1"/>
      <c r="GWH314" s="1"/>
      <c r="GWI314" s="1"/>
      <c r="GWJ314" s="1"/>
      <c r="GWK314" s="1"/>
      <c r="GWL314" s="1"/>
      <c r="GWM314" s="1"/>
      <c r="GWN314" s="1"/>
      <c r="GWO314" s="1"/>
      <c r="GWP314" s="1"/>
      <c r="GWQ314" s="1"/>
      <c r="GWR314" s="1"/>
      <c r="GWS314" s="1"/>
      <c r="GWT314" s="1"/>
      <c r="GWU314" s="1"/>
      <c r="GWV314" s="1"/>
      <c r="GWW314" s="1"/>
      <c r="GWX314" s="1"/>
      <c r="GWY314" s="1"/>
      <c r="GWZ314" s="1"/>
      <c r="GXA314" s="1"/>
      <c r="GXB314" s="1"/>
      <c r="GXC314" s="1"/>
      <c r="GXD314" s="1"/>
      <c r="GXE314" s="1"/>
      <c r="GXF314" s="1"/>
      <c r="GXG314" s="1"/>
      <c r="GXH314" s="1"/>
      <c r="GXI314" s="1"/>
      <c r="GXJ314" s="1"/>
      <c r="GXK314" s="1"/>
      <c r="GXL314" s="1"/>
      <c r="GXM314" s="1"/>
      <c r="GXN314" s="1"/>
      <c r="GXO314" s="1"/>
      <c r="GXP314" s="1"/>
      <c r="GXQ314" s="1"/>
      <c r="GXR314" s="1"/>
      <c r="GXS314" s="1"/>
      <c r="GXT314" s="1"/>
      <c r="GXU314" s="1"/>
      <c r="GXV314" s="1"/>
      <c r="GXW314" s="1"/>
      <c r="GXX314" s="1"/>
      <c r="GXY314" s="1"/>
      <c r="GXZ314" s="1"/>
      <c r="GYA314" s="1"/>
      <c r="GYB314" s="1"/>
      <c r="GYC314" s="1"/>
      <c r="GYD314" s="1"/>
      <c r="GYE314" s="1"/>
      <c r="GYF314" s="1"/>
      <c r="GYG314" s="1"/>
      <c r="GYH314" s="1"/>
      <c r="GYI314" s="1"/>
      <c r="GYJ314" s="1"/>
      <c r="GYK314" s="1"/>
      <c r="GYL314" s="1"/>
      <c r="GYM314" s="1"/>
      <c r="GYN314" s="1"/>
      <c r="GYO314" s="1"/>
      <c r="GYP314" s="1"/>
      <c r="GYQ314" s="1"/>
      <c r="GYR314" s="1"/>
      <c r="GYS314" s="1"/>
      <c r="GYT314" s="1"/>
      <c r="GYU314" s="1"/>
      <c r="GYV314" s="1"/>
      <c r="GYW314" s="1"/>
      <c r="GYX314" s="1"/>
      <c r="GYY314" s="1"/>
      <c r="GYZ314" s="1"/>
      <c r="GZA314" s="1"/>
      <c r="GZB314" s="1"/>
      <c r="GZC314" s="1"/>
      <c r="GZD314" s="1"/>
      <c r="GZE314" s="1"/>
      <c r="GZF314" s="1"/>
      <c r="GZG314" s="1"/>
      <c r="GZH314" s="1"/>
      <c r="GZI314" s="1"/>
      <c r="GZJ314" s="1"/>
      <c r="GZK314" s="1"/>
      <c r="GZL314" s="1"/>
      <c r="GZM314" s="1"/>
      <c r="GZN314" s="1"/>
      <c r="GZO314" s="1"/>
      <c r="GZP314" s="1"/>
      <c r="GZQ314" s="1"/>
      <c r="GZR314" s="1"/>
      <c r="GZS314" s="1"/>
      <c r="GZT314" s="1"/>
      <c r="GZU314" s="1"/>
      <c r="GZV314" s="1"/>
      <c r="GZW314" s="1"/>
      <c r="GZX314" s="1"/>
      <c r="GZY314" s="1"/>
      <c r="GZZ314" s="1"/>
      <c r="HAA314" s="1"/>
      <c r="HAB314" s="1"/>
      <c r="HAC314" s="1"/>
      <c r="HAD314" s="1"/>
      <c r="HAE314" s="1"/>
      <c r="HAF314" s="1"/>
      <c r="HAG314" s="1"/>
      <c r="HAH314" s="1"/>
      <c r="HAI314" s="1"/>
      <c r="HAJ314" s="1"/>
      <c r="HAK314" s="1"/>
      <c r="HAL314" s="1"/>
      <c r="HAM314" s="1"/>
      <c r="HAN314" s="1"/>
      <c r="HAO314" s="1"/>
      <c r="HAP314" s="1"/>
      <c r="HAQ314" s="1"/>
      <c r="HAR314" s="1"/>
      <c r="HAS314" s="1"/>
      <c r="HAT314" s="1"/>
      <c r="HAU314" s="1"/>
      <c r="HAV314" s="1"/>
      <c r="HAW314" s="1"/>
      <c r="HAX314" s="1"/>
      <c r="HAY314" s="1"/>
      <c r="HAZ314" s="1"/>
      <c r="HBA314" s="1"/>
      <c r="HBB314" s="1"/>
      <c r="HBC314" s="1"/>
      <c r="HBD314" s="1"/>
      <c r="HBE314" s="1"/>
      <c r="HBF314" s="1"/>
      <c r="HBG314" s="1"/>
      <c r="HBH314" s="1"/>
      <c r="HBI314" s="1"/>
      <c r="HBJ314" s="1"/>
      <c r="HBK314" s="1"/>
      <c r="HBL314" s="1"/>
      <c r="HBM314" s="1"/>
      <c r="HBN314" s="1"/>
      <c r="HBO314" s="1"/>
      <c r="HBP314" s="1"/>
      <c r="HBQ314" s="1"/>
      <c r="HBR314" s="1"/>
      <c r="HBS314" s="1"/>
      <c r="HBT314" s="1"/>
      <c r="HBU314" s="1"/>
      <c r="HBV314" s="1"/>
      <c r="HBW314" s="1"/>
      <c r="HBX314" s="1"/>
      <c r="HBY314" s="1"/>
      <c r="HBZ314" s="1"/>
      <c r="HCA314" s="1"/>
      <c r="HCB314" s="1"/>
      <c r="HCC314" s="1"/>
      <c r="HCD314" s="1"/>
      <c r="HCE314" s="1"/>
      <c r="HCF314" s="1"/>
      <c r="HCG314" s="1"/>
      <c r="HCH314" s="1"/>
      <c r="HCI314" s="1"/>
      <c r="HCJ314" s="1"/>
      <c r="HCK314" s="1"/>
      <c r="HCL314" s="1"/>
      <c r="HCM314" s="1"/>
      <c r="HCN314" s="1"/>
      <c r="HCO314" s="1"/>
      <c r="HCP314" s="1"/>
      <c r="HCQ314" s="1"/>
      <c r="HCR314" s="1"/>
      <c r="HCS314" s="1"/>
      <c r="HCT314" s="1"/>
      <c r="HCU314" s="1"/>
      <c r="HCV314" s="1"/>
      <c r="HCW314" s="1"/>
      <c r="HCX314" s="1"/>
      <c r="HCY314" s="1"/>
      <c r="HCZ314" s="1"/>
      <c r="HDA314" s="1"/>
      <c r="HDB314" s="1"/>
      <c r="HDC314" s="1"/>
      <c r="HDD314" s="1"/>
      <c r="HDE314" s="1"/>
      <c r="HDF314" s="1"/>
      <c r="HDG314" s="1"/>
      <c r="HDH314" s="1"/>
      <c r="HDI314" s="1"/>
      <c r="HDJ314" s="1"/>
      <c r="HDK314" s="1"/>
      <c r="HDL314" s="1"/>
      <c r="HDM314" s="1"/>
      <c r="HDN314" s="1"/>
      <c r="HDO314" s="1"/>
      <c r="HDP314" s="1"/>
      <c r="HDQ314" s="1"/>
      <c r="HDR314" s="1"/>
      <c r="HDS314" s="1"/>
      <c r="HDT314" s="1"/>
      <c r="HDU314" s="1"/>
      <c r="HDV314" s="1"/>
      <c r="HDW314" s="1"/>
      <c r="HDX314" s="1"/>
      <c r="HDY314" s="1"/>
      <c r="HDZ314" s="1"/>
      <c r="HEA314" s="1"/>
      <c r="HEB314" s="1"/>
      <c r="HEC314" s="1"/>
      <c r="HED314" s="1"/>
      <c r="HEE314" s="1"/>
      <c r="HEF314" s="1"/>
      <c r="HEG314" s="1"/>
      <c r="HEH314" s="1"/>
      <c r="HEI314" s="1"/>
      <c r="HEJ314" s="1"/>
      <c r="HEK314" s="1"/>
      <c r="HEL314" s="1"/>
      <c r="HEM314" s="1"/>
      <c r="HEN314" s="1"/>
      <c r="HEO314" s="1"/>
      <c r="HEP314" s="1"/>
      <c r="HEQ314" s="1"/>
      <c r="HER314" s="1"/>
      <c r="HES314" s="1"/>
      <c r="HET314" s="1"/>
      <c r="HEU314" s="1"/>
      <c r="HEV314" s="1"/>
      <c r="HEW314" s="1"/>
      <c r="HEX314" s="1"/>
      <c r="HEY314" s="1"/>
      <c r="HEZ314" s="1"/>
      <c r="HFA314" s="1"/>
      <c r="HFB314" s="1"/>
      <c r="HFC314" s="1"/>
      <c r="HFD314" s="1"/>
      <c r="HFE314" s="1"/>
      <c r="HFF314" s="1"/>
      <c r="HFG314" s="1"/>
      <c r="HFH314" s="1"/>
      <c r="HFI314" s="1"/>
      <c r="HFJ314" s="1"/>
      <c r="HFK314" s="1"/>
      <c r="HFL314" s="1"/>
      <c r="HFM314" s="1"/>
      <c r="HFN314" s="1"/>
      <c r="HFO314" s="1"/>
      <c r="HFP314" s="1"/>
      <c r="HFQ314" s="1"/>
      <c r="HFR314" s="1"/>
      <c r="HFS314" s="1"/>
      <c r="HFT314" s="1"/>
      <c r="HFU314" s="1"/>
      <c r="HFV314" s="1"/>
      <c r="HFW314" s="1"/>
      <c r="HFX314" s="1"/>
      <c r="HFY314" s="1"/>
      <c r="HFZ314" s="1"/>
      <c r="HGA314" s="1"/>
      <c r="HGB314" s="1"/>
      <c r="HGC314" s="1"/>
      <c r="HGD314" s="1"/>
      <c r="HGE314" s="1"/>
      <c r="HGF314" s="1"/>
      <c r="HGG314" s="1"/>
      <c r="HGH314" s="1"/>
      <c r="HGI314" s="1"/>
      <c r="HGJ314" s="1"/>
      <c r="HGK314" s="1"/>
      <c r="HGL314" s="1"/>
      <c r="HGM314" s="1"/>
      <c r="HGN314" s="1"/>
      <c r="HGO314" s="1"/>
      <c r="HGP314" s="1"/>
      <c r="HGQ314" s="1"/>
      <c r="HGR314" s="1"/>
      <c r="HGS314" s="1"/>
      <c r="HGT314" s="1"/>
      <c r="HGU314" s="1"/>
      <c r="HGV314" s="1"/>
      <c r="HGW314" s="1"/>
      <c r="HGX314" s="1"/>
      <c r="HGY314" s="1"/>
      <c r="HGZ314" s="1"/>
      <c r="HHA314" s="1"/>
      <c r="HHB314" s="1"/>
      <c r="HHC314" s="1"/>
      <c r="HHD314" s="1"/>
      <c r="HHE314" s="1"/>
      <c r="HHF314" s="1"/>
      <c r="HHG314" s="1"/>
      <c r="HHH314" s="1"/>
      <c r="HHI314" s="1"/>
      <c r="HHJ314" s="1"/>
      <c r="HHK314" s="1"/>
      <c r="HHL314" s="1"/>
      <c r="HHM314" s="1"/>
      <c r="HHN314" s="1"/>
      <c r="HHO314" s="1"/>
      <c r="HHP314" s="1"/>
      <c r="HHQ314" s="1"/>
      <c r="HHR314" s="1"/>
      <c r="HHS314" s="1"/>
      <c r="HHT314" s="1"/>
      <c r="HHU314" s="1"/>
      <c r="HHV314" s="1"/>
      <c r="HHW314" s="1"/>
      <c r="HHX314" s="1"/>
      <c r="HHY314" s="1"/>
      <c r="HHZ314" s="1"/>
      <c r="HIA314" s="1"/>
      <c r="HIB314" s="1"/>
      <c r="HIC314" s="1"/>
      <c r="HID314" s="1"/>
      <c r="HIE314" s="1"/>
      <c r="HIF314" s="1"/>
      <c r="HIG314" s="1"/>
      <c r="HIH314" s="1"/>
      <c r="HII314" s="1"/>
      <c r="HIJ314" s="1"/>
      <c r="HIK314" s="1"/>
      <c r="HIL314" s="1"/>
      <c r="HIM314" s="1"/>
      <c r="HIN314" s="1"/>
      <c r="HIO314" s="1"/>
      <c r="HIP314" s="1"/>
      <c r="HIQ314" s="1"/>
      <c r="HIR314" s="1"/>
      <c r="HIS314" s="1"/>
      <c r="HIT314" s="1"/>
      <c r="HIU314" s="1"/>
      <c r="HIV314" s="1"/>
      <c r="HIW314" s="1"/>
      <c r="HIX314" s="1"/>
      <c r="HIY314" s="1"/>
      <c r="HIZ314" s="1"/>
      <c r="HJA314" s="1"/>
      <c r="HJB314" s="1"/>
      <c r="HJC314" s="1"/>
      <c r="HJD314" s="1"/>
      <c r="HJE314" s="1"/>
      <c r="HJF314" s="1"/>
      <c r="HJG314" s="1"/>
      <c r="HJH314" s="1"/>
      <c r="HJI314" s="1"/>
      <c r="HJJ314" s="1"/>
      <c r="HJK314" s="1"/>
      <c r="HJL314" s="1"/>
      <c r="HJM314" s="1"/>
      <c r="HJN314" s="1"/>
      <c r="HJO314" s="1"/>
      <c r="HJP314" s="1"/>
      <c r="HJQ314" s="1"/>
      <c r="HJR314" s="1"/>
      <c r="HJS314" s="1"/>
      <c r="HJT314" s="1"/>
      <c r="HJU314" s="1"/>
      <c r="HJV314" s="1"/>
      <c r="HJW314" s="1"/>
      <c r="HJX314" s="1"/>
      <c r="HJY314" s="1"/>
      <c r="HJZ314" s="1"/>
      <c r="HKA314" s="1"/>
      <c r="HKB314" s="1"/>
      <c r="HKC314" s="1"/>
      <c r="HKD314" s="1"/>
      <c r="HKE314" s="1"/>
      <c r="HKF314" s="1"/>
      <c r="HKG314" s="1"/>
      <c r="HKH314" s="1"/>
      <c r="HKI314" s="1"/>
      <c r="HKJ314" s="1"/>
      <c r="HKK314" s="1"/>
      <c r="HKL314" s="1"/>
      <c r="HKM314" s="1"/>
      <c r="HKN314" s="1"/>
      <c r="HKO314" s="1"/>
      <c r="HKP314" s="1"/>
      <c r="HKQ314" s="1"/>
      <c r="HKR314" s="1"/>
      <c r="HKS314" s="1"/>
      <c r="HKT314" s="1"/>
      <c r="HKU314" s="1"/>
      <c r="HKV314" s="1"/>
      <c r="HKW314" s="1"/>
      <c r="HKX314" s="1"/>
      <c r="HKY314" s="1"/>
      <c r="HKZ314" s="1"/>
      <c r="HLA314" s="1"/>
      <c r="HLB314" s="1"/>
      <c r="HLC314" s="1"/>
      <c r="HLD314" s="1"/>
      <c r="HLE314" s="1"/>
      <c r="HLF314" s="1"/>
      <c r="HLG314" s="1"/>
      <c r="HLH314" s="1"/>
      <c r="HLI314" s="1"/>
      <c r="HLJ314" s="1"/>
      <c r="HLK314" s="1"/>
      <c r="HLL314" s="1"/>
      <c r="HLM314" s="1"/>
      <c r="HLN314" s="1"/>
      <c r="HLO314" s="1"/>
      <c r="HLP314" s="1"/>
      <c r="HLQ314" s="1"/>
      <c r="HLR314" s="1"/>
      <c r="HLS314" s="1"/>
      <c r="HLT314" s="1"/>
      <c r="HLU314" s="1"/>
      <c r="HLV314" s="1"/>
      <c r="HLW314" s="1"/>
      <c r="HLX314" s="1"/>
      <c r="HLY314" s="1"/>
      <c r="HLZ314" s="1"/>
      <c r="HMA314" s="1"/>
      <c r="HMB314" s="1"/>
      <c r="HMC314" s="1"/>
      <c r="HMD314" s="1"/>
      <c r="HME314" s="1"/>
      <c r="HMF314" s="1"/>
      <c r="HMG314" s="1"/>
      <c r="HMH314" s="1"/>
      <c r="HMI314" s="1"/>
      <c r="HMJ314" s="1"/>
      <c r="HMK314" s="1"/>
      <c r="HML314" s="1"/>
      <c r="HMM314" s="1"/>
      <c r="HMN314" s="1"/>
      <c r="HMO314" s="1"/>
      <c r="HMP314" s="1"/>
      <c r="HMQ314" s="1"/>
      <c r="HMR314" s="1"/>
      <c r="HMS314" s="1"/>
      <c r="HMT314" s="1"/>
      <c r="HMU314" s="1"/>
      <c r="HMV314" s="1"/>
      <c r="HMW314" s="1"/>
      <c r="HMX314" s="1"/>
      <c r="HMY314" s="1"/>
      <c r="HMZ314" s="1"/>
      <c r="HNA314" s="1"/>
      <c r="HNB314" s="1"/>
      <c r="HNC314" s="1"/>
      <c r="HND314" s="1"/>
      <c r="HNE314" s="1"/>
      <c r="HNF314" s="1"/>
      <c r="HNG314" s="1"/>
      <c r="HNH314" s="1"/>
      <c r="HNI314" s="1"/>
      <c r="HNJ314" s="1"/>
      <c r="HNK314" s="1"/>
      <c r="HNL314" s="1"/>
      <c r="HNM314" s="1"/>
      <c r="HNN314" s="1"/>
      <c r="HNO314" s="1"/>
      <c r="HNP314" s="1"/>
      <c r="HNQ314" s="1"/>
      <c r="HNR314" s="1"/>
      <c r="HNS314" s="1"/>
      <c r="HNT314" s="1"/>
      <c r="HNU314" s="1"/>
      <c r="HNV314" s="1"/>
      <c r="HNW314" s="1"/>
      <c r="HNX314" s="1"/>
      <c r="HNY314" s="1"/>
      <c r="HNZ314" s="1"/>
      <c r="HOA314" s="1"/>
      <c r="HOB314" s="1"/>
      <c r="HOC314" s="1"/>
      <c r="HOD314" s="1"/>
      <c r="HOE314" s="1"/>
      <c r="HOF314" s="1"/>
      <c r="HOG314" s="1"/>
      <c r="HOH314" s="1"/>
      <c r="HOI314" s="1"/>
      <c r="HOJ314" s="1"/>
      <c r="HOK314" s="1"/>
      <c r="HOL314" s="1"/>
      <c r="HOM314" s="1"/>
      <c r="HON314" s="1"/>
      <c r="HOO314" s="1"/>
      <c r="HOP314" s="1"/>
      <c r="HOQ314" s="1"/>
      <c r="HOR314" s="1"/>
      <c r="HOS314" s="1"/>
      <c r="HOT314" s="1"/>
      <c r="HOU314" s="1"/>
      <c r="HOV314" s="1"/>
      <c r="HOW314" s="1"/>
      <c r="HOX314" s="1"/>
      <c r="HOY314" s="1"/>
      <c r="HOZ314" s="1"/>
      <c r="HPA314" s="1"/>
      <c r="HPB314" s="1"/>
      <c r="HPC314" s="1"/>
      <c r="HPD314" s="1"/>
      <c r="HPE314" s="1"/>
      <c r="HPF314" s="1"/>
      <c r="HPG314" s="1"/>
      <c r="HPH314" s="1"/>
      <c r="HPI314" s="1"/>
      <c r="HPJ314" s="1"/>
      <c r="HPK314" s="1"/>
      <c r="HPL314" s="1"/>
      <c r="HPM314" s="1"/>
      <c r="HPN314" s="1"/>
      <c r="HPO314" s="1"/>
      <c r="HPP314" s="1"/>
      <c r="HPQ314" s="1"/>
      <c r="HPR314" s="1"/>
      <c r="HPS314" s="1"/>
      <c r="HPT314" s="1"/>
      <c r="HPU314" s="1"/>
      <c r="HPV314" s="1"/>
      <c r="HPW314" s="1"/>
      <c r="HPX314" s="1"/>
      <c r="HPY314" s="1"/>
      <c r="HPZ314" s="1"/>
      <c r="HQA314" s="1"/>
      <c r="HQB314" s="1"/>
      <c r="HQC314" s="1"/>
      <c r="HQD314" s="1"/>
      <c r="HQE314" s="1"/>
      <c r="HQF314" s="1"/>
      <c r="HQG314" s="1"/>
      <c r="HQH314" s="1"/>
      <c r="HQI314" s="1"/>
      <c r="HQJ314" s="1"/>
      <c r="HQK314" s="1"/>
      <c r="HQL314" s="1"/>
      <c r="HQM314" s="1"/>
      <c r="HQN314" s="1"/>
      <c r="HQO314" s="1"/>
      <c r="HQP314" s="1"/>
      <c r="HQQ314" s="1"/>
      <c r="HQR314" s="1"/>
      <c r="HQS314" s="1"/>
      <c r="HQT314" s="1"/>
      <c r="HQU314" s="1"/>
      <c r="HQV314" s="1"/>
      <c r="HQW314" s="1"/>
      <c r="HQX314" s="1"/>
      <c r="HQY314" s="1"/>
      <c r="HQZ314" s="1"/>
      <c r="HRA314" s="1"/>
      <c r="HRB314" s="1"/>
      <c r="HRC314" s="1"/>
      <c r="HRD314" s="1"/>
      <c r="HRE314" s="1"/>
      <c r="HRF314" s="1"/>
      <c r="HRG314" s="1"/>
      <c r="HRH314" s="1"/>
      <c r="HRI314" s="1"/>
      <c r="HRJ314" s="1"/>
      <c r="HRK314" s="1"/>
      <c r="HRL314" s="1"/>
      <c r="HRM314" s="1"/>
      <c r="HRN314" s="1"/>
      <c r="HRO314" s="1"/>
      <c r="HRP314" s="1"/>
      <c r="HRQ314" s="1"/>
      <c r="HRR314" s="1"/>
      <c r="HRS314" s="1"/>
      <c r="HRT314" s="1"/>
      <c r="HRU314" s="1"/>
      <c r="HRV314" s="1"/>
      <c r="HRW314" s="1"/>
      <c r="HRX314" s="1"/>
      <c r="HRY314" s="1"/>
      <c r="HRZ314" s="1"/>
      <c r="HSA314" s="1"/>
      <c r="HSB314" s="1"/>
      <c r="HSC314" s="1"/>
      <c r="HSD314" s="1"/>
      <c r="HSE314" s="1"/>
      <c r="HSF314" s="1"/>
      <c r="HSG314" s="1"/>
      <c r="HSH314" s="1"/>
      <c r="HSI314" s="1"/>
      <c r="HSJ314" s="1"/>
      <c r="HSK314" s="1"/>
      <c r="HSL314" s="1"/>
      <c r="HSM314" s="1"/>
      <c r="HSN314" s="1"/>
      <c r="HSO314" s="1"/>
      <c r="HSP314" s="1"/>
      <c r="HSQ314" s="1"/>
      <c r="HSR314" s="1"/>
      <c r="HSS314" s="1"/>
      <c r="HST314" s="1"/>
      <c r="HSU314" s="1"/>
      <c r="HSV314" s="1"/>
      <c r="HSW314" s="1"/>
      <c r="HSX314" s="1"/>
      <c r="HSY314" s="1"/>
      <c r="HSZ314" s="1"/>
      <c r="HTA314" s="1"/>
      <c r="HTB314" s="1"/>
      <c r="HTC314" s="1"/>
      <c r="HTD314" s="1"/>
      <c r="HTE314" s="1"/>
      <c r="HTF314" s="1"/>
      <c r="HTG314" s="1"/>
      <c r="HTH314" s="1"/>
      <c r="HTI314" s="1"/>
      <c r="HTJ314" s="1"/>
      <c r="HTK314" s="1"/>
      <c r="HTL314" s="1"/>
      <c r="HTM314" s="1"/>
      <c r="HTN314" s="1"/>
      <c r="HTO314" s="1"/>
      <c r="HTP314" s="1"/>
      <c r="HTQ314" s="1"/>
      <c r="HTR314" s="1"/>
      <c r="HTS314" s="1"/>
      <c r="HTT314" s="1"/>
      <c r="HTU314" s="1"/>
      <c r="HTV314" s="1"/>
      <c r="HTW314" s="1"/>
      <c r="HTX314" s="1"/>
      <c r="HTY314" s="1"/>
      <c r="HTZ314" s="1"/>
      <c r="HUA314" s="1"/>
      <c r="HUB314" s="1"/>
      <c r="HUC314" s="1"/>
      <c r="HUD314" s="1"/>
      <c r="HUE314" s="1"/>
      <c r="HUF314" s="1"/>
      <c r="HUG314" s="1"/>
      <c r="HUH314" s="1"/>
      <c r="HUI314" s="1"/>
      <c r="HUJ314" s="1"/>
      <c r="HUK314" s="1"/>
      <c r="HUL314" s="1"/>
      <c r="HUM314" s="1"/>
      <c r="HUN314" s="1"/>
      <c r="HUO314" s="1"/>
      <c r="HUP314" s="1"/>
      <c r="HUQ314" s="1"/>
      <c r="HUR314" s="1"/>
      <c r="HUS314" s="1"/>
      <c r="HUT314" s="1"/>
      <c r="HUU314" s="1"/>
      <c r="HUV314" s="1"/>
      <c r="HUW314" s="1"/>
      <c r="HUX314" s="1"/>
      <c r="HUY314" s="1"/>
      <c r="HUZ314" s="1"/>
      <c r="HVA314" s="1"/>
      <c r="HVB314" s="1"/>
      <c r="HVC314" s="1"/>
      <c r="HVD314" s="1"/>
      <c r="HVE314" s="1"/>
      <c r="HVF314" s="1"/>
      <c r="HVG314" s="1"/>
      <c r="HVH314" s="1"/>
      <c r="HVI314" s="1"/>
      <c r="HVJ314" s="1"/>
      <c r="HVK314" s="1"/>
      <c r="HVL314" s="1"/>
      <c r="HVM314" s="1"/>
      <c r="HVN314" s="1"/>
      <c r="HVO314" s="1"/>
      <c r="HVP314" s="1"/>
      <c r="HVQ314" s="1"/>
      <c r="HVR314" s="1"/>
      <c r="HVS314" s="1"/>
      <c r="HVT314" s="1"/>
      <c r="HVU314" s="1"/>
      <c r="HVV314" s="1"/>
      <c r="HVW314" s="1"/>
      <c r="HVX314" s="1"/>
      <c r="HVY314" s="1"/>
      <c r="HVZ314" s="1"/>
      <c r="HWA314" s="1"/>
      <c r="HWB314" s="1"/>
      <c r="HWC314" s="1"/>
      <c r="HWD314" s="1"/>
      <c r="HWE314" s="1"/>
      <c r="HWF314" s="1"/>
      <c r="HWG314" s="1"/>
      <c r="HWH314" s="1"/>
      <c r="HWI314" s="1"/>
      <c r="HWJ314" s="1"/>
      <c r="HWK314" s="1"/>
      <c r="HWL314" s="1"/>
      <c r="HWM314" s="1"/>
      <c r="HWN314" s="1"/>
      <c r="HWO314" s="1"/>
      <c r="HWP314" s="1"/>
      <c r="HWQ314" s="1"/>
      <c r="HWR314" s="1"/>
      <c r="HWS314" s="1"/>
      <c r="HWT314" s="1"/>
      <c r="HWU314" s="1"/>
      <c r="HWV314" s="1"/>
      <c r="HWW314" s="1"/>
      <c r="HWX314" s="1"/>
      <c r="HWY314" s="1"/>
      <c r="HWZ314" s="1"/>
      <c r="HXA314" s="1"/>
      <c r="HXB314" s="1"/>
      <c r="HXC314" s="1"/>
      <c r="HXD314" s="1"/>
      <c r="HXE314" s="1"/>
      <c r="HXF314" s="1"/>
      <c r="HXG314" s="1"/>
      <c r="HXH314" s="1"/>
      <c r="HXI314" s="1"/>
      <c r="HXJ314" s="1"/>
      <c r="HXK314" s="1"/>
      <c r="HXL314" s="1"/>
      <c r="HXM314" s="1"/>
      <c r="HXN314" s="1"/>
      <c r="HXO314" s="1"/>
      <c r="HXP314" s="1"/>
      <c r="HXQ314" s="1"/>
      <c r="HXR314" s="1"/>
      <c r="HXS314" s="1"/>
      <c r="HXT314" s="1"/>
      <c r="HXU314" s="1"/>
      <c r="HXV314" s="1"/>
      <c r="HXW314" s="1"/>
      <c r="HXX314" s="1"/>
      <c r="HXY314" s="1"/>
      <c r="HXZ314" s="1"/>
      <c r="HYA314" s="1"/>
      <c r="HYB314" s="1"/>
      <c r="HYC314" s="1"/>
      <c r="HYD314" s="1"/>
      <c r="HYE314" s="1"/>
      <c r="HYF314" s="1"/>
      <c r="HYG314" s="1"/>
      <c r="HYH314" s="1"/>
      <c r="HYI314" s="1"/>
      <c r="HYJ314" s="1"/>
      <c r="HYK314" s="1"/>
      <c r="HYL314" s="1"/>
      <c r="HYM314" s="1"/>
      <c r="HYN314" s="1"/>
      <c r="HYO314" s="1"/>
      <c r="HYP314" s="1"/>
      <c r="HYQ314" s="1"/>
      <c r="HYR314" s="1"/>
      <c r="HYS314" s="1"/>
      <c r="HYT314" s="1"/>
      <c r="HYU314" s="1"/>
      <c r="HYV314" s="1"/>
      <c r="HYW314" s="1"/>
      <c r="HYX314" s="1"/>
      <c r="HYY314" s="1"/>
      <c r="HYZ314" s="1"/>
      <c r="HZA314" s="1"/>
      <c r="HZB314" s="1"/>
      <c r="HZC314" s="1"/>
      <c r="HZD314" s="1"/>
      <c r="HZE314" s="1"/>
      <c r="HZF314" s="1"/>
      <c r="HZG314" s="1"/>
      <c r="HZH314" s="1"/>
      <c r="HZI314" s="1"/>
      <c r="HZJ314" s="1"/>
      <c r="HZK314" s="1"/>
      <c r="HZL314" s="1"/>
      <c r="HZM314" s="1"/>
      <c r="HZN314" s="1"/>
      <c r="HZO314" s="1"/>
      <c r="HZP314" s="1"/>
      <c r="HZQ314" s="1"/>
      <c r="HZR314" s="1"/>
      <c r="HZS314" s="1"/>
      <c r="HZT314" s="1"/>
      <c r="HZU314" s="1"/>
      <c r="HZV314" s="1"/>
      <c r="HZW314" s="1"/>
      <c r="HZX314" s="1"/>
      <c r="HZY314" s="1"/>
      <c r="HZZ314" s="1"/>
      <c r="IAA314" s="1"/>
      <c r="IAB314" s="1"/>
      <c r="IAC314" s="1"/>
      <c r="IAD314" s="1"/>
      <c r="IAE314" s="1"/>
      <c r="IAF314" s="1"/>
      <c r="IAG314" s="1"/>
      <c r="IAH314" s="1"/>
      <c r="IAI314" s="1"/>
      <c r="IAJ314" s="1"/>
      <c r="IAK314" s="1"/>
      <c r="IAL314" s="1"/>
      <c r="IAM314" s="1"/>
      <c r="IAN314" s="1"/>
      <c r="IAO314" s="1"/>
      <c r="IAP314" s="1"/>
      <c r="IAQ314" s="1"/>
      <c r="IAR314" s="1"/>
      <c r="IAS314" s="1"/>
      <c r="IAT314" s="1"/>
      <c r="IAU314" s="1"/>
      <c r="IAV314" s="1"/>
      <c r="IAW314" s="1"/>
      <c r="IAX314" s="1"/>
      <c r="IAY314" s="1"/>
      <c r="IAZ314" s="1"/>
      <c r="IBA314" s="1"/>
      <c r="IBB314" s="1"/>
      <c r="IBC314" s="1"/>
      <c r="IBD314" s="1"/>
      <c r="IBE314" s="1"/>
      <c r="IBF314" s="1"/>
      <c r="IBG314" s="1"/>
      <c r="IBH314" s="1"/>
      <c r="IBI314" s="1"/>
      <c r="IBJ314" s="1"/>
      <c r="IBK314" s="1"/>
      <c r="IBL314" s="1"/>
      <c r="IBM314" s="1"/>
      <c r="IBN314" s="1"/>
      <c r="IBO314" s="1"/>
      <c r="IBP314" s="1"/>
      <c r="IBQ314" s="1"/>
      <c r="IBR314" s="1"/>
      <c r="IBS314" s="1"/>
      <c r="IBT314" s="1"/>
      <c r="IBU314" s="1"/>
      <c r="IBV314" s="1"/>
      <c r="IBW314" s="1"/>
      <c r="IBX314" s="1"/>
      <c r="IBY314" s="1"/>
      <c r="IBZ314" s="1"/>
      <c r="ICA314" s="1"/>
      <c r="ICB314" s="1"/>
      <c r="ICC314" s="1"/>
      <c r="ICD314" s="1"/>
      <c r="ICE314" s="1"/>
      <c r="ICF314" s="1"/>
      <c r="ICG314" s="1"/>
      <c r="ICH314" s="1"/>
      <c r="ICI314" s="1"/>
      <c r="ICJ314" s="1"/>
      <c r="ICK314" s="1"/>
      <c r="ICL314" s="1"/>
      <c r="ICM314" s="1"/>
      <c r="ICN314" s="1"/>
      <c r="ICO314" s="1"/>
      <c r="ICP314" s="1"/>
      <c r="ICQ314" s="1"/>
      <c r="ICR314" s="1"/>
      <c r="ICS314" s="1"/>
      <c r="ICT314" s="1"/>
      <c r="ICU314" s="1"/>
      <c r="ICV314" s="1"/>
      <c r="ICW314" s="1"/>
      <c r="ICX314" s="1"/>
      <c r="ICY314" s="1"/>
      <c r="ICZ314" s="1"/>
      <c r="IDA314" s="1"/>
      <c r="IDB314" s="1"/>
      <c r="IDC314" s="1"/>
      <c r="IDD314" s="1"/>
      <c r="IDE314" s="1"/>
      <c r="IDF314" s="1"/>
      <c r="IDG314" s="1"/>
      <c r="IDH314" s="1"/>
      <c r="IDI314" s="1"/>
      <c r="IDJ314" s="1"/>
      <c r="IDK314" s="1"/>
      <c r="IDL314" s="1"/>
      <c r="IDM314" s="1"/>
      <c r="IDN314" s="1"/>
      <c r="IDO314" s="1"/>
      <c r="IDP314" s="1"/>
      <c r="IDQ314" s="1"/>
      <c r="IDR314" s="1"/>
      <c r="IDS314" s="1"/>
      <c r="IDT314" s="1"/>
      <c r="IDU314" s="1"/>
      <c r="IDV314" s="1"/>
      <c r="IDW314" s="1"/>
      <c r="IDX314" s="1"/>
      <c r="IDY314" s="1"/>
      <c r="IDZ314" s="1"/>
      <c r="IEA314" s="1"/>
      <c r="IEB314" s="1"/>
      <c r="IEC314" s="1"/>
      <c r="IED314" s="1"/>
      <c r="IEE314" s="1"/>
      <c r="IEF314" s="1"/>
      <c r="IEG314" s="1"/>
      <c r="IEH314" s="1"/>
      <c r="IEI314" s="1"/>
      <c r="IEJ314" s="1"/>
      <c r="IEK314" s="1"/>
      <c r="IEL314" s="1"/>
      <c r="IEM314" s="1"/>
      <c r="IEN314" s="1"/>
      <c r="IEO314" s="1"/>
      <c r="IEP314" s="1"/>
      <c r="IEQ314" s="1"/>
      <c r="IER314" s="1"/>
      <c r="IES314" s="1"/>
      <c r="IET314" s="1"/>
      <c r="IEU314" s="1"/>
      <c r="IEV314" s="1"/>
      <c r="IEW314" s="1"/>
      <c r="IEX314" s="1"/>
      <c r="IEY314" s="1"/>
      <c r="IEZ314" s="1"/>
      <c r="IFA314" s="1"/>
      <c r="IFB314" s="1"/>
      <c r="IFC314" s="1"/>
      <c r="IFD314" s="1"/>
      <c r="IFE314" s="1"/>
      <c r="IFF314" s="1"/>
      <c r="IFG314" s="1"/>
      <c r="IFH314" s="1"/>
      <c r="IFI314" s="1"/>
      <c r="IFJ314" s="1"/>
      <c r="IFK314" s="1"/>
      <c r="IFL314" s="1"/>
      <c r="IFM314" s="1"/>
      <c r="IFN314" s="1"/>
      <c r="IFO314" s="1"/>
      <c r="IFP314" s="1"/>
      <c r="IFQ314" s="1"/>
      <c r="IFR314" s="1"/>
      <c r="IFS314" s="1"/>
      <c r="IFT314" s="1"/>
      <c r="IFU314" s="1"/>
      <c r="IFV314" s="1"/>
      <c r="IFW314" s="1"/>
      <c r="IFX314" s="1"/>
      <c r="IFY314" s="1"/>
      <c r="IFZ314" s="1"/>
      <c r="IGA314" s="1"/>
      <c r="IGB314" s="1"/>
      <c r="IGC314" s="1"/>
      <c r="IGD314" s="1"/>
      <c r="IGE314" s="1"/>
      <c r="IGF314" s="1"/>
      <c r="IGG314" s="1"/>
      <c r="IGH314" s="1"/>
      <c r="IGI314" s="1"/>
      <c r="IGJ314" s="1"/>
      <c r="IGK314" s="1"/>
      <c r="IGL314" s="1"/>
      <c r="IGM314" s="1"/>
      <c r="IGN314" s="1"/>
      <c r="IGO314" s="1"/>
      <c r="IGP314" s="1"/>
      <c r="IGQ314" s="1"/>
      <c r="IGR314" s="1"/>
      <c r="IGS314" s="1"/>
      <c r="IGT314" s="1"/>
      <c r="IGU314" s="1"/>
      <c r="IGV314" s="1"/>
      <c r="IGW314" s="1"/>
      <c r="IGX314" s="1"/>
      <c r="IGY314" s="1"/>
      <c r="IGZ314" s="1"/>
      <c r="IHA314" s="1"/>
      <c r="IHB314" s="1"/>
      <c r="IHC314" s="1"/>
      <c r="IHD314" s="1"/>
      <c r="IHE314" s="1"/>
      <c r="IHF314" s="1"/>
      <c r="IHG314" s="1"/>
      <c r="IHH314" s="1"/>
      <c r="IHI314" s="1"/>
      <c r="IHJ314" s="1"/>
      <c r="IHK314" s="1"/>
      <c r="IHL314" s="1"/>
      <c r="IHM314" s="1"/>
      <c r="IHN314" s="1"/>
      <c r="IHO314" s="1"/>
      <c r="IHP314" s="1"/>
      <c r="IHQ314" s="1"/>
      <c r="IHR314" s="1"/>
      <c r="IHS314" s="1"/>
      <c r="IHT314" s="1"/>
      <c r="IHU314" s="1"/>
      <c r="IHV314" s="1"/>
      <c r="IHW314" s="1"/>
      <c r="IHX314" s="1"/>
      <c r="IHY314" s="1"/>
      <c r="IHZ314" s="1"/>
      <c r="IIA314" s="1"/>
      <c r="IIB314" s="1"/>
      <c r="IIC314" s="1"/>
      <c r="IID314" s="1"/>
      <c r="IIE314" s="1"/>
      <c r="IIF314" s="1"/>
      <c r="IIG314" s="1"/>
      <c r="IIH314" s="1"/>
      <c r="III314" s="1"/>
      <c r="IIJ314" s="1"/>
      <c r="IIK314" s="1"/>
      <c r="IIL314" s="1"/>
      <c r="IIM314" s="1"/>
      <c r="IIN314" s="1"/>
      <c r="IIO314" s="1"/>
      <c r="IIP314" s="1"/>
      <c r="IIQ314" s="1"/>
      <c r="IIR314" s="1"/>
      <c r="IIS314" s="1"/>
      <c r="IIT314" s="1"/>
      <c r="IIU314" s="1"/>
      <c r="IIV314" s="1"/>
      <c r="IIW314" s="1"/>
      <c r="IIX314" s="1"/>
      <c r="IIY314" s="1"/>
      <c r="IIZ314" s="1"/>
      <c r="IJA314" s="1"/>
      <c r="IJB314" s="1"/>
      <c r="IJC314" s="1"/>
      <c r="IJD314" s="1"/>
      <c r="IJE314" s="1"/>
      <c r="IJF314" s="1"/>
      <c r="IJG314" s="1"/>
      <c r="IJH314" s="1"/>
      <c r="IJI314" s="1"/>
      <c r="IJJ314" s="1"/>
      <c r="IJK314" s="1"/>
      <c r="IJL314" s="1"/>
      <c r="IJM314" s="1"/>
      <c r="IJN314" s="1"/>
      <c r="IJO314" s="1"/>
      <c r="IJP314" s="1"/>
      <c r="IJQ314" s="1"/>
      <c r="IJR314" s="1"/>
      <c r="IJS314" s="1"/>
      <c r="IJT314" s="1"/>
      <c r="IJU314" s="1"/>
      <c r="IJV314" s="1"/>
      <c r="IJW314" s="1"/>
      <c r="IJX314" s="1"/>
      <c r="IJY314" s="1"/>
      <c r="IJZ314" s="1"/>
      <c r="IKA314" s="1"/>
      <c r="IKB314" s="1"/>
      <c r="IKC314" s="1"/>
      <c r="IKD314" s="1"/>
      <c r="IKE314" s="1"/>
      <c r="IKF314" s="1"/>
      <c r="IKG314" s="1"/>
      <c r="IKH314" s="1"/>
      <c r="IKI314" s="1"/>
      <c r="IKJ314" s="1"/>
      <c r="IKK314" s="1"/>
      <c r="IKL314" s="1"/>
      <c r="IKM314" s="1"/>
      <c r="IKN314" s="1"/>
      <c r="IKO314" s="1"/>
      <c r="IKP314" s="1"/>
      <c r="IKQ314" s="1"/>
      <c r="IKR314" s="1"/>
      <c r="IKS314" s="1"/>
      <c r="IKT314" s="1"/>
      <c r="IKU314" s="1"/>
      <c r="IKV314" s="1"/>
      <c r="IKW314" s="1"/>
      <c r="IKX314" s="1"/>
      <c r="IKY314" s="1"/>
      <c r="IKZ314" s="1"/>
      <c r="ILA314" s="1"/>
      <c r="ILB314" s="1"/>
      <c r="ILC314" s="1"/>
      <c r="ILD314" s="1"/>
      <c r="ILE314" s="1"/>
      <c r="ILF314" s="1"/>
      <c r="ILG314" s="1"/>
      <c r="ILH314" s="1"/>
      <c r="ILI314" s="1"/>
      <c r="ILJ314" s="1"/>
      <c r="ILK314" s="1"/>
      <c r="ILL314" s="1"/>
      <c r="ILM314" s="1"/>
      <c r="ILN314" s="1"/>
      <c r="ILO314" s="1"/>
      <c r="ILP314" s="1"/>
      <c r="ILQ314" s="1"/>
      <c r="ILR314" s="1"/>
      <c r="ILS314" s="1"/>
      <c r="ILT314" s="1"/>
      <c r="ILU314" s="1"/>
      <c r="ILV314" s="1"/>
      <c r="ILW314" s="1"/>
      <c r="ILX314" s="1"/>
      <c r="ILY314" s="1"/>
      <c r="ILZ314" s="1"/>
      <c r="IMA314" s="1"/>
      <c r="IMB314" s="1"/>
      <c r="IMC314" s="1"/>
      <c r="IMD314" s="1"/>
      <c r="IME314" s="1"/>
      <c r="IMF314" s="1"/>
      <c r="IMG314" s="1"/>
      <c r="IMH314" s="1"/>
      <c r="IMI314" s="1"/>
      <c r="IMJ314" s="1"/>
      <c r="IMK314" s="1"/>
      <c r="IML314" s="1"/>
      <c r="IMM314" s="1"/>
      <c r="IMN314" s="1"/>
      <c r="IMO314" s="1"/>
      <c r="IMP314" s="1"/>
      <c r="IMQ314" s="1"/>
      <c r="IMR314" s="1"/>
      <c r="IMS314" s="1"/>
      <c r="IMT314" s="1"/>
      <c r="IMU314" s="1"/>
      <c r="IMV314" s="1"/>
      <c r="IMW314" s="1"/>
      <c r="IMX314" s="1"/>
      <c r="IMY314" s="1"/>
      <c r="IMZ314" s="1"/>
      <c r="INA314" s="1"/>
      <c r="INB314" s="1"/>
      <c r="INC314" s="1"/>
      <c r="IND314" s="1"/>
      <c r="INE314" s="1"/>
      <c r="INF314" s="1"/>
      <c r="ING314" s="1"/>
      <c r="INH314" s="1"/>
      <c r="INI314" s="1"/>
      <c r="INJ314" s="1"/>
      <c r="INK314" s="1"/>
      <c r="INL314" s="1"/>
      <c r="INM314" s="1"/>
      <c r="INN314" s="1"/>
      <c r="INO314" s="1"/>
      <c r="INP314" s="1"/>
      <c r="INQ314" s="1"/>
      <c r="INR314" s="1"/>
      <c r="INS314" s="1"/>
      <c r="INT314" s="1"/>
      <c r="INU314" s="1"/>
      <c r="INV314" s="1"/>
      <c r="INW314" s="1"/>
      <c r="INX314" s="1"/>
      <c r="INY314" s="1"/>
      <c r="INZ314" s="1"/>
      <c r="IOA314" s="1"/>
      <c r="IOB314" s="1"/>
      <c r="IOC314" s="1"/>
      <c r="IOD314" s="1"/>
      <c r="IOE314" s="1"/>
      <c r="IOF314" s="1"/>
      <c r="IOG314" s="1"/>
      <c r="IOH314" s="1"/>
      <c r="IOI314" s="1"/>
      <c r="IOJ314" s="1"/>
      <c r="IOK314" s="1"/>
      <c r="IOL314" s="1"/>
      <c r="IOM314" s="1"/>
      <c r="ION314" s="1"/>
      <c r="IOO314" s="1"/>
      <c r="IOP314" s="1"/>
      <c r="IOQ314" s="1"/>
      <c r="IOR314" s="1"/>
      <c r="IOS314" s="1"/>
      <c r="IOT314" s="1"/>
      <c r="IOU314" s="1"/>
      <c r="IOV314" s="1"/>
      <c r="IOW314" s="1"/>
      <c r="IOX314" s="1"/>
      <c r="IOY314" s="1"/>
      <c r="IOZ314" s="1"/>
      <c r="IPA314" s="1"/>
      <c r="IPB314" s="1"/>
      <c r="IPC314" s="1"/>
      <c r="IPD314" s="1"/>
      <c r="IPE314" s="1"/>
      <c r="IPF314" s="1"/>
      <c r="IPG314" s="1"/>
      <c r="IPH314" s="1"/>
      <c r="IPI314" s="1"/>
      <c r="IPJ314" s="1"/>
      <c r="IPK314" s="1"/>
      <c r="IPL314" s="1"/>
      <c r="IPM314" s="1"/>
      <c r="IPN314" s="1"/>
      <c r="IPO314" s="1"/>
      <c r="IPP314" s="1"/>
      <c r="IPQ314" s="1"/>
      <c r="IPR314" s="1"/>
      <c r="IPS314" s="1"/>
      <c r="IPT314" s="1"/>
      <c r="IPU314" s="1"/>
      <c r="IPV314" s="1"/>
      <c r="IPW314" s="1"/>
      <c r="IPX314" s="1"/>
      <c r="IPY314" s="1"/>
      <c r="IPZ314" s="1"/>
      <c r="IQA314" s="1"/>
      <c r="IQB314" s="1"/>
      <c r="IQC314" s="1"/>
      <c r="IQD314" s="1"/>
      <c r="IQE314" s="1"/>
      <c r="IQF314" s="1"/>
      <c r="IQG314" s="1"/>
      <c r="IQH314" s="1"/>
      <c r="IQI314" s="1"/>
      <c r="IQJ314" s="1"/>
      <c r="IQK314" s="1"/>
      <c r="IQL314" s="1"/>
      <c r="IQM314" s="1"/>
      <c r="IQN314" s="1"/>
      <c r="IQO314" s="1"/>
      <c r="IQP314" s="1"/>
      <c r="IQQ314" s="1"/>
      <c r="IQR314" s="1"/>
      <c r="IQS314" s="1"/>
      <c r="IQT314" s="1"/>
      <c r="IQU314" s="1"/>
      <c r="IQV314" s="1"/>
      <c r="IQW314" s="1"/>
      <c r="IQX314" s="1"/>
      <c r="IQY314" s="1"/>
      <c r="IQZ314" s="1"/>
      <c r="IRA314" s="1"/>
      <c r="IRB314" s="1"/>
      <c r="IRC314" s="1"/>
      <c r="IRD314" s="1"/>
      <c r="IRE314" s="1"/>
      <c r="IRF314" s="1"/>
      <c r="IRG314" s="1"/>
      <c r="IRH314" s="1"/>
      <c r="IRI314" s="1"/>
      <c r="IRJ314" s="1"/>
      <c r="IRK314" s="1"/>
      <c r="IRL314" s="1"/>
      <c r="IRM314" s="1"/>
      <c r="IRN314" s="1"/>
      <c r="IRO314" s="1"/>
      <c r="IRP314" s="1"/>
      <c r="IRQ314" s="1"/>
      <c r="IRR314" s="1"/>
      <c r="IRS314" s="1"/>
      <c r="IRT314" s="1"/>
      <c r="IRU314" s="1"/>
      <c r="IRV314" s="1"/>
      <c r="IRW314" s="1"/>
      <c r="IRX314" s="1"/>
      <c r="IRY314" s="1"/>
      <c r="IRZ314" s="1"/>
      <c r="ISA314" s="1"/>
      <c r="ISB314" s="1"/>
      <c r="ISC314" s="1"/>
      <c r="ISD314" s="1"/>
      <c r="ISE314" s="1"/>
      <c r="ISF314" s="1"/>
      <c r="ISG314" s="1"/>
      <c r="ISH314" s="1"/>
      <c r="ISI314" s="1"/>
      <c r="ISJ314" s="1"/>
      <c r="ISK314" s="1"/>
      <c r="ISL314" s="1"/>
      <c r="ISM314" s="1"/>
      <c r="ISN314" s="1"/>
      <c r="ISO314" s="1"/>
      <c r="ISP314" s="1"/>
      <c r="ISQ314" s="1"/>
      <c r="ISR314" s="1"/>
      <c r="ISS314" s="1"/>
      <c r="IST314" s="1"/>
      <c r="ISU314" s="1"/>
      <c r="ISV314" s="1"/>
      <c r="ISW314" s="1"/>
      <c r="ISX314" s="1"/>
      <c r="ISY314" s="1"/>
      <c r="ISZ314" s="1"/>
      <c r="ITA314" s="1"/>
      <c r="ITB314" s="1"/>
      <c r="ITC314" s="1"/>
      <c r="ITD314" s="1"/>
      <c r="ITE314" s="1"/>
      <c r="ITF314" s="1"/>
      <c r="ITG314" s="1"/>
      <c r="ITH314" s="1"/>
      <c r="ITI314" s="1"/>
      <c r="ITJ314" s="1"/>
      <c r="ITK314" s="1"/>
      <c r="ITL314" s="1"/>
      <c r="ITM314" s="1"/>
      <c r="ITN314" s="1"/>
      <c r="ITO314" s="1"/>
      <c r="ITP314" s="1"/>
      <c r="ITQ314" s="1"/>
      <c r="ITR314" s="1"/>
      <c r="ITS314" s="1"/>
      <c r="ITT314" s="1"/>
      <c r="ITU314" s="1"/>
      <c r="ITV314" s="1"/>
      <c r="ITW314" s="1"/>
      <c r="ITX314" s="1"/>
      <c r="ITY314" s="1"/>
      <c r="ITZ314" s="1"/>
      <c r="IUA314" s="1"/>
      <c r="IUB314" s="1"/>
      <c r="IUC314" s="1"/>
      <c r="IUD314" s="1"/>
      <c r="IUE314" s="1"/>
      <c r="IUF314" s="1"/>
      <c r="IUG314" s="1"/>
      <c r="IUH314" s="1"/>
      <c r="IUI314" s="1"/>
      <c r="IUJ314" s="1"/>
      <c r="IUK314" s="1"/>
      <c r="IUL314" s="1"/>
      <c r="IUM314" s="1"/>
      <c r="IUN314" s="1"/>
      <c r="IUO314" s="1"/>
      <c r="IUP314" s="1"/>
      <c r="IUQ314" s="1"/>
      <c r="IUR314" s="1"/>
      <c r="IUS314" s="1"/>
      <c r="IUT314" s="1"/>
      <c r="IUU314" s="1"/>
      <c r="IUV314" s="1"/>
      <c r="IUW314" s="1"/>
      <c r="IUX314" s="1"/>
      <c r="IUY314" s="1"/>
      <c r="IUZ314" s="1"/>
      <c r="IVA314" s="1"/>
      <c r="IVB314" s="1"/>
      <c r="IVC314" s="1"/>
      <c r="IVD314" s="1"/>
      <c r="IVE314" s="1"/>
      <c r="IVF314" s="1"/>
      <c r="IVG314" s="1"/>
      <c r="IVH314" s="1"/>
      <c r="IVI314" s="1"/>
      <c r="IVJ314" s="1"/>
      <c r="IVK314" s="1"/>
      <c r="IVL314" s="1"/>
      <c r="IVM314" s="1"/>
      <c r="IVN314" s="1"/>
      <c r="IVO314" s="1"/>
      <c r="IVP314" s="1"/>
      <c r="IVQ314" s="1"/>
      <c r="IVR314" s="1"/>
      <c r="IVS314" s="1"/>
      <c r="IVT314" s="1"/>
      <c r="IVU314" s="1"/>
      <c r="IVV314" s="1"/>
      <c r="IVW314" s="1"/>
      <c r="IVX314" s="1"/>
      <c r="IVY314" s="1"/>
      <c r="IVZ314" s="1"/>
      <c r="IWA314" s="1"/>
      <c r="IWB314" s="1"/>
      <c r="IWC314" s="1"/>
      <c r="IWD314" s="1"/>
      <c r="IWE314" s="1"/>
      <c r="IWF314" s="1"/>
      <c r="IWG314" s="1"/>
      <c r="IWH314" s="1"/>
      <c r="IWI314" s="1"/>
      <c r="IWJ314" s="1"/>
      <c r="IWK314" s="1"/>
      <c r="IWL314" s="1"/>
      <c r="IWM314" s="1"/>
      <c r="IWN314" s="1"/>
      <c r="IWO314" s="1"/>
      <c r="IWP314" s="1"/>
      <c r="IWQ314" s="1"/>
      <c r="IWR314" s="1"/>
      <c r="IWS314" s="1"/>
      <c r="IWT314" s="1"/>
      <c r="IWU314" s="1"/>
      <c r="IWV314" s="1"/>
      <c r="IWW314" s="1"/>
      <c r="IWX314" s="1"/>
      <c r="IWY314" s="1"/>
      <c r="IWZ314" s="1"/>
      <c r="IXA314" s="1"/>
      <c r="IXB314" s="1"/>
      <c r="IXC314" s="1"/>
      <c r="IXD314" s="1"/>
      <c r="IXE314" s="1"/>
      <c r="IXF314" s="1"/>
      <c r="IXG314" s="1"/>
      <c r="IXH314" s="1"/>
      <c r="IXI314" s="1"/>
      <c r="IXJ314" s="1"/>
      <c r="IXK314" s="1"/>
      <c r="IXL314" s="1"/>
      <c r="IXM314" s="1"/>
      <c r="IXN314" s="1"/>
      <c r="IXO314" s="1"/>
      <c r="IXP314" s="1"/>
      <c r="IXQ314" s="1"/>
      <c r="IXR314" s="1"/>
      <c r="IXS314" s="1"/>
      <c r="IXT314" s="1"/>
      <c r="IXU314" s="1"/>
      <c r="IXV314" s="1"/>
      <c r="IXW314" s="1"/>
      <c r="IXX314" s="1"/>
      <c r="IXY314" s="1"/>
      <c r="IXZ314" s="1"/>
      <c r="IYA314" s="1"/>
      <c r="IYB314" s="1"/>
      <c r="IYC314" s="1"/>
      <c r="IYD314" s="1"/>
      <c r="IYE314" s="1"/>
      <c r="IYF314" s="1"/>
      <c r="IYG314" s="1"/>
      <c r="IYH314" s="1"/>
      <c r="IYI314" s="1"/>
      <c r="IYJ314" s="1"/>
      <c r="IYK314" s="1"/>
      <c r="IYL314" s="1"/>
      <c r="IYM314" s="1"/>
      <c r="IYN314" s="1"/>
      <c r="IYO314" s="1"/>
      <c r="IYP314" s="1"/>
      <c r="IYQ314" s="1"/>
      <c r="IYR314" s="1"/>
      <c r="IYS314" s="1"/>
      <c r="IYT314" s="1"/>
      <c r="IYU314" s="1"/>
      <c r="IYV314" s="1"/>
      <c r="IYW314" s="1"/>
      <c r="IYX314" s="1"/>
      <c r="IYY314" s="1"/>
      <c r="IYZ314" s="1"/>
      <c r="IZA314" s="1"/>
      <c r="IZB314" s="1"/>
      <c r="IZC314" s="1"/>
      <c r="IZD314" s="1"/>
      <c r="IZE314" s="1"/>
      <c r="IZF314" s="1"/>
      <c r="IZG314" s="1"/>
      <c r="IZH314" s="1"/>
      <c r="IZI314" s="1"/>
      <c r="IZJ314" s="1"/>
      <c r="IZK314" s="1"/>
      <c r="IZL314" s="1"/>
      <c r="IZM314" s="1"/>
      <c r="IZN314" s="1"/>
      <c r="IZO314" s="1"/>
      <c r="IZP314" s="1"/>
      <c r="IZQ314" s="1"/>
      <c r="IZR314" s="1"/>
      <c r="IZS314" s="1"/>
      <c r="IZT314" s="1"/>
      <c r="IZU314" s="1"/>
      <c r="IZV314" s="1"/>
      <c r="IZW314" s="1"/>
      <c r="IZX314" s="1"/>
      <c r="IZY314" s="1"/>
      <c r="IZZ314" s="1"/>
      <c r="JAA314" s="1"/>
      <c r="JAB314" s="1"/>
      <c r="JAC314" s="1"/>
      <c r="JAD314" s="1"/>
      <c r="JAE314" s="1"/>
      <c r="JAF314" s="1"/>
      <c r="JAG314" s="1"/>
      <c r="JAH314" s="1"/>
      <c r="JAI314" s="1"/>
      <c r="JAJ314" s="1"/>
      <c r="JAK314" s="1"/>
      <c r="JAL314" s="1"/>
      <c r="JAM314" s="1"/>
      <c r="JAN314" s="1"/>
      <c r="JAO314" s="1"/>
      <c r="JAP314" s="1"/>
      <c r="JAQ314" s="1"/>
      <c r="JAR314" s="1"/>
      <c r="JAS314" s="1"/>
      <c r="JAT314" s="1"/>
      <c r="JAU314" s="1"/>
      <c r="JAV314" s="1"/>
      <c r="JAW314" s="1"/>
      <c r="JAX314" s="1"/>
      <c r="JAY314" s="1"/>
      <c r="JAZ314" s="1"/>
      <c r="JBA314" s="1"/>
      <c r="JBB314" s="1"/>
      <c r="JBC314" s="1"/>
      <c r="JBD314" s="1"/>
      <c r="JBE314" s="1"/>
      <c r="JBF314" s="1"/>
      <c r="JBG314" s="1"/>
      <c r="JBH314" s="1"/>
      <c r="JBI314" s="1"/>
      <c r="JBJ314" s="1"/>
      <c r="JBK314" s="1"/>
      <c r="JBL314" s="1"/>
      <c r="JBM314" s="1"/>
      <c r="JBN314" s="1"/>
      <c r="JBO314" s="1"/>
      <c r="JBP314" s="1"/>
      <c r="JBQ314" s="1"/>
      <c r="JBR314" s="1"/>
      <c r="JBS314" s="1"/>
      <c r="JBT314" s="1"/>
      <c r="JBU314" s="1"/>
      <c r="JBV314" s="1"/>
      <c r="JBW314" s="1"/>
      <c r="JBX314" s="1"/>
      <c r="JBY314" s="1"/>
      <c r="JBZ314" s="1"/>
      <c r="JCA314" s="1"/>
      <c r="JCB314" s="1"/>
      <c r="JCC314" s="1"/>
      <c r="JCD314" s="1"/>
      <c r="JCE314" s="1"/>
      <c r="JCF314" s="1"/>
      <c r="JCG314" s="1"/>
      <c r="JCH314" s="1"/>
      <c r="JCI314" s="1"/>
      <c r="JCJ314" s="1"/>
      <c r="JCK314" s="1"/>
      <c r="JCL314" s="1"/>
      <c r="JCM314" s="1"/>
      <c r="JCN314" s="1"/>
      <c r="JCO314" s="1"/>
      <c r="JCP314" s="1"/>
      <c r="JCQ314" s="1"/>
      <c r="JCR314" s="1"/>
      <c r="JCS314" s="1"/>
      <c r="JCT314" s="1"/>
      <c r="JCU314" s="1"/>
      <c r="JCV314" s="1"/>
      <c r="JCW314" s="1"/>
      <c r="JCX314" s="1"/>
      <c r="JCY314" s="1"/>
      <c r="JCZ314" s="1"/>
      <c r="JDA314" s="1"/>
      <c r="JDB314" s="1"/>
      <c r="JDC314" s="1"/>
      <c r="JDD314" s="1"/>
      <c r="JDE314" s="1"/>
      <c r="JDF314" s="1"/>
      <c r="JDG314" s="1"/>
      <c r="JDH314" s="1"/>
      <c r="JDI314" s="1"/>
      <c r="JDJ314" s="1"/>
      <c r="JDK314" s="1"/>
      <c r="JDL314" s="1"/>
      <c r="JDM314" s="1"/>
      <c r="JDN314" s="1"/>
      <c r="JDO314" s="1"/>
      <c r="JDP314" s="1"/>
      <c r="JDQ314" s="1"/>
      <c r="JDR314" s="1"/>
      <c r="JDS314" s="1"/>
      <c r="JDT314" s="1"/>
      <c r="JDU314" s="1"/>
      <c r="JDV314" s="1"/>
      <c r="JDW314" s="1"/>
      <c r="JDX314" s="1"/>
      <c r="JDY314" s="1"/>
      <c r="JDZ314" s="1"/>
      <c r="JEA314" s="1"/>
      <c r="JEB314" s="1"/>
      <c r="JEC314" s="1"/>
      <c r="JED314" s="1"/>
      <c r="JEE314" s="1"/>
      <c r="JEF314" s="1"/>
      <c r="JEG314" s="1"/>
      <c r="JEH314" s="1"/>
      <c r="JEI314" s="1"/>
      <c r="JEJ314" s="1"/>
      <c r="JEK314" s="1"/>
      <c r="JEL314" s="1"/>
      <c r="JEM314" s="1"/>
      <c r="JEN314" s="1"/>
      <c r="JEO314" s="1"/>
      <c r="JEP314" s="1"/>
      <c r="JEQ314" s="1"/>
      <c r="JER314" s="1"/>
      <c r="JES314" s="1"/>
      <c r="JET314" s="1"/>
      <c r="JEU314" s="1"/>
      <c r="JEV314" s="1"/>
      <c r="JEW314" s="1"/>
      <c r="JEX314" s="1"/>
      <c r="JEY314" s="1"/>
      <c r="JEZ314" s="1"/>
      <c r="JFA314" s="1"/>
      <c r="JFB314" s="1"/>
      <c r="JFC314" s="1"/>
      <c r="JFD314" s="1"/>
      <c r="JFE314" s="1"/>
      <c r="JFF314" s="1"/>
      <c r="JFG314" s="1"/>
      <c r="JFH314" s="1"/>
      <c r="JFI314" s="1"/>
      <c r="JFJ314" s="1"/>
      <c r="JFK314" s="1"/>
      <c r="JFL314" s="1"/>
      <c r="JFM314" s="1"/>
      <c r="JFN314" s="1"/>
      <c r="JFO314" s="1"/>
      <c r="JFP314" s="1"/>
      <c r="JFQ314" s="1"/>
      <c r="JFR314" s="1"/>
      <c r="JFS314" s="1"/>
      <c r="JFT314" s="1"/>
      <c r="JFU314" s="1"/>
      <c r="JFV314" s="1"/>
      <c r="JFW314" s="1"/>
      <c r="JFX314" s="1"/>
      <c r="JFY314" s="1"/>
      <c r="JFZ314" s="1"/>
      <c r="JGA314" s="1"/>
      <c r="JGB314" s="1"/>
      <c r="JGC314" s="1"/>
      <c r="JGD314" s="1"/>
      <c r="JGE314" s="1"/>
      <c r="JGF314" s="1"/>
      <c r="JGG314" s="1"/>
      <c r="JGH314" s="1"/>
      <c r="JGI314" s="1"/>
      <c r="JGJ314" s="1"/>
      <c r="JGK314" s="1"/>
      <c r="JGL314" s="1"/>
      <c r="JGM314" s="1"/>
      <c r="JGN314" s="1"/>
      <c r="JGO314" s="1"/>
      <c r="JGP314" s="1"/>
      <c r="JGQ314" s="1"/>
      <c r="JGR314" s="1"/>
      <c r="JGS314" s="1"/>
      <c r="JGT314" s="1"/>
      <c r="JGU314" s="1"/>
      <c r="JGV314" s="1"/>
      <c r="JGW314" s="1"/>
      <c r="JGX314" s="1"/>
      <c r="JGY314" s="1"/>
      <c r="JGZ314" s="1"/>
      <c r="JHA314" s="1"/>
      <c r="JHB314" s="1"/>
      <c r="JHC314" s="1"/>
      <c r="JHD314" s="1"/>
      <c r="JHE314" s="1"/>
      <c r="JHF314" s="1"/>
      <c r="JHG314" s="1"/>
      <c r="JHH314" s="1"/>
      <c r="JHI314" s="1"/>
      <c r="JHJ314" s="1"/>
      <c r="JHK314" s="1"/>
      <c r="JHL314" s="1"/>
      <c r="JHM314" s="1"/>
      <c r="JHN314" s="1"/>
      <c r="JHO314" s="1"/>
      <c r="JHP314" s="1"/>
      <c r="JHQ314" s="1"/>
      <c r="JHR314" s="1"/>
      <c r="JHS314" s="1"/>
      <c r="JHT314" s="1"/>
      <c r="JHU314" s="1"/>
      <c r="JHV314" s="1"/>
      <c r="JHW314" s="1"/>
      <c r="JHX314" s="1"/>
      <c r="JHY314" s="1"/>
      <c r="JHZ314" s="1"/>
      <c r="JIA314" s="1"/>
      <c r="JIB314" s="1"/>
      <c r="JIC314" s="1"/>
      <c r="JID314" s="1"/>
      <c r="JIE314" s="1"/>
      <c r="JIF314" s="1"/>
      <c r="JIG314" s="1"/>
      <c r="JIH314" s="1"/>
      <c r="JII314" s="1"/>
      <c r="JIJ314" s="1"/>
      <c r="JIK314" s="1"/>
      <c r="JIL314" s="1"/>
      <c r="JIM314" s="1"/>
      <c r="JIN314" s="1"/>
      <c r="JIO314" s="1"/>
      <c r="JIP314" s="1"/>
      <c r="JIQ314" s="1"/>
      <c r="JIR314" s="1"/>
      <c r="JIS314" s="1"/>
      <c r="JIT314" s="1"/>
      <c r="JIU314" s="1"/>
      <c r="JIV314" s="1"/>
      <c r="JIW314" s="1"/>
      <c r="JIX314" s="1"/>
      <c r="JIY314" s="1"/>
      <c r="JIZ314" s="1"/>
      <c r="JJA314" s="1"/>
      <c r="JJB314" s="1"/>
      <c r="JJC314" s="1"/>
      <c r="JJD314" s="1"/>
      <c r="JJE314" s="1"/>
      <c r="JJF314" s="1"/>
      <c r="JJG314" s="1"/>
      <c r="JJH314" s="1"/>
      <c r="JJI314" s="1"/>
      <c r="JJJ314" s="1"/>
      <c r="JJK314" s="1"/>
      <c r="JJL314" s="1"/>
      <c r="JJM314" s="1"/>
      <c r="JJN314" s="1"/>
      <c r="JJO314" s="1"/>
      <c r="JJP314" s="1"/>
      <c r="JJQ314" s="1"/>
      <c r="JJR314" s="1"/>
      <c r="JJS314" s="1"/>
      <c r="JJT314" s="1"/>
      <c r="JJU314" s="1"/>
      <c r="JJV314" s="1"/>
      <c r="JJW314" s="1"/>
      <c r="JJX314" s="1"/>
      <c r="JJY314" s="1"/>
      <c r="JJZ314" s="1"/>
      <c r="JKA314" s="1"/>
      <c r="JKB314" s="1"/>
      <c r="JKC314" s="1"/>
      <c r="JKD314" s="1"/>
      <c r="JKE314" s="1"/>
      <c r="JKF314" s="1"/>
      <c r="JKG314" s="1"/>
      <c r="JKH314" s="1"/>
      <c r="JKI314" s="1"/>
      <c r="JKJ314" s="1"/>
      <c r="JKK314" s="1"/>
      <c r="JKL314" s="1"/>
      <c r="JKM314" s="1"/>
      <c r="JKN314" s="1"/>
      <c r="JKO314" s="1"/>
      <c r="JKP314" s="1"/>
      <c r="JKQ314" s="1"/>
      <c r="JKR314" s="1"/>
      <c r="JKS314" s="1"/>
      <c r="JKT314" s="1"/>
      <c r="JKU314" s="1"/>
      <c r="JKV314" s="1"/>
      <c r="JKW314" s="1"/>
      <c r="JKX314" s="1"/>
      <c r="JKY314" s="1"/>
      <c r="JKZ314" s="1"/>
      <c r="JLA314" s="1"/>
      <c r="JLB314" s="1"/>
      <c r="JLC314" s="1"/>
      <c r="JLD314" s="1"/>
      <c r="JLE314" s="1"/>
      <c r="JLF314" s="1"/>
      <c r="JLG314" s="1"/>
      <c r="JLH314" s="1"/>
      <c r="JLI314" s="1"/>
      <c r="JLJ314" s="1"/>
      <c r="JLK314" s="1"/>
      <c r="JLL314" s="1"/>
      <c r="JLM314" s="1"/>
      <c r="JLN314" s="1"/>
      <c r="JLO314" s="1"/>
      <c r="JLP314" s="1"/>
      <c r="JLQ314" s="1"/>
      <c r="JLR314" s="1"/>
      <c r="JLS314" s="1"/>
      <c r="JLT314" s="1"/>
      <c r="JLU314" s="1"/>
      <c r="JLV314" s="1"/>
      <c r="JLW314" s="1"/>
      <c r="JLX314" s="1"/>
      <c r="JLY314" s="1"/>
      <c r="JLZ314" s="1"/>
      <c r="JMA314" s="1"/>
      <c r="JMB314" s="1"/>
      <c r="JMC314" s="1"/>
      <c r="JMD314" s="1"/>
      <c r="JME314" s="1"/>
      <c r="JMF314" s="1"/>
      <c r="JMG314" s="1"/>
      <c r="JMH314" s="1"/>
      <c r="JMI314" s="1"/>
      <c r="JMJ314" s="1"/>
      <c r="JMK314" s="1"/>
      <c r="JML314" s="1"/>
      <c r="JMM314" s="1"/>
      <c r="JMN314" s="1"/>
      <c r="JMO314" s="1"/>
      <c r="JMP314" s="1"/>
      <c r="JMQ314" s="1"/>
      <c r="JMR314" s="1"/>
      <c r="JMS314" s="1"/>
      <c r="JMT314" s="1"/>
      <c r="JMU314" s="1"/>
      <c r="JMV314" s="1"/>
      <c r="JMW314" s="1"/>
      <c r="JMX314" s="1"/>
      <c r="JMY314" s="1"/>
      <c r="JMZ314" s="1"/>
      <c r="JNA314" s="1"/>
      <c r="JNB314" s="1"/>
      <c r="JNC314" s="1"/>
      <c r="JND314" s="1"/>
      <c r="JNE314" s="1"/>
      <c r="JNF314" s="1"/>
      <c r="JNG314" s="1"/>
      <c r="JNH314" s="1"/>
      <c r="JNI314" s="1"/>
      <c r="JNJ314" s="1"/>
      <c r="JNK314" s="1"/>
      <c r="JNL314" s="1"/>
      <c r="JNM314" s="1"/>
      <c r="JNN314" s="1"/>
      <c r="JNO314" s="1"/>
      <c r="JNP314" s="1"/>
      <c r="JNQ314" s="1"/>
      <c r="JNR314" s="1"/>
      <c r="JNS314" s="1"/>
      <c r="JNT314" s="1"/>
      <c r="JNU314" s="1"/>
      <c r="JNV314" s="1"/>
      <c r="JNW314" s="1"/>
      <c r="JNX314" s="1"/>
      <c r="JNY314" s="1"/>
      <c r="JNZ314" s="1"/>
      <c r="JOA314" s="1"/>
      <c r="JOB314" s="1"/>
      <c r="JOC314" s="1"/>
      <c r="JOD314" s="1"/>
      <c r="JOE314" s="1"/>
      <c r="JOF314" s="1"/>
      <c r="JOG314" s="1"/>
      <c r="JOH314" s="1"/>
      <c r="JOI314" s="1"/>
      <c r="JOJ314" s="1"/>
      <c r="JOK314" s="1"/>
      <c r="JOL314" s="1"/>
      <c r="JOM314" s="1"/>
      <c r="JON314" s="1"/>
      <c r="JOO314" s="1"/>
      <c r="JOP314" s="1"/>
      <c r="JOQ314" s="1"/>
      <c r="JOR314" s="1"/>
      <c r="JOS314" s="1"/>
      <c r="JOT314" s="1"/>
      <c r="JOU314" s="1"/>
      <c r="JOV314" s="1"/>
      <c r="JOW314" s="1"/>
      <c r="JOX314" s="1"/>
      <c r="JOY314" s="1"/>
      <c r="JOZ314" s="1"/>
      <c r="JPA314" s="1"/>
      <c r="JPB314" s="1"/>
      <c r="JPC314" s="1"/>
      <c r="JPD314" s="1"/>
      <c r="JPE314" s="1"/>
      <c r="JPF314" s="1"/>
      <c r="JPG314" s="1"/>
      <c r="JPH314" s="1"/>
      <c r="JPI314" s="1"/>
      <c r="JPJ314" s="1"/>
      <c r="JPK314" s="1"/>
      <c r="JPL314" s="1"/>
      <c r="JPM314" s="1"/>
      <c r="JPN314" s="1"/>
      <c r="JPO314" s="1"/>
      <c r="JPP314" s="1"/>
      <c r="JPQ314" s="1"/>
      <c r="JPR314" s="1"/>
      <c r="JPS314" s="1"/>
      <c r="JPT314" s="1"/>
      <c r="JPU314" s="1"/>
      <c r="JPV314" s="1"/>
      <c r="JPW314" s="1"/>
      <c r="JPX314" s="1"/>
      <c r="JPY314" s="1"/>
      <c r="JPZ314" s="1"/>
      <c r="JQA314" s="1"/>
      <c r="JQB314" s="1"/>
      <c r="JQC314" s="1"/>
      <c r="JQD314" s="1"/>
      <c r="JQE314" s="1"/>
      <c r="JQF314" s="1"/>
      <c r="JQG314" s="1"/>
      <c r="JQH314" s="1"/>
      <c r="JQI314" s="1"/>
      <c r="JQJ314" s="1"/>
      <c r="JQK314" s="1"/>
      <c r="JQL314" s="1"/>
      <c r="JQM314" s="1"/>
      <c r="JQN314" s="1"/>
      <c r="JQO314" s="1"/>
      <c r="JQP314" s="1"/>
      <c r="JQQ314" s="1"/>
      <c r="JQR314" s="1"/>
      <c r="JQS314" s="1"/>
      <c r="JQT314" s="1"/>
      <c r="JQU314" s="1"/>
      <c r="JQV314" s="1"/>
      <c r="JQW314" s="1"/>
      <c r="JQX314" s="1"/>
      <c r="JQY314" s="1"/>
      <c r="JQZ314" s="1"/>
      <c r="JRA314" s="1"/>
      <c r="JRB314" s="1"/>
      <c r="JRC314" s="1"/>
      <c r="JRD314" s="1"/>
      <c r="JRE314" s="1"/>
      <c r="JRF314" s="1"/>
      <c r="JRG314" s="1"/>
      <c r="JRH314" s="1"/>
      <c r="JRI314" s="1"/>
      <c r="JRJ314" s="1"/>
      <c r="JRK314" s="1"/>
      <c r="JRL314" s="1"/>
      <c r="JRM314" s="1"/>
      <c r="JRN314" s="1"/>
      <c r="JRO314" s="1"/>
      <c r="JRP314" s="1"/>
      <c r="JRQ314" s="1"/>
      <c r="JRR314" s="1"/>
      <c r="JRS314" s="1"/>
      <c r="JRT314" s="1"/>
      <c r="JRU314" s="1"/>
      <c r="JRV314" s="1"/>
      <c r="JRW314" s="1"/>
      <c r="JRX314" s="1"/>
      <c r="JRY314" s="1"/>
      <c r="JRZ314" s="1"/>
      <c r="JSA314" s="1"/>
      <c r="JSB314" s="1"/>
      <c r="JSC314" s="1"/>
      <c r="JSD314" s="1"/>
      <c r="JSE314" s="1"/>
      <c r="JSF314" s="1"/>
      <c r="JSG314" s="1"/>
      <c r="JSH314" s="1"/>
      <c r="JSI314" s="1"/>
      <c r="JSJ314" s="1"/>
      <c r="JSK314" s="1"/>
      <c r="JSL314" s="1"/>
      <c r="JSM314" s="1"/>
      <c r="JSN314" s="1"/>
      <c r="JSO314" s="1"/>
      <c r="JSP314" s="1"/>
      <c r="JSQ314" s="1"/>
      <c r="JSR314" s="1"/>
      <c r="JSS314" s="1"/>
      <c r="JST314" s="1"/>
      <c r="JSU314" s="1"/>
      <c r="JSV314" s="1"/>
      <c r="JSW314" s="1"/>
      <c r="JSX314" s="1"/>
      <c r="JSY314" s="1"/>
      <c r="JSZ314" s="1"/>
      <c r="JTA314" s="1"/>
      <c r="JTB314" s="1"/>
      <c r="JTC314" s="1"/>
      <c r="JTD314" s="1"/>
      <c r="JTE314" s="1"/>
      <c r="JTF314" s="1"/>
      <c r="JTG314" s="1"/>
      <c r="JTH314" s="1"/>
      <c r="JTI314" s="1"/>
      <c r="JTJ314" s="1"/>
      <c r="JTK314" s="1"/>
      <c r="JTL314" s="1"/>
      <c r="JTM314" s="1"/>
      <c r="JTN314" s="1"/>
      <c r="JTO314" s="1"/>
      <c r="JTP314" s="1"/>
      <c r="JTQ314" s="1"/>
      <c r="JTR314" s="1"/>
      <c r="JTS314" s="1"/>
      <c r="JTT314" s="1"/>
      <c r="JTU314" s="1"/>
      <c r="JTV314" s="1"/>
      <c r="JTW314" s="1"/>
      <c r="JTX314" s="1"/>
      <c r="JTY314" s="1"/>
      <c r="JTZ314" s="1"/>
      <c r="JUA314" s="1"/>
      <c r="JUB314" s="1"/>
      <c r="JUC314" s="1"/>
      <c r="JUD314" s="1"/>
      <c r="JUE314" s="1"/>
      <c r="JUF314" s="1"/>
      <c r="JUG314" s="1"/>
      <c r="JUH314" s="1"/>
      <c r="JUI314" s="1"/>
      <c r="JUJ314" s="1"/>
      <c r="JUK314" s="1"/>
      <c r="JUL314" s="1"/>
      <c r="JUM314" s="1"/>
      <c r="JUN314" s="1"/>
      <c r="JUO314" s="1"/>
      <c r="JUP314" s="1"/>
      <c r="JUQ314" s="1"/>
      <c r="JUR314" s="1"/>
      <c r="JUS314" s="1"/>
      <c r="JUT314" s="1"/>
      <c r="JUU314" s="1"/>
      <c r="JUV314" s="1"/>
      <c r="JUW314" s="1"/>
      <c r="JUX314" s="1"/>
      <c r="JUY314" s="1"/>
      <c r="JUZ314" s="1"/>
      <c r="JVA314" s="1"/>
      <c r="JVB314" s="1"/>
      <c r="JVC314" s="1"/>
      <c r="JVD314" s="1"/>
      <c r="JVE314" s="1"/>
      <c r="JVF314" s="1"/>
      <c r="JVG314" s="1"/>
      <c r="JVH314" s="1"/>
      <c r="JVI314" s="1"/>
      <c r="JVJ314" s="1"/>
      <c r="JVK314" s="1"/>
      <c r="JVL314" s="1"/>
      <c r="JVM314" s="1"/>
      <c r="JVN314" s="1"/>
      <c r="JVO314" s="1"/>
      <c r="JVP314" s="1"/>
      <c r="JVQ314" s="1"/>
      <c r="JVR314" s="1"/>
      <c r="JVS314" s="1"/>
      <c r="JVT314" s="1"/>
      <c r="JVU314" s="1"/>
      <c r="JVV314" s="1"/>
      <c r="JVW314" s="1"/>
      <c r="JVX314" s="1"/>
      <c r="JVY314" s="1"/>
      <c r="JVZ314" s="1"/>
      <c r="JWA314" s="1"/>
      <c r="JWB314" s="1"/>
      <c r="JWC314" s="1"/>
      <c r="JWD314" s="1"/>
      <c r="JWE314" s="1"/>
      <c r="JWF314" s="1"/>
      <c r="JWG314" s="1"/>
      <c r="JWH314" s="1"/>
      <c r="JWI314" s="1"/>
      <c r="JWJ314" s="1"/>
      <c r="JWK314" s="1"/>
      <c r="JWL314" s="1"/>
      <c r="JWM314" s="1"/>
      <c r="JWN314" s="1"/>
      <c r="JWO314" s="1"/>
      <c r="JWP314" s="1"/>
      <c r="JWQ314" s="1"/>
      <c r="JWR314" s="1"/>
      <c r="JWS314" s="1"/>
      <c r="JWT314" s="1"/>
      <c r="JWU314" s="1"/>
      <c r="JWV314" s="1"/>
      <c r="JWW314" s="1"/>
      <c r="JWX314" s="1"/>
      <c r="JWY314" s="1"/>
      <c r="JWZ314" s="1"/>
      <c r="JXA314" s="1"/>
      <c r="JXB314" s="1"/>
      <c r="JXC314" s="1"/>
      <c r="JXD314" s="1"/>
      <c r="JXE314" s="1"/>
      <c r="JXF314" s="1"/>
      <c r="JXG314" s="1"/>
      <c r="JXH314" s="1"/>
      <c r="JXI314" s="1"/>
      <c r="JXJ314" s="1"/>
      <c r="JXK314" s="1"/>
      <c r="JXL314" s="1"/>
      <c r="JXM314" s="1"/>
      <c r="JXN314" s="1"/>
      <c r="JXO314" s="1"/>
      <c r="JXP314" s="1"/>
      <c r="JXQ314" s="1"/>
      <c r="JXR314" s="1"/>
      <c r="JXS314" s="1"/>
      <c r="JXT314" s="1"/>
      <c r="JXU314" s="1"/>
      <c r="JXV314" s="1"/>
      <c r="JXW314" s="1"/>
      <c r="JXX314" s="1"/>
      <c r="JXY314" s="1"/>
      <c r="JXZ314" s="1"/>
      <c r="JYA314" s="1"/>
      <c r="JYB314" s="1"/>
      <c r="JYC314" s="1"/>
      <c r="JYD314" s="1"/>
      <c r="JYE314" s="1"/>
      <c r="JYF314" s="1"/>
      <c r="JYG314" s="1"/>
      <c r="JYH314" s="1"/>
      <c r="JYI314" s="1"/>
      <c r="JYJ314" s="1"/>
      <c r="JYK314" s="1"/>
      <c r="JYL314" s="1"/>
      <c r="JYM314" s="1"/>
      <c r="JYN314" s="1"/>
      <c r="JYO314" s="1"/>
      <c r="JYP314" s="1"/>
      <c r="JYQ314" s="1"/>
      <c r="JYR314" s="1"/>
      <c r="JYS314" s="1"/>
      <c r="JYT314" s="1"/>
      <c r="JYU314" s="1"/>
      <c r="JYV314" s="1"/>
      <c r="JYW314" s="1"/>
      <c r="JYX314" s="1"/>
      <c r="JYY314" s="1"/>
      <c r="JYZ314" s="1"/>
      <c r="JZA314" s="1"/>
      <c r="JZB314" s="1"/>
      <c r="JZC314" s="1"/>
      <c r="JZD314" s="1"/>
      <c r="JZE314" s="1"/>
      <c r="JZF314" s="1"/>
      <c r="JZG314" s="1"/>
      <c r="JZH314" s="1"/>
      <c r="JZI314" s="1"/>
      <c r="JZJ314" s="1"/>
      <c r="JZK314" s="1"/>
      <c r="JZL314" s="1"/>
      <c r="JZM314" s="1"/>
      <c r="JZN314" s="1"/>
      <c r="JZO314" s="1"/>
      <c r="JZP314" s="1"/>
      <c r="JZQ314" s="1"/>
      <c r="JZR314" s="1"/>
      <c r="JZS314" s="1"/>
      <c r="JZT314" s="1"/>
      <c r="JZU314" s="1"/>
      <c r="JZV314" s="1"/>
      <c r="JZW314" s="1"/>
      <c r="JZX314" s="1"/>
      <c r="JZY314" s="1"/>
      <c r="JZZ314" s="1"/>
      <c r="KAA314" s="1"/>
      <c r="KAB314" s="1"/>
      <c r="KAC314" s="1"/>
      <c r="KAD314" s="1"/>
      <c r="KAE314" s="1"/>
      <c r="KAF314" s="1"/>
      <c r="KAG314" s="1"/>
      <c r="KAH314" s="1"/>
      <c r="KAI314" s="1"/>
      <c r="KAJ314" s="1"/>
      <c r="KAK314" s="1"/>
      <c r="KAL314" s="1"/>
      <c r="KAM314" s="1"/>
      <c r="KAN314" s="1"/>
      <c r="KAO314" s="1"/>
      <c r="KAP314" s="1"/>
      <c r="KAQ314" s="1"/>
      <c r="KAR314" s="1"/>
      <c r="KAS314" s="1"/>
      <c r="KAT314" s="1"/>
      <c r="KAU314" s="1"/>
      <c r="KAV314" s="1"/>
      <c r="KAW314" s="1"/>
      <c r="KAX314" s="1"/>
      <c r="KAY314" s="1"/>
      <c r="KAZ314" s="1"/>
      <c r="KBA314" s="1"/>
      <c r="KBB314" s="1"/>
      <c r="KBC314" s="1"/>
      <c r="KBD314" s="1"/>
      <c r="KBE314" s="1"/>
      <c r="KBF314" s="1"/>
      <c r="KBG314" s="1"/>
      <c r="KBH314" s="1"/>
      <c r="KBI314" s="1"/>
      <c r="KBJ314" s="1"/>
      <c r="KBK314" s="1"/>
      <c r="KBL314" s="1"/>
      <c r="KBM314" s="1"/>
      <c r="KBN314" s="1"/>
      <c r="KBO314" s="1"/>
      <c r="KBP314" s="1"/>
      <c r="KBQ314" s="1"/>
      <c r="KBR314" s="1"/>
      <c r="KBS314" s="1"/>
      <c r="KBT314" s="1"/>
      <c r="KBU314" s="1"/>
      <c r="KBV314" s="1"/>
      <c r="KBW314" s="1"/>
      <c r="KBX314" s="1"/>
      <c r="KBY314" s="1"/>
      <c r="KBZ314" s="1"/>
      <c r="KCA314" s="1"/>
      <c r="KCB314" s="1"/>
      <c r="KCC314" s="1"/>
      <c r="KCD314" s="1"/>
      <c r="KCE314" s="1"/>
      <c r="KCF314" s="1"/>
      <c r="KCG314" s="1"/>
      <c r="KCH314" s="1"/>
      <c r="KCI314" s="1"/>
      <c r="KCJ314" s="1"/>
      <c r="KCK314" s="1"/>
      <c r="KCL314" s="1"/>
      <c r="KCM314" s="1"/>
      <c r="KCN314" s="1"/>
      <c r="KCO314" s="1"/>
      <c r="KCP314" s="1"/>
      <c r="KCQ314" s="1"/>
      <c r="KCR314" s="1"/>
      <c r="KCS314" s="1"/>
      <c r="KCT314" s="1"/>
      <c r="KCU314" s="1"/>
      <c r="KCV314" s="1"/>
      <c r="KCW314" s="1"/>
      <c r="KCX314" s="1"/>
      <c r="KCY314" s="1"/>
      <c r="KCZ314" s="1"/>
      <c r="KDA314" s="1"/>
      <c r="KDB314" s="1"/>
      <c r="KDC314" s="1"/>
      <c r="KDD314" s="1"/>
      <c r="KDE314" s="1"/>
      <c r="KDF314" s="1"/>
      <c r="KDG314" s="1"/>
      <c r="KDH314" s="1"/>
      <c r="KDI314" s="1"/>
      <c r="KDJ314" s="1"/>
      <c r="KDK314" s="1"/>
      <c r="KDL314" s="1"/>
      <c r="KDM314" s="1"/>
      <c r="KDN314" s="1"/>
      <c r="KDO314" s="1"/>
      <c r="KDP314" s="1"/>
      <c r="KDQ314" s="1"/>
      <c r="KDR314" s="1"/>
      <c r="KDS314" s="1"/>
      <c r="KDT314" s="1"/>
      <c r="KDU314" s="1"/>
      <c r="KDV314" s="1"/>
      <c r="KDW314" s="1"/>
      <c r="KDX314" s="1"/>
      <c r="KDY314" s="1"/>
      <c r="KDZ314" s="1"/>
      <c r="KEA314" s="1"/>
      <c r="KEB314" s="1"/>
      <c r="KEC314" s="1"/>
      <c r="KED314" s="1"/>
      <c r="KEE314" s="1"/>
      <c r="KEF314" s="1"/>
      <c r="KEG314" s="1"/>
      <c r="KEH314" s="1"/>
      <c r="KEI314" s="1"/>
      <c r="KEJ314" s="1"/>
      <c r="KEK314" s="1"/>
      <c r="KEL314" s="1"/>
      <c r="KEM314" s="1"/>
      <c r="KEN314" s="1"/>
      <c r="KEO314" s="1"/>
      <c r="KEP314" s="1"/>
      <c r="KEQ314" s="1"/>
      <c r="KER314" s="1"/>
      <c r="KES314" s="1"/>
      <c r="KET314" s="1"/>
      <c r="KEU314" s="1"/>
      <c r="KEV314" s="1"/>
      <c r="KEW314" s="1"/>
      <c r="KEX314" s="1"/>
      <c r="KEY314" s="1"/>
      <c r="KEZ314" s="1"/>
      <c r="KFA314" s="1"/>
      <c r="KFB314" s="1"/>
      <c r="KFC314" s="1"/>
      <c r="KFD314" s="1"/>
      <c r="KFE314" s="1"/>
      <c r="KFF314" s="1"/>
      <c r="KFG314" s="1"/>
      <c r="KFH314" s="1"/>
      <c r="KFI314" s="1"/>
      <c r="KFJ314" s="1"/>
      <c r="KFK314" s="1"/>
      <c r="KFL314" s="1"/>
      <c r="KFM314" s="1"/>
      <c r="KFN314" s="1"/>
      <c r="KFO314" s="1"/>
      <c r="KFP314" s="1"/>
      <c r="KFQ314" s="1"/>
      <c r="KFR314" s="1"/>
      <c r="KFS314" s="1"/>
      <c r="KFT314" s="1"/>
      <c r="KFU314" s="1"/>
      <c r="KFV314" s="1"/>
      <c r="KFW314" s="1"/>
      <c r="KFX314" s="1"/>
      <c r="KFY314" s="1"/>
      <c r="KFZ314" s="1"/>
      <c r="KGA314" s="1"/>
      <c r="KGB314" s="1"/>
      <c r="KGC314" s="1"/>
      <c r="KGD314" s="1"/>
      <c r="KGE314" s="1"/>
      <c r="KGF314" s="1"/>
      <c r="KGG314" s="1"/>
      <c r="KGH314" s="1"/>
      <c r="KGI314" s="1"/>
      <c r="KGJ314" s="1"/>
      <c r="KGK314" s="1"/>
      <c r="KGL314" s="1"/>
      <c r="KGM314" s="1"/>
      <c r="KGN314" s="1"/>
      <c r="KGO314" s="1"/>
      <c r="KGP314" s="1"/>
      <c r="KGQ314" s="1"/>
      <c r="KGR314" s="1"/>
      <c r="KGS314" s="1"/>
      <c r="KGT314" s="1"/>
      <c r="KGU314" s="1"/>
      <c r="KGV314" s="1"/>
      <c r="KGW314" s="1"/>
      <c r="KGX314" s="1"/>
      <c r="KGY314" s="1"/>
      <c r="KGZ314" s="1"/>
      <c r="KHA314" s="1"/>
      <c r="KHB314" s="1"/>
      <c r="KHC314" s="1"/>
      <c r="KHD314" s="1"/>
      <c r="KHE314" s="1"/>
      <c r="KHF314" s="1"/>
      <c r="KHG314" s="1"/>
      <c r="KHH314" s="1"/>
      <c r="KHI314" s="1"/>
      <c r="KHJ314" s="1"/>
      <c r="KHK314" s="1"/>
      <c r="KHL314" s="1"/>
      <c r="KHM314" s="1"/>
      <c r="KHN314" s="1"/>
      <c r="KHO314" s="1"/>
      <c r="KHP314" s="1"/>
      <c r="KHQ314" s="1"/>
      <c r="KHR314" s="1"/>
      <c r="KHS314" s="1"/>
      <c r="KHT314" s="1"/>
      <c r="KHU314" s="1"/>
      <c r="KHV314" s="1"/>
      <c r="KHW314" s="1"/>
      <c r="KHX314" s="1"/>
      <c r="KHY314" s="1"/>
      <c r="KHZ314" s="1"/>
      <c r="KIA314" s="1"/>
      <c r="KIB314" s="1"/>
      <c r="KIC314" s="1"/>
      <c r="KID314" s="1"/>
      <c r="KIE314" s="1"/>
      <c r="KIF314" s="1"/>
      <c r="KIG314" s="1"/>
      <c r="KIH314" s="1"/>
      <c r="KII314" s="1"/>
      <c r="KIJ314" s="1"/>
      <c r="KIK314" s="1"/>
      <c r="KIL314" s="1"/>
      <c r="KIM314" s="1"/>
      <c r="KIN314" s="1"/>
      <c r="KIO314" s="1"/>
      <c r="KIP314" s="1"/>
      <c r="KIQ314" s="1"/>
      <c r="KIR314" s="1"/>
      <c r="KIS314" s="1"/>
      <c r="KIT314" s="1"/>
      <c r="KIU314" s="1"/>
      <c r="KIV314" s="1"/>
      <c r="KIW314" s="1"/>
      <c r="KIX314" s="1"/>
      <c r="KIY314" s="1"/>
      <c r="KIZ314" s="1"/>
      <c r="KJA314" s="1"/>
      <c r="KJB314" s="1"/>
      <c r="KJC314" s="1"/>
      <c r="KJD314" s="1"/>
      <c r="KJE314" s="1"/>
      <c r="KJF314" s="1"/>
      <c r="KJG314" s="1"/>
      <c r="KJH314" s="1"/>
      <c r="KJI314" s="1"/>
      <c r="KJJ314" s="1"/>
      <c r="KJK314" s="1"/>
      <c r="KJL314" s="1"/>
      <c r="KJM314" s="1"/>
      <c r="KJN314" s="1"/>
      <c r="KJO314" s="1"/>
      <c r="KJP314" s="1"/>
      <c r="KJQ314" s="1"/>
      <c r="KJR314" s="1"/>
      <c r="KJS314" s="1"/>
      <c r="KJT314" s="1"/>
      <c r="KJU314" s="1"/>
      <c r="KJV314" s="1"/>
      <c r="KJW314" s="1"/>
      <c r="KJX314" s="1"/>
      <c r="KJY314" s="1"/>
      <c r="KJZ314" s="1"/>
      <c r="KKA314" s="1"/>
      <c r="KKB314" s="1"/>
      <c r="KKC314" s="1"/>
      <c r="KKD314" s="1"/>
      <c r="KKE314" s="1"/>
      <c r="KKF314" s="1"/>
      <c r="KKG314" s="1"/>
      <c r="KKH314" s="1"/>
      <c r="KKI314" s="1"/>
      <c r="KKJ314" s="1"/>
      <c r="KKK314" s="1"/>
      <c r="KKL314" s="1"/>
      <c r="KKM314" s="1"/>
      <c r="KKN314" s="1"/>
      <c r="KKO314" s="1"/>
      <c r="KKP314" s="1"/>
      <c r="KKQ314" s="1"/>
      <c r="KKR314" s="1"/>
      <c r="KKS314" s="1"/>
      <c r="KKT314" s="1"/>
      <c r="KKU314" s="1"/>
      <c r="KKV314" s="1"/>
      <c r="KKW314" s="1"/>
      <c r="KKX314" s="1"/>
      <c r="KKY314" s="1"/>
      <c r="KKZ314" s="1"/>
      <c r="KLA314" s="1"/>
      <c r="KLB314" s="1"/>
      <c r="KLC314" s="1"/>
      <c r="KLD314" s="1"/>
      <c r="KLE314" s="1"/>
      <c r="KLF314" s="1"/>
      <c r="KLG314" s="1"/>
      <c r="KLH314" s="1"/>
      <c r="KLI314" s="1"/>
      <c r="KLJ314" s="1"/>
      <c r="KLK314" s="1"/>
      <c r="KLL314" s="1"/>
      <c r="KLM314" s="1"/>
      <c r="KLN314" s="1"/>
      <c r="KLO314" s="1"/>
      <c r="KLP314" s="1"/>
      <c r="KLQ314" s="1"/>
      <c r="KLR314" s="1"/>
      <c r="KLS314" s="1"/>
      <c r="KLT314" s="1"/>
      <c r="KLU314" s="1"/>
      <c r="KLV314" s="1"/>
      <c r="KLW314" s="1"/>
      <c r="KLX314" s="1"/>
      <c r="KLY314" s="1"/>
      <c r="KLZ314" s="1"/>
      <c r="KMA314" s="1"/>
      <c r="KMB314" s="1"/>
      <c r="KMC314" s="1"/>
      <c r="KMD314" s="1"/>
      <c r="KME314" s="1"/>
      <c r="KMF314" s="1"/>
      <c r="KMG314" s="1"/>
      <c r="KMH314" s="1"/>
      <c r="KMI314" s="1"/>
      <c r="KMJ314" s="1"/>
      <c r="KMK314" s="1"/>
      <c r="KML314" s="1"/>
      <c r="KMM314" s="1"/>
      <c r="KMN314" s="1"/>
      <c r="KMO314" s="1"/>
      <c r="KMP314" s="1"/>
      <c r="KMQ314" s="1"/>
      <c r="KMR314" s="1"/>
      <c r="KMS314" s="1"/>
      <c r="KMT314" s="1"/>
      <c r="KMU314" s="1"/>
      <c r="KMV314" s="1"/>
      <c r="KMW314" s="1"/>
      <c r="KMX314" s="1"/>
      <c r="KMY314" s="1"/>
      <c r="KMZ314" s="1"/>
      <c r="KNA314" s="1"/>
      <c r="KNB314" s="1"/>
      <c r="KNC314" s="1"/>
      <c r="KND314" s="1"/>
      <c r="KNE314" s="1"/>
      <c r="KNF314" s="1"/>
      <c r="KNG314" s="1"/>
      <c r="KNH314" s="1"/>
      <c r="KNI314" s="1"/>
      <c r="KNJ314" s="1"/>
      <c r="KNK314" s="1"/>
      <c r="KNL314" s="1"/>
      <c r="KNM314" s="1"/>
      <c r="KNN314" s="1"/>
      <c r="KNO314" s="1"/>
      <c r="KNP314" s="1"/>
      <c r="KNQ314" s="1"/>
      <c r="KNR314" s="1"/>
      <c r="KNS314" s="1"/>
      <c r="KNT314" s="1"/>
      <c r="KNU314" s="1"/>
      <c r="KNV314" s="1"/>
      <c r="KNW314" s="1"/>
      <c r="KNX314" s="1"/>
      <c r="KNY314" s="1"/>
      <c r="KNZ314" s="1"/>
      <c r="KOA314" s="1"/>
      <c r="KOB314" s="1"/>
      <c r="KOC314" s="1"/>
      <c r="KOD314" s="1"/>
      <c r="KOE314" s="1"/>
      <c r="KOF314" s="1"/>
      <c r="KOG314" s="1"/>
      <c r="KOH314" s="1"/>
      <c r="KOI314" s="1"/>
      <c r="KOJ314" s="1"/>
      <c r="KOK314" s="1"/>
      <c r="KOL314" s="1"/>
      <c r="KOM314" s="1"/>
      <c r="KON314" s="1"/>
      <c r="KOO314" s="1"/>
      <c r="KOP314" s="1"/>
      <c r="KOQ314" s="1"/>
      <c r="KOR314" s="1"/>
      <c r="KOS314" s="1"/>
      <c r="KOT314" s="1"/>
      <c r="KOU314" s="1"/>
      <c r="KOV314" s="1"/>
      <c r="KOW314" s="1"/>
      <c r="KOX314" s="1"/>
      <c r="KOY314" s="1"/>
      <c r="KOZ314" s="1"/>
      <c r="KPA314" s="1"/>
      <c r="KPB314" s="1"/>
      <c r="KPC314" s="1"/>
      <c r="KPD314" s="1"/>
      <c r="KPE314" s="1"/>
      <c r="KPF314" s="1"/>
      <c r="KPG314" s="1"/>
      <c r="KPH314" s="1"/>
      <c r="KPI314" s="1"/>
      <c r="KPJ314" s="1"/>
      <c r="KPK314" s="1"/>
      <c r="KPL314" s="1"/>
      <c r="KPM314" s="1"/>
      <c r="KPN314" s="1"/>
      <c r="KPO314" s="1"/>
      <c r="KPP314" s="1"/>
      <c r="KPQ314" s="1"/>
      <c r="KPR314" s="1"/>
      <c r="KPS314" s="1"/>
      <c r="KPT314" s="1"/>
      <c r="KPU314" s="1"/>
      <c r="KPV314" s="1"/>
      <c r="KPW314" s="1"/>
      <c r="KPX314" s="1"/>
      <c r="KPY314" s="1"/>
      <c r="KPZ314" s="1"/>
      <c r="KQA314" s="1"/>
      <c r="KQB314" s="1"/>
      <c r="KQC314" s="1"/>
      <c r="KQD314" s="1"/>
      <c r="KQE314" s="1"/>
      <c r="KQF314" s="1"/>
      <c r="KQG314" s="1"/>
      <c r="KQH314" s="1"/>
      <c r="KQI314" s="1"/>
      <c r="KQJ314" s="1"/>
      <c r="KQK314" s="1"/>
      <c r="KQL314" s="1"/>
      <c r="KQM314" s="1"/>
      <c r="KQN314" s="1"/>
      <c r="KQO314" s="1"/>
      <c r="KQP314" s="1"/>
      <c r="KQQ314" s="1"/>
      <c r="KQR314" s="1"/>
      <c r="KQS314" s="1"/>
      <c r="KQT314" s="1"/>
      <c r="KQU314" s="1"/>
      <c r="KQV314" s="1"/>
      <c r="KQW314" s="1"/>
      <c r="KQX314" s="1"/>
      <c r="KQY314" s="1"/>
      <c r="KQZ314" s="1"/>
      <c r="KRA314" s="1"/>
      <c r="KRB314" s="1"/>
      <c r="KRC314" s="1"/>
      <c r="KRD314" s="1"/>
      <c r="KRE314" s="1"/>
      <c r="KRF314" s="1"/>
      <c r="KRG314" s="1"/>
      <c r="KRH314" s="1"/>
      <c r="KRI314" s="1"/>
      <c r="KRJ314" s="1"/>
      <c r="KRK314" s="1"/>
      <c r="KRL314" s="1"/>
      <c r="KRM314" s="1"/>
      <c r="KRN314" s="1"/>
      <c r="KRO314" s="1"/>
      <c r="KRP314" s="1"/>
      <c r="KRQ314" s="1"/>
      <c r="KRR314" s="1"/>
      <c r="KRS314" s="1"/>
      <c r="KRT314" s="1"/>
      <c r="KRU314" s="1"/>
      <c r="KRV314" s="1"/>
      <c r="KRW314" s="1"/>
      <c r="KRX314" s="1"/>
      <c r="KRY314" s="1"/>
      <c r="KRZ314" s="1"/>
      <c r="KSA314" s="1"/>
      <c r="KSB314" s="1"/>
      <c r="KSC314" s="1"/>
      <c r="KSD314" s="1"/>
      <c r="KSE314" s="1"/>
      <c r="KSF314" s="1"/>
      <c r="KSG314" s="1"/>
      <c r="KSH314" s="1"/>
      <c r="KSI314" s="1"/>
      <c r="KSJ314" s="1"/>
      <c r="KSK314" s="1"/>
      <c r="KSL314" s="1"/>
      <c r="KSM314" s="1"/>
      <c r="KSN314" s="1"/>
      <c r="KSO314" s="1"/>
      <c r="KSP314" s="1"/>
      <c r="KSQ314" s="1"/>
      <c r="KSR314" s="1"/>
      <c r="KSS314" s="1"/>
      <c r="KST314" s="1"/>
      <c r="KSU314" s="1"/>
      <c r="KSV314" s="1"/>
      <c r="KSW314" s="1"/>
      <c r="KSX314" s="1"/>
      <c r="KSY314" s="1"/>
      <c r="KSZ314" s="1"/>
      <c r="KTA314" s="1"/>
      <c r="KTB314" s="1"/>
      <c r="KTC314" s="1"/>
      <c r="KTD314" s="1"/>
      <c r="KTE314" s="1"/>
      <c r="KTF314" s="1"/>
      <c r="KTG314" s="1"/>
      <c r="KTH314" s="1"/>
      <c r="KTI314" s="1"/>
      <c r="KTJ314" s="1"/>
      <c r="KTK314" s="1"/>
      <c r="KTL314" s="1"/>
      <c r="KTM314" s="1"/>
      <c r="KTN314" s="1"/>
      <c r="KTO314" s="1"/>
      <c r="KTP314" s="1"/>
      <c r="KTQ314" s="1"/>
      <c r="KTR314" s="1"/>
      <c r="KTS314" s="1"/>
      <c r="KTT314" s="1"/>
      <c r="KTU314" s="1"/>
      <c r="KTV314" s="1"/>
      <c r="KTW314" s="1"/>
      <c r="KTX314" s="1"/>
      <c r="KTY314" s="1"/>
      <c r="KTZ314" s="1"/>
      <c r="KUA314" s="1"/>
      <c r="KUB314" s="1"/>
      <c r="KUC314" s="1"/>
      <c r="KUD314" s="1"/>
      <c r="KUE314" s="1"/>
      <c r="KUF314" s="1"/>
      <c r="KUG314" s="1"/>
      <c r="KUH314" s="1"/>
      <c r="KUI314" s="1"/>
      <c r="KUJ314" s="1"/>
      <c r="KUK314" s="1"/>
      <c r="KUL314" s="1"/>
      <c r="KUM314" s="1"/>
      <c r="KUN314" s="1"/>
      <c r="KUO314" s="1"/>
      <c r="KUP314" s="1"/>
      <c r="KUQ314" s="1"/>
      <c r="KUR314" s="1"/>
      <c r="KUS314" s="1"/>
      <c r="KUT314" s="1"/>
      <c r="KUU314" s="1"/>
      <c r="KUV314" s="1"/>
      <c r="KUW314" s="1"/>
      <c r="KUX314" s="1"/>
      <c r="KUY314" s="1"/>
      <c r="KUZ314" s="1"/>
      <c r="KVA314" s="1"/>
      <c r="KVB314" s="1"/>
      <c r="KVC314" s="1"/>
      <c r="KVD314" s="1"/>
      <c r="KVE314" s="1"/>
      <c r="KVF314" s="1"/>
      <c r="KVG314" s="1"/>
      <c r="KVH314" s="1"/>
      <c r="KVI314" s="1"/>
      <c r="KVJ314" s="1"/>
      <c r="KVK314" s="1"/>
      <c r="KVL314" s="1"/>
      <c r="KVM314" s="1"/>
      <c r="KVN314" s="1"/>
      <c r="KVO314" s="1"/>
      <c r="KVP314" s="1"/>
      <c r="KVQ314" s="1"/>
      <c r="KVR314" s="1"/>
      <c r="KVS314" s="1"/>
      <c r="KVT314" s="1"/>
      <c r="KVU314" s="1"/>
      <c r="KVV314" s="1"/>
      <c r="KVW314" s="1"/>
      <c r="KVX314" s="1"/>
      <c r="KVY314" s="1"/>
      <c r="KVZ314" s="1"/>
      <c r="KWA314" s="1"/>
      <c r="KWB314" s="1"/>
      <c r="KWC314" s="1"/>
      <c r="KWD314" s="1"/>
      <c r="KWE314" s="1"/>
      <c r="KWF314" s="1"/>
      <c r="KWG314" s="1"/>
      <c r="KWH314" s="1"/>
      <c r="KWI314" s="1"/>
      <c r="KWJ314" s="1"/>
      <c r="KWK314" s="1"/>
      <c r="KWL314" s="1"/>
      <c r="KWM314" s="1"/>
      <c r="KWN314" s="1"/>
      <c r="KWO314" s="1"/>
      <c r="KWP314" s="1"/>
      <c r="KWQ314" s="1"/>
      <c r="KWR314" s="1"/>
      <c r="KWS314" s="1"/>
      <c r="KWT314" s="1"/>
      <c r="KWU314" s="1"/>
      <c r="KWV314" s="1"/>
      <c r="KWW314" s="1"/>
      <c r="KWX314" s="1"/>
      <c r="KWY314" s="1"/>
      <c r="KWZ314" s="1"/>
      <c r="KXA314" s="1"/>
      <c r="KXB314" s="1"/>
      <c r="KXC314" s="1"/>
      <c r="KXD314" s="1"/>
      <c r="KXE314" s="1"/>
      <c r="KXF314" s="1"/>
      <c r="KXG314" s="1"/>
      <c r="KXH314" s="1"/>
      <c r="KXI314" s="1"/>
      <c r="KXJ314" s="1"/>
      <c r="KXK314" s="1"/>
      <c r="KXL314" s="1"/>
      <c r="KXM314" s="1"/>
      <c r="KXN314" s="1"/>
      <c r="KXO314" s="1"/>
      <c r="KXP314" s="1"/>
      <c r="KXQ314" s="1"/>
      <c r="KXR314" s="1"/>
      <c r="KXS314" s="1"/>
      <c r="KXT314" s="1"/>
      <c r="KXU314" s="1"/>
      <c r="KXV314" s="1"/>
      <c r="KXW314" s="1"/>
      <c r="KXX314" s="1"/>
      <c r="KXY314" s="1"/>
      <c r="KXZ314" s="1"/>
      <c r="KYA314" s="1"/>
      <c r="KYB314" s="1"/>
      <c r="KYC314" s="1"/>
      <c r="KYD314" s="1"/>
      <c r="KYE314" s="1"/>
      <c r="KYF314" s="1"/>
      <c r="KYG314" s="1"/>
      <c r="KYH314" s="1"/>
      <c r="KYI314" s="1"/>
      <c r="KYJ314" s="1"/>
      <c r="KYK314" s="1"/>
      <c r="KYL314" s="1"/>
      <c r="KYM314" s="1"/>
      <c r="KYN314" s="1"/>
      <c r="KYO314" s="1"/>
      <c r="KYP314" s="1"/>
      <c r="KYQ314" s="1"/>
      <c r="KYR314" s="1"/>
      <c r="KYS314" s="1"/>
      <c r="KYT314" s="1"/>
      <c r="KYU314" s="1"/>
      <c r="KYV314" s="1"/>
      <c r="KYW314" s="1"/>
      <c r="KYX314" s="1"/>
      <c r="KYY314" s="1"/>
      <c r="KYZ314" s="1"/>
      <c r="KZA314" s="1"/>
      <c r="KZB314" s="1"/>
      <c r="KZC314" s="1"/>
      <c r="KZD314" s="1"/>
      <c r="KZE314" s="1"/>
      <c r="KZF314" s="1"/>
      <c r="KZG314" s="1"/>
      <c r="KZH314" s="1"/>
      <c r="KZI314" s="1"/>
      <c r="KZJ314" s="1"/>
      <c r="KZK314" s="1"/>
      <c r="KZL314" s="1"/>
      <c r="KZM314" s="1"/>
      <c r="KZN314" s="1"/>
      <c r="KZO314" s="1"/>
      <c r="KZP314" s="1"/>
      <c r="KZQ314" s="1"/>
      <c r="KZR314" s="1"/>
      <c r="KZS314" s="1"/>
      <c r="KZT314" s="1"/>
      <c r="KZU314" s="1"/>
      <c r="KZV314" s="1"/>
      <c r="KZW314" s="1"/>
      <c r="KZX314" s="1"/>
      <c r="KZY314" s="1"/>
      <c r="KZZ314" s="1"/>
      <c r="LAA314" s="1"/>
      <c r="LAB314" s="1"/>
      <c r="LAC314" s="1"/>
      <c r="LAD314" s="1"/>
      <c r="LAE314" s="1"/>
      <c r="LAF314" s="1"/>
      <c r="LAG314" s="1"/>
      <c r="LAH314" s="1"/>
      <c r="LAI314" s="1"/>
      <c r="LAJ314" s="1"/>
      <c r="LAK314" s="1"/>
      <c r="LAL314" s="1"/>
      <c r="LAM314" s="1"/>
      <c r="LAN314" s="1"/>
      <c r="LAO314" s="1"/>
      <c r="LAP314" s="1"/>
      <c r="LAQ314" s="1"/>
      <c r="LAR314" s="1"/>
      <c r="LAS314" s="1"/>
      <c r="LAT314" s="1"/>
      <c r="LAU314" s="1"/>
      <c r="LAV314" s="1"/>
      <c r="LAW314" s="1"/>
      <c r="LAX314" s="1"/>
      <c r="LAY314" s="1"/>
      <c r="LAZ314" s="1"/>
      <c r="LBA314" s="1"/>
      <c r="LBB314" s="1"/>
      <c r="LBC314" s="1"/>
      <c r="LBD314" s="1"/>
      <c r="LBE314" s="1"/>
      <c r="LBF314" s="1"/>
      <c r="LBG314" s="1"/>
      <c r="LBH314" s="1"/>
      <c r="LBI314" s="1"/>
      <c r="LBJ314" s="1"/>
      <c r="LBK314" s="1"/>
      <c r="LBL314" s="1"/>
      <c r="LBM314" s="1"/>
      <c r="LBN314" s="1"/>
      <c r="LBO314" s="1"/>
      <c r="LBP314" s="1"/>
      <c r="LBQ314" s="1"/>
      <c r="LBR314" s="1"/>
      <c r="LBS314" s="1"/>
      <c r="LBT314" s="1"/>
      <c r="LBU314" s="1"/>
      <c r="LBV314" s="1"/>
      <c r="LBW314" s="1"/>
      <c r="LBX314" s="1"/>
      <c r="LBY314" s="1"/>
      <c r="LBZ314" s="1"/>
      <c r="LCA314" s="1"/>
      <c r="LCB314" s="1"/>
      <c r="LCC314" s="1"/>
      <c r="LCD314" s="1"/>
      <c r="LCE314" s="1"/>
      <c r="LCF314" s="1"/>
      <c r="LCG314" s="1"/>
      <c r="LCH314" s="1"/>
      <c r="LCI314" s="1"/>
      <c r="LCJ314" s="1"/>
      <c r="LCK314" s="1"/>
      <c r="LCL314" s="1"/>
      <c r="LCM314" s="1"/>
      <c r="LCN314" s="1"/>
      <c r="LCO314" s="1"/>
      <c r="LCP314" s="1"/>
      <c r="LCQ314" s="1"/>
      <c r="LCR314" s="1"/>
      <c r="LCS314" s="1"/>
      <c r="LCT314" s="1"/>
      <c r="LCU314" s="1"/>
      <c r="LCV314" s="1"/>
      <c r="LCW314" s="1"/>
      <c r="LCX314" s="1"/>
      <c r="LCY314" s="1"/>
      <c r="LCZ314" s="1"/>
      <c r="LDA314" s="1"/>
      <c r="LDB314" s="1"/>
      <c r="LDC314" s="1"/>
      <c r="LDD314" s="1"/>
      <c r="LDE314" s="1"/>
      <c r="LDF314" s="1"/>
      <c r="LDG314" s="1"/>
      <c r="LDH314" s="1"/>
      <c r="LDI314" s="1"/>
      <c r="LDJ314" s="1"/>
      <c r="LDK314" s="1"/>
      <c r="LDL314" s="1"/>
      <c r="LDM314" s="1"/>
      <c r="LDN314" s="1"/>
      <c r="LDO314" s="1"/>
      <c r="LDP314" s="1"/>
      <c r="LDQ314" s="1"/>
      <c r="LDR314" s="1"/>
      <c r="LDS314" s="1"/>
      <c r="LDT314" s="1"/>
      <c r="LDU314" s="1"/>
      <c r="LDV314" s="1"/>
      <c r="LDW314" s="1"/>
      <c r="LDX314" s="1"/>
      <c r="LDY314" s="1"/>
      <c r="LDZ314" s="1"/>
      <c r="LEA314" s="1"/>
      <c r="LEB314" s="1"/>
      <c r="LEC314" s="1"/>
      <c r="LED314" s="1"/>
      <c r="LEE314" s="1"/>
      <c r="LEF314" s="1"/>
      <c r="LEG314" s="1"/>
      <c r="LEH314" s="1"/>
      <c r="LEI314" s="1"/>
      <c r="LEJ314" s="1"/>
      <c r="LEK314" s="1"/>
      <c r="LEL314" s="1"/>
      <c r="LEM314" s="1"/>
      <c r="LEN314" s="1"/>
      <c r="LEO314" s="1"/>
      <c r="LEP314" s="1"/>
      <c r="LEQ314" s="1"/>
      <c r="LER314" s="1"/>
      <c r="LES314" s="1"/>
      <c r="LET314" s="1"/>
      <c r="LEU314" s="1"/>
      <c r="LEV314" s="1"/>
      <c r="LEW314" s="1"/>
      <c r="LEX314" s="1"/>
      <c r="LEY314" s="1"/>
      <c r="LEZ314" s="1"/>
      <c r="LFA314" s="1"/>
      <c r="LFB314" s="1"/>
      <c r="LFC314" s="1"/>
      <c r="LFD314" s="1"/>
      <c r="LFE314" s="1"/>
      <c r="LFF314" s="1"/>
      <c r="LFG314" s="1"/>
      <c r="LFH314" s="1"/>
      <c r="LFI314" s="1"/>
      <c r="LFJ314" s="1"/>
      <c r="LFK314" s="1"/>
      <c r="LFL314" s="1"/>
      <c r="LFM314" s="1"/>
      <c r="LFN314" s="1"/>
      <c r="LFO314" s="1"/>
      <c r="LFP314" s="1"/>
      <c r="LFQ314" s="1"/>
      <c r="LFR314" s="1"/>
      <c r="LFS314" s="1"/>
      <c r="LFT314" s="1"/>
      <c r="LFU314" s="1"/>
      <c r="LFV314" s="1"/>
      <c r="LFW314" s="1"/>
      <c r="LFX314" s="1"/>
      <c r="LFY314" s="1"/>
      <c r="LFZ314" s="1"/>
      <c r="LGA314" s="1"/>
      <c r="LGB314" s="1"/>
      <c r="LGC314" s="1"/>
      <c r="LGD314" s="1"/>
      <c r="LGE314" s="1"/>
      <c r="LGF314" s="1"/>
      <c r="LGG314" s="1"/>
      <c r="LGH314" s="1"/>
      <c r="LGI314" s="1"/>
      <c r="LGJ314" s="1"/>
      <c r="LGK314" s="1"/>
      <c r="LGL314" s="1"/>
      <c r="LGM314" s="1"/>
      <c r="LGN314" s="1"/>
      <c r="LGO314" s="1"/>
      <c r="LGP314" s="1"/>
      <c r="LGQ314" s="1"/>
      <c r="LGR314" s="1"/>
      <c r="LGS314" s="1"/>
      <c r="LGT314" s="1"/>
      <c r="LGU314" s="1"/>
      <c r="LGV314" s="1"/>
      <c r="LGW314" s="1"/>
      <c r="LGX314" s="1"/>
      <c r="LGY314" s="1"/>
      <c r="LGZ314" s="1"/>
      <c r="LHA314" s="1"/>
      <c r="LHB314" s="1"/>
      <c r="LHC314" s="1"/>
      <c r="LHD314" s="1"/>
      <c r="LHE314" s="1"/>
      <c r="LHF314" s="1"/>
      <c r="LHG314" s="1"/>
      <c r="LHH314" s="1"/>
      <c r="LHI314" s="1"/>
      <c r="LHJ314" s="1"/>
      <c r="LHK314" s="1"/>
      <c r="LHL314" s="1"/>
      <c r="LHM314" s="1"/>
      <c r="LHN314" s="1"/>
      <c r="LHO314" s="1"/>
      <c r="LHP314" s="1"/>
      <c r="LHQ314" s="1"/>
      <c r="LHR314" s="1"/>
      <c r="LHS314" s="1"/>
      <c r="LHT314" s="1"/>
      <c r="LHU314" s="1"/>
      <c r="LHV314" s="1"/>
      <c r="LHW314" s="1"/>
      <c r="LHX314" s="1"/>
      <c r="LHY314" s="1"/>
      <c r="LHZ314" s="1"/>
      <c r="LIA314" s="1"/>
      <c r="LIB314" s="1"/>
      <c r="LIC314" s="1"/>
      <c r="LID314" s="1"/>
      <c r="LIE314" s="1"/>
      <c r="LIF314" s="1"/>
      <c r="LIG314" s="1"/>
      <c r="LIH314" s="1"/>
      <c r="LII314" s="1"/>
      <c r="LIJ314" s="1"/>
      <c r="LIK314" s="1"/>
      <c r="LIL314" s="1"/>
      <c r="LIM314" s="1"/>
      <c r="LIN314" s="1"/>
      <c r="LIO314" s="1"/>
      <c r="LIP314" s="1"/>
      <c r="LIQ314" s="1"/>
      <c r="LIR314" s="1"/>
      <c r="LIS314" s="1"/>
      <c r="LIT314" s="1"/>
      <c r="LIU314" s="1"/>
      <c r="LIV314" s="1"/>
      <c r="LIW314" s="1"/>
      <c r="LIX314" s="1"/>
      <c r="LIY314" s="1"/>
      <c r="LIZ314" s="1"/>
      <c r="LJA314" s="1"/>
      <c r="LJB314" s="1"/>
      <c r="LJC314" s="1"/>
      <c r="LJD314" s="1"/>
      <c r="LJE314" s="1"/>
      <c r="LJF314" s="1"/>
      <c r="LJG314" s="1"/>
      <c r="LJH314" s="1"/>
      <c r="LJI314" s="1"/>
      <c r="LJJ314" s="1"/>
      <c r="LJK314" s="1"/>
      <c r="LJL314" s="1"/>
      <c r="LJM314" s="1"/>
      <c r="LJN314" s="1"/>
      <c r="LJO314" s="1"/>
      <c r="LJP314" s="1"/>
      <c r="LJQ314" s="1"/>
      <c r="LJR314" s="1"/>
      <c r="LJS314" s="1"/>
      <c r="LJT314" s="1"/>
      <c r="LJU314" s="1"/>
      <c r="LJV314" s="1"/>
      <c r="LJW314" s="1"/>
      <c r="LJX314" s="1"/>
      <c r="LJY314" s="1"/>
      <c r="LJZ314" s="1"/>
      <c r="LKA314" s="1"/>
      <c r="LKB314" s="1"/>
      <c r="LKC314" s="1"/>
      <c r="LKD314" s="1"/>
      <c r="LKE314" s="1"/>
      <c r="LKF314" s="1"/>
      <c r="LKG314" s="1"/>
      <c r="LKH314" s="1"/>
      <c r="LKI314" s="1"/>
      <c r="LKJ314" s="1"/>
      <c r="LKK314" s="1"/>
      <c r="LKL314" s="1"/>
      <c r="LKM314" s="1"/>
      <c r="LKN314" s="1"/>
      <c r="LKO314" s="1"/>
      <c r="LKP314" s="1"/>
      <c r="LKQ314" s="1"/>
      <c r="LKR314" s="1"/>
      <c r="LKS314" s="1"/>
      <c r="LKT314" s="1"/>
      <c r="LKU314" s="1"/>
      <c r="LKV314" s="1"/>
      <c r="LKW314" s="1"/>
      <c r="LKX314" s="1"/>
      <c r="LKY314" s="1"/>
      <c r="LKZ314" s="1"/>
      <c r="LLA314" s="1"/>
      <c r="LLB314" s="1"/>
      <c r="LLC314" s="1"/>
      <c r="LLD314" s="1"/>
      <c r="LLE314" s="1"/>
      <c r="LLF314" s="1"/>
      <c r="LLG314" s="1"/>
      <c r="LLH314" s="1"/>
      <c r="LLI314" s="1"/>
      <c r="LLJ314" s="1"/>
      <c r="LLK314" s="1"/>
      <c r="LLL314" s="1"/>
      <c r="LLM314" s="1"/>
      <c r="LLN314" s="1"/>
      <c r="LLO314" s="1"/>
      <c r="LLP314" s="1"/>
      <c r="LLQ314" s="1"/>
      <c r="LLR314" s="1"/>
      <c r="LLS314" s="1"/>
      <c r="LLT314" s="1"/>
      <c r="LLU314" s="1"/>
      <c r="LLV314" s="1"/>
      <c r="LLW314" s="1"/>
      <c r="LLX314" s="1"/>
      <c r="LLY314" s="1"/>
      <c r="LLZ314" s="1"/>
      <c r="LMA314" s="1"/>
      <c r="LMB314" s="1"/>
      <c r="LMC314" s="1"/>
      <c r="LMD314" s="1"/>
      <c r="LME314" s="1"/>
      <c r="LMF314" s="1"/>
      <c r="LMG314" s="1"/>
      <c r="LMH314" s="1"/>
      <c r="LMI314" s="1"/>
      <c r="LMJ314" s="1"/>
      <c r="LMK314" s="1"/>
      <c r="LML314" s="1"/>
      <c r="LMM314" s="1"/>
      <c r="LMN314" s="1"/>
      <c r="LMO314" s="1"/>
      <c r="LMP314" s="1"/>
      <c r="LMQ314" s="1"/>
      <c r="LMR314" s="1"/>
      <c r="LMS314" s="1"/>
      <c r="LMT314" s="1"/>
      <c r="LMU314" s="1"/>
      <c r="LMV314" s="1"/>
      <c r="LMW314" s="1"/>
      <c r="LMX314" s="1"/>
      <c r="LMY314" s="1"/>
      <c r="LMZ314" s="1"/>
      <c r="LNA314" s="1"/>
      <c r="LNB314" s="1"/>
      <c r="LNC314" s="1"/>
      <c r="LND314" s="1"/>
      <c r="LNE314" s="1"/>
      <c r="LNF314" s="1"/>
      <c r="LNG314" s="1"/>
      <c r="LNH314" s="1"/>
      <c r="LNI314" s="1"/>
      <c r="LNJ314" s="1"/>
      <c r="LNK314" s="1"/>
      <c r="LNL314" s="1"/>
      <c r="LNM314" s="1"/>
      <c r="LNN314" s="1"/>
      <c r="LNO314" s="1"/>
      <c r="LNP314" s="1"/>
      <c r="LNQ314" s="1"/>
      <c r="LNR314" s="1"/>
      <c r="LNS314" s="1"/>
      <c r="LNT314" s="1"/>
      <c r="LNU314" s="1"/>
      <c r="LNV314" s="1"/>
      <c r="LNW314" s="1"/>
      <c r="LNX314" s="1"/>
      <c r="LNY314" s="1"/>
      <c r="LNZ314" s="1"/>
      <c r="LOA314" s="1"/>
      <c r="LOB314" s="1"/>
      <c r="LOC314" s="1"/>
      <c r="LOD314" s="1"/>
      <c r="LOE314" s="1"/>
      <c r="LOF314" s="1"/>
      <c r="LOG314" s="1"/>
      <c r="LOH314" s="1"/>
      <c r="LOI314" s="1"/>
      <c r="LOJ314" s="1"/>
      <c r="LOK314" s="1"/>
      <c r="LOL314" s="1"/>
      <c r="LOM314" s="1"/>
      <c r="LON314" s="1"/>
      <c r="LOO314" s="1"/>
      <c r="LOP314" s="1"/>
      <c r="LOQ314" s="1"/>
      <c r="LOR314" s="1"/>
      <c r="LOS314" s="1"/>
      <c r="LOT314" s="1"/>
      <c r="LOU314" s="1"/>
      <c r="LOV314" s="1"/>
      <c r="LOW314" s="1"/>
      <c r="LOX314" s="1"/>
      <c r="LOY314" s="1"/>
      <c r="LOZ314" s="1"/>
      <c r="LPA314" s="1"/>
      <c r="LPB314" s="1"/>
      <c r="LPC314" s="1"/>
      <c r="LPD314" s="1"/>
      <c r="LPE314" s="1"/>
      <c r="LPF314" s="1"/>
      <c r="LPG314" s="1"/>
      <c r="LPH314" s="1"/>
      <c r="LPI314" s="1"/>
      <c r="LPJ314" s="1"/>
      <c r="LPK314" s="1"/>
      <c r="LPL314" s="1"/>
      <c r="LPM314" s="1"/>
      <c r="LPN314" s="1"/>
      <c r="LPO314" s="1"/>
      <c r="LPP314" s="1"/>
      <c r="LPQ314" s="1"/>
      <c r="LPR314" s="1"/>
      <c r="LPS314" s="1"/>
      <c r="LPT314" s="1"/>
      <c r="LPU314" s="1"/>
      <c r="LPV314" s="1"/>
      <c r="LPW314" s="1"/>
      <c r="LPX314" s="1"/>
      <c r="LPY314" s="1"/>
      <c r="LPZ314" s="1"/>
      <c r="LQA314" s="1"/>
      <c r="LQB314" s="1"/>
      <c r="LQC314" s="1"/>
      <c r="LQD314" s="1"/>
      <c r="LQE314" s="1"/>
      <c r="LQF314" s="1"/>
      <c r="LQG314" s="1"/>
      <c r="LQH314" s="1"/>
      <c r="LQI314" s="1"/>
      <c r="LQJ314" s="1"/>
      <c r="LQK314" s="1"/>
      <c r="LQL314" s="1"/>
      <c r="LQM314" s="1"/>
      <c r="LQN314" s="1"/>
      <c r="LQO314" s="1"/>
      <c r="LQP314" s="1"/>
      <c r="LQQ314" s="1"/>
      <c r="LQR314" s="1"/>
      <c r="LQS314" s="1"/>
      <c r="LQT314" s="1"/>
      <c r="LQU314" s="1"/>
      <c r="LQV314" s="1"/>
      <c r="LQW314" s="1"/>
      <c r="LQX314" s="1"/>
      <c r="LQY314" s="1"/>
      <c r="LQZ314" s="1"/>
      <c r="LRA314" s="1"/>
      <c r="LRB314" s="1"/>
      <c r="LRC314" s="1"/>
      <c r="LRD314" s="1"/>
      <c r="LRE314" s="1"/>
      <c r="LRF314" s="1"/>
      <c r="LRG314" s="1"/>
      <c r="LRH314" s="1"/>
      <c r="LRI314" s="1"/>
      <c r="LRJ314" s="1"/>
      <c r="LRK314" s="1"/>
      <c r="LRL314" s="1"/>
      <c r="LRM314" s="1"/>
      <c r="LRN314" s="1"/>
      <c r="LRO314" s="1"/>
      <c r="LRP314" s="1"/>
      <c r="LRQ314" s="1"/>
      <c r="LRR314" s="1"/>
      <c r="LRS314" s="1"/>
      <c r="LRT314" s="1"/>
      <c r="LRU314" s="1"/>
      <c r="LRV314" s="1"/>
      <c r="LRW314" s="1"/>
      <c r="LRX314" s="1"/>
      <c r="LRY314" s="1"/>
      <c r="LRZ314" s="1"/>
      <c r="LSA314" s="1"/>
      <c r="LSB314" s="1"/>
      <c r="LSC314" s="1"/>
      <c r="LSD314" s="1"/>
      <c r="LSE314" s="1"/>
      <c r="LSF314" s="1"/>
      <c r="LSG314" s="1"/>
      <c r="LSH314" s="1"/>
      <c r="LSI314" s="1"/>
      <c r="LSJ314" s="1"/>
      <c r="LSK314" s="1"/>
      <c r="LSL314" s="1"/>
      <c r="LSM314" s="1"/>
      <c r="LSN314" s="1"/>
      <c r="LSO314" s="1"/>
      <c r="LSP314" s="1"/>
      <c r="LSQ314" s="1"/>
      <c r="LSR314" s="1"/>
      <c r="LSS314" s="1"/>
      <c r="LST314" s="1"/>
      <c r="LSU314" s="1"/>
      <c r="LSV314" s="1"/>
      <c r="LSW314" s="1"/>
      <c r="LSX314" s="1"/>
      <c r="LSY314" s="1"/>
      <c r="LSZ314" s="1"/>
      <c r="LTA314" s="1"/>
      <c r="LTB314" s="1"/>
      <c r="LTC314" s="1"/>
      <c r="LTD314" s="1"/>
      <c r="LTE314" s="1"/>
      <c r="LTF314" s="1"/>
      <c r="LTG314" s="1"/>
      <c r="LTH314" s="1"/>
      <c r="LTI314" s="1"/>
      <c r="LTJ314" s="1"/>
      <c r="LTK314" s="1"/>
      <c r="LTL314" s="1"/>
      <c r="LTM314" s="1"/>
      <c r="LTN314" s="1"/>
      <c r="LTO314" s="1"/>
      <c r="LTP314" s="1"/>
      <c r="LTQ314" s="1"/>
      <c r="LTR314" s="1"/>
      <c r="LTS314" s="1"/>
      <c r="LTT314" s="1"/>
      <c r="LTU314" s="1"/>
      <c r="LTV314" s="1"/>
      <c r="LTW314" s="1"/>
      <c r="LTX314" s="1"/>
      <c r="LTY314" s="1"/>
      <c r="LTZ314" s="1"/>
      <c r="LUA314" s="1"/>
      <c r="LUB314" s="1"/>
      <c r="LUC314" s="1"/>
      <c r="LUD314" s="1"/>
      <c r="LUE314" s="1"/>
      <c r="LUF314" s="1"/>
      <c r="LUG314" s="1"/>
      <c r="LUH314" s="1"/>
      <c r="LUI314" s="1"/>
      <c r="LUJ314" s="1"/>
      <c r="LUK314" s="1"/>
      <c r="LUL314" s="1"/>
      <c r="LUM314" s="1"/>
      <c r="LUN314" s="1"/>
      <c r="LUO314" s="1"/>
      <c r="LUP314" s="1"/>
      <c r="LUQ314" s="1"/>
      <c r="LUR314" s="1"/>
      <c r="LUS314" s="1"/>
      <c r="LUT314" s="1"/>
      <c r="LUU314" s="1"/>
      <c r="LUV314" s="1"/>
      <c r="LUW314" s="1"/>
      <c r="LUX314" s="1"/>
      <c r="LUY314" s="1"/>
      <c r="LUZ314" s="1"/>
      <c r="LVA314" s="1"/>
      <c r="LVB314" s="1"/>
      <c r="LVC314" s="1"/>
      <c r="LVD314" s="1"/>
      <c r="LVE314" s="1"/>
      <c r="LVF314" s="1"/>
      <c r="LVG314" s="1"/>
      <c r="LVH314" s="1"/>
      <c r="LVI314" s="1"/>
      <c r="LVJ314" s="1"/>
      <c r="LVK314" s="1"/>
      <c r="LVL314" s="1"/>
      <c r="LVM314" s="1"/>
      <c r="LVN314" s="1"/>
      <c r="LVO314" s="1"/>
      <c r="LVP314" s="1"/>
      <c r="LVQ314" s="1"/>
      <c r="LVR314" s="1"/>
      <c r="LVS314" s="1"/>
      <c r="LVT314" s="1"/>
      <c r="LVU314" s="1"/>
      <c r="LVV314" s="1"/>
      <c r="LVW314" s="1"/>
      <c r="LVX314" s="1"/>
      <c r="LVY314" s="1"/>
      <c r="LVZ314" s="1"/>
      <c r="LWA314" s="1"/>
      <c r="LWB314" s="1"/>
      <c r="LWC314" s="1"/>
      <c r="LWD314" s="1"/>
      <c r="LWE314" s="1"/>
      <c r="LWF314" s="1"/>
      <c r="LWG314" s="1"/>
      <c r="LWH314" s="1"/>
      <c r="LWI314" s="1"/>
      <c r="LWJ314" s="1"/>
      <c r="LWK314" s="1"/>
      <c r="LWL314" s="1"/>
      <c r="LWM314" s="1"/>
      <c r="LWN314" s="1"/>
      <c r="LWO314" s="1"/>
      <c r="LWP314" s="1"/>
      <c r="LWQ314" s="1"/>
      <c r="LWR314" s="1"/>
      <c r="LWS314" s="1"/>
      <c r="LWT314" s="1"/>
      <c r="LWU314" s="1"/>
      <c r="LWV314" s="1"/>
      <c r="LWW314" s="1"/>
      <c r="LWX314" s="1"/>
      <c r="LWY314" s="1"/>
      <c r="LWZ314" s="1"/>
      <c r="LXA314" s="1"/>
      <c r="LXB314" s="1"/>
      <c r="LXC314" s="1"/>
      <c r="LXD314" s="1"/>
      <c r="LXE314" s="1"/>
      <c r="LXF314" s="1"/>
      <c r="LXG314" s="1"/>
      <c r="LXH314" s="1"/>
      <c r="LXI314" s="1"/>
      <c r="LXJ314" s="1"/>
      <c r="LXK314" s="1"/>
      <c r="LXL314" s="1"/>
      <c r="LXM314" s="1"/>
      <c r="LXN314" s="1"/>
      <c r="LXO314" s="1"/>
      <c r="LXP314" s="1"/>
      <c r="LXQ314" s="1"/>
      <c r="LXR314" s="1"/>
      <c r="LXS314" s="1"/>
      <c r="LXT314" s="1"/>
      <c r="LXU314" s="1"/>
      <c r="LXV314" s="1"/>
      <c r="LXW314" s="1"/>
      <c r="LXX314" s="1"/>
      <c r="LXY314" s="1"/>
      <c r="LXZ314" s="1"/>
      <c r="LYA314" s="1"/>
      <c r="LYB314" s="1"/>
      <c r="LYC314" s="1"/>
      <c r="LYD314" s="1"/>
      <c r="LYE314" s="1"/>
      <c r="LYF314" s="1"/>
      <c r="LYG314" s="1"/>
      <c r="LYH314" s="1"/>
      <c r="LYI314" s="1"/>
      <c r="LYJ314" s="1"/>
      <c r="LYK314" s="1"/>
      <c r="LYL314" s="1"/>
      <c r="LYM314" s="1"/>
      <c r="LYN314" s="1"/>
      <c r="LYO314" s="1"/>
      <c r="LYP314" s="1"/>
      <c r="LYQ314" s="1"/>
      <c r="LYR314" s="1"/>
      <c r="LYS314" s="1"/>
      <c r="LYT314" s="1"/>
      <c r="LYU314" s="1"/>
      <c r="LYV314" s="1"/>
      <c r="LYW314" s="1"/>
      <c r="LYX314" s="1"/>
      <c r="LYY314" s="1"/>
      <c r="LYZ314" s="1"/>
      <c r="LZA314" s="1"/>
      <c r="LZB314" s="1"/>
      <c r="LZC314" s="1"/>
      <c r="LZD314" s="1"/>
      <c r="LZE314" s="1"/>
      <c r="LZF314" s="1"/>
      <c r="LZG314" s="1"/>
      <c r="LZH314" s="1"/>
      <c r="LZI314" s="1"/>
      <c r="LZJ314" s="1"/>
      <c r="LZK314" s="1"/>
      <c r="LZL314" s="1"/>
      <c r="LZM314" s="1"/>
      <c r="LZN314" s="1"/>
      <c r="LZO314" s="1"/>
      <c r="LZP314" s="1"/>
      <c r="LZQ314" s="1"/>
      <c r="LZR314" s="1"/>
      <c r="LZS314" s="1"/>
      <c r="LZT314" s="1"/>
      <c r="LZU314" s="1"/>
      <c r="LZV314" s="1"/>
      <c r="LZW314" s="1"/>
      <c r="LZX314" s="1"/>
      <c r="LZY314" s="1"/>
      <c r="LZZ314" s="1"/>
      <c r="MAA314" s="1"/>
      <c r="MAB314" s="1"/>
      <c r="MAC314" s="1"/>
      <c r="MAD314" s="1"/>
      <c r="MAE314" s="1"/>
      <c r="MAF314" s="1"/>
      <c r="MAG314" s="1"/>
      <c r="MAH314" s="1"/>
      <c r="MAI314" s="1"/>
      <c r="MAJ314" s="1"/>
      <c r="MAK314" s="1"/>
      <c r="MAL314" s="1"/>
      <c r="MAM314" s="1"/>
      <c r="MAN314" s="1"/>
      <c r="MAO314" s="1"/>
      <c r="MAP314" s="1"/>
      <c r="MAQ314" s="1"/>
      <c r="MAR314" s="1"/>
      <c r="MAS314" s="1"/>
      <c r="MAT314" s="1"/>
      <c r="MAU314" s="1"/>
      <c r="MAV314" s="1"/>
      <c r="MAW314" s="1"/>
      <c r="MAX314" s="1"/>
      <c r="MAY314" s="1"/>
      <c r="MAZ314" s="1"/>
      <c r="MBA314" s="1"/>
      <c r="MBB314" s="1"/>
      <c r="MBC314" s="1"/>
      <c r="MBD314" s="1"/>
      <c r="MBE314" s="1"/>
      <c r="MBF314" s="1"/>
      <c r="MBG314" s="1"/>
      <c r="MBH314" s="1"/>
      <c r="MBI314" s="1"/>
      <c r="MBJ314" s="1"/>
      <c r="MBK314" s="1"/>
      <c r="MBL314" s="1"/>
      <c r="MBM314" s="1"/>
      <c r="MBN314" s="1"/>
      <c r="MBO314" s="1"/>
      <c r="MBP314" s="1"/>
      <c r="MBQ314" s="1"/>
      <c r="MBR314" s="1"/>
      <c r="MBS314" s="1"/>
      <c r="MBT314" s="1"/>
      <c r="MBU314" s="1"/>
      <c r="MBV314" s="1"/>
      <c r="MBW314" s="1"/>
      <c r="MBX314" s="1"/>
      <c r="MBY314" s="1"/>
      <c r="MBZ314" s="1"/>
      <c r="MCA314" s="1"/>
      <c r="MCB314" s="1"/>
      <c r="MCC314" s="1"/>
      <c r="MCD314" s="1"/>
      <c r="MCE314" s="1"/>
      <c r="MCF314" s="1"/>
      <c r="MCG314" s="1"/>
      <c r="MCH314" s="1"/>
      <c r="MCI314" s="1"/>
      <c r="MCJ314" s="1"/>
      <c r="MCK314" s="1"/>
      <c r="MCL314" s="1"/>
      <c r="MCM314" s="1"/>
      <c r="MCN314" s="1"/>
      <c r="MCO314" s="1"/>
      <c r="MCP314" s="1"/>
      <c r="MCQ314" s="1"/>
      <c r="MCR314" s="1"/>
      <c r="MCS314" s="1"/>
      <c r="MCT314" s="1"/>
      <c r="MCU314" s="1"/>
      <c r="MCV314" s="1"/>
      <c r="MCW314" s="1"/>
      <c r="MCX314" s="1"/>
      <c r="MCY314" s="1"/>
      <c r="MCZ314" s="1"/>
      <c r="MDA314" s="1"/>
      <c r="MDB314" s="1"/>
      <c r="MDC314" s="1"/>
      <c r="MDD314" s="1"/>
      <c r="MDE314" s="1"/>
      <c r="MDF314" s="1"/>
      <c r="MDG314" s="1"/>
      <c r="MDH314" s="1"/>
      <c r="MDI314" s="1"/>
      <c r="MDJ314" s="1"/>
      <c r="MDK314" s="1"/>
      <c r="MDL314" s="1"/>
      <c r="MDM314" s="1"/>
      <c r="MDN314" s="1"/>
      <c r="MDO314" s="1"/>
      <c r="MDP314" s="1"/>
      <c r="MDQ314" s="1"/>
      <c r="MDR314" s="1"/>
      <c r="MDS314" s="1"/>
      <c r="MDT314" s="1"/>
      <c r="MDU314" s="1"/>
      <c r="MDV314" s="1"/>
      <c r="MDW314" s="1"/>
      <c r="MDX314" s="1"/>
      <c r="MDY314" s="1"/>
      <c r="MDZ314" s="1"/>
      <c r="MEA314" s="1"/>
      <c r="MEB314" s="1"/>
      <c r="MEC314" s="1"/>
      <c r="MED314" s="1"/>
      <c r="MEE314" s="1"/>
      <c r="MEF314" s="1"/>
      <c r="MEG314" s="1"/>
      <c r="MEH314" s="1"/>
      <c r="MEI314" s="1"/>
      <c r="MEJ314" s="1"/>
      <c r="MEK314" s="1"/>
      <c r="MEL314" s="1"/>
      <c r="MEM314" s="1"/>
      <c r="MEN314" s="1"/>
      <c r="MEO314" s="1"/>
      <c r="MEP314" s="1"/>
      <c r="MEQ314" s="1"/>
      <c r="MER314" s="1"/>
      <c r="MES314" s="1"/>
      <c r="MET314" s="1"/>
      <c r="MEU314" s="1"/>
      <c r="MEV314" s="1"/>
      <c r="MEW314" s="1"/>
      <c r="MEX314" s="1"/>
      <c r="MEY314" s="1"/>
      <c r="MEZ314" s="1"/>
      <c r="MFA314" s="1"/>
      <c r="MFB314" s="1"/>
      <c r="MFC314" s="1"/>
      <c r="MFD314" s="1"/>
      <c r="MFE314" s="1"/>
      <c r="MFF314" s="1"/>
      <c r="MFG314" s="1"/>
      <c r="MFH314" s="1"/>
      <c r="MFI314" s="1"/>
      <c r="MFJ314" s="1"/>
      <c r="MFK314" s="1"/>
      <c r="MFL314" s="1"/>
      <c r="MFM314" s="1"/>
      <c r="MFN314" s="1"/>
      <c r="MFO314" s="1"/>
      <c r="MFP314" s="1"/>
      <c r="MFQ314" s="1"/>
      <c r="MFR314" s="1"/>
      <c r="MFS314" s="1"/>
      <c r="MFT314" s="1"/>
      <c r="MFU314" s="1"/>
      <c r="MFV314" s="1"/>
      <c r="MFW314" s="1"/>
      <c r="MFX314" s="1"/>
      <c r="MFY314" s="1"/>
      <c r="MFZ314" s="1"/>
      <c r="MGA314" s="1"/>
      <c r="MGB314" s="1"/>
      <c r="MGC314" s="1"/>
      <c r="MGD314" s="1"/>
      <c r="MGE314" s="1"/>
      <c r="MGF314" s="1"/>
      <c r="MGG314" s="1"/>
      <c r="MGH314" s="1"/>
      <c r="MGI314" s="1"/>
      <c r="MGJ314" s="1"/>
      <c r="MGK314" s="1"/>
      <c r="MGL314" s="1"/>
      <c r="MGM314" s="1"/>
      <c r="MGN314" s="1"/>
      <c r="MGO314" s="1"/>
      <c r="MGP314" s="1"/>
      <c r="MGQ314" s="1"/>
      <c r="MGR314" s="1"/>
      <c r="MGS314" s="1"/>
      <c r="MGT314" s="1"/>
      <c r="MGU314" s="1"/>
      <c r="MGV314" s="1"/>
      <c r="MGW314" s="1"/>
      <c r="MGX314" s="1"/>
      <c r="MGY314" s="1"/>
      <c r="MGZ314" s="1"/>
      <c r="MHA314" s="1"/>
      <c r="MHB314" s="1"/>
      <c r="MHC314" s="1"/>
      <c r="MHD314" s="1"/>
      <c r="MHE314" s="1"/>
      <c r="MHF314" s="1"/>
      <c r="MHG314" s="1"/>
      <c r="MHH314" s="1"/>
      <c r="MHI314" s="1"/>
      <c r="MHJ314" s="1"/>
      <c r="MHK314" s="1"/>
      <c r="MHL314" s="1"/>
      <c r="MHM314" s="1"/>
      <c r="MHN314" s="1"/>
      <c r="MHO314" s="1"/>
      <c r="MHP314" s="1"/>
      <c r="MHQ314" s="1"/>
      <c r="MHR314" s="1"/>
      <c r="MHS314" s="1"/>
      <c r="MHT314" s="1"/>
      <c r="MHU314" s="1"/>
      <c r="MHV314" s="1"/>
      <c r="MHW314" s="1"/>
      <c r="MHX314" s="1"/>
      <c r="MHY314" s="1"/>
      <c r="MHZ314" s="1"/>
      <c r="MIA314" s="1"/>
      <c r="MIB314" s="1"/>
      <c r="MIC314" s="1"/>
      <c r="MID314" s="1"/>
      <c r="MIE314" s="1"/>
      <c r="MIF314" s="1"/>
      <c r="MIG314" s="1"/>
      <c r="MIH314" s="1"/>
      <c r="MII314" s="1"/>
      <c r="MIJ314" s="1"/>
      <c r="MIK314" s="1"/>
      <c r="MIL314" s="1"/>
      <c r="MIM314" s="1"/>
      <c r="MIN314" s="1"/>
      <c r="MIO314" s="1"/>
      <c r="MIP314" s="1"/>
      <c r="MIQ314" s="1"/>
      <c r="MIR314" s="1"/>
      <c r="MIS314" s="1"/>
      <c r="MIT314" s="1"/>
      <c r="MIU314" s="1"/>
      <c r="MIV314" s="1"/>
      <c r="MIW314" s="1"/>
      <c r="MIX314" s="1"/>
      <c r="MIY314" s="1"/>
      <c r="MIZ314" s="1"/>
      <c r="MJA314" s="1"/>
      <c r="MJB314" s="1"/>
      <c r="MJC314" s="1"/>
      <c r="MJD314" s="1"/>
      <c r="MJE314" s="1"/>
      <c r="MJF314" s="1"/>
      <c r="MJG314" s="1"/>
      <c r="MJH314" s="1"/>
      <c r="MJI314" s="1"/>
      <c r="MJJ314" s="1"/>
      <c r="MJK314" s="1"/>
      <c r="MJL314" s="1"/>
      <c r="MJM314" s="1"/>
      <c r="MJN314" s="1"/>
      <c r="MJO314" s="1"/>
      <c r="MJP314" s="1"/>
      <c r="MJQ314" s="1"/>
      <c r="MJR314" s="1"/>
      <c r="MJS314" s="1"/>
      <c r="MJT314" s="1"/>
      <c r="MJU314" s="1"/>
      <c r="MJV314" s="1"/>
      <c r="MJW314" s="1"/>
      <c r="MJX314" s="1"/>
      <c r="MJY314" s="1"/>
      <c r="MJZ314" s="1"/>
      <c r="MKA314" s="1"/>
      <c r="MKB314" s="1"/>
      <c r="MKC314" s="1"/>
      <c r="MKD314" s="1"/>
      <c r="MKE314" s="1"/>
      <c r="MKF314" s="1"/>
      <c r="MKG314" s="1"/>
      <c r="MKH314" s="1"/>
      <c r="MKI314" s="1"/>
      <c r="MKJ314" s="1"/>
      <c r="MKK314" s="1"/>
      <c r="MKL314" s="1"/>
      <c r="MKM314" s="1"/>
      <c r="MKN314" s="1"/>
      <c r="MKO314" s="1"/>
      <c r="MKP314" s="1"/>
      <c r="MKQ314" s="1"/>
      <c r="MKR314" s="1"/>
      <c r="MKS314" s="1"/>
      <c r="MKT314" s="1"/>
      <c r="MKU314" s="1"/>
      <c r="MKV314" s="1"/>
      <c r="MKW314" s="1"/>
      <c r="MKX314" s="1"/>
      <c r="MKY314" s="1"/>
      <c r="MKZ314" s="1"/>
      <c r="MLA314" s="1"/>
      <c r="MLB314" s="1"/>
      <c r="MLC314" s="1"/>
      <c r="MLD314" s="1"/>
      <c r="MLE314" s="1"/>
      <c r="MLF314" s="1"/>
      <c r="MLG314" s="1"/>
      <c r="MLH314" s="1"/>
      <c r="MLI314" s="1"/>
      <c r="MLJ314" s="1"/>
      <c r="MLK314" s="1"/>
      <c r="MLL314" s="1"/>
      <c r="MLM314" s="1"/>
      <c r="MLN314" s="1"/>
      <c r="MLO314" s="1"/>
      <c r="MLP314" s="1"/>
      <c r="MLQ314" s="1"/>
      <c r="MLR314" s="1"/>
      <c r="MLS314" s="1"/>
      <c r="MLT314" s="1"/>
      <c r="MLU314" s="1"/>
      <c r="MLV314" s="1"/>
      <c r="MLW314" s="1"/>
      <c r="MLX314" s="1"/>
      <c r="MLY314" s="1"/>
      <c r="MLZ314" s="1"/>
      <c r="MMA314" s="1"/>
      <c r="MMB314" s="1"/>
      <c r="MMC314" s="1"/>
      <c r="MMD314" s="1"/>
      <c r="MME314" s="1"/>
      <c r="MMF314" s="1"/>
      <c r="MMG314" s="1"/>
      <c r="MMH314" s="1"/>
      <c r="MMI314" s="1"/>
      <c r="MMJ314" s="1"/>
      <c r="MMK314" s="1"/>
      <c r="MML314" s="1"/>
      <c r="MMM314" s="1"/>
      <c r="MMN314" s="1"/>
      <c r="MMO314" s="1"/>
      <c r="MMP314" s="1"/>
      <c r="MMQ314" s="1"/>
      <c r="MMR314" s="1"/>
      <c r="MMS314" s="1"/>
      <c r="MMT314" s="1"/>
      <c r="MMU314" s="1"/>
      <c r="MMV314" s="1"/>
      <c r="MMW314" s="1"/>
      <c r="MMX314" s="1"/>
      <c r="MMY314" s="1"/>
      <c r="MMZ314" s="1"/>
      <c r="MNA314" s="1"/>
      <c r="MNB314" s="1"/>
      <c r="MNC314" s="1"/>
      <c r="MND314" s="1"/>
      <c r="MNE314" s="1"/>
      <c r="MNF314" s="1"/>
      <c r="MNG314" s="1"/>
      <c r="MNH314" s="1"/>
      <c r="MNI314" s="1"/>
      <c r="MNJ314" s="1"/>
      <c r="MNK314" s="1"/>
      <c r="MNL314" s="1"/>
      <c r="MNM314" s="1"/>
      <c r="MNN314" s="1"/>
      <c r="MNO314" s="1"/>
      <c r="MNP314" s="1"/>
      <c r="MNQ314" s="1"/>
      <c r="MNR314" s="1"/>
      <c r="MNS314" s="1"/>
      <c r="MNT314" s="1"/>
      <c r="MNU314" s="1"/>
      <c r="MNV314" s="1"/>
      <c r="MNW314" s="1"/>
      <c r="MNX314" s="1"/>
      <c r="MNY314" s="1"/>
      <c r="MNZ314" s="1"/>
      <c r="MOA314" s="1"/>
      <c r="MOB314" s="1"/>
      <c r="MOC314" s="1"/>
      <c r="MOD314" s="1"/>
      <c r="MOE314" s="1"/>
      <c r="MOF314" s="1"/>
      <c r="MOG314" s="1"/>
      <c r="MOH314" s="1"/>
      <c r="MOI314" s="1"/>
      <c r="MOJ314" s="1"/>
      <c r="MOK314" s="1"/>
      <c r="MOL314" s="1"/>
      <c r="MOM314" s="1"/>
      <c r="MON314" s="1"/>
      <c r="MOO314" s="1"/>
      <c r="MOP314" s="1"/>
      <c r="MOQ314" s="1"/>
      <c r="MOR314" s="1"/>
      <c r="MOS314" s="1"/>
      <c r="MOT314" s="1"/>
      <c r="MOU314" s="1"/>
      <c r="MOV314" s="1"/>
      <c r="MOW314" s="1"/>
      <c r="MOX314" s="1"/>
      <c r="MOY314" s="1"/>
      <c r="MOZ314" s="1"/>
      <c r="MPA314" s="1"/>
      <c r="MPB314" s="1"/>
      <c r="MPC314" s="1"/>
      <c r="MPD314" s="1"/>
      <c r="MPE314" s="1"/>
      <c r="MPF314" s="1"/>
      <c r="MPG314" s="1"/>
      <c r="MPH314" s="1"/>
      <c r="MPI314" s="1"/>
      <c r="MPJ314" s="1"/>
      <c r="MPK314" s="1"/>
      <c r="MPL314" s="1"/>
      <c r="MPM314" s="1"/>
      <c r="MPN314" s="1"/>
      <c r="MPO314" s="1"/>
      <c r="MPP314" s="1"/>
      <c r="MPQ314" s="1"/>
      <c r="MPR314" s="1"/>
      <c r="MPS314" s="1"/>
      <c r="MPT314" s="1"/>
      <c r="MPU314" s="1"/>
      <c r="MPV314" s="1"/>
      <c r="MPW314" s="1"/>
      <c r="MPX314" s="1"/>
      <c r="MPY314" s="1"/>
      <c r="MPZ314" s="1"/>
      <c r="MQA314" s="1"/>
      <c r="MQB314" s="1"/>
      <c r="MQC314" s="1"/>
      <c r="MQD314" s="1"/>
      <c r="MQE314" s="1"/>
      <c r="MQF314" s="1"/>
      <c r="MQG314" s="1"/>
      <c r="MQH314" s="1"/>
      <c r="MQI314" s="1"/>
      <c r="MQJ314" s="1"/>
      <c r="MQK314" s="1"/>
      <c r="MQL314" s="1"/>
      <c r="MQM314" s="1"/>
      <c r="MQN314" s="1"/>
      <c r="MQO314" s="1"/>
      <c r="MQP314" s="1"/>
      <c r="MQQ314" s="1"/>
      <c r="MQR314" s="1"/>
      <c r="MQS314" s="1"/>
      <c r="MQT314" s="1"/>
      <c r="MQU314" s="1"/>
      <c r="MQV314" s="1"/>
      <c r="MQW314" s="1"/>
      <c r="MQX314" s="1"/>
      <c r="MQY314" s="1"/>
      <c r="MQZ314" s="1"/>
      <c r="MRA314" s="1"/>
      <c r="MRB314" s="1"/>
      <c r="MRC314" s="1"/>
      <c r="MRD314" s="1"/>
      <c r="MRE314" s="1"/>
      <c r="MRF314" s="1"/>
      <c r="MRG314" s="1"/>
      <c r="MRH314" s="1"/>
      <c r="MRI314" s="1"/>
      <c r="MRJ314" s="1"/>
      <c r="MRK314" s="1"/>
      <c r="MRL314" s="1"/>
      <c r="MRM314" s="1"/>
      <c r="MRN314" s="1"/>
      <c r="MRO314" s="1"/>
      <c r="MRP314" s="1"/>
      <c r="MRQ314" s="1"/>
      <c r="MRR314" s="1"/>
      <c r="MRS314" s="1"/>
      <c r="MRT314" s="1"/>
      <c r="MRU314" s="1"/>
      <c r="MRV314" s="1"/>
      <c r="MRW314" s="1"/>
      <c r="MRX314" s="1"/>
      <c r="MRY314" s="1"/>
      <c r="MRZ314" s="1"/>
      <c r="MSA314" s="1"/>
      <c r="MSB314" s="1"/>
      <c r="MSC314" s="1"/>
      <c r="MSD314" s="1"/>
      <c r="MSE314" s="1"/>
      <c r="MSF314" s="1"/>
      <c r="MSG314" s="1"/>
      <c r="MSH314" s="1"/>
      <c r="MSI314" s="1"/>
      <c r="MSJ314" s="1"/>
      <c r="MSK314" s="1"/>
      <c r="MSL314" s="1"/>
      <c r="MSM314" s="1"/>
      <c r="MSN314" s="1"/>
      <c r="MSO314" s="1"/>
      <c r="MSP314" s="1"/>
      <c r="MSQ314" s="1"/>
      <c r="MSR314" s="1"/>
      <c r="MSS314" s="1"/>
      <c r="MST314" s="1"/>
      <c r="MSU314" s="1"/>
      <c r="MSV314" s="1"/>
      <c r="MSW314" s="1"/>
      <c r="MSX314" s="1"/>
      <c r="MSY314" s="1"/>
      <c r="MSZ314" s="1"/>
      <c r="MTA314" s="1"/>
      <c r="MTB314" s="1"/>
      <c r="MTC314" s="1"/>
      <c r="MTD314" s="1"/>
      <c r="MTE314" s="1"/>
      <c r="MTF314" s="1"/>
      <c r="MTG314" s="1"/>
      <c r="MTH314" s="1"/>
      <c r="MTI314" s="1"/>
      <c r="MTJ314" s="1"/>
      <c r="MTK314" s="1"/>
      <c r="MTL314" s="1"/>
      <c r="MTM314" s="1"/>
      <c r="MTN314" s="1"/>
      <c r="MTO314" s="1"/>
      <c r="MTP314" s="1"/>
      <c r="MTQ314" s="1"/>
      <c r="MTR314" s="1"/>
      <c r="MTS314" s="1"/>
      <c r="MTT314" s="1"/>
      <c r="MTU314" s="1"/>
      <c r="MTV314" s="1"/>
      <c r="MTW314" s="1"/>
      <c r="MTX314" s="1"/>
      <c r="MTY314" s="1"/>
      <c r="MTZ314" s="1"/>
      <c r="MUA314" s="1"/>
      <c r="MUB314" s="1"/>
      <c r="MUC314" s="1"/>
      <c r="MUD314" s="1"/>
      <c r="MUE314" s="1"/>
      <c r="MUF314" s="1"/>
      <c r="MUG314" s="1"/>
      <c r="MUH314" s="1"/>
      <c r="MUI314" s="1"/>
      <c r="MUJ314" s="1"/>
      <c r="MUK314" s="1"/>
      <c r="MUL314" s="1"/>
      <c r="MUM314" s="1"/>
      <c r="MUN314" s="1"/>
      <c r="MUO314" s="1"/>
      <c r="MUP314" s="1"/>
      <c r="MUQ314" s="1"/>
      <c r="MUR314" s="1"/>
      <c r="MUS314" s="1"/>
      <c r="MUT314" s="1"/>
      <c r="MUU314" s="1"/>
      <c r="MUV314" s="1"/>
      <c r="MUW314" s="1"/>
      <c r="MUX314" s="1"/>
      <c r="MUY314" s="1"/>
      <c r="MUZ314" s="1"/>
      <c r="MVA314" s="1"/>
      <c r="MVB314" s="1"/>
      <c r="MVC314" s="1"/>
      <c r="MVD314" s="1"/>
      <c r="MVE314" s="1"/>
      <c r="MVF314" s="1"/>
      <c r="MVG314" s="1"/>
      <c r="MVH314" s="1"/>
      <c r="MVI314" s="1"/>
      <c r="MVJ314" s="1"/>
      <c r="MVK314" s="1"/>
      <c r="MVL314" s="1"/>
      <c r="MVM314" s="1"/>
      <c r="MVN314" s="1"/>
      <c r="MVO314" s="1"/>
      <c r="MVP314" s="1"/>
      <c r="MVQ314" s="1"/>
      <c r="MVR314" s="1"/>
      <c r="MVS314" s="1"/>
      <c r="MVT314" s="1"/>
      <c r="MVU314" s="1"/>
      <c r="MVV314" s="1"/>
      <c r="MVW314" s="1"/>
      <c r="MVX314" s="1"/>
      <c r="MVY314" s="1"/>
      <c r="MVZ314" s="1"/>
      <c r="MWA314" s="1"/>
      <c r="MWB314" s="1"/>
      <c r="MWC314" s="1"/>
      <c r="MWD314" s="1"/>
      <c r="MWE314" s="1"/>
      <c r="MWF314" s="1"/>
      <c r="MWG314" s="1"/>
      <c r="MWH314" s="1"/>
      <c r="MWI314" s="1"/>
      <c r="MWJ314" s="1"/>
      <c r="MWK314" s="1"/>
      <c r="MWL314" s="1"/>
      <c r="MWM314" s="1"/>
      <c r="MWN314" s="1"/>
      <c r="MWO314" s="1"/>
      <c r="MWP314" s="1"/>
      <c r="MWQ314" s="1"/>
      <c r="MWR314" s="1"/>
      <c r="MWS314" s="1"/>
      <c r="MWT314" s="1"/>
      <c r="MWU314" s="1"/>
      <c r="MWV314" s="1"/>
      <c r="MWW314" s="1"/>
      <c r="MWX314" s="1"/>
      <c r="MWY314" s="1"/>
      <c r="MWZ314" s="1"/>
      <c r="MXA314" s="1"/>
      <c r="MXB314" s="1"/>
      <c r="MXC314" s="1"/>
      <c r="MXD314" s="1"/>
      <c r="MXE314" s="1"/>
      <c r="MXF314" s="1"/>
      <c r="MXG314" s="1"/>
      <c r="MXH314" s="1"/>
      <c r="MXI314" s="1"/>
      <c r="MXJ314" s="1"/>
      <c r="MXK314" s="1"/>
      <c r="MXL314" s="1"/>
      <c r="MXM314" s="1"/>
      <c r="MXN314" s="1"/>
      <c r="MXO314" s="1"/>
      <c r="MXP314" s="1"/>
      <c r="MXQ314" s="1"/>
      <c r="MXR314" s="1"/>
      <c r="MXS314" s="1"/>
      <c r="MXT314" s="1"/>
      <c r="MXU314" s="1"/>
      <c r="MXV314" s="1"/>
      <c r="MXW314" s="1"/>
      <c r="MXX314" s="1"/>
      <c r="MXY314" s="1"/>
      <c r="MXZ314" s="1"/>
      <c r="MYA314" s="1"/>
      <c r="MYB314" s="1"/>
      <c r="MYC314" s="1"/>
      <c r="MYD314" s="1"/>
      <c r="MYE314" s="1"/>
      <c r="MYF314" s="1"/>
      <c r="MYG314" s="1"/>
      <c r="MYH314" s="1"/>
      <c r="MYI314" s="1"/>
      <c r="MYJ314" s="1"/>
      <c r="MYK314" s="1"/>
      <c r="MYL314" s="1"/>
      <c r="MYM314" s="1"/>
      <c r="MYN314" s="1"/>
      <c r="MYO314" s="1"/>
      <c r="MYP314" s="1"/>
      <c r="MYQ314" s="1"/>
      <c r="MYR314" s="1"/>
      <c r="MYS314" s="1"/>
      <c r="MYT314" s="1"/>
      <c r="MYU314" s="1"/>
      <c r="MYV314" s="1"/>
      <c r="MYW314" s="1"/>
      <c r="MYX314" s="1"/>
      <c r="MYY314" s="1"/>
      <c r="MYZ314" s="1"/>
      <c r="MZA314" s="1"/>
      <c r="MZB314" s="1"/>
      <c r="MZC314" s="1"/>
      <c r="MZD314" s="1"/>
      <c r="MZE314" s="1"/>
      <c r="MZF314" s="1"/>
      <c r="MZG314" s="1"/>
      <c r="MZH314" s="1"/>
      <c r="MZI314" s="1"/>
      <c r="MZJ314" s="1"/>
      <c r="MZK314" s="1"/>
      <c r="MZL314" s="1"/>
      <c r="MZM314" s="1"/>
      <c r="MZN314" s="1"/>
      <c r="MZO314" s="1"/>
      <c r="MZP314" s="1"/>
      <c r="MZQ314" s="1"/>
      <c r="MZR314" s="1"/>
      <c r="MZS314" s="1"/>
      <c r="MZT314" s="1"/>
      <c r="MZU314" s="1"/>
      <c r="MZV314" s="1"/>
      <c r="MZW314" s="1"/>
      <c r="MZX314" s="1"/>
      <c r="MZY314" s="1"/>
      <c r="MZZ314" s="1"/>
      <c r="NAA314" s="1"/>
      <c r="NAB314" s="1"/>
      <c r="NAC314" s="1"/>
      <c r="NAD314" s="1"/>
      <c r="NAE314" s="1"/>
      <c r="NAF314" s="1"/>
      <c r="NAG314" s="1"/>
      <c r="NAH314" s="1"/>
      <c r="NAI314" s="1"/>
      <c r="NAJ314" s="1"/>
      <c r="NAK314" s="1"/>
      <c r="NAL314" s="1"/>
      <c r="NAM314" s="1"/>
      <c r="NAN314" s="1"/>
      <c r="NAO314" s="1"/>
      <c r="NAP314" s="1"/>
      <c r="NAQ314" s="1"/>
      <c r="NAR314" s="1"/>
      <c r="NAS314" s="1"/>
      <c r="NAT314" s="1"/>
      <c r="NAU314" s="1"/>
      <c r="NAV314" s="1"/>
      <c r="NAW314" s="1"/>
      <c r="NAX314" s="1"/>
      <c r="NAY314" s="1"/>
      <c r="NAZ314" s="1"/>
      <c r="NBA314" s="1"/>
      <c r="NBB314" s="1"/>
      <c r="NBC314" s="1"/>
      <c r="NBD314" s="1"/>
      <c r="NBE314" s="1"/>
      <c r="NBF314" s="1"/>
      <c r="NBG314" s="1"/>
      <c r="NBH314" s="1"/>
      <c r="NBI314" s="1"/>
      <c r="NBJ314" s="1"/>
      <c r="NBK314" s="1"/>
      <c r="NBL314" s="1"/>
      <c r="NBM314" s="1"/>
      <c r="NBN314" s="1"/>
      <c r="NBO314" s="1"/>
      <c r="NBP314" s="1"/>
      <c r="NBQ314" s="1"/>
      <c r="NBR314" s="1"/>
      <c r="NBS314" s="1"/>
      <c r="NBT314" s="1"/>
      <c r="NBU314" s="1"/>
      <c r="NBV314" s="1"/>
      <c r="NBW314" s="1"/>
      <c r="NBX314" s="1"/>
      <c r="NBY314" s="1"/>
      <c r="NBZ314" s="1"/>
      <c r="NCA314" s="1"/>
      <c r="NCB314" s="1"/>
      <c r="NCC314" s="1"/>
      <c r="NCD314" s="1"/>
      <c r="NCE314" s="1"/>
      <c r="NCF314" s="1"/>
      <c r="NCG314" s="1"/>
      <c r="NCH314" s="1"/>
      <c r="NCI314" s="1"/>
      <c r="NCJ314" s="1"/>
      <c r="NCK314" s="1"/>
      <c r="NCL314" s="1"/>
      <c r="NCM314" s="1"/>
      <c r="NCN314" s="1"/>
      <c r="NCO314" s="1"/>
      <c r="NCP314" s="1"/>
      <c r="NCQ314" s="1"/>
      <c r="NCR314" s="1"/>
      <c r="NCS314" s="1"/>
      <c r="NCT314" s="1"/>
      <c r="NCU314" s="1"/>
      <c r="NCV314" s="1"/>
      <c r="NCW314" s="1"/>
      <c r="NCX314" s="1"/>
      <c r="NCY314" s="1"/>
      <c r="NCZ314" s="1"/>
      <c r="NDA314" s="1"/>
      <c r="NDB314" s="1"/>
      <c r="NDC314" s="1"/>
      <c r="NDD314" s="1"/>
      <c r="NDE314" s="1"/>
      <c r="NDF314" s="1"/>
      <c r="NDG314" s="1"/>
      <c r="NDH314" s="1"/>
      <c r="NDI314" s="1"/>
      <c r="NDJ314" s="1"/>
      <c r="NDK314" s="1"/>
      <c r="NDL314" s="1"/>
      <c r="NDM314" s="1"/>
      <c r="NDN314" s="1"/>
      <c r="NDO314" s="1"/>
      <c r="NDP314" s="1"/>
      <c r="NDQ314" s="1"/>
      <c r="NDR314" s="1"/>
      <c r="NDS314" s="1"/>
      <c r="NDT314" s="1"/>
      <c r="NDU314" s="1"/>
      <c r="NDV314" s="1"/>
      <c r="NDW314" s="1"/>
      <c r="NDX314" s="1"/>
      <c r="NDY314" s="1"/>
      <c r="NDZ314" s="1"/>
      <c r="NEA314" s="1"/>
      <c r="NEB314" s="1"/>
      <c r="NEC314" s="1"/>
      <c r="NED314" s="1"/>
      <c r="NEE314" s="1"/>
      <c r="NEF314" s="1"/>
      <c r="NEG314" s="1"/>
      <c r="NEH314" s="1"/>
      <c r="NEI314" s="1"/>
      <c r="NEJ314" s="1"/>
      <c r="NEK314" s="1"/>
      <c r="NEL314" s="1"/>
      <c r="NEM314" s="1"/>
      <c r="NEN314" s="1"/>
      <c r="NEO314" s="1"/>
      <c r="NEP314" s="1"/>
      <c r="NEQ314" s="1"/>
      <c r="NER314" s="1"/>
      <c r="NES314" s="1"/>
      <c r="NET314" s="1"/>
      <c r="NEU314" s="1"/>
      <c r="NEV314" s="1"/>
      <c r="NEW314" s="1"/>
      <c r="NEX314" s="1"/>
      <c r="NEY314" s="1"/>
      <c r="NEZ314" s="1"/>
      <c r="NFA314" s="1"/>
      <c r="NFB314" s="1"/>
      <c r="NFC314" s="1"/>
      <c r="NFD314" s="1"/>
      <c r="NFE314" s="1"/>
      <c r="NFF314" s="1"/>
      <c r="NFG314" s="1"/>
      <c r="NFH314" s="1"/>
      <c r="NFI314" s="1"/>
      <c r="NFJ314" s="1"/>
      <c r="NFK314" s="1"/>
      <c r="NFL314" s="1"/>
      <c r="NFM314" s="1"/>
      <c r="NFN314" s="1"/>
      <c r="NFO314" s="1"/>
      <c r="NFP314" s="1"/>
      <c r="NFQ314" s="1"/>
      <c r="NFR314" s="1"/>
      <c r="NFS314" s="1"/>
      <c r="NFT314" s="1"/>
      <c r="NFU314" s="1"/>
      <c r="NFV314" s="1"/>
      <c r="NFW314" s="1"/>
      <c r="NFX314" s="1"/>
      <c r="NFY314" s="1"/>
      <c r="NFZ314" s="1"/>
      <c r="NGA314" s="1"/>
      <c r="NGB314" s="1"/>
      <c r="NGC314" s="1"/>
      <c r="NGD314" s="1"/>
      <c r="NGE314" s="1"/>
      <c r="NGF314" s="1"/>
      <c r="NGG314" s="1"/>
      <c r="NGH314" s="1"/>
      <c r="NGI314" s="1"/>
      <c r="NGJ314" s="1"/>
      <c r="NGK314" s="1"/>
      <c r="NGL314" s="1"/>
      <c r="NGM314" s="1"/>
      <c r="NGN314" s="1"/>
      <c r="NGO314" s="1"/>
      <c r="NGP314" s="1"/>
      <c r="NGQ314" s="1"/>
      <c r="NGR314" s="1"/>
      <c r="NGS314" s="1"/>
      <c r="NGT314" s="1"/>
      <c r="NGU314" s="1"/>
      <c r="NGV314" s="1"/>
      <c r="NGW314" s="1"/>
      <c r="NGX314" s="1"/>
      <c r="NGY314" s="1"/>
      <c r="NGZ314" s="1"/>
      <c r="NHA314" s="1"/>
      <c r="NHB314" s="1"/>
      <c r="NHC314" s="1"/>
      <c r="NHD314" s="1"/>
      <c r="NHE314" s="1"/>
      <c r="NHF314" s="1"/>
      <c r="NHG314" s="1"/>
      <c r="NHH314" s="1"/>
      <c r="NHI314" s="1"/>
      <c r="NHJ314" s="1"/>
      <c r="NHK314" s="1"/>
      <c r="NHL314" s="1"/>
      <c r="NHM314" s="1"/>
      <c r="NHN314" s="1"/>
      <c r="NHO314" s="1"/>
      <c r="NHP314" s="1"/>
      <c r="NHQ314" s="1"/>
      <c r="NHR314" s="1"/>
      <c r="NHS314" s="1"/>
      <c r="NHT314" s="1"/>
      <c r="NHU314" s="1"/>
      <c r="NHV314" s="1"/>
      <c r="NHW314" s="1"/>
      <c r="NHX314" s="1"/>
      <c r="NHY314" s="1"/>
      <c r="NHZ314" s="1"/>
      <c r="NIA314" s="1"/>
      <c r="NIB314" s="1"/>
      <c r="NIC314" s="1"/>
      <c r="NID314" s="1"/>
      <c r="NIE314" s="1"/>
      <c r="NIF314" s="1"/>
      <c r="NIG314" s="1"/>
      <c r="NIH314" s="1"/>
      <c r="NII314" s="1"/>
      <c r="NIJ314" s="1"/>
      <c r="NIK314" s="1"/>
      <c r="NIL314" s="1"/>
      <c r="NIM314" s="1"/>
      <c r="NIN314" s="1"/>
      <c r="NIO314" s="1"/>
      <c r="NIP314" s="1"/>
      <c r="NIQ314" s="1"/>
      <c r="NIR314" s="1"/>
      <c r="NIS314" s="1"/>
      <c r="NIT314" s="1"/>
      <c r="NIU314" s="1"/>
      <c r="NIV314" s="1"/>
      <c r="NIW314" s="1"/>
      <c r="NIX314" s="1"/>
      <c r="NIY314" s="1"/>
      <c r="NIZ314" s="1"/>
      <c r="NJA314" s="1"/>
      <c r="NJB314" s="1"/>
      <c r="NJC314" s="1"/>
      <c r="NJD314" s="1"/>
      <c r="NJE314" s="1"/>
      <c r="NJF314" s="1"/>
      <c r="NJG314" s="1"/>
      <c r="NJH314" s="1"/>
      <c r="NJI314" s="1"/>
      <c r="NJJ314" s="1"/>
      <c r="NJK314" s="1"/>
      <c r="NJL314" s="1"/>
      <c r="NJM314" s="1"/>
      <c r="NJN314" s="1"/>
      <c r="NJO314" s="1"/>
      <c r="NJP314" s="1"/>
      <c r="NJQ314" s="1"/>
      <c r="NJR314" s="1"/>
      <c r="NJS314" s="1"/>
      <c r="NJT314" s="1"/>
      <c r="NJU314" s="1"/>
      <c r="NJV314" s="1"/>
      <c r="NJW314" s="1"/>
      <c r="NJX314" s="1"/>
      <c r="NJY314" s="1"/>
      <c r="NJZ314" s="1"/>
      <c r="NKA314" s="1"/>
      <c r="NKB314" s="1"/>
      <c r="NKC314" s="1"/>
      <c r="NKD314" s="1"/>
      <c r="NKE314" s="1"/>
      <c r="NKF314" s="1"/>
      <c r="NKG314" s="1"/>
      <c r="NKH314" s="1"/>
      <c r="NKI314" s="1"/>
      <c r="NKJ314" s="1"/>
      <c r="NKK314" s="1"/>
      <c r="NKL314" s="1"/>
      <c r="NKM314" s="1"/>
      <c r="NKN314" s="1"/>
      <c r="NKO314" s="1"/>
      <c r="NKP314" s="1"/>
      <c r="NKQ314" s="1"/>
      <c r="NKR314" s="1"/>
      <c r="NKS314" s="1"/>
      <c r="NKT314" s="1"/>
      <c r="NKU314" s="1"/>
      <c r="NKV314" s="1"/>
      <c r="NKW314" s="1"/>
      <c r="NKX314" s="1"/>
      <c r="NKY314" s="1"/>
      <c r="NKZ314" s="1"/>
      <c r="NLA314" s="1"/>
      <c r="NLB314" s="1"/>
      <c r="NLC314" s="1"/>
      <c r="NLD314" s="1"/>
      <c r="NLE314" s="1"/>
      <c r="NLF314" s="1"/>
      <c r="NLG314" s="1"/>
      <c r="NLH314" s="1"/>
      <c r="NLI314" s="1"/>
      <c r="NLJ314" s="1"/>
      <c r="NLK314" s="1"/>
      <c r="NLL314" s="1"/>
      <c r="NLM314" s="1"/>
      <c r="NLN314" s="1"/>
      <c r="NLO314" s="1"/>
      <c r="NLP314" s="1"/>
      <c r="NLQ314" s="1"/>
      <c r="NLR314" s="1"/>
      <c r="NLS314" s="1"/>
      <c r="NLT314" s="1"/>
      <c r="NLU314" s="1"/>
      <c r="NLV314" s="1"/>
      <c r="NLW314" s="1"/>
      <c r="NLX314" s="1"/>
      <c r="NLY314" s="1"/>
      <c r="NLZ314" s="1"/>
      <c r="NMA314" s="1"/>
      <c r="NMB314" s="1"/>
      <c r="NMC314" s="1"/>
      <c r="NMD314" s="1"/>
      <c r="NME314" s="1"/>
      <c r="NMF314" s="1"/>
      <c r="NMG314" s="1"/>
      <c r="NMH314" s="1"/>
      <c r="NMI314" s="1"/>
      <c r="NMJ314" s="1"/>
      <c r="NMK314" s="1"/>
      <c r="NML314" s="1"/>
      <c r="NMM314" s="1"/>
      <c r="NMN314" s="1"/>
      <c r="NMO314" s="1"/>
      <c r="NMP314" s="1"/>
      <c r="NMQ314" s="1"/>
      <c r="NMR314" s="1"/>
      <c r="NMS314" s="1"/>
      <c r="NMT314" s="1"/>
      <c r="NMU314" s="1"/>
      <c r="NMV314" s="1"/>
      <c r="NMW314" s="1"/>
      <c r="NMX314" s="1"/>
      <c r="NMY314" s="1"/>
      <c r="NMZ314" s="1"/>
      <c r="NNA314" s="1"/>
      <c r="NNB314" s="1"/>
      <c r="NNC314" s="1"/>
      <c r="NND314" s="1"/>
      <c r="NNE314" s="1"/>
      <c r="NNF314" s="1"/>
      <c r="NNG314" s="1"/>
      <c r="NNH314" s="1"/>
      <c r="NNI314" s="1"/>
      <c r="NNJ314" s="1"/>
      <c r="NNK314" s="1"/>
      <c r="NNL314" s="1"/>
      <c r="NNM314" s="1"/>
      <c r="NNN314" s="1"/>
      <c r="NNO314" s="1"/>
      <c r="NNP314" s="1"/>
      <c r="NNQ314" s="1"/>
      <c r="NNR314" s="1"/>
      <c r="NNS314" s="1"/>
      <c r="NNT314" s="1"/>
      <c r="NNU314" s="1"/>
      <c r="NNV314" s="1"/>
      <c r="NNW314" s="1"/>
      <c r="NNX314" s="1"/>
      <c r="NNY314" s="1"/>
      <c r="NNZ314" s="1"/>
      <c r="NOA314" s="1"/>
      <c r="NOB314" s="1"/>
      <c r="NOC314" s="1"/>
      <c r="NOD314" s="1"/>
      <c r="NOE314" s="1"/>
      <c r="NOF314" s="1"/>
      <c r="NOG314" s="1"/>
      <c r="NOH314" s="1"/>
      <c r="NOI314" s="1"/>
      <c r="NOJ314" s="1"/>
      <c r="NOK314" s="1"/>
      <c r="NOL314" s="1"/>
      <c r="NOM314" s="1"/>
      <c r="NON314" s="1"/>
      <c r="NOO314" s="1"/>
      <c r="NOP314" s="1"/>
      <c r="NOQ314" s="1"/>
      <c r="NOR314" s="1"/>
      <c r="NOS314" s="1"/>
      <c r="NOT314" s="1"/>
      <c r="NOU314" s="1"/>
      <c r="NOV314" s="1"/>
      <c r="NOW314" s="1"/>
      <c r="NOX314" s="1"/>
      <c r="NOY314" s="1"/>
      <c r="NOZ314" s="1"/>
      <c r="NPA314" s="1"/>
      <c r="NPB314" s="1"/>
      <c r="NPC314" s="1"/>
      <c r="NPD314" s="1"/>
      <c r="NPE314" s="1"/>
      <c r="NPF314" s="1"/>
      <c r="NPG314" s="1"/>
      <c r="NPH314" s="1"/>
      <c r="NPI314" s="1"/>
      <c r="NPJ314" s="1"/>
      <c r="NPK314" s="1"/>
      <c r="NPL314" s="1"/>
      <c r="NPM314" s="1"/>
      <c r="NPN314" s="1"/>
      <c r="NPO314" s="1"/>
      <c r="NPP314" s="1"/>
      <c r="NPQ314" s="1"/>
      <c r="NPR314" s="1"/>
      <c r="NPS314" s="1"/>
      <c r="NPT314" s="1"/>
      <c r="NPU314" s="1"/>
      <c r="NPV314" s="1"/>
      <c r="NPW314" s="1"/>
      <c r="NPX314" s="1"/>
      <c r="NPY314" s="1"/>
      <c r="NPZ314" s="1"/>
      <c r="NQA314" s="1"/>
      <c r="NQB314" s="1"/>
      <c r="NQC314" s="1"/>
      <c r="NQD314" s="1"/>
      <c r="NQE314" s="1"/>
      <c r="NQF314" s="1"/>
      <c r="NQG314" s="1"/>
      <c r="NQH314" s="1"/>
      <c r="NQI314" s="1"/>
      <c r="NQJ314" s="1"/>
      <c r="NQK314" s="1"/>
      <c r="NQL314" s="1"/>
      <c r="NQM314" s="1"/>
      <c r="NQN314" s="1"/>
      <c r="NQO314" s="1"/>
      <c r="NQP314" s="1"/>
      <c r="NQQ314" s="1"/>
      <c r="NQR314" s="1"/>
      <c r="NQS314" s="1"/>
      <c r="NQT314" s="1"/>
      <c r="NQU314" s="1"/>
      <c r="NQV314" s="1"/>
      <c r="NQW314" s="1"/>
      <c r="NQX314" s="1"/>
      <c r="NQY314" s="1"/>
      <c r="NQZ314" s="1"/>
      <c r="NRA314" s="1"/>
      <c r="NRB314" s="1"/>
      <c r="NRC314" s="1"/>
      <c r="NRD314" s="1"/>
      <c r="NRE314" s="1"/>
      <c r="NRF314" s="1"/>
      <c r="NRG314" s="1"/>
      <c r="NRH314" s="1"/>
      <c r="NRI314" s="1"/>
      <c r="NRJ314" s="1"/>
      <c r="NRK314" s="1"/>
      <c r="NRL314" s="1"/>
      <c r="NRM314" s="1"/>
      <c r="NRN314" s="1"/>
      <c r="NRO314" s="1"/>
      <c r="NRP314" s="1"/>
      <c r="NRQ314" s="1"/>
      <c r="NRR314" s="1"/>
      <c r="NRS314" s="1"/>
      <c r="NRT314" s="1"/>
      <c r="NRU314" s="1"/>
      <c r="NRV314" s="1"/>
      <c r="NRW314" s="1"/>
      <c r="NRX314" s="1"/>
      <c r="NRY314" s="1"/>
      <c r="NRZ314" s="1"/>
      <c r="NSA314" s="1"/>
      <c r="NSB314" s="1"/>
      <c r="NSC314" s="1"/>
      <c r="NSD314" s="1"/>
      <c r="NSE314" s="1"/>
      <c r="NSF314" s="1"/>
      <c r="NSG314" s="1"/>
      <c r="NSH314" s="1"/>
      <c r="NSI314" s="1"/>
      <c r="NSJ314" s="1"/>
      <c r="NSK314" s="1"/>
      <c r="NSL314" s="1"/>
      <c r="NSM314" s="1"/>
      <c r="NSN314" s="1"/>
      <c r="NSO314" s="1"/>
      <c r="NSP314" s="1"/>
      <c r="NSQ314" s="1"/>
      <c r="NSR314" s="1"/>
      <c r="NSS314" s="1"/>
      <c r="NST314" s="1"/>
      <c r="NSU314" s="1"/>
      <c r="NSV314" s="1"/>
      <c r="NSW314" s="1"/>
      <c r="NSX314" s="1"/>
      <c r="NSY314" s="1"/>
      <c r="NSZ314" s="1"/>
      <c r="NTA314" s="1"/>
      <c r="NTB314" s="1"/>
      <c r="NTC314" s="1"/>
      <c r="NTD314" s="1"/>
      <c r="NTE314" s="1"/>
      <c r="NTF314" s="1"/>
      <c r="NTG314" s="1"/>
      <c r="NTH314" s="1"/>
      <c r="NTI314" s="1"/>
      <c r="NTJ314" s="1"/>
      <c r="NTK314" s="1"/>
      <c r="NTL314" s="1"/>
      <c r="NTM314" s="1"/>
      <c r="NTN314" s="1"/>
      <c r="NTO314" s="1"/>
      <c r="NTP314" s="1"/>
      <c r="NTQ314" s="1"/>
      <c r="NTR314" s="1"/>
      <c r="NTS314" s="1"/>
      <c r="NTT314" s="1"/>
      <c r="NTU314" s="1"/>
      <c r="NTV314" s="1"/>
      <c r="NTW314" s="1"/>
      <c r="NTX314" s="1"/>
      <c r="NTY314" s="1"/>
      <c r="NTZ314" s="1"/>
      <c r="NUA314" s="1"/>
      <c r="NUB314" s="1"/>
      <c r="NUC314" s="1"/>
      <c r="NUD314" s="1"/>
      <c r="NUE314" s="1"/>
      <c r="NUF314" s="1"/>
      <c r="NUG314" s="1"/>
      <c r="NUH314" s="1"/>
      <c r="NUI314" s="1"/>
      <c r="NUJ314" s="1"/>
      <c r="NUK314" s="1"/>
      <c r="NUL314" s="1"/>
      <c r="NUM314" s="1"/>
      <c r="NUN314" s="1"/>
      <c r="NUO314" s="1"/>
      <c r="NUP314" s="1"/>
      <c r="NUQ314" s="1"/>
      <c r="NUR314" s="1"/>
      <c r="NUS314" s="1"/>
      <c r="NUT314" s="1"/>
      <c r="NUU314" s="1"/>
      <c r="NUV314" s="1"/>
      <c r="NUW314" s="1"/>
      <c r="NUX314" s="1"/>
      <c r="NUY314" s="1"/>
      <c r="NUZ314" s="1"/>
      <c r="NVA314" s="1"/>
      <c r="NVB314" s="1"/>
      <c r="NVC314" s="1"/>
      <c r="NVD314" s="1"/>
      <c r="NVE314" s="1"/>
      <c r="NVF314" s="1"/>
      <c r="NVG314" s="1"/>
      <c r="NVH314" s="1"/>
      <c r="NVI314" s="1"/>
      <c r="NVJ314" s="1"/>
      <c r="NVK314" s="1"/>
      <c r="NVL314" s="1"/>
      <c r="NVM314" s="1"/>
      <c r="NVN314" s="1"/>
      <c r="NVO314" s="1"/>
      <c r="NVP314" s="1"/>
      <c r="NVQ314" s="1"/>
      <c r="NVR314" s="1"/>
      <c r="NVS314" s="1"/>
      <c r="NVT314" s="1"/>
      <c r="NVU314" s="1"/>
      <c r="NVV314" s="1"/>
      <c r="NVW314" s="1"/>
      <c r="NVX314" s="1"/>
      <c r="NVY314" s="1"/>
      <c r="NVZ314" s="1"/>
      <c r="NWA314" s="1"/>
      <c r="NWB314" s="1"/>
      <c r="NWC314" s="1"/>
      <c r="NWD314" s="1"/>
      <c r="NWE314" s="1"/>
      <c r="NWF314" s="1"/>
      <c r="NWG314" s="1"/>
      <c r="NWH314" s="1"/>
      <c r="NWI314" s="1"/>
      <c r="NWJ314" s="1"/>
      <c r="NWK314" s="1"/>
      <c r="NWL314" s="1"/>
      <c r="NWM314" s="1"/>
      <c r="NWN314" s="1"/>
      <c r="NWO314" s="1"/>
      <c r="NWP314" s="1"/>
      <c r="NWQ314" s="1"/>
      <c r="NWR314" s="1"/>
      <c r="NWS314" s="1"/>
      <c r="NWT314" s="1"/>
      <c r="NWU314" s="1"/>
      <c r="NWV314" s="1"/>
      <c r="NWW314" s="1"/>
      <c r="NWX314" s="1"/>
      <c r="NWY314" s="1"/>
      <c r="NWZ314" s="1"/>
      <c r="NXA314" s="1"/>
      <c r="NXB314" s="1"/>
      <c r="NXC314" s="1"/>
      <c r="NXD314" s="1"/>
      <c r="NXE314" s="1"/>
      <c r="NXF314" s="1"/>
      <c r="NXG314" s="1"/>
      <c r="NXH314" s="1"/>
      <c r="NXI314" s="1"/>
      <c r="NXJ314" s="1"/>
      <c r="NXK314" s="1"/>
      <c r="NXL314" s="1"/>
      <c r="NXM314" s="1"/>
      <c r="NXN314" s="1"/>
      <c r="NXO314" s="1"/>
      <c r="NXP314" s="1"/>
      <c r="NXQ314" s="1"/>
      <c r="NXR314" s="1"/>
      <c r="NXS314" s="1"/>
      <c r="NXT314" s="1"/>
      <c r="NXU314" s="1"/>
      <c r="NXV314" s="1"/>
      <c r="NXW314" s="1"/>
      <c r="NXX314" s="1"/>
      <c r="NXY314" s="1"/>
      <c r="NXZ314" s="1"/>
      <c r="NYA314" s="1"/>
      <c r="NYB314" s="1"/>
      <c r="NYC314" s="1"/>
      <c r="NYD314" s="1"/>
      <c r="NYE314" s="1"/>
      <c r="NYF314" s="1"/>
      <c r="NYG314" s="1"/>
      <c r="NYH314" s="1"/>
      <c r="NYI314" s="1"/>
      <c r="NYJ314" s="1"/>
      <c r="NYK314" s="1"/>
      <c r="NYL314" s="1"/>
      <c r="NYM314" s="1"/>
      <c r="NYN314" s="1"/>
      <c r="NYO314" s="1"/>
      <c r="NYP314" s="1"/>
      <c r="NYQ314" s="1"/>
      <c r="NYR314" s="1"/>
      <c r="NYS314" s="1"/>
      <c r="NYT314" s="1"/>
      <c r="NYU314" s="1"/>
      <c r="NYV314" s="1"/>
      <c r="NYW314" s="1"/>
      <c r="NYX314" s="1"/>
      <c r="NYY314" s="1"/>
      <c r="NYZ314" s="1"/>
      <c r="NZA314" s="1"/>
      <c r="NZB314" s="1"/>
      <c r="NZC314" s="1"/>
      <c r="NZD314" s="1"/>
      <c r="NZE314" s="1"/>
      <c r="NZF314" s="1"/>
      <c r="NZG314" s="1"/>
      <c r="NZH314" s="1"/>
      <c r="NZI314" s="1"/>
      <c r="NZJ314" s="1"/>
      <c r="NZK314" s="1"/>
      <c r="NZL314" s="1"/>
      <c r="NZM314" s="1"/>
      <c r="NZN314" s="1"/>
      <c r="NZO314" s="1"/>
      <c r="NZP314" s="1"/>
      <c r="NZQ314" s="1"/>
      <c r="NZR314" s="1"/>
      <c r="NZS314" s="1"/>
      <c r="NZT314" s="1"/>
      <c r="NZU314" s="1"/>
      <c r="NZV314" s="1"/>
      <c r="NZW314" s="1"/>
      <c r="NZX314" s="1"/>
      <c r="NZY314" s="1"/>
      <c r="NZZ314" s="1"/>
      <c r="OAA314" s="1"/>
      <c r="OAB314" s="1"/>
      <c r="OAC314" s="1"/>
      <c r="OAD314" s="1"/>
      <c r="OAE314" s="1"/>
      <c r="OAF314" s="1"/>
      <c r="OAG314" s="1"/>
      <c r="OAH314" s="1"/>
      <c r="OAI314" s="1"/>
      <c r="OAJ314" s="1"/>
      <c r="OAK314" s="1"/>
      <c r="OAL314" s="1"/>
      <c r="OAM314" s="1"/>
      <c r="OAN314" s="1"/>
      <c r="OAO314" s="1"/>
      <c r="OAP314" s="1"/>
      <c r="OAQ314" s="1"/>
      <c r="OAR314" s="1"/>
      <c r="OAS314" s="1"/>
      <c r="OAT314" s="1"/>
      <c r="OAU314" s="1"/>
      <c r="OAV314" s="1"/>
      <c r="OAW314" s="1"/>
      <c r="OAX314" s="1"/>
      <c r="OAY314" s="1"/>
      <c r="OAZ314" s="1"/>
      <c r="OBA314" s="1"/>
      <c r="OBB314" s="1"/>
      <c r="OBC314" s="1"/>
      <c r="OBD314" s="1"/>
      <c r="OBE314" s="1"/>
      <c r="OBF314" s="1"/>
      <c r="OBG314" s="1"/>
      <c r="OBH314" s="1"/>
      <c r="OBI314" s="1"/>
      <c r="OBJ314" s="1"/>
      <c r="OBK314" s="1"/>
      <c r="OBL314" s="1"/>
      <c r="OBM314" s="1"/>
      <c r="OBN314" s="1"/>
      <c r="OBO314" s="1"/>
      <c r="OBP314" s="1"/>
      <c r="OBQ314" s="1"/>
      <c r="OBR314" s="1"/>
      <c r="OBS314" s="1"/>
      <c r="OBT314" s="1"/>
      <c r="OBU314" s="1"/>
      <c r="OBV314" s="1"/>
      <c r="OBW314" s="1"/>
      <c r="OBX314" s="1"/>
      <c r="OBY314" s="1"/>
      <c r="OBZ314" s="1"/>
      <c r="OCA314" s="1"/>
      <c r="OCB314" s="1"/>
      <c r="OCC314" s="1"/>
      <c r="OCD314" s="1"/>
      <c r="OCE314" s="1"/>
      <c r="OCF314" s="1"/>
      <c r="OCG314" s="1"/>
      <c r="OCH314" s="1"/>
      <c r="OCI314" s="1"/>
      <c r="OCJ314" s="1"/>
      <c r="OCK314" s="1"/>
      <c r="OCL314" s="1"/>
      <c r="OCM314" s="1"/>
      <c r="OCN314" s="1"/>
      <c r="OCO314" s="1"/>
      <c r="OCP314" s="1"/>
      <c r="OCQ314" s="1"/>
      <c r="OCR314" s="1"/>
      <c r="OCS314" s="1"/>
      <c r="OCT314" s="1"/>
      <c r="OCU314" s="1"/>
      <c r="OCV314" s="1"/>
      <c r="OCW314" s="1"/>
      <c r="OCX314" s="1"/>
      <c r="OCY314" s="1"/>
      <c r="OCZ314" s="1"/>
      <c r="ODA314" s="1"/>
      <c r="ODB314" s="1"/>
      <c r="ODC314" s="1"/>
      <c r="ODD314" s="1"/>
      <c r="ODE314" s="1"/>
      <c r="ODF314" s="1"/>
      <c r="ODG314" s="1"/>
      <c r="ODH314" s="1"/>
      <c r="ODI314" s="1"/>
      <c r="ODJ314" s="1"/>
      <c r="ODK314" s="1"/>
      <c r="ODL314" s="1"/>
      <c r="ODM314" s="1"/>
      <c r="ODN314" s="1"/>
      <c r="ODO314" s="1"/>
      <c r="ODP314" s="1"/>
      <c r="ODQ314" s="1"/>
      <c r="ODR314" s="1"/>
      <c r="ODS314" s="1"/>
      <c r="ODT314" s="1"/>
      <c r="ODU314" s="1"/>
      <c r="ODV314" s="1"/>
      <c r="ODW314" s="1"/>
      <c r="ODX314" s="1"/>
      <c r="ODY314" s="1"/>
      <c r="ODZ314" s="1"/>
      <c r="OEA314" s="1"/>
      <c r="OEB314" s="1"/>
      <c r="OEC314" s="1"/>
      <c r="OED314" s="1"/>
      <c r="OEE314" s="1"/>
      <c r="OEF314" s="1"/>
      <c r="OEG314" s="1"/>
      <c r="OEH314" s="1"/>
      <c r="OEI314" s="1"/>
      <c r="OEJ314" s="1"/>
      <c r="OEK314" s="1"/>
      <c r="OEL314" s="1"/>
      <c r="OEM314" s="1"/>
      <c r="OEN314" s="1"/>
      <c r="OEO314" s="1"/>
      <c r="OEP314" s="1"/>
      <c r="OEQ314" s="1"/>
      <c r="OER314" s="1"/>
      <c r="OES314" s="1"/>
      <c r="OET314" s="1"/>
      <c r="OEU314" s="1"/>
      <c r="OEV314" s="1"/>
      <c r="OEW314" s="1"/>
      <c r="OEX314" s="1"/>
      <c r="OEY314" s="1"/>
      <c r="OEZ314" s="1"/>
      <c r="OFA314" s="1"/>
      <c r="OFB314" s="1"/>
      <c r="OFC314" s="1"/>
      <c r="OFD314" s="1"/>
      <c r="OFE314" s="1"/>
      <c r="OFF314" s="1"/>
      <c r="OFG314" s="1"/>
      <c r="OFH314" s="1"/>
      <c r="OFI314" s="1"/>
      <c r="OFJ314" s="1"/>
      <c r="OFK314" s="1"/>
      <c r="OFL314" s="1"/>
      <c r="OFM314" s="1"/>
      <c r="OFN314" s="1"/>
      <c r="OFO314" s="1"/>
      <c r="OFP314" s="1"/>
      <c r="OFQ314" s="1"/>
      <c r="OFR314" s="1"/>
      <c r="OFS314" s="1"/>
      <c r="OFT314" s="1"/>
      <c r="OFU314" s="1"/>
      <c r="OFV314" s="1"/>
      <c r="OFW314" s="1"/>
      <c r="OFX314" s="1"/>
      <c r="OFY314" s="1"/>
      <c r="OFZ314" s="1"/>
      <c r="OGA314" s="1"/>
      <c r="OGB314" s="1"/>
      <c r="OGC314" s="1"/>
      <c r="OGD314" s="1"/>
      <c r="OGE314" s="1"/>
      <c r="OGF314" s="1"/>
      <c r="OGG314" s="1"/>
      <c r="OGH314" s="1"/>
      <c r="OGI314" s="1"/>
      <c r="OGJ314" s="1"/>
      <c r="OGK314" s="1"/>
      <c r="OGL314" s="1"/>
      <c r="OGM314" s="1"/>
      <c r="OGN314" s="1"/>
      <c r="OGO314" s="1"/>
      <c r="OGP314" s="1"/>
      <c r="OGQ314" s="1"/>
      <c r="OGR314" s="1"/>
      <c r="OGS314" s="1"/>
      <c r="OGT314" s="1"/>
      <c r="OGU314" s="1"/>
      <c r="OGV314" s="1"/>
      <c r="OGW314" s="1"/>
      <c r="OGX314" s="1"/>
      <c r="OGY314" s="1"/>
      <c r="OGZ314" s="1"/>
      <c r="OHA314" s="1"/>
      <c r="OHB314" s="1"/>
      <c r="OHC314" s="1"/>
      <c r="OHD314" s="1"/>
      <c r="OHE314" s="1"/>
      <c r="OHF314" s="1"/>
      <c r="OHG314" s="1"/>
      <c r="OHH314" s="1"/>
      <c r="OHI314" s="1"/>
      <c r="OHJ314" s="1"/>
      <c r="OHK314" s="1"/>
      <c r="OHL314" s="1"/>
      <c r="OHM314" s="1"/>
      <c r="OHN314" s="1"/>
      <c r="OHO314" s="1"/>
      <c r="OHP314" s="1"/>
      <c r="OHQ314" s="1"/>
      <c r="OHR314" s="1"/>
      <c r="OHS314" s="1"/>
      <c r="OHT314" s="1"/>
      <c r="OHU314" s="1"/>
      <c r="OHV314" s="1"/>
      <c r="OHW314" s="1"/>
      <c r="OHX314" s="1"/>
      <c r="OHY314" s="1"/>
      <c r="OHZ314" s="1"/>
      <c r="OIA314" s="1"/>
      <c r="OIB314" s="1"/>
      <c r="OIC314" s="1"/>
      <c r="OID314" s="1"/>
      <c r="OIE314" s="1"/>
      <c r="OIF314" s="1"/>
      <c r="OIG314" s="1"/>
      <c r="OIH314" s="1"/>
      <c r="OII314" s="1"/>
      <c r="OIJ314" s="1"/>
      <c r="OIK314" s="1"/>
      <c r="OIL314" s="1"/>
      <c r="OIM314" s="1"/>
      <c r="OIN314" s="1"/>
      <c r="OIO314" s="1"/>
      <c r="OIP314" s="1"/>
      <c r="OIQ314" s="1"/>
      <c r="OIR314" s="1"/>
      <c r="OIS314" s="1"/>
      <c r="OIT314" s="1"/>
      <c r="OIU314" s="1"/>
      <c r="OIV314" s="1"/>
      <c r="OIW314" s="1"/>
      <c r="OIX314" s="1"/>
      <c r="OIY314" s="1"/>
      <c r="OIZ314" s="1"/>
      <c r="OJA314" s="1"/>
      <c r="OJB314" s="1"/>
      <c r="OJC314" s="1"/>
      <c r="OJD314" s="1"/>
      <c r="OJE314" s="1"/>
      <c r="OJF314" s="1"/>
      <c r="OJG314" s="1"/>
      <c r="OJH314" s="1"/>
      <c r="OJI314" s="1"/>
      <c r="OJJ314" s="1"/>
      <c r="OJK314" s="1"/>
      <c r="OJL314" s="1"/>
      <c r="OJM314" s="1"/>
      <c r="OJN314" s="1"/>
      <c r="OJO314" s="1"/>
      <c r="OJP314" s="1"/>
      <c r="OJQ314" s="1"/>
      <c r="OJR314" s="1"/>
      <c r="OJS314" s="1"/>
      <c r="OJT314" s="1"/>
      <c r="OJU314" s="1"/>
      <c r="OJV314" s="1"/>
      <c r="OJW314" s="1"/>
      <c r="OJX314" s="1"/>
      <c r="OJY314" s="1"/>
      <c r="OJZ314" s="1"/>
      <c r="OKA314" s="1"/>
      <c r="OKB314" s="1"/>
      <c r="OKC314" s="1"/>
      <c r="OKD314" s="1"/>
      <c r="OKE314" s="1"/>
      <c r="OKF314" s="1"/>
      <c r="OKG314" s="1"/>
      <c r="OKH314" s="1"/>
      <c r="OKI314" s="1"/>
      <c r="OKJ314" s="1"/>
      <c r="OKK314" s="1"/>
      <c r="OKL314" s="1"/>
      <c r="OKM314" s="1"/>
      <c r="OKN314" s="1"/>
      <c r="OKO314" s="1"/>
      <c r="OKP314" s="1"/>
      <c r="OKQ314" s="1"/>
      <c r="OKR314" s="1"/>
      <c r="OKS314" s="1"/>
      <c r="OKT314" s="1"/>
      <c r="OKU314" s="1"/>
      <c r="OKV314" s="1"/>
      <c r="OKW314" s="1"/>
      <c r="OKX314" s="1"/>
      <c r="OKY314" s="1"/>
      <c r="OKZ314" s="1"/>
      <c r="OLA314" s="1"/>
      <c r="OLB314" s="1"/>
      <c r="OLC314" s="1"/>
      <c r="OLD314" s="1"/>
      <c r="OLE314" s="1"/>
      <c r="OLF314" s="1"/>
      <c r="OLG314" s="1"/>
      <c r="OLH314" s="1"/>
      <c r="OLI314" s="1"/>
      <c r="OLJ314" s="1"/>
      <c r="OLK314" s="1"/>
      <c r="OLL314" s="1"/>
      <c r="OLM314" s="1"/>
      <c r="OLN314" s="1"/>
      <c r="OLO314" s="1"/>
      <c r="OLP314" s="1"/>
      <c r="OLQ314" s="1"/>
      <c r="OLR314" s="1"/>
      <c r="OLS314" s="1"/>
      <c r="OLT314" s="1"/>
      <c r="OLU314" s="1"/>
      <c r="OLV314" s="1"/>
      <c r="OLW314" s="1"/>
      <c r="OLX314" s="1"/>
      <c r="OLY314" s="1"/>
      <c r="OLZ314" s="1"/>
      <c r="OMA314" s="1"/>
      <c r="OMB314" s="1"/>
      <c r="OMC314" s="1"/>
      <c r="OMD314" s="1"/>
      <c r="OME314" s="1"/>
      <c r="OMF314" s="1"/>
      <c r="OMG314" s="1"/>
      <c r="OMH314" s="1"/>
      <c r="OMI314" s="1"/>
      <c r="OMJ314" s="1"/>
      <c r="OMK314" s="1"/>
      <c r="OML314" s="1"/>
      <c r="OMM314" s="1"/>
      <c r="OMN314" s="1"/>
      <c r="OMO314" s="1"/>
      <c r="OMP314" s="1"/>
      <c r="OMQ314" s="1"/>
      <c r="OMR314" s="1"/>
      <c r="OMS314" s="1"/>
      <c r="OMT314" s="1"/>
      <c r="OMU314" s="1"/>
      <c r="OMV314" s="1"/>
      <c r="OMW314" s="1"/>
      <c r="OMX314" s="1"/>
      <c r="OMY314" s="1"/>
      <c r="OMZ314" s="1"/>
      <c r="ONA314" s="1"/>
      <c r="ONB314" s="1"/>
      <c r="ONC314" s="1"/>
      <c r="OND314" s="1"/>
      <c r="ONE314" s="1"/>
      <c r="ONF314" s="1"/>
      <c r="ONG314" s="1"/>
      <c r="ONH314" s="1"/>
      <c r="ONI314" s="1"/>
      <c r="ONJ314" s="1"/>
      <c r="ONK314" s="1"/>
      <c r="ONL314" s="1"/>
      <c r="ONM314" s="1"/>
      <c r="ONN314" s="1"/>
      <c r="ONO314" s="1"/>
      <c r="ONP314" s="1"/>
      <c r="ONQ314" s="1"/>
      <c r="ONR314" s="1"/>
      <c r="ONS314" s="1"/>
      <c r="ONT314" s="1"/>
      <c r="ONU314" s="1"/>
      <c r="ONV314" s="1"/>
      <c r="ONW314" s="1"/>
      <c r="ONX314" s="1"/>
      <c r="ONY314" s="1"/>
      <c r="ONZ314" s="1"/>
      <c r="OOA314" s="1"/>
      <c r="OOB314" s="1"/>
      <c r="OOC314" s="1"/>
      <c r="OOD314" s="1"/>
      <c r="OOE314" s="1"/>
      <c r="OOF314" s="1"/>
      <c r="OOG314" s="1"/>
      <c r="OOH314" s="1"/>
      <c r="OOI314" s="1"/>
      <c r="OOJ314" s="1"/>
      <c r="OOK314" s="1"/>
      <c r="OOL314" s="1"/>
      <c r="OOM314" s="1"/>
      <c r="OON314" s="1"/>
      <c r="OOO314" s="1"/>
      <c r="OOP314" s="1"/>
      <c r="OOQ314" s="1"/>
      <c r="OOR314" s="1"/>
      <c r="OOS314" s="1"/>
      <c r="OOT314" s="1"/>
      <c r="OOU314" s="1"/>
      <c r="OOV314" s="1"/>
      <c r="OOW314" s="1"/>
      <c r="OOX314" s="1"/>
      <c r="OOY314" s="1"/>
      <c r="OOZ314" s="1"/>
      <c r="OPA314" s="1"/>
      <c r="OPB314" s="1"/>
      <c r="OPC314" s="1"/>
      <c r="OPD314" s="1"/>
      <c r="OPE314" s="1"/>
      <c r="OPF314" s="1"/>
      <c r="OPG314" s="1"/>
      <c r="OPH314" s="1"/>
      <c r="OPI314" s="1"/>
      <c r="OPJ314" s="1"/>
      <c r="OPK314" s="1"/>
      <c r="OPL314" s="1"/>
      <c r="OPM314" s="1"/>
      <c r="OPN314" s="1"/>
      <c r="OPO314" s="1"/>
      <c r="OPP314" s="1"/>
      <c r="OPQ314" s="1"/>
      <c r="OPR314" s="1"/>
      <c r="OPS314" s="1"/>
      <c r="OPT314" s="1"/>
      <c r="OPU314" s="1"/>
      <c r="OPV314" s="1"/>
      <c r="OPW314" s="1"/>
      <c r="OPX314" s="1"/>
      <c r="OPY314" s="1"/>
      <c r="OPZ314" s="1"/>
      <c r="OQA314" s="1"/>
      <c r="OQB314" s="1"/>
      <c r="OQC314" s="1"/>
      <c r="OQD314" s="1"/>
      <c r="OQE314" s="1"/>
      <c r="OQF314" s="1"/>
      <c r="OQG314" s="1"/>
      <c r="OQH314" s="1"/>
      <c r="OQI314" s="1"/>
      <c r="OQJ314" s="1"/>
      <c r="OQK314" s="1"/>
      <c r="OQL314" s="1"/>
      <c r="OQM314" s="1"/>
      <c r="OQN314" s="1"/>
      <c r="OQO314" s="1"/>
      <c r="OQP314" s="1"/>
      <c r="OQQ314" s="1"/>
      <c r="OQR314" s="1"/>
      <c r="OQS314" s="1"/>
      <c r="OQT314" s="1"/>
      <c r="OQU314" s="1"/>
      <c r="OQV314" s="1"/>
      <c r="OQW314" s="1"/>
      <c r="OQX314" s="1"/>
      <c r="OQY314" s="1"/>
      <c r="OQZ314" s="1"/>
      <c r="ORA314" s="1"/>
      <c r="ORB314" s="1"/>
      <c r="ORC314" s="1"/>
      <c r="ORD314" s="1"/>
      <c r="ORE314" s="1"/>
      <c r="ORF314" s="1"/>
      <c r="ORG314" s="1"/>
      <c r="ORH314" s="1"/>
      <c r="ORI314" s="1"/>
      <c r="ORJ314" s="1"/>
      <c r="ORK314" s="1"/>
      <c r="ORL314" s="1"/>
      <c r="ORM314" s="1"/>
      <c r="ORN314" s="1"/>
      <c r="ORO314" s="1"/>
      <c r="ORP314" s="1"/>
      <c r="ORQ314" s="1"/>
      <c r="ORR314" s="1"/>
      <c r="ORS314" s="1"/>
      <c r="ORT314" s="1"/>
      <c r="ORU314" s="1"/>
      <c r="ORV314" s="1"/>
      <c r="ORW314" s="1"/>
      <c r="ORX314" s="1"/>
      <c r="ORY314" s="1"/>
      <c r="ORZ314" s="1"/>
      <c r="OSA314" s="1"/>
      <c r="OSB314" s="1"/>
      <c r="OSC314" s="1"/>
      <c r="OSD314" s="1"/>
      <c r="OSE314" s="1"/>
      <c r="OSF314" s="1"/>
      <c r="OSG314" s="1"/>
      <c r="OSH314" s="1"/>
      <c r="OSI314" s="1"/>
      <c r="OSJ314" s="1"/>
      <c r="OSK314" s="1"/>
      <c r="OSL314" s="1"/>
      <c r="OSM314" s="1"/>
      <c r="OSN314" s="1"/>
      <c r="OSO314" s="1"/>
      <c r="OSP314" s="1"/>
      <c r="OSQ314" s="1"/>
      <c r="OSR314" s="1"/>
      <c r="OSS314" s="1"/>
      <c r="OST314" s="1"/>
      <c r="OSU314" s="1"/>
      <c r="OSV314" s="1"/>
      <c r="OSW314" s="1"/>
      <c r="OSX314" s="1"/>
      <c r="OSY314" s="1"/>
      <c r="OSZ314" s="1"/>
      <c r="OTA314" s="1"/>
      <c r="OTB314" s="1"/>
      <c r="OTC314" s="1"/>
      <c r="OTD314" s="1"/>
      <c r="OTE314" s="1"/>
      <c r="OTF314" s="1"/>
      <c r="OTG314" s="1"/>
      <c r="OTH314" s="1"/>
      <c r="OTI314" s="1"/>
      <c r="OTJ314" s="1"/>
      <c r="OTK314" s="1"/>
      <c r="OTL314" s="1"/>
      <c r="OTM314" s="1"/>
      <c r="OTN314" s="1"/>
      <c r="OTO314" s="1"/>
      <c r="OTP314" s="1"/>
      <c r="OTQ314" s="1"/>
      <c r="OTR314" s="1"/>
      <c r="OTS314" s="1"/>
      <c r="OTT314" s="1"/>
      <c r="OTU314" s="1"/>
      <c r="OTV314" s="1"/>
      <c r="OTW314" s="1"/>
      <c r="OTX314" s="1"/>
      <c r="OTY314" s="1"/>
      <c r="OTZ314" s="1"/>
      <c r="OUA314" s="1"/>
      <c r="OUB314" s="1"/>
      <c r="OUC314" s="1"/>
      <c r="OUD314" s="1"/>
      <c r="OUE314" s="1"/>
      <c r="OUF314" s="1"/>
      <c r="OUG314" s="1"/>
      <c r="OUH314" s="1"/>
      <c r="OUI314" s="1"/>
      <c r="OUJ314" s="1"/>
      <c r="OUK314" s="1"/>
      <c r="OUL314" s="1"/>
      <c r="OUM314" s="1"/>
      <c r="OUN314" s="1"/>
      <c r="OUO314" s="1"/>
      <c r="OUP314" s="1"/>
      <c r="OUQ314" s="1"/>
      <c r="OUR314" s="1"/>
      <c r="OUS314" s="1"/>
      <c r="OUT314" s="1"/>
      <c r="OUU314" s="1"/>
      <c r="OUV314" s="1"/>
      <c r="OUW314" s="1"/>
      <c r="OUX314" s="1"/>
      <c r="OUY314" s="1"/>
      <c r="OUZ314" s="1"/>
      <c r="OVA314" s="1"/>
      <c r="OVB314" s="1"/>
      <c r="OVC314" s="1"/>
      <c r="OVD314" s="1"/>
      <c r="OVE314" s="1"/>
      <c r="OVF314" s="1"/>
      <c r="OVG314" s="1"/>
      <c r="OVH314" s="1"/>
      <c r="OVI314" s="1"/>
      <c r="OVJ314" s="1"/>
      <c r="OVK314" s="1"/>
      <c r="OVL314" s="1"/>
      <c r="OVM314" s="1"/>
      <c r="OVN314" s="1"/>
      <c r="OVO314" s="1"/>
      <c r="OVP314" s="1"/>
      <c r="OVQ314" s="1"/>
      <c r="OVR314" s="1"/>
      <c r="OVS314" s="1"/>
      <c r="OVT314" s="1"/>
      <c r="OVU314" s="1"/>
      <c r="OVV314" s="1"/>
      <c r="OVW314" s="1"/>
      <c r="OVX314" s="1"/>
      <c r="OVY314" s="1"/>
      <c r="OVZ314" s="1"/>
      <c r="OWA314" s="1"/>
      <c r="OWB314" s="1"/>
      <c r="OWC314" s="1"/>
      <c r="OWD314" s="1"/>
      <c r="OWE314" s="1"/>
      <c r="OWF314" s="1"/>
      <c r="OWG314" s="1"/>
      <c r="OWH314" s="1"/>
      <c r="OWI314" s="1"/>
      <c r="OWJ314" s="1"/>
      <c r="OWK314" s="1"/>
      <c r="OWL314" s="1"/>
      <c r="OWM314" s="1"/>
      <c r="OWN314" s="1"/>
      <c r="OWO314" s="1"/>
      <c r="OWP314" s="1"/>
      <c r="OWQ314" s="1"/>
      <c r="OWR314" s="1"/>
      <c r="OWS314" s="1"/>
      <c r="OWT314" s="1"/>
      <c r="OWU314" s="1"/>
      <c r="OWV314" s="1"/>
      <c r="OWW314" s="1"/>
      <c r="OWX314" s="1"/>
      <c r="OWY314" s="1"/>
      <c r="OWZ314" s="1"/>
      <c r="OXA314" s="1"/>
      <c r="OXB314" s="1"/>
      <c r="OXC314" s="1"/>
      <c r="OXD314" s="1"/>
      <c r="OXE314" s="1"/>
      <c r="OXF314" s="1"/>
      <c r="OXG314" s="1"/>
      <c r="OXH314" s="1"/>
      <c r="OXI314" s="1"/>
      <c r="OXJ314" s="1"/>
      <c r="OXK314" s="1"/>
      <c r="OXL314" s="1"/>
      <c r="OXM314" s="1"/>
      <c r="OXN314" s="1"/>
      <c r="OXO314" s="1"/>
      <c r="OXP314" s="1"/>
      <c r="OXQ314" s="1"/>
      <c r="OXR314" s="1"/>
      <c r="OXS314" s="1"/>
      <c r="OXT314" s="1"/>
      <c r="OXU314" s="1"/>
      <c r="OXV314" s="1"/>
      <c r="OXW314" s="1"/>
      <c r="OXX314" s="1"/>
      <c r="OXY314" s="1"/>
      <c r="OXZ314" s="1"/>
      <c r="OYA314" s="1"/>
      <c r="OYB314" s="1"/>
      <c r="OYC314" s="1"/>
      <c r="OYD314" s="1"/>
      <c r="OYE314" s="1"/>
      <c r="OYF314" s="1"/>
      <c r="OYG314" s="1"/>
      <c r="OYH314" s="1"/>
      <c r="OYI314" s="1"/>
      <c r="OYJ314" s="1"/>
      <c r="OYK314" s="1"/>
      <c r="OYL314" s="1"/>
      <c r="OYM314" s="1"/>
      <c r="OYN314" s="1"/>
      <c r="OYO314" s="1"/>
      <c r="OYP314" s="1"/>
      <c r="OYQ314" s="1"/>
      <c r="OYR314" s="1"/>
      <c r="OYS314" s="1"/>
      <c r="OYT314" s="1"/>
      <c r="OYU314" s="1"/>
      <c r="OYV314" s="1"/>
      <c r="OYW314" s="1"/>
      <c r="OYX314" s="1"/>
      <c r="OYY314" s="1"/>
      <c r="OYZ314" s="1"/>
      <c r="OZA314" s="1"/>
      <c r="OZB314" s="1"/>
      <c r="OZC314" s="1"/>
      <c r="OZD314" s="1"/>
      <c r="OZE314" s="1"/>
      <c r="OZF314" s="1"/>
      <c r="OZG314" s="1"/>
      <c r="OZH314" s="1"/>
      <c r="OZI314" s="1"/>
      <c r="OZJ314" s="1"/>
      <c r="OZK314" s="1"/>
      <c r="OZL314" s="1"/>
      <c r="OZM314" s="1"/>
      <c r="OZN314" s="1"/>
      <c r="OZO314" s="1"/>
      <c r="OZP314" s="1"/>
      <c r="OZQ314" s="1"/>
      <c r="OZR314" s="1"/>
      <c r="OZS314" s="1"/>
      <c r="OZT314" s="1"/>
      <c r="OZU314" s="1"/>
      <c r="OZV314" s="1"/>
      <c r="OZW314" s="1"/>
      <c r="OZX314" s="1"/>
      <c r="OZY314" s="1"/>
      <c r="OZZ314" s="1"/>
      <c r="PAA314" s="1"/>
      <c r="PAB314" s="1"/>
      <c r="PAC314" s="1"/>
      <c r="PAD314" s="1"/>
      <c r="PAE314" s="1"/>
      <c r="PAF314" s="1"/>
      <c r="PAG314" s="1"/>
      <c r="PAH314" s="1"/>
      <c r="PAI314" s="1"/>
      <c r="PAJ314" s="1"/>
      <c r="PAK314" s="1"/>
      <c r="PAL314" s="1"/>
      <c r="PAM314" s="1"/>
      <c r="PAN314" s="1"/>
      <c r="PAO314" s="1"/>
      <c r="PAP314" s="1"/>
      <c r="PAQ314" s="1"/>
      <c r="PAR314" s="1"/>
      <c r="PAS314" s="1"/>
      <c r="PAT314" s="1"/>
      <c r="PAU314" s="1"/>
      <c r="PAV314" s="1"/>
      <c r="PAW314" s="1"/>
      <c r="PAX314" s="1"/>
      <c r="PAY314" s="1"/>
      <c r="PAZ314" s="1"/>
      <c r="PBA314" s="1"/>
      <c r="PBB314" s="1"/>
      <c r="PBC314" s="1"/>
      <c r="PBD314" s="1"/>
      <c r="PBE314" s="1"/>
      <c r="PBF314" s="1"/>
      <c r="PBG314" s="1"/>
      <c r="PBH314" s="1"/>
      <c r="PBI314" s="1"/>
      <c r="PBJ314" s="1"/>
      <c r="PBK314" s="1"/>
      <c r="PBL314" s="1"/>
      <c r="PBM314" s="1"/>
      <c r="PBN314" s="1"/>
      <c r="PBO314" s="1"/>
      <c r="PBP314" s="1"/>
      <c r="PBQ314" s="1"/>
      <c r="PBR314" s="1"/>
      <c r="PBS314" s="1"/>
      <c r="PBT314" s="1"/>
      <c r="PBU314" s="1"/>
      <c r="PBV314" s="1"/>
      <c r="PBW314" s="1"/>
      <c r="PBX314" s="1"/>
      <c r="PBY314" s="1"/>
      <c r="PBZ314" s="1"/>
      <c r="PCA314" s="1"/>
      <c r="PCB314" s="1"/>
      <c r="PCC314" s="1"/>
      <c r="PCD314" s="1"/>
      <c r="PCE314" s="1"/>
      <c r="PCF314" s="1"/>
      <c r="PCG314" s="1"/>
      <c r="PCH314" s="1"/>
      <c r="PCI314" s="1"/>
      <c r="PCJ314" s="1"/>
      <c r="PCK314" s="1"/>
      <c r="PCL314" s="1"/>
      <c r="PCM314" s="1"/>
      <c r="PCN314" s="1"/>
      <c r="PCO314" s="1"/>
      <c r="PCP314" s="1"/>
      <c r="PCQ314" s="1"/>
      <c r="PCR314" s="1"/>
      <c r="PCS314" s="1"/>
      <c r="PCT314" s="1"/>
      <c r="PCU314" s="1"/>
      <c r="PCV314" s="1"/>
      <c r="PCW314" s="1"/>
      <c r="PCX314" s="1"/>
      <c r="PCY314" s="1"/>
      <c r="PCZ314" s="1"/>
      <c r="PDA314" s="1"/>
      <c r="PDB314" s="1"/>
      <c r="PDC314" s="1"/>
      <c r="PDD314" s="1"/>
      <c r="PDE314" s="1"/>
      <c r="PDF314" s="1"/>
      <c r="PDG314" s="1"/>
      <c r="PDH314" s="1"/>
      <c r="PDI314" s="1"/>
      <c r="PDJ314" s="1"/>
      <c r="PDK314" s="1"/>
      <c r="PDL314" s="1"/>
      <c r="PDM314" s="1"/>
      <c r="PDN314" s="1"/>
      <c r="PDO314" s="1"/>
      <c r="PDP314" s="1"/>
      <c r="PDQ314" s="1"/>
      <c r="PDR314" s="1"/>
      <c r="PDS314" s="1"/>
      <c r="PDT314" s="1"/>
      <c r="PDU314" s="1"/>
      <c r="PDV314" s="1"/>
      <c r="PDW314" s="1"/>
      <c r="PDX314" s="1"/>
      <c r="PDY314" s="1"/>
      <c r="PDZ314" s="1"/>
      <c r="PEA314" s="1"/>
      <c r="PEB314" s="1"/>
      <c r="PEC314" s="1"/>
      <c r="PED314" s="1"/>
      <c r="PEE314" s="1"/>
      <c r="PEF314" s="1"/>
      <c r="PEG314" s="1"/>
      <c r="PEH314" s="1"/>
      <c r="PEI314" s="1"/>
      <c r="PEJ314" s="1"/>
      <c r="PEK314" s="1"/>
      <c r="PEL314" s="1"/>
      <c r="PEM314" s="1"/>
      <c r="PEN314" s="1"/>
      <c r="PEO314" s="1"/>
      <c r="PEP314" s="1"/>
      <c r="PEQ314" s="1"/>
      <c r="PER314" s="1"/>
      <c r="PES314" s="1"/>
      <c r="PET314" s="1"/>
      <c r="PEU314" s="1"/>
      <c r="PEV314" s="1"/>
      <c r="PEW314" s="1"/>
      <c r="PEX314" s="1"/>
      <c r="PEY314" s="1"/>
      <c r="PEZ314" s="1"/>
      <c r="PFA314" s="1"/>
      <c r="PFB314" s="1"/>
      <c r="PFC314" s="1"/>
      <c r="PFD314" s="1"/>
      <c r="PFE314" s="1"/>
      <c r="PFF314" s="1"/>
      <c r="PFG314" s="1"/>
      <c r="PFH314" s="1"/>
      <c r="PFI314" s="1"/>
      <c r="PFJ314" s="1"/>
      <c r="PFK314" s="1"/>
      <c r="PFL314" s="1"/>
      <c r="PFM314" s="1"/>
      <c r="PFN314" s="1"/>
      <c r="PFO314" s="1"/>
      <c r="PFP314" s="1"/>
      <c r="PFQ314" s="1"/>
      <c r="PFR314" s="1"/>
      <c r="PFS314" s="1"/>
      <c r="PFT314" s="1"/>
      <c r="PFU314" s="1"/>
      <c r="PFV314" s="1"/>
      <c r="PFW314" s="1"/>
      <c r="PFX314" s="1"/>
      <c r="PFY314" s="1"/>
      <c r="PFZ314" s="1"/>
      <c r="PGA314" s="1"/>
      <c r="PGB314" s="1"/>
      <c r="PGC314" s="1"/>
      <c r="PGD314" s="1"/>
      <c r="PGE314" s="1"/>
      <c r="PGF314" s="1"/>
      <c r="PGG314" s="1"/>
      <c r="PGH314" s="1"/>
      <c r="PGI314" s="1"/>
      <c r="PGJ314" s="1"/>
      <c r="PGK314" s="1"/>
      <c r="PGL314" s="1"/>
      <c r="PGM314" s="1"/>
      <c r="PGN314" s="1"/>
      <c r="PGO314" s="1"/>
      <c r="PGP314" s="1"/>
      <c r="PGQ314" s="1"/>
      <c r="PGR314" s="1"/>
      <c r="PGS314" s="1"/>
      <c r="PGT314" s="1"/>
      <c r="PGU314" s="1"/>
      <c r="PGV314" s="1"/>
      <c r="PGW314" s="1"/>
      <c r="PGX314" s="1"/>
      <c r="PGY314" s="1"/>
      <c r="PGZ314" s="1"/>
      <c r="PHA314" s="1"/>
      <c r="PHB314" s="1"/>
      <c r="PHC314" s="1"/>
      <c r="PHD314" s="1"/>
      <c r="PHE314" s="1"/>
      <c r="PHF314" s="1"/>
      <c r="PHG314" s="1"/>
      <c r="PHH314" s="1"/>
      <c r="PHI314" s="1"/>
      <c r="PHJ314" s="1"/>
      <c r="PHK314" s="1"/>
      <c r="PHL314" s="1"/>
      <c r="PHM314" s="1"/>
      <c r="PHN314" s="1"/>
      <c r="PHO314" s="1"/>
      <c r="PHP314" s="1"/>
      <c r="PHQ314" s="1"/>
      <c r="PHR314" s="1"/>
      <c r="PHS314" s="1"/>
      <c r="PHT314" s="1"/>
      <c r="PHU314" s="1"/>
      <c r="PHV314" s="1"/>
      <c r="PHW314" s="1"/>
      <c r="PHX314" s="1"/>
      <c r="PHY314" s="1"/>
      <c r="PHZ314" s="1"/>
      <c r="PIA314" s="1"/>
      <c r="PIB314" s="1"/>
      <c r="PIC314" s="1"/>
      <c r="PID314" s="1"/>
      <c r="PIE314" s="1"/>
      <c r="PIF314" s="1"/>
      <c r="PIG314" s="1"/>
      <c r="PIH314" s="1"/>
      <c r="PII314" s="1"/>
      <c r="PIJ314" s="1"/>
      <c r="PIK314" s="1"/>
      <c r="PIL314" s="1"/>
      <c r="PIM314" s="1"/>
      <c r="PIN314" s="1"/>
      <c r="PIO314" s="1"/>
      <c r="PIP314" s="1"/>
      <c r="PIQ314" s="1"/>
      <c r="PIR314" s="1"/>
      <c r="PIS314" s="1"/>
      <c r="PIT314" s="1"/>
      <c r="PIU314" s="1"/>
      <c r="PIV314" s="1"/>
      <c r="PIW314" s="1"/>
      <c r="PIX314" s="1"/>
      <c r="PIY314" s="1"/>
      <c r="PIZ314" s="1"/>
      <c r="PJA314" s="1"/>
      <c r="PJB314" s="1"/>
      <c r="PJC314" s="1"/>
      <c r="PJD314" s="1"/>
      <c r="PJE314" s="1"/>
      <c r="PJF314" s="1"/>
      <c r="PJG314" s="1"/>
      <c r="PJH314" s="1"/>
      <c r="PJI314" s="1"/>
      <c r="PJJ314" s="1"/>
      <c r="PJK314" s="1"/>
      <c r="PJL314" s="1"/>
      <c r="PJM314" s="1"/>
      <c r="PJN314" s="1"/>
      <c r="PJO314" s="1"/>
      <c r="PJP314" s="1"/>
      <c r="PJQ314" s="1"/>
      <c r="PJR314" s="1"/>
      <c r="PJS314" s="1"/>
      <c r="PJT314" s="1"/>
      <c r="PJU314" s="1"/>
      <c r="PJV314" s="1"/>
      <c r="PJW314" s="1"/>
      <c r="PJX314" s="1"/>
      <c r="PJY314" s="1"/>
      <c r="PJZ314" s="1"/>
      <c r="PKA314" s="1"/>
      <c r="PKB314" s="1"/>
      <c r="PKC314" s="1"/>
      <c r="PKD314" s="1"/>
      <c r="PKE314" s="1"/>
      <c r="PKF314" s="1"/>
      <c r="PKG314" s="1"/>
      <c r="PKH314" s="1"/>
      <c r="PKI314" s="1"/>
      <c r="PKJ314" s="1"/>
      <c r="PKK314" s="1"/>
      <c r="PKL314" s="1"/>
      <c r="PKM314" s="1"/>
      <c r="PKN314" s="1"/>
      <c r="PKO314" s="1"/>
      <c r="PKP314" s="1"/>
      <c r="PKQ314" s="1"/>
      <c r="PKR314" s="1"/>
      <c r="PKS314" s="1"/>
      <c r="PKT314" s="1"/>
      <c r="PKU314" s="1"/>
      <c r="PKV314" s="1"/>
      <c r="PKW314" s="1"/>
      <c r="PKX314" s="1"/>
      <c r="PKY314" s="1"/>
      <c r="PKZ314" s="1"/>
      <c r="PLA314" s="1"/>
      <c r="PLB314" s="1"/>
      <c r="PLC314" s="1"/>
      <c r="PLD314" s="1"/>
      <c r="PLE314" s="1"/>
      <c r="PLF314" s="1"/>
      <c r="PLG314" s="1"/>
      <c r="PLH314" s="1"/>
      <c r="PLI314" s="1"/>
      <c r="PLJ314" s="1"/>
      <c r="PLK314" s="1"/>
      <c r="PLL314" s="1"/>
      <c r="PLM314" s="1"/>
      <c r="PLN314" s="1"/>
      <c r="PLO314" s="1"/>
      <c r="PLP314" s="1"/>
      <c r="PLQ314" s="1"/>
      <c r="PLR314" s="1"/>
      <c r="PLS314" s="1"/>
      <c r="PLT314" s="1"/>
      <c r="PLU314" s="1"/>
      <c r="PLV314" s="1"/>
      <c r="PLW314" s="1"/>
      <c r="PLX314" s="1"/>
      <c r="PLY314" s="1"/>
      <c r="PLZ314" s="1"/>
      <c r="PMA314" s="1"/>
      <c r="PMB314" s="1"/>
      <c r="PMC314" s="1"/>
      <c r="PMD314" s="1"/>
      <c r="PME314" s="1"/>
      <c r="PMF314" s="1"/>
      <c r="PMG314" s="1"/>
      <c r="PMH314" s="1"/>
      <c r="PMI314" s="1"/>
      <c r="PMJ314" s="1"/>
      <c r="PMK314" s="1"/>
      <c r="PML314" s="1"/>
      <c r="PMM314" s="1"/>
      <c r="PMN314" s="1"/>
      <c r="PMO314" s="1"/>
      <c r="PMP314" s="1"/>
      <c r="PMQ314" s="1"/>
      <c r="PMR314" s="1"/>
      <c r="PMS314" s="1"/>
      <c r="PMT314" s="1"/>
      <c r="PMU314" s="1"/>
      <c r="PMV314" s="1"/>
      <c r="PMW314" s="1"/>
      <c r="PMX314" s="1"/>
      <c r="PMY314" s="1"/>
      <c r="PMZ314" s="1"/>
      <c r="PNA314" s="1"/>
      <c r="PNB314" s="1"/>
      <c r="PNC314" s="1"/>
      <c r="PND314" s="1"/>
      <c r="PNE314" s="1"/>
      <c r="PNF314" s="1"/>
      <c r="PNG314" s="1"/>
      <c r="PNH314" s="1"/>
      <c r="PNI314" s="1"/>
      <c r="PNJ314" s="1"/>
      <c r="PNK314" s="1"/>
      <c r="PNL314" s="1"/>
      <c r="PNM314" s="1"/>
      <c r="PNN314" s="1"/>
      <c r="PNO314" s="1"/>
      <c r="PNP314" s="1"/>
      <c r="PNQ314" s="1"/>
      <c r="PNR314" s="1"/>
      <c r="PNS314" s="1"/>
      <c r="PNT314" s="1"/>
      <c r="PNU314" s="1"/>
      <c r="PNV314" s="1"/>
      <c r="PNW314" s="1"/>
      <c r="PNX314" s="1"/>
      <c r="PNY314" s="1"/>
      <c r="PNZ314" s="1"/>
      <c r="POA314" s="1"/>
      <c r="POB314" s="1"/>
      <c r="POC314" s="1"/>
      <c r="POD314" s="1"/>
      <c r="POE314" s="1"/>
      <c r="POF314" s="1"/>
      <c r="POG314" s="1"/>
      <c r="POH314" s="1"/>
      <c r="POI314" s="1"/>
      <c r="POJ314" s="1"/>
      <c r="POK314" s="1"/>
      <c r="POL314" s="1"/>
      <c r="POM314" s="1"/>
      <c r="PON314" s="1"/>
      <c r="POO314" s="1"/>
      <c r="POP314" s="1"/>
      <c r="POQ314" s="1"/>
      <c r="POR314" s="1"/>
      <c r="POS314" s="1"/>
      <c r="POT314" s="1"/>
      <c r="POU314" s="1"/>
      <c r="POV314" s="1"/>
      <c r="POW314" s="1"/>
      <c r="POX314" s="1"/>
      <c r="POY314" s="1"/>
      <c r="POZ314" s="1"/>
      <c r="PPA314" s="1"/>
      <c r="PPB314" s="1"/>
      <c r="PPC314" s="1"/>
      <c r="PPD314" s="1"/>
      <c r="PPE314" s="1"/>
      <c r="PPF314" s="1"/>
      <c r="PPG314" s="1"/>
      <c r="PPH314" s="1"/>
      <c r="PPI314" s="1"/>
      <c r="PPJ314" s="1"/>
      <c r="PPK314" s="1"/>
      <c r="PPL314" s="1"/>
      <c r="PPM314" s="1"/>
      <c r="PPN314" s="1"/>
      <c r="PPO314" s="1"/>
      <c r="PPP314" s="1"/>
      <c r="PPQ314" s="1"/>
      <c r="PPR314" s="1"/>
      <c r="PPS314" s="1"/>
      <c r="PPT314" s="1"/>
      <c r="PPU314" s="1"/>
      <c r="PPV314" s="1"/>
      <c r="PPW314" s="1"/>
      <c r="PPX314" s="1"/>
      <c r="PPY314" s="1"/>
      <c r="PPZ314" s="1"/>
      <c r="PQA314" s="1"/>
      <c r="PQB314" s="1"/>
      <c r="PQC314" s="1"/>
      <c r="PQD314" s="1"/>
      <c r="PQE314" s="1"/>
      <c r="PQF314" s="1"/>
      <c r="PQG314" s="1"/>
      <c r="PQH314" s="1"/>
      <c r="PQI314" s="1"/>
      <c r="PQJ314" s="1"/>
      <c r="PQK314" s="1"/>
      <c r="PQL314" s="1"/>
      <c r="PQM314" s="1"/>
      <c r="PQN314" s="1"/>
      <c r="PQO314" s="1"/>
      <c r="PQP314" s="1"/>
      <c r="PQQ314" s="1"/>
      <c r="PQR314" s="1"/>
      <c r="PQS314" s="1"/>
      <c r="PQT314" s="1"/>
      <c r="PQU314" s="1"/>
      <c r="PQV314" s="1"/>
      <c r="PQW314" s="1"/>
      <c r="PQX314" s="1"/>
      <c r="PQY314" s="1"/>
      <c r="PQZ314" s="1"/>
      <c r="PRA314" s="1"/>
      <c r="PRB314" s="1"/>
      <c r="PRC314" s="1"/>
      <c r="PRD314" s="1"/>
      <c r="PRE314" s="1"/>
      <c r="PRF314" s="1"/>
      <c r="PRG314" s="1"/>
      <c r="PRH314" s="1"/>
      <c r="PRI314" s="1"/>
      <c r="PRJ314" s="1"/>
      <c r="PRK314" s="1"/>
      <c r="PRL314" s="1"/>
      <c r="PRM314" s="1"/>
      <c r="PRN314" s="1"/>
      <c r="PRO314" s="1"/>
      <c r="PRP314" s="1"/>
      <c r="PRQ314" s="1"/>
      <c r="PRR314" s="1"/>
      <c r="PRS314" s="1"/>
      <c r="PRT314" s="1"/>
      <c r="PRU314" s="1"/>
      <c r="PRV314" s="1"/>
      <c r="PRW314" s="1"/>
      <c r="PRX314" s="1"/>
      <c r="PRY314" s="1"/>
      <c r="PRZ314" s="1"/>
      <c r="PSA314" s="1"/>
      <c r="PSB314" s="1"/>
      <c r="PSC314" s="1"/>
      <c r="PSD314" s="1"/>
      <c r="PSE314" s="1"/>
      <c r="PSF314" s="1"/>
      <c r="PSG314" s="1"/>
      <c r="PSH314" s="1"/>
      <c r="PSI314" s="1"/>
      <c r="PSJ314" s="1"/>
      <c r="PSK314" s="1"/>
      <c r="PSL314" s="1"/>
      <c r="PSM314" s="1"/>
      <c r="PSN314" s="1"/>
      <c r="PSO314" s="1"/>
      <c r="PSP314" s="1"/>
      <c r="PSQ314" s="1"/>
      <c r="PSR314" s="1"/>
      <c r="PSS314" s="1"/>
      <c r="PST314" s="1"/>
      <c r="PSU314" s="1"/>
      <c r="PSV314" s="1"/>
      <c r="PSW314" s="1"/>
      <c r="PSX314" s="1"/>
      <c r="PSY314" s="1"/>
      <c r="PSZ314" s="1"/>
      <c r="PTA314" s="1"/>
      <c r="PTB314" s="1"/>
      <c r="PTC314" s="1"/>
      <c r="PTD314" s="1"/>
      <c r="PTE314" s="1"/>
      <c r="PTF314" s="1"/>
      <c r="PTG314" s="1"/>
      <c r="PTH314" s="1"/>
      <c r="PTI314" s="1"/>
      <c r="PTJ314" s="1"/>
      <c r="PTK314" s="1"/>
      <c r="PTL314" s="1"/>
      <c r="PTM314" s="1"/>
      <c r="PTN314" s="1"/>
      <c r="PTO314" s="1"/>
      <c r="PTP314" s="1"/>
      <c r="PTQ314" s="1"/>
      <c r="PTR314" s="1"/>
      <c r="PTS314" s="1"/>
      <c r="PTT314" s="1"/>
      <c r="PTU314" s="1"/>
      <c r="PTV314" s="1"/>
      <c r="PTW314" s="1"/>
      <c r="PTX314" s="1"/>
      <c r="PTY314" s="1"/>
      <c r="PTZ314" s="1"/>
      <c r="PUA314" s="1"/>
      <c r="PUB314" s="1"/>
      <c r="PUC314" s="1"/>
      <c r="PUD314" s="1"/>
      <c r="PUE314" s="1"/>
      <c r="PUF314" s="1"/>
      <c r="PUG314" s="1"/>
      <c r="PUH314" s="1"/>
      <c r="PUI314" s="1"/>
      <c r="PUJ314" s="1"/>
      <c r="PUK314" s="1"/>
      <c r="PUL314" s="1"/>
      <c r="PUM314" s="1"/>
      <c r="PUN314" s="1"/>
      <c r="PUO314" s="1"/>
      <c r="PUP314" s="1"/>
      <c r="PUQ314" s="1"/>
      <c r="PUR314" s="1"/>
      <c r="PUS314" s="1"/>
      <c r="PUT314" s="1"/>
      <c r="PUU314" s="1"/>
      <c r="PUV314" s="1"/>
      <c r="PUW314" s="1"/>
      <c r="PUX314" s="1"/>
      <c r="PUY314" s="1"/>
      <c r="PUZ314" s="1"/>
      <c r="PVA314" s="1"/>
      <c r="PVB314" s="1"/>
      <c r="PVC314" s="1"/>
      <c r="PVD314" s="1"/>
      <c r="PVE314" s="1"/>
      <c r="PVF314" s="1"/>
      <c r="PVG314" s="1"/>
      <c r="PVH314" s="1"/>
      <c r="PVI314" s="1"/>
      <c r="PVJ314" s="1"/>
      <c r="PVK314" s="1"/>
      <c r="PVL314" s="1"/>
      <c r="PVM314" s="1"/>
      <c r="PVN314" s="1"/>
      <c r="PVO314" s="1"/>
      <c r="PVP314" s="1"/>
      <c r="PVQ314" s="1"/>
      <c r="PVR314" s="1"/>
      <c r="PVS314" s="1"/>
      <c r="PVT314" s="1"/>
      <c r="PVU314" s="1"/>
      <c r="PVV314" s="1"/>
      <c r="PVW314" s="1"/>
      <c r="PVX314" s="1"/>
      <c r="PVY314" s="1"/>
      <c r="PVZ314" s="1"/>
      <c r="PWA314" s="1"/>
      <c r="PWB314" s="1"/>
      <c r="PWC314" s="1"/>
      <c r="PWD314" s="1"/>
      <c r="PWE314" s="1"/>
      <c r="PWF314" s="1"/>
      <c r="PWG314" s="1"/>
      <c r="PWH314" s="1"/>
      <c r="PWI314" s="1"/>
      <c r="PWJ314" s="1"/>
      <c r="PWK314" s="1"/>
      <c r="PWL314" s="1"/>
      <c r="PWM314" s="1"/>
      <c r="PWN314" s="1"/>
      <c r="PWO314" s="1"/>
      <c r="PWP314" s="1"/>
      <c r="PWQ314" s="1"/>
      <c r="PWR314" s="1"/>
      <c r="PWS314" s="1"/>
      <c r="PWT314" s="1"/>
      <c r="PWU314" s="1"/>
      <c r="PWV314" s="1"/>
      <c r="PWW314" s="1"/>
      <c r="PWX314" s="1"/>
      <c r="PWY314" s="1"/>
      <c r="PWZ314" s="1"/>
      <c r="PXA314" s="1"/>
      <c r="PXB314" s="1"/>
      <c r="PXC314" s="1"/>
      <c r="PXD314" s="1"/>
      <c r="PXE314" s="1"/>
      <c r="PXF314" s="1"/>
      <c r="PXG314" s="1"/>
      <c r="PXH314" s="1"/>
      <c r="PXI314" s="1"/>
      <c r="PXJ314" s="1"/>
      <c r="PXK314" s="1"/>
      <c r="PXL314" s="1"/>
      <c r="PXM314" s="1"/>
      <c r="PXN314" s="1"/>
      <c r="PXO314" s="1"/>
      <c r="PXP314" s="1"/>
      <c r="PXQ314" s="1"/>
      <c r="PXR314" s="1"/>
      <c r="PXS314" s="1"/>
      <c r="PXT314" s="1"/>
      <c r="PXU314" s="1"/>
      <c r="PXV314" s="1"/>
      <c r="PXW314" s="1"/>
      <c r="PXX314" s="1"/>
      <c r="PXY314" s="1"/>
      <c r="PXZ314" s="1"/>
      <c r="PYA314" s="1"/>
      <c r="PYB314" s="1"/>
      <c r="PYC314" s="1"/>
      <c r="PYD314" s="1"/>
      <c r="PYE314" s="1"/>
      <c r="PYF314" s="1"/>
      <c r="PYG314" s="1"/>
      <c r="PYH314" s="1"/>
      <c r="PYI314" s="1"/>
      <c r="PYJ314" s="1"/>
      <c r="PYK314" s="1"/>
      <c r="PYL314" s="1"/>
      <c r="PYM314" s="1"/>
      <c r="PYN314" s="1"/>
      <c r="PYO314" s="1"/>
      <c r="PYP314" s="1"/>
      <c r="PYQ314" s="1"/>
      <c r="PYR314" s="1"/>
      <c r="PYS314" s="1"/>
      <c r="PYT314" s="1"/>
      <c r="PYU314" s="1"/>
      <c r="PYV314" s="1"/>
      <c r="PYW314" s="1"/>
      <c r="PYX314" s="1"/>
      <c r="PYY314" s="1"/>
      <c r="PYZ314" s="1"/>
      <c r="PZA314" s="1"/>
      <c r="PZB314" s="1"/>
      <c r="PZC314" s="1"/>
      <c r="PZD314" s="1"/>
      <c r="PZE314" s="1"/>
      <c r="PZF314" s="1"/>
      <c r="PZG314" s="1"/>
      <c r="PZH314" s="1"/>
      <c r="PZI314" s="1"/>
      <c r="PZJ314" s="1"/>
      <c r="PZK314" s="1"/>
      <c r="PZL314" s="1"/>
      <c r="PZM314" s="1"/>
      <c r="PZN314" s="1"/>
      <c r="PZO314" s="1"/>
      <c r="PZP314" s="1"/>
      <c r="PZQ314" s="1"/>
      <c r="PZR314" s="1"/>
      <c r="PZS314" s="1"/>
      <c r="PZT314" s="1"/>
      <c r="PZU314" s="1"/>
      <c r="PZV314" s="1"/>
      <c r="PZW314" s="1"/>
      <c r="PZX314" s="1"/>
      <c r="PZY314" s="1"/>
      <c r="PZZ314" s="1"/>
      <c r="QAA314" s="1"/>
      <c r="QAB314" s="1"/>
      <c r="QAC314" s="1"/>
      <c r="QAD314" s="1"/>
      <c r="QAE314" s="1"/>
      <c r="QAF314" s="1"/>
      <c r="QAG314" s="1"/>
      <c r="QAH314" s="1"/>
      <c r="QAI314" s="1"/>
      <c r="QAJ314" s="1"/>
      <c r="QAK314" s="1"/>
      <c r="QAL314" s="1"/>
      <c r="QAM314" s="1"/>
      <c r="QAN314" s="1"/>
      <c r="QAO314" s="1"/>
      <c r="QAP314" s="1"/>
      <c r="QAQ314" s="1"/>
      <c r="QAR314" s="1"/>
      <c r="QAS314" s="1"/>
      <c r="QAT314" s="1"/>
      <c r="QAU314" s="1"/>
      <c r="QAV314" s="1"/>
      <c r="QAW314" s="1"/>
      <c r="QAX314" s="1"/>
      <c r="QAY314" s="1"/>
      <c r="QAZ314" s="1"/>
      <c r="QBA314" s="1"/>
      <c r="QBB314" s="1"/>
      <c r="QBC314" s="1"/>
      <c r="QBD314" s="1"/>
      <c r="QBE314" s="1"/>
      <c r="QBF314" s="1"/>
      <c r="QBG314" s="1"/>
      <c r="QBH314" s="1"/>
      <c r="QBI314" s="1"/>
      <c r="QBJ314" s="1"/>
      <c r="QBK314" s="1"/>
      <c r="QBL314" s="1"/>
      <c r="QBM314" s="1"/>
      <c r="QBN314" s="1"/>
      <c r="QBO314" s="1"/>
      <c r="QBP314" s="1"/>
      <c r="QBQ314" s="1"/>
      <c r="QBR314" s="1"/>
      <c r="QBS314" s="1"/>
      <c r="QBT314" s="1"/>
      <c r="QBU314" s="1"/>
      <c r="QBV314" s="1"/>
      <c r="QBW314" s="1"/>
      <c r="QBX314" s="1"/>
      <c r="QBY314" s="1"/>
      <c r="QBZ314" s="1"/>
      <c r="QCA314" s="1"/>
      <c r="QCB314" s="1"/>
      <c r="QCC314" s="1"/>
      <c r="QCD314" s="1"/>
      <c r="QCE314" s="1"/>
      <c r="QCF314" s="1"/>
      <c r="QCG314" s="1"/>
      <c r="QCH314" s="1"/>
      <c r="QCI314" s="1"/>
      <c r="QCJ314" s="1"/>
      <c r="QCK314" s="1"/>
      <c r="QCL314" s="1"/>
      <c r="QCM314" s="1"/>
      <c r="QCN314" s="1"/>
      <c r="QCO314" s="1"/>
      <c r="QCP314" s="1"/>
      <c r="QCQ314" s="1"/>
      <c r="QCR314" s="1"/>
      <c r="QCS314" s="1"/>
      <c r="QCT314" s="1"/>
      <c r="QCU314" s="1"/>
      <c r="QCV314" s="1"/>
      <c r="QCW314" s="1"/>
      <c r="QCX314" s="1"/>
      <c r="QCY314" s="1"/>
      <c r="QCZ314" s="1"/>
      <c r="QDA314" s="1"/>
      <c r="QDB314" s="1"/>
      <c r="QDC314" s="1"/>
      <c r="QDD314" s="1"/>
      <c r="QDE314" s="1"/>
      <c r="QDF314" s="1"/>
      <c r="QDG314" s="1"/>
      <c r="QDH314" s="1"/>
      <c r="QDI314" s="1"/>
      <c r="QDJ314" s="1"/>
      <c r="QDK314" s="1"/>
      <c r="QDL314" s="1"/>
      <c r="QDM314" s="1"/>
      <c r="QDN314" s="1"/>
      <c r="QDO314" s="1"/>
      <c r="QDP314" s="1"/>
      <c r="QDQ314" s="1"/>
      <c r="QDR314" s="1"/>
      <c r="QDS314" s="1"/>
      <c r="QDT314" s="1"/>
      <c r="QDU314" s="1"/>
      <c r="QDV314" s="1"/>
      <c r="QDW314" s="1"/>
      <c r="QDX314" s="1"/>
      <c r="QDY314" s="1"/>
      <c r="QDZ314" s="1"/>
      <c r="QEA314" s="1"/>
      <c r="QEB314" s="1"/>
      <c r="QEC314" s="1"/>
      <c r="QED314" s="1"/>
      <c r="QEE314" s="1"/>
      <c r="QEF314" s="1"/>
      <c r="QEG314" s="1"/>
      <c r="QEH314" s="1"/>
      <c r="QEI314" s="1"/>
      <c r="QEJ314" s="1"/>
      <c r="QEK314" s="1"/>
      <c r="QEL314" s="1"/>
      <c r="QEM314" s="1"/>
      <c r="QEN314" s="1"/>
      <c r="QEO314" s="1"/>
      <c r="QEP314" s="1"/>
      <c r="QEQ314" s="1"/>
      <c r="QER314" s="1"/>
      <c r="QES314" s="1"/>
      <c r="QET314" s="1"/>
      <c r="QEU314" s="1"/>
      <c r="QEV314" s="1"/>
      <c r="QEW314" s="1"/>
      <c r="QEX314" s="1"/>
      <c r="QEY314" s="1"/>
      <c r="QEZ314" s="1"/>
      <c r="QFA314" s="1"/>
      <c r="QFB314" s="1"/>
      <c r="QFC314" s="1"/>
      <c r="QFD314" s="1"/>
      <c r="QFE314" s="1"/>
      <c r="QFF314" s="1"/>
      <c r="QFG314" s="1"/>
      <c r="QFH314" s="1"/>
      <c r="QFI314" s="1"/>
      <c r="QFJ314" s="1"/>
      <c r="QFK314" s="1"/>
      <c r="QFL314" s="1"/>
      <c r="QFM314" s="1"/>
      <c r="QFN314" s="1"/>
      <c r="QFO314" s="1"/>
      <c r="QFP314" s="1"/>
      <c r="QFQ314" s="1"/>
      <c r="QFR314" s="1"/>
      <c r="QFS314" s="1"/>
      <c r="QFT314" s="1"/>
      <c r="QFU314" s="1"/>
      <c r="QFV314" s="1"/>
      <c r="QFW314" s="1"/>
      <c r="QFX314" s="1"/>
      <c r="QFY314" s="1"/>
      <c r="QFZ314" s="1"/>
      <c r="QGA314" s="1"/>
      <c r="QGB314" s="1"/>
      <c r="QGC314" s="1"/>
      <c r="QGD314" s="1"/>
      <c r="QGE314" s="1"/>
      <c r="QGF314" s="1"/>
      <c r="QGG314" s="1"/>
      <c r="QGH314" s="1"/>
      <c r="QGI314" s="1"/>
      <c r="QGJ314" s="1"/>
      <c r="QGK314" s="1"/>
      <c r="QGL314" s="1"/>
      <c r="QGM314" s="1"/>
      <c r="QGN314" s="1"/>
      <c r="QGO314" s="1"/>
      <c r="QGP314" s="1"/>
      <c r="QGQ314" s="1"/>
      <c r="QGR314" s="1"/>
      <c r="QGS314" s="1"/>
      <c r="QGT314" s="1"/>
      <c r="QGU314" s="1"/>
      <c r="QGV314" s="1"/>
      <c r="QGW314" s="1"/>
      <c r="QGX314" s="1"/>
      <c r="QGY314" s="1"/>
      <c r="QGZ314" s="1"/>
      <c r="QHA314" s="1"/>
      <c r="QHB314" s="1"/>
      <c r="QHC314" s="1"/>
      <c r="QHD314" s="1"/>
      <c r="QHE314" s="1"/>
      <c r="QHF314" s="1"/>
      <c r="QHG314" s="1"/>
      <c r="QHH314" s="1"/>
      <c r="QHI314" s="1"/>
      <c r="QHJ314" s="1"/>
      <c r="QHK314" s="1"/>
      <c r="QHL314" s="1"/>
      <c r="QHM314" s="1"/>
      <c r="QHN314" s="1"/>
      <c r="QHO314" s="1"/>
      <c r="QHP314" s="1"/>
      <c r="QHQ314" s="1"/>
      <c r="QHR314" s="1"/>
      <c r="QHS314" s="1"/>
      <c r="QHT314" s="1"/>
      <c r="QHU314" s="1"/>
      <c r="QHV314" s="1"/>
      <c r="QHW314" s="1"/>
      <c r="QHX314" s="1"/>
      <c r="QHY314" s="1"/>
      <c r="QHZ314" s="1"/>
      <c r="QIA314" s="1"/>
      <c r="QIB314" s="1"/>
      <c r="QIC314" s="1"/>
      <c r="QID314" s="1"/>
      <c r="QIE314" s="1"/>
      <c r="QIF314" s="1"/>
      <c r="QIG314" s="1"/>
      <c r="QIH314" s="1"/>
      <c r="QII314" s="1"/>
      <c r="QIJ314" s="1"/>
      <c r="QIK314" s="1"/>
      <c r="QIL314" s="1"/>
      <c r="QIM314" s="1"/>
      <c r="QIN314" s="1"/>
      <c r="QIO314" s="1"/>
      <c r="QIP314" s="1"/>
      <c r="QIQ314" s="1"/>
      <c r="QIR314" s="1"/>
      <c r="QIS314" s="1"/>
      <c r="QIT314" s="1"/>
      <c r="QIU314" s="1"/>
      <c r="QIV314" s="1"/>
      <c r="QIW314" s="1"/>
      <c r="QIX314" s="1"/>
      <c r="QIY314" s="1"/>
      <c r="QIZ314" s="1"/>
      <c r="QJA314" s="1"/>
      <c r="QJB314" s="1"/>
      <c r="QJC314" s="1"/>
      <c r="QJD314" s="1"/>
      <c r="QJE314" s="1"/>
      <c r="QJF314" s="1"/>
      <c r="QJG314" s="1"/>
      <c r="QJH314" s="1"/>
      <c r="QJI314" s="1"/>
      <c r="QJJ314" s="1"/>
      <c r="QJK314" s="1"/>
      <c r="QJL314" s="1"/>
      <c r="QJM314" s="1"/>
      <c r="QJN314" s="1"/>
      <c r="QJO314" s="1"/>
      <c r="QJP314" s="1"/>
      <c r="QJQ314" s="1"/>
      <c r="QJR314" s="1"/>
      <c r="QJS314" s="1"/>
      <c r="QJT314" s="1"/>
      <c r="QJU314" s="1"/>
      <c r="QJV314" s="1"/>
      <c r="QJW314" s="1"/>
      <c r="QJX314" s="1"/>
      <c r="QJY314" s="1"/>
      <c r="QJZ314" s="1"/>
      <c r="QKA314" s="1"/>
      <c r="QKB314" s="1"/>
      <c r="QKC314" s="1"/>
      <c r="QKD314" s="1"/>
      <c r="QKE314" s="1"/>
      <c r="QKF314" s="1"/>
      <c r="QKG314" s="1"/>
      <c r="QKH314" s="1"/>
      <c r="QKI314" s="1"/>
      <c r="QKJ314" s="1"/>
      <c r="QKK314" s="1"/>
      <c r="QKL314" s="1"/>
      <c r="QKM314" s="1"/>
      <c r="QKN314" s="1"/>
      <c r="QKO314" s="1"/>
      <c r="QKP314" s="1"/>
      <c r="QKQ314" s="1"/>
      <c r="QKR314" s="1"/>
      <c r="QKS314" s="1"/>
      <c r="QKT314" s="1"/>
      <c r="QKU314" s="1"/>
      <c r="QKV314" s="1"/>
      <c r="QKW314" s="1"/>
      <c r="QKX314" s="1"/>
      <c r="QKY314" s="1"/>
      <c r="QKZ314" s="1"/>
      <c r="QLA314" s="1"/>
      <c r="QLB314" s="1"/>
      <c r="QLC314" s="1"/>
      <c r="QLD314" s="1"/>
      <c r="QLE314" s="1"/>
      <c r="QLF314" s="1"/>
      <c r="QLG314" s="1"/>
      <c r="QLH314" s="1"/>
      <c r="QLI314" s="1"/>
      <c r="QLJ314" s="1"/>
      <c r="QLK314" s="1"/>
      <c r="QLL314" s="1"/>
      <c r="QLM314" s="1"/>
      <c r="QLN314" s="1"/>
      <c r="QLO314" s="1"/>
      <c r="QLP314" s="1"/>
      <c r="QLQ314" s="1"/>
      <c r="QLR314" s="1"/>
      <c r="QLS314" s="1"/>
      <c r="QLT314" s="1"/>
      <c r="QLU314" s="1"/>
      <c r="QLV314" s="1"/>
      <c r="QLW314" s="1"/>
      <c r="QLX314" s="1"/>
      <c r="QLY314" s="1"/>
      <c r="QLZ314" s="1"/>
      <c r="QMA314" s="1"/>
      <c r="QMB314" s="1"/>
      <c r="QMC314" s="1"/>
      <c r="QMD314" s="1"/>
      <c r="QME314" s="1"/>
      <c r="QMF314" s="1"/>
      <c r="QMG314" s="1"/>
      <c r="QMH314" s="1"/>
      <c r="QMI314" s="1"/>
      <c r="QMJ314" s="1"/>
      <c r="QMK314" s="1"/>
      <c r="QML314" s="1"/>
      <c r="QMM314" s="1"/>
      <c r="QMN314" s="1"/>
      <c r="QMO314" s="1"/>
      <c r="QMP314" s="1"/>
      <c r="QMQ314" s="1"/>
      <c r="QMR314" s="1"/>
      <c r="QMS314" s="1"/>
      <c r="QMT314" s="1"/>
      <c r="QMU314" s="1"/>
      <c r="QMV314" s="1"/>
      <c r="QMW314" s="1"/>
      <c r="QMX314" s="1"/>
      <c r="QMY314" s="1"/>
      <c r="QMZ314" s="1"/>
      <c r="QNA314" s="1"/>
      <c r="QNB314" s="1"/>
      <c r="QNC314" s="1"/>
      <c r="QND314" s="1"/>
      <c r="QNE314" s="1"/>
      <c r="QNF314" s="1"/>
      <c r="QNG314" s="1"/>
      <c r="QNH314" s="1"/>
      <c r="QNI314" s="1"/>
      <c r="QNJ314" s="1"/>
      <c r="QNK314" s="1"/>
      <c r="QNL314" s="1"/>
      <c r="QNM314" s="1"/>
      <c r="QNN314" s="1"/>
      <c r="QNO314" s="1"/>
      <c r="QNP314" s="1"/>
      <c r="QNQ314" s="1"/>
      <c r="QNR314" s="1"/>
      <c r="QNS314" s="1"/>
      <c r="QNT314" s="1"/>
      <c r="QNU314" s="1"/>
      <c r="QNV314" s="1"/>
      <c r="QNW314" s="1"/>
      <c r="QNX314" s="1"/>
      <c r="QNY314" s="1"/>
      <c r="QNZ314" s="1"/>
      <c r="QOA314" s="1"/>
      <c r="QOB314" s="1"/>
      <c r="QOC314" s="1"/>
      <c r="QOD314" s="1"/>
      <c r="QOE314" s="1"/>
      <c r="QOF314" s="1"/>
      <c r="QOG314" s="1"/>
      <c r="QOH314" s="1"/>
      <c r="QOI314" s="1"/>
      <c r="QOJ314" s="1"/>
      <c r="QOK314" s="1"/>
      <c r="QOL314" s="1"/>
      <c r="QOM314" s="1"/>
      <c r="QON314" s="1"/>
      <c r="QOO314" s="1"/>
      <c r="QOP314" s="1"/>
      <c r="QOQ314" s="1"/>
      <c r="QOR314" s="1"/>
      <c r="QOS314" s="1"/>
      <c r="QOT314" s="1"/>
      <c r="QOU314" s="1"/>
      <c r="QOV314" s="1"/>
      <c r="QOW314" s="1"/>
      <c r="QOX314" s="1"/>
      <c r="QOY314" s="1"/>
      <c r="QOZ314" s="1"/>
      <c r="QPA314" s="1"/>
      <c r="QPB314" s="1"/>
      <c r="QPC314" s="1"/>
      <c r="QPD314" s="1"/>
      <c r="QPE314" s="1"/>
      <c r="QPF314" s="1"/>
      <c r="QPG314" s="1"/>
      <c r="QPH314" s="1"/>
      <c r="QPI314" s="1"/>
      <c r="QPJ314" s="1"/>
      <c r="QPK314" s="1"/>
      <c r="QPL314" s="1"/>
      <c r="QPM314" s="1"/>
      <c r="QPN314" s="1"/>
      <c r="QPO314" s="1"/>
      <c r="QPP314" s="1"/>
      <c r="QPQ314" s="1"/>
      <c r="QPR314" s="1"/>
      <c r="QPS314" s="1"/>
      <c r="QPT314" s="1"/>
      <c r="QPU314" s="1"/>
      <c r="QPV314" s="1"/>
      <c r="QPW314" s="1"/>
      <c r="QPX314" s="1"/>
      <c r="QPY314" s="1"/>
      <c r="QPZ314" s="1"/>
      <c r="QQA314" s="1"/>
      <c r="QQB314" s="1"/>
      <c r="QQC314" s="1"/>
      <c r="QQD314" s="1"/>
      <c r="QQE314" s="1"/>
      <c r="QQF314" s="1"/>
      <c r="QQG314" s="1"/>
      <c r="QQH314" s="1"/>
      <c r="QQI314" s="1"/>
      <c r="QQJ314" s="1"/>
      <c r="QQK314" s="1"/>
      <c r="QQL314" s="1"/>
      <c r="QQM314" s="1"/>
      <c r="QQN314" s="1"/>
      <c r="QQO314" s="1"/>
      <c r="QQP314" s="1"/>
      <c r="QQQ314" s="1"/>
      <c r="QQR314" s="1"/>
      <c r="QQS314" s="1"/>
      <c r="QQT314" s="1"/>
      <c r="QQU314" s="1"/>
      <c r="QQV314" s="1"/>
      <c r="QQW314" s="1"/>
      <c r="QQX314" s="1"/>
      <c r="QQY314" s="1"/>
      <c r="QQZ314" s="1"/>
      <c r="QRA314" s="1"/>
      <c r="QRB314" s="1"/>
      <c r="QRC314" s="1"/>
      <c r="QRD314" s="1"/>
      <c r="QRE314" s="1"/>
      <c r="QRF314" s="1"/>
      <c r="QRG314" s="1"/>
      <c r="QRH314" s="1"/>
      <c r="QRI314" s="1"/>
      <c r="QRJ314" s="1"/>
      <c r="QRK314" s="1"/>
      <c r="QRL314" s="1"/>
      <c r="QRM314" s="1"/>
      <c r="QRN314" s="1"/>
      <c r="QRO314" s="1"/>
      <c r="QRP314" s="1"/>
      <c r="QRQ314" s="1"/>
      <c r="QRR314" s="1"/>
      <c r="QRS314" s="1"/>
      <c r="QRT314" s="1"/>
      <c r="QRU314" s="1"/>
      <c r="QRV314" s="1"/>
      <c r="QRW314" s="1"/>
      <c r="QRX314" s="1"/>
      <c r="QRY314" s="1"/>
      <c r="QRZ314" s="1"/>
      <c r="QSA314" s="1"/>
      <c r="QSB314" s="1"/>
      <c r="QSC314" s="1"/>
      <c r="QSD314" s="1"/>
      <c r="QSE314" s="1"/>
      <c r="QSF314" s="1"/>
      <c r="QSG314" s="1"/>
      <c r="QSH314" s="1"/>
      <c r="QSI314" s="1"/>
      <c r="QSJ314" s="1"/>
      <c r="QSK314" s="1"/>
      <c r="QSL314" s="1"/>
      <c r="QSM314" s="1"/>
      <c r="QSN314" s="1"/>
      <c r="QSO314" s="1"/>
      <c r="QSP314" s="1"/>
      <c r="QSQ314" s="1"/>
      <c r="QSR314" s="1"/>
      <c r="QSS314" s="1"/>
      <c r="QST314" s="1"/>
      <c r="QSU314" s="1"/>
      <c r="QSV314" s="1"/>
      <c r="QSW314" s="1"/>
      <c r="QSX314" s="1"/>
      <c r="QSY314" s="1"/>
      <c r="QSZ314" s="1"/>
      <c r="QTA314" s="1"/>
      <c r="QTB314" s="1"/>
      <c r="QTC314" s="1"/>
      <c r="QTD314" s="1"/>
      <c r="QTE314" s="1"/>
      <c r="QTF314" s="1"/>
      <c r="QTG314" s="1"/>
      <c r="QTH314" s="1"/>
      <c r="QTI314" s="1"/>
      <c r="QTJ314" s="1"/>
      <c r="QTK314" s="1"/>
      <c r="QTL314" s="1"/>
      <c r="QTM314" s="1"/>
      <c r="QTN314" s="1"/>
      <c r="QTO314" s="1"/>
      <c r="QTP314" s="1"/>
      <c r="QTQ314" s="1"/>
      <c r="QTR314" s="1"/>
      <c r="QTS314" s="1"/>
      <c r="QTT314" s="1"/>
      <c r="QTU314" s="1"/>
      <c r="QTV314" s="1"/>
      <c r="QTW314" s="1"/>
      <c r="QTX314" s="1"/>
      <c r="QTY314" s="1"/>
      <c r="QTZ314" s="1"/>
      <c r="QUA314" s="1"/>
      <c r="QUB314" s="1"/>
      <c r="QUC314" s="1"/>
      <c r="QUD314" s="1"/>
      <c r="QUE314" s="1"/>
      <c r="QUF314" s="1"/>
      <c r="QUG314" s="1"/>
      <c r="QUH314" s="1"/>
      <c r="QUI314" s="1"/>
      <c r="QUJ314" s="1"/>
      <c r="QUK314" s="1"/>
      <c r="QUL314" s="1"/>
      <c r="QUM314" s="1"/>
      <c r="QUN314" s="1"/>
      <c r="QUO314" s="1"/>
      <c r="QUP314" s="1"/>
      <c r="QUQ314" s="1"/>
      <c r="QUR314" s="1"/>
      <c r="QUS314" s="1"/>
      <c r="QUT314" s="1"/>
      <c r="QUU314" s="1"/>
      <c r="QUV314" s="1"/>
      <c r="QUW314" s="1"/>
      <c r="QUX314" s="1"/>
      <c r="QUY314" s="1"/>
      <c r="QUZ314" s="1"/>
      <c r="QVA314" s="1"/>
      <c r="QVB314" s="1"/>
      <c r="QVC314" s="1"/>
      <c r="QVD314" s="1"/>
      <c r="QVE314" s="1"/>
      <c r="QVF314" s="1"/>
      <c r="QVG314" s="1"/>
      <c r="QVH314" s="1"/>
      <c r="QVI314" s="1"/>
      <c r="QVJ314" s="1"/>
      <c r="QVK314" s="1"/>
      <c r="QVL314" s="1"/>
      <c r="QVM314" s="1"/>
      <c r="QVN314" s="1"/>
      <c r="QVO314" s="1"/>
      <c r="QVP314" s="1"/>
      <c r="QVQ314" s="1"/>
      <c r="QVR314" s="1"/>
      <c r="QVS314" s="1"/>
      <c r="QVT314" s="1"/>
      <c r="QVU314" s="1"/>
      <c r="QVV314" s="1"/>
      <c r="QVW314" s="1"/>
      <c r="QVX314" s="1"/>
      <c r="QVY314" s="1"/>
      <c r="QVZ314" s="1"/>
      <c r="QWA314" s="1"/>
      <c r="QWB314" s="1"/>
      <c r="QWC314" s="1"/>
      <c r="QWD314" s="1"/>
      <c r="QWE314" s="1"/>
      <c r="QWF314" s="1"/>
      <c r="QWG314" s="1"/>
      <c r="QWH314" s="1"/>
      <c r="QWI314" s="1"/>
      <c r="QWJ314" s="1"/>
      <c r="QWK314" s="1"/>
      <c r="QWL314" s="1"/>
      <c r="QWM314" s="1"/>
      <c r="QWN314" s="1"/>
      <c r="QWO314" s="1"/>
      <c r="QWP314" s="1"/>
      <c r="QWQ314" s="1"/>
      <c r="QWR314" s="1"/>
      <c r="QWS314" s="1"/>
      <c r="QWT314" s="1"/>
      <c r="QWU314" s="1"/>
      <c r="QWV314" s="1"/>
      <c r="QWW314" s="1"/>
      <c r="QWX314" s="1"/>
      <c r="QWY314" s="1"/>
      <c r="QWZ314" s="1"/>
      <c r="QXA314" s="1"/>
      <c r="QXB314" s="1"/>
      <c r="QXC314" s="1"/>
      <c r="QXD314" s="1"/>
      <c r="QXE314" s="1"/>
      <c r="QXF314" s="1"/>
      <c r="QXG314" s="1"/>
      <c r="QXH314" s="1"/>
      <c r="QXI314" s="1"/>
      <c r="QXJ314" s="1"/>
      <c r="QXK314" s="1"/>
      <c r="QXL314" s="1"/>
      <c r="QXM314" s="1"/>
      <c r="QXN314" s="1"/>
      <c r="QXO314" s="1"/>
      <c r="QXP314" s="1"/>
      <c r="QXQ314" s="1"/>
      <c r="QXR314" s="1"/>
      <c r="QXS314" s="1"/>
      <c r="QXT314" s="1"/>
      <c r="QXU314" s="1"/>
      <c r="QXV314" s="1"/>
      <c r="QXW314" s="1"/>
      <c r="QXX314" s="1"/>
      <c r="QXY314" s="1"/>
      <c r="QXZ314" s="1"/>
      <c r="QYA314" s="1"/>
      <c r="QYB314" s="1"/>
      <c r="QYC314" s="1"/>
      <c r="QYD314" s="1"/>
      <c r="QYE314" s="1"/>
      <c r="QYF314" s="1"/>
      <c r="QYG314" s="1"/>
      <c r="QYH314" s="1"/>
      <c r="QYI314" s="1"/>
      <c r="QYJ314" s="1"/>
      <c r="QYK314" s="1"/>
      <c r="QYL314" s="1"/>
      <c r="QYM314" s="1"/>
      <c r="QYN314" s="1"/>
      <c r="QYO314" s="1"/>
      <c r="QYP314" s="1"/>
      <c r="QYQ314" s="1"/>
      <c r="QYR314" s="1"/>
      <c r="QYS314" s="1"/>
      <c r="QYT314" s="1"/>
      <c r="QYU314" s="1"/>
      <c r="QYV314" s="1"/>
      <c r="QYW314" s="1"/>
      <c r="QYX314" s="1"/>
      <c r="QYY314" s="1"/>
      <c r="QYZ314" s="1"/>
      <c r="QZA314" s="1"/>
      <c r="QZB314" s="1"/>
      <c r="QZC314" s="1"/>
      <c r="QZD314" s="1"/>
      <c r="QZE314" s="1"/>
      <c r="QZF314" s="1"/>
      <c r="QZG314" s="1"/>
      <c r="QZH314" s="1"/>
      <c r="QZI314" s="1"/>
      <c r="QZJ314" s="1"/>
      <c r="QZK314" s="1"/>
      <c r="QZL314" s="1"/>
      <c r="QZM314" s="1"/>
      <c r="QZN314" s="1"/>
      <c r="QZO314" s="1"/>
      <c r="QZP314" s="1"/>
      <c r="QZQ314" s="1"/>
      <c r="QZR314" s="1"/>
      <c r="QZS314" s="1"/>
      <c r="QZT314" s="1"/>
      <c r="QZU314" s="1"/>
      <c r="QZV314" s="1"/>
      <c r="QZW314" s="1"/>
      <c r="QZX314" s="1"/>
      <c r="QZY314" s="1"/>
      <c r="QZZ314" s="1"/>
      <c r="RAA314" s="1"/>
      <c r="RAB314" s="1"/>
      <c r="RAC314" s="1"/>
      <c r="RAD314" s="1"/>
      <c r="RAE314" s="1"/>
      <c r="RAF314" s="1"/>
      <c r="RAG314" s="1"/>
      <c r="RAH314" s="1"/>
      <c r="RAI314" s="1"/>
      <c r="RAJ314" s="1"/>
      <c r="RAK314" s="1"/>
      <c r="RAL314" s="1"/>
      <c r="RAM314" s="1"/>
      <c r="RAN314" s="1"/>
      <c r="RAO314" s="1"/>
      <c r="RAP314" s="1"/>
      <c r="RAQ314" s="1"/>
      <c r="RAR314" s="1"/>
      <c r="RAS314" s="1"/>
      <c r="RAT314" s="1"/>
      <c r="RAU314" s="1"/>
      <c r="RAV314" s="1"/>
      <c r="RAW314" s="1"/>
      <c r="RAX314" s="1"/>
      <c r="RAY314" s="1"/>
      <c r="RAZ314" s="1"/>
      <c r="RBA314" s="1"/>
      <c r="RBB314" s="1"/>
      <c r="RBC314" s="1"/>
      <c r="RBD314" s="1"/>
      <c r="RBE314" s="1"/>
      <c r="RBF314" s="1"/>
      <c r="RBG314" s="1"/>
      <c r="RBH314" s="1"/>
      <c r="RBI314" s="1"/>
      <c r="RBJ314" s="1"/>
      <c r="RBK314" s="1"/>
      <c r="RBL314" s="1"/>
      <c r="RBM314" s="1"/>
      <c r="RBN314" s="1"/>
      <c r="RBO314" s="1"/>
      <c r="RBP314" s="1"/>
      <c r="RBQ314" s="1"/>
      <c r="RBR314" s="1"/>
      <c r="RBS314" s="1"/>
      <c r="RBT314" s="1"/>
      <c r="RBU314" s="1"/>
      <c r="RBV314" s="1"/>
      <c r="RBW314" s="1"/>
      <c r="RBX314" s="1"/>
      <c r="RBY314" s="1"/>
      <c r="RBZ314" s="1"/>
      <c r="RCA314" s="1"/>
      <c r="RCB314" s="1"/>
      <c r="RCC314" s="1"/>
      <c r="RCD314" s="1"/>
      <c r="RCE314" s="1"/>
      <c r="RCF314" s="1"/>
      <c r="RCG314" s="1"/>
      <c r="RCH314" s="1"/>
      <c r="RCI314" s="1"/>
      <c r="RCJ314" s="1"/>
      <c r="RCK314" s="1"/>
      <c r="RCL314" s="1"/>
      <c r="RCM314" s="1"/>
      <c r="RCN314" s="1"/>
      <c r="RCO314" s="1"/>
      <c r="RCP314" s="1"/>
      <c r="RCQ314" s="1"/>
      <c r="RCR314" s="1"/>
      <c r="RCS314" s="1"/>
      <c r="RCT314" s="1"/>
      <c r="RCU314" s="1"/>
      <c r="RCV314" s="1"/>
      <c r="RCW314" s="1"/>
      <c r="RCX314" s="1"/>
      <c r="RCY314" s="1"/>
      <c r="RCZ314" s="1"/>
      <c r="RDA314" s="1"/>
      <c r="RDB314" s="1"/>
      <c r="RDC314" s="1"/>
      <c r="RDD314" s="1"/>
      <c r="RDE314" s="1"/>
      <c r="RDF314" s="1"/>
      <c r="RDG314" s="1"/>
      <c r="RDH314" s="1"/>
      <c r="RDI314" s="1"/>
      <c r="RDJ314" s="1"/>
      <c r="RDK314" s="1"/>
      <c r="RDL314" s="1"/>
      <c r="RDM314" s="1"/>
      <c r="RDN314" s="1"/>
      <c r="RDO314" s="1"/>
      <c r="RDP314" s="1"/>
      <c r="RDQ314" s="1"/>
      <c r="RDR314" s="1"/>
      <c r="RDS314" s="1"/>
      <c r="RDT314" s="1"/>
      <c r="RDU314" s="1"/>
      <c r="RDV314" s="1"/>
      <c r="RDW314" s="1"/>
      <c r="RDX314" s="1"/>
      <c r="RDY314" s="1"/>
      <c r="RDZ314" s="1"/>
      <c r="REA314" s="1"/>
      <c r="REB314" s="1"/>
      <c r="REC314" s="1"/>
      <c r="RED314" s="1"/>
      <c r="REE314" s="1"/>
      <c r="REF314" s="1"/>
      <c r="REG314" s="1"/>
      <c r="REH314" s="1"/>
      <c r="REI314" s="1"/>
      <c r="REJ314" s="1"/>
      <c r="REK314" s="1"/>
      <c r="REL314" s="1"/>
      <c r="REM314" s="1"/>
      <c r="REN314" s="1"/>
      <c r="REO314" s="1"/>
      <c r="REP314" s="1"/>
      <c r="REQ314" s="1"/>
      <c r="RER314" s="1"/>
      <c r="RES314" s="1"/>
      <c r="RET314" s="1"/>
      <c r="REU314" s="1"/>
      <c r="REV314" s="1"/>
      <c r="REW314" s="1"/>
      <c r="REX314" s="1"/>
      <c r="REY314" s="1"/>
      <c r="REZ314" s="1"/>
      <c r="RFA314" s="1"/>
      <c r="RFB314" s="1"/>
      <c r="RFC314" s="1"/>
      <c r="RFD314" s="1"/>
      <c r="RFE314" s="1"/>
      <c r="RFF314" s="1"/>
      <c r="RFG314" s="1"/>
      <c r="RFH314" s="1"/>
      <c r="RFI314" s="1"/>
      <c r="RFJ314" s="1"/>
      <c r="RFK314" s="1"/>
      <c r="RFL314" s="1"/>
      <c r="RFM314" s="1"/>
      <c r="RFN314" s="1"/>
      <c r="RFO314" s="1"/>
      <c r="RFP314" s="1"/>
      <c r="RFQ314" s="1"/>
      <c r="RFR314" s="1"/>
      <c r="RFS314" s="1"/>
      <c r="RFT314" s="1"/>
      <c r="RFU314" s="1"/>
      <c r="RFV314" s="1"/>
      <c r="RFW314" s="1"/>
      <c r="RFX314" s="1"/>
      <c r="RFY314" s="1"/>
      <c r="RFZ314" s="1"/>
      <c r="RGA314" s="1"/>
      <c r="RGB314" s="1"/>
      <c r="RGC314" s="1"/>
      <c r="RGD314" s="1"/>
      <c r="RGE314" s="1"/>
      <c r="RGF314" s="1"/>
      <c r="RGG314" s="1"/>
      <c r="RGH314" s="1"/>
      <c r="RGI314" s="1"/>
      <c r="RGJ314" s="1"/>
      <c r="RGK314" s="1"/>
      <c r="RGL314" s="1"/>
      <c r="RGM314" s="1"/>
      <c r="RGN314" s="1"/>
      <c r="RGO314" s="1"/>
      <c r="RGP314" s="1"/>
      <c r="RGQ314" s="1"/>
      <c r="RGR314" s="1"/>
      <c r="RGS314" s="1"/>
      <c r="RGT314" s="1"/>
      <c r="RGU314" s="1"/>
      <c r="RGV314" s="1"/>
      <c r="RGW314" s="1"/>
      <c r="RGX314" s="1"/>
      <c r="RGY314" s="1"/>
      <c r="RGZ314" s="1"/>
      <c r="RHA314" s="1"/>
      <c r="RHB314" s="1"/>
      <c r="RHC314" s="1"/>
      <c r="RHD314" s="1"/>
      <c r="RHE314" s="1"/>
      <c r="RHF314" s="1"/>
      <c r="RHG314" s="1"/>
      <c r="RHH314" s="1"/>
      <c r="RHI314" s="1"/>
      <c r="RHJ314" s="1"/>
      <c r="RHK314" s="1"/>
      <c r="RHL314" s="1"/>
      <c r="RHM314" s="1"/>
      <c r="RHN314" s="1"/>
      <c r="RHO314" s="1"/>
      <c r="RHP314" s="1"/>
      <c r="RHQ314" s="1"/>
      <c r="RHR314" s="1"/>
      <c r="RHS314" s="1"/>
      <c r="RHT314" s="1"/>
      <c r="RHU314" s="1"/>
      <c r="RHV314" s="1"/>
      <c r="RHW314" s="1"/>
      <c r="RHX314" s="1"/>
      <c r="RHY314" s="1"/>
      <c r="RHZ314" s="1"/>
      <c r="RIA314" s="1"/>
      <c r="RIB314" s="1"/>
      <c r="RIC314" s="1"/>
      <c r="RID314" s="1"/>
      <c r="RIE314" s="1"/>
      <c r="RIF314" s="1"/>
      <c r="RIG314" s="1"/>
      <c r="RIH314" s="1"/>
      <c r="RII314" s="1"/>
      <c r="RIJ314" s="1"/>
      <c r="RIK314" s="1"/>
      <c r="RIL314" s="1"/>
      <c r="RIM314" s="1"/>
      <c r="RIN314" s="1"/>
      <c r="RIO314" s="1"/>
      <c r="RIP314" s="1"/>
      <c r="RIQ314" s="1"/>
      <c r="RIR314" s="1"/>
      <c r="RIS314" s="1"/>
      <c r="RIT314" s="1"/>
      <c r="RIU314" s="1"/>
      <c r="RIV314" s="1"/>
      <c r="RIW314" s="1"/>
      <c r="RIX314" s="1"/>
      <c r="RIY314" s="1"/>
      <c r="RIZ314" s="1"/>
      <c r="RJA314" s="1"/>
      <c r="RJB314" s="1"/>
      <c r="RJC314" s="1"/>
      <c r="RJD314" s="1"/>
      <c r="RJE314" s="1"/>
      <c r="RJF314" s="1"/>
      <c r="RJG314" s="1"/>
      <c r="RJH314" s="1"/>
      <c r="RJI314" s="1"/>
      <c r="RJJ314" s="1"/>
      <c r="RJK314" s="1"/>
      <c r="RJL314" s="1"/>
      <c r="RJM314" s="1"/>
      <c r="RJN314" s="1"/>
      <c r="RJO314" s="1"/>
      <c r="RJP314" s="1"/>
      <c r="RJQ314" s="1"/>
      <c r="RJR314" s="1"/>
      <c r="RJS314" s="1"/>
      <c r="RJT314" s="1"/>
      <c r="RJU314" s="1"/>
      <c r="RJV314" s="1"/>
      <c r="RJW314" s="1"/>
      <c r="RJX314" s="1"/>
      <c r="RJY314" s="1"/>
      <c r="RJZ314" s="1"/>
      <c r="RKA314" s="1"/>
      <c r="RKB314" s="1"/>
      <c r="RKC314" s="1"/>
      <c r="RKD314" s="1"/>
      <c r="RKE314" s="1"/>
      <c r="RKF314" s="1"/>
      <c r="RKG314" s="1"/>
      <c r="RKH314" s="1"/>
      <c r="RKI314" s="1"/>
      <c r="RKJ314" s="1"/>
      <c r="RKK314" s="1"/>
      <c r="RKL314" s="1"/>
      <c r="RKM314" s="1"/>
      <c r="RKN314" s="1"/>
      <c r="RKO314" s="1"/>
      <c r="RKP314" s="1"/>
      <c r="RKQ314" s="1"/>
      <c r="RKR314" s="1"/>
      <c r="RKS314" s="1"/>
      <c r="RKT314" s="1"/>
      <c r="RKU314" s="1"/>
      <c r="RKV314" s="1"/>
      <c r="RKW314" s="1"/>
      <c r="RKX314" s="1"/>
      <c r="RKY314" s="1"/>
      <c r="RKZ314" s="1"/>
      <c r="RLA314" s="1"/>
      <c r="RLB314" s="1"/>
      <c r="RLC314" s="1"/>
      <c r="RLD314" s="1"/>
      <c r="RLE314" s="1"/>
      <c r="RLF314" s="1"/>
      <c r="RLG314" s="1"/>
      <c r="RLH314" s="1"/>
      <c r="RLI314" s="1"/>
      <c r="RLJ314" s="1"/>
      <c r="RLK314" s="1"/>
      <c r="RLL314" s="1"/>
      <c r="RLM314" s="1"/>
      <c r="RLN314" s="1"/>
      <c r="RLO314" s="1"/>
      <c r="RLP314" s="1"/>
      <c r="RLQ314" s="1"/>
      <c r="RLR314" s="1"/>
      <c r="RLS314" s="1"/>
      <c r="RLT314" s="1"/>
      <c r="RLU314" s="1"/>
      <c r="RLV314" s="1"/>
      <c r="RLW314" s="1"/>
      <c r="RLX314" s="1"/>
      <c r="RLY314" s="1"/>
      <c r="RLZ314" s="1"/>
      <c r="RMA314" s="1"/>
      <c r="RMB314" s="1"/>
      <c r="RMC314" s="1"/>
      <c r="RMD314" s="1"/>
      <c r="RME314" s="1"/>
      <c r="RMF314" s="1"/>
      <c r="RMG314" s="1"/>
      <c r="RMH314" s="1"/>
      <c r="RMI314" s="1"/>
      <c r="RMJ314" s="1"/>
      <c r="RMK314" s="1"/>
      <c r="RML314" s="1"/>
      <c r="RMM314" s="1"/>
      <c r="RMN314" s="1"/>
      <c r="RMO314" s="1"/>
      <c r="RMP314" s="1"/>
      <c r="RMQ314" s="1"/>
      <c r="RMR314" s="1"/>
      <c r="RMS314" s="1"/>
      <c r="RMT314" s="1"/>
      <c r="RMU314" s="1"/>
      <c r="RMV314" s="1"/>
      <c r="RMW314" s="1"/>
      <c r="RMX314" s="1"/>
      <c r="RMY314" s="1"/>
      <c r="RMZ314" s="1"/>
      <c r="RNA314" s="1"/>
      <c r="RNB314" s="1"/>
      <c r="RNC314" s="1"/>
      <c r="RND314" s="1"/>
      <c r="RNE314" s="1"/>
      <c r="RNF314" s="1"/>
      <c r="RNG314" s="1"/>
      <c r="RNH314" s="1"/>
      <c r="RNI314" s="1"/>
      <c r="RNJ314" s="1"/>
      <c r="RNK314" s="1"/>
      <c r="RNL314" s="1"/>
      <c r="RNM314" s="1"/>
      <c r="RNN314" s="1"/>
      <c r="RNO314" s="1"/>
      <c r="RNP314" s="1"/>
      <c r="RNQ314" s="1"/>
      <c r="RNR314" s="1"/>
      <c r="RNS314" s="1"/>
      <c r="RNT314" s="1"/>
      <c r="RNU314" s="1"/>
      <c r="RNV314" s="1"/>
      <c r="RNW314" s="1"/>
      <c r="RNX314" s="1"/>
      <c r="RNY314" s="1"/>
      <c r="RNZ314" s="1"/>
      <c r="ROA314" s="1"/>
      <c r="ROB314" s="1"/>
      <c r="ROC314" s="1"/>
      <c r="ROD314" s="1"/>
      <c r="ROE314" s="1"/>
      <c r="ROF314" s="1"/>
      <c r="ROG314" s="1"/>
      <c r="ROH314" s="1"/>
      <c r="ROI314" s="1"/>
      <c r="ROJ314" s="1"/>
      <c r="ROK314" s="1"/>
      <c r="ROL314" s="1"/>
      <c r="ROM314" s="1"/>
      <c r="RON314" s="1"/>
      <c r="ROO314" s="1"/>
      <c r="ROP314" s="1"/>
      <c r="ROQ314" s="1"/>
      <c r="ROR314" s="1"/>
      <c r="ROS314" s="1"/>
      <c r="ROT314" s="1"/>
      <c r="ROU314" s="1"/>
      <c r="ROV314" s="1"/>
      <c r="ROW314" s="1"/>
      <c r="ROX314" s="1"/>
      <c r="ROY314" s="1"/>
      <c r="ROZ314" s="1"/>
      <c r="RPA314" s="1"/>
      <c r="RPB314" s="1"/>
      <c r="RPC314" s="1"/>
      <c r="RPD314" s="1"/>
      <c r="RPE314" s="1"/>
      <c r="RPF314" s="1"/>
      <c r="RPG314" s="1"/>
      <c r="RPH314" s="1"/>
      <c r="RPI314" s="1"/>
      <c r="RPJ314" s="1"/>
      <c r="RPK314" s="1"/>
      <c r="RPL314" s="1"/>
      <c r="RPM314" s="1"/>
      <c r="RPN314" s="1"/>
      <c r="RPO314" s="1"/>
      <c r="RPP314" s="1"/>
      <c r="RPQ314" s="1"/>
      <c r="RPR314" s="1"/>
      <c r="RPS314" s="1"/>
      <c r="RPT314" s="1"/>
      <c r="RPU314" s="1"/>
      <c r="RPV314" s="1"/>
      <c r="RPW314" s="1"/>
      <c r="RPX314" s="1"/>
      <c r="RPY314" s="1"/>
      <c r="RPZ314" s="1"/>
      <c r="RQA314" s="1"/>
      <c r="RQB314" s="1"/>
      <c r="RQC314" s="1"/>
      <c r="RQD314" s="1"/>
      <c r="RQE314" s="1"/>
      <c r="RQF314" s="1"/>
      <c r="RQG314" s="1"/>
      <c r="RQH314" s="1"/>
      <c r="RQI314" s="1"/>
      <c r="RQJ314" s="1"/>
      <c r="RQK314" s="1"/>
      <c r="RQL314" s="1"/>
      <c r="RQM314" s="1"/>
      <c r="RQN314" s="1"/>
      <c r="RQO314" s="1"/>
      <c r="RQP314" s="1"/>
      <c r="RQQ314" s="1"/>
      <c r="RQR314" s="1"/>
      <c r="RQS314" s="1"/>
      <c r="RQT314" s="1"/>
      <c r="RQU314" s="1"/>
      <c r="RQV314" s="1"/>
      <c r="RQW314" s="1"/>
      <c r="RQX314" s="1"/>
      <c r="RQY314" s="1"/>
      <c r="RQZ314" s="1"/>
      <c r="RRA314" s="1"/>
      <c r="RRB314" s="1"/>
      <c r="RRC314" s="1"/>
      <c r="RRD314" s="1"/>
      <c r="RRE314" s="1"/>
      <c r="RRF314" s="1"/>
      <c r="RRG314" s="1"/>
      <c r="RRH314" s="1"/>
      <c r="RRI314" s="1"/>
      <c r="RRJ314" s="1"/>
      <c r="RRK314" s="1"/>
      <c r="RRL314" s="1"/>
      <c r="RRM314" s="1"/>
      <c r="RRN314" s="1"/>
      <c r="RRO314" s="1"/>
      <c r="RRP314" s="1"/>
      <c r="RRQ314" s="1"/>
      <c r="RRR314" s="1"/>
      <c r="RRS314" s="1"/>
      <c r="RRT314" s="1"/>
      <c r="RRU314" s="1"/>
      <c r="RRV314" s="1"/>
      <c r="RRW314" s="1"/>
      <c r="RRX314" s="1"/>
      <c r="RRY314" s="1"/>
      <c r="RRZ314" s="1"/>
      <c r="RSA314" s="1"/>
      <c r="RSB314" s="1"/>
      <c r="RSC314" s="1"/>
      <c r="RSD314" s="1"/>
      <c r="RSE314" s="1"/>
      <c r="RSF314" s="1"/>
      <c r="RSG314" s="1"/>
      <c r="RSH314" s="1"/>
      <c r="RSI314" s="1"/>
      <c r="RSJ314" s="1"/>
      <c r="RSK314" s="1"/>
      <c r="RSL314" s="1"/>
      <c r="RSM314" s="1"/>
      <c r="RSN314" s="1"/>
      <c r="RSO314" s="1"/>
      <c r="RSP314" s="1"/>
      <c r="RSQ314" s="1"/>
      <c r="RSR314" s="1"/>
      <c r="RSS314" s="1"/>
      <c r="RST314" s="1"/>
      <c r="RSU314" s="1"/>
      <c r="RSV314" s="1"/>
      <c r="RSW314" s="1"/>
      <c r="RSX314" s="1"/>
      <c r="RSY314" s="1"/>
      <c r="RSZ314" s="1"/>
      <c r="RTA314" s="1"/>
      <c r="RTB314" s="1"/>
      <c r="RTC314" s="1"/>
      <c r="RTD314" s="1"/>
      <c r="RTE314" s="1"/>
      <c r="RTF314" s="1"/>
      <c r="RTG314" s="1"/>
      <c r="RTH314" s="1"/>
      <c r="RTI314" s="1"/>
      <c r="RTJ314" s="1"/>
      <c r="RTK314" s="1"/>
      <c r="RTL314" s="1"/>
      <c r="RTM314" s="1"/>
      <c r="RTN314" s="1"/>
      <c r="RTO314" s="1"/>
      <c r="RTP314" s="1"/>
      <c r="RTQ314" s="1"/>
      <c r="RTR314" s="1"/>
      <c r="RTS314" s="1"/>
      <c r="RTT314" s="1"/>
      <c r="RTU314" s="1"/>
      <c r="RTV314" s="1"/>
      <c r="RTW314" s="1"/>
      <c r="RTX314" s="1"/>
      <c r="RTY314" s="1"/>
      <c r="RTZ314" s="1"/>
      <c r="RUA314" s="1"/>
      <c r="RUB314" s="1"/>
      <c r="RUC314" s="1"/>
      <c r="RUD314" s="1"/>
      <c r="RUE314" s="1"/>
      <c r="RUF314" s="1"/>
      <c r="RUG314" s="1"/>
      <c r="RUH314" s="1"/>
      <c r="RUI314" s="1"/>
      <c r="RUJ314" s="1"/>
      <c r="RUK314" s="1"/>
      <c r="RUL314" s="1"/>
      <c r="RUM314" s="1"/>
      <c r="RUN314" s="1"/>
      <c r="RUO314" s="1"/>
      <c r="RUP314" s="1"/>
      <c r="RUQ314" s="1"/>
      <c r="RUR314" s="1"/>
      <c r="RUS314" s="1"/>
      <c r="RUT314" s="1"/>
      <c r="RUU314" s="1"/>
      <c r="RUV314" s="1"/>
      <c r="RUW314" s="1"/>
      <c r="RUX314" s="1"/>
      <c r="RUY314" s="1"/>
      <c r="RUZ314" s="1"/>
      <c r="RVA314" s="1"/>
      <c r="RVB314" s="1"/>
      <c r="RVC314" s="1"/>
      <c r="RVD314" s="1"/>
      <c r="RVE314" s="1"/>
      <c r="RVF314" s="1"/>
      <c r="RVG314" s="1"/>
      <c r="RVH314" s="1"/>
      <c r="RVI314" s="1"/>
      <c r="RVJ314" s="1"/>
      <c r="RVK314" s="1"/>
      <c r="RVL314" s="1"/>
      <c r="RVM314" s="1"/>
      <c r="RVN314" s="1"/>
      <c r="RVO314" s="1"/>
      <c r="RVP314" s="1"/>
      <c r="RVQ314" s="1"/>
      <c r="RVR314" s="1"/>
      <c r="RVS314" s="1"/>
      <c r="RVT314" s="1"/>
      <c r="RVU314" s="1"/>
      <c r="RVV314" s="1"/>
      <c r="RVW314" s="1"/>
      <c r="RVX314" s="1"/>
      <c r="RVY314" s="1"/>
      <c r="RVZ314" s="1"/>
      <c r="RWA314" s="1"/>
      <c r="RWB314" s="1"/>
      <c r="RWC314" s="1"/>
      <c r="RWD314" s="1"/>
      <c r="RWE314" s="1"/>
      <c r="RWF314" s="1"/>
      <c r="RWG314" s="1"/>
      <c r="RWH314" s="1"/>
      <c r="RWI314" s="1"/>
      <c r="RWJ314" s="1"/>
      <c r="RWK314" s="1"/>
      <c r="RWL314" s="1"/>
      <c r="RWM314" s="1"/>
      <c r="RWN314" s="1"/>
      <c r="RWO314" s="1"/>
      <c r="RWP314" s="1"/>
      <c r="RWQ314" s="1"/>
      <c r="RWR314" s="1"/>
      <c r="RWS314" s="1"/>
      <c r="RWT314" s="1"/>
      <c r="RWU314" s="1"/>
      <c r="RWV314" s="1"/>
      <c r="RWW314" s="1"/>
      <c r="RWX314" s="1"/>
      <c r="RWY314" s="1"/>
      <c r="RWZ314" s="1"/>
      <c r="RXA314" s="1"/>
      <c r="RXB314" s="1"/>
      <c r="RXC314" s="1"/>
      <c r="RXD314" s="1"/>
      <c r="RXE314" s="1"/>
      <c r="RXF314" s="1"/>
      <c r="RXG314" s="1"/>
      <c r="RXH314" s="1"/>
      <c r="RXI314" s="1"/>
      <c r="RXJ314" s="1"/>
      <c r="RXK314" s="1"/>
      <c r="RXL314" s="1"/>
      <c r="RXM314" s="1"/>
      <c r="RXN314" s="1"/>
      <c r="RXO314" s="1"/>
      <c r="RXP314" s="1"/>
      <c r="RXQ314" s="1"/>
      <c r="RXR314" s="1"/>
      <c r="RXS314" s="1"/>
      <c r="RXT314" s="1"/>
      <c r="RXU314" s="1"/>
      <c r="RXV314" s="1"/>
      <c r="RXW314" s="1"/>
      <c r="RXX314" s="1"/>
      <c r="RXY314" s="1"/>
      <c r="RXZ314" s="1"/>
      <c r="RYA314" s="1"/>
      <c r="RYB314" s="1"/>
      <c r="RYC314" s="1"/>
      <c r="RYD314" s="1"/>
      <c r="RYE314" s="1"/>
      <c r="RYF314" s="1"/>
      <c r="RYG314" s="1"/>
      <c r="RYH314" s="1"/>
      <c r="RYI314" s="1"/>
      <c r="RYJ314" s="1"/>
      <c r="RYK314" s="1"/>
      <c r="RYL314" s="1"/>
      <c r="RYM314" s="1"/>
      <c r="RYN314" s="1"/>
      <c r="RYO314" s="1"/>
      <c r="RYP314" s="1"/>
      <c r="RYQ314" s="1"/>
      <c r="RYR314" s="1"/>
      <c r="RYS314" s="1"/>
      <c r="RYT314" s="1"/>
      <c r="RYU314" s="1"/>
      <c r="RYV314" s="1"/>
      <c r="RYW314" s="1"/>
      <c r="RYX314" s="1"/>
      <c r="RYY314" s="1"/>
      <c r="RYZ314" s="1"/>
      <c r="RZA314" s="1"/>
      <c r="RZB314" s="1"/>
      <c r="RZC314" s="1"/>
      <c r="RZD314" s="1"/>
      <c r="RZE314" s="1"/>
      <c r="RZF314" s="1"/>
      <c r="RZG314" s="1"/>
      <c r="RZH314" s="1"/>
      <c r="RZI314" s="1"/>
      <c r="RZJ314" s="1"/>
      <c r="RZK314" s="1"/>
      <c r="RZL314" s="1"/>
      <c r="RZM314" s="1"/>
      <c r="RZN314" s="1"/>
      <c r="RZO314" s="1"/>
      <c r="RZP314" s="1"/>
      <c r="RZQ314" s="1"/>
      <c r="RZR314" s="1"/>
      <c r="RZS314" s="1"/>
      <c r="RZT314" s="1"/>
      <c r="RZU314" s="1"/>
      <c r="RZV314" s="1"/>
      <c r="RZW314" s="1"/>
      <c r="RZX314" s="1"/>
      <c r="RZY314" s="1"/>
      <c r="RZZ314" s="1"/>
      <c r="SAA314" s="1"/>
      <c r="SAB314" s="1"/>
      <c r="SAC314" s="1"/>
      <c r="SAD314" s="1"/>
      <c r="SAE314" s="1"/>
      <c r="SAF314" s="1"/>
      <c r="SAG314" s="1"/>
      <c r="SAH314" s="1"/>
      <c r="SAI314" s="1"/>
      <c r="SAJ314" s="1"/>
      <c r="SAK314" s="1"/>
      <c r="SAL314" s="1"/>
      <c r="SAM314" s="1"/>
      <c r="SAN314" s="1"/>
      <c r="SAO314" s="1"/>
      <c r="SAP314" s="1"/>
      <c r="SAQ314" s="1"/>
      <c r="SAR314" s="1"/>
      <c r="SAS314" s="1"/>
      <c r="SAT314" s="1"/>
      <c r="SAU314" s="1"/>
      <c r="SAV314" s="1"/>
      <c r="SAW314" s="1"/>
      <c r="SAX314" s="1"/>
      <c r="SAY314" s="1"/>
      <c r="SAZ314" s="1"/>
      <c r="SBA314" s="1"/>
      <c r="SBB314" s="1"/>
      <c r="SBC314" s="1"/>
      <c r="SBD314" s="1"/>
      <c r="SBE314" s="1"/>
      <c r="SBF314" s="1"/>
      <c r="SBG314" s="1"/>
      <c r="SBH314" s="1"/>
      <c r="SBI314" s="1"/>
      <c r="SBJ314" s="1"/>
      <c r="SBK314" s="1"/>
      <c r="SBL314" s="1"/>
      <c r="SBM314" s="1"/>
      <c r="SBN314" s="1"/>
      <c r="SBO314" s="1"/>
      <c r="SBP314" s="1"/>
      <c r="SBQ314" s="1"/>
      <c r="SBR314" s="1"/>
      <c r="SBS314" s="1"/>
      <c r="SBT314" s="1"/>
      <c r="SBU314" s="1"/>
      <c r="SBV314" s="1"/>
      <c r="SBW314" s="1"/>
      <c r="SBX314" s="1"/>
      <c r="SBY314" s="1"/>
      <c r="SBZ314" s="1"/>
      <c r="SCA314" s="1"/>
      <c r="SCB314" s="1"/>
      <c r="SCC314" s="1"/>
      <c r="SCD314" s="1"/>
      <c r="SCE314" s="1"/>
      <c r="SCF314" s="1"/>
      <c r="SCG314" s="1"/>
      <c r="SCH314" s="1"/>
      <c r="SCI314" s="1"/>
      <c r="SCJ314" s="1"/>
      <c r="SCK314" s="1"/>
      <c r="SCL314" s="1"/>
      <c r="SCM314" s="1"/>
      <c r="SCN314" s="1"/>
      <c r="SCO314" s="1"/>
      <c r="SCP314" s="1"/>
      <c r="SCQ314" s="1"/>
      <c r="SCR314" s="1"/>
      <c r="SCS314" s="1"/>
      <c r="SCT314" s="1"/>
      <c r="SCU314" s="1"/>
      <c r="SCV314" s="1"/>
      <c r="SCW314" s="1"/>
      <c r="SCX314" s="1"/>
      <c r="SCY314" s="1"/>
      <c r="SCZ314" s="1"/>
      <c r="SDA314" s="1"/>
      <c r="SDB314" s="1"/>
      <c r="SDC314" s="1"/>
      <c r="SDD314" s="1"/>
      <c r="SDE314" s="1"/>
      <c r="SDF314" s="1"/>
      <c r="SDG314" s="1"/>
      <c r="SDH314" s="1"/>
      <c r="SDI314" s="1"/>
      <c r="SDJ314" s="1"/>
      <c r="SDK314" s="1"/>
      <c r="SDL314" s="1"/>
      <c r="SDM314" s="1"/>
      <c r="SDN314" s="1"/>
      <c r="SDO314" s="1"/>
      <c r="SDP314" s="1"/>
      <c r="SDQ314" s="1"/>
      <c r="SDR314" s="1"/>
      <c r="SDS314" s="1"/>
      <c r="SDT314" s="1"/>
      <c r="SDU314" s="1"/>
      <c r="SDV314" s="1"/>
      <c r="SDW314" s="1"/>
      <c r="SDX314" s="1"/>
      <c r="SDY314" s="1"/>
      <c r="SDZ314" s="1"/>
      <c r="SEA314" s="1"/>
      <c r="SEB314" s="1"/>
      <c r="SEC314" s="1"/>
      <c r="SED314" s="1"/>
      <c r="SEE314" s="1"/>
      <c r="SEF314" s="1"/>
      <c r="SEG314" s="1"/>
      <c r="SEH314" s="1"/>
      <c r="SEI314" s="1"/>
      <c r="SEJ314" s="1"/>
      <c r="SEK314" s="1"/>
      <c r="SEL314" s="1"/>
      <c r="SEM314" s="1"/>
      <c r="SEN314" s="1"/>
      <c r="SEO314" s="1"/>
      <c r="SEP314" s="1"/>
      <c r="SEQ314" s="1"/>
      <c r="SER314" s="1"/>
      <c r="SES314" s="1"/>
      <c r="SET314" s="1"/>
      <c r="SEU314" s="1"/>
      <c r="SEV314" s="1"/>
      <c r="SEW314" s="1"/>
      <c r="SEX314" s="1"/>
      <c r="SEY314" s="1"/>
      <c r="SEZ314" s="1"/>
      <c r="SFA314" s="1"/>
      <c r="SFB314" s="1"/>
      <c r="SFC314" s="1"/>
      <c r="SFD314" s="1"/>
      <c r="SFE314" s="1"/>
      <c r="SFF314" s="1"/>
      <c r="SFG314" s="1"/>
      <c r="SFH314" s="1"/>
      <c r="SFI314" s="1"/>
      <c r="SFJ314" s="1"/>
      <c r="SFK314" s="1"/>
      <c r="SFL314" s="1"/>
      <c r="SFM314" s="1"/>
      <c r="SFN314" s="1"/>
      <c r="SFO314" s="1"/>
      <c r="SFP314" s="1"/>
      <c r="SFQ314" s="1"/>
      <c r="SFR314" s="1"/>
      <c r="SFS314" s="1"/>
      <c r="SFT314" s="1"/>
      <c r="SFU314" s="1"/>
      <c r="SFV314" s="1"/>
      <c r="SFW314" s="1"/>
      <c r="SFX314" s="1"/>
      <c r="SFY314" s="1"/>
      <c r="SFZ314" s="1"/>
      <c r="SGA314" s="1"/>
      <c r="SGB314" s="1"/>
      <c r="SGC314" s="1"/>
      <c r="SGD314" s="1"/>
      <c r="SGE314" s="1"/>
      <c r="SGF314" s="1"/>
      <c r="SGG314" s="1"/>
      <c r="SGH314" s="1"/>
      <c r="SGI314" s="1"/>
      <c r="SGJ314" s="1"/>
      <c r="SGK314" s="1"/>
      <c r="SGL314" s="1"/>
      <c r="SGM314" s="1"/>
      <c r="SGN314" s="1"/>
      <c r="SGO314" s="1"/>
      <c r="SGP314" s="1"/>
      <c r="SGQ314" s="1"/>
      <c r="SGR314" s="1"/>
      <c r="SGS314" s="1"/>
      <c r="SGT314" s="1"/>
      <c r="SGU314" s="1"/>
      <c r="SGV314" s="1"/>
      <c r="SGW314" s="1"/>
      <c r="SGX314" s="1"/>
      <c r="SGY314" s="1"/>
      <c r="SGZ314" s="1"/>
      <c r="SHA314" s="1"/>
      <c r="SHB314" s="1"/>
      <c r="SHC314" s="1"/>
      <c r="SHD314" s="1"/>
      <c r="SHE314" s="1"/>
      <c r="SHF314" s="1"/>
      <c r="SHG314" s="1"/>
      <c r="SHH314" s="1"/>
      <c r="SHI314" s="1"/>
      <c r="SHJ314" s="1"/>
      <c r="SHK314" s="1"/>
      <c r="SHL314" s="1"/>
      <c r="SHM314" s="1"/>
      <c r="SHN314" s="1"/>
      <c r="SHO314" s="1"/>
      <c r="SHP314" s="1"/>
      <c r="SHQ314" s="1"/>
      <c r="SHR314" s="1"/>
      <c r="SHS314" s="1"/>
      <c r="SHT314" s="1"/>
      <c r="SHU314" s="1"/>
      <c r="SHV314" s="1"/>
      <c r="SHW314" s="1"/>
      <c r="SHX314" s="1"/>
      <c r="SHY314" s="1"/>
      <c r="SHZ314" s="1"/>
      <c r="SIA314" s="1"/>
      <c r="SIB314" s="1"/>
      <c r="SIC314" s="1"/>
      <c r="SID314" s="1"/>
      <c r="SIE314" s="1"/>
      <c r="SIF314" s="1"/>
      <c r="SIG314" s="1"/>
      <c r="SIH314" s="1"/>
      <c r="SII314" s="1"/>
      <c r="SIJ314" s="1"/>
      <c r="SIK314" s="1"/>
      <c r="SIL314" s="1"/>
      <c r="SIM314" s="1"/>
      <c r="SIN314" s="1"/>
      <c r="SIO314" s="1"/>
      <c r="SIP314" s="1"/>
      <c r="SIQ314" s="1"/>
      <c r="SIR314" s="1"/>
      <c r="SIS314" s="1"/>
      <c r="SIT314" s="1"/>
      <c r="SIU314" s="1"/>
      <c r="SIV314" s="1"/>
      <c r="SIW314" s="1"/>
      <c r="SIX314" s="1"/>
      <c r="SIY314" s="1"/>
      <c r="SIZ314" s="1"/>
      <c r="SJA314" s="1"/>
      <c r="SJB314" s="1"/>
      <c r="SJC314" s="1"/>
      <c r="SJD314" s="1"/>
      <c r="SJE314" s="1"/>
      <c r="SJF314" s="1"/>
      <c r="SJG314" s="1"/>
      <c r="SJH314" s="1"/>
      <c r="SJI314" s="1"/>
      <c r="SJJ314" s="1"/>
      <c r="SJK314" s="1"/>
      <c r="SJL314" s="1"/>
      <c r="SJM314" s="1"/>
      <c r="SJN314" s="1"/>
      <c r="SJO314" s="1"/>
      <c r="SJP314" s="1"/>
      <c r="SJQ314" s="1"/>
      <c r="SJR314" s="1"/>
      <c r="SJS314" s="1"/>
      <c r="SJT314" s="1"/>
      <c r="SJU314" s="1"/>
      <c r="SJV314" s="1"/>
      <c r="SJW314" s="1"/>
      <c r="SJX314" s="1"/>
      <c r="SJY314" s="1"/>
      <c r="SJZ314" s="1"/>
      <c r="SKA314" s="1"/>
      <c r="SKB314" s="1"/>
      <c r="SKC314" s="1"/>
      <c r="SKD314" s="1"/>
      <c r="SKE314" s="1"/>
      <c r="SKF314" s="1"/>
      <c r="SKG314" s="1"/>
      <c r="SKH314" s="1"/>
      <c r="SKI314" s="1"/>
      <c r="SKJ314" s="1"/>
      <c r="SKK314" s="1"/>
      <c r="SKL314" s="1"/>
      <c r="SKM314" s="1"/>
      <c r="SKN314" s="1"/>
      <c r="SKO314" s="1"/>
      <c r="SKP314" s="1"/>
      <c r="SKQ314" s="1"/>
      <c r="SKR314" s="1"/>
      <c r="SKS314" s="1"/>
      <c r="SKT314" s="1"/>
      <c r="SKU314" s="1"/>
      <c r="SKV314" s="1"/>
      <c r="SKW314" s="1"/>
      <c r="SKX314" s="1"/>
      <c r="SKY314" s="1"/>
      <c r="SKZ314" s="1"/>
      <c r="SLA314" s="1"/>
      <c r="SLB314" s="1"/>
      <c r="SLC314" s="1"/>
      <c r="SLD314" s="1"/>
      <c r="SLE314" s="1"/>
      <c r="SLF314" s="1"/>
      <c r="SLG314" s="1"/>
      <c r="SLH314" s="1"/>
      <c r="SLI314" s="1"/>
      <c r="SLJ314" s="1"/>
      <c r="SLK314" s="1"/>
      <c r="SLL314" s="1"/>
      <c r="SLM314" s="1"/>
      <c r="SLN314" s="1"/>
      <c r="SLO314" s="1"/>
      <c r="SLP314" s="1"/>
      <c r="SLQ314" s="1"/>
      <c r="SLR314" s="1"/>
      <c r="SLS314" s="1"/>
      <c r="SLT314" s="1"/>
      <c r="SLU314" s="1"/>
      <c r="SLV314" s="1"/>
      <c r="SLW314" s="1"/>
      <c r="SLX314" s="1"/>
      <c r="SLY314" s="1"/>
      <c r="SLZ314" s="1"/>
      <c r="SMA314" s="1"/>
      <c r="SMB314" s="1"/>
      <c r="SMC314" s="1"/>
      <c r="SMD314" s="1"/>
      <c r="SME314" s="1"/>
      <c r="SMF314" s="1"/>
      <c r="SMG314" s="1"/>
      <c r="SMH314" s="1"/>
      <c r="SMI314" s="1"/>
      <c r="SMJ314" s="1"/>
      <c r="SMK314" s="1"/>
      <c r="SML314" s="1"/>
      <c r="SMM314" s="1"/>
      <c r="SMN314" s="1"/>
      <c r="SMO314" s="1"/>
      <c r="SMP314" s="1"/>
      <c r="SMQ314" s="1"/>
      <c r="SMR314" s="1"/>
      <c r="SMS314" s="1"/>
      <c r="SMT314" s="1"/>
      <c r="SMU314" s="1"/>
      <c r="SMV314" s="1"/>
      <c r="SMW314" s="1"/>
      <c r="SMX314" s="1"/>
      <c r="SMY314" s="1"/>
      <c r="SMZ314" s="1"/>
      <c r="SNA314" s="1"/>
      <c r="SNB314" s="1"/>
      <c r="SNC314" s="1"/>
      <c r="SND314" s="1"/>
      <c r="SNE314" s="1"/>
      <c r="SNF314" s="1"/>
      <c r="SNG314" s="1"/>
      <c r="SNH314" s="1"/>
      <c r="SNI314" s="1"/>
      <c r="SNJ314" s="1"/>
      <c r="SNK314" s="1"/>
      <c r="SNL314" s="1"/>
      <c r="SNM314" s="1"/>
      <c r="SNN314" s="1"/>
      <c r="SNO314" s="1"/>
      <c r="SNP314" s="1"/>
      <c r="SNQ314" s="1"/>
      <c r="SNR314" s="1"/>
      <c r="SNS314" s="1"/>
      <c r="SNT314" s="1"/>
      <c r="SNU314" s="1"/>
      <c r="SNV314" s="1"/>
      <c r="SNW314" s="1"/>
      <c r="SNX314" s="1"/>
      <c r="SNY314" s="1"/>
      <c r="SNZ314" s="1"/>
      <c r="SOA314" s="1"/>
      <c r="SOB314" s="1"/>
      <c r="SOC314" s="1"/>
      <c r="SOD314" s="1"/>
      <c r="SOE314" s="1"/>
      <c r="SOF314" s="1"/>
      <c r="SOG314" s="1"/>
      <c r="SOH314" s="1"/>
      <c r="SOI314" s="1"/>
      <c r="SOJ314" s="1"/>
      <c r="SOK314" s="1"/>
      <c r="SOL314" s="1"/>
      <c r="SOM314" s="1"/>
      <c r="SON314" s="1"/>
      <c r="SOO314" s="1"/>
      <c r="SOP314" s="1"/>
      <c r="SOQ314" s="1"/>
      <c r="SOR314" s="1"/>
      <c r="SOS314" s="1"/>
      <c r="SOT314" s="1"/>
      <c r="SOU314" s="1"/>
      <c r="SOV314" s="1"/>
      <c r="SOW314" s="1"/>
      <c r="SOX314" s="1"/>
      <c r="SOY314" s="1"/>
      <c r="SOZ314" s="1"/>
      <c r="SPA314" s="1"/>
      <c r="SPB314" s="1"/>
      <c r="SPC314" s="1"/>
      <c r="SPD314" s="1"/>
      <c r="SPE314" s="1"/>
      <c r="SPF314" s="1"/>
      <c r="SPG314" s="1"/>
      <c r="SPH314" s="1"/>
      <c r="SPI314" s="1"/>
      <c r="SPJ314" s="1"/>
      <c r="SPK314" s="1"/>
      <c r="SPL314" s="1"/>
      <c r="SPM314" s="1"/>
      <c r="SPN314" s="1"/>
      <c r="SPO314" s="1"/>
      <c r="SPP314" s="1"/>
      <c r="SPQ314" s="1"/>
      <c r="SPR314" s="1"/>
      <c r="SPS314" s="1"/>
      <c r="SPT314" s="1"/>
      <c r="SPU314" s="1"/>
      <c r="SPV314" s="1"/>
      <c r="SPW314" s="1"/>
      <c r="SPX314" s="1"/>
      <c r="SPY314" s="1"/>
      <c r="SPZ314" s="1"/>
      <c r="SQA314" s="1"/>
      <c r="SQB314" s="1"/>
      <c r="SQC314" s="1"/>
      <c r="SQD314" s="1"/>
      <c r="SQE314" s="1"/>
      <c r="SQF314" s="1"/>
      <c r="SQG314" s="1"/>
      <c r="SQH314" s="1"/>
      <c r="SQI314" s="1"/>
      <c r="SQJ314" s="1"/>
      <c r="SQK314" s="1"/>
      <c r="SQL314" s="1"/>
      <c r="SQM314" s="1"/>
      <c r="SQN314" s="1"/>
      <c r="SQO314" s="1"/>
      <c r="SQP314" s="1"/>
      <c r="SQQ314" s="1"/>
      <c r="SQR314" s="1"/>
      <c r="SQS314" s="1"/>
      <c r="SQT314" s="1"/>
      <c r="SQU314" s="1"/>
      <c r="SQV314" s="1"/>
      <c r="SQW314" s="1"/>
      <c r="SQX314" s="1"/>
      <c r="SQY314" s="1"/>
      <c r="SQZ314" s="1"/>
      <c r="SRA314" s="1"/>
      <c r="SRB314" s="1"/>
      <c r="SRC314" s="1"/>
      <c r="SRD314" s="1"/>
      <c r="SRE314" s="1"/>
      <c r="SRF314" s="1"/>
      <c r="SRG314" s="1"/>
      <c r="SRH314" s="1"/>
      <c r="SRI314" s="1"/>
      <c r="SRJ314" s="1"/>
      <c r="SRK314" s="1"/>
      <c r="SRL314" s="1"/>
      <c r="SRM314" s="1"/>
      <c r="SRN314" s="1"/>
      <c r="SRO314" s="1"/>
      <c r="SRP314" s="1"/>
      <c r="SRQ314" s="1"/>
      <c r="SRR314" s="1"/>
      <c r="SRS314" s="1"/>
      <c r="SRT314" s="1"/>
      <c r="SRU314" s="1"/>
      <c r="SRV314" s="1"/>
      <c r="SRW314" s="1"/>
      <c r="SRX314" s="1"/>
      <c r="SRY314" s="1"/>
      <c r="SRZ314" s="1"/>
      <c r="SSA314" s="1"/>
      <c r="SSB314" s="1"/>
      <c r="SSC314" s="1"/>
      <c r="SSD314" s="1"/>
      <c r="SSE314" s="1"/>
      <c r="SSF314" s="1"/>
      <c r="SSG314" s="1"/>
      <c r="SSH314" s="1"/>
      <c r="SSI314" s="1"/>
      <c r="SSJ314" s="1"/>
      <c r="SSK314" s="1"/>
      <c r="SSL314" s="1"/>
      <c r="SSM314" s="1"/>
      <c r="SSN314" s="1"/>
      <c r="SSO314" s="1"/>
      <c r="SSP314" s="1"/>
      <c r="SSQ314" s="1"/>
      <c r="SSR314" s="1"/>
      <c r="SSS314" s="1"/>
      <c r="SST314" s="1"/>
      <c r="SSU314" s="1"/>
      <c r="SSV314" s="1"/>
      <c r="SSW314" s="1"/>
      <c r="SSX314" s="1"/>
      <c r="SSY314" s="1"/>
      <c r="SSZ314" s="1"/>
      <c r="STA314" s="1"/>
      <c r="STB314" s="1"/>
      <c r="STC314" s="1"/>
      <c r="STD314" s="1"/>
      <c r="STE314" s="1"/>
      <c r="STF314" s="1"/>
      <c r="STG314" s="1"/>
      <c r="STH314" s="1"/>
      <c r="STI314" s="1"/>
      <c r="STJ314" s="1"/>
      <c r="STK314" s="1"/>
      <c r="STL314" s="1"/>
      <c r="STM314" s="1"/>
      <c r="STN314" s="1"/>
      <c r="STO314" s="1"/>
      <c r="STP314" s="1"/>
      <c r="STQ314" s="1"/>
      <c r="STR314" s="1"/>
      <c r="STS314" s="1"/>
      <c r="STT314" s="1"/>
      <c r="STU314" s="1"/>
      <c r="STV314" s="1"/>
      <c r="STW314" s="1"/>
      <c r="STX314" s="1"/>
      <c r="STY314" s="1"/>
      <c r="STZ314" s="1"/>
      <c r="SUA314" s="1"/>
      <c r="SUB314" s="1"/>
      <c r="SUC314" s="1"/>
      <c r="SUD314" s="1"/>
      <c r="SUE314" s="1"/>
      <c r="SUF314" s="1"/>
      <c r="SUG314" s="1"/>
      <c r="SUH314" s="1"/>
      <c r="SUI314" s="1"/>
      <c r="SUJ314" s="1"/>
      <c r="SUK314" s="1"/>
      <c r="SUL314" s="1"/>
      <c r="SUM314" s="1"/>
      <c r="SUN314" s="1"/>
      <c r="SUO314" s="1"/>
      <c r="SUP314" s="1"/>
      <c r="SUQ314" s="1"/>
      <c r="SUR314" s="1"/>
      <c r="SUS314" s="1"/>
      <c r="SUT314" s="1"/>
      <c r="SUU314" s="1"/>
      <c r="SUV314" s="1"/>
      <c r="SUW314" s="1"/>
      <c r="SUX314" s="1"/>
      <c r="SUY314" s="1"/>
      <c r="SUZ314" s="1"/>
      <c r="SVA314" s="1"/>
      <c r="SVB314" s="1"/>
      <c r="SVC314" s="1"/>
      <c r="SVD314" s="1"/>
      <c r="SVE314" s="1"/>
      <c r="SVF314" s="1"/>
      <c r="SVG314" s="1"/>
      <c r="SVH314" s="1"/>
      <c r="SVI314" s="1"/>
      <c r="SVJ314" s="1"/>
      <c r="SVK314" s="1"/>
      <c r="SVL314" s="1"/>
      <c r="SVM314" s="1"/>
      <c r="SVN314" s="1"/>
      <c r="SVO314" s="1"/>
      <c r="SVP314" s="1"/>
      <c r="SVQ314" s="1"/>
      <c r="SVR314" s="1"/>
      <c r="SVS314" s="1"/>
      <c r="SVT314" s="1"/>
      <c r="SVU314" s="1"/>
      <c r="SVV314" s="1"/>
      <c r="SVW314" s="1"/>
      <c r="SVX314" s="1"/>
      <c r="SVY314" s="1"/>
      <c r="SVZ314" s="1"/>
      <c r="SWA314" s="1"/>
      <c r="SWB314" s="1"/>
      <c r="SWC314" s="1"/>
      <c r="SWD314" s="1"/>
      <c r="SWE314" s="1"/>
      <c r="SWF314" s="1"/>
      <c r="SWG314" s="1"/>
      <c r="SWH314" s="1"/>
      <c r="SWI314" s="1"/>
      <c r="SWJ314" s="1"/>
      <c r="SWK314" s="1"/>
      <c r="SWL314" s="1"/>
      <c r="SWM314" s="1"/>
      <c r="SWN314" s="1"/>
      <c r="SWO314" s="1"/>
      <c r="SWP314" s="1"/>
      <c r="SWQ314" s="1"/>
      <c r="SWR314" s="1"/>
      <c r="SWS314" s="1"/>
      <c r="SWT314" s="1"/>
      <c r="SWU314" s="1"/>
      <c r="SWV314" s="1"/>
      <c r="SWW314" s="1"/>
      <c r="SWX314" s="1"/>
      <c r="SWY314" s="1"/>
      <c r="SWZ314" s="1"/>
      <c r="SXA314" s="1"/>
      <c r="SXB314" s="1"/>
      <c r="SXC314" s="1"/>
      <c r="SXD314" s="1"/>
      <c r="SXE314" s="1"/>
      <c r="SXF314" s="1"/>
      <c r="SXG314" s="1"/>
      <c r="SXH314" s="1"/>
      <c r="SXI314" s="1"/>
      <c r="SXJ314" s="1"/>
      <c r="SXK314" s="1"/>
      <c r="SXL314" s="1"/>
      <c r="SXM314" s="1"/>
      <c r="SXN314" s="1"/>
      <c r="SXO314" s="1"/>
      <c r="SXP314" s="1"/>
      <c r="SXQ314" s="1"/>
      <c r="SXR314" s="1"/>
      <c r="SXS314" s="1"/>
      <c r="SXT314" s="1"/>
      <c r="SXU314" s="1"/>
      <c r="SXV314" s="1"/>
      <c r="SXW314" s="1"/>
      <c r="SXX314" s="1"/>
      <c r="SXY314" s="1"/>
      <c r="SXZ314" s="1"/>
      <c r="SYA314" s="1"/>
      <c r="SYB314" s="1"/>
      <c r="SYC314" s="1"/>
      <c r="SYD314" s="1"/>
      <c r="SYE314" s="1"/>
      <c r="SYF314" s="1"/>
      <c r="SYG314" s="1"/>
      <c r="SYH314" s="1"/>
      <c r="SYI314" s="1"/>
      <c r="SYJ314" s="1"/>
      <c r="SYK314" s="1"/>
      <c r="SYL314" s="1"/>
      <c r="SYM314" s="1"/>
      <c r="SYN314" s="1"/>
      <c r="SYO314" s="1"/>
      <c r="SYP314" s="1"/>
      <c r="SYQ314" s="1"/>
      <c r="SYR314" s="1"/>
      <c r="SYS314" s="1"/>
      <c r="SYT314" s="1"/>
      <c r="SYU314" s="1"/>
      <c r="SYV314" s="1"/>
      <c r="SYW314" s="1"/>
      <c r="SYX314" s="1"/>
      <c r="SYY314" s="1"/>
      <c r="SYZ314" s="1"/>
      <c r="SZA314" s="1"/>
      <c r="SZB314" s="1"/>
      <c r="SZC314" s="1"/>
      <c r="SZD314" s="1"/>
      <c r="SZE314" s="1"/>
      <c r="SZF314" s="1"/>
      <c r="SZG314" s="1"/>
      <c r="SZH314" s="1"/>
      <c r="SZI314" s="1"/>
      <c r="SZJ314" s="1"/>
      <c r="SZK314" s="1"/>
      <c r="SZL314" s="1"/>
      <c r="SZM314" s="1"/>
      <c r="SZN314" s="1"/>
      <c r="SZO314" s="1"/>
      <c r="SZP314" s="1"/>
      <c r="SZQ314" s="1"/>
      <c r="SZR314" s="1"/>
      <c r="SZS314" s="1"/>
      <c r="SZT314" s="1"/>
      <c r="SZU314" s="1"/>
      <c r="SZV314" s="1"/>
      <c r="SZW314" s="1"/>
      <c r="SZX314" s="1"/>
      <c r="SZY314" s="1"/>
      <c r="SZZ314" s="1"/>
      <c r="TAA314" s="1"/>
      <c r="TAB314" s="1"/>
      <c r="TAC314" s="1"/>
      <c r="TAD314" s="1"/>
      <c r="TAE314" s="1"/>
      <c r="TAF314" s="1"/>
      <c r="TAG314" s="1"/>
      <c r="TAH314" s="1"/>
      <c r="TAI314" s="1"/>
      <c r="TAJ314" s="1"/>
      <c r="TAK314" s="1"/>
      <c r="TAL314" s="1"/>
      <c r="TAM314" s="1"/>
      <c r="TAN314" s="1"/>
      <c r="TAO314" s="1"/>
      <c r="TAP314" s="1"/>
      <c r="TAQ314" s="1"/>
      <c r="TAR314" s="1"/>
      <c r="TAS314" s="1"/>
      <c r="TAT314" s="1"/>
      <c r="TAU314" s="1"/>
      <c r="TAV314" s="1"/>
      <c r="TAW314" s="1"/>
      <c r="TAX314" s="1"/>
      <c r="TAY314" s="1"/>
      <c r="TAZ314" s="1"/>
      <c r="TBA314" s="1"/>
      <c r="TBB314" s="1"/>
      <c r="TBC314" s="1"/>
      <c r="TBD314" s="1"/>
      <c r="TBE314" s="1"/>
      <c r="TBF314" s="1"/>
      <c r="TBG314" s="1"/>
      <c r="TBH314" s="1"/>
      <c r="TBI314" s="1"/>
      <c r="TBJ314" s="1"/>
      <c r="TBK314" s="1"/>
      <c r="TBL314" s="1"/>
      <c r="TBM314" s="1"/>
      <c r="TBN314" s="1"/>
      <c r="TBO314" s="1"/>
      <c r="TBP314" s="1"/>
      <c r="TBQ314" s="1"/>
      <c r="TBR314" s="1"/>
      <c r="TBS314" s="1"/>
      <c r="TBT314" s="1"/>
      <c r="TBU314" s="1"/>
      <c r="TBV314" s="1"/>
      <c r="TBW314" s="1"/>
      <c r="TBX314" s="1"/>
      <c r="TBY314" s="1"/>
      <c r="TBZ314" s="1"/>
      <c r="TCA314" s="1"/>
      <c r="TCB314" s="1"/>
      <c r="TCC314" s="1"/>
      <c r="TCD314" s="1"/>
      <c r="TCE314" s="1"/>
      <c r="TCF314" s="1"/>
      <c r="TCG314" s="1"/>
      <c r="TCH314" s="1"/>
      <c r="TCI314" s="1"/>
      <c r="TCJ314" s="1"/>
      <c r="TCK314" s="1"/>
      <c r="TCL314" s="1"/>
      <c r="TCM314" s="1"/>
      <c r="TCN314" s="1"/>
      <c r="TCO314" s="1"/>
      <c r="TCP314" s="1"/>
      <c r="TCQ314" s="1"/>
      <c r="TCR314" s="1"/>
      <c r="TCS314" s="1"/>
      <c r="TCT314" s="1"/>
      <c r="TCU314" s="1"/>
      <c r="TCV314" s="1"/>
      <c r="TCW314" s="1"/>
      <c r="TCX314" s="1"/>
      <c r="TCY314" s="1"/>
      <c r="TCZ314" s="1"/>
      <c r="TDA314" s="1"/>
      <c r="TDB314" s="1"/>
      <c r="TDC314" s="1"/>
      <c r="TDD314" s="1"/>
      <c r="TDE314" s="1"/>
      <c r="TDF314" s="1"/>
      <c r="TDG314" s="1"/>
      <c r="TDH314" s="1"/>
      <c r="TDI314" s="1"/>
      <c r="TDJ314" s="1"/>
      <c r="TDK314" s="1"/>
      <c r="TDL314" s="1"/>
      <c r="TDM314" s="1"/>
      <c r="TDN314" s="1"/>
      <c r="TDO314" s="1"/>
      <c r="TDP314" s="1"/>
      <c r="TDQ314" s="1"/>
      <c r="TDR314" s="1"/>
      <c r="TDS314" s="1"/>
      <c r="TDT314" s="1"/>
      <c r="TDU314" s="1"/>
      <c r="TDV314" s="1"/>
      <c r="TDW314" s="1"/>
      <c r="TDX314" s="1"/>
      <c r="TDY314" s="1"/>
      <c r="TDZ314" s="1"/>
      <c r="TEA314" s="1"/>
      <c r="TEB314" s="1"/>
      <c r="TEC314" s="1"/>
      <c r="TED314" s="1"/>
      <c r="TEE314" s="1"/>
      <c r="TEF314" s="1"/>
      <c r="TEG314" s="1"/>
      <c r="TEH314" s="1"/>
      <c r="TEI314" s="1"/>
      <c r="TEJ314" s="1"/>
      <c r="TEK314" s="1"/>
      <c r="TEL314" s="1"/>
      <c r="TEM314" s="1"/>
      <c r="TEN314" s="1"/>
      <c r="TEO314" s="1"/>
      <c r="TEP314" s="1"/>
      <c r="TEQ314" s="1"/>
      <c r="TER314" s="1"/>
      <c r="TES314" s="1"/>
      <c r="TET314" s="1"/>
      <c r="TEU314" s="1"/>
      <c r="TEV314" s="1"/>
      <c r="TEW314" s="1"/>
      <c r="TEX314" s="1"/>
      <c r="TEY314" s="1"/>
      <c r="TEZ314" s="1"/>
      <c r="TFA314" s="1"/>
      <c r="TFB314" s="1"/>
      <c r="TFC314" s="1"/>
      <c r="TFD314" s="1"/>
      <c r="TFE314" s="1"/>
      <c r="TFF314" s="1"/>
      <c r="TFG314" s="1"/>
      <c r="TFH314" s="1"/>
      <c r="TFI314" s="1"/>
      <c r="TFJ314" s="1"/>
      <c r="TFK314" s="1"/>
      <c r="TFL314" s="1"/>
      <c r="TFM314" s="1"/>
      <c r="TFN314" s="1"/>
      <c r="TFO314" s="1"/>
      <c r="TFP314" s="1"/>
      <c r="TFQ314" s="1"/>
      <c r="TFR314" s="1"/>
      <c r="TFS314" s="1"/>
      <c r="TFT314" s="1"/>
      <c r="TFU314" s="1"/>
      <c r="TFV314" s="1"/>
      <c r="TFW314" s="1"/>
      <c r="TFX314" s="1"/>
      <c r="TFY314" s="1"/>
      <c r="TFZ314" s="1"/>
      <c r="TGA314" s="1"/>
      <c r="TGB314" s="1"/>
      <c r="TGC314" s="1"/>
      <c r="TGD314" s="1"/>
      <c r="TGE314" s="1"/>
      <c r="TGF314" s="1"/>
      <c r="TGG314" s="1"/>
      <c r="TGH314" s="1"/>
      <c r="TGI314" s="1"/>
      <c r="TGJ314" s="1"/>
      <c r="TGK314" s="1"/>
      <c r="TGL314" s="1"/>
      <c r="TGM314" s="1"/>
      <c r="TGN314" s="1"/>
      <c r="TGO314" s="1"/>
      <c r="TGP314" s="1"/>
      <c r="TGQ314" s="1"/>
      <c r="TGR314" s="1"/>
      <c r="TGS314" s="1"/>
      <c r="TGT314" s="1"/>
      <c r="TGU314" s="1"/>
      <c r="TGV314" s="1"/>
      <c r="TGW314" s="1"/>
      <c r="TGX314" s="1"/>
      <c r="TGY314" s="1"/>
      <c r="TGZ314" s="1"/>
      <c r="THA314" s="1"/>
      <c r="THB314" s="1"/>
      <c r="THC314" s="1"/>
      <c r="THD314" s="1"/>
      <c r="THE314" s="1"/>
      <c r="THF314" s="1"/>
      <c r="THG314" s="1"/>
      <c r="THH314" s="1"/>
      <c r="THI314" s="1"/>
      <c r="THJ314" s="1"/>
      <c r="THK314" s="1"/>
      <c r="THL314" s="1"/>
      <c r="THM314" s="1"/>
      <c r="THN314" s="1"/>
      <c r="THO314" s="1"/>
      <c r="THP314" s="1"/>
      <c r="THQ314" s="1"/>
      <c r="THR314" s="1"/>
      <c r="THS314" s="1"/>
      <c r="THT314" s="1"/>
      <c r="THU314" s="1"/>
      <c r="THV314" s="1"/>
      <c r="THW314" s="1"/>
      <c r="THX314" s="1"/>
      <c r="THY314" s="1"/>
      <c r="THZ314" s="1"/>
      <c r="TIA314" s="1"/>
      <c r="TIB314" s="1"/>
      <c r="TIC314" s="1"/>
      <c r="TID314" s="1"/>
      <c r="TIE314" s="1"/>
      <c r="TIF314" s="1"/>
      <c r="TIG314" s="1"/>
      <c r="TIH314" s="1"/>
      <c r="TII314" s="1"/>
      <c r="TIJ314" s="1"/>
      <c r="TIK314" s="1"/>
      <c r="TIL314" s="1"/>
      <c r="TIM314" s="1"/>
      <c r="TIN314" s="1"/>
      <c r="TIO314" s="1"/>
      <c r="TIP314" s="1"/>
      <c r="TIQ314" s="1"/>
      <c r="TIR314" s="1"/>
      <c r="TIS314" s="1"/>
      <c r="TIT314" s="1"/>
      <c r="TIU314" s="1"/>
      <c r="TIV314" s="1"/>
      <c r="TIW314" s="1"/>
      <c r="TIX314" s="1"/>
      <c r="TIY314" s="1"/>
      <c r="TIZ314" s="1"/>
      <c r="TJA314" s="1"/>
      <c r="TJB314" s="1"/>
      <c r="TJC314" s="1"/>
      <c r="TJD314" s="1"/>
      <c r="TJE314" s="1"/>
      <c r="TJF314" s="1"/>
      <c r="TJG314" s="1"/>
      <c r="TJH314" s="1"/>
      <c r="TJI314" s="1"/>
      <c r="TJJ314" s="1"/>
      <c r="TJK314" s="1"/>
      <c r="TJL314" s="1"/>
      <c r="TJM314" s="1"/>
      <c r="TJN314" s="1"/>
      <c r="TJO314" s="1"/>
      <c r="TJP314" s="1"/>
      <c r="TJQ314" s="1"/>
      <c r="TJR314" s="1"/>
      <c r="TJS314" s="1"/>
      <c r="TJT314" s="1"/>
      <c r="TJU314" s="1"/>
      <c r="TJV314" s="1"/>
      <c r="TJW314" s="1"/>
      <c r="TJX314" s="1"/>
      <c r="TJY314" s="1"/>
      <c r="TJZ314" s="1"/>
      <c r="TKA314" s="1"/>
      <c r="TKB314" s="1"/>
      <c r="TKC314" s="1"/>
      <c r="TKD314" s="1"/>
      <c r="TKE314" s="1"/>
      <c r="TKF314" s="1"/>
      <c r="TKG314" s="1"/>
      <c r="TKH314" s="1"/>
      <c r="TKI314" s="1"/>
      <c r="TKJ314" s="1"/>
      <c r="TKK314" s="1"/>
      <c r="TKL314" s="1"/>
      <c r="TKM314" s="1"/>
      <c r="TKN314" s="1"/>
      <c r="TKO314" s="1"/>
      <c r="TKP314" s="1"/>
      <c r="TKQ314" s="1"/>
      <c r="TKR314" s="1"/>
      <c r="TKS314" s="1"/>
      <c r="TKT314" s="1"/>
      <c r="TKU314" s="1"/>
      <c r="TKV314" s="1"/>
      <c r="TKW314" s="1"/>
      <c r="TKX314" s="1"/>
      <c r="TKY314" s="1"/>
      <c r="TKZ314" s="1"/>
      <c r="TLA314" s="1"/>
      <c r="TLB314" s="1"/>
      <c r="TLC314" s="1"/>
      <c r="TLD314" s="1"/>
      <c r="TLE314" s="1"/>
      <c r="TLF314" s="1"/>
      <c r="TLG314" s="1"/>
      <c r="TLH314" s="1"/>
      <c r="TLI314" s="1"/>
      <c r="TLJ314" s="1"/>
      <c r="TLK314" s="1"/>
      <c r="TLL314" s="1"/>
      <c r="TLM314" s="1"/>
      <c r="TLN314" s="1"/>
      <c r="TLO314" s="1"/>
      <c r="TLP314" s="1"/>
      <c r="TLQ314" s="1"/>
      <c r="TLR314" s="1"/>
      <c r="TLS314" s="1"/>
      <c r="TLT314" s="1"/>
      <c r="TLU314" s="1"/>
      <c r="TLV314" s="1"/>
      <c r="TLW314" s="1"/>
      <c r="TLX314" s="1"/>
      <c r="TLY314" s="1"/>
      <c r="TLZ314" s="1"/>
      <c r="TMA314" s="1"/>
      <c r="TMB314" s="1"/>
      <c r="TMC314" s="1"/>
      <c r="TMD314" s="1"/>
      <c r="TME314" s="1"/>
      <c r="TMF314" s="1"/>
      <c r="TMG314" s="1"/>
      <c r="TMH314" s="1"/>
      <c r="TMI314" s="1"/>
      <c r="TMJ314" s="1"/>
      <c r="TMK314" s="1"/>
      <c r="TML314" s="1"/>
      <c r="TMM314" s="1"/>
      <c r="TMN314" s="1"/>
      <c r="TMO314" s="1"/>
      <c r="TMP314" s="1"/>
      <c r="TMQ314" s="1"/>
      <c r="TMR314" s="1"/>
      <c r="TMS314" s="1"/>
      <c r="TMT314" s="1"/>
      <c r="TMU314" s="1"/>
      <c r="TMV314" s="1"/>
      <c r="TMW314" s="1"/>
      <c r="TMX314" s="1"/>
      <c r="TMY314" s="1"/>
      <c r="TMZ314" s="1"/>
      <c r="TNA314" s="1"/>
      <c r="TNB314" s="1"/>
      <c r="TNC314" s="1"/>
      <c r="TND314" s="1"/>
      <c r="TNE314" s="1"/>
      <c r="TNF314" s="1"/>
      <c r="TNG314" s="1"/>
      <c r="TNH314" s="1"/>
      <c r="TNI314" s="1"/>
      <c r="TNJ314" s="1"/>
      <c r="TNK314" s="1"/>
      <c r="TNL314" s="1"/>
      <c r="TNM314" s="1"/>
      <c r="TNN314" s="1"/>
      <c r="TNO314" s="1"/>
      <c r="TNP314" s="1"/>
      <c r="TNQ314" s="1"/>
      <c r="TNR314" s="1"/>
      <c r="TNS314" s="1"/>
      <c r="TNT314" s="1"/>
      <c r="TNU314" s="1"/>
      <c r="TNV314" s="1"/>
      <c r="TNW314" s="1"/>
      <c r="TNX314" s="1"/>
      <c r="TNY314" s="1"/>
      <c r="TNZ314" s="1"/>
      <c r="TOA314" s="1"/>
      <c r="TOB314" s="1"/>
      <c r="TOC314" s="1"/>
      <c r="TOD314" s="1"/>
      <c r="TOE314" s="1"/>
      <c r="TOF314" s="1"/>
      <c r="TOG314" s="1"/>
      <c r="TOH314" s="1"/>
      <c r="TOI314" s="1"/>
      <c r="TOJ314" s="1"/>
      <c r="TOK314" s="1"/>
      <c r="TOL314" s="1"/>
      <c r="TOM314" s="1"/>
      <c r="TON314" s="1"/>
      <c r="TOO314" s="1"/>
      <c r="TOP314" s="1"/>
      <c r="TOQ314" s="1"/>
      <c r="TOR314" s="1"/>
      <c r="TOS314" s="1"/>
      <c r="TOT314" s="1"/>
      <c r="TOU314" s="1"/>
      <c r="TOV314" s="1"/>
      <c r="TOW314" s="1"/>
      <c r="TOX314" s="1"/>
      <c r="TOY314" s="1"/>
      <c r="TOZ314" s="1"/>
      <c r="TPA314" s="1"/>
      <c r="TPB314" s="1"/>
      <c r="TPC314" s="1"/>
      <c r="TPD314" s="1"/>
      <c r="TPE314" s="1"/>
      <c r="TPF314" s="1"/>
      <c r="TPG314" s="1"/>
      <c r="TPH314" s="1"/>
      <c r="TPI314" s="1"/>
      <c r="TPJ314" s="1"/>
      <c r="TPK314" s="1"/>
      <c r="TPL314" s="1"/>
      <c r="TPM314" s="1"/>
      <c r="TPN314" s="1"/>
      <c r="TPO314" s="1"/>
      <c r="TPP314" s="1"/>
      <c r="TPQ314" s="1"/>
      <c r="TPR314" s="1"/>
      <c r="TPS314" s="1"/>
      <c r="TPT314" s="1"/>
      <c r="TPU314" s="1"/>
      <c r="TPV314" s="1"/>
      <c r="TPW314" s="1"/>
      <c r="TPX314" s="1"/>
      <c r="TPY314" s="1"/>
      <c r="TPZ314" s="1"/>
      <c r="TQA314" s="1"/>
      <c r="TQB314" s="1"/>
      <c r="TQC314" s="1"/>
      <c r="TQD314" s="1"/>
      <c r="TQE314" s="1"/>
      <c r="TQF314" s="1"/>
      <c r="TQG314" s="1"/>
      <c r="TQH314" s="1"/>
      <c r="TQI314" s="1"/>
      <c r="TQJ314" s="1"/>
      <c r="TQK314" s="1"/>
      <c r="TQL314" s="1"/>
      <c r="TQM314" s="1"/>
      <c r="TQN314" s="1"/>
      <c r="TQO314" s="1"/>
      <c r="TQP314" s="1"/>
      <c r="TQQ314" s="1"/>
      <c r="TQR314" s="1"/>
      <c r="TQS314" s="1"/>
      <c r="TQT314" s="1"/>
      <c r="TQU314" s="1"/>
      <c r="TQV314" s="1"/>
      <c r="TQW314" s="1"/>
      <c r="TQX314" s="1"/>
      <c r="TQY314" s="1"/>
      <c r="TQZ314" s="1"/>
      <c r="TRA314" s="1"/>
      <c r="TRB314" s="1"/>
      <c r="TRC314" s="1"/>
      <c r="TRD314" s="1"/>
      <c r="TRE314" s="1"/>
      <c r="TRF314" s="1"/>
      <c r="TRG314" s="1"/>
      <c r="TRH314" s="1"/>
      <c r="TRI314" s="1"/>
      <c r="TRJ314" s="1"/>
      <c r="TRK314" s="1"/>
      <c r="TRL314" s="1"/>
      <c r="TRM314" s="1"/>
      <c r="TRN314" s="1"/>
      <c r="TRO314" s="1"/>
      <c r="TRP314" s="1"/>
      <c r="TRQ314" s="1"/>
      <c r="TRR314" s="1"/>
      <c r="TRS314" s="1"/>
      <c r="TRT314" s="1"/>
      <c r="TRU314" s="1"/>
      <c r="TRV314" s="1"/>
      <c r="TRW314" s="1"/>
      <c r="TRX314" s="1"/>
      <c r="TRY314" s="1"/>
      <c r="TRZ314" s="1"/>
      <c r="TSA314" s="1"/>
      <c r="TSB314" s="1"/>
      <c r="TSC314" s="1"/>
      <c r="TSD314" s="1"/>
      <c r="TSE314" s="1"/>
      <c r="TSF314" s="1"/>
      <c r="TSG314" s="1"/>
      <c r="TSH314" s="1"/>
      <c r="TSI314" s="1"/>
      <c r="TSJ314" s="1"/>
      <c r="TSK314" s="1"/>
      <c r="TSL314" s="1"/>
      <c r="TSM314" s="1"/>
      <c r="TSN314" s="1"/>
      <c r="TSO314" s="1"/>
      <c r="TSP314" s="1"/>
      <c r="TSQ314" s="1"/>
      <c r="TSR314" s="1"/>
      <c r="TSS314" s="1"/>
      <c r="TST314" s="1"/>
      <c r="TSU314" s="1"/>
      <c r="TSV314" s="1"/>
      <c r="TSW314" s="1"/>
      <c r="TSX314" s="1"/>
      <c r="TSY314" s="1"/>
      <c r="TSZ314" s="1"/>
      <c r="TTA314" s="1"/>
      <c r="TTB314" s="1"/>
      <c r="TTC314" s="1"/>
      <c r="TTD314" s="1"/>
      <c r="TTE314" s="1"/>
      <c r="TTF314" s="1"/>
      <c r="TTG314" s="1"/>
      <c r="TTH314" s="1"/>
      <c r="TTI314" s="1"/>
      <c r="TTJ314" s="1"/>
      <c r="TTK314" s="1"/>
      <c r="TTL314" s="1"/>
      <c r="TTM314" s="1"/>
      <c r="TTN314" s="1"/>
      <c r="TTO314" s="1"/>
      <c r="TTP314" s="1"/>
      <c r="TTQ314" s="1"/>
      <c r="TTR314" s="1"/>
      <c r="TTS314" s="1"/>
      <c r="TTT314" s="1"/>
      <c r="TTU314" s="1"/>
      <c r="TTV314" s="1"/>
      <c r="TTW314" s="1"/>
      <c r="TTX314" s="1"/>
      <c r="TTY314" s="1"/>
      <c r="TTZ314" s="1"/>
      <c r="TUA314" s="1"/>
      <c r="TUB314" s="1"/>
      <c r="TUC314" s="1"/>
      <c r="TUD314" s="1"/>
      <c r="TUE314" s="1"/>
      <c r="TUF314" s="1"/>
      <c r="TUG314" s="1"/>
      <c r="TUH314" s="1"/>
      <c r="TUI314" s="1"/>
      <c r="TUJ314" s="1"/>
      <c r="TUK314" s="1"/>
      <c r="TUL314" s="1"/>
      <c r="TUM314" s="1"/>
      <c r="TUN314" s="1"/>
      <c r="TUO314" s="1"/>
      <c r="TUP314" s="1"/>
      <c r="TUQ314" s="1"/>
      <c r="TUR314" s="1"/>
      <c r="TUS314" s="1"/>
      <c r="TUT314" s="1"/>
      <c r="TUU314" s="1"/>
      <c r="TUV314" s="1"/>
      <c r="TUW314" s="1"/>
      <c r="TUX314" s="1"/>
      <c r="TUY314" s="1"/>
      <c r="TUZ314" s="1"/>
      <c r="TVA314" s="1"/>
      <c r="TVB314" s="1"/>
      <c r="TVC314" s="1"/>
      <c r="TVD314" s="1"/>
      <c r="TVE314" s="1"/>
      <c r="TVF314" s="1"/>
      <c r="TVG314" s="1"/>
      <c r="TVH314" s="1"/>
      <c r="TVI314" s="1"/>
      <c r="TVJ314" s="1"/>
      <c r="TVK314" s="1"/>
      <c r="TVL314" s="1"/>
      <c r="TVM314" s="1"/>
      <c r="TVN314" s="1"/>
      <c r="TVO314" s="1"/>
      <c r="TVP314" s="1"/>
      <c r="TVQ314" s="1"/>
      <c r="TVR314" s="1"/>
      <c r="TVS314" s="1"/>
      <c r="TVT314" s="1"/>
      <c r="TVU314" s="1"/>
      <c r="TVV314" s="1"/>
      <c r="TVW314" s="1"/>
      <c r="TVX314" s="1"/>
      <c r="TVY314" s="1"/>
      <c r="TVZ314" s="1"/>
      <c r="TWA314" s="1"/>
      <c r="TWB314" s="1"/>
      <c r="TWC314" s="1"/>
      <c r="TWD314" s="1"/>
      <c r="TWE314" s="1"/>
      <c r="TWF314" s="1"/>
      <c r="TWG314" s="1"/>
      <c r="TWH314" s="1"/>
      <c r="TWI314" s="1"/>
      <c r="TWJ314" s="1"/>
      <c r="TWK314" s="1"/>
      <c r="TWL314" s="1"/>
      <c r="TWM314" s="1"/>
      <c r="TWN314" s="1"/>
      <c r="TWO314" s="1"/>
      <c r="TWP314" s="1"/>
      <c r="TWQ314" s="1"/>
      <c r="TWR314" s="1"/>
      <c r="TWS314" s="1"/>
      <c r="TWT314" s="1"/>
      <c r="TWU314" s="1"/>
      <c r="TWV314" s="1"/>
      <c r="TWW314" s="1"/>
      <c r="TWX314" s="1"/>
      <c r="TWY314" s="1"/>
      <c r="TWZ314" s="1"/>
      <c r="TXA314" s="1"/>
      <c r="TXB314" s="1"/>
      <c r="TXC314" s="1"/>
      <c r="TXD314" s="1"/>
      <c r="TXE314" s="1"/>
      <c r="TXF314" s="1"/>
      <c r="TXG314" s="1"/>
      <c r="TXH314" s="1"/>
      <c r="TXI314" s="1"/>
      <c r="TXJ314" s="1"/>
      <c r="TXK314" s="1"/>
      <c r="TXL314" s="1"/>
      <c r="TXM314" s="1"/>
      <c r="TXN314" s="1"/>
      <c r="TXO314" s="1"/>
      <c r="TXP314" s="1"/>
      <c r="TXQ314" s="1"/>
      <c r="TXR314" s="1"/>
      <c r="TXS314" s="1"/>
      <c r="TXT314" s="1"/>
      <c r="TXU314" s="1"/>
      <c r="TXV314" s="1"/>
      <c r="TXW314" s="1"/>
      <c r="TXX314" s="1"/>
      <c r="TXY314" s="1"/>
      <c r="TXZ314" s="1"/>
      <c r="TYA314" s="1"/>
      <c r="TYB314" s="1"/>
      <c r="TYC314" s="1"/>
      <c r="TYD314" s="1"/>
      <c r="TYE314" s="1"/>
      <c r="TYF314" s="1"/>
      <c r="TYG314" s="1"/>
      <c r="TYH314" s="1"/>
      <c r="TYI314" s="1"/>
      <c r="TYJ314" s="1"/>
      <c r="TYK314" s="1"/>
      <c r="TYL314" s="1"/>
      <c r="TYM314" s="1"/>
      <c r="TYN314" s="1"/>
      <c r="TYO314" s="1"/>
      <c r="TYP314" s="1"/>
      <c r="TYQ314" s="1"/>
      <c r="TYR314" s="1"/>
      <c r="TYS314" s="1"/>
      <c r="TYT314" s="1"/>
      <c r="TYU314" s="1"/>
      <c r="TYV314" s="1"/>
      <c r="TYW314" s="1"/>
      <c r="TYX314" s="1"/>
      <c r="TYY314" s="1"/>
      <c r="TYZ314" s="1"/>
      <c r="TZA314" s="1"/>
      <c r="TZB314" s="1"/>
      <c r="TZC314" s="1"/>
      <c r="TZD314" s="1"/>
      <c r="TZE314" s="1"/>
      <c r="TZF314" s="1"/>
      <c r="TZG314" s="1"/>
      <c r="TZH314" s="1"/>
      <c r="TZI314" s="1"/>
      <c r="TZJ314" s="1"/>
      <c r="TZK314" s="1"/>
      <c r="TZL314" s="1"/>
      <c r="TZM314" s="1"/>
      <c r="TZN314" s="1"/>
      <c r="TZO314" s="1"/>
      <c r="TZP314" s="1"/>
      <c r="TZQ314" s="1"/>
      <c r="TZR314" s="1"/>
      <c r="TZS314" s="1"/>
      <c r="TZT314" s="1"/>
      <c r="TZU314" s="1"/>
      <c r="TZV314" s="1"/>
      <c r="TZW314" s="1"/>
      <c r="TZX314" s="1"/>
      <c r="TZY314" s="1"/>
      <c r="TZZ314" s="1"/>
      <c r="UAA314" s="1"/>
      <c r="UAB314" s="1"/>
      <c r="UAC314" s="1"/>
      <c r="UAD314" s="1"/>
      <c r="UAE314" s="1"/>
      <c r="UAF314" s="1"/>
      <c r="UAG314" s="1"/>
      <c r="UAH314" s="1"/>
      <c r="UAI314" s="1"/>
      <c r="UAJ314" s="1"/>
      <c r="UAK314" s="1"/>
      <c r="UAL314" s="1"/>
      <c r="UAM314" s="1"/>
      <c r="UAN314" s="1"/>
      <c r="UAO314" s="1"/>
      <c r="UAP314" s="1"/>
      <c r="UAQ314" s="1"/>
      <c r="UAR314" s="1"/>
      <c r="UAS314" s="1"/>
      <c r="UAT314" s="1"/>
      <c r="UAU314" s="1"/>
      <c r="UAV314" s="1"/>
      <c r="UAW314" s="1"/>
      <c r="UAX314" s="1"/>
      <c r="UAY314" s="1"/>
      <c r="UAZ314" s="1"/>
      <c r="UBA314" s="1"/>
      <c r="UBB314" s="1"/>
      <c r="UBC314" s="1"/>
      <c r="UBD314" s="1"/>
      <c r="UBE314" s="1"/>
      <c r="UBF314" s="1"/>
      <c r="UBG314" s="1"/>
      <c r="UBH314" s="1"/>
      <c r="UBI314" s="1"/>
      <c r="UBJ314" s="1"/>
      <c r="UBK314" s="1"/>
      <c r="UBL314" s="1"/>
      <c r="UBM314" s="1"/>
      <c r="UBN314" s="1"/>
      <c r="UBO314" s="1"/>
      <c r="UBP314" s="1"/>
      <c r="UBQ314" s="1"/>
      <c r="UBR314" s="1"/>
      <c r="UBS314" s="1"/>
      <c r="UBT314" s="1"/>
      <c r="UBU314" s="1"/>
      <c r="UBV314" s="1"/>
      <c r="UBW314" s="1"/>
      <c r="UBX314" s="1"/>
      <c r="UBY314" s="1"/>
      <c r="UBZ314" s="1"/>
      <c r="UCA314" s="1"/>
      <c r="UCB314" s="1"/>
      <c r="UCC314" s="1"/>
      <c r="UCD314" s="1"/>
      <c r="UCE314" s="1"/>
      <c r="UCF314" s="1"/>
      <c r="UCG314" s="1"/>
      <c r="UCH314" s="1"/>
      <c r="UCI314" s="1"/>
      <c r="UCJ314" s="1"/>
      <c r="UCK314" s="1"/>
      <c r="UCL314" s="1"/>
      <c r="UCM314" s="1"/>
      <c r="UCN314" s="1"/>
      <c r="UCO314" s="1"/>
      <c r="UCP314" s="1"/>
      <c r="UCQ314" s="1"/>
      <c r="UCR314" s="1"/>
      <c r="UCS314" s="1"/>
      <c r="UCT314" s="1"/>
      <c r="UCU314" s="1"/>
      <c r="UCV314" s="1"/>
      <c r="UCW314" s="1"/>
      <c r="UCX314" s="1"/>
      <c r="UCY314" s="1"/>
      <c r="UCZ314" s="1"/>
      <c r="UDA314" s="1"/>
      <c r="UDB314" s="1"/>
      <c r="UDC314" s="1"/>
      <c r="UDD314" s="1"/>
      <c r="UDE314" s="1"/>
      <c r="UDF314" s="1"/>
      <c r="UDG314" s="1"/>
      <c r="UDH314" s="1"/>
      <c r="UDI314" s="1"/>
      <c r="UDJ314" s="1"/>
      <c r="UDK314" s="1"/>
      <c r="UDL314" s="1"/>
      <c r="UDM314" s="1"/>
      <c r="UDN314" s="1"/>
      <c r="UDO314" s="1"/>
      <c r="UDP314" s="1"/>
      <c r="UDQ314" s="1"/>
      <c r="UDR314" s="1"/>
      <c r="UDS314" s="1"/>
      <c r="UDT314" s="1"/>
      <c r="UDU314" s="1"/>
      <c r="UDV314" s="1"/>
      <c r="UDW314" s="1"/>
      <c r="UDX314" s="1"/>
      <c r="UDY314" s="1"/>
      <c r="UDZ314" s="1"/>
      <c r="UEA314" s="1"/>
      <c r="UEB314" s="1"/>
      <c r="UEC314" s="1"/>
      <c r="UED314" s="1"/>
      <c r="UEE314" s="1"/>
      <c r="UEF314" s="1"/>
      <c r="UEG314" s="1"/>
      <c r="UEH314" s="1"/>
      <c r="UEI314" s="1"/>
      <c r="UEJ314" s="1"/>
      <c r="UEK314" s="1"/>
      <c r="UEL314" s="1"/>
      <c r="UEM314" s="1"/>
      <c r="UEN314" s="1"/>
      <c r="UEO314" s="1"/>
      <c r="UEP314" s="1"/>
      <c r="UEQ314" s="1"/>
      <c r="UER314" s="1"/>
      <c r="UES314" s="1"/>
      <c r="UET314" s="1"/>
      <c r="UEU314" s="1"/>
      <c r="UEV314" s="1"/>
      <c r="UEW314" s="1"/>
      <c r="UEX314" s="1"/>
      <c r="UEY314" s="1"/>
      <c r="UEZ314" s="1"/>
      <c r="UFA314" s="1"/>
      <c r="UFB314" s="1"/>
      <c r="UFC314" s="1"/>
      <c r="UFD314" s="1"/>
      <c r="UFE314" s="1"/>
      <c r="UFF314" s="1"/>
      <c r="UFG314" s="1"/>
      <c r="UFH314" s="1"/>
      <c r="UFI314" s="1"/>
      <c r="UFJ314" s="1"/>
      <c r="UFK314" s="1"/>
      <c r="UFL314" s="1"/>
      <c r="UFM314" s="1"/>
      <c r="UFN314" s="1"/>
      <c r="UFO314" s="1"/>
      <c r="UFP314" s="1"/>
      <c r="UFQ314" s="1"/>
      <c r="UFR314" s="1"/>
      <c r="UFS314" s="1"/>
      <c r="UFT314" s="1"/>
      <c r="UFU314" s="1"/>
      <c r="UFV314" s="1"/>
      <c r="UFW314" s="1"/>
      <c r="UFX314" s="1"/>
      <c r="UFY314" s="1"/>
      <c r="UFZ314" s="1"/>
      <c r="UGA314" s="1"/>
      <c r="UGB314" s="1"/>
      <c r="UGC314" s="1"/>
      <c r="UGD314" s="1"/>
      <c r="UGE314" s="1"/>
      <c r="UGF314" s="1"/>
      <c r="UGG314" s="1"/>
      <c r="UGH314" s="1"/>
      <c r="UGI314" s="1"/>
      <c r="UGJ314" s="1"/>
      <c r="UGK314" s="1"/>
      <c r="UGL314" s="1"/>
      <c r="UGM314" s="1"/>
      <c r="UGN314" s="1"/>
      <c r="UGO314" s="1"/>
      <c r="UGP314" s="1"/>
      <c r="UGQ314" s="1"/>
      <c r="UGR314" s="1"/>
      <c r="UGS314" s="1"/>
      <c r="UGT314" s="1"/>
      <c r="UGU314" s="1"/>
      <c r="UGV314" s="1"/>
      <c r="UGW314" s="1"/>
      <c r="UGX314" s="1"/>
      <c r="UGY314" s="1"/>
      <c r="UGZ314" s="1"/>
      <c r="UHA314" s="1"/>
      <c r="UHB314" s="1"/>
      <c r="UHC314" s="1"/>
      <c r="UHD314" s="1"/>
      <c r="UHE314" s="1"/>
      <c r="UHF314" s="1"/>
      <c r="UHG314" s="1"/>
      <c r="UHH314" s="1"/>
      <c r="UHI314" s="1"/>
      <c r="UHJ314" s="1"/>
      <c r="UHK314" s="1"/>
      <c r="UHL314" s="1"/>
      <c r="UHM314" s="1"/>
      <c r="UHN314" s="1"/>
      <c r="UHO314" s="1"/>
      <c r="UHP314" s="1"/>
      <c r="UHQ314" s="1"/>
      <c r="UHR314" s="1"/>
      <c r="UHS314" s="1"/>
      <c r="UHT314" s="1"/>
      <c r="UHU314" s="1"/>
      <c r="UHV314" s="1"/>
      <c r="UHW314" s="1"/>
      <c r="UHX314" s="1"/>
      <c r="UHY314" s="1"/>
      <c r="UHZ314" s="1"/>
      <c r="UIA314" s="1"/>
      <c r="UIB314" s="1"/>
      <c r="UIC314" s="1"/>
      <c r="UID314" s="1"/>
      <c r="UIE314" s="1"/>
      <c r="UIF314" s="1"/>
      <c r="UIG314" s="1"/>
      <c r="UIH314" s="1"/>
      <c r="UII314" s="1"/>
      <c r="UIJ314" s="1"/>
      <c r="UIK314" s="1"/>
      <c r="UIL314" s="1"/>
      <c r="UIM314" s="1"/>
      <c r="UIN314" s="1"/>
      <c r="UIO314" s="1"/>
      <c r="UIP314" s="1"/>
      <c r="UIQ314" s="1"/>
      <c r="UIR314" s="1"/>
      <c r="UIS314" s="1"/>
      <c r="UIT314" s="1"/>
      <c r="UIU314" s="1"/>
      <c r="UIV314" s="1"/>
      <c r="UIW314" s="1"/>
      <c r="UIX314" s="1"/>
      <c r="UIY314" s="1"/>
      <c r="UIZ314" s="1"/>
      <c r="UJA314" s="1"/>
      <c r="UJB314" s="1"/>
      <c r="UJC314" s="1"/>
      <c r="UJD314" s="1"/>
      <c r="UJE314" s="1"/>
      <c r="UJF314" s="1"/>
      <c r="UJG314" s="1"/>
      <c r="UJH314" s="1"/>
      <c r="UJI314" s="1"/>
      <c r="UJJ314" s="1"/>
      <c r="UJK314" s="1"/>
      <c r="UJL314" s="1"/>
      <c r="UJM314" s="1"/>
      <c r="UJN314" s="1"/>
      <c r="UJO314" s="1"/>
      <c r="UJP314" s="1"/>
      <c r="UJQ314" s="1"/>
      <c r="UJR314" s="1"/>
      <c r="UJS314" s="1"/>
      <c r="UJT314" s="1"/>
      <c r="UJU314" s="1"/>
      <c r="UJV314" s="1"/>
      <c r="UJW314" s="1"/>
      <c r="UJX314" s="1"/>
      <c r="UJY314" s="1"/>
      <c r="UJZ314" s="1"/>
      <c r="UKA314" s="1"/>
      <c r="UKB314" s="1"/>
      <c r="UKC314" s="1"/>
      <c r="UKD314" s="1"/>
      <c r="UKE314" s="1"/>
      <c r="UKF314" s="1"/>
      <c r="UKG314" s="1"/>
      <c r="UKH314" s="1"/>
      <c r="UKI314" s="1"/>
      <c r="UKJ314" s="1"/>
      <c r="UKK314" s="1"/>
      <c r="UKL314" s="1"/>
      <c r="UKM314" s="1"/>
      <c r="UKN314" s="1"/>
      <c r="UKO314" s="1"/>
      <c r="UKP314" s="1"/>
      <c r="UKQ314" s="1"/>
      <c r="UKR314" s="1"/>
      <c r="UKS314" s="1"/>
      <c r="UKT314" s="1"/>
      <c r="UKU314" s="1"/>
      <c r="UKV314" s="1"/>
      <c r="UKW314" s="1"/>
      <c r="UKX314" s="1"/>
      <c r="UKY314" s="1"/>
      <c r="UKZ314" s="1"/>
      <c r="ULA314" s="1"/>
      <c r="ULB314" s="1"/>
      <c r="ULC314" s="1"/>
      <c r="ULD314" s="1"/>
      <c r="ULE314" s="1"/>
      <c r="ULF314" s="1"/>
      <c r="ULG314" s="1"/>
      <c r="ULH314" s="1"/>
      <c r="ULI314" s="1"/>
      <c r="ULJ314" s="1"/>
      <c r="ULK314" s="1"/>
      <c r="ULL314" s="1"/>
      <c r="ULM314" s="1"/>
      <c r="ULN314" s="1"/>
      <c r="ULO314" s="1"/>
      <c r="ULP314" s="1"/>
      <c r="ULQ314" s="1"/>
      <c r="ULR314" s="1"/>
      <c r="ULS314" s="1"/>
      <c r="ULT314" s="1"/>
      <c r="ULU314" s="1"/>
      <c r="ULV314" s="1"/>
      <c r="ULW314" s="1"/>
      <c r="ULX314" s="1"/>
      <c r="ULY314" s="1"/>
      <c r="ULZ314" s="1"/>
      <c r="UMA314" s="1"/>
      <c r="UMB314" s="1"/>
      <c r="UMC314" s="1"/>
      <c r="UMD314" s="1"/>
      <c r="UME314" s="1"/>
      <c r="UMF314" s="1"/>
      <c r="UMG314" s="1"/>
      <c r="UMH314" s="1"/>
      <c r="UMI314" s="1"/>
      <c r="UMJ314" s="1"/>
      <c r="UMK314" s="1"/>
      <c r="UML314" s="1"/>
      <c r="UMM314" s="1"/>
      <c r="UMN314" s="1"/>
      <c r="UMO314" s="1"/>
      <c r="UMP314" s="1"/>
      <c r="UMQ314" s="1"/>
      <c r="UMR314" s="1"/>
      <c r="UMS314" s="1"/>
      <c r="UMT314" s="1"/>
      <c r="UMU314" s="1"/>
      <c r="UMV314" s="1"/>
      <c r="UMW314" s="1"/>
      <c r="UMX314" s="1"/>
      <c r="UMY314" s="1"/>
      <c r="UMZ314" s="1"/>
      <c r="UNA314" s="1"/>
      <c r="UNB314" s="1"/>
      <c r="UNC314" s="1"/>
      <c r="UND314" s="1"/>
      <c r="UNE314" s="1"/>
      <c r="UNF314" s="1"/>
      <c r="UNG314" s="1"/>
      <c r="UNH314" s="1"/>
      <c r="UNI314" s="1"/>
      <c r="UNJ314" s="1"/>
      <c r="UNK314" s="1"/>
      <c r="UNL314" s="1"/>
      <c r="UNM314" s="1"/>
      <c r="UNN314" s="1"/>
      <c r="UNO314" s="1"/>
      <c r="UNP314" s="1"/>
      <c r="UNQ314" s="1"/>
      <c r="UNR314" s="1"/>
      <c r="UNS314" s="1"/>
      <c r="UNT314" s="1"/>
      <c r="UNU314" s="1"/>
      <c r="UNV314" s="1"/>
      <c r="UNW314" s="1"/>
      <c r="UNX314" s="1"/>
      <c r="UNY314" s="1"/>
      <c r="UNZ314" s="1"/>
      <c r="UOA314" s="1"/>
      <c r="UOB314" s="1"/>
      <c r="UOC314" s="1"/>
      <c r="UOD314" s="1"/>
      <c r="UOE314" s="1"/>
      <c r="UOF314" s="1"/>
      <c r="UOG314" s="1"/>
      <c r="UOH314" s="1"/>
      <c r="UOI314" s="1"/>
      <c r="UOJ314" s="1"/>
      <c r="UOK314" s="1"/>
      <c r="UOL314" s="1"/>
      <c r="UOM314" s="1"/>
      <c r="UON314" s="1"/>
      <c r="UOO314" s="1"/>
      <c r="UOP314" s="1"/>
      <c r="UOQ314" s="1"/>
      <c r="UOR314" s="1"/>
      <c r="UOS314" s="1"/>
      <c r="UOT314" s="1"/>
      <c r="UOU314" s="1"/>
      <c r="UOV314" s="1"/>
      <c r="UOW314" s="1"/>
      <c r="UOX314" s="1"/>
      <c r="UOY314" s="1"/>
      <c r="UOZ314" s="1"/>
      <c r="UPA314" s="1"/>
      <c r="UPB314" s="1"/>
      <c r="UPC314" s="1"/>
      <c r="UPD314" s="1"/>
      <c r="UPE314" s="1"/>
      <c r="UPF314" s="1"/>
      <c r="UPG314" s="1"/>
      <c r="UPH314" s="1"/>
      <c r="UPI314" s="1"/>
      <c r="UPJ314" s="1"/>
      <c r="UPK314" s="1"/>
      <c r="UPL314" s="1"/>
      <c r="UPM314" s="1"/>
      <c r="UPN314" s="1"/>
      <c r="UPO314" s="1"/>
      <c r="UPP314" s="1"/>
      <c r="UPQ314" s="1"/>
      <c r="UPR314" s="1"/>
      <c r="UPS314" s="1"/>
      <c r="UPT314" s="1"/>
      <c r="UPU314" s="1"/>
      <c r="UPV314" s="1"/>
      <c r="UPW314" s="1"/>
      <c r="UPX314" s="1"/>
      <c r="UPY314" s="1"/>
      <c r="UPZ314" s="1"/>
      <c r="UQA314" s="1"/>
      <c r="UQB314" s="1"/>
      <c r="UQC314" s="1"/>
      <c r="UQD314" s="1"/>
      <c r="UQE314" s="1"/>
      <c r="UQF314" s="1"/>
      <c r="UQG314" s="1"/>
      <c r="UQH314" s="1"/>
      <c r="UQI314" s="1"/>
      <c r="UQJ314" s="1"/>
      <c r="UQK314" s="1"/>
      <c r="UQL314" s="1"/>
      <c r="UQM314" s="1"/>
      <c r="UQN314" s="1"/>
      <c r="UQO314" s="1"/>
      <c r="UQP314" s="1"/>
      <c r="UQQ314" s="1"/>
      <c r="UQR314" s="1"/>
      <c r="UQS314" s="1"/>
      <c r="UQT314" s="1"/>
      <c r="UQU314" s="1"/>
      <c r="UQV314" s="1"/>
      <c r="UQW314" s="1"/>
      <c r="UQX314" s="1"/>
      <c r="UQY314" s="1"/>
      <c r="UQZ314" s="1"/>
      <c r="URA314" s="1"/>
      <c r="URB314" s="1"/>
      <c r="URC314" s="1"/>
      <c r="URD314" s="1"/>
      <c r="URE314" s="1"/>
      <c r="URF314" s="1"/>
      <c r="URG314" s="1"/>
      <c r="URH314" s="1"/>
      <c r="URI314" s="1"/>
      <c r="URJ314" s="1"/>
      <c r="URK314" s="1"/>
      <c r="URL314" s="1"/>
      <c r="URM314" s="1"/>
      <c r="URN314" s="1"/>
      <c r="URO314" s="1"/>
      <c r="URP314" s="1"/>
      <c r="URQ314" s="1"/>
      <c r="URR314" s="1"/>
      <c r="URS314" s="1"/>
      <c r="URT314" s="1"/>
      <c r="URU314" s="1"/>
      <c r="URV314" s="1"/>
      <c r="URW314" s="1"/>
      <c r="URX314" s="1"/>
      <c r="URY314" s="1"/>
      <c r="URZ314" s="1"/>
      <c r="USA314" s="1"/>
      <c r="USB314" s="1"/>
      <c r="USC314" s="1"/>
      <c r="USD314" s="1"/>
      <c r="USE314" s="1"/>
      <c r="USF314" s="1"/>
      <c r="USG314" s="1"/>
      <c r="USH314" s="1"/>
      <c r="USI314" s="1"/>
      <c r="USJ314" s="1"/>
      <c r="USK314" s="1"/>
      <c r="USL314" s="1"/>
      <c r="USM314" s="1"/>
      <c r="USN314" s="1"/>
      <c r="USO314" s="1"/>
      <c r="USP314" s="1"/>
      <c r="USQ314" s="1"/>
      <c r="USR314" s="1"/>
      <c r="USS314" s="1"/>
      <c r="UST314" s="1"/>
      <c r="USU314" s="1"/>
      <c r="USV314" s="1"/>
      <c r="USW314" s="1"/>
      <c r="USX314" s="1"/>
      <c r="USY314" s="1"/>
      <c r="USZ314" s="1"/>
      <c r="UTA314" s="1"/>
      <c r="UTB314" s="1"/>
      <c r="UTC314" s="1"/>
      <c r="UTD314" s="1"/>
      <c r="UTE314" s="1"/>
      <c r="UTF314" s="1"/>
      <c r="UTG314" s="1"/>
      <c r="UTH314" s="1"/>
      <c r="UTI314" s="1"/>
      <c r="UTJ314" s="1"/>
      <c r="UTK314" s="1"/>
      <c r="UTL314" s="1"/>
      <c r="UTM314" s="1"/>
      <c r="UTN314" s="1"/>
      <c r="UTO314" s="1"/>
      <c r="UTP314" s="1"/>
      <c r="UTQ314" s="1"/>
      <c r="UTR314" s="1"/>
      <c r="UTS314" s="1"/>
      <c r="UTT314" s="1"/>
      <c r="UTU314" s="1"/>
      <c r="UTV314" s="1"/>
      <c r="UTW314" s="1"/>
      <c r="UTX314" s="1"/>
      <c r="UTY314" s="1"/>
      <c r="UTZ314" s="1"/>
      <c r="UUA314" s="1"/>
      <c r="UUB314" s="1"/>
      <c r="UUC314" s="1"/>
      <c r="UUD314" s="1"/>
      <c r="UUE314" s="1"/>
      <c r="UUF314" s="1"/>
      <c r="UUG314" s="1"/>
      <c r="UUH314" s="1"/>
      <c r="UUI314" s="1"/>
      <c r="UUJ314" s="1"/>
      <c r="UUK314" s="1"/>
      <c r="UUL314" s="1"/>
      <c r="UUM314" s="1"/>
      <c r="UUN314" s="1"/>
      <c r="UUO314" s="1"/>
      <c r="UUP314" s="1"/>
      <c r="UUQ314" s="1"/>
      <c r="UUR314" s="1"/>
      <c r="UUS314" s="1"/>
      <c r="UUT314" s="1"/>
      <c r="UUU314" s="1"/>
      <c r="UUV314" s="1"/>
      <c r="UUW314" s="1"/>
      <c r="UUX314" s="1"/>
      <c r="UUY314" s="1"/>
      <c r="UUZ314" s="1"/>
      <c r="UVA314" s="1"/>
      <c r="UVB314" s="1"/>
      <c r="UVC314" s="1"/>
      <c r="UVD314" s="1"/>
      <c r="UVE314" s="1"/>
      <c r="UVF314" s="1"/>
      <c r="UVG314" s="1"/>
      <c r="UVH314" s="1"/>
      <c r="UVI314" s="1"/>
      <c r="UVJ314" s="1"/>
      <c r="UVK314" s="1"/>
      <c r="UVL314" s="1"/>
      <c r="UVM314" s="1"/>
      <c r="UVN314" s="1"/>
      <c r="UVO314" s="1"/>
      <c r="UVP314" s="1"/>
      <c r="UVQ314" s="1"/>
      <c r="UVR314" s="1"/>
      <c r="UVS314" s="1"/>
      <c r="UVT314" s="1"/>
      <c r="UVU314" s="1"/>
      <c r="UVV314" s="1"/>
      <c r="UVW314" s="1"/>
      <c r="UVX314" s="1"/>
      <c r="UVY314" s="1"/>
      <c r="UVZ314" s="1"/>
      <c r="UWA314" s="1"/>
      <c r="UWB314" s="1"/>
      <c r="UWC314" s="1"/>
      <c r="UWD314" s="1"/>
      <c r="UWE314" s="1"/>
      <c r="UWF314" s="1"/>
      <c r="UWG314" s="1"/>
      <c r="UWH314" s="1"/>
      <c r="UWI314" s="1"/>
      <c r="UWJ314" s="1"/>
      <c r="UWK314" s="1"/>
      <c r="UWL314" s="1"/>
      <c r="UWM314" s="1"/>
      <c r="UWN314" s="1"/>
      <c r="UWO314" s="1"/>
      <c r="UWP314" s="1"/>
      <c r="UWQ314" s="1"/>
      <c r="UWR314" s="1"/>
      <c r="UWS314" s="1"/>
      <c r="UWT314" s="1"/>
      <c r="UWU314" s="1"/>
      <c r="UWV314" s="1"/>
      <c r="UWW314" s="1"/>
      <c r="UWX314" s="1"/>
      <c r="UWY314" s="1"/>
      <c r="UWZ314" s="1"/>
      <c r="UXA314" s="1"/>
      <c r="UXB314" s="1"/>
      <c r="UXC314" s="1"/>
      <c r="UXD314" s="1"/>
      <c r="UXE314" s="1"/>
      <c r="UXF314" s="1"/>
      <c r="UXG314" s="1"/>
      <c r="UXH314" s="1"/>
      <c r="UXI314" s="1"/>
      <c r="UXJ314" s="1"/>
      <c r="UXK314" s="1"/>
      <c r="UXL314" s="1"/>
      <c r="UXM314" s="1"/>
      <c r="UXN314" s="1"/>
      <c r="UXO314" s="1"/>
      <c r="UXP314" s="1"/>
      <c r="UXQ314" s="1"/>
      <c r="UXR314" s="1"/>
      <c r="UXS314" s="1"/>
      <c r="UXT314" s="1"/>
      <c r="UXU314" s="1"/>
      <c r="UXV314" s="1"/>
      <c r="UXW314" s="1"/>
      <c r="UXX314" s="1"/>
      <c r="UXY314" s="1"/>
      <c r="UXZ314" s="1"/>
      <c r="UYA314" s="1"/>
      <c r="UYB314" s="1"/>
      <c r="UYC314" s="1"/>
      <c r="UYD314" s="1"/>
      <c r="UYE314" s="1"/>
      <c r="UYF314" s="1"/>
      <c r="UYG314" s="1"/>
      <c r="UYH314" s="1"/>
      <c r="UYI314" s="1"/>
      <c r="UYJ314" s="1"/>
      <c r="UYK314" s="1"/>
      <c r="UYL314" s="1"/>
      <c r="UYM314" s="1"/>
      <c r="UYN314" s="1"/>
      <c r="UYO314" s="1"/>
      <c r="UYP314" s="1"/>
      <c r="UYQ314" s="1"/>
      <c r="UYR314" s="1"/>
      <c r="UYS314" s="1"/>
      <c r="UYT314" s="1"/>
      <c r="UYU314" s="1"/>
      <c r="UYV314" s="1"/>
      <c r="UYW314" s="1"/>
      <c r="UYX314" s="1"/>
      <c r="UYY314" s="1"/>
      <c r="UYZ314" s="1"/>
      <c r="UZA314" s="1"/>
      <c r="UZB314" s="1"/>
      <c r="UZC314" s="1"/>
      <c r="UZD314" s="1"/>
      <c r="UZE314" s="1"/>
      <c r="UZF314" s="1"/>
      <c r="UZG314" s="1"/>
      <c r="UZH314" s="1"/>
      <c r="UZI314" s="1"/>
      <c r="UZJ314" s="1"/>
      <c r="UZK314" s="1"/>
      <c r="UZL314" s="1"/>
      <c r="UZM314" s="1"/>
      <c r="UZN314" s="1"/>
      <c r="UZO314" s="1"/>
      <c r="UZP314" s="1"/>
      <c r="UZQ314" s="1"/>
      <c r="UZR314" s="1"/>
      <c r="UZS314" s="1"/>
      <c r="UZT314" s="1"/>
      <c r="UZU314" s="1"/>
      <c r="UZV314" s="1"/>
      <c r="UZW314" s="1"/>
      <c r="UZX314" s="1"/>
      <c r="UZY314" s="1"/>
      <c r="UZZ314" s="1"/>
      <c r="VAA314" s="1"/>
      <c r="VAB314" s="1"/>
      <c r="VAC314" s="1"/>
      <c r="VAD314" s="1"/>
      <c r="VAE314" s="1"/>
      <c r="VAF314" s="1"/>
      <c r="VAG314" s="1"/>
      <c r="VAH314" s="1"/>
      <c r="VAI314" s="1"/>
      <c r="VAJ314" s="1"/>
      <c r="VAK314" s="1"/>
      <c r="VAL314" s="1"/>
      <c r="VAM314" s="1"/>
      <c r="VAN314" s="1"/>
      <c r="VAO314" s="1"/>
      <c r="VAP314" s="1"/>
      <c r="VAQ314" s="1"/>
      <c r="VAR314" s="1"/>
      <c r="VAS314" s="1"/>
      <c r="VAT314" s="1"/>
      <c r="VAU314" s="1"/>
      <c r="VAV314" s="1"/>
      <c r="VAW314" s="1"/>
      <c r="VAX314" s="1"/>
      <c r="VAY314" s="1"/>
      <c r="VAZ314" s="1"/>
      <c r="VBA314" s="1"/>
      <c r="VBB314" s="1"/>
      <c r="VBC314" s="1"/>
      <c r="VBD314" s="1"/>
      <c r="VBE314" s="1"/>
      <c r="VBF314" s="1"/>
      <c r="VBG314" s="1"/>
      <c r="VBH314" s="1"/>
      <c r="VBI314" s="1"/>
      <c r="VBJ314" s="1"/>
      <c r="VBK314" s="1"/>
      <c r="VBL314" s="1"/>
      <c r="VBM314" s="1"/>
      <c r="VBN314" s="1"/>
      <c r="VBO314" s="1"/>
      <c r="VBP314" s="1"/>
      <c r="VBQ314" s="1"/>
      <c r="VBR314" s="1"/>
      <c r="VBS314" s="1"/>
      <c r="VBT314" s="1"/>
      <c r="VBU314" s="1"/>
      <c r="VBV314" s="1"/>
      <c r="VBW314" s="1"/>
      <c r="VBX314" s="1"/>
      <c r="VBY314" s="1"/>
      <c r="VBZ314" s="1"/>
      <c r="VCA314" s="1"/>
      <c r="VCB314" s="1"/>
      <c r="VCC314" s="1"/>
      <c r="VCD314" s="1"/>
      <c r="VCE314" s="1"/>
      <c r="VCF314" s="1"/>
      <c r="VCG314" s="1"/>
      <c r="VCH314" s="1"/>
      <c r="VCI314" s="1"/>
      <c r="VCJ314" s="1"/>
      <c r="VCK314" s="1"/>
      <c r="VCL314" s="1"/>
      <c r="VCM314" s="1"/>
      <c r="VCN314" s="1"/>
      <c r="VCO314" s="1"/>
      <c r="VCP314" s="1"/>
      <c r="VCQ314" s="1"/>
      <c r="VCR314" s="1"/>
      <c r="VCS314" s="1"/>
      <c r="VCT314" s="1"/>
      <c r="VCU314" s="1"/>
      <c r="VCV314" s="1"/>
      <c r="VCW314" s="1"/>
      <c r="VCX314" s="1"/>
      <c r="VCY314" s="1"/>
      <c r="VCZ314" s="1"/>
      <c r="VDA314" s="1"/>
      <c r="VDB314" s="1"/>
      <c r="VDC314" s="1"/>
      <c r="VDD314" s="1"/>
      <c r="VDE314" s="1"/>
      <c r="VDF314" s="1"/>
      <c r="VDG314" s="1"/>
      <c r="VDH314" s="1"/>
      <c r="VDI314" s="1"/>
      <c r="VDJ314" s="1"/>
      <c r="VDK314" s="1"/>
      <c r="VDL314" s="1"/>
      <c r="VDM314" s="1"/>
      <c r="VDN314" s="1"/>
      <c r="VDO314" s="1"/>
      <c r="VDP314" s="1"/>
      <c r="VDQ314" s="1"/>
      <c r="VDR314" s="1"/>
      <c r="VDS314" s="1"/>
      <c r="VDT314" s="1"/>
      <c r="VDU314" s="1"/>
      <c r="VDV314" s="1"/>
      <c r="VDW314" s="1"/>
      <c r="VDX314" s="1"/>
      <c r="VDY314" s="1"/>
      <c r="VDZ314" s="1"/>
      <c r="VEA314" s="1"/>
      <c r="VEB314" s="1"/>
      <c r="VEC314" s="1"/>
      <c r="VED314" s="1"/>
      <c r="VEE314" s="1"/>
      <c r="VEF314" s="1"/>
      <c r="VEG314" s="1"/>
      <c r="VEH314" s="1"/>
      <c r="VEI314" s="1"/>
      <c r="VEJ314" s="1"/>
      <c r="VEK314" s="1"/>
      <c r="VEL314" s="1"/>
      <c r="VEM314" s="1"/>
      <c r="VEN314" s="1"/>
      <c r="VEO314" s="1"/>
      <c r="VEP314" s="1"/>
      <c r="VEQ314" s="1"/>
      <c r="VER314" s="1"/>
      <c r="VES314" s="1"/>
      <c r="VET314" s="1"/>
      <c r="VEU314" s="1"/>
      <c r="VEV314" s="1"/>
      <c r="VEW314" s="1"/>
      <c r="VEX314" s="1"/>
      <c r="VEY314" s="1"/>
      <c r="VEZ314" s="1"/>
      <c r="VFA314" s="1"/>
      <c r="VFB314" s="1"/>
      <c r="VFC314" s="1"/>
      <c r="VFD314" s="1"/>
      <c r="VFE314" s="1"/>
      <c r="VFF314" s="1"/>
      <c r="VFG314" s="1"/>
      <c r="VFH314" s="1"/>
      <c r="VFI314" s="1"/>
      <c r="VFJ314" s="1"/>
      <c r="VFK314" s="1"/>
      <c r="VFL314" s="1"/>
      <c r="VFM314" s="1"/>
      <c r="VFN314" s="1"/>
      <c r="VFO314" s="1"/>
      <c r="VFP314" s="1"/>
      <c r="VFQ314" s="1"/>
      <c r="VFR314" s="1"/>
      <c r="VFS314" s="1"/>
      <c r="VFT314" s="1"/>
      <c r="VFU314" s="1"/>
      <c r="VFV314" s="1"/>
      <c r="VFW314" s="1"/>
      <c r="VFX314" s="1"/>
      <c r="VFY314" s="1"/>
      <c r="VFZ314" s="1"/>
      <c r="VGA314" s="1"/>
      <c r="VGB314" s="1"/>
      <c r="VGC314" s="1"/>
      <c r="VGD314" s="1"/>
      <c r="VGE314" s="1"/>
      <c r="VGF314" s="1"/>
      <c r="VGG314" s="1"/>
      <c r="VGH314" s="1"/>
      <c r="VGI314" s="1"/>
      <c r="VGJ314" s="1"/>
      <c r="VGK314" s="1"/>
      <c r="VGL314" s="1"/>
      <c r="VGM314" s="1"/>
      <c r="VGN314" s="1"/>
      <c r="VGO314" s="1"/>
      <c r="VGP314" s="1"/>
      <c r="VGQ314" s="1"/>
      <c r="VGR314" s="1"/>
      <c r="VGS314" s="1"/>
      <c r="VGT314" s="1"/>
      <c r="VGU314" s="1"/>
      <c r="VGV314" s="1"/>
      <c r="VGW314" s="1"/>
      <c r="VGX314" s="1"/>
    </row>
    <row r="315" spans="1:15078" s="66" customForma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  <c r="IX315" s="1"/>
      <c r="IY315" s="1"/>
      <c r="IZ315" s="1"/>
      <c r="JA315" s="1"/>
      <c r="JB315" s="1"/>
      <c r="JC315" s="1"/>
      <c r="JD315" s="1"/>
      <c r="JE315" s="1"/>
      <c r="JF315" s="1"/>
      <c r="JG315" s="1"/>
      <c r="JH315" s="1"/>
      <c r="JI315" s="1"/>
      <c r="JJ315" s="1"/>
      <c r="JK315" s="1"/>
      <c r="JL315" s="1"/>
      <c r="JM315" s="1"/>
      <c r="JN315" s="1"/>
      <c r="JO315" s="1"/>
      <c r="JP315" s="1"/>
      <c r="JQ315" s="1"/>
      <c r="JR315" s="1"/>
      <c r="JS315" s="1"/>
      <c r="JT315" s="1"/>
      <c r="JU315" s="1"/>
      <c r="JV315" s="1"/>
      <c r="JW315" s="1"/>
      <c r="JX315" s="1"/>
      <c r="JY315" s="1"/>
      <c r="JZ315" s="1"/>
      <c r="KA315" s="1"/>
      <c r="KB315" s="1"/>
      <c r="KC315" s="1"/>
      <c r="KD315" s="1"/>
      <c r="KE315" s="1"/>
      <c r="KF315" s="1"/>
      <c r="KG315" s="1"/>
      <c r="KH315" s="1"/>
      <c r="KI315" s="1"/>
      <c r="KJ315" s="1"/>
      <c r="KK315" s="1"/>
      <c r="KL315" s="1"/>
      <c r="KM315" s="1"/>
      <c r="KN315" s="1"/>
      <c r="KO315" s="1"/>
      <c r="KP315" s="1"/>
      <c r="KQ315" s="1"/>
      <c r="KR315" s="1"/>
      <c r="KS315" s="1"/>
      <c r="KT315" s="1"/>
      <c r="KU315" s="1"/>
      <c r="KV315" s="1"/>
      <c r="KW315" s="1"/>
      <c r="KX315" s="1"/>
      <c r="KY315" s="1"/>
      <c r="KZ315" s="1"/>
      <c r="LA315" s="1"/>
      <c r="LB315" s="1"/>
      <c r="LC315" s="1"/>
      <c r="LD315" s="1"/>
      <c r="LE315" s="1"/>
      <c r="LF315" s="1"/>
      <c r="LG315" s="1"/>
      <c r="LH315" s="1"/>
      <c r="LI315" s="1"/>
      <c r="LJ315" s="1"/>
      <c r="LK315" s="1"/>
      <c r="LL315" s="1"/>
      <c r="LM315" s="1"/>
      <c r="LN315" s="1"/>
      <c r="LO315" s="1"/>
      <c r="LP315" s="1"/>
      <c r="LQ315" s="1"/>
      <c r="LR315" s="1"/>
      <c r="LS315" s="1"/>
      <c r="LT315" s="1"/>
      <c r="LU315" s="1"/>
      <c r="LV315" s="1"/>
      <c r="LW315" s="1"/>
      <c r="LX315" s="1"/>
      <c r="LY315" s="1"/>
      <c r="LZ315" s="1"/>
      <c r="MA315" s="1"/>
      <c r="MB315" s="1"/>
      <c r="MC315" s="1"/>
      <c r="MD315" s="1"/>
      <c r="ME315" s="1"/>
      <c r="MF315" s="1"/>
      <c r="MG315" s="1"/>
      <c r="MH315" s="1"/>
      <c r="MI315" s="1"/>
      <c r="MJ315" s="1"/>
      <c r="MK315" s="1"/>
      <c r="ML315" s="1"/>
      <c r="MM315" s="1"/>
      <c r="MN315" s="1"/>
      <c r="MO315" s="1"/>
      <c r="MP315" s="1"/>
      <c r="MQ315" s="1"/>
      <c r="MR315" s="1"/>
      <c r="MS315" s="1"/>
      <c r="MT315" s="1"/>
      <c r="MU315" s="1"/>
      <c r="MV315" s="1"/>
      <c r="MW315" s="1"/>
      <c r="MX315" s="1"/>
      <c r="MY315" s="1"/>
      <c r="MZ315" s="1"/>
      <c r="NA315" s="1"/>
      <c r="NB315" s="1"/>
      <c r="NC315" s="1"/>
      <c r="ND315" s="1"/>
      <c r="NE315" s="1"/>
      <c r="NF315" s="1"/>
      <c r="NG315" s="1"/>
      <c r="NH315" s="1"/>
      <c r="NI315" s="1"/>
      <c r="NJ315" s="1"/>
      <c r="NK315" s="1"/>
      <c r="NL315" s="1"/>
      <c r="NM315" s="1"/>
      <c r="NN315" s="1"/>
      <c r="NO315" s="1"/>
      <c r="NP315" s="1"/>
      <c r="NQ315" s="1"/>
      <c r="NR315" s="1"/>
      <c r="NS315" s="1"/>
      <c r="NT315" s="1"/>
      <c r="NU315" s="1"/>
      <c r="NV315" s="1"/>
      <c r="NW315" s="1"/>
      <c r="NX315" s="1"/>
      <c r="NY315" s="1"/>
      <c r="NZ315" s="1"/>
      <c r="OA315" s="1"/>
      <c r="OB315" s="1"/>
      <c r="OC315" s="1"/>
      <c r="OD315" s="1"/>
      <c r="OE315" s="1"/>
      <c r="OF315" s="1"/>
      <c r="OG315" s="1"/>
      <c r="OH315" s="1"/>
      <c r="OI315" s="1"/>
      <c r="OJ315" s="1"/>
      <c r="OK315" s="1"/>
      <c r="OL315" s="1"/>
      <c r="OM315" s="1"/>
      <c r="ON315" s="1"/>
      <c r="OO315" s="1"/>
      <c r="OP315" s="1"/>
      <c r="OQ315" s="1"/>
      <c r="OR315" s="1"/>
      <c r="OS315" s="1"/>
      <c r="OT315" s="1"/>
      <c r="OU315" s="1"/>
      <c r="OV315" s="1"/>
      <c r="OW315" s="1"/>
      <c r="OX315" s="1"/>
      <c r="OY315" s="1"/>
      <c r="OZ315" s="1"/>
      <c r="PA315" s="1"/>
      <c r="PB315" s="1"/>
      <c r="PC315" s="1"/>
      <c r="PD315" s="1"/>
      <c r="PE315" s="1"/>
      <c r="PF315" s="1"/>
      <c r="PG315" s="1"/>
      <c r="PH315" s="1"/>
      <c r="PI315" s="1"/>
      <c r="PJ315" s="1"/>
      <c r="PK315" s="1"/>
      <c r="PL315" s="1"/>
      <c r="PM315" s="1"/>
      <c r="PN315" s="1"/>
      <c r="PO315" s="1"/>
      <c r="PP315" s="1"/>
      <c r="PQ315" s="1"/>
      <c r="PR315" s="1"/>
      <c r="PS315" s="1"/>
      <c r="PT315" s="1"/>
      <c r="PU315" s="1"/>
      <c r="PV315" s="1"/>
      <c r="PW315" s="1"/>
      <c r="PX315" s="1"/>
      <c r="PY315" s="1"/>
      <c r="PZ315" s="1"/>
      <c r="QA315" s="1"/>
      <c r="QB315" s="1"/>
      <c r="QC315" s="1"/>
      <c r="QD315" s="1"/>
      <c r="QE315" s="1"/>
      <c r="QF315" s="1"/>
      <c r="QG315" s="1"/>
      <c r="QH315" s="1"/>
      <c r="QI315" s="1"/>
      <c r="QJ315" s="1"/>
      <c r="QK315" s="1"/>
      <c r="QL315" s="1"/>
      <c r="QM315" s="1"/>
      <c r="QN315" s="1"/>
      <c r="QO315" s="1"/>
      <c r="QP315" s="1"/>
      <c r="QQ315" s="1"/>
      <c r="QR315" s="1"/>
      <c r="QS315" s="1"/>
      <c r="QT315" s="1"/>
      <c r="QU315" s="1"/>
      <c r="QV315" s="1"/>
      <c r="QW315" s="1"/>
      <c r="QX315" s="1"/>
      <c r="QY315" s="1"/>
      <c r="QZ315" s="1"/>
      <c r="RA315" s="1"/>
      <c r="RB315" s="1"/>
      <c r="RC315" s="1"/>
      <c r="RD315" s="1"/>
      <c r="RE315" s="1"/>
      <c r="RF315" s="1"/>
      <c r="RG315" s="1"/>
      <c r="RH315" s="1"/>
      <c r="RI315" s="1"/>
      <c r="RJ315" s="1"/>
      <c r="RK315" s="1"/>
      <c r="RL315" s="1"/>
      <c r="RM315" s="1"/>
      <c r="RN315" s="1"/>
      <c r="RO315" s="1"/>
      <c r="RP315" s="1"/>
      <c r="RQ315" s="1"/>
      <c r="RR315" s="1"/>
      <c r="RS315" s="1"/>
      <c r="RT315" s="1"/>
      <c r="RU315" s="1"/>
      <c r="RV315" s="1"/>
      <c r="RW315" s="1"/>
      <c r="RX315" s="1"/>
      <c r="RY315" s="1"/>
      <c r="RZ315" s="1"/>
      <c r="SA315" s="1"/>
      <c r="SB315" s="1"/>
      <c r="SC315" s="1"/>
      <c r="SD315" s="1"/>
      <c r="SE315" s="1"/>
      <c r="SF315" s="1"/>
      <c r="SG315" s="1"/>
      <c r="SH315" s="1"/>
      <c r="SI315" s="1"/>
      <c r="SJ315" s="1"/>
      <c r="SK315" s="1"/>
      <c r="SL315" s="1"/>
      <c r="SM315" s="1"/>
      <c r="SN315" s="1"/>
      <c r="SO315" s="1"/>
      <c r="SP315" s="1"/>
      <c r="SQ315" s="1"/>
      <c r="SR315" s="1"/>
      <c r="SS315" s="1"/>
      <c r="ST315" s="1"/>
      <c r="SU315" s="1"/>
      <c r="SV315" s="1"/>
      <c r="SW315" s="1"/>
      <c r="SX315" s="1"/>
      <c r="SY315" s="1"/>
      <c r="SZ315" s="1"/>
      <c r="TA315" s="1"/>
      <c r="TB315" s="1"/>
      <c r="TC315" s="1"/>
      <c r="TD315" s="1"/>
      <c r="TE315" s="1"/>
      <c r="TF315" s="1"/>
      <c r="TG315" s="1"/>
      <c r="TH315" s="1"/>
      <c r="TI315" s="1"/>
      <c r="TJ315" s="1"/>
      <c r="TK315" s="1"/>
      <c r="TL315" s="1"/>
      <c r="TM315" s="1"/>
      <c r="TN315" s="1"/>
      <c r="TO315" s="1"/>
      <c r="TP315" s="1"/>
      <c r="TQ315" s="1"/>
      <c r="TR315" s="1"/>
      <c r="TS315" s="1"/>
      <c r="TT315" s="1"/>
      <c r="TU315" s="1"/>
      <c r="TV315" s="1"/>
      <c r="TW315" s="1"/>
      <c r="TX315" s="1"/>
      <c r="TY315" s="1"/>
      <c r="TZ315" s="1"/>
      <c r="UA315" s="1"/>
      <c r="UB315" s="1"/>
      <c r="UC315" s="1"/>
      <c r="UD315" s="1"/>
      <c r="UE315" s="1"/>
      <c r="UF315" s="1"/>
      <c r="UG315" s="1"/>
      <c r="UH315" s="1"/>
      <c r="UI315" s="1"/>
      <c r="UJ315" s="1"/>
      <c r="UK315" s="1"/>
      <c r="UL315" s="1"/>
      <c r="UM315" s="1"/>
      <c r="UN315" s="1"/>
      <c r="UO315" s="1"/>
      <c r="UP315" s="1"/>
      <c r="UQ315" s="1"/>
      <c r="UR315" s="1"/>
      <c r="US315" s="1"/>
      <c r="UT315" s="1"/>
      <c r="UU315" s="1"/>
      <c r="UV315" s="1"/>
      <c r="UW315" s="1"/>
      <c r="UX315" s="1"/>
      <c r="UY315" s="1"/>
      <c r="UZ315" s="1"/>
      <c r="VA315" s="1"/>
      <c r="VB315" s="1"/>
      <c r="VC315" s="1"/>
      <c r="VD315" s="1"/>
      <c r="VE315" s="1"/>
      <c r="VF315" s="1"/>
      <c r="VG315" s="1"/>
      <c r="VH315" s="1"/>
      <c r="VI315" s="1"/>
      <c r="VJ315" s="1"/>
      <c r="VK315" s="1"/>
      <c r="VL315" s="1"/>
      <c r="VM315" s="1"/>
      <c r="VN315" s="1"/>
      <c r="VO315" s="1"/>
      <c r="VP315" s="1"/>
      <c r="VQ315" s="1"/>
      <c r="VR315" s="1"/>
      <c r="VS315" s="1"/>
      <c r="VT315" s="1"/>
      <c r="VU315" s="1"/>
      <c r="VV315" s="1"/>
      <c r="VW315" s="1"/>
      <c r="VX315" s="1"/>
      <c r="VY315" s="1"/>
      <c r="VZ315" s="1"/>
      <c r="WA315" s="1"/>
      <c r="WB315" s="1"/>
      <c r="WC315" s="1"/>
      <c r="WD315" s="1"/>
      <c r="WE315" s="1"/>
      <c r="WF315" s="1"/>
      <c r="WG315" s="1"/>
      <c r="WH315" s="1"/>
      <c r="WI315" s="1"/>
      <c r="WJ315" s="1"/>
      <c r="WK315" s="1"/>
      <c r="WL315" s="1"/>
      <c r="WM315" s="1"/>
      <c r="WN315" s="1"/>
      <c r="WO315" s="1"/>
      <c r="WP315" s="1"/>
      <c r="WQ315" s="1"/>
      <c r="WR315" s="1"/>
      <c r="WS315" s="1"/>
      <c r="WT315" s="1"/>
      <c r="WU315" s="1"/>
      <c r="WV315" s="1"/>
      <c r="WW315" s="1"/>
      <c r="WX315" s="1"/>
      <c r="WY315" s="1"/>
      <c r="WZ315" s="1"/>
      <c r="XA315" s="1"/>
      <c r="XB315" s="1"/>
      <c r="XC315" s="1"/>
      <c r="XD315" s="1"/>
      <c r="XE315" s="1"/>
      <c r="XF315" s="1"/>
      <c r="XG315" s="1"/>
      <c r="XH315" s="1"/>
      <c r="XI315" s="1"/>
      <c r="XJ315" s="1"/>
      <c r="XK315" s="1"/>
      <c r="XL315" s="1"/>
      <c r="XM315" s="1"/>
      <c r="XN315" s="1"/>
      <c r="XO315" s="1"/>
      <c r="XP315" s="1"/>
      <c r="XQ315" s="1"/>
      <c r="XR315" s="1"/>
      <c r="XS315" s="1"/>
      <c r="XT315" s="1"/>
      <c r="XU315" s="1"/>
      <c r="XV315" s="1"/>
      <c r="XW315" s="1"/>
      <c r="XX315" s="1"/>
      <c r="XY315" s="1"/>
      <c r="XZ315" s="1"/>
      <c r="YA315" s="1"/>
      <c r="YB315" s="1"/>
      <c r="YC315" s="1"/>
      <c r="YD315" s="1"/>
      <c r="YE315" s="1"/>
      <c r="YF315" s="1"/>
      <c r="YG315" s="1"/>
      <c r="YH315" s="1"/>
      <c r="YI315" s="1"/>
      <c r="YJ315" s="1"/>
      <c r="YK315" s="1"/>
      <c r="YL315" s="1"/>
      <c r="YM315" s="1"/>
      <c r="YN315" s="1"/>
      <c r="YO315" s="1"/>
      <c r="YP315" s="1"/>
      <c r="YQ315" s="1"/>
      <c r="YR315" s="1"/>
      <c r="YS315" s="1"/>
      <c r="YT315" s="1"/>
      <c r="YU315" s="1"/>
      <c r="YV315" s="1"/>
      <c r="YW315" s="1"/>
      <c r="YX315" s="1"/>
      <c r="YY315" s="1"/>
      <c r="YZ315" s="1"/>
      <c r="ZA315" s="1"/>
      <c r="ZB315" s="1"/>
      <c r="ZC315" s="1"/>
      <c r="ZD315" s="1"/>
      <c r="ZE315" s="1"/>
      <c r="ZF315" s="1"/>
      <c r="ZG315" s="1"/>
      <c r="ZH315" s="1"/>
      <c r="ZI315" s="1"/>
      <c r="ZJ315" s="1"/>
      <c r="ZK315" s="1"/>
      <c r="ZL315" s="1"/>
      <c r="ZM315" s="1"/>
      <c r="ZN315" s="1"/>
      <c r="ZO315" s="1"/>
      <c r="ZP315" s="1"/>
      <c r="ZQ315" s="1"/>
      <c r="ZR315" s="1"/>
      <c r="ZS315" s="1"/>
      <c r="ZT315" s="1"/>
      <c r="ZU315" s="1"/>
      <c r="ZV315" s="1"/>
      <c r="ZW315" s="1"/>
      <c r="ZX315" s="1"/>
      <c r="ZY315" s="1"/>
      <c r="ZZ315" s="1"/>
      <c r="AAA315" s="1"/>
      <c r="AAB315" s="1"/>
      <c r="AAC315" s="1"/>
      <c r="AAD315" s="1"/>
      <c r="AAE315" s="1"/>
      <c r="AAF315" s="1"/>
      <c r="AAG315" s="1"/>
      <c r="AAH315" s="1"/>
      <c r="AAI315" s="1"/>
      <c r="AAJ315" s="1"/>
      <c r="AAK315" s="1"/>
      <c r="AAL315" s="1"/>
      <c r="AAM315" s="1"/>
      <c r="AAN315" s="1"/>
      <c r="AAO315" s="1"/>
      <c r="AAP315" s="1"/>
      <c r="AAQ315" s="1"/>
      <c r="AAR315" s="1"/>
      <c r="AAS315" s="1"/>
      <c r="AAT315" s="1"/>
      <c r="AAU315" s="1"/>
      <c r="AAV315" s="1"/>
      <c r="AAW315" s="1"/>
      <c r="AAX315" s="1"/>
      <c r="AAY315" s="1"/>
      <c r="AAZ315" s="1"/>
      <c r="ABA315" s="1"/>
      <c r="ABB315" s="1"/>
      <c r="ABC315" s="1"/>
      <c r="ABD315" s="1"/>
      <c r="ABE315" s="1"/>
      <c r="ABF315" s="1"/>
      <c r="ABG315" s="1"/>
      <c r="ABH315" s="1"/>
      <c r="ABI315" s="1"/>
      <c r="ABJ315" s="1"/>
      <c r="ABK315" s="1"/>
      <c r="ABL315" s="1"/>
      <c r="ABM315" s="1"/>
      <c r="ABN315" s="1"/>
      <c r="ABO315" s="1"/>
      <c r="ABP315" s="1"/>
      <c r="ABQ315" s="1"/>
      <c r="ABR315" s="1"/>
      <c r="ABS315" s="1"/>
      <c r="ABT315" s="1"/>
      <c r="ABU315" s="1"/>
      <c r="ABV315" s="1"/>
      <c r="ABW315" s="1"/>
      <c r="ABX315" s="1"/>
      <c r="ABY315" s="1"/>
      <c r="ABZ315" s="1"/>
      <c r="ACA315" s="1"/>
      <c r="ACB315" s="1"/>
      <c r="ACC315" s="1"/>
      <c r="ACD315" s="1"/>
      <c r="ACE315" s="1"/>
      <c r="ACF315" s="1"/>
      <c r="ACG315" s="1"/>
      <c r="ACH315" s="1"/>
      <c r="ACI315" s="1"/>
      <c r="ACJ315" s="1"/>
      <c r="ACK315" s="1"/>
      <c r="ACL315" s="1"/>
      <c r="ACM315" s="1"/>
      <c r="ACN315" s="1"/>
      <c r="ACO315" s="1"/>
      <c r="ACP315" s="1"/>
      <c r="ACQ315" s="1"/>
      <c r="ACR315" s="1"/>
      <c r="ACS315" s="1"/>
      <c r="ACT315" s="1"/>
      <c r="ACU315" s="1"/>
      <c r="ACV315" s="1"/>
      <c r="ACW315" s="1"/>
      <c r="ACX315" s="1"/>
      <c r="ACY315" s="1"/>
      <c r="ACZ315" s="1"/>
      <c r="ADA315" s="1"/>
      <c r="ADB315" s="1"/>
      <c r="ADC315" s="1"/>
      <c r="ADD315" s="1"/>
      <c r="ADE315" s="1"/>
      <c r="ADF315" s="1"/>
      <c r="ADG315" s="1"/>
      <c r="ADH315" s="1"/>
      <c r="ADI315" s="1"/>
      <c r="ADJ315" s="1"/>
      <c r="ADK315" s="1"/>
      <c r="ADL315" s="1"/>
      <c r="ADM315" s="1"/>
      <c r="ADN315" s="1"/>
      <c r="ADO315" s="1"/>
      <c r="ADP315" s="1"/>
      <c r="ADQ315" s="1"/>
      <c r="ADR315" s="1"/>
      <c r="ADS315" s="1"/>
      <c r="ADT315" s="1"/>
      <c r="ADU315" s="1"/>
      <c r="ADV315" s="1"/>
      <c r="ADW315" s="1"/>
      <c r="ADX315" s="1"/>
      <c r="ADY315" s="1"/>
      <c r="ADZ315" s="1"/>
      <c r="AEA315" s="1"/>
      <c r="AEB315" s="1"/>
      <c r="AEC315" s="1"/>
      <c r="AED315" s="1"/>
      <c r="AEE315" s="1"/>
      <c r="AEF315" s="1"/>
      <c r="AEG315" s="1"/>
      <c r="AEH315" s="1"/>
      <c r="AEI315" s="1"/>
      <c r="AEJ315" s="1"/>
      <c r="AEK315" s="1"/>
      <c r="AEL315" s="1"/>
      <c r="AEM315" s="1"/>
      <c r="AEN315" s="1"/>
      <c r="AEO315" s="1"/>
      <c r="AEP315" s="1"/>
      <c r="AEQ315" s="1"/>
      <c r="AER315" s="1"/>
      <c r="AES315" s="1"/>
      <c r="AET315" s="1"/>
      <c r="AEU315" s="1"/>
      <c r="AEV315" s="1"/>
      <c r="AEW315" s="1"/>
      <c r="AEX315" s="1"/>
      <c r="AEY315" s="1"/>
      <c r="AEZ315" s="1"/>
      <c r="AFA315" s="1"/>
      <c r="AFB315" s="1"/>
      <c r="AFC315" s="1"/>
      <c r="AFD315" s="1"/>
      <c r="AFE315" s="1"/>
      <c r="AFF315" s="1"/>
      <c r="AFG315" s="1"/>
      <c r="AFH315" s="1"/>
      <c r="AFI315" s="1"/>
      <c r="AFJ315" s="1"/>
      <c r="AFK315" s="1"/>
      <c r="AFL315" s="1"/>
      <c r="AFM315" s="1"/>
      <c r="AFN315" s="1"/>
      <c r="AFO315" s="1"/>
      <c r="AFP315" s="1"/>
      <c r="AFQ315" s="1"/>
      <c r="AFR315" s="1"/>
      <c r="AFS315" s="1"/>
      <c r="AFT315" s="1"/>
      <c r="AFU315" s="1"/>
      <c r="AFV315" s="1"/>
      <c r="AFW315" s="1"/>
      <c r="AFX315" s="1"/>
      <c r="AFY315" s="1"/>
      <c r="AFZ315" s="1"/>
      <c r="AGA315" s="1"/>
      <c r="AGB315" s="1"/>
      <c r="AGC315" s="1"/>
      <c r="AGD315" s="1"/>
      <c r="AGE315" s="1"/>
      <c r="AGF315" s="1"/>
      <c r="AGG315" s="1"/>
      <c r="AGH315" s="1"/>
      <c r="AGI315" s="1"/>
      <c r="AGJ315" s="1"/>
      <c r="AGK315" s="1"/>
      <c r="AGL315" s="1"/>
      <c r="AGM315" s="1"/>
      <c r="AGN315" s="1"/>
      <c r="AGO315" s="1"/>
      <c r="AGP315" s="1"/>
      <c r="AGQ315" s="1"/>
      <c r="AGR315" s="1"/>
      <c r="AGS315" s="1"/>
      <c r="AGT315" s="1"/>
      <c r="AGU315" s="1"/>
      <c r="AGV315" s="1"/>
      <c r="AGW315" s="1"/>
      <c r="AGX315" s="1"/>
      <c r="AGY315" s="1"/>
      <c r="AGZ315" s="1"/>
      <c r="AHA315" s="1"/>
      <c r="AHB315" s="1"/>
      <c r="AHC315" s="1"/>
      <c r="AHD315" s="1"/>
      <c r="AHE315" s="1"/>
      <c r="AHF315" s="1"/>
      <c r="AHG315" s="1"/>
      <c r="AHH315" s="1"/>
      <c r="AHI315" s="1"/>
      <c r="AHJ315" s="1"/>
      <c r="AHK315" s="1"/>
      <c r="AHL315" s="1"/>
      <c r="AHM315" s="1"/>
      <c r="AHN315" s="1"/>
      <c r="AHO315" s="1"/>
      <c r="AHP315" s="1"/>
      <c r="AHQ315" s="1"/>
      <c r="AHR315" s="1"/>
      <c r="AHS315" s="1"/>
      <c r="AHT315" s="1"/>
      <c r="AHU315" s="1"/>
      <c r="AHV315" s="1"/>
      <c r="AHW315" s="1"/>
      <c r="AHX315" s="1"/>
      <c r="AHY315" s="1"/>
      <c r="AHZ315" s="1"/>
      <c r="AIA315" s="1"/>
      <c r="AIB315" s="1"/>
      <c r="AIC315" s="1"/>
      <c r="AID315" s="1"/>
      <c r="AIE315" s="1"/>
      <c r="AIF315" s="1"/>
      <c r="AIG315" s="1"/>
      <c r="AIH315" s="1"/>
      <c r="AII315" s="1"/>
      <c r="AIJ315" s="1"/>
      <c r="AIK315" s="1"/>
      <c r="AIL315" s="1"/>
      <c r="AIM315" s="1"/>
      <c r="AIN315" s="1"/>
      <c r="AIO315" s="1"/>
      <c r="AIP315" s="1"/>
      <c r="AIQ315" s="1"/>
      <c r="AIR315" s="1"/>
      <c r="AIS315" s="1"/>
      <c r="AIT315" s="1"/>
      <c r="AIU315" s="1"/>
      <c r="AIV315" s="1"/>
      <c r="AIW315" s="1"/>
      <c r="AIX315" s="1"/>
      <c r="AIY315" s="1"/>
      <c r="AIZ315" s="1"/>
      <c r="AJA315" s="1"/>
      <c r="AJB315" s="1"/>
      <c r="AJC315" s="1"/>
      <c r="AJD315" s="1"/>
      <c r="AJE315" s="1"/>
      <c r="AJF315" s="1"/>
      <c r="AJG315" s="1"/>
      <c r="AJH315" s="1"/>
      <c r="AJI315" s="1"/>
      <c r="AJJ315" s="1"/>
      <c r="AJK315" s="1"/>
      <c r="AJL315" s="1"/>
      <c r="AJM315" s="1"/>
      <c r="AJN315" s="1"/>
      <c r="AJO315" s="1"/>
      <c r="AJP315" s="1"/>
      <c r="AJQ315" s="1"/>
      <c r="AJR315" s="1"/>
      <c r="AJS315" s="1"/>
      <c r="AJT315" s="1"/>
      <c r="AJU315" s="1"/>
      <c r="AJV315" s="1"/>
      <c r="AJW315" s="1"/>
      <c r="AJX315" s="1"/>
      <c r="AJY315" s="1"/>
      <c r="AJZ315" s="1"/>
      <c r="AKA315" s="1"/>
      <c r="AKB315" s="1"/>
      <c r="AKC315" s="1"/>
      <c r="AKD315" s="1"/>
      <c r="AKE315" s="1"/>
      <c r="AKF315" s="1"/>
      <c r="AKG315" s="1"/>
      <c r="AKH315" s="1"/>
      <c r="AKI315" s="1"/>
      <c r="AKJ315" s="1"/>
      <c r="AKK315" s="1"/>
      <c r="AKL315" s="1"/>
      <c r="AKM315" s="1"/>
      <c r="AKN315" s="1"/>
      <c r="AKO315" s="1"/>
      <c r="AKP315" s="1"/>
      <c r="AKQ315" s="1"/>
      <c r="AKR315" s="1"/>
      <c r="AKS315" s="1"/>
      <c r="AKT315" s="1"/>
      <c r="AKU315" s="1"/>
      <c r="AKV315" s="1"/>
      <c r="AKW315" s="1"/>
      <c r="AKX315" s="1"/>
      <c r="AKY315" s="1"/>
      <c r="AKZ315" s="1"/>
      <c r="ALA315" s="1"/>
      <c r="ALB315" s="1"/>
      <c r="ALC315" s="1"/>
      <c r="ALD315" s="1"/>
      <c r="ALE315" s="1"/>
      <c r="ALF315" s="1"/>
      <c r="ALG315" s="1"/>
      <c r="ALH315" s="1"/>
      <c r="ALI315" s="1"/>
      <c r="ALJ315" s="1"/>
      <c r="ALK315" s="1"/>
      <c r="ALL315" s="1"/>
      <c r="ALM315" s="1"/>
      <c r="ALN315" s="1"/>
      <c r="ALO315" s="1"/>
      <c r="ALP315" s="1"/>
      <c r="ALQ315" s="1"/>
      <c r="ALR315" s="1"/>
      <c r="ALS315" s="1"/>
      <c r="ALT315" s="1"/>
      <c r="ALU315" s="1"/>
      <c r="ALV315" s="1"/>
      <c r="ALW315" s="1"/>
      <c r="ALX315" s="1"/>
      <c r="ALY315" s="1"/>
      <c r="ALZ315" s="1"/>
      <c r="AMA315" s="1"/>
      <c r="AMB315" s="1"/>
      <c r="AMC315" s="1"/>
      <c r="AMD315" s="1"/>
      <c r="AME315" s="1"/>
      <c r="AMF315" s="1"/>
      <c r="AMG315" s="1"/>
      <c r="AMH315" s="1"/>
      <c r="AMI315" s="1"/>
      <c r="AMJ315" s="1"/>
      <c r="AMK315" s="1"/>
      <c r="AML315" s="1"/>
      <c r="AMM315" s="1"/>
      <c r="AMN315" s="1"/>
      <c r="AMO315" s="1"/>
      <c r="AMP315" s="1"/>
      <c r="AMQ315" s="1"/>
      <c r="AMR315" s="1"/>
      <c r="AMS315" s="1"/>
      <c r="AMT315" s="1"/>
      <c r="AMU315" s="1"/>
      <c r="AMV315" s="1"/>
      <c r="AMW315" s="1"/>
      <c r="AMX315" s="1"/>
      <c r="AMY315" s="1"/>
      <c r="AMZ315" s="1"/>
      <c r="ANA315" s="1"/>
      <c r="ANB315" s="1"/>
      <c r="ANC315" s="1"/>
      <c r="AND315" s="1"/>
      <c r="ANE315" s="1"/>
      <c r="ANF315" s="1"/>
      <c r="ANG315" s="1"/>
      <c r="ANH315" s="1"/>
      <c r="ANI315" s="1"/>
      <c r="ANJ315" s="1"/>
      <c r="ANK315" s="1"/>
      <c r="ANL315" s="1"/>
      <c r="ANM315" s="1"/>
      <c r="ANN315" s="1"/>
      <c r="ANO315" s="1"/>
      <c r="ANP315" s="1"/>
      <c r="ANQ315" s="1"/>
      <c r="ANR315" s="1"/>
      <c r="ANS315" s="1"/>
      <c r="ANT315" s="1"/>
      <c r="ANU315" s="1"/>
      <c r="ANV315" s="1"/>
      <c r="ANW315" s="1"/>
      <c r="ANX315" s="1"/>
      <c r="ANY315" s="1"/>
      <c r="ANZ315" s="1"/>
      <c r="AOA315" s="1"/>
      <c r="AOB315" s="1"/>
      <c r="AOC315" s="1"/>
      <c r="AOD315" s="1"/>
      <c r="AOE315" s="1"/>
      <c r="AOF315" s="1"/>
      <c r="AOG315" s="1"/>
      <c r="AOH315" s="1"/>
      <c r="AOI315" s="1"/>
      <c r="AOJ315" s="1"/>
      <c r="AOK315" s="1"/>
      <c r="AOL315" s="1"/>
      <c r="AOM315" s="1"/>
      <c r="AON315" s="1"/>
      <c r="AOO315" s="1"/>
      <c r="AOP315" s="1"/>
      <c r="AOQ315" s="1"/>
      <c r="AOR315" s="1"/>
      <c r="AOS315" s="1"/>
      <c r="AOT315" s="1"/>
      <c r="AOU315" s="1"/>
      <c r="AOV315" s="1"/>
      <c r="AOW315" s="1"/>
      <c r="AOX315" s="1"/>
      <c r="AOY315" s="1"/>
      <c r="AOZ315" s="1"/>
      <c r="APA315" s="1"/>
      <c r="APB315" s="1"/>
      <c r="APC315" s="1"/>
      <c r="APD315" s="1"/>
      <c r="APE315" s="1"/>
      <c r="APF315" s="1"/>
      <c r="APG315" s="1"/>
      <c r="APH315" s="1"/>
      <c r="API315" s="1"/>
      <c r="APJ315" s="1"/>
      <c r="APK315" s="1"/>
      <c r="APL315" s="1"/>
      <c r="APM315" s="1"/>
      <c r="APN315" s="1"/>
      <c r="APO315" s="1"/>
      <c r="APP315" s="1"/>
      <c r="APQ315" s="1"/>
      <c r="APR315" s="1"/>
      <c r="APS315" s="1"/>
      <c r="APT315" s="1"/>
      <c r="APU315" s="1"/>
      <c r="APV315" s="1"/>
      <c r="APW315" s="1"/>
      <c r="APX315" s="1"/>
      <c r="APY315" s="1"/>
      <c r="APZ315" s="1"/>
      <c r="AQA315" s="1"/>
      <c r="AQB315" s="1"/>
      <c r="AQC315" s="1"/>
      <c r="AQD315" s="1"/>
      <c r="AQE315" s="1"/>
      <c r="AQF315" s="1"/>
      <c r="AQG315" s="1"/>
      <c r="AQH315" s="1"/>
      <c r="AQI315" s="1"/>
      <c r="AQJ315" s="1"/>
      <c r="AQK315" s="1"/>
      <c r="AQL315" s="1"/>
      <c r="AQM315" s="1"/>
      <c r="AQN315" s="1"/>
      <c r="AQO315" s="1"/>
      <c r="AQP315" s="1"/>
      <c r="AQQ315" s="1"/>
      <c r="AQR315" s="1"/>
      <c r="AQS315" s="1"/>
      <c r="AQT315" s="1"/>
      <c r="AQU315" s="1"/>
      <c r="AQV315" s="1"/>
      <c r="AQW315" s="1"/>
      <c r="AQX315" s="1"/>
      <c r="AQY315" s="1"/>
      <c r="AQZ315" s="1"/>
      <c r="ARA315" s="1"/>
      <c r="ARB315" s="1"/>
      <c r="ARC315" s="1"/>
      <c r="ARD315" s="1"/>
      <c r="ARE315" s="1"/>
      <c r="ARF315" s="1"/>
      <c r="ARG315" s="1"/>
      <c r="ARH315" s="1"/>
      <c r="ARI315" s="1"/>
      <c r="ARJ315" s="1"/>
      <c r="ARK315" s="1"/>
      <c r="ARL315" s="1"/>
      <c r="ARM315" s="1"/>
      <c r="ARN315" s="1"/>
      <c r="ARO315" s="1"/>
      <c r="ARP315" s="1"/>
      <c r="ARQ315" s="1"/>
      <c r="ARR315" s="1"/>
      <c r="ARS315" s="1"/>
      <c r="ART315" s="1"/>
      <c r="ARU315" s="1"/>
      <c r="ARV315" s="1"/>
      <c r="ARW315" s="1"/>
      <c r="ARX315" s="1"/>
      <c r="ARY315" s="1"/>
      <c r="ARZ315" s="1"/>
      <c r="ASA315" s="1"/>
      <c r="ASB315" s="1"/>
      <c r="ASC315" s="1"/>
      <c r="ASD315" s="1"/>
      <c r="ASE315" s="1"/>
      <c r="ASF315" s="1"/>
      <c r="ASG315" s="1"/>
      <c r="ASH315" s="1"/>
      <c r="ASI315" s="1"/>
      <c r="ASJ315" s="1"/>
      <c r="ASK315" s="1"/>
      <c r="ASL315" s="1"/>
      <c r="ASM315" s="1"/>
      <c r="ASN315" s="1"/>
      <c r="ASO315" s="1"/>
      <c r="ASP315" s="1"/>
      <c r="ASQ315" s="1"/>
      <c r="ASR315" s="1"/>
      <c r="ASS315" s="1"/>
      <c r="AST315" s="1"/>
      <c r="ASU315" s="1"/>
      <c r="ASV315" s="1"/>
      <c r="ASW315" s="1"/>
      <c r="ASX315" s="1"/>
      <c r="ASY315" s="1"/>
      <c r="ASZ315" s="1"/>
      <c r="ATA315" s="1"/>
      <c r="ATB315" s="1"/>
      <c r="ATC315" s="1"/>
      <c r="ATD315" s="1"/>
      <c r="ATE315" s="1"/>
      <c r="ATF315" s="1"/>
      <c r="ATG315" s="1"/>
      <c r="ATH315" s="1"/>
      <c r="ATI315" s="1"/>
      <c r="ATJ315" s="1"/>
      <c r="ATK315" s="1"/>
      <c r="ATL315" s="1"/>
      <c r="ATM315" s="1"/>
      <c r="ATN315" s="1"/>
      <c r="ATO315" s="1"/>
      <c r="ATP315" s="1"/>
      <c r="ATQ315" s="1"/>
      <c r="ATR315" s="1"/>
      <c r="ATS315" s="1"/>
      <c r="ATT315" s="1"/>
      <c r="ATU315" s="1"/>
      <c r="ATV315" s="1"/>
      <c r="ATW315" s="1"/>
      <c r="ATX315" s="1"/>
      <c r="ATY315" s="1"/>
      <c r="ATZ315" s="1"/>
      <c r="AUA315" s="1"/>
      <c r="AUB315" s="1"/>
      <c r="AUC315" s="1"/>
      <c r="AUD315" s="1"/>
      <c r="AUE315" s="1"/>
      <c r="AUF315" s="1"/>
      <c r="AUG315" s="1"/>
      <c r="AUH315" s="1"/>
      <c r="AUI315" s="1"/>
      <c r="AUJ315" s="1"/>
      <c r="AUK315" s="1"/>
      <c r="AUL315" s="1"/>
      <c r="AUM315" s="1"/>
      <c r="AUN315" s="1"/>
      <c r="AUO315" s="1"/>
      <c r="AUP315" s="1"/>
      <c r="AUQ315" s="1"/>
      <c r="AUR315" s="1"/>
      <c r="AUS315" s="1"/>
      <c r="AUT315" s="1"/>
      <c r="AUU315" s="1"/>
      <c r="AUV315" s="1"/>
      <c r="AUW315" s="1"/>
      <c r="AUX315" s="1"/>
      <c r="AUY315" s="1"/>
      <c r="AUZ315" s="1"/>
      <c r="AVA315" s="1"/>
      <c r="AVB315" s="1"/>
      <c r="AVC315" s="1"/>
      <c r="AVD315" s="1"/>
      <c r="AVE315" s="1"/>
      <c r="AVF315" s="1"/>
      <c r="AVG315" s="1"/>
      <c r="AVH315" s="1"/>
      <c r="AVI315" s="1"/>
      <c r="AVJ315" s="1"/>
      <c r="AVK315" s="1"/>
      <c r="AVL315" s="1"/>
      <c r="AVM315" s="1"/>
      <c r="AVN315" s="1"/>
      <c r="AVO315" s="1"/>
      <c r="AVP315" s="1"/>
      <c r="AVQ315" s="1"/>
      <c r="AVR315" s="1"/>
      <c r="AVS315" s="1"/>
      <c r="AVT315" s="1"/>
      <c r="AVU315" s="1"/>
      <c r="AVV315" s="1"/>
      <c r="AVW315" s="1"/>
      <c r="AVX315" s="1"/>
      <c r="AVY315" s="1"/>
      <c r="AVZ315" s="1"/>
      <c r="AWA315" s="1"/>
      <c r="AWB315" s="1"/>
      <c r="AWC315" s="1"/>
      <c r="AWD315" s="1"/>
      <c r="AWE315" s="1"/>
      <c r="AWF315" s="1"/>
      <c r="AWG315" s="1"/>
      <c r="AWH315" s="1"/>
      <c r="AWI315" s="1"/>
      <c r="AWJ315" s="1"/>
      <c r="AWK315" s="1"/>
      <c r="AWL315" s="1"/>
      <c r="AWM315" s="1"/>
      <c r="AWN315" s="1"/>
      <c r="AWO315" s="1"/>
      <c r="AWP315" s="1"/>
      <c r="AWQ315" s="1"/>
      <c r="AWR315" s="1"/>
      <c r="AWS315" s="1"/>
      <c r="AWT315" s="1"/>
      <c r="AWU315" s="1"/>
      <c r="AWV315" s="1"/>
      <c r="AWW315" s="1"/>
      <c r="AWX315" s="1"/>
      <c r="AWY315" s="1"/>
      <c r="AWZ315" s="1"/>
      <c r="AXA315" s="1"/>
      <c r="AXB315" s="1"/>
      <c r="AXC315" s="1"/>
      <c r="AXD315" s="1"/>
      <c r="AXE315" s="1"/>
      <c r="AXF315" s="1"/>
      <c r="AXG315" s="1"/>
      <c r="AXH315" s="1"/>
      <c r="AXI315" s="1"/>
      <c r="AXJ315" s="1"/>
      <c r="AXK315" s="1"/>
      <c r="AXL315" s="1"/>
      <c r="AXM315" s="1"/>
      <c r="AXN315" s="1"/>
      <c r="AXO315" s="1"/>
      <c r="AXP315" s="1"/>
      <c r="AXQ315" s="1"/>
      <c r="AXR315" s="1"/>
      <c r="AXS315" s="1"/>
      <c r="AXT315" s="1"/>
      <c r="AXU315" s="1"/>
      <c r="AXV315" s="1"/>
      <c r="AXW315" s="1"/>
      <c r="AXX315" s="1"/>
      <c r="AXY315" s="1"/>
      <c r="AXZ315" s="1"/>
      <c r="AYA315" s="1"/>
      <c r="AYB315" s="1"/>
      <c r="AYC315" s="1"/>
      <c r="AYD315" s="1"/>
      <c r="AYE315" s="1"/>
      <c r="AYF315" s="1"/>
      <c r="AYG315" s="1"/>
      <c r="AYH315" s="1"/>
      <c r="AYI315" s="1"/>
      <c r="AYJ315" s="1"/>
      <c r="AYK315" s="1"/>
      <c r="AYL315" s="1"/>
      <c r="AYM315" s="1"/>
      <c r="AYN315" s="1"/>
      <c r="AYO315" s="1"/>
      <c r="AYP315" s="1"/>
      <c r="AYQ315" s="1"/>
      <c r="AYR315" s="1"/>
      <c r="AYS315" s="1"/>
      <c r="AYT315" s="1"/>
      <c r="AYU315" s="1"/>
      <c r="AYV315" s="1"/>
      <c r="AYW315" s="1"/>
      <c r="AYX315" s="1"/>
      <c r="AYY315" s="1"/>
      <c r="AYZ315" s="1"/>
      <c r="AZA315" s="1"/>
      <c r="AZB315" s="1"/>
      <c r="AZC315" s="1"/>
      <c r="AZD315" s="1"/>
      <c r="AZE315" s="1"/>
      <c r="AZF315" s="1"/>
      <c r="AZG315" s="1"/>
      <c r="AZH315" s="1"/>
      <c r="AZI315" s="1"/>
      <c r="AZJ315" s="1"/>
      <c r="AZK315" s="1"/>
      <c r="AZL315" s="1"/>
      <c r="AZM315" s="1"/>
      <c r="AZN315" s="1"/>
      <c r="AZO315" s="1"/>
      <c r="AZP315" s="1"/>
      <c r="AZQ315" s="1"/>
      <c r="AZR315" s="1"/>
      <c r="AZS315" s="1"/>
      <c r="AZT315" s="1"/>
      <c r="AZU315" s="1"/>
      <c r="AZV315" s="1"/>
      <c r="AZW315" s="1"/>
      <c r="AZX315" s="1"/>
      <c r="AZY315" s="1"/>
      <c r="AZZ315" s="1"/>
      <c r="BAA315" s="1"/>
      <c r="BAB315" s="1"/>
      <c r="BAC315" s="1"/>
      <c r="BAD315" s="1"/>
      <c r="BAE315" s="1"/>
      <c r="BAF315" s="1"/>
      <c r="BAG315" s="1"/>
      <c r="BAH315" s="1"/>
      <c r="BAI315" s="1"/>
      <c r="BAJ315" s="1"/>
      <c r="BAK315" s="1"/>
      <c r="BAL315" s="1"/>
      <c r="BAM315" s="1"/>
      <c r="BAN315" s="1"/>
      <c r="BAO315" s="1"/>
      <c r="BAP315" s="1"/>
      <c r="BAQ315" s="1"/>
      <c r="BAR315" s="1"/>
      <c r="BAS315" s="1"/>
      <c r="BAT315" s="1"/>
      <c r="BAU315" s="1"/>
      <c r="BAV315" s="1"/>
      <c r="BAW315" s="1"/>
      <c r="BAX315" s="1"/>
      <c r="BAY315" s="1"/>
      <c r="BAZ315" s="1"/>
      <c r="BBA315" s="1"/>
      <c r="BBB315" s="1"/>
      <c r="BBC315" s="1"/>
      <c r="BBD315" s="1"/>
      <c r="BBE315" s="1"/>
      <c r="BBF315" s="1"/>
      <c r="BBG315" s="1"/>
      <c r="BBH315" s="1"/>
      <c r="BBI315" s="1"/>
      <c r="BBJ315" s="1"/>
      <c r="BBK315" s="1"/>
      <c r="BBL315" s="1"/>
      <c r="BBM315" s="1"/>
      <c r="BBN315" s="1"/>
      <c r="BBO315" s="1"/>
      <c r="BBP315" s="1"/>
      <c r="BBQ315" s="1"/>
      <c r="BBR315" s="1"/>
      <c r="BBS315" s="1"/>
      <c r="BBT315" s="1"/>
      <c r="BBU315" s="1"/>
      <c r="BBV315" s="1"/>
      <c r="BBW315" s="1"/>
      <c r="BBX315" s="1"/>
      <c r="BBY315" s="1"/>
      <c r="BBZ315" s="1"/>
      <c r="BCA315" s="1"/>
      <c r="BCB315" s="1"/>
      <c r="BCC315" s="1"/>
      <c r="BCD315" s="1"/>
      <c r="BCE315" s="1"/>
      <c r="BCF315" s="1"/>
      <c r="BCG315" s="1"/>
      <c r="BCH315" s="1"/>
      <c r="BCI315" s="1"/>
      <c r="BCJ315" s="1"/>
      <c r="BCK315" s="1"/>
      <c r="BCL315" s="1"/>
      <c r="BCM315" s="1"/>
      <c r="BCN315" s="1"/>
      <c r="BCO315" s="1"/>
      <c r="BCP315" s="1"/>
      <c r="BCQ315" s="1"/>
      <c r="BCR315" s="1"/>
      <c r="BCS315" s="1"/>
      <c r="BCT315" s="1"/>
      <c r="BCU315" s="1"/>
      <c r="BCV315" s="1"/>
      <c r="BCW315" s="1"/>
      <c r="BCX315" s="1"/>
      <c r="BCY315" s="1"/>
      <c r="BCZ315" s="1"/>
      <c r="BDA315" s="1"/>
      <c r="BDB315" s="1"/>
      <c r="BDC315" s="1"/>
      <c r="BDD315" s="1"/>
      <c r="BDE315" s="1"/>
      <c r="BDF315" s="1"/>
      <c r="BDG315" s="1"/>
      <c r="BDH315" s="1"/>
      <c r="BDI315" s="1"/>
      <c r="BDJ315" s="1"/>
      <c r="BDK315" s="1"/>
      <c r="BDL315" s="1"/>
      <c r="BDM315" s="1"/>
      <c r="BDN315" s="1"/>
      <c r="BDO315" s="1"/>
      <c r="BDP315" s="1"/>
      <c r="BDQ315" s="1"/>
      <c r="BDR315" s="1"/>
      <c r="BDS315" s="1"/>
      <c r="BDT315" s="1"/>
      <c r="BDU315" s="1"/>
      <c r="BDV315" s="1"/>
      <c r="BDW315" s="1"/>
      <c r="BDX315" s="1"/>
      <c r="BDY315" s="1"/>
      <c r="BDZ315" s="1"/>
      <c r="BEA315" s="1"/>
      <c r="BEB315" s="1"/>
      <c r="BEC315" s="1"/>
      <c r="BED315" s="1"/>
      <c r="BEE315" s="1"/>
      <c r="BEF315" s="1"/>
      <c r="BEG315" s="1"/>
      <c r="BEH315" s="1"/>
      <c r="BEI315" s="1"/>
      <c r="BEJ315" s="1"/>
      <c r="BEK315" s="1"/>
      <c r="BEL315" s="1"/>
      <c r="BEM315" s="1"/>
      <c r="BEN315" s="1"/>
      <c r="BEO315" s="1"/>
      <c r="BEP315" s="1"/>
      <c r="BEQ315" s="1"/>
      <c r="BER315" s="1"/>
      <c r="BES315" s="1"/>
      <c r="BET315" s="1"/>
      <c r="BEU315" s="1"/>
      <c r="BEV315" s="1"/>
      <c r="BEW315" s="1"/>
      <c r="BEX315" s="1"/>
      <c r="BEY315" s="1"/>
      <c r="BEZ315" s="1"/>
      <c r="BFA315" s="1"/>
      <c r="BFB315" s="1"/>
      <c r="BFC315" s="1"/>
      <c r="BFD315" s="1"/>
      <c r="BFE315" s="1"/>
      <c r="BFF315" s="1"/>
      <c r="BFG315" s="1"/>
      <c r="BFH315" s="1"/>
      <c r="BFI315" s="1"/>
      <c r="BFJ315" s="1"/>
      <c r="BFK315" s="1"/>
      <c r="BFL315" s="1"/>
      <c r="BFM315" s="1"/>
      <c r="BFN315" s="1"/>
      <c r="BFO315" s="1"/>
      <c r="BFP315" s="1"/>
      <c r="BFQ315" s="1"/>
      <c r="BFR315" s="1"/>
      <c r="BFS315" s="1"/>
      <c r="BFT315" s="1"/>
      <c r="BFU315" s="1"/>
      <c r="BFV315" s="1"/>
      <c r="BFW315" s="1"/>
      <c r="BFX315" s="1"/>
      <c r="BFY315" s="1"/>
      <c r="BFZ315" s="1"/>
      <c r="BGA315" s="1"/>
      <c r="BGB315" s="1"/>
      <c r="BGC315" s="1"/>
      <c r="BGD315" s="1"/>
      <c r="BGE315" s="1"/>
      <c r="BGF315" s="1"/>
      <c r="BGG315" s="1"/>
      <c r="BGH315" s="1"/>
      <c r="BGI315" s="1"/>
      <c r="BGJ315" s="1"/>
      <c r="BGK315" s="1"/>
      <c r="BGL315" s="1"/>
      <c r="BGM315" s="1"/>
      <c r="BGN315" s="1"/>
      <c r="BGO315" s="1"/>
      <c r="BGP315" s="1"/>
      <c r="BGQ315" s="1"/>
      <c r="BGR315" s="1"/>
      <c r="BGS315" s="1"/>
      <c r="BGT315" s="1"/>
      <c r="BGU315" s="1"/>
      <c r="BGV315" s="1"/>
      <c r="BGW315" s="1"/>
      <c r="BGX315" s="1"/>
      <c r="BGY315" s="1"/>
      <c r="BGZ315" s="1"/>
      <c r="BHA315" s="1"/>
      <c r="BHB315" s="1"/>
      <c r="BHC315" s="1"/>
      <c r="BHD315" s="1"/>
      <c r="BHE315" s="1"/>
      <c r="BHF315" s="1"/>
      <c r="BHG315" s="1"/>
      <c r="BHH315" s="1"/>
      <c r="BHI315" s="1"/>
      <c r="BHJ315" s="1"/>
      <c r="BHK315" s="1"/>
      <c r="BHL315" s="1"/>
      <c r="BHM315" s="1"/>
      <c r="BHN315" s="1"/>
      <c r="BHO315" s="1"/>
      <c r="BHP315" s="1"/>
      <c r="BHQ315" s="1"/>
      <c r="BHR315" s="1"/>
      <c r="BHS315" s="1"/>
      <c r="BHT315" s="1"/>
      <c r="BHU315" s="1"/>
      <c r="BHV315" s="1"/>
      <c r="BHW315" s="1"/>
      <c r="BHX315" s="1"/>
      <c r="BHY315" s="1"/>
      <c r="BHZ315" s="1"/>
      <c r="BIA315" s="1"/>
      <c r="BIB315" s="1"/>
      <c r="BIC315" s="1"/>
      <c r="BID315" s="1"/>
      <c r="BIE315" s="1"/>
      <c r="BIF315" s="1"/>
      <c r="BIG315" s="1"/>
      <c r="BIH315" s="1"/>
      <c r="BII315" s="1"/>
      <c r="BIJ315" s="1"/>
      <c r="BIK315" s="1"/>
      <c r="BIL315" s="1"/>
      <c r="BIM315" s="1"/>
      <c r="BIN315" s="1"/>
      <c r="BIO315" s="1"/>
      <c r="BIP315" s="1"/>
      <c r="BIQ315" s="1"/>
      <c r="BIR315" s="1"/>
      <c r="BIS315" s="1"/>
      <c r="BIT315" s="1"/>
      <c r="BIU315" s="1"/>
      <c r="BIV315" s="1"/>
      <c r="BIW315" s="1"/>
      <c r="BIX315" s="1"/>
      <c r="BIY315" s="1"/>
      <c r="BIZ315" s="1"/>
      <c r="BJA315" s="1"/>
      <c r="BJB315" s="1"/>
      <c r="BJC315" s="1"/>
      <c r="BJD315" s="1"/>
      <c r="BJE315" s="1"/>
      <c r="BJF315" s="1"/>
      <c r="BJG315" s="1"/>
      <c r="BJH315" s="1"/>
      <c r="BJI315" s="1"/>
      <c r="BJJ315" s="1"/>
      <c r="BJK315" s="1"/>
      <c r="BJL315" s="1"/>
      <c r="BJM315" s="1"/>
      <c r="BJN315" s="1"/>
      <c r="BJO315" s="1"/>
      <c r="BJP315" s="1"/>
      <c r="BJQ315" s="1"/>
      <c r="BJR315" s="1"/>
      <c r="BJS315" s="1"/>
      <c r="BJT315" s="1"/>
      <c r="BJU315" s="1"/>
      <c r="BJV315" s="1"/>
      <c r="BJW315" s="1"/>
      <c r="BJX315" s="1"/>
      <c r="BJY315" s="1"/>
      <c r="BJZ315" s="1"/>
      <c r="BKA315" s="1"/>
      <c r="BKB315" s="1"/>
      <c r="BKC315" s="1"/>
      <c r="BKD315" s="1"/>
      <c r="BKE315" s="1"/>
      <c r="BKF315" s="1"/>
      <c r="BKG315" s="1"/>
      <c r="BKH315" s="1"/>
      <c r="BKI315" s="1"/>
      <c r="BKJ315" s="1"/>
      <c r="BKK315" s="1"/>
      <c r="BKL315" s="1"/>
      <c r="BKM315" s="1"/>
      <c r="BKN315" s="1"/>
      <c r="BKO315" s="1"/>
      <c r="BKP315" s="1"/>
      <c r="BKQ315" s="1"/>
      <c r="BKR315" s="1"/>
      <c r="BKS315" s="1"/>
      <c r="BKT315" s="1"/>
      <c r="BKU315" s="1"/>
      <c r="BKV315" s="1"/>
      <c r="BKW315" s="1"/>
      <c r="BKX315" s="1"/>
      <c r="BKY315" s="1"/>
      <c r="BKZ315" s="1"/>
      <c r="BLA315" s="1"/>
      <c r="BLB315" s="1"/>
      <c r="BLC315" s="1"/>
      <c r="BLD315" s="1"/>
      <c r="BLE315" s="1"/>
      <c r="BLF315" s="1"/>
      <c r="BLG315" s="1"/>
      <c r="BLH315" s="1"/>
      <c r="BLI315" s="1"/>
      <c r="BLJ315" s="1"/>
      <c r="BLK315" s="1"/>
      <c r="BLL315" s="1"/>
      <c r="BLM315" s="1"/>
      <c r="BLN315" s="1"/>
      <c r="BLO315" s="1"/>
      <c r="BLP315" s="1"/>
      <c r="BLQ315" s="1"/>
      <c r="BLR315" s="1"/>
      <c r="BLS315" s="1"/>
      <c r="BLT315" s="1"/>
      <c r="BLU315" s="1"/>
      <c r="BLV315" s="1"/>
      <c r="BLW315" s="1"/>
      <c r="BLX315" s="1"/>
      <c r="BLY315" s="1"/>
      <c r="BLZ315" s="1"/>
      <c r="BMA315" s="1"/>
      <c r="BMB315" s="1"/>
      <c r="BMC315" s="1"/>
      <c r="BMD315" s="1"/>
      <c r="BME315" s="1"/>
      <c r="BMF315" s="1"/>
      <c r="BMG315" s="1"/>
      <c r="BMH315" s="1"/>
      <c r="BMI315" s="1"/>
      <c r="BMJ315" s="1"/>
      <c r="BMK315" s="1"/>
      <c r="BML315" s="1"/>
      <c r="BMM315" s="1"/>
      <c r="BMN315" s="1"/>
      <c r="BMO315" s="1"/>
      <c r="BMP315" s="1"/>
      <c r="BMQ315" s="1"/>
      <c r="BMR315" s="1"/>
      <c r="BMS315" s="1"/>
      <c r="BMT315" s="1"/>
      <c r="BMU315" s="1"/>
      <c r="BMV315" s="1"/>
      <c r="BMW315" s="1"/>
      <c r="BMX315" s="1"/>
      <c r="BMY315" s="1"/>
      <c r="BMZ315" s="1"/>
      <c r="BNA315" s="1"/>
      <c r="BNB315" s="1"/>
      <c r="BNC315" s="1"/>
      <c r="BND315" s="1"/>
      <c r="BNE315" s="1"/>
      <c r="BNF315" s="1"/>
      <c r="BNG315" s="1"/>
      <c r="BNH315" s="1"/>
      <c r="BNI315" s="1"/>
      <c r="BNJ315" s="1"/>
      <c r="BNK315" s="1"/>
      <c r="BNL315" s="1"/>
      <c r="BNM315" s="1"/>
      <c r="BNN315" s="1"/>
      <c r="BNO315" s="1"/>
      <c r="BNP315" s="1"/>
      <c r="BNQ315" s="1"/>
      <c r="BNR315" s="1"/>
      <c r="BNS315" s="1"/>
      <c r="BNT315" s="1"/>
      <c r="BNU315" s="1"/>
      <c r="BNV315" s="1"/>
      <c r="BNW315" s="1"/>
      <c r="BNX315" s="1"/>
      <c r="BNY315" s="1"/>
      <c r="BNZ315" s="1"/>
      <c r="BOA315" s="1"/>
      <c r="BOB315" s="1"/>
      <c r="BOC315" s="1"/>
      <c r="BOD315" s="1"/>
      <c r="BOE315" s="1"/>
      <c r="BOF315" s="1"/>
      <c r="BOG315" s="1"/>
      <c r="BOH315" s="1"/>
      <c r="BOI315" s="1"/>
      <c r="BOJ315" s="1"/>
      <c r="BOK315" s="1"/>
      <c r="BOL315" s="1"/>
      <c r="BOM315" s="1"/>
      <c r="BON315" s="1"/>
      <c r="BOO315" s="1"/>
      <c r="BOP315" s="1"/>
      <c r="BOQ315" s="1"/>
      <c r="BOR315" s="1"/>
      <c r="BOS315" s="1"/>
      <c r="BOT315" s="1"/>
      <c r="BOU315" s="1"/>
      <c r="BOV315" s="1"/>
      <c r="BOW315" s="1"/>
      <c r="BOX315" s="1"/>
      <c r="BOY315" s="1"/>
      <c r="BOZ315" s="1"/>
      <c r="BPA315" s="1"/>
      <c r="BPB315" s="1"/>
      <c r="BPC315" s="1"/>
      <c r="BPD315" s="1"/>
      <c r="BPE315" s="1"/>
      <c r="BPF315" s="1"/>
      <c r="BPG315" s="1"/>
      <c r="BPH315" s="1"/>
      <c r="BPI315" s="1"/>
      <c r="BPJ315" s="1"/>
      <c r="BPK315" s="1"/>
      <c r="BPL315" s="1"/>
      <c r="BPM315" s="1"/>
      <c r="BPN315" s="1"/>
      <c r="BPO315" s="1"/>
      <c r="BPP315" s="1"/>
      <c r="BPQ315" s="1"/>
      <c r="BPR315" s="1"/>
      <c r="BPS315" s="1"/>
      <c r="BPT315" s="1"/>
      <c r="BPU315" s="1"/>
      <c r="BPV315" s="1"/>
      <c r="BPW315" s="1"/>
      <c r="BPX315" s="1"/>
      <c r="BPY315" s="1"/>
      <c r="BPZ315" s="1"/>
      <c r="BQA315" s="1"/>
      <c r="BQB315" s="1"/>
      <c r="BQC315" s="1"/>
      <c r="BQD315" s="1"/>
      <c r="BQE315" s="1"/>
      <c r="BQF315" s="1"/>
      <c r="BQG315" s="1"/>
      <c r="BQH315" s="1"/>
      <c r="BQI315" s="1"/>
      <c r="BQJ315" s="1"/>
      <c r="BQK315" s="1"/>
      <c r="BQL315" s="1"/>
      <c r="BQM315" s="1"/>
      <c r="BQN315" s="1"/>
      <c r="BQO315" s="1"/>
      <c r="BQP315" s="1"/>
      <c r="BQQ315" s="1"/>
      <c r="BQR315" s="1"/>
      <c r="BQS315" s="1"/>
      <c r="BQT315" s="1"/>
      <c r="BQU315" s="1"/>
      <c r="BQV315" s="1"/>
      <c r="BQW315" s="1"/>
      <c r="BQX315" s="1"/>
      <c r="BQY315" s="1"/>
      <c r="BQZ315" s="1"/>
      <c r="BRA315" s="1"/>
      <c r="BRB315" s="1"/>
      <c r="BRC315" s="1"/>
      <c r="BRD315" s="1"/>
      <c r="BRE315" s="1"/>
      <c r="BRF315" s="1"/>
      <c r="BRG315" s="1"/>
      <c r="BRH315" s="1"/>
      <c r="BRI315" s="1"/>
      <c r="BRJ315" s="1"/>
      <c r="BRK315" s="1"/>
      <c r="BRL315" s="1"/>
      <c r="BRM315" s="1"/>
      <c r="BRN315" s="1"/>
      <c r="BRO315" s="1"/>
      <c r="BRP315" s="1"/>
      <c r="BRQ315" s="1"/>
      <c r="BRR315" s="1"/>
      <c r="BRS315" s="1"/>
      <c r="BRT315" s="1"/>
      <c r="BRU315" s="1"/>
      <c r="BRV315" s="1"/>
      <c r="BRW315" s="1"/>
      <c r="BRX315" s="1"/>
      <c r="BRY315" s="1"/>
      <c r="BRZ315" s="1"/>
      <c r="BSA315" s="1"/>
      <c r="BSB315" s="1"/>
      <c r="BSC315" s="1"/>
      <c r="BSD315" s="1"/>
      <c r="BSE315" s="1"/>
      <c r="BSF315" s="1"/>
      <c r="BSG315" s="1"/>
      <c r="BSH315" s="1"/>
      <c r="BSI315" s="1"/>
      <c r="BSJ315" s="1"/>
      <c r="BSK315" s="1"/>
      <c r="BSL315" s="1"/>
      <c r="BSM315" s="1"/>
      <c r="BSN315" s="1"/>
      <c r="BSO315" s="1"/>
      <c r="BSP315" s="1"/>
      <c r="BSQ315" s="1"/>
      <c r="BSR315" s="1"/>
      <c r="BSS315" s="1"/>
      <c r="BST315" s="1"/>
      <c r="BSU315" s="1"/>
      <c r="BSV315" s="1"/>
      <c r="BSW315" s="1"/>
      <c r="BSX315" s="1"/>
      <c r="BSY315" s="1"/>
      <c r="BSZ315" s="1"/>
      <c r="BTA315" s="1"/>
      <c r="BTB315" s="1"/>
      <c r="BTC315" s="1"/>
      <c r="BTD315" s="1"/>
      <c r="BTE315" s="1"/>
      <c r="BTF315" s="1"/>
      <c r="BTG315" s="1"/>
      <c r="BTH315" s="1"/>
      <c r="BTI315" s="1"/>
      <c r="BTJ315" s="1"/>
      <c r="BTK315" s="1"/>
      <c r="BTL315" s="1"/>
      <c r="BTM315" s="1"/>
      <c r="BTN315" s="1"/>
      <c r="BTO315" s="1"/>
      <c r="BTP315" s="1"/>
      <c r="BTQ315" s="1"/>
      <c r="BTR315" s="1"/>
      <c r="BTS315" s="1"/>
      <c r="BTT315" s="1"/>
      <c r="BTU315" s="1"/>
      <c r="BTV315" s="1"/>
      <c r="BTW315" s="1"/>
      <c r="BTX315" s="1"/>
      <c r="BTY315" s="1"/>
      <c r="BTZ315" s="1"/>
      <c r="BUA315" s="1"/>
      <c r="BUB315" s="1"/>
      <c r="BUC315" s="1"/>
      <c r="BUD315" s="1"/>
      <c r="BUE315" s="1"/>
      <c r="BUF315" s="1"/>
      <c r="BUG315" s="1"/>
      <c r="BUH315" s="1"/>
      <c r="BUI315" s="1"/>
      <c r="BUJ315" s="1"/>
      <c r="BUK315" s="1"/>
      <c r="BUL315" s="1"/>
      <c r="BUM315" s="1"/>
      <c r="BUN315" s="1"/>
      <c r="BUO315" s="1"/>
      <c r="BUP315" s="1"/>
      <c r="BUQ315" s="1"/>
      <c r="BUR315" s="1"/>
      <c r="BUS315" s="1"/>
      <c r="BUT315" s="1"/>
      <c r="BUU315" s="1"/>
      <c r="BUV315" s="1"/>
      <c r="BUW315" s="1"/>
      <c r="BUX315" s="1"/>
      <c r="BUY315" s="1"/>
      <c r="BUZ315" s="1"/>
      <c r="BVA315" s="1"/>
      <c r="BVB315" s="1"/>
      <c r="BVC315" s="1"/>
      <c r="BVD315" s="1"/>
      <c r="BVE315" s="1"/>
      <c r="BVF315" s="1"/>
      <c r="BVG315" s="1"/>
      <c r="BVH315" s="1"/>
      <c r="BVI315" s="1"/>
      <c r="BVJ315" s="1"/>
      <c r="BVK315" s="1"/>
      <c r="BVL315" s="1"/>
      <c r="BVM315" s="1"/>
      <c r="BVN315" s="1"/>
      <c r="BVO315" s="1"/>
      <c r="BVP315" s="1"/>
      <c r="BVQ315" s="1"/>
      <c r="BVR315" s="1"/>
      <c r="BVS315" s="1"/>
      <c r="BVT315" s="1"/>
      <c r="BVU315" s="1"/>
      <c r="BVV315" s="1"/>
      <c r="BVW315" s="1"/>
      <c r="BVX315" s="1"/>
      <c r="BVY315" s="1"/>
      <c r="BVZ315" s="1"/>
      <c r="BWA315" s="1"/>
      <c r="BWB315" s="1"/>
      <c r="BWC315" s="1"/>
      <c r="BWD315" s="1"/>
      <c r="BWE315" s="1"/>
      <c r="BWF315" s="1"/>
      <c r="BWG315" s="1"/>
      <c r="BWH315" s="1"/>
      <c r="BWI315" s="1"/>
      <c r="BWJ315" s="1"/>
      <c r="BWK315" s="1"/>
      <c r="BWL315" s="1"/>
      <c r="BWM315" s="1"/>
      <c r="BWN315" s="1"/>
      <c r="BWO315" s="1"/>
      <c r="BWP315" s="1"/>
      <c r="BWQ315" s="1"/>
      <c r="BWR315" s="1"/>
      <c r="BWS315" s="1"/>
      <c r="BWT315" s="1"/>
      <c r="BWU315" s="1"/>
      <c r="BWV315" s="1"/>
      <c r="BWW315" s="1"/>
      <c r="BWX315" s="1"/>
      <c r="BWY315" s="1"/>
      <c r="BWZ315" s="1"/>
      <c r="BXA315" s="1"/>
      <c r="BXB315" s="1"/>
      <c r="BXC315" s="1"/>
      <c r="BXD315" s="1"/>
      <c r="BXE315" s="1"/>
      <c r="BXF315" s="1"/>
      <c r="BXG315" s="1"/>
      <c r="BXH315" s="1"/>
      <c r="BXI315" s="1"/>
      <c r="BXJ315" s="1"/>
      <c r="BXK315" s="1"/>
      <c r="BXL315" s="1"/>
      <c r="BXM315" s="1"/>
      <c r="BXN315" s="1"/>
      <c r="BXO315" s="1"/>
      <c r="BXP315" s="1"/>
      <c r="BXQ315" s="1"/>
      <c r="BXR315" s="1"/>
      <c r="BXS315" s="1"/>
      <c r="BXT315" s="1"/>
      <c r="BXU315" s="1"/>
      <c r="BXV315" s="1"/>
      <c r="BXW315" s="1"/>
      <c r="BXX315" s="1"/>
      <c r="BXY315" s="1"/>
      <c r="BXZ315" s="1"/>
      <c r="BYA315" s="1"/>
      <c r="BYB315" s="1"/>
      <c r="BYC315" s="1"/>
      <c r="BYD315" s="1"/>
      <c r="BYE315" s="1"/>
      <c r="BYF315" s="1"/>
      <c r="BYG315" s="1"/>
      <c r="BYH315" s="1"/>
      <c r="BYI315" s="1"/>
      <c r="BYJ315" s="1"/>
      <c r="BYK315" s="1"/>
      <c r="BYL315" s="1"/>
      <c r="BYM315" s="1"/>
      <c r="BYN315" s="1"/>
      <c r="BYO315" s="1"/>
      <c r="BYP315" s="1"/>
      <c r="BYQ315" s="1"/>
      <c r="BYR315" s="1"/>
      <c r="BYS315" s="1"/>
      <c r="BYT315" s="1"/>
      <c r="BYU315" s="1"/>
      <c r="BYV315" s="1"/>
      <c r="BYW315" s="1"/>
      <c r="BYX315" s="1"/>
      <c r="BYY315" s="1"/>
      <c r="BYZ315" s="1"/>
      <c r="BZA315" s="1"/>
      <c r="BZB315" s="1"/>
      <c r="BZC315" s="1"/>
      <c r="BZD315" s="1"/>
      <c r="BZE315" s="1"/>
      <c r="BZF315" s="1"/>
      <c r="BZG315" s="1"/>
      <c r="BZH315" s="1"/>
      <c r="BZI315" s="1"/>
      <c r="BZJ315" s="1"/>
      <c r="BZK315" s="1"/>
      <c r="BZL315" s="1"/>
      <c r="BZM315" s="1"/>
      <c r="BZN315" s="1"/>
      <c r="BZO315" s="1"/>
      <c r="BZP315" s="1"/>
      <c r="BZQ315" s="1"/>
      <c r="BZR315" s="1"/>
      <c r="BZS315" s="1"/>
      <c r="BZT315" s="1"/>
      <c r="BZU315" s="1"/>
      <c r="BZV315" s="1"/>
      <c r="BZW315" s="1"/>
      <c r="BZX315" s="1"/>
      <c r="BZY315" s="1"/>
      <c r="BZZ315" s="1"/>
      <c r="CAA315" s="1"/>
      <c r="CAB315" s="1"/>
      <c r="CAC315" s="1"/>
      <c r="CAD315" s="1"/>
      <c r="CAE315" s="1"/>
      <c r="CAF315" s="1"/>
      <c r="CAG315" s="1"/>
      <c r="CAH315" s="1"/>
      <c r="CAI315" s="1"/>
      <c r="CAJ315" s="1"/>
      <c r="CAK315" s="1"/>
      <c r="CAL315" s="1"/>
      <c r="CAM315" s="1"/>
      <c r="CAN315" s="1"/>
      <c r="CAO315" s="1"/>
      <c r="CAP315" s="1"/>
      <c r="CAQ315" s="1"/>
      <c r="CAR315" s="1"/>
      <c r="CAS315" s="1"/>
      <c r="CAT315" s="1"/>
      <c r="CAU315" s="1"/>
      <c r="CAV315" s="1"/>
      <c r="CAW315" s="1"/>
      <c r="CAX315" s="1"/>
      <c r="CAY315" s="1"/>
      <c r="CAZ315" s="1"/>
      <c r="CBA315" s="1"/>
      <c r="CBB315" s="1"/>
      <c r="CBC315" s="1"/>
      <c r="CBD315" s="1"/>
      <c r="CBE315" s="1"/>
      <c r="CBF315" s="1"/>
      <c r="CBG315" s="1"/>
      <c r="CBH315" s="1"/>
      <c r="CBI315" s="1"/>
      <c r="CBJ315" s="1"/>
      <c r="CBK315" s="1"/>
      <c r="CBL315" s="1"/>
      <c r="CBM315" s="1"/>
      <c r="CBN315" s="1"/>
      <c r="CBO315" s="1"/>
      <c r="CBP315" s="1"/>
      <c r="CBQ315" s="1"/>
      <c r="CBR315" s="1"/>
      <c r="CBS315" s="1"/>
      <c r="CBT315" s="1"/>
      <c r="CBU315" s="1"/>
      <c r="CBV315" s="1"/>
      <c r="CBW315" s="1"/>
      <c r="CBX315" s="1"/>
      <c r="CBY315" s="1"/>
      <c r="CBZ315" s="1"/>
      <c r="CCA315" s="1"/>
      <c r="CCB315" s="1"/>
      <c r="CCC315" s="1"/>
      <c r="CCD315" s="1"/>
      <c r="CCE315" s="1"/>
      <c r="CCF315" s="1"/>
      <c r="CCG315" s="1"/>
      <c r="CCH315" s="1"/>
      <c r="CCI315" s="1"/>
      <c r="CCJ315" s="1"/>
      <c r="CCK315" s="1"/>
      <c r="CCL315" s="1"/>
      <c r="CCM315" s="1"/>
      <c r="CCN315" s="1"/>
      <c r="CCO315" s="1"/>
      <c r="CCP315" s="1"/>
      <c r="CCQ315" s="1"/>
      <c r="CCR315" s="1"/>
      <c r="CCS315" s="1"/>
      <c r="CCT315" s="1"/>
      <c r="CCU315" s="1"/>
      <c r="CCV315" s="1"/>
      <c r="CCW315" s="1"/>
      <c r="CCX315" s="1"/>
      <c r="CCY315" s="1"/>
      <c r="CCZ315" s="1"/>
      <c r="CDA315" s="1"/>
      <c r="CDB315" s="1"/>
      <c r="CDC315" s="1"/>
      <c r="CDD315" s="1"/>
      <c r="CDE315" s="1"/>
      <c r="CDF315" s="1"/>
      <c r="CDG315" s="1"/>
      <c r="CDH315" s="1"/>
      <c r="CDI315" s="1"/>
      <c r="CDJ315" s="1"/>
      <c r="CDK315" s="1"/>
      <c r="CDL315" s="1"/>
      <c r="CDM315" s="1"/>
      <c r="CDN315" s="1"/>
      <c r="CDO315" s="1"/>
      <c r="CDP315" s="1"/>
      <c r="CDQ315" s="1"/>
      <c r="CDR315" s="1"/>
      <c r="CDS315" s="1"/>
      <c r="CDT315" s="1"/>
      <c r="CDU315" s="1"/>
      <c r="CDV315" s="1"/>
      <c r="CDW315" s="1"/>
      <c r="CDX315" s="1"/>
      <c r="CDY315" s="1"/>
      <c r="CDZ315" s="1"/>
      <c r="CEA315" s="1"/>
      <c r="CEB315" s="1"/>
      <c r="CEC315" s="1"/>
      <c r="CED315" s="1"/>
      <c r="CEE315" s="1"/>
      <c r="CEF315" s="1"/>
      <c r="CEG315" s="1"/>
      <c r="CEH315" s="1"/>
      <c r="CEI315" s="1"/>
      <c r="CEJ315" s="1"/>
      <c r="CEK315" s="1"/>
      <c r="CEL315" s="1"/>
      <c r="CEM315" s="1"/>
      <c r="CEN315" s="1"/>
      <c r="CEO315" s="1"/>
      <c r="CEP315" s="1"/>
      <c r="CEQ315" s="1"/>
      <c r="CER315" s="1"/>
      <c r="CES315" s="1"/>
      <c r="CET315" s="1"/>
      <c r="CEU315" s="1"/>
      <c r="CEV315" s="1"/>
      <c r="CEW315" s="1"/>
      <c r="CEX315" s="1"/>
      <c r="CEY315" s="1"/>
      <c r="CEZ315" s="1"/>
      <c r="CFA315" s="1"/>
      <c r="CFB315" s="1"/>
      <c r="CFC315" s="1"/>
      <c r="CFD315" s="1"/>
      <c r="CFE315" s="1"/>
      <c r="CFF315" s="1"/>
      <c r="CFG315" s="1"/>
      <c r="CFH315" s="1"/>
      <c r="CFI315" s="1"/>
      <c r="CFJ315" s="1"/>
      <c r="CFK315" s="1"/>
      <c r="CFL315" s="1"/>
      <c r="CFM315" s="1"/>
      <c r="CFN315" s="1"/>
      <c r="CFO315" s="1"/>
      <c r="CFP315" s="1"/>
      <c r="CFQ315" s="1"/>
      <c r="CFR315" s="1"/>
      <c r="CFS315" s="1"/>
      <c r="CFT315" s="1"/>
      <c r="CFU315" s="1"/>
      <c r="CFV315" s="1"/>
      <c r="CFW315" s="1"/>
      <c r="CFX315" s="1"/>
      <c r="CFY315" s="1"/>
      <c r="CFZ315" s="1"/>
      <c r="CGA315" s="1"/>
      <c r="CGB315" s="1"/>
      <c r="CGC315" s="1"/>
      <c r="CGD315" s="1"/>
      <c r="CGE315" s="1"/>
      <c r="CGF315" s="1"/>
      <c r="CGG315" s="1"/>
      <c r="CGH315" s="1"/>
      <c r="CGI315" s="1"/>
      <c r="CGJ315" s="1"/>
      <c r="CGK315" s="1"/>
      <c r="CGL315" s="1"/>
      <c r="CGM315" s="1"/>
      <c r="CGN315" s="1"/>
      <c r="CGO315" s="1"/>
      <c r="CGP315" s="1"/>
      <c r="CGQ315" s="1"/>
      <c r="CGR315" s="1"/>
      <c r="CGS315" s="1"/>
      <c r="CGT315" s="1"/>
      <c r="CGU315" s="1"/>
      <c r="CGV315" s="1"/>
      <c r="CGW315" s="1"/>
      <c r="CGX315" s="1"/>
      <c r="CGY315" s="1"/>
      <c r="CGZ315" s="1"/>
      <c r="CHA315" s="1"/>
      <c r="CHB315" s="1"/>
      <c r="CHC315" s="1"/>
      <c r="CHD315" s="1"/>
      <c r="CHE315" s="1"/>
      <c r="CHF315" s="1"/>
      <c r="CHG315" s="1"/>
      <c r="CHH315" s="1"/>
      <c r="CHI315" s="1"/>
      <c r="CHJ315" s="1"/>
      <c r="CHK315" s="1"/>
      <c r="CHL315" s="1"/>
      <c r="CHM315" s="1"/>
      <c r="CHN315" s="1"/>
      <c r="CHO315" s="1"/>
      <c r="CHP315" s="1"/>
      <c r="CHQ315" s="1"/>
      <c r="CHR315" s="1"/>
      <c r="CHS315" s="1"/>
      <c r="CHT315" s="1"/>
      <c r="CHU315" s="1"/>
      <c r="CHV315" s="1"/>
      <c r="CHW315" s="1"/>
      <c r="CHX315" s="1"/>
      <c r="CHY315" s="1"/>
      <c r="CHZ315" s="1"/>
      <c r="CIA315" s="1"/>
      <c r="CIB315" s="1"/>
      <c r="CIC315" s="1"/>
      <c r="CID315" s="1"/>
      <c r="CIE315" s="1"/>
      <c r="CIF315" s="1"/>
      <c r="CIG315" s="1"/>
      <c r="CIH315" s="1"/>
      <c r="CII315" s="1"/>
      <c r="CIJ315" s="1"/>
      <c r="CIK315" s="1"/>
      <c r="CIL315" s="1"/>
      <c r="CIM315" s="1"/>
      <c r="CIN315" s="1"/>
      <c r="CIO315" s="1"/>
      <c r="CIP315" s="1"/>
      <c r="CIQ315" s="1"/>
      <c r="CIR315" s="1"/>
      <c r="CIS315" s="1"/>
      <c r="CIT315" s="1"/>
      <c r="CIU315" s="1"/>
      <c r="CIV315" s="1"/>
      <c r="CIW315" s="1"/>
      <c r="CIX315" s="1"/>
      <c r="CIY315" s="1"/>
      <c r="CIZ315" s="1"/>
      <c r="CJA315" s="1"/>
      <c r="CJB315" s="1"/>
      <c r="CJC315" s="1"/>
      <c r="CJD315" s="1"/>
      <c r="CJE315" s="1"/>
      <c r="CJF315" s="1"/>
      <c r="CJG315" s="1"/>
      <c r="CJH315" s="1"/>
      <c r="CJI315" s="1"/>
      <c r="CJJ315" s="1"/>
      <c r="CJK315" s="1"/>
      <c r="CJL315" s="1"/>
      <c r="CJM315" s="1"/>
      <c r="CJN315" s="1"/>
      <c r="CJO315" s="1"/>
      <c r="CJP315" s="1"/>
      <c r="CJQ315" s="1"/>
      <c r="CJR315" s="1"/>
      <c r="CJS315" s="1"/>
      <c r="CJT315" s="1"/>
      <c r="CJU315" s="1"/>
      <c r="CJV315" s="1"/>
      <c r="CJW315" s="1"/>
      <c r="CJX315" s="1"/>
      <c r="CJY315" s="1"/>
      <c r="CJZ315" s="1"/>
      <c r="CKA315" s="1"/>
      <c r="CKB315" s="1"/>
      <c r="CKC315" s="1"/>
      <c r="CKD315" s="1"/>
      <c r="CKE315" s="1"/>
      <c r="CKF315" s="1"/>
      <c r="CKG315" s="1"/>
      <c r="CKH315" s="1"/>
      <c r="CKI315" s="1"/>
      <c r="CKJ315" s="1"/>
      <c r="CKK315" s="1"/>
      <c r="CKL315" s="1"/>
      <c r="CKM315" s="1"/>
      <c r="CKN315" s="1"/>
      <c r="CKO315" s="1"/>
      <c r="CKP315" s="1"/>
      <c r="CKQ315" s="1"/>
      <c r="CKR315" s="1"/>
      <c r="CKS315" s="1"/>
      <c r="CKT315" s="1"/>
      <c r="CKU315" s="1"/>
      <c r="CKV315" s="1"/>
      <c r="CKW315" s="1"/>
      <c r="CKX315" s="1"/>
      <c r="CKY315" s="1"/>
      <c r="CKZ315" s="1"/>
      <c r="CLA315" s="1"/>
      <c r="CLB315" s="1"/>
      <c r="CLC315" s="1"/>
      <c r="CLD315" s="1"/>
      <c r="CLE315" s="1"/>
      <c r="CLF315" s="1"/>
      <c r="CLG315" s="1"/>
      <c r="CLH315" s="1"/>
      <c r="CLI315" s="1"/>
      <c r="CLJ315" s="1"/>
      <c r="CLK315" s="1"/>
      <c r="CLL315" s="1"/>
      <c r="CLM315" s="1"/>
      <c r="CLN315" s="1"/>
      <c r="CLO315" s="1"/>
      <c r="CLP315" s="1"/>
      <c r="CLQ315" s="1"/>
      <c r="CLR315" s="1"/>
      <c r="CLS315" s="1"/>
      <c r="CLT315" s="1"/>
      <c r="CLU315" s="1"/>
      <c r="CLV315" s="1"/>
      <c r="CLW315" s="1"/>
      <c r="CLX315" s="1"/>
      <c r="CLY315" s="1"/>
      <c r="CLZ315" s="1"/>
      <c r="CMA315" s="1"/>
      <c r="CMB315" s="1"/>
      <c r="CMC315" s="1"/>
      <c r="CMD315" s="1"/>
      <c r="CME315" s="1"/>
      <c r="CMF315" s="1"/>
      <c r="CMG315" s="1"/>
      <c r="CMH315" s="1"/>
      <c r="CMI315" s="1"/>
      <c r="CMJ315" s="1"/>
      <c r="CMK315" s="1"/>
      <c r="CML315" s="1"/>
      <c r="CMM315" s="1"/>
      <c r="CMN315" s="1"/>
      <c r="CMO315" s="1"/>
      <c r="CMP315" s="1"/>
      <c r="CMQ315" s="1"/>
      <c r="CMR315" s="1"/>
      <c r="CMS315" s="1"/>
      <c r="CMT315" s="1"/>
      <c r="CMU315" s="1"/>
      <c r="CMV315" s="1"/>
      <c r="CMW315" s="1"/>
      <c r="CMX315" s="1"/>
      <c r="CMY315" s="1"/>
      <c r="CMZ315" s="1"/>
      <c r="CNA315" s="1"/>
      <c r="CNB315" s="1"/>
      <c r="CNC315" s="1"/>
      <c r="CND315" s="1"/>
      <c r="CNE315" s="1"/>
      <c r="CNF315" s="1"/>
      <c r="CNG315" s="1"/>
      <c r="CNH315" s="1"/>
      <c r="CNI315" s="1"/>
      <c r="CNJ315" s="1"/>
      <c r="CNK315" s="1"/>
      <c r="CNL315" s="1"/>
      <c r="CNM315" s="1"/>
      <c r="CNN315" s="1"/>
      <c r="CNO315" s="1"/>
      <c r="CNP315" s="1"/>
      <c r="CNQ315" s="1"/>
      <c r="CNR315" s="1"/>
      <c r="CNS315" s="1"/>
      <c r="CNT315" s="1"/>
      <c r="CNU315" s="1"/>
      <c r="CNV315" s="1"/>
      <c r="CNW315" s="1"/>
      <c r="CNX315" s="1"/>
      <c r="CNY315" s="1"/>
      <c r="CNZ315" s="1"/>
      <c r="COA315" s="1"/>
      <c r="COB315" s="1"/>
      <c r="COC315" s="1"/>
      <c r="COD315" s="1"/>
      <c r="COE315" s="1"/>
      <c r="COF315" s="1"/>
      <c r="COG315" s="1"/>
      <c r="COH315" s="1"/>
      <c r="COI315" s="1"/>
      <c r="COJ315" s="1"/>
      <c r="COK315" s="1"/>
      <c r="COL315" s="1"/>
      <c r="COM315" s="1"/>
      <c r="CON315" s="1"/>
      <c r="COO315" s="1"/>
      <c r="COP315" s="1"/>
      <c r="COQ315" s="1"/>
      <c r="COR315" s="1"/>
      <c r="COS315" s="1"/>
      <c r="COT315" s="1"/>
      <c r="COU315" s="1"/>
      <c r="COV315" s="1"/>
      <c r="COW315" s="1"/>
      <c r="COX315" s="1"/>
      <c r="COY315" s="1"/>
      <c r="COZ315" s="1"/>
      <c r="CPA315" s="1"/>
      <c r="CPB315" s="1"/>
      <c r="CPC315" s="1"/>
      <c r="CPD315" s="1"/>
      <c r="CPE315" s="1"/>
      <c r="CPF315" s="1"/>
      <c r="CPG315" s="1"/>
      <c r="CPH315" s="1"/>
      <c r="CPI315" s="1"/>
      <c r="CPJ315" s="1"/>
      <c r="CPK315" s="1"/>
      <c r="CPL315" s="1"/>
      <c r="CPM315" s="1"/>
      <c r="CPN315" s="1"/>
      <c r="CPO315" s="1"/>
      <c r="CPP315" s="1"/>
      <c r="CPQ315" s="1"/>
      <c r="CPR315" s="1"/>
      <c r="CPS315" s="1"/>
      <c r="CPT315" s="1"/>
      <c r="CPU315" s="1"/>
      <c r="CPV315" s="1"/>
      <c r="CPW315" s="1"/>
      <c r="CPX315" s="1"/>
      <c r="CPY315" s="1"/>
      <c r="CPZ315" s="1"/>
      <c r="CQA315" s="1"/>
      <c r="CQB315" s="1"/>
      <c r="CQC315" s="1"/>
      <c r="CQD315" s="1"/>
      <c r="CQE315" s="1"/>
      <c r="CQF315" s="1"/>
      <c r="CQG315" s="1"/>
      <c r="CQH315" s="1"/>
      <c r="CQI315" s="1"/>
      <c r="CQJ315" s="1"/>
      <c r="CQK315" s="1"/>
      <c r="CQL315" s="1"/>
      <c r="CQM315" s="1"/>
      <c r="CQN315" s="1"/>
      <c r="CQO315" s="1"/>
      <c r="CQP315" s="1"/>
      <c r="CQQ315" s="1"/>
      <c r="CQR315" s="1"/>
      <c r="CQS315" s="1"/>
      <c r="CQT315" s="1"/>
      <c r="CQU315" s="1"/>
      <c r="CQV315" s="1"/>
      <c r="CQW315" s="1"/>
      <c r="CQX315" s="1"/>
      <c r="CQY315" s="1"/>
      <c r="CQZ315" s="1"/>
      <c r="CRA315" s="1"/>
      <c r="CRB315" s="1"/>
      <c r="CRC315" s="1"/>
      <c r="CRD315" s="1"/>
      <c r="CRE315" s="1"/>
      <c r="CRF315" s="1"/>
      <c r="CRG315" s="1"/>
      <c r="CRH315" s="1"/>
      <c r="CRI315" s="1"/>
      <c r="CRJ315" s="1"/>
      <c r="CRK315" s="1"/>
      <c r="CRL315" s="1"/>
      <c r="CRM315" s="1"/>
      <c r="CRN315" s="1"/>
      <c r="CRO315" s="1"/>
      <c r="CRP315" s="1"/>
      <c r="CRQ315" s="1"/>
      <c r="CRR315" s="1"/>
      <c r="CRS315" s="1"/>
      <c r="CRT315" s="1"/>
      <c r="CRU315" s="1"/>
      <c r="CRV315" s="1"/>
      <c r="CRW315" s="1"/>
      <c r="CRX315" s="1"/>
      <c r="CRY315" s="1"/>
      <c r="CRZ315" s="1"/>
      <c r="CSA315" s="1"/>
      <c r="CSB315" s="1"/>
      <c r="CSC315" s="1"/>
      <c r="CSD315" s="1"/>
      <c r="CSE315" s="1"/>
      <c r="CSF315" s="1"/>
      <c r="CSG315" s="1"/>
      <c r="CSH315" s="1"/>
      <c r="CSI315" s="1"/>
      <c r="CSJ315" s="1"/>
      <c r="CSK315" s="1"/>
      <c r="CSL315" s="1"/>
      <c r="CSM315" s="1"/>
      <c r="CSN315" s="1"/>
      <c r="CSO315" s="1"/>
      <c r="CSP315" s="1"/>
      <c r="CSQ315" s="1"/>
      <c r="CSR315" s="1"/>
      <c r="CSS315" s="1"/>
      <c r="CST315" s="1"/>
      <c r="CSU315" s="1"/>
      <c r="CSV315" s="1"/>
      <c r="CSW315" s="1"/>
      <c r="CSX315" s="1"/>
      <c r="CSY315" s="1"/>
      <c r="CSZ315" s="1"/>
      <c r="CTA315" s="1"/>
      <c r="CTB315" s="1"/>
      <c r="CTC315" s="1"/>
      <c r="CTD315" s="1"/>
      <c r="CTE315" s="1"/>
      <c r="CTF315" s="1"/>
      <c r="CTG315" s="1"/>
      <c r="CTH315" s="1"/>
      <c r="CTI315" s="1"/>
      <c r="CTJ315" s="1"/>
      <c r="CTK315" s="1"/>
      <c r="CTL315" s="1"/>
      <c r="CTM315" s="1"/>
      <c r="CTN315" s="1"/>
      <c r="CTO315" s="1"/>
      <c r="CTP315" s="1"/>
      <c r="CTQ315" s="1"/>
      <c r="CTR315" s="1"/>
      <c r="CTS315" s="1"/>
      <c r="CTT315" s="1"/>
      <c r="CTU315" s="1"/>
      <c r="CTV315" s="1"/>
      <c r="CTW315" s="1"/>
      <c r="CTX315" s="1"/>
      <c r="CTY315" s="1"/>
      <c r="CTZ315" s="1"/>
      <c r="CUA315" s="1"/>
      <c r="CUB315" s="1"/>
      <c r="CUC315" s="1"/>
      <c r="CUD315" s="1"/>
      <c r="CUE315" s="1"/>
      <c r="CUF315" s="1"/>
      <c r="CUG315" s="1"/>
      <c r="CUH315" s="1"/>
      <c r="CUI315" s="1"/>
      <c r="CUJ315" s="1"/>
      <c r="CUK315" s="1"/>
      <c r="CUL315" s="1"/>
      <c r="CUM315" s="1"/>
      <c r="CUN315" s="1"/>
      <c r="CUO315" s="1"/>
      <c r="CUP315" s="1"/>
      <c r="CUQ315" s="1"/>
      <c r="CUR315" s="1"/>
      <c r="CUS315" s="1"/>
      <c r="CUT315" s="1"/>
      <c r="CUU315" s="1"/>
      <c r="CUV315" s="1"/>
      <c r="CUW315" s="1"/>
      <c r="CUX315" s="1"/>
      <c r="CUY315" s="1"/>
      <c r="CUZ315" s="1"/>
      <c r="CVA315" s="1"/>
      <c r="CVB315" s="1"/>
      <c r="CVC315" s="1"/>
      <c r="CVD315" s="1"/>
      <c r="CVE315" s="1"/>
      <c r="CVF315" s="1"/>
      <c r="CVG315" s="1"/>
      <c r="CVH315" s="1"/>
      <c r="CVI315" s="1"/>
      <c r="CVJ315" s="1"/>
      <c r="CVK315" s="1"/>
      <c r="CVL315" s="1"/>
      <c r="CVM315" s="1"/>
      <c r="CVN315" s="1"/>
      <c r="CVO315" s="1"/>
      <c r="CVP315" s="1"/>
      <c r="CVQ315" s="1"/>
      <c r="CVR315" s="1"/>
      <c r="CVS315" s="1"/>
      <c r="CVT315" s="1"/>
      <c r="CVU315" s="1"/>
      <c r="CVV315" s="1"/>
      <c r="CVW315" s="1"/>
      <c r="CVX315" s="1"/>
      <c r="CVY315" s="1"/>
      <c r="CVZ315" s="1"/>
      <c r="CWA315" s="1"/>
      <c r="CWB315" s="1"/>
      <c r="CWC315" s="1"/>
      <c r="CWD315" s="1"/>
      <c r="CWE315" s="1"/>
      <c r="CWF315" s="1"/>
      <c r="CWG315" s="1"/>
      <c r="CWH315" s="1"/>
      <c r="CWI315" s="1"/>
      <c r="CWJ315" s="1"/>
      <c r="CWK315" s="1"/>
      <c r="CWL315" s="1"/>
      <c r="CWM315" s="1"/>
      <c r="CWN315" s="1"/>
      <c r="CWO315" s="1"/>
      <c r="CWP315" s="1"/>
      <c r="CWQ315" s="1"/>
      <c r="CWR315" s="1"/>
      <c r="CWS315" s="1"/>
      <c r="CWT315" s="1"/>
      <c r="CWU315" s="1"/>
      <c r="CWV315" s="1"/>
      <c r="CWW315" s="1"/>
      <c r="CWX315" s="1"/>
      <c r="CWY315" s="1"/>
      <c r="CWZ315" s="1"/>
      <c r="CXA315" s="1"/>
      <c r="CXB315" s="1"/>
      <c r="CXC315" s="1"/>
      <c r="CXD315" s="1"/>
      <c r="CXE315" s="1"/>
      <c r="CXF315" s="1"/>
      <c r="CXG315" s="1"/>
      <c r="CXH315" s="1"/>
      <c r="CXI315" s="1"/>
      <c r="CXJ315" s="1"/>
      <c r="CXK315" s="1"/>
      <c r="CXL315" s="1"/>
      <c r="CXM315" s="1"/>
      <c r="CXN315" s="1"/>
      <c r="CXO315" s="1"/>
      <c r="CXP315" s="1"/>
      <c r="CXQ315" s="1"/>
      <c r="CXR315" s="1"/>
      <c r="CXS315" s="1"/>
      <c r="CXT315" s="1"/>
      <c r="CXU315" s="1"/>
      <c r="CXV315" s="1"/>
      <c r="CXW315" s="1"/>
      <c r="CXX315" s="1"/>
      <c r="CXY315" s="1"/>
      <c r="CXZ315" s="1"/>
      <c r="CYA315" s="1"/>
      <c r="CYB315" s="1"/>
      <c r="CYC315" s="1"/>
      <c r="CYD315" s="1"/>
      <c r="CYE315" s="1"/>
      <c r="CYF315" s="1"/>
      <c r="CYG315" s="1"/>
      <c r="CYH315" s="1"/>
      <c r="CYI315" s="1"/>
      <c r="CYJ315" s="1"/>
      <c r="CYK315" s="1"/>
      <c r="CYL315" s="1"/>
      <c r="CYM315" s="1"/>
      <c r="CYN315" s="1"/>
      <c r="CYO315" s="1"/>
      <c r="CYP315" s="1"/>
      <c r="CYQ315" s="1"/>
      <c r="CYR315" s="1"/>
      <c r="CYS315" s="1"/>
      <c r="CYT315" s="1"/>
      <c r="CYU315" s="1"/>
      <c r="CYV315" s="1"/>
      <c r="CYW315" s="1"/>
      <c r="CYX315" s="1"/>
      <c r="CYY315" s="1"/>
      <c r="CYZ315" s="1"/>
      <c r="CZA315" s="1"/>
      <c r="CZB315" s="1"/>
      <c r="CZC315" s="1"/>
      <c r="CZD315" s="1"/>
      <c r="CZE315" s="1"/>
      <c r="CZF315" s="1"/>
      <c r="CZG315" s="1"/>
      <c r="CZH315" s="1"/>
      <c r="CZI315" s="1"/>
      <c r="CZJ315" s="1"/>
      <c r="CZK315" s="1"/>
      <c r="CZL315" s="1"/>
      <c r="CZM315" s="1"/>
      <c r="CZN315" s="1"/>
      <c r="CZO315" s="1"/>
      <c r="CZP315" s="1"/>
      <c r="CZQ315" s="1"/>
      <c r="CZR315" s="1"/>
      <c r="CZS315" s="1"/>
      <c r="CZT315" s="1"/>
      <c r="CZU315" s="1"/>
      <c r="CZV315" s="1"/>
      <c r="CZW315" s="1"/>
      <c r="CZX315" s="1"/>
      <c r="CZY315" s="1"/>
      <c r="CZZ315" s="1"/>
      <c r="DAA315" s="1"/>
      <c r="DAB315" s="1"/>
      <c r="DAC315" s="1"/>
      <c r="DAD315" s="1"/>
      <c r="DAE315" s="1"/>
      <c r="DAF315" s="1"/>
      <c r="DAG315" s="1"/>
      <c r="DAH315" s="1"/>
      <c r="DAI315" s="1"/>
      <c r="DAJ315" s="1"/>
      <c r="DAK315" s="1"/>
      <c r="DAL315" s="1"/>
      <c r="DAM315" s="1"/>
      <c r="DAN315" s="1"/>
      <c r="DAO315" s="1"/>
      <c r="DAP315" s="1"/>
      <c r="DAQ315" s="1"/>
      <c r="DAR315" s="1"/>
      <c r="DAS315" s="1"/>
      <c r="DAT315" s="1"/>
      <c r="DAU315" s="1"/>
      <c r="DAV315" s="1"/>
      <c r="DAW315" s="1"/>
      <c r="DAX315" s="1"/>
      <c r="DAY315" s="1"/>
      <c r="DAZ315" s="1"/>
      <c r="DBA315" s="1"/>
      <c r="DBB315" s="1"/>
      <c r="DBC315" s="1"/>
      <c r="DBD315" s="1"/>
      <c r="DBE315" s="1"/>
      <c r="DBF315" s="1"/>
      <c r="DBG315" s="1"/>
      <c r="DBH315" s="1"/>
      <c r="DBI315" s="1"/>
      <c r="DBJ315" s="1"/>
      <c r="DBK315" s="1"/>
      <c r="DBL315" s="1"/>
      <c r="DBM315" s="1"/>
      <c r="DBN315" s="1"/>
      <c r="DBO315" s="1"/>
      <c r="DBP315" s="1"/>
      <c r="DBQ315" s="1"/>
      <c r="DBR315" s="1"/>
      <c r="DBS315" s="1"/>
      <c r="DBT315" s="1"/>
      <c r="DBU315" s="1"/>
      <c r="DBV315" s="1"/>
      <c r="DBW315" s="1"/>
      <c r="DBX315" s="1"/>
      <c r="DBY315" s="1"/>
      <c r="DBZ315" s="1"/>
      <c r="DCA315" s="1"/>
      <c r="DCB315" s="1"/>
      <c r="DCC315" s="1"/>
      <c r="DCD315" s="1"/>
      <c r="DCE315" s="1"/>
      <c r="DCF315" s="1"/>
      <c r="DCG315" s="1"/>
      <c r="DCH315" s="1"/>
      <c r="DCI315" s="1"/>
      <c r="DCJ315" s="1"/>
      <c r="DCK315" s="1"/>
      <c r="DCL315" s="1"/>
      <c r="DCM315" s="1"/>
      <c r="DCN315" s="1"/>
      <c r="DCO315" s="1"/>
      <c r="DCP315" s="1"/>
      <c r="DCQ315" s="1"/>
      <c r="DCR315" s="1"/>
      <c r="DCS315" s="1"/>
      <c r="DCT315" s="1"/>
      <c r="DCU315" s="1"/>
      <c r="DCV315" s="1"/>
      <c r="DCW315" s="1"/>
      <c r="DCX315" s="1"/>
      <c r="DCY315" s="1"/>
      <c r="DCZ315" s="1"/>
      <c r="DDA315" s="1"/>
      <c r="DDB315" s="1"/>
      <c r="DDC315" s="1"/>
      <c r="DDD315" s="1"/>
      <c r="DDE315" s="1"/>
      <c r="DDF315" s="1"/>
      <c r="DDG315" s="1"/>
      <c r="DDH315" s="1"/>
      <c r="DDI315" s="1"/>
      <c r="DDJ315" s="1"/>
      <c r="DDK315" s="1"/>
      <c r="DDL315" s="1"/>
      <c r="DDM315" s="1"/>
      <c r="DDN315" s="1"/>
      <c r="DDO315" s="1"/>
      <c r="DDP315" s="1"/>
      <c r="DDQ315" s="1"/>
      <c r="DDR315" s="1"/>
      <c r="DDS315" s="1"/>
      <c r="DDT315" s="1"/>
      <c r="DDU315" s="1"/>
      <c r="DDV315" s="1"/>
      <c r="DDW315" s="1"/>
      <c r="DDX315" s="1"/>
      <c r="DDY315" s="1"/>
      <c r="DDZ315" s="1"/>
      <c r="DEA315" s="1"/>
      <c r="DEB315" s="1"/>
      <c r="DEC315" s="1"/>
      <c r="DED315" s="1"/>
      <c r="DEE315" s="1"/>
      <c r="DEF315" s="1"/>
      <c r="DEG315" s="1"/>
      <c r="DEH315" s="1"/>
      <c r="DEI315" s="1"/>
      <c r="DEJ315" s="1"/>
      <c r="DEK315" s="1"/>
      <c r="DEL315" s="1"/>
      <c r="DEM315" s="1"/>
      <c r="DEN315" s="1"/>
      <c r="DEO315" s="1"/>
      <c r="DEP315" s="1"/>
      <c r="DEQ315" s="1"/>
      <c r="DER315" s="1"/>
      <c r="DES315" s="1"/>
      <c r="DET315" s="1"/>
      <c r="DEU315" s="1"/>
      <c r="DEV315" s="1"/>
      <c r="DEW315" s="1"/>
      <c r="DEX315" s="1"/>
      <c r="DEY315" s="1"/>
      <c r="DEZ315" s="1"/>
      <c r="DFA315" s="1"/>
      <c r="DFB315" s="1"/>
      <c r="DFC315" s="1"/>
      <c r="DFD315" s="1"/>
      <c r="DFE315" s="1"/>
      <c r="DFF315" s="1"/>
      <c r="DFG315" s="1"/>
      <c r="DFH315" s="1"/>
      <c r="DFI315" s="1"/>
      <c r="DFJ315" s="1"/>
      <c r="DFK315" s="1"/>
      <c r="DFL315" s="1"/>
      <c r="DFM315" s="1"/>
      <c r="DFN315" s="1"/>
      <c r="DFO315" s="1"/>
      <c r="DFP315" s="1"/>
      <c r="DFQ315" s="1"/>
      <c r="DFR315" s="1"/>
      <c r="DFS315" s="1"/>
      <c r="DFT315" s="1"/>
      <c r="DFU315" s="1"/>
      <c r="DFV315" s="1"/>
      <c r="DFW315" s="1"/>
      <c r="DFX315" s="1"/>
      <c r="DFY315" s="1"/>
      <c r="DFZ315" s="1"/>
      <c r="DGA315" s="1"/>
      <c r="DGB315" s="1"/>
      <c r="DGC315" s="1"/>
      <c r="DGD315" s="1"/>
      <c r="DGE315" s="1"/>
      <c r="DGF315" s="1"/>
      <c r="DGG315" s="1"/>
      <c r="DGH315" s="1"/>
      <c r="DGI315" s="1"/>
      <c r="DGJ315" s="1"/>
      <c r="DGK315" s="1"/>
      <c r="DGL315" s="1"/>
      <c r="DGM315" s="1"/>
      <c r="DGN315" s="1"/>
      <c r="DGO315" s="1"/>
      <c r="DGP315" s="1"/>
      <c r="DGQ315" s="1"/>
      <c r="DGR315" s="1"/>
      <c r="DGS315" s="1"/>
      <c r="DGT315" s="1"/>
      <c r="DGU315" s="1"/>
      <c r="DGV315" s="1"/>
      <c r="DGW315" s="1"/>
      <c r="DGX315" s="1"/>
      <c r="DGY315" s="1"/>
      <c r="DGZ315" s="1"/>
      <c r="DHA315" s="1"/>
      <c r="DHB315" s="1"/>
      <c r="DHC315" s="1"/>
      <c r="DHD315" s="1"/>
      <c r="DHE315" s="1"/>
      <c r="DHF315" s="1"/>
      <c r="DHG315" s="1"/>
      <c r="DHH315" s="1"/>
      <c r="DHI315" s="1"/>
      <c r="DHJ315" s="1"/>
      <c r="DHK315" s="1"/>
      <c r="DHL315" s="1"/>
      <c r="DHM315" s="1"/>
      <c r="DHN315" s="1"/>
      <c r="DHO315" s="1"/>
      <c r="DHP315" s="1"/>
      <c r="DHQ315" s="1"/>
      <c r="DHR315" s="1"/>
      <c r="DHS315" s="1"/>
      <c r="DHT315" s="1"/>
      <c r="DHU315" s="1"/>
      <c r="DHV315" s="1"/>
      <c r="DHW315" s="1"/>
      <c r="DHX315" s="1"/>
      <c r="DHY315" s="1"/>
      <c r="DHZ315" s="1"/>
      <c r="DIA315" s="1"/>
      <c r="DIB315" s="1"/>
      <c r="DIC315" s="1"/>
      <c r="DID315" s="1"/>
      <c r="DIE315" s="1"/>
      <c r="DIF315" s="1"/>
      <c r="DIG315" s="1"/>
      <c r="DIH315" s="1"/>
      <c r="DII315" s="1"/>
      <c r="DIJ315" s="1"/>
      <c r="DIK315" s="1"/>
      <c r="DIL315" s="1"/>
      <c r="DIM315" s="1"/>
      <c r="DIN315" s="1"/>
      <c r="DIO315" s="1"/>
      <c r="DIP315" s="1"/>
      <c r="DIQ315" s="1"/>
      <c r="DIR315" s="1"/>
      <c r="DIS315" s="1"/>
      <c r="DIT315" s="1"/>
      <c r="DIU315" s="1"/>
      <c r="DIV315" s="1"/>
      <c r="DIW315" s="1"/>
      <c r="DIX315" s="1"/>
      <c r="DIY315" s="1"/>
      <c r="DIZ315" s="1"/>
      <c r="DJA315" s="1"/>
      <c r="DJB315" s="1"/>
      <c r="DJC315" s="1"/>
      <c r="DJD315" s="1"/>
      <c r="DJE315" s="1"/>
      <c r="DJF315" s="1"/>
      <c r="DJG315" s="1"/>
      <c r="DJH315" s="1"/>
      <c r="DJI315" s="1"/>
      <c r="DJJ315" s="1"/>
      <c r="DJK315" s="1"/>
      <c r="DJL315" s="1"/>
      <c r="DJM315" s="1"/>
      <c r="DJN315" s="1"/>
      <c r="DJO315" s="1"/>
      <c r="DJP315" s="1"/>
      <c r="DJQ315" s="1"/>
      <c r="DJR315" s="1"/>
      <c r="DJS315" s="1"/>
      <c r="DJT315" s="1"/>
      <c r="DJU315" s="1"/>
      <c r="DJV315" s="1"/>
      <c r="DJW315" s="1"/>
      <c r="DJX315" s="1"/>
      <c r="DJY315" s="1"/>
      <c r="DJZ315" s="1"/>
      <c r="DKA315" s="1"/>
      <c r="DKB315" s="1"/>
      <c r="DKC315" s="1"/>
      <c r="DKD315" s="1"/>
      <c r="DKE315" s="1"/>
      <c r="DKF315" s="1"/>
      <c r="DKG315" s="1"/>
      <c r="DKH315" s="1"/>
      <c r="DKI315" s="1"/>
      <c r="DKJ315" s="1"/>
      <c r="DKK315" s="1"/>
      <c r="DKL315" s="1"/>
      <c r="DKM315" s="1"/>
      <c r="DKN315" s="1"/>
      <c r="DKO315" s="1"/>
      <c r="DKP315" s="1"/>
      <c r="DKQ315" s="1"/>
      <c r="DKR315" s="1"/>
      <c r="DKS315" s="1"/>
      <c r="DKT315" s="1"/>
      <c r="DKU315" s="1"/>
      <c r="DKV315" s="1"/>
      <c r="DKW315" s="1"/>
      <c r="DKX315" s="1"/>
      <c r="DKY315" s="1"/>
      <c r="DKZ315" s="1"/>
      <c r="DLA315" s="1"/>
      <c r="DLB315" s="1"/>
      <c r="DLC315" s="1"/>
      <c r="DLD315" s="1"/>
      <c r="DLE315" s="1"/>
      <c r="DLF315" s="1"/>
      <c r="DLG315" s="1"/>
      <c r="DLH315" s="1"/>
      <c r="DLI315" s="1"/>
      <c r="DLJ315" s="1"/>
      <c r="DLK315" s="1"/>
      <c r="DLL315" s="1"/>
      <c r="DLM315" s="1"/>
      <c r="DLN315" s="1"/>
      <c r="DLO315" s="1"/>
      <c r="DLP315" s="1"/>
      <c r="DLQ315" s="1"/>
      <c r="DLR315" s="1"/>
      <c r="DLS315" s="1"/>
      <c r="DLT315" s="1"/>
      <c r="DLU315" s="1"/>
      <c r="DLV315" s="1"/>
      <c r="DLW315" s="1"/>
      <c r="DLX315" s="1"/>
      <c r="DLY315" s="1"/>
      <c r="DLZ315" s="1"/>
      <c r="DMA315" s="1"/>
      <c r="DMB315" s="1"/>
      <c r="DMC315" s="1"/>
      <c r="DMD315" s="1"/>
      <c r="DME315" s="1"/>
      <c r="DMF315" s="1"/>
      <c r="DMG315" s="1"/>
      <c r="DMH315" s="1"/>
      <c r="DMI315" s="1"/>
      <c r="DMJ315" s="1"/>
      <c r="DMK315" s="1"/>
      <c r="DML315" s="1"/>
      <c r="DMM315" s="1"/>
      <c r="DMN315" s="1"/>
      <c r="DMO315" s="1"/>
      <c r="DMP315" s="1"/>
      <c r="DMQ315" s="1"/>
      <c r="DMR315" s="1"/>
      <c r="DMS315" s="1"/>
      <c r="DMT315" s="1"/>
      <c r="DMU315" s="1"/>
      <c r="DMV315" s="1"/>
      <c r="DMW315" s="1"/>
      <c r="DMX315" s="1"/>
      <c r="DMY315" s="1"/>
      <c r="DMZ315" s="1"/>
      <c r="DNA315" s="1"/>
      <c r="DNB315" s="1"/>
      <c r="DNC315" s="1"/>
      <c r="DND315" s="1"/>
      <c r="DNE315" s="1"/>
      <c r="DNF315" s="1"/>
      <c r="DNG315" s="1"/>
      <c r="DNH315" s="1"/>
      <c r="DNI315" s="1"/>
      <c r="DNJ315" s="1"/>
      <c r="DNK315" s="1"/>
      <c r="DNL315" s="1"/>
      <c r="DNM315" s="1"/>
      <c r="DNN315" s="1"/>
      <c r="DNO315" s="1"/>
      <c r="DNP315" s="1"/>
      <c r="DNQ315" s="1"/>
      <c r="DNR315" s="1"/>
      <c r="DNS315" s="1"/>
      <c r="DNT315" s="1"/>
      <c r="DNU315" s="1"/>
      <c r="DNV315" s="1"/>
      <c r="DNW315" s="1"/>
      <c r="DNX315" s="1"/>
      <c r="DNY315" s="1"/>
      <c r="DNZ315" s="1"/>
      <c r="DOA315" s="1"/>
      <c r="DOB315" s="1"/>
      <c r="DOC315" s="1"/>
      <c r="DOD315" s="1"/>
      <c r="DOE315" s="1"/>
      <c r="DOF315" s="1"/>
      <c r="DOG315" s="1"/>
      <c r="DOH315" s="1"/>
      <c r="DOI315" s="1"/>
      <c r="DOJ315" s="1"/>
      <c r="DOK315" s="1"/>
      <c r="DOL315" s="1"/>
      <c r="DOM315" s="1"/>
      <c r="DON315" s="1"/>
      <c r="DOO315" s="1"/>
      <c r="DOP315" s="1"/>
      <c r="DOQ315" s="1"/>
      <c r="DOR315" s="1"/>
      <c r="DOS315" s="1"/>
      <c r="DOT315" s="1"/>
      <c r="DOU315" s="1"/>
      <c r="DOV315" s="1"/>
      <c r="DOW315" s="1"/>
      <c r="DOX315" s="1"/>
      <c r="DOY315" s="1"/>
      <c r="DOZ315" s="1"/>
      <c r="DPA315" s="1"/>
      <c r="DPB315" s="1"/>
      <c r="DPC315" s="1"/>
      <c r="DPD315" s="1"/>
      <c r="DPE315" s="1"/>
      <c r="DPF315" s="1"/>
      <c r="DPG315" s="1"/>
      <c r="DPH315" s="1"/>
      <c r="DPI315" s="1"/>
      <c r="DPJ315" s="1"/>
      <c r="DPK315" s="1"/>
      <c r="DPL315" s="1"/>
      <c r="DPM315" s="1"/>
      <c r="DPN315" s="1"/>
      <c r="DPO315" s="1"/>
      <c r="DPP315" s="1"/>
      <c r="DPQ315" s="1"/>
      <c r="DPR315" s="1"/>
      <c r="DPS315" s="1"/>
      <c r="DPT315" s="1"/>
      <c r="DPU315" s="1"/>
      <c r="DPV315" s="1"/>
      <c r="DPW315" s="1"/>
      <c r="DPX315" s="1"/>
      <c r="DPY315" s="1"/>
      <c r="DPZ315" s="1"/>
      <c r="DQA315" s="1"/>
      <c r="DQB315" s="1"/>
      <c r="DQC315" s="1"/>
      <c r="DQD315" s="1"/>
      <c r="DQE315" s="1"/>
      <c r="DQF315" s="1"/>
      <c r="DQG315" s="1"/>
      <c r="DQH315" s="1"/>
      <c r="DQI315" s="1"/>
      <c r="DQJ315" s="1"/>
      <c r="DQK315" s="1"/>
      <c r="DQL315" s="1"/>
      <c r="DQM315" s="1"/>
      <c r="DQN315" s="1"/>
      <c r="DQO315" s="1"/>
      <c r="DQP315" s="1"/>
      <c r="DQQ315" s="1"/>
      <c r="DQR315" s="1"/>
      <c r="DQS315" s="1"/>
      <c r="DQT315" s="1"/>
      <c r="DQU315" s="1"/>
      <c r="DQV315" s="1"/>
      <c r="DQW315" s="1"/>
      <c r="DQX315" s="1"/>
      <c r="DQY315" s="1"/>
      <c r="DQZ315" s="1"/>
      <c r="DRA315" s="1"/>
      <c r="DRB315" s="1"/>
      <c r="DRC315" s="1"/>
      <c r="DRD315" s="1"/>
      <c r="DRE315" s="1"/>
      <c r="DRF315" s="1"/>
      <c r="DRG315" s="1"/>
      <c r="DRH315" s="1"/>
      <c r="DRI315" s="1"/>
      <c r="DRJ315" s="1"/>
      <c r="DRK315" s="1"/>
      <c r="DRL315" s="1"/>
      <c r="DRM315" s="1"/>
      <c r="DRN315" s="1"/>
      <c r="DRO315" s="1"/>
      <c r="DRP315" s="1"/>
      <c r="DRQ315" s="1"/>
      <c r="DRR315" s="1"/>
      <c r="DRS315" s="1"/>
      <c r="DRT315" s="1"/>
      <c r="DRU315" s="1"/>
      <c r="DRV315" s="1"/>
      <c r="DRW315" s="1"/>
      <c r="DRX315" s="1"/>
      <c r="DRY315" s="1"/>
      <c r="DRZ315" s="1"/>
      <c r="DSA315" s="1"/>
      <c r="DSB315" s="1"/>
      <c r="DSC315" s="1"/>
      <c r="DSD315" s="1"/>
      <c r="DSE315" s="1"/>
      <c r="DSF315" s="1"/>
      <c r="DSG315" s="1"/>
      <c r="DSH315" s="1"/>
      <c r="DSI315" s="1"/>
      <c r="DSJ315" s="1"/>
      <c r="DSK315" s="1"/>
      <c r="DSL315" s="1"/>
      <c r="DSM315" s="1"/>
      <c r="DSN315" s="1"/>
      <c r="DSO315" s="1"/>
      <c r="DSP315" s="1"/>
      <c r="DSQ315" s="1"/>
      <c r="DSR315" s="1"/>
      <c r="DSS315" s="1"/>
      <c r="DST315" s="1"/>
      <c r="DSU315" s="1"/>
      <c r="DSV315" s="1"/>
      <c r="DSW315" s="1"/>
      <c r="DSX315" s="1"/>
      <c r="DSY315" s="1"/>
      <c r="DSZ315" s="1"/>
      <c r="DTA315" s="1"/>
      <c r="DTB315" s="1"/>
      <c r="DTC315" s="1"/>
      <c r="DTD315" s="1"/>
      <c r="DTE315" s="1"/>
      <c r="DTF315" s="1"/>
      <c r="DTG315" s="1"/>
      <c r="DTH315" s="1"/>
      <c r="DTI315" s="1"/>
      <c r="DTJ315" s="1"/>
      <c r="DTK315" s="1"/>
      <c r="DTL315" s="1"/>
      <c r="DTM315" s="1"/>
      <c r="DTN315" s="1"/>
      <c r="DTO315" s="1"/>
      <c r="DTP315" s="1"/>
      <c r="DTQ315" s="1"/>
      <c r="DTR315" s="1"/>
      <c r="DTS315" s="1"/>
      <c r="DTT315" s="1"/>
      <c r="DTU315" s="1"/>
      <c r="DTV315" s="1"/>
      <c r="DTW315" s="1"/>
      <c r="DTX315" s="1"/>
      <c r="DTY315" s="1"/>
      <c r="DTZ315" s="1"/>
      <c r="DUA315" s="1"/>
      <c r="DUB315" s="1"/>
      <c r="DUC315" s="1"/>
      <c r="DUD315" s="1"/>
      <c r="DUE315" s="1"/>
      <c r="DUF315" s="1"/>
      <c r="DUG315" s="1"/>
      <c r="DUH315" s="1"/>
      <c r="DUI315" s="1"/>
      <c r="DUJ315" s="1"/>
      <c r="DUK315" s="1"/>
      <c r="DUL315" s="1"/>
      <c r="DUM315" s="1"/>
      <c r="DUN315" s="1"/>
      <c r="DUO315" s="1"/>
      <c r="DUP315" s="1"/>
      <c r="DUQ315" s="1"/>
      <c r="DUR315" s="1"/>
      <c r="DUS315" s="1"/>
      <c r="DUT315" s="1"/>
      <c r="DUU315" s="1"/>
      <c r="DUV315" s="1"/>
      <c r="DUW315" s="1"/>
      <c r="DUX315" s="1"/>
      <c r="DUY315" s="1"/>
      <c r="DUZ315" s="1"/>
      <c r="DVA315" s="1"/>
      <c r="DVB315" s="1"/>
      <c r="DVC315" s="1"/>
      <c r="DVD315" s="1"/>
      <c r="DVE315" s="1"/>
      <c r="DVF315" s="1"/>
      <c r="DVG315" s="1"/>
      <c r="DVH315" s="1"/>
      <c r="DVI315" s="1"/>
      <c r="DVJ315" s="1"/>
      <c r="DVK315" s="1"/>
      <c r="DVL315" s="1"/>
      <c r="DVM315" s="1"/>
      <c r="DVN315" s="1"/>
      <c r="DVO315" s="1"/>
      <c r="DVP315" s="1"/>
      <c r="DVQ315" s="1"/>
      <c r="DVR315" s="1"/>
      <c r="DVS315" s="1"/>
      <c r="DVT315" s="1"/>
      <c r="DVU315" s="1"/>
      <c r="DVV315" s="1"/>
      <c r="DVW315" s="1"/>
      <c r="DVX315" s="1"/>
      <c r="DVY315" s="1"/>
      <c r="DVZ315" s="1"/>
      <c r="DWA315" s="1"/>
      <c r="DWB315" s="1"/>
      <c r="DWC315" s="1"/>
      <c r="DWD315" s="1"/>
      <c r="DWE315" s="1"/>
      <c r="DWF315" s="1"/>
      <c r="DWG315" s="1"/>
      <c r="DWH315" s="1"/>
      <c r="DWI315" s="1"/>
      <c r="DWJ315" s="1"/>
      <c r="DWK315" s="1"/>
      <c r="DWL315" s="1"/>
      <c r="DWM315" s="1"/>
      <c r="DWN315" s="1"/>
      <c r="DWO315" s="1"/>
      <c r="DWP315" s="1"/>
      <c r="DWQ315" s="1"/>
      <c r="DWR315" s="1"/>
      <c r="DWS315" s="1"/>
      <c r="DWT315" s="1"/>
      <c r="DWU315" s="1"/>
      <c r="DWV315" s="1"/>
      <c r="DWW315" s="1"/>
      <c r="DWX315" s="1"/>
      <c r="DWY315" s="1"/>
      <c r="DWZ315" s="1"/>
      <c r="DXA315" s="1"/>
      <c r="DXB315" s="1"/>
      <c r="DXC315" s="1"/>
      <c r="DXD315" s="1"/>
      <c r="DXE315" s="1"/>
      <c r="DXF315" s="1"/>
      <c r="DXG315" s="1"/>
      <c r="DXH315" s="1"/>
      <c r="DXI315" s="1"/>
      <c r="DXJ315" s="1"/>
      <c r="DXK315" s="1"/>
      <c r="DXL315" s="1"/>
      <c r="DXM315" s="1"/>
      <c r="DXN315" s="1"/>
      <c r="DXO315" s="1"/>
      <c r="DXP315" s="1"/>
      <c r="DXQ315" s="1"/>
      <c r="DXR315" s="1"/>
      <c r="DXS315" s="1"/>
      <c r="DXT315" s="1"/>
      <c r="DXU315" s="1"/>
      <c r="DXV315" s="1"/>
      <c r="DXW315" s="1"/>
      <c r="DXX315" s="1"/>
      <c r="DXY315" s="1"/>
      <c r="DXZ315" s="1"/>
      <c r="DYA315" s="1"/>
      <c r="DYB315" s="1"/>
      <c r="DYC315" s="1"/>
      <c r="DYD315" s="1"/>
      <c r="DYE315" s="1"/>
      <c r="DYF315" s="1"/>
      <c r="DYG315" s="1"/>
      <c r="DYH315" s="1"/>
      <c r="DYI315" s="1"/>
      <c r="DYJ315" s="1"/>
      <c r="DYK315" s="1"/>
      <c r="DYL315" s="1"/>
      <c r="DYM315" s="1"/>
      <c r="DYN315" s="1"/>
      <c r="DYO315" s="1"/>
      <c r="DYP315" s="1"/>
      <c r="DYQ315" s="1"/>
      <c r="DYR315" s="1"/>
      <c r="DYS315" s="1"/>
      <c r="DYT315" s="1"/>
      <c r="DYU315" s="1"/>
      <c r="DYV315" s="1"/>
      <c r="DYW315" s="1"/>
      <c r="DYX315" s="1"/>
      <c r="DYY315" s="1"/>
      <c r="DYZ315" s="1"/>
      <c r="DZA315" s="1"/>
      <c r="DZB315" s="1"/>
      <c r="DZC315" s="1"/>
      <c r="DZD315" s="1"/>
      <c r="DZE315" s="1"/>
      <c r="DZF315" s="1"/>
      <c r="DZG315" s="1"/>
      <c r="DZH315" s="1"/>
      <c r="DZI315" s="1"/>
      <c r="DZJ315" s="1"/>
      <c r="DZK315" s="1"/>
      <c r="DZL315" s="1"/>
      <c r="DZM315" s="1"/>
      <c r="DZN315" s="1"/>
      <c r="DZO315" s="1"/>
      <c r="DZP315" s="1"/>
      <c r="DZQ315" s="1"/>
      <c r="DZR315" s="1"/>
      <c r="DZS315" s="1"/>
      <c r="DZT315" s="1"/>
      <c r="DZU315" s="1"/>
      <c r="DZV315" s="1"/>
      <c r="DZW315" s="1"/>
      <c r="DZX315" s="1"/>
      <c r="DZY315" s="1"/>
      <c r="DZZ315" s="1"/>
      <c r="EAA315" s="1"/>
      <c r="EAB315" s="1"/>
      <c r="EAC315" s="1"/>
      <c r="EAD315" s="1"/>
      <c r="EAE315" s="1"/>
      <c r="EAF315" s="1"/>
      <c r="EAG315" s="1"/>
      <c r="EAH315" s="1"/>
      <c r="EAI315" s="1"/>
      <c r="EAJ315" s="1"/>
      <c r="EAK315" s="1"/>
      <c r="EAL315" s="1"/>
      <c r="EAM315" s="1"/>
      <c r="EAN315" s="1"/>
      <c r="EAO315" s="1"/>
      <c r="EAP315" s="1"/>
      <c r="EAQ315" s="1"/>
      <c r="EAR315" s="1"/>
      <c r="EAS315" s="1"/>
      <c r="EAT315" s="1"/>
      <c r="EAU315" s="1"/>
      <c r="EAV315" s="1"/>
      <c r="EAW315" s="1"/>
      <c r="EAX315" s="1"/>
      <c r="EAY315" s="1"/>
      <c r="EAZ315" s="1"/>
      <c r="EBA315" s="1"/>
      <c r="EBB315" s="1"/>
      <c r="EBC315" s="1"/>
      <c r="EBD315" s="1"/>
      <c r="EBE315" s="1"/>
      <c r="EBF315" s="1"/>
      <c r="EBG315" s="1"/>
      <c r="EBH315" s="1"/>
      <c r="EBI315" s="1"/>
      <c r="EBJ315" s="1"/>
      <c r="EBK315" s="1"/>
      <c r="EBL315" s="1"/>
      <c r="EBM315" s="1"/>
      <c r="EBN315" s="1"/>
      <c r="EBO315" s="1"/>
      <c r="EBP315" s="1"/>
      <c r="EBQ315" s="1"/>
      <c r="EBR315" s="1"/>
      <c r="EBS315" s="1"/>
      <c r="EBT315" s="1"/>
      <c r="EBU315" s="1"/>
      <c r="EBV315" s="1"/>
      <c r="EBW315" s="1"/>
      <c r="EBX315" s="1"/>
      <c r="EBY315" s="1"/>
      <c r="EBZ315" s="1"/>
      <c r="ECA315" s="1"/>
      <c r="ECB315" s="1"/>
      <c r="ECC315" s="1"/>
      <c r="ECD315" s="1"/>
      <c r="ECE315" s="1"/>
      <c r="ECF315" s="1"/>
      <c r="ECG315" s="1"/>
      <c r="ECH315" s="1"/>
      <c r="ECI315" s="1"/>
      <c r="ECJ315" s="1"/>
      <c r="ECK315" s="1"/>
      <c r="ECL315" s="1"/>
      <c r="ECM315" s="1"/>
      <c r="ECN315" s="1"/>
      <c r="ECO315" s="1"/>
      <c r="ECP315" s="1"/>
      <c r="ECQ315" s="1"/>
      <c r="ECR315" s="1"/>
      <c r="ECS315" s="1"/>
      <c r="ECT315" s="1"/>
      <c r="ECU315" s="1"/>
      <c r="ECV315" s="1"/>
      <c r="ECW315" s="1"/>
      <c r="ECX315" s="1"/>
      <c r="ECY315" s="1"/>
      <c r="ECZ315" s="1"/>
      <c r="EDA315" s="1"/>
      <c r="EDB315" s="1"/>
      <c r="EDC315" s="1"/>
      <c r="EDD315" s="1"/>
      <c r="EDE315" s="1"/>
      <c r="EDF315" s="1"/>
      <c r="EDG315" s="1"/>
      <c r="EDH315" s="1"/>
      <c r="EDI315" s="1"/>
      <c r="EDJ315" s="1"/>
      <c r="EDK315" s="1"/>
      <c r="EDL315" s="1"/>
      <c r="EDM315" s="1"/>
      <c r="EDN315" s="1"/>
      <c r="EDO315" s="1"/>
      <c r="EDP315" s="1"/>
      <c r="EDQ315" s="1"/>
      <c r="EDR315" s="1"/>
      <c r="EDS315" s="1"/>
      <c r="EDT315" s="1"/>
      <c r="EDU315" s="1"/>
      <c r="EDV315" s="1"/>
      <c r="EDW315" s="1"/>
      <c r="EDX315" s="1"/>
      <c r="EDY315" s="1"/>
      <c r="EDZ315" s="1"/>
      <c r="EEA315" s="1"/>
      <c r="EEB315" s="1"/>
      <c r="EEC315" s="1"/>
      <c r="EED315" s="1"/>
      <c r="EEE315" s="1"/>
      <c r="EEF315" s="1"/>
      <c r="EEG315" s="1"/>
      <c r="EEH315" s="1"/>
      <c r="EEI315" s="1"/>
      <c r="EEJ315" s="1"/>
      <c r="EEK315" s="1"/>
      <c r="EEL315" s="1"/>
      <c r="EEM315" s="1"/>
      <c r="EEN315" s="1"/>
      <c r="EEO315" s="1"/>
      <c r="EEP315" s="1"/>
      <c r="EEQ315" s="1"/>
      <c r="EER315" s="1"/>
      <c r="EES315" s="1"/>
      <c r="EET315" s="1"/>
      <c r="EEU315" s="1"/>
      <c r="EEV315" s="1"/>
      <c r="EEW315" s="1"/>
      <c r="EEX315" s="1"/>
      <c r="EEY315" s="1"/>
      <c r="EEZ315" s="1"/>
      <c r="EFA315" s="1"/>
      <c r="EFB315" s="1"/>
      <c r="EFC315" s="1"/>
      <c r="EFD315" s="1"/>
      <c r="EFE315" s="1"/>
      <c r="EFF315" s="1"/>
      <c r="EFG315" s="1"/>
      <c r="EFH315" s="1"/>
      <c r="EFI315" s="1"/>
      <c r="EFJ315" s="1"/>
      <c r="EFK315" s="1"/>
      <c r="EFL315" s="1"/>
      <c r="EFM315" s="1"/>
      <c r="EFN315" s="1"/>
      <c r="EFO315" s="1"/>
      <c r="EFP315" s="1"/>
      <c r="EFQ315" s="1"/>
      <c r="EFR315" s="1"/>
      <c r="EFS315" s="1"/>
      <c r="EFT315" s="1"/>
      <c r="EFU315" s="1"/>
      <c r="EFV315" s="1"/>
      <c r="EFW315" s="1"/>
      <c r="EFX315" s="1"/>
      <c r="EFY315" s="1"/>
      <c r="EFZ315" s="1"/>
      <c r="EGA315" s="1"/>
      <c r="EGB315" s="1"/>
      <c r="EGC315" s="1"/>
      <c r="EGD315" s="1"/>
      <c r="EGE315" s="1"/>
      <c r="EGF315" s="1"/>
      <c r="EGG315" s="1"/>
      <c r="EGH315" s="1"/>
      <c r="EGI315" s="1"/>
      <c r="EGJ315" s="1"/>
      <c r="EGK315" s="1"/>
      <c r="EGL315" s="1"/>
      <c r="EGM315" s="1"/>
      <c r="EGN315" s="1"/>
      <c r="EGO315" s="1"/>
      <c r="EGP315" s="1"/>
      <c r="EGQ315" s="1"/>
      <c r="EGR315" s="1"/>
      <c r="EGS315" s="1"/>
      <c r="EGT315" s="1"/>
      <c r="EGU315" s="1"/>
      <c r="EGV315" s="1"/>
      <c r="EGW315" s="1"/>
      <c r="EGX315" s="1"/>
      <c r="EGY315" s="1"/>
      <c r="EGZ315" s="1"/>
      <c r="EHA315" s="1"/>
      <c r="EHB315" s="1"/>
      <c r="EHC315" s="1"/>
      <c r="EHD315" s="1"/>
      <c r="EHE315" s="1"/>
      <c r="EHF315" s="1"/>
      <c r="EHG315" s="1"/>
      <c r="EHH315" s="1"/>
      <c r="EHI315" s="1"/>
      <c r="EHJ315" s="1"/>
      <c r="EHK315" s="1"/>
      <c r="EHL315" s="1"/>
      <c r="EHM315" s="1"/>
      <c r="EHN315" s="1"/>
      <c r="EHO315" s="1"/>
      <c r="EHP315" s="1"/>
      <c r="EHQ315" s="1"/>
      <c r="EHR315" s="1"/>
      <c r="EHS315" s="1"/>
      <c r="EHT315" s="1"/>
      <c r="EHU315" s="1"/>
      <c r="EHV315" s="1"/>
      <c r="EHW315" s="1"/>
      <c r="EHX315" s="1"/>
      <c r="EHY315" s="1"/>
      <c r="EHZ315" s="1"/>
      <c r="EIA315" s="1"/>
      <c r="EIB315" s="1"/>
      <c r="EIC315" s="1"/>
      <c r="EID315" s="1"/>
      <c r="EIE315" s="1"/>
      <c r="EIF315" s="1"/>
      <c r="EIG315" s="1"/>
      <c r="EIH315" s="1"/>
      <c r="EII315" s="1"/>
      <c r="EIJ315" s="1"/>
      <c r="EIK315" s="1"/>
      <c r="EIL315" s="1"/>
      <c r="EIM315" s="1"/>
      <c r="EIN315" s="1"/>
      <c r="EIO315" s="1"/>
      <c r="EIP315" s="1"/>
      <c r="EIQ315" s="1"/>
      <c r="EIR315" s="1"/>
      <c r="EIS315" s="1"/>
      <c r="EIT315" s="1"/>
      <c r="EIU315" s="1"/>
      <c r="EIV315" s="1"/>
      <c r="EIW315" s="1"/>
      <c r="EIX315" s="1"/>
      <c r="EIY315" s="1"/>
      <c r="EIZ315" s="1"/>
      <c r="EJA315" s="1"/>
      <c r="EJB315" s="1"/>
      <c r="EJC315" s="1"/>
      <c r="EJD315" s="1"/>
      <c r="EJE315" s="1"/>
      <c r="EJF315" s="1"/>
      <c r="EJG315" s="1"/>
      <c r="EJH315" s="1"/>
      <c r="EJI315" s="1"/>
      <c r="EJJ315" s="1"/>
      <c r="EJK315" s="1"/>
      <c r="EJL315" s="1"/>
      <c r="EJM315" s="1"/>
      <c r="EJN315" s="1"/>
      <c r="EJO315" s="1"/>
      <c r="EJP315" s="1"/>
      <c r="EJQ315" s="1"/>
      <c r="EJR315" s="1"/>
      <c r="EJS315" s="1"/>
      <c r="EJT315" s="1"/>
      <c r="EJU315" s="1"/>
      <c r="EJV315" s="1"/>
      <c r="EJW315" s="1"/>
      <c r="EJX315" s="1"/>
      <c r="EJY315" s="1"/>
      <c r="EJZ315" s="1"/>
      <c r="EKA315" s="1"/>
      <c r="EKB315" s="1"/>
      <c r="EKC315" s="1"/>
      <c r="EKD315" s="1"/>
      <c r="EKE315" s="1"/>
      <c r="EKF315" s="1"/>
      <c r="EKG315" s="1"/>
      <c r="EKH315" s="1"/>
      <c r="EKI315" s="1"/>
      <c r="EKJ315" s="1"/>
      <c r="EKK315" s="1"/>
      <c r="EKL315" s="1"/>
      <c r="EKM315" s="1"/>
      <c r="EKN315" s="1"/>
      <c r="EKO315" s="1"/>
      <c r="EKP315" s="1"/>
      <c r="EKQ315" s="1"/>
      <c r="EKR315" s="1"/>
      <c r="EKS315" s="1"/>
      <c r="EKT315" s="1"/>
      <c r="EKU315" s="1"/>
      <c r="EKV315" s="1"/>
      <c r="EKW315" s="1"/>
      <c r="EKX315" s="1"/>
      <c r="EKY315" s="1"/>
      <c r="EKZ315" s="1"/>
      <c r="ELA315" s="1"/>
      <c r="ELB315" s="1"/>
      <c r="ELC315" s="1"/>
      <c r="ELD315" s="1"/>
      <c r="ELE315" s="1"/>
      <c r="ELF315" s="1"/>
      <c r="ELG315" s="1"/>
      <c r="ELH315" s="1"/>
      <c r="ELI315" s="1"/>
      <c r="ELJ315" s="1"/>
      <c r="ELK315" s="1"/>
      <c r="ELL315" s="1"/>
      <c r="ELM315" s="1"/>
      <c r="ELN315" s="1"/>
      <c r="ELO315" s="1"/>
      <c r="ELP315" s="1"/>
      <c r="ELQ315" s="1"/>
      <c r="ELR315" s="1"/>
      <c r="ELS315" s="1"/>
      <c r="ELT315" s="1"/>
      <c r="ELU315" s="1"/>
      <c r="ELV315" s="1"/>
      <c r="ELW315" s="1"/>
      <c r="ELX315" s="1"/>
      <c r="ELY315" s="1"/>
      <c r="ELZ315" s="1"/>
      <c r="EMA315" s="1"/>
      <c r="EMB315" s="1"/>
      <c r="EMC315" s="1"/>
      <c r="EMD315" s="1"/>
      <c r="EME315" s="1"/>
      <c r="EMF315" s="1"/>
      <c r="EMG315" s="1"/>
      <c r="EMH315" s="1"/>
      <c r="EMI315" s="1"/>
      <c r="EMJ315" s="1"/>
      <c r="EMK315" s="1"/>
      <c r="EML315" s="1"/>
      <c r="EMM315" s="1"/>
      <c r="EMN315" s="1"/>
      <c r="EMO315" s="1"/>
      <c r="EMP315" s="1"/>
      <c r="EMQ315" s="1"/>
      <c r="EMR315" s="1"/>
      <c r="EMS315" s="1"/>
      <c r="EMT315" s="1"/>
      <c r="EMU315" s="1"/>
      <c r="EMV315" s="1"/>
      <c r="EMW315" s="1"/>
      <c r="EMX315" s="1"/>
      <c r="EMY315" s="1"/>
      <c r="EMZ315" s="1"/>
      <c r="ENA315" s="1"/>
      <c r="ENB315" s="1"/>
      <c r="ENC315" s="1"/>
      <c r="END315" s="1"/>
      <c r="ENE315" s="1"/>
      <c r="ENF315" s="1"/>
      <c r="ENG315" s="1"/>
      <c r="ENH315" s="1"/>
      <c r="ENI315" s="1"/>
      <c r="ENJ315" s="1"/>
      <c r="ENK315" s="1"/>
      <c r="ENL315" s="1"/>
      <c r="ENM315" s="1"/>
      <c r="ENN315" s="1"/>
      <c r="ENO315" s="1"/>
      <c r="ENP315" s="1"/>
      <c r="ENQ315" s="1"/>
      <c r="ENR315" s="1"/>
      <c r="ENS315" s="1"/>
      <c r="ENT315" s="1"/>
      <c r="ENU315" s="1"/>
      <c r="ENV315" s="1"/>
      <c r="ENW315" s="1"/>
      <c r="ENX315" s="1"/>
      <c r="ENY315" s="1"/>
      <c r="ENZ315" s="1"/>
      <c r="EOA315" s="1"/>
      <c r="EOB315" s="1"/>
      <c r="EOC315" s="1"/>
      <c r="EOD315" s="1"/>
      <c r="EOE315" s="1"/>
      <c r="EOF315" s="1"/>
      <c r="EOG315" s="1"/>
      <c r="EOH315" s="1"/>
      <c r="EOI315" s="1"/>
      <c r="EOJ315" s="1"/>
      <c r="EOK315" s="1"/>
      <c r="EOL315" s="1"/>
      <c r="EOM315" s="1"/>
      <c r="EON315" s="1"/>
      <c r="EOO315" s="1"/>
      <c r="EOP315" s="1"/>
      <c r="EOQ315" s="1"/>
      <c r="EOR315" s="1"/>
      <c r="EOS315" s="1"/>
      <c r="EOT315" s="1"/>
      <c r="EOU315" s="1"/>
      <c r="EOV315" s="1"/>
      <c r="EOW315" s="1"/>
      <c r="EOX315" s="1"/>
      <c r="EOY315" s="1"/>
      <c r="EOZ315" s="1"/>
      <c r="EPA315" s="1"/>
      <c r="EPB315" s="1"/>
      <c r="EPC315" s="1"/>
      <c r="EPD315" s="1"/>
      <c r="EPE315" s="1"/>
      <c r="EPF315" s="1"/>
      <c r="EPG315" s="1"/>
      <c r="EPH315" s="1"/>
      <c r="EPI315" s="1"/>
      <c r="EPJ315" s="1"/>
      <c r="EPK315" s="1"/>
      <c r="EPL315" s="1"/>
      <c r="EPM315" s="1"/>
      <c r="EPN315" s="1"/>
      <c r="EPO315" s="1"/>
      <c r="EPP315" s="1"/>
      <c r="EPQ315" s="1"/>
      <c r="EPR315" s="1"/>
      <c r="EPS315" s="1"/>
      <c r="EPT315" s="1"/>
      <c r="EPU315" s="1"/>
      <c r="EPV315" s="1"/>
      <c r="EPW315" s="1"/>
      <c r="EPX315" s="1"/>
      <c r="EPY315" s="1"/>
      <c r="EPZ315" s="1"/>
      <c r="EQA315" s="1"/>
      <c r="EQB315" s="1"/>
      <c r="EQC315" s="1"/>
      <c r="EQD315" s="1"/>
      <c r="EQE315" s="1"/>
      <c r="EQF315" s="1"/>
      <c r="EQG315" s="1"/>
      <c r="EQH315" s="1"/>
      <c r="EQI315" s="1"/>
      <c r="EQJ315" s="1"/>
      <c r="EQK315" s="1"/>
      <c r="EQL315" s="1"/>
      <c r="EQM315" s="1"/>
      <c r="EQN315" s="1"/>
      <c r="EQO315" s="1"/>
      <c r="EQP315" s="1"/>
      <c r="EQQ315" s="1"/>
      <c r="EQR315" s="1"/>
      <c r="EQS315" s="1"/>
      <c r="EQT315" s="1"/>
      <c r="EQU315" s="1"/>
      <c r="EQV315" s="1"/>
      <c r="EQW315" s="1"/>
      <c r="EQX315" s="1"/>
      <c r="EQY315" s="1"/>
      <c r="EQZ315" s="1"/>
      <c r="ERA315" s="1"/>
      <c r="ERB315" s="1"/>
      <c r="ERC315" s="1"/>
      <c r="ERD315" s="1"/>
      <c r="ERE315" s="1"/>
      <c r="ERF315" s="1"/>
      <c r="ERG315" s="1"/>
      <c r="ERH315" s="1"/>
      <c r="ERI315" s="1"/>
      <c r="ERJ315" s="1"/>
      <c r="ERK315" s="1"/>
      <c r="ERL315" s="1"/>
      <c r="ERM315" s="1"/>
      <c r="ERN315" s="1"/>
      <c r="ERO315" s="1"/>
      <c r="ERP315" s="1"/>
      <c r="ERQ315" s="1"/>
      <c r="ERR315" s="1"/>
      <c r="ERS315" s="1"/>
      <c r="ERT315" s="1"/>
      <c r="ERU315" s="1"/>
      <c r="ERV315" s="1"/>
      <c r="ERW315" s="1"/>
      <c r="ERX315" s="1"/>
      <c r="ERY315" s="1"/>
      <c r="ERZ315" s="1"/>
      <c r="ESA315" s="1"/>
      <c r="ESB315" s="1"/>
      <c r="ESC315" s="1"/>
      <c r="ESD315" s="1"/>
      <c r="ESE315" s="1"/>
      <c r="ESF315" s="1"/>
      <c r="ESG315" s="1"/>
      <c r="ESH315" s="1"/>
      <c r="ESI315" s="1"/>
      <c r="ESJ315" s="1"/>
      <c r="ESK315" s="1"/>
      <c r="ESL315" s="1"/>
      <c r="ESM315" s="1"/>
      <c r="ESN315" s="1"/>
      <c r="ESO315" s="1"/>
      <c r="ESP315" s="1"/>
      <c r="ESQ315" s="1"/>
      <c r="ESR315" s="1"/>
      <c r="ESS315" s="1"/>
      <c r="EST315" s="1"/>
      <c r="ESU315" s="1"/>
      <c r="ESV315" s="1"/>
      <c r="ESW315" s="1"/>
      <c r="ESX315" s="1"/>
      <c r="ESY315" s="1"/>
      <c r="ESZ315" s="1"/>
      <c r="ETA315" s="1"/>
      <c r="ETB315" s="1"/>
      <c r="ETC315" s="1"/>
      <c r="ETD315" s="1"/>
      <c r="ETE315" s="1"/>
      <c r="ETF315" s="1"/>
      <c r="ETG315" s="1"/>
      <c r="ETH315" s="1"/>
      <c r="ETI315" s="1"/>
      <c r="ETJ315" s="1"/>
      <c r="ETK315" s="1"/>
      <c r="ETL315" s="1"/>
      <c r="ETM315" s="1"/>
      <c r="ETN315" s="1"/>
      <c r="ETO315" s="1"/>
      <c r="ETP315" s="1"/>
      <c r="ETQ315" s="1"/>
      <c r="ETR315" s="1"/>
      <c r="ETS315" s="1"/>
      <c r="ETT315" s="1"/>
      <c r="ETU315" s="1"/>
      <c r="ETV315" s="1"/>
      <c r="ETW315" s="1"/>
      <c r="ETX315" s="1"/>
      <c r="ETY315" s="1"/>
      <c r="ETZ315" s="1"/>
      <c r="EUA315" s="1"/>
      <c r="EUB315" s="1"/>
      <c r="EUC315" s="1"/>
      <c r="EUD315" s="1"/>
      <c r="EUE315" s="1"/>
      <c r="EUF315" s="1"/>
      <c r="EUG315" s="1"/>
      <c r="EUH315" s="1"/>
      <c r="EUI315" s="1"/>
      <c r="EUJ315" s="1"/>
      <c r="EUK315" s="1"/>
      <c r="EUL315" s="1"/>
      <c r="EUM315" s="1"/>
      <c r="EUN315" s="1"/>
      <c r="EUO315" s="1"/>
      <c r="EUP315" s="1"/>
      <c r="EUQ315" s="1"/>
      <c r="EUR315" s="1"/>
      <c r="EUS315" s="1"/>
      <c r="EUT315" s="1"/>
      <c r="EUU315" s="1"/>
      <c r="EUV315" s="1"/>
      <c r="EUW315" s="1"/>
      <c r="EUX315" s="1"/>
      <c r="EUY315" s="1"/>
      <c r="EUZ315" s="1"/>
      <c r="EVA315" s="1"/>
      <c r="EVB315" s="1"/>
      <c r="EVC315" s="1"/>
      <c r="EVD315" s="1"/>
      <c r="EVE315" s="1"/>
      <c r="EVF315" s="1"/>
      <c r="EVG315" s="1"/>
      <c r="EVH315" s="1"/>
      <c r="EVI315" s="1"/>
      <c r="EVJ315" s="1"/>
      <c r="EVK315" s="1"/>
      <c r="EVL315" s="1"/>
      <c r="EVM315" s="1"/>
      <c r="EVN315" s="1"/>
      <c r="EVO315" s="1"/>
      <c r="EVP315" s="1"/>
      <c r="EVQ315" s="1"/>
      <c r="EVR315" s="1"/>
      <c r="EVS315" s="1"/>
      <c r="EVT315" s="1"/>
      <c r="EVU315" s="1"/>
      <c r="EVV315" s="1"/>
      <c r="EVW315" s="1"/>
      <c r="EVX315" s="1"/>
      <c r="EVY315" s="1"/>
      <c r="EVZ315" s="1"/>
      <c r="EWA315" s="1"/>
      <c r="EWB315" s="1"/>
      <c r="EWC315" s="1"/>
      <c r="EWD315" s="1"/>
      <c r="EWE315" s="1"/>
      <c r="EWF315" s="1"/>
      <c r="EWG315" s="1"/>
      <c r="EWH315" s="1"/>
      <c r="EWI315" s="1"/>
      <c r="EWJ315" s="1"/>
      <c r="EWK315" s="1"/>
      <c r="EWL315" s="1"/>
      <c r="EWM315" s="1"/>
      <c r="EWN315" s="1"/>
      <c r="EWO315" s="1"/>
      <c r="EWP315" s="1"/>
      <c r="EWQ315" s="1"/>
      <c r="EWR315" s="1"/>
      <c r="EWS315" s="1"/>
      <c r="EWT315" s="1"/>
      <c r="EWU315" s="1"/>
      <c r="EWV315" s="1"/>
      <c r="EWW315" s="1"/>
      <c r="EWX315" s="1"/>
      <c r="EWY315" s="1"/>
      <c r="EWZ315" s="1"/>
      <c r="EXA315" s="1"/>
      <c r="EXB315" s="1"/>
      <c r="EXC315" s="1"/>
      <c r="EXD315" s="1"/>
      <c r="EXE315" s="1"/>
      <c r="EXF315" s="1"/>
      <c r="EXG315" s="1"/>
      <c r="EXH315" s="1"/>
      <c r="EXI315" s="1"/>
      <c r="EXJ315" s="1"/>
      <c r="EXK315" s="1"/>
      <c r="EXL315" s="1"/>
      <c r="EXM315" s="1"/>
      <c r="EXN315" s="1"/>
      <c r="EXO315" s="1"/>
      <c r="EXP315" s="1"/>
      <c r="EXQ315" s="1"/>
      <c r="EXR315" s="1"/>
      <c r="EXS315" s="1"/>
      <c r="EXT315" s="1"/>
      <c r="EXU315" s="1"/>
      <c r="EXV315" s="1"/>
      <c r="EXW315" s="1"/>
      <c r="EXX315" s="1"/>
      <c r="EXY315" s="1"/>
      <c r="EXZ315" s="1"/>
      <c r="EYA315" s="1"/>
      <c r="EYB315" s="1"/>
      <c r="EYC315" s="1"/>
      <c r="EYD315" s="1"/>
      <c r="EYE315" s="1"/>
      <c r="EYF315" s="1"/>
      <c r="EYG315" s="1"/>
      <c r="EYH315" s="1"/>
      <c r="EYI315" s="1"/>
      <c r="EYJ315" s="1"/>
      <c r="EYK315" s="1"/>
      <c r="EYL315" s="1"/>
      <c r="EYM315" s="1"/>
      <c r="EYN315" s="1"/>
      <c r="EYO315" s="1"/>
      <c r="EYP315" s="1"/>
      <c r="EYQ315" s="1"/>
      <c r="EYR315" s="1"/>
      <c r="EYS315" s="1"/>
      <c r="EYT315" s="1"/>
      <c r="EYU315" s="1"/>
      <c r="EYV315" s="1"/>
      <c r="EYW315" s="1"/>
      <c r="EYX315" s="1"/>
      <c r="EYY315" s="1"/>
      <c r="EYZ315" s="1"/>
      <c r="EZA315" s="1"/>
      <c r="EZB315" s="1"/>
      <c r="EZC315" s="1"/>
      <c r="EZD315" s="1"/>
      <c r="EZE315" s="1"/>
      <c r="EZF315" s="1"/>
      <c r="EZG315" s="1"/>
      <c r="EZH315" s="1"/>
      <c r="EZI315" s="1"/>
      <c r="EZJ315" s="1"/>
      <c r="EZK315" s="1"/>
      <c r="EZL315" s="1"/>
      <c r="EZM315" s="1"/>
      <c r="EZN315" s="1"/>
      <c r="EZO315" s="1"/>
      <c r="EZP315" s="1"/>
      <c r="EZQ315" s="1"/>
      <c r="EZR315" s="1"/>
      <c r="EZS315" s="1"/>
      <c r="EZT315" s="1"/>
      <c r="EZU315" s="1"/>
      <c r="EZV315" s="1"/>
      <c r="EZW315" s="1"/>
      <c r="EZX315" s="1"/>
      <c r="EZY315" s="1"/>
      <c r="EZZ315" s="1"/>
      <c r="FAA315" s="1"/>
      <c r="FAB315" s="1"/>
      <c r="FAC315" s="1"/>
      <c r="FAD315" s="1"/>
      <c r="FAE315" s="1"/>
      <c r="FAF315" s="1"/>
      <c r="FAG315" s="1"/>
      <c r="FAH315" s="1"/>
      <c r="FAI315" s="1"/>
      <c r="FAJ315" s="1"/>
      <c r="FAK315" s="1"/>
      <c r="FAL315" s="1"/>
      <c r="FAM315" s="1"/>
      <c r="FAN315" s="1"/>
      <c r="FAO315" s="1"/>
      <c r="FAP315" s="1"/>
      <c r="FAQ315" s="1"/>
      <c r="FAR315" s="1"/>
      <c r="FAS315" s="1"/>
      <c r="FAT315" s="1"/>
      <c r="FAU315" s="1"/>
      <c r="FAV315" s="1"/>
      <c r="FAW315" s="1"/>
      <c r="FAX315" s="1"/>
      <c r="FAY315" s="1"/>
      <c r="FAZ315" s="1"/>
      <c r="FBA315" s="1"/>
      <c r="FBB315" s="1"/>
      <c r="FBC315" s="1"/>
      <c r="FBD315" s="1"/>
      <c r="FBE315" s="1"/>
      <c r="FBF315" s="1"/>
      <c r="FBG315" s="1"/>
      <c r="FBH315" s="1"/>
      <c r="FBI315" s="1"/>
      <c r="FBJ315" s="1"/>
      <c r="FBK315" s="1"/>
      <c r="FBL315" s="1"/>
      <c r="FBM315" s="1"/>
      <c r="FBN315" s="1"/>
      <c r="FBO315" s="1"/>
      <c r="FBP315" s="1"/>
      <c r="FBQ315" s="1"/>
      <c r="FBR315" s="1"/>
      <c r="FBS315" s="1"/>
      <c r="FBT315" s="1"/>
      <c r="FBU315" s="1"/>
      <c r="FBV315" s="1"/>
      <c r="FBW315" s="1"/>
      <c r="FBX315" s="1"/>
      <c r="FBY315" s="1"/>
      <c r="FBZ315" s="1"/>
      <c r="FCA315" s="1"/>
      <c r="FCB315" s="1"/>
      <c r="FCC315" s="1"/>
      <c r="FCD315" s="1"/>
      <c r="FCE315" s="1"/>
      <c r="FCF315" s="1"/>
      <c r="FCG315" s="1"/>
      <c r="FCH315" s="1"/>
      <c r="FCI315" s="1"/>
      <c r="FCJ315" s="1"/>
      <c r="FCK315" s="1"/>
      <c r="FCL315" s="1"/>
      <c r="FCM315" s="1"/>
      <c r="FCN315" s="1"/>
      <c r="FCO315" s="1"/>
      <c r="FCP315" s="1"/>
      <c r="FCQ315" s="1"/>
      <c r="FCR315" s="1"/>
      <c r="FCS315" s="1"/>
      <c r="FCT315" s="1"/>
      <c r="FCU315" s="1"/>
      <c r="FCV315" s="1"/>
      <c r="FCW315" s="1"/>
      <c r="FCX315" s="1"/>
      <c r="FCY315" s="1"/>
      <c r="FCZ315" s="1"/>
      <c r="FDA315" s="1"/>
      <c r="FDB315" s="1"/>
      <c r="FDC315" s="1"/>
      <c r="FDD315" s="1"/>
      <c r="FDE315" s="1"/>
      <c r="FDF315" s="1"/>
      <c r="FDG315" s="1"/>
      <c r="FDH315" s="1"/>
      <c r="FDI315" s="1"/>
      <c r="FDJ315" s="1"/>
      <c r="FDK315" s="1"/>
      <c r="FDL315" s="1"/>
      <c r="FDM315" s="1"/>
      <c r="FDN315" s="1"/>
      <c r="FDO315" s="1"/>
      <c r="FDP315" s="1"/>
      <c r="FDQ315" s="1"/>
      <c r="FDR315" s="1"/>
      <c r="FDS315" s="1"/>
      <c r="FDT315" s="1"/>
      <c r="FDU315" s="1"/>
      <c r="FDV315" s="1"/>
      <c r="FDW315" s="1"/>
      <c r="FDX315" s="1"/>
      <c r="FDY315" s="1"/>
      <c r="FDZ315" s="1"/>
      <c r="FEA315" s="1"/>
      <c r="FEB315" s="1"/>
      <c r="FEC315" s="1"/>
      <c r="FED315" s="1"/>
      <c r="FEE315" s="1"/>
      <c r="FEF315" s="1"/>
      <c r="FEG315" s="1"/>
      <c r="FEH315" s="1"/>
      <c r="FEI315" s="1"/>
      <c r="FEJ315" s="1"/>
      <c r="FEK315" s="1"/>
      <c r="FEL315" s="1"/>
      <c r="FEM315" s="1"/>
      <c r="FEN315" s="1"/>
      <c r="FEO315" s="1"/>
      <c r="FEP315" s="1"/>
      <c r="FEQ315" s="1"/>
      <c r="FER315" s="1"/>
      <c r="FES315" s="1"/>
      <c r="FET315" s="1"/>
      <c r="FEU315" s="1"/>
      <c r="FEV315" s="1"/>
      <c r="FEW315" s="1"/>
      <c r="FEX315" s="1"/>
      <c r="FEY315" s="1"/>
      <c r="FEZ315" s="1"/>
      <c r="FFA315" s="1"/>
      <c r="FFB315" s="1"/>
      <c r="FFC315" s="1"/>
      <c r="FFD315" s="1"/>
      <c r="FFE315" s="1"/>
      <c r="FFF315" s="1"/>
      <c r="FFG315" s="1"/>
      <c r="FFH315" s="1"/>
      <c r="FFI315" s="1"/>
      <c r="FFJ315" s="1"/>
      <c r="FFK315" s="1"/>
      <c r="FFL315" s="1"/>
      <c r="FFM315" s="1"/>
      <c r="FFN315" s="1"/>
      <c r="FFO315" s="1"/>
      <c r="FFP315" s="1"/>
      <c r="FFQ315" s="1"/>
      <c r="FFR315" s="1"/>
      <c r="FFS315" s="1"/>
      <c r="FFT315" s="1"/>
      <c r="FFU315" s="1"/>
      <c r="FFV315" s="1"/>
      <c r="FFW315" s="1"/>
      <c r="FFX315" s="1"/>
      <c r="FFY315" s="1"/>
      <c r="FFZ315" s="1"/>
      <c r="FGA315" s="1"/>
      <c r="FGB315" s="1"/>
      <c r="FGC315" s="1"/>
      <c r="FGD315" s="1"/>
      <c r="FGE315" s="1"/>
      <c r="FGF315" s="1"/>
      <c r="FGG315" s="1"/>
      <c r="FGH315" s="1"/>
      <c r="FGI315" s="1"/>
      <c r="FGJ315" s="1"/>
      <c r="FGK315" s="1"/>
      <c r="FGL315" s="1"/>
      <c r="FGM315" s="1"/>
      <c r="FGN315" s="1"/>
      <c r="FGO315" s="1"/>
      <c r="FGP315" s="1"/>
      <c r="FGQ315" s="1"/>
      <c r="FGR315" s="1"/>
      <c r="FGS315" s="1"/>
      <c r="FGT315" s="1"/>
      <c r="FGU315" s="1"/>
      <c r="FGV315" s="1"/>
      <c r="FGW315" s="1"/>
      <c r="FGX315" s="1"/>
      <c r="FGY315" s="1"/>
      <c r="FGZ315" s="1"/>
      <c r="FHA315" s="1"/>
      <c r="FHB315" s="1"/>
      <c r="FHC315" s="1"/>
      <c r="FHD315" s="1"/>
      <c r="FHE315" s="1"/>
      <c r="FHF315" s="1"/>
      <c r="FHG315" s="1"/>
      <c r="FHH315" s="1"/>
      <c r="FHI315" s="1"/>
      <c r="FHJ315" s="1"/>
      <c r="FHK315" s="1"/>
      <c r="FHL315" s="1"/>
      <c r="FHM315" s="1"/>
      <c r="FHN315" s="1"/>
      <c r="FHO315" s="1"/>
      <c r="FHP315" s="1"/>
      <c r="FHQ315" s="1"/>
      <c r="FHR315" s="1"/>
      <c r="FHS315" s="1"/>
      <c r="FHT315" s="1"/>
      <c r="FHU315" s="1"/>
      <c r="FHV315" s="1"/>
      <c r="FHW315" s="1"/>
      <c r="FHX315" s="1"/>
      <c r="FHY315" s="1"/>
      <c r="FHZ315" s="1"/>
      <c r="FIA315" s="1"/>
      <c r="FIB315" s="1"/>
      <c r="FIC315" s="1"/>
      <c r="FID315" s="1"/>
      <c r="FIE315" s="1"/>
      <c r="FIF315" s="1"/>
      <c r="FIG315" s="1"/>
      <c r="FIH315" s="1"/>
      <c r="FII315" s="1"/>
      <c r="FIJ315" s="1"/>
      <c r="FIK315" s="1"/>
      <c r="FIL315" s="1"/>
      <c r="FIM315" s="1"/>
      <c r="FIN315" s="1"/>
      <c r="FIO315" s="1"/>
      <c r="FIP315" s="1"/>
      <c r="FIQ315" s="1"/>
      <c r="FIR315" s="1"/>
      <c r="FIS315" s="1"/>
      <c r="FIT315" s="1"/>
      <c r="FIU315" s="1"/>
      <c r="FIV315" s="1"/>
      <c r="FIW315" s="1"/>
      <c r="FIX315" s="1"/>
      <c r="FIY315" s="1"/>
      <c r="FIZ315" s="1"/>
      <c r="FJA315" s="1"/>
      <c r="FJB315" s="1"/>
      <c r="FJC315" s="1"/>
      <c r="FJD315" s="1"/>
      <c r="FJE315" s="1"/>
      <c r="FJF315" s="1"/>
      <c r="FJG315" s="1"/>
      <c r="FJH315" s="1"/>
      <c r="FJI315" s="1"/>
      <c r="FJJ315" s="1"/>
      <c r="FJK315" s="1"/>
      <c r="FJL315" s="1"/>
      <c r="FJM315" s="1"/>
      <c r="FJN315" s="1"/>
      <c r="FJO315" s="1"/>
      <c r="FJP315" s="1"/>
      <c r="FJQ315" s="1"/>
      <c r="FJR315" s="1"/>
      <c r="FJS315" s="1"/>
      <c r="FJT315" s="1"/>
      <c r="FJU315" s="1"/>
      <c r="FJV315" s="1"/>
      <c r="FJW315" s="1"/>
      <c r="FJX315" s="1"/>
      <c r="FJY315" s="1"/>
      <c r="FJZ315" s="1"/>
      <c r="FKA315" s="1"/>
      <c r="FKB315" s="1"/>
      <c r="FKC315" s="1"/>
      <c r="FKD315" s="1"/>
      <c r="FKE315" s="1"/>
      <c r="FKF315" s="1"/>
      <c r="FKG315" s="1"/>
      <c r="FKH315" s="1"/>
      <c r="FKI315" s="1"/>
      <c r="FKJ315" s="1"/>
      <c r="FKK315" s="1"/>
      <c r="FKL315" s="1"/>
      <c r="FKM315" s="1"/>
      <c r="FKN315" s="1"/>
      <c r="FKO315" s="1"/>
      <c r="FKP315" s="1"/>
      <c r="FKQ315" s="1"/>
      <c r="FKR315" s="1"/>
      <c r="FKS315" s="1"/>
      <c r="FKT315" s="1"/>
      <c r="FKU315" s="1"/>
      <c r="FKV315" s="1"/>
      <c r="FKW315" s="1"/>
      <c r="FKX315" s="1"/>
      <c r="FKY315" s="1"/>
      <c r="FKZ315" s="1"/>
      <c r="FLA315" s="1"/>
      <c r="FLB315" s="1"/>
      <c r="FLC315" s="1"/>
      <c r="FLD315" s="1"/>
      <c r="FLE315" s="1"/>
      <c r="FLF315" s="1"/>
      <c r="FLG315" s="1"/>
      <c r="FLH315" s="1"/>
      <c r="FLI315" s="1"/>
      <c r="FLJ315" s="1"/>
      <c r="FLK315" s="1"/>
      <c r="FLL315" s="1"/>
      <c r="FLM315" s="1"/>
      <c r="FLN315" s="1"/>
      <c r="FLO315" s="1"/>
      <c r="FLP315" s="1"/>
      <c r="FLQ315" s="1"/>
      <c r="FLR315" s="1"/>
      <c r="FLS315" s="1"/>
      <c r="FLT315" s="1"/>
      <c r="FLU315" s="1"/>
      <c r="FLV315" s="1"/>
      <c r="FLW315" s="1"/>
      <c r="FLX315" s="1"/>
      <c r="FLY315" s="1"/>
      <c r="FLZ315" s="1"/>
      <c r="FMA315" s="1"/>
      <c r="FMB315" s="1"/>
      <c r="FMC315" s="1"/>
      <c r="FMD315" s="1"/>
      <c r="FME315" s="1"/>
      <c r="FMF315" s="1"/>
      <c r="FMG315" s="1"/>
      <c r="FMH315" s="1"/>
      <c r="FMI315" s="1"/>
      <c r="FMJ315" s="1"/>
      <c r="FMK315" s="1"/>
      <c r="FML315" s="1"/>
      <c r="FMM315" s="1"/>
      <c r="FMN315" s="1"/>
      <c r="FMO315" s="1"/>
      <c r="FMP315" s="1"/>
      <c r="FMQ315" s="1"/>
      <c r="FMR315" s="1"/>
      <c r="FMS315" s="1"/>
      <c r="FMT315" s="1"/>
      <c r="FMU315" s="1"/>
      <c r="FMV315" s="1"/>
      <c r="FMW315" s="1"/>
      <c r="FMX315" s="1"/>
      <c r="FMY315" s="1"/>
      <c r="FMZ315" s="1"/>
      <c r="FNA315" s="1"/>
      <c r="FNB315" s="1"/>
      <c r="FNC315" s="1"/>
      <c r="FND315" s="1"/>
      <c r="FNE315" s="1"/>
      <c r="FNF315" s="1"/>
      <c r="FNG315" s="1"/>
      <c r="FNH315" s="1"/>
      <c r="FNI315" s="1"/>
      <c r="FNJ315" s="1"/>
      <c r="FNK315" s="1"/>
      <c r="FNL315" s="1"/>
      <c r="FNM315" s="1"/>
      <c r="FNN315" s="1"/>
      <c r="FNO315" s="1"/>
      <c r="FNP315" s="1"/>
      <c r="FNQ315" s="1"/>
      <c r="FNR315" s="1"/>
      <c r="FNS315" s="1"/>
      <c r="FNT315" s="1"/>
      <c r="FNU315" s="1"/>
      <c r="FNV315" s="1"/>
      <c r="FNW315" s="1"/>
      <c r="FNX315" s="1"/>
      <c r="FNY315" s="1"/>
      <c r="FNZ315" s="1"/>
      <c r="FOA315" s="1"/>
      <c r="FOB315" s="1"/>
      <c r="FOC315" s="1"/>
      <c r="FOD315" s="1"/>
      <c r="FOE315" s="1"/>
      <c r="FOF315" s="1"/>
      <c r="FOG315" s="1"/>
      <c r="FOH315" s="1"/>
      <c r="FOI315" s="1"/>
      <c r="FOJ315" s="1"/>
      <c r="FOK315" s="1"/>
      <c r="FOL315" s="1"/>
      <c r="FOM315" s="1"/>
      <c r="FON315" s="1"/>
      <c r="FOO315" s="1"/>
      <c r="FOP315" s="1"/>
      <c r="FOQ315" s="1"/>
      <c r="FOR315" s="1"/>
      <c r="FOS315" s="1"/>
      <c r="FOT315" s="1"/>
      <c r="FOU315" s="1"/>
      <c r="FOV315" s="1"/>
      <c r="FOW315" s="1"/>
      <c r="FOX315" s="1"/>
      <c r="FOY315" s="1"/>
      <c r="FOZ315" s="1"/>
      <c r="FPA315" s="1"/>
      <c r="FPB315" s="1"/>
      <c r="FPC315" s="1"/>
      <c r="FPD315" s="1"/>
      <c r="FPE315" s="1"/>
      <c r="FPF315" s="1"/>
      <c r="FPG315" s="1"/>
      <c r="FPH315" s="1"/>
      <c r="FPI315" s="1"/>
      <c r="FPJ315" s="1"/>
      <c r="FPK315" s="1"/>
      <c r="FPL315" s="1"/>
      <c r="FPM315" s="1"/>
      <c r="FPN315" s="1"/>
      <c r="FPO315" s="1"/>
      <c r="FPP315" s="1"/>
      <c r="FPQ315" s="1"/>
      <c r="FPR315" s="1"/>
      <c r="FPS315" s="1"/>
      <c r="FPT315" s="1"/>
      <c r="FPU315" s="1"/>
      <c r="FPV315" s="1"/>
      <c r="FPW315" s="1"/>
      <c r="FPX315" s="1"/>
      <c r="FPY315" s="1"/>
      <c r="FPZ315" s="1"/>
      <c r="FQA315" s="1"/>
      <c r="FQB315" s="1"/>
      <c r="FQC315" s="1"/>
      <c r="FQD315" s="1"/>
      <c r="FQE315" s="1"/>
      <c r="FQF315" s="1"/>
      <c r="FQG315" s="1"/>
      <c r="FQH315" s="1"/>
      <c r="FQI315" s="1"/>
      <c r="FQJ315" s="1"/>
      <c r="FQK315" s="1"/>
      <c r="FQL315" s="1"/>
      <c r="FQM315" s="1"/>
      <c r="FQN315" s="1"/>
      <c r="FQO315" s="1"/>
      <c r="FQP315" s="1"/>
      <c r="FQQ315" s="1"/>
      <c r="FQR315" s="1"/>
      <c r="FQS315" s="1"/>
      <c r="FQT315" s="1"/>
      <c r="FQU315" s="1"/>
      <c r="FQV315" s="1"/>
      <c r="FQW315" s="1"/>
      <c r="FQX315" s="1"/>
      <c r="FQY315" s="1"/>
      <c r="FQZ315" s="1"/>
      <c r="FRA315" s="1"/>
      <c r="FRB315" s="1"/>
      <c r="FRC315" s="1"/>
      <c r="FRD315" s="1"/>
      <c r="FRE315" s="1"/>
      <c r="FRF315" s="1"/>
      <c r="FRG315" s="1"/>
      <c r="FRH315" s="1"/>
      <c r="FRI315" s="1"/>
      <c r="FRJ315" s="1"/>
      <c r="FRK315" s="1"/>
      <c r="FRL315" s="1"/>
      <c r="FRM315" s="1"/>
      <c r="FRN315" s="1"/>
      <c r="FRO315" s="1"/>
      <c r="FRP315" s="1"/>
      <c r="FRQ315" s="1"/>
      <c r="FRR315" s="1"/>
      <c r="FRS315" s="1"/>
      <c r="FRT315" s="1"/>
      <c r="FRU315" s="1"/>
      <c r="FRV315" s="1"/>
      <c r="FRW315" s="1"/>
      <c r="FRX315" s="1"/>
      <c r="FRY315" s="1"/>
      <c r="FRZ315" s="1"/>
      <c r="FSA315" s="1"/>
      <c r="FSB315" s="1"/>
      <c r="FSC315" s="1"/>
      <c r="FSD315" s="1"/>
      <c r="FSE315" s="1"/>
      <c r="FSF315" s="1"/>
      <c r="FSG315" s="1"/>
      <c r="FSH315" s="1"/>
      <c r="FSI315" s="1"/>
      <c r="FSJ315" s="1"/>
      <c r="FSK315" s="1"/>
      <c r="FSL315" s="1"/>
      <c r="FSM315" s="1"/>
      <c r="FSN315" s="1"/>
      <c r="FSO315" s="1"/>
      <c r="FSP315" s="1"/>
      <c r="FSQ315" s="1"/>
      <c r="FSR315" s="1"/>
      <c r="FSS315" s="1"/>
      <c r="FST315" s="1"/>
      <c r="FSU315" s="1"/>
      <c r="FSV315" s="1"/>
      <c r="FSW315" s="1"/>
      <c r="FSX315" s="1"/>
      <c r="FSY315" s="1"/>
      <c r="FSZ315" s="1"/>
      <c r="FTA315" s="1"/>
      <c r="FTB315" s="1"/>
      <c r="FTC315" s="1"/>
      <c r="FTD315" s="1"/>
      <c r="FTE315" s="1"/>
      <c r="FTF315" s="1"/>
      <c r="FTG315" s="1"/>
      <c r="FTH315" s="1"/>
      <c r="FTI315" s="1"/>
      <c r="FTJ315" s="1"/>
      <c r="FTK315" s="1"/>
      <c r="FTL315" s="1"/>
      <c r="FTM315" s="1"/>
      <c r="FTN315" s="1"/>
      <c r="FTO315" s="1"/>
      <c r="FTP315" s="1"/>
      <c r="FTQ315" s="1"/>
      <c r="FTR315" s="1"/>
      <c r="FTS315" s="1"/>
      <c r="FTT315" s="1"/>
      <c r="FTU315" s="1"/>
      <c r="FTV315" s="1"/>
      <c r="FTW315" s="1"/>
      <c r="FTX315" s="1"/>
      <c r="FTY315" s="1"/>
      <c r="FTZ315" s="1"/>
      <c r="FUA315" s="1"/>
      <c r="FUB315" s="1"/>
      <c r="FUC315" s="1"/>
      <c r="FUD315" s="1"/>
      <c r="FUE315" s="1"/>
      <c r="FUF315" s="1"/>
      <c r="FUG315" s="1"/>
      <c r="FUH315" s="1"/>
      <c r="FUI315" s="1"/>
      <c r="FUJ315" s="1"/>
      <c r="FUK315" s="1"/>
      <c r="FUL315" s="1"/>
      <c r="FUM315" s="1"/>
      <c r="FUN315" s="1"/>
      <c r="FUO315" s="1"/>
      <c r="FUP315" s="1"/>
      <c r="FUQ315" s="1"/>
      <c r="FUR315" s="1"/>
      <c r="FUS315" s="1"/>
      <c r="FUT315" s="1"/>
      <c r="FUU315" s="1"/>
      <c r="FUV315" s="1"/>
      <c r="FUW315" s="1"/>
      <c r="FUX315" s="1"/>
      <c r="FUY315" s="1"/>
      <c r="FUZ315" s="1"/>
      <c r="FVA315" s="1"/>
      <c r="FVB315" s="1"/>
      <c r="FVC315" s="1"/>
      <c r="FVD315" s="1"/>
      <c r="FVE315" s="1"/>
      <c r="FVF315" s="1"/>
      <c r="FVG315" s="1"/>
      <c r="FVH315" s="1"/>
      <c r="FVI315" s="1"/>
      <c r="FVJ315" s="1"/>
      <c r="FVK315" s="1"/>
      <c r="FVL315" s="1"/>
      <c r="FVM315" s="1"/>
      <c r="FVN315" s="1"/>
      <c r="FVO315" s="1"/>
      <c r="FVP315" s="1"/>
      <c r="FVQ315" s="1"/>
      <c r="FVR315" s="1"/>
      <c r="FVS315" s="1"/>
      <c r="FVT315" s="1"/>
      <c r="FVU315" s="1"/>
      <c r="FVV315" s="1"/>
      <c r="FVW315" s="1"/>
      <c r="FVX315" s="1"/>
      <c r="FVY315" s="1"/>
      <c r="FVZ315" s="1"/>
      <c r="FWA315" s="1"/>
      <c r="FWB315" s="1"/>
      <c r="FWC315" s="1"/>
      <c r="FWD315" s="1"/>
      <c r="FWE315" s="1"/>
      <c r="FWF315" s="1"/>
      <c r="FWG315" s="1"/>
      <c r="FWH315" s="1"/>
      <c r="FWI315" s="1"/>
      <c r="FWJ315" s="1"/>
      <c r="FWK315" s="1"/>
      <c r="FWL315" s="1"/>
      <c r="FWM315" s="1"/>
      <c r="FWN315" s="1"/>
      <c r="FWO315" s="1"/>
      <c r="FWP315" s="1"/>
      <c r="FWQ315" s="1"/>
      <c r="FWR315" s="1"/>
      <c r="FWS315" s="1"/>
      <c r="FWT315" s="1"/>
      <c r="FWU315" s="1"/>
      <c r="FWV315" s="1"/>
      <c r="FWW315" s="1"/>
      <c r="FWX315" s="1"/>
      <c r="FWY315" s="1"/>
      <c r="FWZ315" s="1"/>
      <c r="FXA315" s="1"/>
      <c r="FXB315" s="1"/>
      <c r="FXC315" s="1"/>
      <c r="FXD315" s="1"/>
      <c r="FXE315" s="1"/>
      <c r="FXF315" s="1"/>
      <c r="FXG315" s="1"/>
      <c r="FXH315" s="1"/>
      <c r="FXI315" s="1"/>
      <c r="FXJ315" s="1"/>
      <c r="FXK315" s="1"/>
      <c r="FXL315" s="1"/>
      <c r="FXM315" s="1"/>
      <c r="FXN315" s="1"/>
      <c r="FXO315" s="1"/>
      <c r="FXP315" s="1"/>
      <c r="FXQ315" s="1"/>
      <c r="FXR315" s="1"/>
      <c r="FXS315" s="1"/>
      <c r="FXT315" s="1"/>
      <c r="FXU315" s="1"/>
      <c r="FXV315" s="1"/>
      <c r="FXW315" s="1"/>
      <c r="FXX315" s="1"/>
      <c r="FXY315" s="1"/>
      <c r="FXZ315" s="1"/>
      <c r="FYA315" s="1"/>
      <c r="FYB315" s="1"/>
      <c r="FYC315" s="1"/>
      <c r="FYD315" s="1"/>
      <c r="FYE315" s="1"/>
      <c r="FYF315" s="1"/>
      <c r="FYG315" s="1"/>
      <c r="FYH315" s="1"/>
      <c r="FYI315" s="1"/>
      <c r="FYJ315" s="1"/>
      <c r="FYK315" s="1"/>
      <c r="FYL315" s="1"/>
      <c r="FYM315" s="1"/>
      <c r="FYN315" s="1"/>
      <c r="FYO315" s="1"/>
      <c r="FYP315" s="1"/>
      <c r="FYQ315" s="1"/>
      <c r="FYR315" s="1"/>
      <c r="FYS315" s="1"/>
      <c r="FYT315" s="1"/>
      <c r="FYU315" s="1"/>
      <c r="FYV315" s="1"/>
      <c r="FYW315" s="1"/>
      <c r="FYX315" s="1"/>
      <c r="FYY315" s="1"/>
      <c r="FYZ315" s="1"/>
      <c r="FZA315" s="1"/>
      <c r="FZB315" s="1"/>
      <c r="FZC315" s="1"/>
      <c r="FZD315" s="1"/>
      <c r="FZE315" s="1"/>
      <c r="FZF315" s="1"/>
      <c r="FZG315" s="1"/>
      <c r="FZH315" s="1"/>
      <c r="FZI315" s="1"/>
      <c r="FZJ315" s="1"/>
      <c r="FZK315" s="1"/>
      <c r="FZL315" s="1"/>
      <c r="FZM315" s="1"/>
      <c r="FZN315" s="1"/>
      <c r="FZO315" s="1"/>
      <c r="FZP315" s="1"/>
      <c r="FZQ315" s="1"/>
      <c r="FZR315" s="1"/>
      <c r="FZS315" s="1"/>
      <c r="FZT315" s="1"/>
      <c r="FZU315" s="1"/>
      <c r="FZV315" s="1"/>
      <c r="FZW315" s="1"/>
      <c r="FZX315" s="1"/>
      <c r="FZY315" s="1"/>
      <c r="FZZ315" s="1"/>
      <c r="GAA315" s="1"/>
      <c r="GAB315" s="1"/>
      <c r="GAC315" s="1"/>
      <c r="GAD315" s="1"/>
      <c r="GAE315" s="1"/>
      <c r="GAF315" s="1"/>
      <c r="GAG315" s="1"/>
      <c r="GAH315" s="1"/>
      <c r="GAI315" s="1"/>
      <c r="GAJ315" s="1"/>
      <c r="GAK315" s="1"/>
      <c r="GAL315" s="1"/>
      <c r="GAM315" s="1"/>
      <c r="GAN315" s="1"/>
      <c r="GAO315" s="1"/>
      <c r="GAP315" s="1"/>
      <c r="GAQ315" s="1"/>
      <c r="GAR315" s="1"/>
      <c r="GAS315" s="1"/>
      <c r="GAT315" s="1"/>
      <c r="GAU315" s="1"/>
      <c r="GAV315" s="1"/>
      <c r="GAW315" s="1"/>
      <c r="GAX315" s="1"/>
      <c r="GAY315" s="1"/>
      <c r="GAZ315" s="1"/>
      <c r="GBA315" s="1"/>
      <c r="GBB315" s="1"/>
      <c r="GBC315" s="1"/>
      <c r="GBD315" s="1"/>
      <c r="GBE315" s="1"/>
      <c r="GBF315" s="1"/>
      <c r="GBG315" s="1"/>
      <c r="GBH315" s="1"/>
      <c r="GBI315" s="1"/>
      <c r="GBJ315" s="1"/>
      <c r="GBK315" s="1"/>
      <c r="GBL315" s="1"/>
      <c r="GBM315" s="1"/>
      <c r="GBN315" s="1"/>
      <c r="GBO315" s="1"/>
      <c r="GBP315" s="1"/>
      <c r="GBQ315" s="1"/>
      <c r="GBR315" s="1"/>
      <c r="GBS315" s="1"/>
      <c r="GBT315" s="1"/>
      <c r="GBU315" s="1"/>
      <c r="GBV315" s="1"/>
      <c r="GBW315" s="1"/>
      <c r="GBX315" s="1"/>
      <c r="GBY315" s="1"/>
      <c r="GBZ315" s="1"/>
      <c r="GCA315" s="1"/>
      <c r="GCB315" s="1"/>
      <c r="GCC315" s="1"/>
      <c r="GCD315" s="1"/>
      <c r="GCE315" s="1"/>
      <c r="GCF315" s="1"/>
      <c r="GCG315" s="1"/>
      <c r="GCH315" s="1"/>
      <c r="GCI315" s="1"/>
      <c r="GCJ315" s="1"/>
      <c r="GCK315" s="1"/>
      <c r="GCL315" s="1"/>
      <c r="GCM315" s="1"/>
      <c r="GCN315" s="1"/>
      <c r="GCO315" s="1"/>
      <c r="GCP315" s="1"/>
      <c r="GCQ315" s="1"/>
      <c r="GCR315" s="1"/>
      <c r="GCS315" s="1"/>
      <c r="GCT315" s="1"/>
      <c r="GCU315" s="1"/>
      <c r="GCV315" s="1"/>
      <c r="GCW315" s="1"/>
      <c r="GCX315" s="1"/>
      <c r="GCY315" s="1"/>
      <c r="GCZ315" s="1"/>
      <c r="GDA315" s="1"/>
      <c r="GDB315" s="1"/>
      <c r="GDC315" s="1"/>
      <c r="GDD315" s="1"/>
      <c r="GDE315" s="1"/>
      <c r="GDF315" s="1"/>
      <c r="GDG315" s="1"/>
      <c r="GDH315" s="1"/>
      <c r="GDI315" s="1"/>
      <c r="GDJ315" s="1"/>
      <c r="GDK315" s="1"/>
      <c r="GDL315" s="1"/>
      <c r="GDM315" s="1"/>
      <c r="GDN315" s="1"/>
      <c r="GDO315" s="1"/>
      <c r="GDP315" s="1"/>
      <c r="GDQ315" s="1"/>
      <c r="GDR315" s="1"/>
      <c r="GDS315" s="1"/>
      <c r="GDT315" s="1"/>
      <c r="GDU315" s="1"/>
      <c r="GDV315" s="1"/>
      <c r="GDW315" s="1"/>
      <c r="GDX315" s="1"/>
      <c r="GDY315" s="1"/>
      <c r="GDZ315" s="1"/>
      <c r="GEA315" s="1"/>
      <c r="GEB315" s="1"/>
      <c r="GEC315" s="1"/>
      <c r="GED315" s="1"/>
      <c r="GEE315" s="1"/>
      <c r="GEF315" s="1"/>
      <c r="GEG315" s="1"/>
      <c r="GEH315" s="1"/>
      <c r="GEI315" s="1"/>
      <c r="GEJ315" s="1"/>
      <c r="GEK315" s="1"/>
      <c r="GEL315" s="1"/>
      <c r="GEM315" s="1"/>
      <c r="GEN315" s="1"/>
      <c r="GEO315" s="1"/>
      <c r="GEP315" s="1"/>
      <c r="GEQ315" s="1"/>
      <c r="GER315" s="1"/>
      <c r="GES315" s="1"/>
      <c r="GET315" s="1"/>
      <c r="GEU315" s="1"/>
      <c r="GEV315" s="1"/>
      <c r="GEW315" s="1"/>
      <c r="GEX315" s="1"/>
      <c r="GEY315" s="1"/>
      <c r="GEZ315" s="1"/>
      <c r="GFA315" s="1"/>
      <c r="GFB315" s="1"/>
      <c r="GFC315" s="1"/>
      <c r="GFD315" s="1"/>
      <c r="GFE315" s="1"/>
      <c r="GFF315" s="1"/>
      <c r="GFG315" s="1"/>
      <c r="GFH315" s="1"/>
      <c r="GFI315" s="1"/>
      <c r="GFJ315" s="1"/>
      <c r="GFK315" s="1"/>
      <c r="GFL315" s="1"/>
      <c r="GFM315" s="1"/>
      <c r="GFN315" s="1"/>
      <c r="GFO315" s="1"/>
      <c r="GFP315" s="1"/>
      <c r="GFQ315" s="1"/>
      <c r="GFR315" s="1"/>
      <c r="GFS315" s="1"/>
      <c r="GFT315" s="1"/>
      <c r="GFU315" s="1"/>
      <c r="GFV315" s="1"/>
      <c r="GFW315" s="1"/>
      <c r="GFX315" s="1"/>
      <c r="GFY315" s="1"/>
      <c r="GFZ315" s="1"/>
      <c r="GGA315" s="1"/>
      <c r="GGB315" s="1"/>
      <c r="GGC315" s="1"/>
      <c r="GGD315" s="1"/>
      <c r="GGE315" s="1"/>
      <c r="GGF315" s="1"/>
      <c r="GGG315" s="1"/>
      <c r="GGH315" s="1"/>
      <c r="GGI315" s="1"/>
      <c r="GGJ315" s="1"/>
      <c r="GGK315" s="1"/>
      <c r="GGL315" s="1"/>
      <c r="GGM315" s="1"/>
      <c r="GGN315" s="1"/>
      <c r="GGO315" s="1"/>
      <c r="GGP315" s="1"/>
      <c r="GGQ315" s="1"/>
      <c r="GGR315" s="1"/>
      <c r="GGS315" s="1"/>
      <c r="GGT315" s="1"/>
      <c r="GGU315" s="1"/>
      <c r="GGV315" s="1"/>
      <c r="GGW315" s="1"/>
      <c r="GGX315" s="1"/>
      <c r="GGY315" s="1"/>
      <c r="GGZ315" s="1"/>
      <c r="GHA315" s="1"/>
      <c r="GHB315" s="1"/>
      <c r="GHC315" s="1"/>
      <c r="GHD315" s="1"/>
      <c r="GHE315" s="1"/>
      <c r="GHF315" s="1"/>
      <c r="GHG315" s="1"/>
      <c r="GHH315" s="1"/>
      <c r="GHI315" s="1"/>
      <c r="GHJ315" s="1"/>
      <c r="GHK315" s="1"/>
      <c r="GHL315" s="1"/>
      <c r="GHM315" s="1"/>
      <c r="GHN315" s="1"/>
      <c r="GHO315" s="1"/>
      <c r="GHP315" s="1"/>
      <c r="GHQ315" s="1"/>
      <c r="GHR315" s="1"/>
      <c r="GHS315" s="1"/>
      <c r="GHT315" s="1"/>
      <c r="GHU315" s="1"/>
      <c r="GHV315" s="1"/>
      <c r="GHW315" s="1"/>
      <c r="GHX315" s="1"/>
      <c r="GHY315" s="1"/>
      <c r="GHZ315" s="1"/>
      <c r="GIA315" s="1"/>
      <c r="GIB315" s="1"/>
      <c r="GIC315" s="1"/>
      <c r="GID315" s="1"/>
      <c r="GIE315" s="1"/>
      <c r="GIF315" s="1"/>
      <c r="GIG315" s="1"/>
      <c r="GIH315" s="1"/>
      <c r="GII315" s="1"/>
      <c r="GIJ315" s="1"/>
      <c r="GIK315" s="1"/>
      <c r="GIL315" s="1"/>
      <c r="GIM315" s="1"/>
      <c r="GIN315" s="1"/>
      <c r="GIO315" s="1"/>
      <c r="GIP315" s="1"/>
      <c r="GIQ315" s="1"/>
      <c r="GIR315" s="1"/>
      <c r="GIS315" s="1"/>
      <c r="GIT315" s="1"/>
      <c r="GIU315" s="1"/>
      <c r="GIV315" s="1"/>
      <c r="GIW315" s="1"/>
      <c r="GIX315" s="1"/>
      <c r="GIY315" s="1"/>
      <c r="GIZ315" s="1"/>
      <c r="GJA315" s="1"/>
      <c r="GJB315" s="1"/>
      <c r="GJC315" s="1"/>
      <c r="GJD315" s="1"/>
      <c r="GJE315" s="1"/>
      <c r="GJF315" s="1"/>
      <c r="GJG315" s="1"/>
      <c r="GJH315" s="1"/>
      <c r="GJI315" s="1"/>
      <c r="GJJ315" s="1"/>
      <c r="GJK315" s="1"/>
      <c r="GJL315" s="1"/>
      <c r="GJM315" s="1"/>
      <c r="GJN315" s="1"/>
      <c r="GJO315" s="1"/>
      <c r="GJP315" s="1"/>
      <c r="GJQ315" s="1"/>
      <c r="GJR315" s="1"/>
      <c r="GJS315" s="1"/>
      <c r="GJT315" s="1"/>
      <c r="GJU315" s="1"/>
      <c r="GJV315" s="1"/>
      <c r="GJW315" s="1"/>
      <c r="GJX315" s="1"/>
      <c r="GJY315" s="1"/>
      <c r="GJZ315" s="1"/>
      <c r="GKA315" s="1"/>
      <c r="GKB315" s="1"/>
      <c r="GKC315" s="1"/>
      <c r="GKD315" s="1"/>
      <c r="GKE315" s="1"/>
      <c r="GKF315" s="1"/>
      <c r="GKG315" s="1"/>
      <c r="GKH315" s="1"/>
      <c r="GKI315" s="1"/>
      <c r="GKJ315" s="1"/>
      <c r="GKK315" s="1"/>
      <c r="GKL315" s="1"/>
      <c r="GKM315" s="1"/>
      <c r="GKN315" s="1"/>
      <c r="GKO315" s="1"/>
      <c r="GKP315" s="1"/>
      <c r="GKQ315" s="1"/>
      <c r="GKR315" s="1"/>
      <c r="GKS315" s="1"/>
      <c r="GKT315" s="1"/>
      <c r="GKU315" s="1"/>
      <c r="GKV315" s="1"/>
      <c r="GKW315" s="1"/>
      <c r="GKX315" s="1"/>
      <c r="GKY315" s="1"/>
      <c r="GKZ315" s="1"/>
      <c r="GLA315" s="1"/>
      <c r="GLB315" s="1"/>
      <c r="GLC315" s="1"/>
      <c r="GLD315" s="1"/>
      <c r="GLE315" s="1"/>
      <c r="GLF315" s="1"/>
      <c r="GLG315" s="1"/>
      <c r="GLH315" s="1"/>
      <c r="GLI315" s="1"/>
      <c r="GLJ315" s="1"/>
      <c r="GLK315" s="1"/>
      <c r="GLL315" s="1"/>
      <c r="GLM315" s="1"/>
      <c r="GLN315" s="1"/>
      <c r="GLO315" s="1"/>
      <c r="GLP315" s="1"/>
      <c r="GLQ315" s="1"/>
      <c r="GLR315" s="1"/>
      <c r="GLS315" s="1"/>
      <c r="GLT315" s="1"/>
      <c r="GLU315" s="1"/>
      <c r="GLV315" s="1"/>
      <c r="GLW315" s="1"/>
      <c r="GLX315" s="1"/>
      <c r="GLY315" s="1"/>
      <c r="GLZ315" s="1"/>
      <c r="GMA315" s="1"/>
      <c r="GMB315" s="1"/>
      <c r="GMC315" s="1"/>
      <c r="GMD315" s="1"/>
      <c r="GME315" s="1"/>
      <c r="GMF315" s="1"/>
      <c r="GMG315" s="1"/>
      <c r="GMH315" s="1"/>
      <c r="GMI315" s="1"/>
      <c r="GMJ315" s="1"/>
      <c r="GMK315" s="1"/>
      <c r="GML315" s="1"/>
      <c r="GMM315" s="1"/>
      <c r="GMN315" s="1"/>
      <c r="GMO315" s="1"/>
      <c r="GMP315" s="1"/>
      <c r="GMQ315" s="1"/>
      <c r="GMR315" s="1"/>
      <c r="GMS315" s="1"/>
      <c r="GMT315" s="1"/>
      <c r="GMU315" s="1"/>
      <c r="GMV315" s="1"/>
      <c r="GMW315" s="1"/>
      <c r="GMX315" s="1"/>
      <c r="GMY315" s="1"/>
      <c r="GMZ315" s="1"/>
      <c r="GNA315" s="1"/>
      <c r="GNB315" s="1"/>
      <c r="GNC315" s="1"/>
      <c r="GND315" s="1"/>
      <c r="GNE315" s="1"/>
      <c r="GNF315" s="1"/>
      <c r="GNG315" s="1"/>
      <c r="GNH315" s="1"/>
      <c r="GNI315" s="1"/>
      <c r="GNJ315" s="1"/>
      <c r="GNK315" s="1"/>
      <c r="GNL315" s="1"/>
      <c r="GNM315" s="1"/>
      <c r="GNN315" s="1"/>
      <c r="GNO315" s="1"/>
      <c r="GNP315" s="1"/>
      <c r="GNQ315" s="1"/>
      <c r="GNR315" s="1"/>
      <c r="GNS315" s="1"/>
      <c r="GNT315" s="1"/>
      <c r="GNU315" s="1"/>
      <c r="GNV315" s="1"/>
      <c r="GNW315" s="1"/>
      <c r="GNX315" s="1"/>
      <c r="GNY315" s="1"/>
      <c r="GNZ315" s="1"/>
      <c r="GOA315" s="1"/>
      <c r="GOB315" s="1"/>
      <c r="GOC315" s="1"/>
      <c r="GOD315" s="1"/>
      <c r="GOE315" s="1"/>
      <c r="GOF315" s="1"/>
      <c r="GOG315" s="1"/>
      <c r="GOH315" s="1"/>
      <c r="GOI315" s="1"/>
      <c r="GOJ315" s="1"/>
      <c r="GOK315" s="1"/>
      <c r="GOL315" s="1"/>
      <c r="GOM315" s="1"/>
      <c r="GON315" s="1"/>
      <c r="GOO315" s="1"/>
      <c r="GOP315" s="1"/>
      <c r="GOQ315" s="1"/>
      <c r="GOR315" s="1"/>
      <c r="GOS315" s="1"/>
      <c r="GOT315" s="1"/>
      <c r="GOU315" s="1"/>
      <c r="GOV315" s="1"/>
      <c r="GOW315" s="1"/>
      <c r="GOX315" s="1"/>
      <c r="GOY315" s="1"/>
      <c r="GOZ315" s="1"/>
      <c r="GPA315" s="1"/>
      <c r="GPB315" s="1"/>
      <c r="GPC315" s="1"/>
      <c r="GPD315" s="1"/>
      <c r="GPE315" s="1"/>
      <c r="GPF315" s="1"/>
      <c r="GPG315" s="1"/>
      <c r="GPH315" s="1"/>
      <c r="GPI315" s="1"/>
      <c r="GPJ315" s="1"/>
      <c r="GPK315" s="1"/>
      <c r="GPL315" s="1"/>
      <c r="GPM315" s="1"/>
      <c r="GPN315" s="1"/>
      <c r="GPO315" s="1"/>
      <c r="GPP315" s="1"/>
      <c r="GPQ315" s="1"/>
      <c r="GPR315" s="1"/>
      <c r="GPS315" s="1"/>
      <c r="GPT315" s="1"/>
      <c r="GPU315" s="1"/>
      <c r="GPV315" s="1"/>
      <c r="GPW315" s="1"/>
      <c r="GPX315" s="1"/>
      <c r="GPY315" s="1"/>
      <c r="GPZ315" s="1"/>
      <c r="GQA315" s="1"/>
      <c r="GQB315" s="1"/>
      <c r="GQC315" s="1"/>
      <c r="GQD315" s="1"/>
      <c r="GQE315" s="1"/>
      <c r="GQF315" s="1"/>
      <c r="GQG315" s="1"/>
      <c r="GQH315" s="1"/>
      <c r="GQI315" s="1"/>
      <c r="GQJ315" s="1"/>
      <c r="GQK315" s="1"/>
      <c r="GQL315" s="1"/>
      <c r="GQM315" s="1"/>
      <c r="GQN315" s="1"/>
      <c r="GQO315" s="1"/>
      <c r="GQP315" s="1"/>
      <c r="GQQ315" s="1"/>
      <c r="GQR315" s="1"/>
      <c r="GQS315" s="1"/>
      <c r="GQT315" s="1"/>
      <c r="GQU315" s="1"/>
      <c r="GQV315" s="1"/>
      <c r="GQW315" s="1"/>
      <c r="GQX315" s="1"/>
      <c r="GQY315" s="1"/>
      <c r="GQZ315" s="1"/>
      <c r="GRA315" s="1"/>
      <c r="GRB315" s="1"/>
      <c r="GRC315" s="1"/>
      <c r="GRD315" s="1"/>
      <c r="GRE315" s="1"/>
      <c r="GRF315" s="1"/>
      <c r="GRG315" s="1"/>
      <c r="GRH315" s="1"/>
      <c r="GRI315" s="1"/>
      <c r="GRJ315" s="1"/>
      <c r="GRK315" s="1"/>
      <c r="GRL315" s="1"/>
      <c r="GRM315" s="1"/>
      <c r="GRN315" s="1"/>
      <c r="GRO315" s="1"/>
      <c r="GRP315" s="1"/>
      <c r="GRQ315" s="1"/>
      <c r="GRR315" s="1"/>
      <c r="GRS315" s="1"/>
      <c r="GRT315" s="1"/>
      <c r="GRU315" s="1"/>
      <c r="GRV315" s="1"/>
      <c r="GRW315" s="1"/>
      <c r="GRX315" s="1"/>
      <c r="GRY315" s="1"/>
      <c r="GRZ315" s="1"/>
      <c r="GSA315" s="1"/>
      <c r="GSB315" s="1"/>
      <c r="GSC315" s="1"/>
      <c r="GSD315" s="1"/>
      <c r="GSE315" s="1"/>
      <c r="GSF315" s="1"/>
      <c r="GSG315" s="1"/>
      <c r="GSH315" s="1"/>
      <c r="GSI315" s="1"/>
      <c r="GSJ315" s="1"/>
      <c r="GSK315" s="1"/>
      <c r="GSL315" s="1"/>
      <c r="GSM315" s="1"/>
      <c r="GSN315" s="1"/>
      <c r="GSO315" s="1"/>
      <c r="GSP315" s="1"/>
      <c r="GSQ315" s="1"/>
      <c r="GSR315" s="1"/>
      <c r="GSS315" s="1"/>
      <c r="GST315" s="1"/>
      <c r="GSU315" s="1"/>
      <c r="GSV315" s="1"/>
      <c r="GSW315" s="1"/>
      <c r="GSX315" s="1"/>
      <c r="GSY315" s="1"/>
      <c r="GSZ315" s="1"/>
      <c r="GTA315" s="1"/>
      <c r="GTB315" s="1"/>
      <c r="GTC315" s="1"/>
      <c r="GTD315" s="1"/>
      <c r="GTE315" s="1"/>
      <c r="GTF315" s="1"/>
      <c r="GTG315" s="1"/>
      <c r="GTH315" s="1"/>
      <c r="GTI315" s="1"/>
      <c r="GTJ315" s="1"/>
      <c r="GTK315" s="1"/>
      <c r="GTL315" s="1"/>
      <c r="GTM315" s="1"/>
      <c r="GTN315" s="1"/>
      <c r="GTO315" s="1"/>
      <c r="GTP315" s="1"/>
      <c r="GTQ315" s="1"/>
      <c r="GTR315" s="1"/>
      <c r="GTS315" s="1"/>
      <c r="GTT315" s="1"/>
      <c r="GTU315" s="1"/>
      <c r="GTV315" s="1"/>
      <c r="GTW315" s="1"/>
      <c r="GTX315" s="1"/>
      <c r="GTY315" s="1"/>
      <c r="GTZ315" s="1"/>
      <c r="GUA315" s="1"/>
      <c r="GUB315" s="1"/>
      <c r="GUC315" s="1"/>
      <c r="GUD315" s="1"/>
      <c r="GUE315" s="1"/>
      <c r="GUF315" s="1"/>
      <c r="GUG315" s="1"/>
      <c r="GUH315" s="1"/>
      <c r="GUI315" s="1"/>
      <c r="GUJ315" s="1"/>
      <c r="GUK315" s="1"/>
      <c r="GUL315" s="1"/>
      <c r="GUM315" s="1"/>
      <c r="GUN315" s="1"/>
      <c r="GUO315" s="1"/>
      <c r="GUP315" s="1"/>
      <c r="GUQ315" s="1"/>
      <c r="GUR315" s="1"/>
      <c r="GUS315" s="1"/>
      <c r="GUT315" s="1"/>
      <c r="GUU315" s="1"/>
      <c r="GUV315" s="1"/>
      <c r="GUW315" s="1"/>
      <c r="GUX315" s="1"/>
      <c r="GUY315" s="1"/>
      <c r="GUZ315" s="1"/>
      <c r="GVA315" s="1"/>
      <c r="GVB315" s="1"/>
      <c r="GVC315" s="1"/>
      <c r="GVD315" s="1"/>
      <c r="GVE315" s="1"/>
      <c r="GVF315" s="1"/>
      <c r="GVG315" s="1"/>
      <c r="GVH315" s="1"/>
      <c r="GVI315" s="1"/>
      <c r="GVJ315" s="1"/>
      <c r="GVK315" s="1"/>
      <c r="GVL315" s="1"/>
      <c r="GVM315" s="1"/>
      <c r="GVN315" s="1"/>
      <c r="GVO315" s="1"/>
      <c r="GVP315" s="1"/>
      <c r="GVQ315" s="1"/>
      <c r="GVR315" s="1"/>
      <c r="GVS315" s="1"/>
      <c r="GVT315" s="1"/>
      <c r="GVU315" s="1"/>
      <c r="GVV315" s="1"/>
      <c r="GVW315" s="1"/>
      <c r="GVX315" s="1"/>
      <c r="GVY315" s="1"/>
      <c r="GVZ315" s="1"/>
      <c r="GWA315" s="1"/>
      <c r="GWB315" s="1"/>
      <c r="GWC315" s="1"/>
      <c r="GWD315" s="1"/>
      <c r="GWE315" s="1"/>
      <c r="GWF315" s="1"/>
      <c r="GWG315" s="1"/>
      <c r="GWH315" s="1"/>
      <c r="GWI315" s="1"/>
      <c r="GWJ315" s="1"/>
      <c r="GWK315" s="1"/>
      <c r="GWL315" s="1"/>
      <c r="GWM315" s="1"/>
      <c r="GWN315" s="1"/>
      <c r="GWO315" s="1"/>
      <c r="GWP315" s="1"/>
      <c r="GWQ315" s="1"/>
      <c r="GWR315" s="1"/>
      <c r="GWS315" s="1"/>
      <c r="GWT315" s="1"/>
      <c r="GWU315" s="1"/>
      <c r="GWV315" s="1"/>
      <c r="GWW315" s="1"/>
      <c r="GWX315" s="1"/>
      <c r="GWY315" s="1"/>
      <c r="GWZ315" s="1"/>
      <c r="GXA315" s="1"/>
      <c r="GXB315" s="1"/>
      <c r="GXC315" s="1"/>
      <c r="GXD315" s="1"/>
      <c r="GXE315" s="1"/>
      <c r="GXF315" s="1"/>
      <c r="GXG315" s="1"/>
      <c r="GXH315" s="1"/>
      <c r="GXI315" s="1"/>
      <c r="GXJ315" s="1"/>
      <c r="GXK315" s="1"/>
      <c r="GXL315" s="1"/>
      <c r="GXM315" s="1"/>
      <c r="GXN315" s="1"/>
      <c r="GXO315" s="1"/>
      <c r="GXP315" s="1"/>
      <c r="GXQ315" s="1"/>
      <c r="GXR315" s="1"/>
      <c r="GXS315" s="1"/>
      <c r="GXT315" s="1"/>
      <c r="GXU315" s="1"/>
      <c r="GXV315" s="1"/>
      <c r="GXW315" s="1"/>
      <c r="GXX315" s="1"/>
      <c r="GXY315" s="1"/>
      <c r="GXZ315" s="1"/>
      <c r="GYA315" s="1"/>
      <c r="GYB315" s="1"/>
      <c r="GYC315" s="1"/>
      <c r="GYD315" s="1"/>
      <c r="GYE315" s="1"/>
      <c r="GYF315" s="1"/>
      <c r="GYG315" s="1"/>
      <c r="GYH315" s="1"/>
      <c r="GYI315" s="1"/>
      <c r="GYJ315" s="1"/>
      <c r="GYK315" s="1"/>
      <c r="GYL315" s="1"/>
      <c r="GYM315" s="1"/>
      <c r="GYN315" s="1"/>
      <c r="GYO315" s="1"/>
      <c r="GYP315" s="1"/>
      <c r="GYQ315" s="1"/>
      <c r="GYR315" s="1"/>
      <c r="GYS315" s="1"/>
      <c r="GYT315" s="1"/>
      <c r="GYU315" s="1"/>
      <c r="GYV315" s="1"/>
      <c r="GYW315" s="1"/>
      <c r="GYX315" s="1"/>
      <c r="GYY315" s="1"/>
      <c r="GYZ315" s="1"/>
      <c r="GZA315" s="1"/>
      <c r="GZB315" s="1"/>
      <c r="GZC315" s="1"/>
      <c r="GZD315" s="1"/>
      <c r="GZE315" s="1"/>
      <c r="GZF315" s="1"/>
      <c r="GZG315" s="1"/>
      <c r="GZH315" s="1"/>
      <c r="GZI315" s="1"/>
      <c r="GZJ315" s="1"/>
      <c r="GZK315" s="1"/>
      <c r="GZL315" s="1"/>
      <c r="GZM315" s="1"/>
      <c r="GZN315" s="1"/>
      <c r="GZO315" s="1"/>
      <c r="GZP315" s="1"/>
      <c r="GZQ315" s="1"/>
      <c r="GZR315" s="1"/>
      <c r="GZS315" s="1"/>
      <c r="GZT315" s="1"/>
      <c r="GZU315" s="1"/>
      <c r="GZV315" s="1"/>
      <c r="GZW315" s="1"/>
      <c r="GZX315" s="1"/>
      <c r="GZY315" s="1"/>
      <c r="GZZ315" s="1"/>
      <c r="HAA315" s="1"/>
      <c r="HAB315" s="1"/>
      <c r="HAC315" s="1"/>
      <c r="HAD315" s="1"/>
      <c r="HAE315" s="1"/>
      <c r="HAF315" s="1"/>
      <c r="HAG315" s="1"/>
      <c r="HAH315" s="1"/>
      <c r="HAI315" s="1"/>
      <c r="HAJ315" s="1"/>
      <c r="HAK315" s="1"/>
      <c r="HAL315" s="1"/>
      <c r="HAM315" s="1"/>
      <c r="HAN315" s="1"/>
      <c r="HAO315" s="1"/>
      <c r="HAP315" s="1"/>
      <c r="HAQ315" s="1"/>
      <c r="HAR315" s="1"/>
      <c r="HAS315" s="1"/>
      <c r="HAT315" s="1"/>
      <c r="HAU315" s="1"/>
      <c r="HAV315" s="1"/>
      <c r="HAW315" s="1"/>
      <c r="HAX315" s="1"/>
      <c r="HAY315" s="1"/>
      <c r="HAZ315" s="1"/>
      <c r="HBA315" s="1"/>
      <c r="HBB315" s="1"/>
      <c r="HBC315" s="1"/>
      <c r="HBD315" s="1"/>
      <c r="HBE315" s="1"/>
      <c r="HBF315" s="1"/>
      <c r="HBG315" s="1"/>
      <c r="HBH315" s="1"/>
      <c r="HBI315" s="1"/>
      <c r="HBJ315" s="1"/>
      <c r="HBK315" s="1"/>
      <c r="HBL315" s="1"/>
      <c r="HBM315" s="1"/>
      <c r="HBN315" s="1"/>
      <c r="HBO315" s="1"/>
      <c r="HBP315" s="1"/>
      <c r="HBQ315" s="1"/>
      <c r="HBR315" s="1"/>
      <c r="HBS315" s="1"/>
      <c r="HBT315" s="1"/>
      <c r="HBU315" s="1"/>
      <c r="HBV315" s="1"/>
      <c r="HBW315" s="1"/>
      <c r="HBX315" s="1"/>
      <c r="HBY315" s="1"/>
      <c r="HBZ315" s="1"/>
      <c r="HCA315" s="1"/>
      <c r="HCB315" s="1"/>
      <c r="HCC315" s="1"/>
      <c r="HCD315" s="1"/>
      <c r="HCE315" s="1"/>
      <c r="HCF315" s="1"/>
      <c r="HCG315" s="1"/>
      <c r="HCH315" s="1"/>
      <c r="HCI315" s="1"/>
      <c r="HCJ315" s="1"/>
      <c r="HCK315" s="1"/>
      <c r="HCL315" s="1"/>
      <c r="HCM315" s="1"/>
      <c r="HCN315" s="1"/>
      <c r="HCO315" s="1"/>
      <c r="HCP315" s="1"/>
      <c r="HCQ315" s="1"/>
      <c r="HCR315" s="1"/>
      <c r="HCS315" s="1"/>
      <c r="HCT315" s="1"/>
      <c r="HCU315" s="1"/>
      <c r="HCV315" s="1"/>
      <c r="HCW315" s="1"/>
      <c r="HCX315" s="1"/>
      <c r="HCY315" s="1"/>
      <c r="HCZ315" s="1"/>
      <c r="HDA315" s="1"/>
      <c r="HDB315" s="1"/>
      <c r="HDC315" s="1"/>
      <c r="HDD315" s="1"/>
      <c r="HDE315" s="1"/>
      <c r="HDF315" s="1"/>
      <c r="HDG315" s="1"/>
      <c r="HDH315" s="1"/>
      <c r="HDI315" s="1"/>
      <c r="HDJ315" s="1"/>
      <c r="HDK315" s="1"/>
      <c r="HDL315" s="1"/>
      <c r="HDM315" s="1"/>
      <c r="HDN315" s="1"/>
      <c r="HDO315" s="1"/>
      <c r="HDP315" s="1"/>
      <c r="HDQ315" s="1"/>
      <c r="HDR315" s="1"/>
      <c r="HDS315" s="1"/>
      <c r="HDT315" s="1"/>
      <c r="HDU315" s="1"/>
      <c r="HDV315" s="1"/>
      <c r="HDW315" s="1"/>
      <c r="HDX315" s="1"/>
      <c r="HDY315" s="1"/>
      <c r="HDZ315" s="1"/>
      <c r="HEA315" s="1"/>
      <c r="HEB315" s="1"/>
      <c r="HEC315" s="1"/>
      <c r="HED315" s="1"/>
      <c r="HEE315" s="1"/>
      <c r="HEF315" s="1"/>
      <c r="HEG315" s="1"/>
      <c r="HEH315" s="1"/>
      <c r="HEI315" s="1"/>
      <c r="HEJ315" s="1"/>
      <c r="HEK315" s="1"/>
      <c r="HEL315" s="1"/>
      <c r="HEM315" s="1"/>
      <c r="HEN315" s="1"/>
      <c r="HEO315" s="1"/>
      <c r="HEP315" s="1"/>
      <c r="HEQ315" s="1"/>
      <c r="HER315" s="1"/>
      <c r="HES315" s="1"/>
      <c r="HET315" s="1"/>
      <c r="HEU315" s="1"/>
      <c r="HEV315" s="1"/>
      <c r="HEW315" s="1"/>
      <c r="HEX315" s="1"/>
      <c r="HEY315" s="1"/>
      <c r="HEZ315" s="1"/>
      <c r="HFA315" s="1"/>
      <c r="HFB315" s="1"/>
      <c r="HFC315" s="1"/>
      <c r="HFD315" s="1"/>
      <c r="HFE315" s="1"/>
      <c r="HFF315" s="1"/>
      <c r="HFG315" s="1"/>
      <c r="HFH315" s="1"/>
      <c r="HFI315" s="1"/>
      <c r="HFJ315" s="1"/>
      <c r="HFK315" s="1"/>
      <c r="HFL315" s="1"/>
      <c r="HFM315" s="1"/>
      <c r="HFN315" s="1"/>
      <c r="HFO315" s="1"/>
      <c r="HFP315" s="1"/>
      <c r="HFQ315" s="1"/>
      <c r="HFR315" s="1"/>
      <c r="HFS315" s="1"/>
      <c r="HFT315" s="1"/>
      <c r="HFU315" s="1"/>
      <c r="HFV315" s="1"/>
      <c r="HFW315" s="1"/>
      <c r="HFX315" s="1"/>
      <c r="HFY315" s="1"/>
      <c r="HFZ315" s="1"/>
      <c r="HGA315" s="1"/>
      <c r="HGB315" s="1"/>
      <c r="HGC315" s="1"/>
      <c r="HGD315" s="1"/>
      <c r="HGE315" s="1"/>
      <c r="HGF315" s="1"/>
      <c r="HGG315" s="1"/>
      <c r="HGH315" s="1"/>
      <c r="HGI315" s="1"/>
      <c r="HGJ315" s="1"/>
      <c r="HGK315" s="1"/>
      <c r="HGL315" s="1"/>
      <c r="HGM315" s="1"/>
      <c r="HGN315" s="1"/>
      <c r="HGO315" s="1"/>
      <c r="HGP315" s="1"/>
      <c r="HGQ315" s="1"/>
      <c r="HGR315" s="1"/>
      <c r="HGS315" s="1"/>
      <c r="HGT315" s="1"/>
      <c r="HGU315" s="1"/>
      <c r="HGV315" s="1"/>
      <c r="HGW315" s="1"/>
      <c r="HGX315" s="1"/>
      <c r="HGY315" s="1"/>
      <c r="HGZ315" s="1"/>
      <c r="HHA315" s="1"/>
      <c r="HHB315" s="1"/>
      <c r="HHC315" s="1"/>
      <c r="HHD315" s="1"/>
      <c r="HHE315" s="1"/>
      <c r="HHF315" s="1"/>
      <c r="HHG315" s="1"/>
      <c r="HHH315" s="1"/>
      <c r="HHI315" s="1"/>
      <c r="HHJ315" s="1"/>
      <c r="HHK315" s="1"/>
      <c r="HHL315" s="1"/>
      <c r="HHM315" s="1"/>
      <c r="HHN315" s="1"/>
      <c r="HHO315" s="1"/>
      <c r="HHP315" s="1"/>
      <c r="HHQ315" s="1"/>
      <c r="HHR315" s="1"/>
      <c r="HHS315" s="1"/>
      <c r="HHT315" s="1"/>
      <c r="HHU315" s="1"/>
      <c r="HHV315" s="1"/>
      <c r="HHW315" s="1"/>
      <c r="HHX315" s="1"/>
      <c r="HHY315" s="1"/>
      <c r="HHZ315" s="1"/>
      <c r="HIA315" s="1"/>
      <c r="HIB315" s="1"/>
      <c r="HIC315" s="1"/>
      <c r="HID315" s="1"/>
      <c r="HIE315" s="1"/>
      <c r="HIF315" s="1"/>
      <c r="HIG315" s="1"/>
      <c r="HIH315" s="1"/>
      <c r="HII315" s="1"/>
      <c r="HIJ315" s="1"/>
      <c r="HIK315" s="1"/>
      <c r="HIL315" s="1"/>
      <c r="HIM315" s="1"/>
      <c r="HIN315" s="1"/>
      <c r="HIO315" s="1"/>
      <c r="HIP315" s="1"/>
      <c r="HIQ315" s="1"/>
      <c r="HIR315" s="1"/>
      <c r="HIS315" s="1"/>
      <c r="HIT315" s="1"/>
      <c r="HIU315" s="1"/>
      <c r="HIV315" s="1"/>
      <c r="HIW315" s="1"/>
      <c r="HIX315" s="1"/>
      <c r="HIY315" s="1"/>
      <c r="HIZ315" s="1"/>
      <c r="HJA315" s="1"/>
      <c r="HJB315" s="1"/>
      <c r="HJC315" s="1"/>
      <c r="HJD315" s="1"/>
      <c r="HJE315" s="1"/>
      <c r="HJF315" s="1"/>
      <c r="HJG315" s="1"/>
      <c r="HJH315" s="1"/>
      <c r="HJI315" s="1"/>
      <c r="HJJ315" s="1"/>
      <c r="HJK315" s="1"/>
      <c r="HJL315" s="1"/>
      <c r="HJM315" s="1"/>
      <c r="HJN315" s="1"/>
      <c r="HJO315" s="1"/>
      <c r="HJP315" s="1"/>
      <c r="HJQ315" s="1"/>
      <c r="HJR315" s="1"/>
      <c r="HJS315" s="1"/>
      <c r="HJT315" s="1"/>
      <c r="HJU315" s="1"/>
      <c r="HJV315" s="1"/>
      <c r="HJW315" s="1"/>
      <c r="HJX315" s="1"/>
      <c r="HJY315" s="1"/>
      <c r="HJZ315" s="1"/>
      <c r="HKA315" s="1"/>
      <c r="HKB315" s="1"/>
      <c r="HKC315" s="1"/>
      <c r="HKD315" s="1"/>
      <c r="HKE315" s="1"/>
      <c r="HKF315" s="1"/>
      <c r="HKG315" s="1"/>
      <c r="HKH315" s="1"/>
      <c r="HKI315" s="1"/>
      <c r="HKJ315" s="1"/>
      <c r="HKK315" s="1"/>
      <c r="HKL315" s="1"/>
      <c r="HKM315" s="1"/>
      <c r="HKN315" s="1"/>
      <c r="HKO315" s="1"/>
      <c r="HKP315" s="1"/>
      <c r="HKQ315" s="1"/>
      <c r="HKR315" s="1"/>
      <c r="HKS315" s="1"/>
      <c r="HKT315" s="1"/>
      <c r="HKU315" s="1"/>
      <c r="HKV315" s="1"/>
      <c r="HKW315" s="1"/>
      <c r="HKX315" s="1"/>
      <c r="HKY315" s="1"/>
      <c r="HKZ315" s="1"/>
      <c r="HLA315" s="1"/>
      <c r="HLB315" s="1"/>
      <c r="HLC315" s="1"/>
      <c r="HLD315" s="1"/>
      <c r="HLE315" s="1"/>
      <c r="HLF315" s="1"/>
      <c r="HLG315" s="1"/>
      <c r="HLH315" s="1"/>
      <c r="HLI315" s="1"/>
      <c r="HLJ315" s="1"/>
      <c r="HLK315" s="1"/>
      <c r="HLL315" s="1"/>
      <c r="HLM315" s="1"/>
      <c r="HLN315" s="1"/>
      <c r="HLO315" s="1"/>
      <c r="HLP315" s="1"/>
      <c r="HLQ315" s="1"/>
      <c r="HLR315" s="1"/>
      <c r="HLS315" s="1"/>
      <c r="HLT315" s="1"/>
      <c r="HLU315" s="1"/>
      <c r="HLV315" s="1"/>
      <c r="HLW315" s="1"/>
      <c r="HLX315" s="1"/>
      <c r="HLY315" s="1"/>
      <c r="HLZ315" s="1"/>
      <c r="HMA315" s="1"/>
      <c r="HMB315" s="1"/>
      <c r="HMC315" s="1"/>
      <c r="HMD315" s="1"/>
      <c r="HME315" s="1"/>
      <c r="HMF315" s="1"/>
      <c r="HMG315" s="1"/>
      <c r="HMH315" s="1"/>
      <c r="HMI315" s="1"/>
      <c r="HMJ315" s="1"/>
      <c r="HMK315" s="1"/>
      <c r="HML315" s="1"/>
      <c r="HMM315" s="1"/>
      <c r="HMN315" s="1"/>
      <c r="HMO315" s="1"/>
      <c r="HMP315" s="1"/>
      <c r="HMQ315" s="1"/>
      <c r="HMR315" s="1"/>
      <c r="HMS315" s="1"/>
      <c r="HMT315" s="1"/>
      <c r="HMU315" s="1"/>
      <c r="HMV315" s="1"/>
      <c r="HMW315" s="1"/>
      <c r="HMX315" s="1"/>
      <c r="HMY315" s="1"/>
      <c r="HMZ315" s="1"/>
      <c r="HNA315" s="1"/>
      <c r="HNB315" s="1"/>
      <c r="HNC315" s="1"/>
      <c r="HND315" s="1"/>
      <c r="HNE315" s="1"/>
      <c r="HNF315" s="1"/>
      <c r="HNG315" s="1"/>
      <c r="HNH315" s="1"/>
      <c r="HNI315" s="1"/>
      <c r="HNJ315" s="1"/>
      <c r="HNK315" s="1"/>
      <c r="HNL315" s="1"/>
      <c r="HNM315" s="1"/>
      <c r="HNN315" s="1"/>
      <c r="HNO315" s="1"/>
      <c r="HNP315" s="1"/>
      <c r="HNQ315" s="1"/>
      <c r="HNR315" s="1"/>
      <c r="HNS315" s="1"/>
      <c r="HNT315" s="1"/>
      <c r="HNU315" s="1"/>
      <c r="HNV315" s="1"/>
      <c r="HNW315" s="1"/>
      <c r="HNX315" s="1"/>
      <c r="HNY315" s="1"/>
      <c r="HNZ315" s="1"/>
      <c r="HOA315" s="1"/>
      <c r="HOB315" s="1"/>
      <c r="HOC315" s="1"/>
      <c r="HOD315" s="1"/>
      <c r="HOE315" s="1"/>
      <c r="HOF315" s="1"/>
      <c r="HOG315" s="1"/>
      <c r="HOH315" s="1"/>
      <c r="HOI315" s="1"/>
      <c r="HOJ315" s="1"/>
      <c r="HOK315" s="1"/>
      <c r="HOL315" s="1"/>
      <c r="HOM315" s="1"/>
      <c r="HON315" s="1"/>
      <c r="HOO315" s="1"/>
      <c r="HOP315" s="1"/>
      <c r="HOQ315" s="1"/>
      <c r="HOR315" s="1"/>
      <c r="HOS315" s="1"/>
      <c r="HOT315" s="1"/>
      <c r="HOU315" s="1"/>
      <c r="HOV315" s="1"/>
      <c r="HOW315" s="1"/>
      <c r="HOX315" s="1"/>
      <c r="HOY315" s="1"/>
      <c r="HOZ315" s="1"/>
      <c r="HPA315" s="1"/>
      <c r="HPB315" s="1"/>
      <c r="HPC315" s="1"/>
      <c r="HPD315" s="1"/>
      <c r="HPE315" s="1"/>
      <c r="HPF315" s="1"/>
      <c r="HPG315" s="1"/>
      <c r="HPH315" s="1"/>
      <c r="HPI315" s="1"/>
      <c r="HPJ315" s="1"/>
      <c r="HPK315" s="1"/>
      <c r="HPL315" s="1"/>
      <c r="HPM315" s="1"/>
      <c r="HPN315" s="1"/>
      <c r="HPO315" s="1"/>
      <c r="HPP315" s="1"/>
      <c r="HPQ315" s="1"/>
      <c r="HPR315" s="1"/>
      <c r="HPS315" s="1"/>
      <c r="HPT315" s="1"/>
      <c r="HPU315" s="1"/>
      <c r="HPV315" s="1"/>
      <c r="HPW315" s="1"/>
      <c r="HPX315" s="1"/>
      <c r="HPY315" s="1"/>
      <c r="HPZ315" s="1"/>
      <c r="HQA315" s="1"/>
      <c r="HQB315" s="1"/>
      <c r="HQC315" s="1"/>
      <c r="HQD315" s="1"/>
      <c r="HQE315" s="1"/>
      <c r="HQF315" s="1"/>
      <c r="HQG315" s="1"/>
      <c r="HQH315" s="1"/>
      <c r="HQI315" s="1"/>
      <c r="HQJ315" s="1"/>
      <c r="HQK315" s="1"/>
      <c r="HQL315" s="1"/>
      <c r="HQM315" s="1"/>
      <c r="HQN315" s="1"/>
      <c r="HQO315" s="1"/>
      <c r="HQP315" s="1"/>
      <c r="HQQ315" s="1"/>
      <c r="HQR315" s="1"/>
      <c r="HQS315" s="1"/>
      <c r="HQT315" s="1"/>
      <c r="HQU315" s="1"/>
      <c r="HQV315" s="1"/>
      <c r="HQW315" s="1"/>
      <c r="HQX315" s="1"/>
      <c r="HQY315" s="1"/>
      <c r="HQZ315" s="1"/>
      <c r="HRA315" s="1"/>
      <c r="HRB315" s="1"/>
      <c r="HRC315" s="1"/>
      <c r="HRD315" s="1"/>
      <c r="HRE315" s="1"/>
      <c r="HRF315" s="1"/>
      <c r="HRG315" s="1"/>
      <c r="HRH315" s="1"/>
      <c r="HRI315" s="1"/>
      <c r="HRJ315" s="1"/>
      <c r="HRK315" s="1"/>
      <c r="HRL315" s="1"/>
      <c r="HRM315" s="1"/>
      <c r="HRN315" s="1"/>
      <c r="HRO315" s="1"/>
      <c r="HRP315" s="1"/>
      <c r="HRQ315" s="1"/>
      <c r="HRR315" s="1"/>
      <c r="HRS315" s="1"/>
      <c r="HRT315" s="1"/>
      <c r="HRU315" s="1"/>
      <c r="HRV315" s="1"/>
      <c r="HRW315" s="1"/>
      <c r="HRX315" s="1"/>
      <c r="HRY315" s="1"/>
      <c r="HRZ315" s="1"/>
      <c r="HSA315" s="1"/>
      <c r="HSB315" s="1"/>
      <c r="HSC315" s="1"/>
      <c r="HSD315" s="1"/>
      <c r="HSE315" s="1"/>
      <c r="HSF315" s="1"/>
      <c r="HSG315" s="1"/>
      <c r="HSH315" s="1"/>
      <c r="HSI315" s="1"/>
      <c r="HSJ315" s="1"/>
      <c r="HSK315" s="1"/>
      <c r="HSL315" s="1"/>
      <c r="HSM315" s="1"/>
      <c r="HSN315" s="1"/>
      <c r="HSO315" s="1"/>
      <c r="HSP315" s="1"/>
      <c r="HSQ315" s="1"/>
      <c r="HSR315" s="1"/>
      <c r="HSS315" s="1"/>
      <c r="HST315" s="1"/>
      <c r="HSU315" s="1"/>
      <c r="HSV315" s="1"/>
      <c r="HSW315" s="1"/>
      <c r="HSX315" s="1"/>
      <c r="HSY315" s="1"/>
      <c r="HSZ315" s="1"/>
      <c r="HTA315" s="1"/>
      <c r="HTB315" s="1"/>
      <c r="HTC315" s="1"/>
      <c r="HTD315" s="1"/>
      <c r="HTE315" s="1"/>
      <c r="HTF315" s="1"/>
      <c r="HTG315" s="1"/>
      <c r="HTH315" s="1"/>
      <c r="HTI315" s="1"/>
      <c r="HTJ315" s="1"/>
      <c r="HTK315" s="1"/>
      <c r="HTL315" s="1"/>
      <c r="HTM315" s="1"/>
      <c r="HTN315" s="1"/>
      <c r="HTO315" s="1"/>
      <c r="HTP315" s="1"/>
      <c r="HTQ315" s="1"/>
      <c r="HTR315" s="1"/>
      <c r="HTS315" s="1"/>
      <c r="HTT315" s="1"/>
      <c r="HTU315" s="1"/>
      <c r="HTV315" s="1"/>
      <c r="HTW315" s="1"/>
      <c r="HTX315" s="1"/>
      <c r="HTY315" s="1"/>
      <c r="HTZ315" s="1"/>
      <c r="HUA315" s="1"/>
      <c r="HUB315" s="1"/>
      <c r="HUC315" s="1"/>
      <c r="HUD315" s="1"/>
      <c r="HUE315" s="1"/>
      <c r="HUF315" s="1"/>
      <c r="HUG315" s="1"/>
      <c r="HUH315" s="1"/>
      <c r="HUI315" s="1"/>
      <c r="HUJ315" s="1"/>
      <c r="HUK315" s="1"/>
      <c r="HUL315" s="1"/>
      <c r="HUM315" s="1"/>
      <c r="HUN315" s="1"/>
      <c r="HUO315" s="1"/>
      <c r="HUP315" s="1"/>
      <c r="HUQ315" s="1"/>
      <c r="HUR315" s="1"/>
      <c r="HUS315" s="1"/>
      <c r="HUT315" s="1"/>
      <c r="HUU315" s="1"/>
      <c r="HUV315" s="1"/>
      <c r="HUW315" s="1"/>
      <c r="HUX315" s="1"/>
      <c r="HUY315" s="1"/>
      <c r="HUZ315" s="1"/>
      <c r="HVA315" s="1"/>
      <c r="HVB315" s="1"/>
      <c r="HVC315" s="1"/>
      <c r="HVD315" s="1"/>
      <c r="HVE315" s="1"/>
      <c r="HVF315" s="1"/>
      <c r="HVG315" s="1"/>
      <c r="HVH315" s="1"/>
      <c r="HVI315" s="1"/>
      <c r="HVJ315" s="1"/>
      <c r="HVK315" s="1"/>
      <c r="HVL315" s="1"/>
      <c r="HVM315" s="1"/>
      <c r="HVN315" s="1"/>
      <c r="HVO315" s="1"/>
      <c r="HVP315" s="1"/>
      <c r="HVQ315" s="1"/>
      <c r="HVR315" s="1"/>
      <c r="HVS315" s="1"/>
      <c r="HVT315" s="1"/>
      <c r="HVU315" s="1"/>
      <c r="HVV315" s="1"/>
      <c r="HVW315" s="1"/>
      <c r="HVX315" s="1"/>
      <c r="HVY315" s="1"/>
      <c r="HVZ315" s="1"/>
      <c r="HWA315" s="1"/>
      <c r="HWB315" s="1"/>
      <c r="HWC315" s="1"/>
      <c r="HWD315" s="1"/>
      <c r="HWE315" s="1"/>
      <c r="HWF315" s="1"/>
      <c r="HWG315" s="1"/>
      <c r="HWH315" s="1"/>
      <c r="HWI315" s="1"/>
      <c r="HWJ315" s="1"/>
      <c r="HWK315" s="1"/>
      <c r="HWL315" s="1"/>
      <c r="HWM315" s="1"/>
      <c r="HWN315" s="1"/>
      <c r="HWO315" s="1"/>
      <c r="HWP315" s="1"/>
      <c r="HWQ315" s="1"/>
      <c r="HWR315" s="1"/>
      <c r="HWS315" s="1"/>
      <c r="HWT315" s="1"/>
      <c r="HWU315" s="1"/>
      <c r="HWV315" s="1"/>
      <c r="HWW315" s="1"/>
      <c r="HWX315" s="1"/>
      <c r="HWY315" s="1"/>
      <c r="HWZ315" s="1"/>
      <c r="HXA315" s="1"/>
      <c r="HXB315" s="1"/>
      <c r="HXC315" s="1"/>
      <c r="HXD315" s="1"/>
      <c r="HXE315" s="1"/>
      <c r="HXF315" s="1"/>
      <c r="HXG315" s="1"/>
      <c r="HXH315" s="1"/>
      <c r="HXI315" s="1"/>
      <c r="HXJ315" s="1"/>
      <c r="HXK315" s="1"/>
      <c r="HXL315" s="1"/>
      <c r="HXM315" s="1"/>
      <c r="HXN315" s="1"/>
      <c r="HXO315" s="1"/>
      <c r="HXP315" s="1"/>
      <c r="HXQ315" s="1"/>
      <c r="HXR315" s="1"/>
      <c r="HXS315" s="1"/>
      <c r="HXT315" s="1"/>
      <c r="HXU315" s="1"/>
      <c r="HXV315" s="1"/>
      <c r="HXW315" s="1"/>
      <c r="HXX315" s="1"/>
      <c r="HXY315" s="1"/>
      <c r="HXZ315" s="1"/>
      <c r="HYA315" s="1"/>
      <c r="HYB315" s="1"/>
      <c r="HYC315" s="1"/>
      <c r="HYD315" s="1"/>
      <c r="HYE315" s="1"/>
      <c r="HYF315" s="1"/>
      <c r="HYG315" s="1"/>
      <c r="HYH315" s="1"/>
      <c r="HYI315" s="1"/>
      <c r="HYJ315" s="1"/>
      <c r="HYK315" s="1"/>
      <c r="HYL315" s="1"/>
      <c r="HYM315" s="1"/>
      <c r="HYN315" s="1"/>
      <c r="HYO315" s="1"/>
      <c r="HYP315" s="1"/>
      <c r="HYQ315" s="1"/>
      <c r="HYR315" s="1"/>
      <c r="HYS315" s="1"/>
      <c r="HYT315" s="1"/>
      <c r="HYU315" s="1"/>
      <c r="HYV315" s="1"/>
      <c r="HYW315" s="1"/>
      <c r="HYX315" s="1"/>
      <c r="HYY315" s="1"/>
      <c r="HYZ315" s="1"/>
      <c r="HZA315" s="1"/>
      <c r="HZB315" s="1"/>
      <c r="HZC315" s="1"/>
      <c r="HZD315" s="1"/>
      <c r="HZE315" s="1"/>
      <c r="HZF315" s="1"/>
      <c r="HZG315" s="1"/>
      <c r="HZH315" s="1"/>
      <c r="HZI315" s="1"/>
      <c r="HZJ315" s="1"/>
      <c r="HZK315" s="1"/>
      <c r="HZL315" s="1"/>
      <c r="HZM315" s="1"/>
      <c r="HZN315" s="1"/>
      <c r="HZO315" s="1"/>
      <c r="HZP315" s="1"/>
      <c r="HZQ315" s="1"/>
      <c r="HZR315" s="1"/>
      <c r="HZS315" s="1"/>
      <c r="HZT315" s="1"/>
      <c r="HZU315" s="1"/>
      <c r="HZV315" s="1"/>
      <c r="HZW315" s="1"/>
      <c r="HZX315" s="1"/>
      <c r="HZY315" s="1"/>
      <c r="HZZ315" s="1"/>
      <c r="IAA315" s="1"/>
      <c r="IAB315" s="1"/>
      <c r="IAC315" s="1"/>
      <c r="IAD315" s="1"/>
      <c r="IAE315" s="1"/>
      <c r="IAF315" s="1"/>
      <c r="IAG315" s="1"/>
      <c r="IAH315" s="1"/>
      <c r="IAI315" s="1"/>
      <c r="IAJ315" s="1"/>
      <c r="IAK315" s="1"/>
      <c r="IAL315" s="1"/>
      <c r="IAM315" s="1"/>
      <c r="IAN315" s="1"/>
      <c r="IAO315" s="1"/>
      <c r="IAP315" s="1"/>
      <c r="IAQ315" s="1"/>
      <c r="IAR315" s="1"/>
      <c r="IAS315" s="1"/>
      <c r="IAT315" s="1"/>
      <c r="IAU315" s="1"/>
      <c r="IAV315" s="1"/>
      <c r="IAW315" s="1"/>
      <c r="IAX315" s="1"/>
      <c r="IAY315" s="1"/>
      <c r="IAZ315" s="1"/>
      <c r="IBA315" s="1"/>
      <c r="IBB315" s="1"/>
      <c r="IBC315" s="1"/>
      <c r="IBD315" s="1"/>
      <c r="IBE315" s="1"/>
      <c r="IBF315" s="1"/>
      <c r="IBG315" s="1"/>
      <c r="IBH315" s="1"/>
      <c r="IBI315" s="1"/>
      <c r="IBJ315" s="1"/>
      <c r="IBK315" s="1"/>
      <c r="IBL315" s="1"/>
      <c r="IBM315" s="1"/>
      <c r="IBN315" s="1"/>
      <c r="IBO315" s="1"/>
      <c r="IBP315" s="1"/>
      <c r="IBQ315" s="1"/>
      <c r="IBR315" s="1"/>
      <c r="IBS315" s="1"/>
      <c r="IBT315" s="1"/>
      <c r="IBU315" s="1"/>
      <c r="IBV315" s="1"/>
      <c r="IBW315" s="1"/>
      <c r="IBX315" s="1"/>
      <c r="IBY315" s="1"/>
      <c r="IBZ315" s="1"/>
      <c r="ICA315" s="1"/>
      <c r="ICB315" s="1"/>
      <c r="ICC315" s="1"/>
      <c r="ICD315" s="1"/>
      <c r="ICE315" s="1"/>
      <c r="ICF315" s="1"/>
      <c r="ICG315" s="1"/>
      <c r="ICH315" s="1"/>
      <c r="ICI315" s="1"/>
      <c r="ICJ315" s="1"/>
      <c r="ICK315" s="1"/>
      <c r="ICL315" s="1"/>
      <c r="ICM315" s="1"/>
      <c r="ICN315" s="1"/>
      <c r="ICO315" s="1"/>
      <c r="ICP315" s="1"/>
      <c r="ICQ315" s="1"/>
      <c r="ICR315" s="1"/>
      <c r="ICS315" s="1"/>
      <c r="ICT315" s="1"/>
      <c r="ICU315" s="1"/>
      <c r="ICV315" s="1"/>
      <c r="ICW315" s="1"/>
      <c r="ICX315" s="1"/>
      <c r="ICY315" s="1"/>
      <c r="ICZ315" s="1"/>
      <c r="IDA315" s="1"/>
      <c r="IDB315" s="1"/>
      <c r="IDC315" s="1"/>
      <c r="IDD315" s="1"/>
      <c r="IDE315" s="1"/>
      <c r="IDF315" s="1"/>
      <c r="IDG315" s="1"/>
      <c r="IDH315" s="1"/>
      <c r="IDI315" s="1"/>
      <c r="IDJ315" s="1"/>
      <c r="IDK315" s="1"/>
      <c r="IDL315" s="1"/>
      <c r="IDM315" s="1"/>
      <c r="IDN315" s="1"/>
      <c r="IDO315" s="1"/>
      <c r="IDP315" s="1"/>
      <c r="IDQ315" s="1"/>
      <c r="IDR315" s="1"/>
      <c r="IDS315" s="1"/>
      <c r="IDT315" s="1"/>
      <c r="IDU315" s="1"/>
      <c r="IDV315" s="1"/>
      <c r="IDW315" s="1"/>
      <c r="IDX315" s="1"/>
      <c r="IDY315" s="1"/>
      <c r="IDZ315" s="1"/>
      <c r="IEA315" s="1"/>
      <c r="IEB315" s="1"/>
      <c r="IEC315" s="1"/>
      <c r="IED315" s="1"/>
      <c r="IEE315" s="1"/>
      <c r="IEF315" s="1"/>
      <c r="IEG315" s="1"/>
      <c r="IEH315" s="1"/>
      <c r="IEI315" s="1"/>
      <c r="IEJ315" s="1"/>
      <c r="IEK315" s="1"/>
      <c r="IEL315" s="1"/>
      <c r="IEM315" s="1"/>
      <c r="IEN315" s="1"/>
      <c r="IEO315" s="1"/>
      <c r="IEP315" s="1"/>
      <c r="IEQ315" s="1"/>
      <c r="IER315" s="1"/>
      <c r="IES315" s="1"/>
      <c r="IET315" s="1"/>
      <c r="IEU315" s="1"/>
      <c r="IEV315" s="1"/>
      <c r="IEW315" s="1"/>
      <c r="IEX315" s="1"/>
      <c r="IEY315" s="1"/>
      <c r="IEZ315" s="1"/>
      <c r="IFA315" s="1"/>
      <c r="IFB315" s="1"/>
      <c r="IFC315" s="1"/>
      <c r="IFD315" s="1"/>
      <c r="IFE315" s="1"/>
      <c r="IFF315" s="1"/>
      <c r="IFG315" s="1"/>
      <c r="IFH315" s="1"/>
      <c r="IFI315" s="1"/>
      <c r="IFJ315" s="1"/>
      <c r="IFK315" s="1"/>
      <c r="IFL315" s="1"/>
      <c r="IFM315" s="1"/>
      <c r="IFN315" s="1"/>
      <c r="IFO315" s="1"/>
      <c r="IFP315" s="1"/>
      <c r="IFQ315" s="1"/>
      <c r="IFR315" s="1"/>
      <c r="IFS315" s="1"/>
      <c r="IFT315" s="1"/>
      <c r="IFU315" s="1"/>
      <c r="IFV315" s="1"/>
      <c r="IFW315" s="1"/>
      <c r="IFX315" s="1"/>
      <c r="IFY315" s="1"/>
      <c r="IFZ315" s="1"/>
      <c r="IGA315" s="1"/>
      <c r="IGB315" s="1"/>
      <c r="IGC315" s="1"/>
      <c r="IGD315" s="1"/>
      <c r="IGE315" s="1"/>
      <c r="IGF315" s="1"/>
      <c r="IGG315" s="1"/>
      <c r="IGH315" s="1"/>
      <c r="IGI315" s="1"/>
      <c r="IGJ315" s="1"/>
      <c r="IGK315" s="1"/>
      <c r="IGL315" s="1"/>
      <c r="IGM315" s="1"/>
      <c r="IGN315" s="1"/>
      <c r="IGO315" s="1"/>
      <c r="IGP315" s="1"/>
      <c r="IGQ315" s="1"/>
      <c r="IGR315" s="1"/>
      <c r="IGS315" s="1"/>
      <c r="IGT315" s="1"/>
      <c r="IGU315" s="1"/>
      <c r="IGV315" s="1"/>
      <c r="IGW315" s="1"/>
      <c r="IGX315" s="1"/>
      <c r="IGY315" s="1"/>
      <c r="IGZ315" s="1"/>
      <c r="IHA315" s="1"/>
      <c r="IHB315" s="1"/>
      <c r="IHC315" s="1"/>
      <c r="IHD315" s="1"/>
      <c r="IHE315" s="1"/>
      <c r="IHF315" s="1"/>
      <c r="IHG315" s="1"/>
      <c r="IHH315" s="1"/>
      <c r="IHI315" s="1"/>
      <c r="IHJ315" s="1"/>
      <c r="IHK315" s="1"/>
      <c r="IHL315" s="1"/>
      <c r="IHM315" s="1"/>
      <c r="IHN315" s="1"/>
      <c r="IHO315" s="1"/>
      <c r="IHP315" s="1"/>
      <c r="IHQ315" s="1"/>
      <c r="IHR315" s="1"/>
      <c r="IHS315" s="1"/>
      <c r="IHT315" s="1"/>
      <c r="IHU315" s="1"/>
      <c r="IHV315" s="1"/>
      <c r="IHW315" s="1"/>
      <c r="IHX315" s="1"/>
      <c r="IHY315" s="1"/>
      <c r="IHZ315" s="1"/>
      <c r="IIA315" s="1"/>
      <c r="IIB315" s="1"/>
      <c r="IIC315" s="1"/>
      <c r="IID315" s="1"/>
      <c r="IIE315" s="1"/>
      <c r="IIF315" s="1"/>
      <c r="IIG315" s="1"/>
      <c r="IIH315" s="1"/>
      <c r="III315" s="1"/>
      <c r="IIJ315" s="1"/>
      <c r="IIK315" s="1"/>
      <c r="IIL315" s="1"/>
      <c r="IIM315" s="1"/>
      <c r="IIN315" s="1"/>
      <c r="IIO315" s="1"/>
      <c r="IIP315" s="1"/>
      <c r="IIQ315" s="1"/>
      <c r="IIR315" s="1"/>
      <c r="IIS315" s="1"/>
      <c r="IIT315" s="1"/>
      <c r="IIU315" s="1"/>
      <c r="IIV315" s="1"/>
      <c r="IIW315" s="1"/>
      <c r="IIX315" s="1"/>
      <c r="IIY315" s="1"/>
      <c r="IIZ315" s="1"/>
      <c r="IJA315" s="1"/>
      <c r="IJB315" s="1"/>
      <c r="IJC315" s="1"/>
      <c r="IJD315" s="1"/>
      <c r="IJE315" s="1"/>
      <c r="IJF315" s="1"/>
      <c r="IJG315" s="1"/>
      <c r="IJH315" s="1"/>
      <c r="IJI315" s="1"/>
      <c r="IJJ315" s="1"/>
      <c r="IJK315" s="1"/>
      <c r="IJL315" s="1"/>
      <c r="IJM315" s="1"/>
      <c r="IJN315" s="1"/>
      <c r="IJO315" s="1"/>
      <c r="IJP315" s="1"/>
      <c r="IJQ315" s="1"/>
      <c r="IJR315" s="1"/>
      <c r="IJS315" s="1"/>
      <c r="IJT315" s="1"/>
      <c r="IJU315" s="1"/>
      <c r="IJV315" s="1"/>
      <c r="IJW315" s="1"/>
      <c r="IJX315" s="1"/>
      <c r="IJY315" s="1"/>
      <c r="IJZ315" s="1"/>
      <c r="IKA315" s="1"/>
      <c r="IKB315" s="1"/>
      <c r="IKC315" s="1"/>
      <c r="IKD315" s="1"/>
      <c r="IKE315" s="1"/>
      <c r="IKF315" s="1"/>
      <c r="IKG315" s="1"/>
      <c r="IKH315" s="1"/>
      <c r="IKI315" s="1"/>
      <c r="IKJ315" s="1"/>
      <c r="IKK315" s="1"/>
      <c r="IKL315" s="1"/>
      <c r="IKM315" s="1"/>
      <c r="IKN315" s="1"/>
      <c r="IKO315" s="1"/>
      <c r="IKP315" s="1"/>
      <c r="IKQ315" s="1"/>
      <c r="IKR315" s="1"/>
      <c r="IKS315" s="1"/>
      <c r="IKT315" s="1"/>
      <c r="IKU315" s="1"/>
      <c r="IKV315" s="1"/>
      <c r="IKW315" s="1"/>
      <c r="IKX315" s="1"/>
      <c r="IKY315" s="1"/>
      <c r="IKZ315" s="1"/>
      <c r="ILA315" s="1"/>
      <c r="ILB315" s="1"/>
      <c r="ILC315" s="1"/>
      <c r="ILD315" s="1"/>
      <c r="ILE315" s="1"/>
      <c r="ILF315" s="1"/>
      <c r="ILG315" s="1"/>
      <c r="ILH315" s="1"/>
      <c r="ILI315" s="1"/>
      <c r="ILJ315" s="1"/>
      <c r="ILK315" s="1"/>
      <c r="ILL315" s="1"/>
      <c r="ILM315" s="1"/>
      <c r="ILN315" s="1"/>
      <c r="ILO315" s="1"/>
      <c r="ILP315" s="1"/>
      <c r="ILQ315" s="1"/>
      <c r="ILR315" s="1"/>
      <c r="ILS315" s="1"/>
      <c r="ILT315" s="1"/>
      <c r="ILU315" s="1"/>
      <c r="ILV315" s="1"/>
      <c r="ILW315" s="1"/>
      <c r="ILX315" s="1"/>
      <c r="ILY315" s="1"/>
      <c r="ILZ315" s="1"/>
      <c r="IMA315" s="1"/>
      <c r="IMB315" s="1"/>
      <c r="IMC315" s="1"/>
      <c r="IMD315" s="1"/>
      <c r="IME315" s="1"/>
      <c r="IMF315" s="1"/>
      <c r="IMG315" s="1"/>
      <c r="IMH315" s="1"/>
      <c r="IMI315" s="1"/>
      <c r="IMJ315" s="1"/>
      <c r="IMK315" s="1"/>
      <c r="IML315" s="1"/>
      <c r="IMM315" s="1"/>
      <c r="IMN315" s="1"/>
      <c r="IMO315" s="1"/>
      <c r="IMP315" s="1"/>
      <c r="IMQ315" s="1"/>
      <c r="IMR315" s="1"/>
      <c r="IMS315" s="1"/>
      <c r="IMT315" s="1"/>
      <c r="IMU315" s="1"/>
      <c r="IMV315" s="1"/>
      <c r="IMW315" s="1"/>
      <c r="IMX315" s="1"/>
      <c r="IMY315" s="1"/>
      <c r="IMZ315" s="1"/>
      <c r="INA315" s="1"/>
      <c r="INB315" s="1"/>
      <c r="INC315" s="1"/>
      <c r="IND315" s="1"/>
      <c r="INE315" s="1"/>
      <c r="INF315" s="1"/>
      <c r="ING315" s="1"/>
      <c r="INH315" s="1"/>
      <c r="INI315" s="1"/>
      <c r="INJ315" s="1"/>
      <c r="INK315" s="1"/>
      <c r="INL315" s="1"/>
      <c r="INM315" s="1"/>
      <c r="INN315" s="1"/>
      <c r="INO315" s="1"/>
      <c r="INP315" s="1"/>
      <c r="INQ315" s="1"/>
      <c r="INR315" s="1"/>
      <c r="INS315" s="1"/>
      <c r="INT315" s="1"/>
      <c r="INU315" s="1"/>
      <c r="INV315" s="1"/>
      <c r="INW315" s="1"/>
      <c r="INX315" s="1"/>
      <c r="INY315" s="1"/>
      <c r="INZ315" s="1"/>
      <c r="IOA315" s="1"/>
      <c r="IOB315" s="1"/>
      <c r="IOC315" s="1"/>
      <c r="IOD315" s="1"/>
      <c r="IOE315" s="1"/>
      <c r="IOF315" s="1"/>
      <c r="IOG315" s="1"/>
      <c r="IOH315" s="1"/>
      <c r="IOI315" s="1"/>
      <c r="IOJ315" s="1"/>
      <c r="IOK315" s="1"/>
      <c r="IOL315" s="1"/>
      <c r="IOM315" s="1"/>
      <c r="ION315" s="1"/>
      <c r="IOO315" s="1"/>
      <c r="IOP315" s="1"/>
      <c r="IOQ315" s="1"/>
      <c r="IOR315" s="1"/>
      <c r="IOS315" s="1"/>
      <c r="IOT315" s="1"/>
      <c r="IOU315" s="1"/>
      <c r="IOV315" s="1"/>
      <c r="IOW315" s="1"/>
      <c r="IOX315" s="1"/>
      <c r="IOY315" s="1"/>
      <c r="IOZ315" s="1"/>
      <c r="IPA315" s="1"/>
      <c r="IPB315" s="1"/>
      <c r="IPC315" s="1"/>
      <c r="IPD315" s="1"/>
      <c r="IPE315" s="1"/>
      <c r="IPF315" s="1"/>
      <c r="IPG315" s="1"/>
      <c r="IPH315" s="1"/>
      <c r="IPI315" s="1"/>
      <c r="IPJ315" s="1"/>
      <c r="IPK315" s="1"/>
      <c r="IPL315" s="1"/>
      <c r="IPM315" s="1"/>
      <c r="IPN315" s="1"/>
      <c r="IPO315" s="1"/>
      <c r="IPP315" s="1"/>
      <c r="IPQ315" s="1"/>
      <c r="IPR315" s="1"/>
      <c r="IPS315" s="1"/>
      <c r="IPT315" s="1"/>
      <c r="IPU315" s="1"/>
      <c r="IPV315" s="1"/>
      <c r="IPW315" s="1"/>
      <c r="IPX315" s="1"/>
      <c r="IPY315" s="1"/>
      <c r="IPZ315" s="1"/>
      <c r="IQA315" s="1"/>
      <c r="IQB315" s="1"/>
      <c r="IQC315" s="1"/>
      <c r="IQD315" s="1"/>
      <c r="IQE315" s="1"/>
      <c r="IQF315" s="1"/>
      <c r="IQG315" s="1"/>
      <c r="IQH315" s="1"/>
      <c r="IQI315" s="1"/>
      <c r="IQJ315" s="1"/>
      <c r="IQK315" s="1"/>
      <c r="IQL315" s="1"/>
      <c r="IQM315" s="1"/>
      <c r="IQN315" s="1"/>
      <c r="IQO315" s="1"/>
      <c r="IQP315" s="1"/>
      <c r="IQQ315" s="1"/>
      <c r="IQR315" s="1"/>
      <c r="IQS315" s="1"/>
      <c r="IQT315" s="1"/>
      <c r="IQU315" s="1"/>
      <c r="IQV315" s="1"/>
      <c r="IQW315" s="1"/>
      <c r="IQX315" s="1"/>
      <c r="IQY315" s="1"/>
      <c r="IQZ315" s="1"/>
      <c r="IRA315" s="1"/>
      <c r="IRB315" s="1"/>
      <c r="IRC315" s="1"/>
      <c r="IRD315" s="1"/>
      <c r="IRE315" s="1"/>
      <c r="IRF315" s="1"/>
      <c r="IRG315" s="1"/>
      <c r="IRH315" s="1"/>
      <c r="IRI315" s="1"/>
      <c r="IRJ315" s="1"/>
      <c r="IRK315" s="1"/>
      <c r="IRL315" s="1"/>
      <c r="IRM315" s="1"/>
      <c r="IRN315" s="1"/>
      <c r="IRO315" s="1"/>
      <c r="IRP315" s="1"/>
      <c r="IRQ315" s="1"/>
      <c r="IRR315" s="1"/>
      <c r="IRS315" s="1"/>
      <c r="IRT315" s="1"/>
      <c r="IRU315" s="1"/>
      <c r="IRV315" s="1"/>
      <c r="IRW315" s="1"/>
      <c r="IRX315" s="1"/>
      <c r="IRY315" s="1"/>
      <c r="IRZ315" s="1"/>
      <c r="ISA315" s="1"/>
      <c r="ISB315" s="1"/>
      <c r="ISC315" s="1"/>
      <c r="ISD315" s="1"/>
      <c r="ISE315" s="1"/>
      <c r="ISF315" s="1"/>
      <c r="ISG315" s="1"/>
      <c r="ISH315" s="1"/>
      <c r="ISI315" s="1"/>
      <c r="ISJ315" s="1"/>
      <c r="ISK315" s="1"/>
      <c r="ISL315" s="1"/>
      <c r="ISM315" s="1"/>
      <c r="ISN315" s="1"/>
      <c r="ISO315" s="1"/>
      <c r="ISP315" s="1"/>
      <c r="ISQ315" s="1"/>
      <c r="ISR315" s="1"/>
      <c r="ISS315" s="1"/>
      <c r="IST315" s="1"/>
      <c r="ISU315" s="1"/>
      <c r="ISV315" s="1"/>
      <c r="ISW315" s="1"/>
      <c r="ISX315" s="1"/>
      <c r="ISY315" s="1"/>
      <c r="ISZ315" s="1"/>
      <c r="ITA315" s="1"/>
      <c r="ITB315" s="1"/>
      <c r="ITC315" s="1"/>
      <c r="ITD315" s="1"/>
      <c r="ITE315" s="1"/>
      <c r="ITF315" s="1"/>
      <c r="ITG315" s="1"/>
      <c r="ITH315" s="1"/>
      <c r="ITI315" s="1"/>
      <c r="ITJ315" s="1"/>
      <c r="ITK315" s="1"/>
      <c r="ITL315" s="1"/>
      <c r="ITM315" s="1"/>
      <c r="ITN315" s="1"/>
      <c r="ITO315" s="1"/>
      <c r="ITP315" s="1"/>
      <c r="ITQ315" s="1"/>
      <c r="ITR315" s="1"/>
      <c r="ITS315" s="1"/>
      <c r="ITT315" s="1"/>
      <c r="ITU315" s="1"/>
      <c r="ITV315" s="1"/>
      <c r="ITW315" s="1"/>
      <c r="ITX315" s="1"/>
      <c r="ITY315" s="1"/>
      <c r="ITZ315" s="1"/>
      <c r="IUA315" s="1"/>
      <c r="IUB315" s="1"/>
      <c r="IUC315" s="1"/>
      <c r="IUD315" s="1"/>
      <c r="IUE315" s="1"/>
      <c r="IUF315" s="1"/>
      <c r="IUG315" s="1"/>
      <c r="IUH315" s="1"/>
      <c r="IUI315" s="1"/>
      <c r="IUJ315" s="1"/>
      <c r="IUK315" s="1"/>
      <c r="IUL315" s="1"/>
      <c r="IUM315" s="1"/>
      <c r="IUN315" s="1"/>
      <c r="IUO315" s="1"/>
      <c r="IUP315" s="1"/>
      <c r="IUQ315" s="1"/>
      <c r="IUR315" s="1"/>
      <c r="IUS315" s="1"/>
      <c r="IUT315" s="1"/>
      <c r="IUU315" s="1"/>
      <c r="IUV315" s="1"/>
      <c r="IUW315" s="1"/>
      <c r="IUX315" s="1"/>
      <c r="IUY315" s="1"/>
      <c r="IUZ315" s="1"/>
      <c r="IVA315" s="1"/>
      <c r="IVB315" s="1"/>
      <c r="IVC315" s="1"/>
      <c r="IVD315" s="1"/>
      <c r="IVE315" s="1"/>
      <c r="IVF315" s="1"/>
      <c r="IVG315" s="1"/>
      <c r="IVH315" s="1"/>
      <c r="IVI315" s="1"/>
      <c r="IVJ315" s="1"/>
      <c r="IVK315" s="1"/>
      <c r="IVL315" s="1"/>
      <c r="IVM315" s="1"/>
      <c r="IVN315" s="1"/>
      <c r="IVO315" s="1"/>
      <c r="IVP315" s="1"/>
      <c r="IVQ315" s="1"/>
      <c r="IVR315" s="1"/>
      <c r="IVS315" s="1"/>
      <c r="IVT315" s="1"/>
      <c r="IVU315" s="1"/>
      <c r="IVV315" s="1"/>
      <c r="IVW315" s="1"/>
      <c r="IVX315" s="1"/>
      <c r="IVY315" s="1"/>
      <c r="IVZ315" s="1"/>
      <c r="IWA315" s="1"/>
      <c r="IWB315" s="1"/>
      <c r="IWC315" s="1"/>
      <c r="IWD315" s="1"/>
      <c r="IWE315" s="1"/>
      <c r="IWF315" s="1"/>
      <c r="IWG315" s="1"/>
      <c r="IWH315" s="1"/>
      <c r="IWI315" s="1"/>
      <c r="IWJ315" s="1"/>
      <c r="IWK315" s="1"/>
      <c r="IWL315" s="1"/>
      <c r="IWM315" s="1"/>
      <c r="IWN315" s="1"/>
      <c r="IWO315" s="1"/>
      <c r="IWP315" s="1"/>
      <c r="IWQ315" s="1"/>
      <c r="IWR315" s="1"/>
      <c r="IWS315" s="1"/>
      <c r="IWT315" s="1"/>
      <c r="IWU315" s="1"/>
      <c r="IWV315" s="1"/>
      <c r="IWW315" s="1"/>
      <c r="IWX315" s="1"/>
      <c r="IWY315" s="1"/>
      <c r="IWZ315" s="1"/>
      <c r="IXA315" s="1"/>
      <c r="IXB315" s="1"/>
      <c r="IXC315" s="1"/>
      <c r="IXD315" s="1"/>
      <c r="IXE315" s="1"/>
      <c r="IXF315" s="1"/>
      <c r="IXG315" s="1"/>
      <c r="IXH315" s="1"/>
      <c r="IXI315" s="1"/>
      <c r="IXJ315" s="1"/>
      <c r="IXK315" s="1"/>
      <c r="IXL315" s="1"/>
      <c r="IXM315" s="1"/>
      <c r="IXN315" s="1"/>
      <c r="IXO315" s="1"/>
      <c r="IXP315" s="1"/>
      <c r="IXQ315" s="1"/>
      <c r="IXR315" s="1"/>
      <c r="IXS315" s="1"/>
      <c r="IXT315" s="1"/>
      <c r="IXU315" s="1"/>
      <c r="IXV315" s="1"/>
      <c r="IXW315" s="1"/>
      <c r="IXX315" s="1"/>
      <c r="IXY315" s="1"/>
      <c r="IXZ315" s="1"/>
      <c r="IYA315" s="1"/>
      <c r="IYB315" s="1"/>
      <c r="IYC315" s="1"/>
      <c r="IYD315" s="1"/>
      <c r="IYE315" s="1"/>
      <c r="IYF315" s="1"/>
      <c r="IYG315" s="1"/>
      <c r="IYH315" s="1"/>
      <c r="IYI315" s="1"/>
      <c r="IYJ315" s="1"/>
      <c r="IYK315" s="1"/>
      <c r="IYL315" s="1"/>
      <c r="IYM315" s="1"/>
      <c r="IYN315" s="1"/>
      <c r="IYO315" s="1"/>
      <c r="IYP315" s="1"/>
      <c r="IYQ315" s="1"/>
      <c r="IYR315" s="1"/>
      <c r="IYS315" s="1"/>
      <c r="IYT315" s="1"/>
      <c r="IYU315" s="1"/>
      <c r="IYV315" s="1"/>
      <c r="IYW315" s="1"/>
      <c r="IYX315" s="1"/>
      <c r="IYY315" s="1"/>
      <c r="IYZ315" s="1"/>
      <c r="IZA315" s="1"/>
      <c r="IZB315" s="1"/>
      <c r="IZC315" s="1"/>
      <c r="IZD315" s="1"/>
      <c r="IZE315" s="1"/>
      <c r="IZF315" s="1"/>
      <c r="IZG315" s="1"/>
      <c r="IZH315" s="1"/>
      <c r="IZI315" s="1"/>
      <c r="IZJ315" s="1"/>
      <c r="IZK315" s="1"/>
      <c r="IZL315" s="1"/>
      <c r="IZM315" s="1"/>
      <c r="IZN315" s="1"/>
      <c r="IZO315" s="1"/>
      <c r="IZP315" s="1"/>
      <c r="IZQ315" s="1"/>
      <c r="IZR315" s="1"/>
      <c r="IZS315" s="1"/>
      <c r="IZT315" s="1"/>
      <c r="IZU315" s="1"/>
      <c r="IZV315" s="1"/>
      <c r="IZW315" s="1"/>
      <c r="IZX315" s="1"/>
      <c r="IZY315" s="1"/>
      <c r="IZZ315" s="1"/>
      <c r="JAA315" s="1"/>
      <c r="JAB315" s="1"/>
      <c r="JAC315" s="1"/>
      <c r="JAD315" s="1"/>
      <c r="JAE315" s="1"/>
      <c r="JAF315" s="1"/>
      <c r="JAG315" s="1"/>
      <c r="JAH315" s="1"/>
      <c r="JAI315" s="1"/>
      <c r="JAJ315" s="1"/>
      <c r="JAK315" s="1"/>
      <c r="JAL315" s="1"/>
      <c r="JAM315" s="1"/>
      <c r="JAN315" s="1"/>
      <c r="JAO315" s="1"/>
      <c r="JAP315" s="1"/>
      <c r="JAQ315" s="1"/>
      <c r="JAR315" s="1"/>
      <c r="JAS315" s="1"/>
      <c r="JAT315" s="1"/>
      <c r="JAU315" s="1"/>
      <c r="JAV315" s="1"/>
      <c r="JAW315" s="1"/>
      <c r="JAX315" s="1"/>
      <c r="JAY315" s="1"/>
      <c r="JAZ315" s="1"/>
      <c r="JBA315" s="1"/>
      <c r="JBB315" s="1"/>
      <c r="JBC315" s="1"/>
      <c r="JBD315" s="1"/>
      <c r="JBE315" s="1"/>
      <c r="JBF315" s="1"/>
      <c r="JBG315" s="1"/>
      <c r="JBH315" s="1"/>
      <c r="JBI315" s="1"/>
      <c r="JBJ315" s="1"/>
      <c r="JBK315" s="1"/>
      <c r="JBL315" s="1"/>
      <c r="JBM315" s="1"/>
      <c r="JBN315" s="1"/>
      <c r="JBO315" s="1"/>
      <c r="JBP315" s="1"/>
      <c r="JBQ315" s="1"/>
      <c r="JBR315" s="1"/>
      <c r="JBS315" s="1"/>
      <c r="JBT315" s="1"/>
      <c r="JBU315" s="1"/>
      <c r="JBV315" s="1"/>
      <c r="JBW315" s="1"/>
      <c r="JBX315" s="1"/>
      <c r="JBY315" s="1"/>
      <c r="JBZ315" s="1"/>
      <c r="JCA315" s="1"/>
      <c r="JCB315" s="1"/>
      <c r="JCC315" s="1"/>
      <c r="JCD315" s="1"/>
      <c r="JCE315" s="1"/>
      <c r="JCF315" s="1"/>
      <c r="JCG315" s="1"/>
      <c r="JCH315" s="1"/>
      <c r="JCI315" s="1"/>
      <c r="JCJ315" s="1"/>
      <c r="JCK315" s="1"/>
      <c r="JCL315" s="1"/>
      <c r="JCM315" s="1"/>
      <c r="JCN315" s="1"/>
      <c r="JCO315" s="1"/>
      <c r="JCP315" s="1"/>
      <c r="JCQ315" s="1"/>
      <c r="JCR315" s="1"/>
      <c r="JCS315" s="1"/>
      <c r="JCT315" s="1"/>
      <c r="JCU315" s="1"/>
      <c r="JCV315" s="1"/>
      <c r="JCW315" s="1"/>
      <c r="JCX315" s="1"/>
      <c r="JCY315" s="1"/>
      <c r="JCZ315" s="1"/>
      <c r="JDA315" s="1"/>
      <c r="JDB315" s="1"/>
      <c r="JDC315" s="1"/>
      <c r="JDD315" s="1"/>
      <c r="JDE315" s="1"/>
      <c r="JDF315" s="1"/>
      <c r="JDG315" s="1"/>
      <c r="JDH315" s="1"/>
      <c r="JDI315" s="1"/>
      <c r="JDJ315" s="1"/>
      <c r="JDK315" s="1"/>
      <c r="JDL315" s="1"/>
      <c r="JDM315" s="1"/>
      <c r="JDN315" s="1"/>
      <c r="JDO315" s="1"/>
      <c r="JDP315" s="1"/>
      <c r="JDQ315" s="1"/>
      <c r="JDR315" s="1"/>
      <c r="JDS315" s="1"/>
      <c r="JDT315" s="1"/>
      <c r="JDU315" s="1"/>
      <c r="JDV315" s="1"/>
      <c r="JDW315" s="1"/>
      <c r="JDX315" s="1"/>
      <c r="JDY315" s="1"/>
      <c r="JDZ315" s="1"/>
      <c r="JEA315" s="1"/>
      <c r="JEB315" s="1"/>
      <c r="JEC315" s="1"/>
      <c r="JED315" s="1"/>
      <c r="JEE315" s="1"/>
      <c r="JEF315" s="1"/>
      <c r="JEG315" s="1"/>
      <c r="JEH315" s="1"/>
      <c r="JEI315" s="1"/>
      <c r="JEJ315" s="1"/>
      <c r="JEK315" s="1"/>
      <c r="JEL315" s="1"/>
      <c r="JEM315" s="1"/>
      <c r="JEN315" s="1"/>
      <c r="JEO315" s="1"/>
      <c r="JEP315" s="1"/>
      <c r="JEQ315" s="1"/>
      <c r="JER315" s="1"/>
      <c r="JES315" s="1"/>
      <c r="JET315" s="1"/>
      <c r="JEU315" s="1"/>
      <c r="JEV315" s="1"/>
      <c r="JEW315" s="1"/>
      <c r="JEX315" s="1"/>
      <c r="JEY315" s="1"/>
      <c r="JEZ315" s="1"/>
      <c r="JFA315" s="1"/>
      <c r="JFB315" s="1"/>
      <c r="JFC315" s="1"/>
      <c r="JFD315" s="1"/>
      <c r="JFE315" s="1"/>
      <c r="JFF315" s="1"/>
      <c r="JFG315" s="1"/>
      <c r="JFH315" s="1"/>
      <c r="JFI315" s="1"/>
      <c r="JFJ315" s="1"/>
      <c r="JFK315" s="1"/>
      <c r="JFL315" s="1"/>
      <c r="JFM315" s="1"/>
      <c r="JFN315" s="1"/>
      <c r="JFO315" s="1"/>
      <c r="JFP315" s="1"/>
      <c r="JFQ315" s="1"/>
      <c r="JFR315" s="1"/>
      <c r="JFS315" s="1"/>
      <c r="JFT315" s="1"/>
      <c r="JFU315" s="1"/>
      <c r="JFV315" s="1"/>
      <c r="JFW315" s="1"/>
      <c r="JFX315" s="1"/>
      <c r="JFY315" s="1"/>
      <c r="JFZ315" s="1"/>
      <c r="JGA315" s="1"/>
      <c r="JGB315" s="1"/>
      <c r="JGC315" s="1"/>
      <c r="JGD315" s="1"/>
      <c r="JGE315" s="1"/>
      <c r="JGF315" s="1"/>
      <c r="JGG315" s="1"/>
      <c r="JGH315" s="1"/>
      <c r="JGI315" s="1"/>
      <c r="JGJ315" s="1"/>
      <c r="JGK315" s="1"/>
      <c r="JGL315" s="1"/>
      <c r="JGM315" s="1"/>
      <c r="JGN315" s="1"/>
      <c r="JGO315" s="1"/>
      <c r="JGP315" s="1"/>
      <c r="JGQ315" s="1"/>
      <c r="JGR315" s="1"/>
      <c r="JGS315" s="1"/>
      <c r="JGT315" s="1"/>
      <c r="JGU315" s="1"/>
      <c r="JGV315" s="1"/>
      <c r="JGW315" s="1"/>
      <c r="JGX315" s="1"/>
      <c r="JGY315" s="1"/>
      <c r="JGZ315" s="1"/>
      <c r="JHA315" s="1"/>
      <c r="JHB315" s="1"/>
      <c r="JHC315" s="1"/>
      <c r="JHD315" s="1"/>
      <c r="JHE315" s="1"/>
      <c r="JHF315" s="1"/>
      <c r="JHG315" s="1"/>
      <c r="JHH315" s="1"/>
      <c r="JHI315" s="1"/>
      <c r="JHJ315" s="1"/>
      <c r="JHK315" s="1"/>
      <c r="JHL315" s="1"/>
      <c r="JHM315" s="1"/>
      <c r="JHN315" s="1"/>
      <c r="JHO315" s="1"/>
      <c r="JHP315" s="1"/>
      <c r="JHQ315" s="1"/>
      <c r="JHR315" s="1"/>
      <c r="JHS315" s="1"/>
      <c r="JHT315" s="1"/>
      <c r="JHU315" s="1"/>
      <c r="JHV315" s="1"/>
      <c r="JHW315" s="1"/>
      <c r="JHX315" s="1"/>
      <c r="JHY315" s="1"/>
      <c r="JHZ315" s="1"/>
      <c r="JIA315" s="1"/>
      <c r="JIB315" s="1"/>
      <c r="JIC315" s="1"/>
      <c r="JID315" s="1"/>
      <c r="JIE315" s="1"/>
      <c r="JIF315" s="1"/>
      <c r="JIG315" s="1"/>
      <c r="JIH315" s="1"/>
      <c r="JII315" s="1"/>
      <c r="JIJ315" s="1"/>
      <c r="JIK315" s="1"/>
      <c r="JIL315" s="1"/>
      <c r="JIM315" s="1"/>
      <c r="JIN315" s="1"/>
      <c r="JIO315" s="1"/>
      <c r="JIP315" s="1"/>
      <c r="JIQ315" s="1"/>
      <c r="JIR315" s="1"/>
      <c r="JIS315" s="1"/>
      <c r="JIT315" s="1"/>
      <c r="JIU315" s="1"/>
      <c r="JIV315" s="1"/>
      <c r="JIW315" s="1"/>
      <c r="JIX315" s="1"/>
      <c r="JIY315" s="1"/>
      <c r="JIZ315" s="1"/>
      <c r="JJA315" s="1"/>
      <c r="JJB315" s="1"/>
      <c r="JJC315" s="1"/>
      <c r="JJD315" s="1"/>
      <c r="JJE315" s="1"/>
      <c r="JJF315" s="1"/>
      <c r="JJG315" s="1"/>
      <c r="JJH315" s="1"/>
      <c r="JJI315" s="1"/>
      <c r="JJJ315" s="1"/>
      <c r="JJK315" s="1"/>
      <c r="JJL315" s="1"/>
      <c r="JJM315" s="1"/>
      <c r="JJN315" s="1"/>
      <c r="JJO315" s="1"/>
      <c r="JJP315" s="1"/>
      <c r="JJQ315" s="1"/>
      <c r="JJR315" s="1"/>
      <c r="JJS315" s="1"/>
      <c r="JJT315" s="1"/>
      <c r="JJU315" s="1"/>
      <c r="JJV315" s="1"/>
      <c r="JJW315" s="1"/>
      <c r="JJX315" s="1"/>
      <c r="JJY315" s="1"/>
      <c r="JJZ315" s="1"/>
      <c r="JKA315" s="1"/>
      <c r="JKB315" s="1"/>
      <c r="JKC315" s="1"/>
      <c r="JKD315" s="1"/>
      <c r="JKE315" s="1"/>
      <c r="JKF315" s="1"/>
      <c r="JKG315" s="1"/>
      <c r="JKH315" s="1"/>
      <c r="JKI315" s="1"/>
      <c r="JKJ315" s="1"/>
      <c r="JKK315" s="1"/>
      <c r="JKL315" s="1"/>
      <c r="JKM315" s="1"/>
      <c r="JKN315" s="1"/>
      <c r="JKO315" s="1"/>
      <c r="JKP315" s="1"/>
      <c r="JKQ315" s="1"/>
      <c r="JKR315" s="1"/>
      <c r="JKS315" s="1"/>
      <c r="JKT315" s="1"/>
      <c r="JKU315" s="1"/>
      <c r="JKV315" s="1"/>
      <c r="JKW315" s="1"/>
      <c r="JKX315" s="1"/>
      <c r="JKY315" s="1"/>
      <c r="JKZ315" s="1"/>
      <c r="JLA315" s="1"/>
      <c r="JLB315" s="1"/>
      <c r="JLC315" s="1"/>
      <c r="JLD315" s="1"/>
      <c r="JLE315" s="1"/>
      <c r="JLF315" s="1"/>
      <c r="JLG315" s="1"/>
      <c r="JLH315" s="1"/>
      <c r="JLI315" s="1"/>
      <c r="JLJ315" s="1"/>
      <c r="JLK315" s="1"/>
      <c r="JLL315" s="1"/>
      <c r="JLM315" s="1"/>
      <c r="JLN315" s="1"/>
      <c r="JLO315" s="1"/>
      <c r="JLP315" s="1"/>
      <c r="JLQ315" s="1"/>
      <c r="JLR315" s="1"/>
      <c r="JLS315" s="1"/>
      <c r="JLT315" s="1"/>
      <c r="JLU315" s="1"/>
      <c r="JLV315" s="1"/>
      <c r="JLW315" s="1"/>
      <c r="JLX315" s="1"/>
      <c r="JLY315" s="1"/>
      <c r="JLZ315" s="1"/>
      <c r="JMA315" s="1"/>
      <c r="JMB315" s="1"/>
      <c r="JMC315" s="1"/>
      <c r="JMD315" s="1"/>
      <c r="JME315" s="1"/>
      <c r="JMF315" s="1"/>
      <c r="JMG315" s="1"/>
      <c r="JMH315" s="1"/>
      <c r="JMI315" s="1"/>
      <c r="JMJ315" s="1"/>
      <c r="JMK315" s="1"/>
      <c r="JML315" s="1"/>
      <c r="JMM315" s="1"/>
      <c r="JMN315" s="1"/>
      <c r="JMO315" s="1"/>
      <c r="JMP315" s="1"/>
      <c r="JMQ315" s="1"/>
      <c r="JMR315" s="1"/>
      <c r="JMS315" s="1"/>
      <c r="JMT315" s="1"/>
      <c r="JMU315" s="1"/>
      <c r="JMV315" s="1"/>
      <c r="JMW315" s="1"/>
      <c r="JMX315" s="1"/>
      <c r="JMY315" s="1"/>
      <c r="JMZ315" s="1"/>
      <c r="JNA315" s="1"/>
      <c r="JNB315" s="1"/>
      <c r="JNC315" s="1"/>
      <c r="JND315" s="1"/>
      <c r="JNE315" s="1"/>
      <c r="JNF315" s="1"/>
      <c r="JNG315" s="1"/>
      <c r="JNH315" s="1"/>
      <c r="JNI315" s="1"/>
      <c r="JNJ315" s="1"/>
      <c r="JNK315" s="1"/>
      <c r="JNL315" s="1"/>
      <c r="JNM315" s="1"/>
      <c r="JNN315" s="1"/>
      <c r="JNO315" s="1"/>
      <c r="JNP315" s="1"/>
      <c r="JNQ315" s="1"/>
      <c r="JNR315" s="1"/>
      <c r="JNS315" s="1"/>
      <c r="JNT315" s="1"/>
      <c r="JNU315" s="1"/>
      <c r="JNV315" s="1"/>
      <c r="JNW315" s="1"/>
      <c r="JNX315" s="1"/>
      <c r="JNY315" s="1"/>
      <c r="JNZ315" s="1"/>
      <c r="JOA315" s="1"/>
      <c r="JOB315" s="1"/>
      <c r="JOC315" s="1"/>
      <c r="JOD315" s="1"/>
      <c r="JOE315" s="1"/>
      <c r="JOF315" s="1"/>
      <c r="JOG315" s="1"/>
      <c r="JOH315" s="1"/>
      <c r="JOI315" s="1"/>
      <c r="JOJ315" s="1"/>
      <c r="JOK315" s="1"/>
      <c r="JOL315" s="1"/>
      <c r="JOM315" s="1"/>
      <c r="JON315" s="1"/>
      <c r="JOO315" s="1"/>
      <c r="JOP315" s="1"/>
      <c r="JOQ315" s="1"/>
      <c r="JOR315" s="1"/>
      <c r="JOS315" s="1"/>
      <c r="JOT315" s="1"/>
      <c r="JOU315" s="1"/>
      <c r="JOV315" s="1"/>
      <c r="JOW315" s="1"/>
      <c r="JOX315" s="1"/>
      <c r="JOY315" s="1"/>
      <c r="JOZ315" s="1"/>
      <c r="JPA315" s="1"/>
      <c r="JPB315" s="1"/>
      <c r="JPC315" s="1"/>
      <c r="JPD315" s="1"/>
      <c r="JPE315" s="1"/>
      <c r="JPF315" s="1"/>
      <c r="JPG315" s="1"/>
      <c r="JPH315" s="1"/>
      <c r="JPI315" s="1"/>
      <c r="JPJ315" s="1"/>
      <c r="JPK315" s="1"/>
      <c r="JPL315" s="1"/>
      <c r="JPM315" s="1"/>
      <c r="JPN315" s="1"/>
      <c r="JPO315" s="1"/>
      <c r="JPP315" s="1"/>
      <c r="JPQ315" s="1"/>
      <c r="JPR315" s="1"/>
      <c r="JPS315" s="1"/>
      <c r="JPT315" s="1"/>
      <c r="JPU315" s="1"/>
      <c r="JPV315" s="1"/>
      <c r="JPW315" s="1"/>
      <c r="JPX315" s="1"/>
      <c r="JPY315" s="1"/>
      <c r="JPZ315" s="1"/>
      <c r="JQA315" s="1"/>
      <c r="JQB315" s="1"/>
      <c r="JQC315" s="1"/>
      <c r="JQD315" s="1"/>
      <c r="JQE315" s="1"/>
      <c r="JQF315" s="1"/>
      <c r="JQG315" s="1"/>
      <c r="JQH315" s="1"/>
      <c r="JQI315" s="1"/>
      <c r="JQJ315" s="1"/>
      <c r="JQK315" s="1"/>
      <c r="JQL315" s="1"/>
      <c r="JQM315" s="1"/>
      <c r="JQN315" s="1"/>
      <c r="JQO315" s="1"/>
      <c r="JQP315" s="1"/>
      <c r="JQQ315" s="1"/>
      <c r="JQR315" s="1"/>
      <c r="JQS315" s="1"/>
      <c r="JQT315" s="1"/>
      <c r="JQU315" s="1"/>
      <c r="JQV315" s="1"/>
      <c r="JQW315" s="1"/>
      <c r="JQX315" s="1"/>
      <c r="JQY315" s="1"/>
      <c r="JQZ315" s="1"/>
      <c r="JRA315" s="1"/>
      <c r="JRB315" s="1"/>
      <c r="JRC315" s="1"/>
      <c r="JRD315" s="1"/>
      <c r="JRE315" s="1"/>
      <c r="JRF315" s="1"/>
      <c r="JRG315" s="1"/>
      <c r="JRH315" s="1"/>
      <c r="JRI315" s="1"/>
      <c r="JRJ315" s="1"/>
      <c r="JRK315" s="1"/>
      <c r="JRL315" s="1"/>
      <c r="JRM315" s="1"/>
      <c r="JRN315" s="1"/>
      <c r="JRO315" s="1"/>
      <c r="JRP315" s="1"/>
      <c r="JRQ315" s="1"/>
      <c r="JRR315" s="1"/>
      <c r="JRS315" s="1"/>
      <c r="JRT315" s="1"/>
      <c r="JRU315" s="1"/>
      <c r="JRV315" s="1"/>
      <c r="JRW315" s="1"/>
      <c r="JRX315" s="1"/>
      <c r="JRY315" s="1"/>
      <c r="JRZ315" s="1"/>
      <c r="JSA315" s="1"/>
      <c r="JSB315" s="1"/>
      <c r="JSC315" s="1"/>
      <c r="JSD315" s="1"/>
      <c r="JSE315" s="1"/>
      <c r="JSF315" s="1"/>
      <c r="JSG315" s="1"/>
      <c r="JSH315" s="1"/>
      <c r="JSI315" s="1"/>
      <c r="JSJ315" s="1"/>
      <c r="JSK315" s="1"/>
      <c r="JSL315" s="1"/>
      <c r="JSM315" s="1"/>
      <c r="JSN315" s="1"/>
      <c r="JSO315" s="1"/>
      <c r="JSP315" s="1"/>
      <c r="JSQ315" s="1"/>
      <c r="JSR315" s="1"/>
      <c r="JSS315" s="1"/>
      <c r="JST315" s="1"/>
      <c r="JSU315" s="1"/>
      <c r="JSV315" s="1"/>
      <c r="JSW315" s="1"/>
      <c r="JSX315" s="1"/>
      <c r="JSY315" s="1"/>
      <c r="JSZ315" s="1"/>
      <c r="JTA315" s="1"/>
      <c r="JTB315" s="1"/>
      <c r="JTC315" s="1"/>
      <c r="JTD315" s="1"/>
      <c r="JTE315" s="1"/>
      <c r="JTF315" s="1"/>
      <c r="JTG315" s="1"/>
      <c r="JTH315" s="1"/>
      <c r="JTI315" s="1"/>
      <c r="JTJ315" s="1"/>
      <c r="JTK315" s="1"/>
      <c r="JTL315" s="1"/>
      <c r="JTM315" s="1"/>
      <c r="JTN315" s="1"/>
      <c r="JTO315" s="1"/>
      <c r="JTP315" s="1"/>
      <c r="JTQ315" s="1"/>
      <c r="JTR315" s="1"/>
      <c r="JTS315" s="1"/>
      <c r="JTT315" s="1"/>
      <c r="JTU315" s="1"/>
      <c r="JTV315" s="1"/>
      <c r="JTW315" s="1"/>
      <c r="JTX315" s="1"/>
      <c r="JTY315" s="1"/>
      <c r="JTZ315" s="1"/>
      <c r="JUA315" s="1"/>
      <c r="JUB315" s="1"/>
      <c r="JUC315" s="1"/>
      <c r="JUD315" s="1"/>
      <c r="JUE315" s="1"/>
      <c r="JUF315" s="1"/>
      <c r="JUG315" s="1"/>
      <c r="JUH315" s="1"/>
      <c r="JUI315" s="1"/>
      <c r="JUJ315" s="1"/>
      <c r="JUK315" s="1"/>
      <c r="JUL315" s="1"/>
      <c r="JUM315" s="1"/>
      <c r="JUN315" s="1"/>
      <c r="JUO315" s="1"/>
      <c r="JUP315" s="1"/>
      <c r="JUQ315" s="1"/>
      <c r="JUR315" s="1"/>
      <c r="JUS315" s="1"/>
      <c r="JUT315" s="1"/>
      <c r="JUU315" s="1"/>
      <c r="JUV315" s="1"/>
      <c r="JUW315" s="1"/>
      <c r="JUX315" s="1"/>
      <c r="JUY315" s="1"/>
      <c r="JUZ315" s="1"/>
      <c r="JVA315" s="1"/>
      <c r="JVB315" s="1"/>
      <c r="JVC315" s="1"/>
      <c r="JVD315" s="1"/>
      <c r="JVE315" s="1"/>
      <c r="JVF315" s="1"/>
      <c r="JVG315" s="1"/>
      <c r="JVH315" s="1"/>
      <c r="JVI315" s="1"/>
      <c r="JVJ315" s="1"/>
      <c r="JVK315" s="1"/>
      <c r="JVL315" s="1"/>
      <c r="JVM315" s="1"/>
      <c r="JVN315" s="1"/>
      <c r="JVO315" s="1"/>
      <c r="JVP315" s="1"/>
      <c r="JVQ315" s="1"/>
      <c r="JVR315" s="1"/>
      <c r="JVS315" s="1"/>
      <c r="JVT315" s="1"/>
      <c r="JVU315" s="1"/>
      <c r="JVV315" s="1"/>
      <c r="JVW315" s="1"/>
      <c r="JVX315" s="1"/>
      <c r="JVY315" s="1"/>
      <c r="JVZ315" s="1"/>
      <c r="JWA315" s="1"/>
      <c r="JWB315" s="1"/>
      <c r="JWC315" s="1"/>
      <c r="JWD315" s="1"/>
      <c r="JWE315" s="1"/>
      <c r="JWF315" s="1"/>
      <c r="JWG315" s="1"/>
      <c r="JWH315" s="1"/>
      <c r="JWI315" s="1"/>
      <c r="JWJ315" s="1"/>
      <c r="JWK315" s="1"/>
      <c r="JWL315" s="1"/>
      <c r="JWM315" s="1"/>
      <c r="JWN315" s="1"/>
      <c r="JWO315" s="1"/>
      <c r="JWP315" s="1"/>
      <c r="JWQ315" s="1"/>
      <c r="JWR315" s="1"/>
      <c r="JWS315" s="1"/>
      <c r="JWT315" s="1"/>
      <c r="JWU315" s="1"/>
      <c r="JWV315" s="1"/>
      <c r="JWW315" s="1"/>
      <c r="JWX315" s="1"/>
      <c r="JWY315" s="1"/>
      <c r="JWZ315" s="1"/>
      <c r="JXA315" s="1"/>
      <c r="JXB315" s="1"/>
      <c r="JXC315" s="1"/>
      <c r="JXD315" s="1"/>
      <c r="JXE315" s="1"/>
      <c r="JXF315" s="1"/>
      <c r="JXG315" s="1"/>
      <c r="JXH315" s="1"/>
      <c r="JXI315" s="1"/>
      <c r="JXJ315" s="1"/>
      <c r="JXK315" s="1"/>
      <c r="JXL315" s="1"/>
      <c r="JXM315" s="1"/>
      <c r="JXN315" s="1"/>
      <c r="JXO315" s="1"/>
      <c r="JXP315" s="1"/>
      <c r="JXQ315" s="1"/>
      <c r="JXR315" s="1"/>
      <c r="JXS315" s="1"/>
      <c r="JXT315" s="1"/>
      <c r="JXU315" s="1"/>
      <c r="JXV315" s="1"/>
      <c r="JXW315" s="1"/>
      <c r="JXX315" s="1"/>
      <c r="JXY315" s="1"/>
      <c r="JXZ315" s="1"/>
      <c r="JYA315" s="1"/>
      <c r="JYB315" s="1"/>
      <c r="JYC315" s="1"/>
      <c r="JYD315" s="1"/>
      <c r="JYE315" s="1"/>
      <c r="JYF315" s="1"/>
      <c r="JYG315" s="1"/>
      <c r="JYH315" s="1"/>
      <c r="JYI315" s="1"/>
      <c r="JYJ315" s="1"/>
      <c r="JYK315" s="1"/>
      <c r="JYL315" s="1"/>
      <c r="JYM315" s="1"/>
      <c r="JYN315" s="1"/>
      <c r="JYO315" s="1"/>
      <c r="JYP315" s="1"/>
      <c r="JYQ315" s="1"/>
      <c r="JYR315" s="1"/>
      <c r="JYS315" s="1"/>
      <c r="JYT315" s="1"/>
      <c r="JYU315" s="1"/>
      <c r="JYV315" s="1"/>
      <c r="JYW315" s="1"/>
      <c r="JYX315" s="1"/>
      <c r="JYY315" s="1"/>
      <c r="JYZ315" s="1"/>
      <c r="JZA315" s="1"/>
      <c r="JZB315" s="1"/>
      <c r="JZC315" s="1"/>
      <c r="JZD315" s="1"/>
      <c r="JZE315" s="1"/>
      <c r="JZF315" s="1"/>
      <c r="JZG315" s="1"/>
      <c r="JZH315" s="1"/>
      <c r="JZI315" s="1"/>
      <c r="JZJ315" s="1"/>
      <c r="JZK315" s="1"/>
      <c r="JZL315" s="1"/>
      <c r="JZM315" s="1"/>
      <c r="JZN315" s="1"/>
      <c r="JZO315" s="1"/>
      <c r="JZP315" s="1"/>
      <c r="JZQ315" s="1"/>
      <c r="JZR315" s="1"/>
      <c r="JZS315" s="1"/>
      <c r="JZT315" s="1"/>
      <c r="JZU315" s="1"/>
      <c r="JZV315" s="1"/>
      <c r="JZW315" s="1"/>
      <c r="JZX315" s="1"/>
      <c r="JZY315" s="1"/>
      <c r="JZZ315" s="1"/>
      <c r="KAA315" s="1"/>
      <c r="KAB315" s="1"/>
      <c r="KAC315" s="1"/>
      <c r="KAD315" s="1"/>
      <c r="KAE315" s="1"/>
      <c r="KAF315" s="1"/>
      <c r="KAG315" s="1"/>
      <c r="KAH315" s="1"/>
      <c r="KAI315" s="1"/>
      <c r="KAJ315" s="1"/>
      <c r="KAK315" s="1"/>
      <c r="KAL315" s="1"/>
      <c r="KAM315" s="1"/>
      <c r="KAN315" s="1"/>
      <c r="KAO315" s="1"/>
      <c r="KAP315" s="1"/>
      <c r="KAQ315" s="1"/>
      <c r="KAR315" s="1"/>
      <c r="KAS315" s="1"/>
      <c r="KAT315" s="1"/>
      <c r="KAU315" s="1"/>
      <c r="KAV315" s="1"/>
      <c r="KAW315" s="1"/>
      <c r="KAX315" s="1"/>
      <c r="KAY315" s="1"/>
      <c r="KAZ315" s="1"/>
      <c r="KBA315" s="1"/>
      <c r="KBB315" s="1"/>
      <c r="KBC315" s="1"/>
      <c r="KBD315" s="1"/>
      <c r="KBE315" s="1"/>
      <c r="KBF315" s="1"/>
      <c r="KBG315" s="1"/>
      <c r="KBH315" s="1"/>
      <c r="KBI315" s="1"/>
      <c r="KBJ315" s="1"/>
      <c r="KBK315" s="1"/>
      <c r="KBL315" s="1"/>
      <c r="KBM315" s="1"/>
      <c r="KBN315" s="1"/>
      <c r="KBO315" s="1"/>
      <c r="KBP315" s="1"/>
      <c r="KBQ315" s="1"/>
      <c r="KBR315" s="1"/>
      <c r="KBS315" s="1"/>
      <c r="KBT315" s="1"/>
      <c r="KBU315" s="1"/>
      <c r="KBV315" s="1"/>
      <c r="KBW315" s="1"/>
      <c r="KBX315" s="1"/>
      <c r="KBY315" s="1"/>
      <c r="KBZ315" s="1"/>
      <c r="KCA315" s="1"/>
      <c r="KCB315" s="1"/>
      <c r="KCC315" s="1"/>
      <c r="KCD315" s="1"/>
      <c r="KCE315" s="1"/>
      <c r="KCF315" s="1"/>
      <c r="KCG315" s="1"/>
      <c r="KCH315" s="1"/>
      <c r="KCI315" s="1"/>
      <c r="KCJ315" s="1"/>
      <c r="KCK315" s="1"/>
      <c r="KCL315" s="1"/>
      <c r="KCM315" s="1"/>
      <c r="KCN315" s="1"/>
      <c r="KCO315" s="1"/>
      <c r="KCP315" s="1"/>
      <c r="KCQ315" s="1"/>
      <c r="KCR315" s="1"/>
      <c r="KCS315" s="1"/>
      <c r="KCT315" s="1"/>
      <c r="KCU315" s="1"/>
      <c r="KCV315" s="1"/>
      <c r="KCW315" s="1"/>
      <c r="KCX315" s="1"/>
      <c r="KCY315" s="1"/>
      <c r="KCZ315" s="1"/>
      <c r="KDA315" s="1"/>
      <c r="KDB315" s="1"/>
      <c r="KDC315" s="1"/>
      <c r="KDD315" s="1"/>
      <c r="KDE315" s="1"/>
      <c r="KDF315" s="1"/>
      <c r="KDG315" s="1"/>
      <c r="KDH315" s="1"/>
      <c r="KDI315" s="1"/>
      <c r="KDJ315" s="1"/>
      <c r="KDK315" s="1"/>
      <c r="KDL315" s="1"/>
      <c r="KDM315" s="1"/>
      <c r="KDN315" s="1"/>
      <c r="KDO315" s="1"/>
      <c r="KDP315" s="1"/>
      <c r="KDQ315" s="1"/>
      <c r="KDR315" s="1"/>
      <c r="KDS315" s="1"/>
      <c r="KDT315" s="1"/>
      <c r="KDU315" s="1"/>
      <c r="KDV315" s="1"/>
      <c r="KDW315" s="1"/>
      <c r="KDX315" s="1"/>
      <c r="KDY315" s="1"/>
      <c r="KDZ315" s="1"/>
      <c r="KEA315" s="1"/>
      <c r="KEB315" s="1"/>
      <c r="KEC315" s="1"/>
      <c r="KED315" s="1"/>
      <c r="KEE315" s="1"/>
      <c r="KEF315" s="1"/>
      <c r="KEG315" s="1"/>
      <c r="KEH315" s="1"/>
      <c r="KEI315" s="1"/>
      <c r="KEJ315" s="1"/>
      <c r="KEK315" s="1"/>
      <c r="KEL315" s="1"/>
      <c r="KEM315" s="1"/>
      <c r="KEN315" s="1"/>
      <c r="KEO315" s="1"/>
      <c r="KEP315" s="1"/>
      <c r="KEQ315" s="1"/>
      <c r="KER315" s="1"/>
      <c r="KES315" s="1"/>
      <c r="KET315" s="1"/>
      <c r="KEU315" s="1"/>
      <c r="KEV315" s="1"/>
      <c r="KEW315" s="1"/>
      <c r="KEX315" s="1"/>
      <c r="KEY315" s="1"/>
      <c r="KEZ315" s="1"/>
      <c r="KFA315" s="1"/>
      <c r="KFB315" s="1"/>
      <c r="KFC315" s="1"/>
      <c r="KFD315" s="1"/>
      <c r="KFE315" s="1"/>
      <c r="KFF315" s="1"/>
      <c r="KFG315" s="1"/>
      <c r="KFH315" s="1"/>
      <c r="KFI315" s="1"/>
      <c r="KFJ315" s="1"/>
      <c r="KFK315" s="1"/>
      <c r="KFL315" s="1"/>
      <c r="KFM315" s="1"/>
      <c r="KFN315" s="1"/>
      <c r="KFO315" s="1"/>
      <c r="KFP315" s="1"/>
      <c r="KFQ315" s="1"/>
      <c r="KFR315" s="1"/>
      <c r="KFS315" s="1"/>
      <c r="KFT315" s="1"/>
      <c r="KFU315" s="1"/>
      <c r="KFV315" s="1"/>
      <c r="KFW315" s="1"/>
      <c r="KFX315" s="1"/>
      <c r="KFY315" s="1"/>
      <c r="KFZ315" s="1"/>
      <c r="KGA315" s="1"/>
      <c r="KGB315" s="1"/>
      <c r="KGC315" s="1"/>
      <c r="KGD315" s="1"/>
      <c r="KGE315" s="1"/>
      <c r="KGF315" s="1"/>
      <c r="KGG315" s="1"/>
      <c r="KGH315" s="1"/>
      <c r="KGI315" s="1"/>
      <c r="KGJ315" s="1"/>
      <c r="KGK315" s="1"/>
      <c r="KGL315" s="1"/>
      <c r="KGM315" s="1"/>
      <c r="KGN315" s="1"/>
      <c r="KGO315" s="1"/>
      <c r="KGP315" s="1"/>
      <c r="KGQ315" s="1"/>
      <c r="KGR315" s="1"/>
      <c r="KGS315" s="1"/>
      <c r="KGT315" s="1"/>
      <c r="KGU315" s="1"/>
      <c r="KGV315" s="1"/>
      <c r="KGW315" s="1"/>
      <c r="KGX315" s="1"/>
      <c r="KGY315" s="1"/>
      <c r="KGZ315" s="1"/>
      <c r="KHA315" s="1"/>
      <c r="KHB315" s="1"/>
      <c r="KHC315" s="1"/>
      <c r="KHD315" s="1"/>
      <c r="KHE315" s="1"/>
      <c r="KHF315" s="1"/>
      <c r="KHG315" s="1"/>
      <c r="KHH315" s="1"/>
      <c r="KHI315" s="1"/>
      <c r="KHJ315" s="1"/>
      <c r="KHK315" s="1"/>
      <c r="KHL315" s="1"/>
      <c r="KHM315" s="1"/>
      <c r="KHN315" s="1"/>
      <c r="KHO315" s="1"/>
      <c r="KHP315" s="1"/>
      <c r="KHQ315" s="1"/>
      <c r="KHR315" s="1"/>
      <c r="KHS315" s="1"/>
      <c r="KHT315" s="1"/>
      <c r="KHU315" s="1"/>
      <c r="KHV315" s="1"/>
      <c r="KHW315" s="1"/>
      <c r="KHX315" s="1"/>
      <c r="KHY315" s="1"/>
      <c r="KHZ315" s="1"/>
      <c r="KIA315" s="1"/>
      <c r="KIB315" s="1"/>
      <c r="KIC315" s="1"/>
      <c r="KID315" s="1"/>
      <c r="KIE315" s="1"/>
      <c r="KIF315" s="1"/>
      <c r="KIG315" s="1"/>
      <c r="KIH315" s="1"/>
      <c r="KII315" s="1"/>
      <c r="KIJ315" s="1"/>
      <c r="KIK315" s="1"/>
      <c r="KIL315" s="1"/>
      <c r="KIM315" s="1"/>
      <c r="KIN315" s="1"/>
      <c r="KIO315" s="1"/>
      <c r="KIP315" s="1"/>
      <c r="KIQ315" s="1"/>
      <c r="KIR315" s="1"/>
      <c r="KIS315" s="1"/>
      <c r="KIT315" s="1"/>
      <c r="KIU315" s="1"/>
      <c r="KIV315" s="1"/>
      <c r="KIW315" s="1"/>
      <c r="KIX315" s="1"/>
      <c r="KIY315" s="1"/>
      <c r="KIZ315" s="1"/>
      <c r="KJA315" s="1"/>
      <c r="KJB315" s="1"/>
      <c r="KJC315" s="1"/>
      <c r="KJD315" s="1"/>
      <c r="KJE315" s="1"/>
      <c r="KJF315" s="1"/>
      <c r="KJG315" s="1"/>
      <c r="KJH315" s="1"/>
      <c r="KJI315" s="1"/>
      <c r="KJJ315" s="1"/>
      <c r="KJK315" s="1"/>
      <c r="KJL315" s="1"/>
      <c r="KJM315" s="1"/>
      <c r="KJN315" s="1"/>
      <c r="KJO315" s="1"/>
      <c r="KJP315" s="1"/>
      <c r="KJQ315" s="1"/>
      <c r="KJR315" s="1"/>
      <c r="KJS315" s="1"/>
      <c r="KJT315" s="1"/>
      <c r="KJU315" s="1"/>
      <c r="KJV315" s="1"/>
      <c r="KJW315" s="1"/>
      <c r="KJX315" s="1"/>
      <c r="KJY315" s="1"/>
      <c r="KJZ315" s="1"/>
      <c r="KKA315" s="1"/>
      <c r="KKB315" s="1"/>
      <c r="KKC315" s="1"/>
      <c r="KKD315" s="1"/>
      <c r="KKE315" s="1"/>
      <c r="KKF315" s="1"/>
      <c r="KKG315" s="1"/>
      <c r="KKH315" s="1"/>
      <c r="KKI315" s="1"/>
      <c r="KKJ315" s="1"/>
      <c r="KKK315" s="1"/>
      <c r="KKL315" s="1"/>
      <c r="KKM315" s="1"/>
      <c r="KKN315" s="1"/>
      <c r="KKO315" s="1"/>
      <c r="KKP315" s="1"/>
      <c r="KKQ315" s="1"/>
      <c r="KKR315" s="1"/>
      <c r="KKS315" s="1"/>
      <c r="KKT315" s="1"/>
      <c r="KKU315" s="1"/>
      <c r="KKV315" s="1"/>
      <c r="KKW315" s="1"/>
      <c r="KKX315" s="1"/>
      <c r="KKY315" s="1"/>
      <c r="KKZ315" s="1"/>
      <c r="KLA315" s="1"/>
      <c r="KLB315" s="1"/>
      <c r="KLC315" s="1"/>
      <c r="KLD315" s="1"/>
      <c r="KLE315" s="1"/>
      <c r="KLF315" s="1"/>
      <c r="KLG315" s="1"/>
      <c r="KLH315" s="1"/>
      <c r="KLI315" s="1"/>
      <c r="KLJ315" s="1"/>
      <c r="KLK315" s="1"/>
      <c r="KLL315" s="1"/>
      <c r="KLM315" s="1"/>
      <c r="KLN315" s="1"/>
      <c r="KLO315" s="1"/>
      <c r="KLP315" s="1"/>
      <c r="KLQ315" s="1"/>
      <c r="KLR315" s="1"/>
      <c r="KLS315" s="1"/>
      <c r="KLT315" s="1"/>
      <c r="KLU315" s="1"/>
      <c r="KLV315" s="1"/>
      <c r="KLW315" s="1"/>
      <c r="KLX315" s="1"/>
      <c r="KLY315" s="1"/>
      <c r="KLZ315" s="1"/>
      <c r="KMA315" s="1"/>
      <c r="KMB315" s="1"/>
      <c r="KMC315" s="1"/>
      <c r="KMD315" s="1"/>
      <c r="KME315" s="1"/>
      <c r="KMF315" s="1"/>
      <c r="KMG315" s="1"/>
      <c r="KMH315" s="1"/>
      <c r="KMI315" s="1"/>
      <c r="KMJ315" s="1"/>
      <c r="KMK315" s="1"/>
      <c r="KML315" s="1"/>
      <c r="KMM315" s="1"/>
      <c r="KMN315" s="1"/>
      <c r="KMO315" s="1"/>
      <c r="KMP315" s="1"/>
      <c r="KMQ315" s="1"/>
      <c r="KMR315" s="1"/>
      <c r="KMS315" s="1"/>
      <c r="KMT315" s="1"/>
      <c r="KMU315" s="1"/>
      <c r="KMV315" s="1"/>
      <c r="KMW315" s="1"/>
      <c r="KMX315" s="1"/>
      <c r="KMY315" s="1"/>
      <c r="KMZ315" s="1"/>
      <c r="KNA315" s="1"/>
      <c r="KNB315" s="1"/>
      <c r="KNC315" s="1"/>
      <c r="KND315" s="1"/>
      <c r="KNE315" s="1"/>
      <c r="KNF315" s="1"/>
      <c r="KNG315" s="1"/>
      <c r="KNH315" s="1"/>
      <c r="KNI315" s="1"/>
      <c r="KNJ315" s="1"/>
      <c r="KNK315" s="1"/>
      <c r="KNL315" s="1"/>
      <c r="KNM315" s="1"/>
      <c r="KNN315" s="1"/>
      <c r="KNO315" s="1"/>
      <c r="KNP315" s="1"/>
      <c r="KNQ315" s="1"/>
      <c r="KNR315" s="1"/>
      <c r="KNS315" s="1"/>
      <c r="KNT315" s="1"/>
      <c r="KNU315" s="1"/>
      <c r="KNV315" s="1"/>
      <c r="KNW315" s="1"/>
      <c r="KNX315" s="1"/>
      <c r="KNY315" s="1"/>
      <c r="KNZ315" s="1"/>
      <c r="KOA315" s="1"/>
      <c r="KOB315" s="1"/>
      <c r="KOC315" s="1"/>
      <c r="KOD315" s="1"/>
      <c r="KOE315" s="1"/>
      <c r="KOF315" s="1"/>
      <c r="KOG315" s="1"/>
      <c r="KOH315" s="1"/>
      <c r="KOI315" s="1"/>
      <c r="KOJ315" s="1"/>
      <c r="KOK315" s="1"/>
      <c r="KOL315" s="1"/>
      <c r="KOM315" s="1"/>
      <c r="KON315" s="1"/>
      <c r="KOO315" s="1"/>
      <c r="KOP315" s="1"/>
      <c r="KOQ315" s="1"/>
      <c r="KOR315" s="1"/>
      <c r="KOS315" s="1"/>
      <c r="KOT315" s="1"/>
      <c r="KOU315" s="1"/>
      <c r="KOV315" s="1"/>
      <c r="KOW315" s="1"/>
      <c r="KOX315" s="1"/>
      <c r="KOY315" s="1"/>
      <c r="KOZ315" s="1"/>
      <c r="KPA315" s="1"/>
      <c r="KPB315" s="1"/>
      <c r="KPC315" s="1"/>
      <c r="KPD315" s="1"/>
      <c r="KPE315" s="1"/>
      <c r="KPF315" s="1"/>
      <c r="KPG315" s="1"/>
      <c r="KPH315" s="1"/>
      <c r="KPI315" s="1"/>
      <c r="KPJ315" s="1"/>
      <c r="KPK315" s="1"/>
      <c r="KPL315" s="1"/>
      <c r="KPM315" s="1"/>
      <c r="KPN315" s="1"/>
      <c r="KPO315" s="1"/>
      <c r="KPP315" s="1"/>
      <c r="KPQ315" s="1"/>
      <c r="KPR315" s="1"/>
      <c r="KPS315" s="1"/>
      <c r="KPT315" s="1"/>
      <c r="KPU315" s="1"/>
      <c r="KPV315" s="1"/>
      <c r="KPW315" s="1"/>
      <c r="KPX315" s="1"/>
      <c r="KPY315" s="1"/>
      <c r="KPZ315" s="1"/>
      <c r="KQA315" s="1"/>
      <c r="KQB315" s="1"/>
      <c r="KQC315" s="1"/>
      <c r="KQD315" s="1"/>
      <c r="KQE315" s="1"/>
      <c r="KQF315" s="1"/>
      <c r="KQG315" s="1"/>
      <c r="KQH315" s="1"/>
      <c r="KQI315" s="1"/>
      <c r="KQJ315" s="1"/>
      <c r="KQK315" s="1"/>
      <c r="KQL315" s="1"/>
      <c r="KQM315" s="1"/>
      <c r="KQN315" s="1"/>
      <c r="KQO315" s="1"/>
      <c r="KQP315" s="1"/>
      <c r="KQQ315" s="1"/>
      <c r="KQR315" s="1"/>
      <c r="KQS315" s="1"/>
      <c r="KQT315" s="1"/>
      <c r="KQU315" s="1"/>
      <c r="KQV315" s="1"/>
      <c r="KQW315" s="1"/>
      <c r="KQX315" s="1"/>
      <c r="KQY315" s="1"/>
      <c r="KQZ315" s="1"/>
      <c r="KRA315" s="1"/>
      <c r="KRB315" s="1"/>
      <c r="KRC315" s="1"/>
      <c r="KRD315" s="1"/>
      <c r="KRE315" s="1"/>
      <c r="KRF315" s="1"/>
      <c r="KRG315" s="1"/>
      <c r="KRH315" s="1"/>
      <c r="KRI315" s="1"/>
      <c r="KRJ315" s="1"/>
      <c r="KRK315" s="1"/>
      <c r="KRL315" s="1"/>
      <c r="KRM315" s="1"/>
      <c r="KRN315" s="1"/>
      <c r="KRO315" s="1"/>
      <c r="KRP315" s="1"/>
      <c r="KRQ315" s="1"/>
      <c r="KRR315" s="1"/>
      <c r="KRS315" s="1"/>
      <c r="KRT315" s="1"/>
      <c r="KRU315" s="1"/>
      <c r="KRV315" s="1"/>
      <c r="KRW315" s="1"/>
      <c r="KRX315" s="1"/>
      <c r="KRY315" s="1"/>
      <c r="KRZ315" s="1"/>
      <c r="KSA315" s="1"/>
      <c r="KSB315" s="1"/>
      <c r="KSC315" s="1"/>
      <c r="KSD315" s="1"/>
      <c r="KSE315" s="1"/>
      <c r="KSF315" s="1"/>
      <c r="KSG315" s="1"/>
      <c r="KSH315" s="1"/>
      <c r="KSI315" s="1"/>
      <c r="KSJ315" s="1"/>
      <c r="KSK315" s="1"/>
      <c r="KSL315" s="1"/>
      <c r="KSM315" s="1"/>
      <c r="KSN315" s="1"/>
      <c r="KSO315" s="1"/>
      <c r="KSP315" s="1"/>
      <c r="KSQ315" s="1"/>
      <c r="KSR315" s="1"/>
      <c r="KSS315" s="1"/>
      <c r="KST315" s="1"/>
      <c r="KSU315" s="1"/>
      <c r="KSV315" s="1"/>
      <c r="KSW315" s="1"/>
      <c r="KSX315" s="1"/>
      <c r="KSY315" s="1"/>
      <c r="KSZ315" s="1"/>
      <c r="KTA315" s="1"/>
      <c r="KTB315" s="1"/>
      <c r="KTC315" s="1"/>
      <c r="KTD315" s="1"/>
      <c r="KTE315" s="1"/>
      <c r="KTF315" s="1"/>
      <c r="KTG315" s="1"/>
      <c r="KTH315" s="1"/>
      <c r="KTI315" s="1"/>
      <c r="KTJ315" s="1"/>
      <c r="KTK315" s="1"/>
      <c r="KTL315" s="1"/>
      <c r="KTM315" s="1"/>
      <c r="KTN315" s="1"/>
      <c r="KTO315" s="1"/>
      <c r="KTP315" s="1"/>
      <c r="KTQ315" s="1"/>
      <c r="KTR315" s="1"/>
      <c r="KTS315" s="1"/>
      <c r="KTT315" s="1"/>
      <c r="KTU315" s="1"/>
      <c r="KTV315" s="1"/>
      <c r="KTW315" s="1"/>
      <c r="KTX315" s="1"/>
      <c r="KTY315" s="1"/>
      <c r="KTZ315" s="1"/>
      <c r="KUA315" s="1"/>
      <c r="KUB315" s="1"/>
      <c r="KUC315" s="1"/>
      <c r="KUD315" s="1"/>
      <c r="KUE315" s="1"/>
      <c r="KUF315" s="1"/>
      <c r="KUG315" s="1"/>
      <c r="KUH315" s="1"/>
      <c r="KUI315" s="1"/>
      <c r="KUJ315" s="1"/>
      <c r="KUK315" s="1"/>
      <c r="KUL315" s="1"/>
      <c r="KUM315" s="1"/>
      <c r="KUN315" s="1"/>
      <c r="KUO315" s="1"/>
      <c r="KUP315" s="1"/>
      <c r="KUQ315" s="1"/>
      <c r="KUR315" s="1"/>
      <c r="KUS315" s="1"/>
      <c r="KUT315" s="1"/>
      <c r="KUU315" s="1"/>
      <c r="KUV315" s="1"/>
      <c r="KUW315" s="1"/>
      <c r="KUX315" s="1"/>
      <c r="KUY315" s="1"/>
      <c r="KUZ315" s="1"/>
      <c r="KVA315" s="1"/>
      <c r="KVB315" s="1"/>
      <c r="KVC315" s="1"/>
      <c r="KVD315" s="1"/>
      <c r="KVE315" s="1"/>
      <c r="KVF315" s="1"/>
      <c r="KVG315" s="1"/>
      <c r="KVH315" s="1"/>
      <c r="KVI315" s="1"/>
      <c r="KVJ315" s="1"/>
      <c r="KVK315" s="1"/>
      <c r="KVL315" s="1"/>
      <c r="KVM315" s="1"/>
      <c r="KVN315" s="1"/>
      <c r="KVO315" s="1"/>
      <c r="KVP315" s="1"/>
      <c r="KVQ315" s="1"/>
      <c r="KVR315" s="1"/>
      <c r="KVS315" s="1"/>
      <c r="KVT315" s="1"/>
      <c r="KVU315" s="1"/>
      <c r="KVV315" s="1"/>
      <c r="KVW315" s="1"/>
      <c r="KVX315" s="1"/>
      <c r="KVY315" s="1"/>
      <c r="KVZ315" s="1"/>
      <c r="KWA315" s="1"/>
      <c r="KWB315" s="1"/>
      <c r="KWC315" s="1"/>
      <c r="KWD315" s="1"/>
      <c r="KWE315" s="1"/>
      <c r="KWF315" s="1"/>
      <c r="KWG315" s="1"/>
      <c r="KWH315" s="1"/>
      <c r="KWI315" s="1"/>
      <c r="KWJ315" s="1"/>
      <c r="KWK315" s="1"/>
      <c r="KWL315" s="1"/>
      <c r="KWM315" s="1"/>
      <c r="KWN315" s="1"/>
      <c r="KWO315" s="1"/>
      <c r="KWP315" s="1"/>
      <c r="KWQ315" s="1"/>
      <c r="KWR315" s="1"/>
      <c r="KWS315" s="1"/>
      <c r="KWT315" s="1"/>
      <c r="KWU315" s="1"/>
      <c r="KWV315" s="1"/>
      <c r="KWW315" s="1"/>
      <c r="KWX315" s="1"/>
      <c r="KWY315" s="1"/>
      <c r="KWZ315" s="1"/>
      <c r="KXA315" s="1"/>
      <c r="KXB315" s="1"/>
      <c r="KXC315" s="1"/>
      <c r="KXD315" s="1"/>
      <c r="KXE315" s="1"/>
      <c r="KXF315" s="1"/>
      <c r="KXG315" s="1"/>
      <c r="KXH315" s="1"/>
      <c r="KXI315" s="1"/>
      <c r="KXJ315" s="1"/>
      <c r="KXK315" s="1"/>
      <c r="KXL315" s="1"/>
      <c r="KXM315" s="1"/>
      <c r="KXN315" s="1"/>
      <c r="KXO315" s="1"/>
      <c r="KXP315" s="1"/>
      <c r="KXQ315" s="1"/>
      <c r="KXR315" s="1"/>
      <c r="KXS315" s="1"/>
      <c r="KXT315" s="1"/>
      <c r="KXU315" s="1"/>
      <c r="KXV315" s="1"/>
      <c r="KXW315" s="1"/>
      <c r="KXX315" s="1"/>
      <c r="KXY315" s="1"/>
      <c r="KXZ315" s="1"/>
      <c r="KYA315" s="1"/>
      <c r="KYB315" s="1"/>
      <c r="KYC315" s="1"/>
      <c r="KYD315" s="1"/>
      <c r="KYE315" s="1"/>
      <c r="KYF315" s="1"/>
      <c r="KYG315" s="1"/>
      <c r="KYH315" s="1"/>
      <c r="KYI315" s="1"/>
      <c r="KYJ315" s="1"/>
      <c r="KYK315" s="1"/>
      <c r="KYL315" s="1"/>
      <c r="KYM315" s="1"/>
      <c r="KYN315" s="1"/>
      <c r="KYO315" s="1"/>
      <c r="KYP315" s="1"/>
      <c r="KYQ315" s="1"/>
      <c r="KYR315" s="1"/>
      <c r="KYS315" s="1"/>
      <c r="KYT315" s="1"/>
      <c r="KYU315" s="1"/>
      <c r="KYV315" s="1"/>
      <c r="KYW315" s="1"/>
      <c r="KYX315" s="1"/>
      <c r="KYY315" s="1"/>
      <c r="KYZ315" s="1"/>
      <c r="KZA315" s="1"/>
      <c r="KZB315" s="1"/>
      <c r="KZC315" s="1"/>
      <c r="KZD315" s="1"/>
      <c r="KZE315" s="1"/>
      <c r="KZF315" s="1"/>
      <c r="KZG315" s="1"/>
      <c r="KZH315" s="1"/>
      <c r="KZI315" s="1"/>
      <c r="KZJ315" s="1"/>
      <c r="KZK315" s="1"/>
      <c r="KZL315" s="1"/>
      <c r="KZM315" s="1"/>
      <c r="KZN315" s="1"/>
      <c r="KZO315" s="1"/>
      <c r="KZP315" s="1"/>
      <c r="KZQ315" s="1"/>
      <c r="KZR315" s="1"/>
      <c r="KZS315" s="1"/>
      <c r="KZT315" s="1"/>
      <c r="KZU315" s="1"/>
      <c r="KZV315" s="1"/>
      <c r="KZW315" s="1"/>
      <c r="KZX315" s="1"/>
      <c r="KZY315" s="1"/>
      <c r="KZZ315" s="1"/>
      <c r="LAA315" s="1"/>
      <c r="LAB315" s="1"/>
      <c r="LAC315" s="1"/>
      <c r="LAD315" s="1"/>
      <c r="LAE315" s="1"/>
      <c r="LAF315" s="1"/>
      <c r="LAG315" s="1"/>
      <c r="LAH315" s="1"/>
      <c r="LAI315" s="1"/>
      <c r="LAJ315" s="1"/>
      <c r="LAK315" s="1"/>
      <c r="LAL315" s="1"/>
      <c r="LAM315" s="1"/>
      <c r="LAN315" s="1"/>
      <c r="LAO315" s="1"/>
      <c r="LAP315" s="1"/>
      <c r="LAQ315" s="1"/>
      <c r="LAR315" s="1"/>
      <c r="LAS315" s="1"/>
      <c r="LAT315" s="1"/>
      <c r="LAU315" s="1"/>
      <c r="LAV315" s="1"/>
      <c r="LAW315" s="1"/>
      <c r="LAX315" s="1"/>
      <c r="LAY315" s="1"/>
      <c r="LAZ315" s="1"/>
      <c r="LBA315" s="1"/>
      <c r="LBB315" s="1"/>
      <c r="LBC315" s="1"/>
      <c r="LBD315" s="1"/>
      <c r="LBE315" s="1"/>
      <c r="LBF315" s="1"/>
      <c r="LBG315" s="1"/>
      <c r="LBH315" s="1"/>
      <c r="LBI315" s="1"/>
      <c r="LBJ315" s="1"/>
      <c r="LBK315" s="1"/>
      <c r="LBL315" s="1"/>
      <c r="LBM315" s="1"/>
      <c r="LBN315" s="1"/>
      <c r="LBO315" s="1"/>
      <c r="LBP315" s="1"/>
      <c r="LBQ315" s="1"/>
      <c r="LBR315" s="1"/>
      <c r="LBS315" s="1"/>
      <c r="LBT315" s="1"/>
      <c r="LBU315" s="1"/>
      <c r="LBV315" s="1"/>
      <c r="LBW315" s="1"/>
      <c r="LBX315" s="1"/>
      <c r="LBY315" s="1"/>
      <c r="LBZ315" s="1"/>
      <c r="LCA315" s="1"/>
      <c r="LCB315" s="1"/>
      <c r="LCC315" s="1"/>
      <c r="LCD315" s="1"/>
      <c r="LCE315" s="1"/>
      <c r="LCF315" s="1"/>
      <c r="LCG315" s="1"/>
      <c r="LCH315" s="1"/>
      <c r="LCI315" s="1"/>
      <c r="LCJ315" s="1"/>
      <c r="LCK315" s="1"/>
      <c r="LCL315" s="1"/>
      <c r="LCM315" s="1"/>
      <c r="LCN315" s="1"/>
      <c r="LCO315" s="1"/>
      <c r="LCP315" s="1"/>
      <c r="LCQ315" s="1"/>
      <c r="LCR315" s="1"/>
      <c r="LCS315" s="1"/>
      <c r="LCT315" s="1"/>
      <c r="LCU315" s="1"/>
      <c r="LCV315" s="1"/>
      <c r="LCW315" s="1"/>
      <c r="LCX315" s="1"/>
      <c r="LCY315" s="1"/>
      <c r="LCZ315" s="1"/>
      <c r="LDA315" s="1"/>
      <c r="LDB315" s="1"/>
      <c r="LDC315" s="1"/>
      <c r="LDD315" s="1"/>
      <c r="LDE315" s="1"/>
      <c r="LDF315" s="1"/>
      <c r="LDG315" s="1"/>
      <c r="LDH315" s="1"/>
      <c r="LDI315" s="1"/>
      <c r="LDJ315" s="1"/>
      <c r="LDK315" s="1"/>
      <c r="LDL315" s="1"/>
      <c r="LDM315" s="1"/>
      <c r="LDN315" s="1"/>
      <c r="LDO315" s="1"/>
      <c r="LDP315" s="1"/>
      <c r="LDQ315" s="1"/>
      <c r="LDR315" s="1"/>
      <c r="LDS315" s="1"/>
      <c r="LDT315" s="1"/>
      <c r="LDU315" s="1"/>
      <c r="LDV315" s="1"/>
      <c r="LDW315" s="1"/>
      <c r="LDX315" s="1"/>
      <c r="LDY315" s="1"/>
      <c r="LDZ315" s="1"/>
      <c r="LEA315" s="1"/>
      <c r="LEB315" s="1"/>
      <c r="LEC315" s="1"/>
      <c r="LED315" s="1"/>
      <c r="LEE315" s="1"/>
      <c r="LEF315" s="1"/>
      <c r="LEG315" s="1"/>
      <c r="LEH315" s="1"/>
      <c r="LEI315" s="1"/>
      <c r="LEJ315" s="1"/>
      <c r="LEK315" s="1"/>
      <c r="LEL315" s="1"/>
      <c r="LEM315" s="1"/>
      <c r="LEN315" s="1"/>
      <c r="LEO315" s="1"/>
      <c r="LEP315" s="1"/>
      <c r="LEQ315" s="1"/>
      <c r="LER315" s="1"/>
      <c r="LES315" s="1"/>
      <c r="LET315" s="1"/>
      <c r="LEU315" s="1"/>
      <c r="LEV315" s="1"/>
      <c r="LEW315" s="1"/>
      <c r="LEX315" s="1"/>
      <c r="LEY315" s="1"/>
      <c r="LEZ315" s="1"/>
      <c r="LFA315" s="1"/>
      <c r="LFB315" s="1"/>
      <c r="LFC315" s="1"/>
      <c r="LFD315" s="1"/>
      <c r="LFE315" s="1"/>
      <c r="LFF315" s="1"/>
      <c r="LFG315" s="1"/>
      <c r="LFH315" s="1"/>
      <c r="LFI315" s="1"/>
      <c r="LFJ315" s="1"/>
      <c r="LFK315" s="1"/>
      <c r="LFL315" s="1"/>
      <c r="LFM315" s="1"/>
      <c r="LFN315" s="1"/>
      <c r="LFO315" s="1"/>
      <c r="LFP315" s="1"/>
      <c r="LFQ315" s="1"/>
      <c r="LFR315" s="1"/>
      <c r="LFS315" s="1"/>
      <c r="LFT315" s="1"/>
      <c r="LFU315" s="1"/>
      <c r="LFV315" s="1"/>
      <c r="LFW315" s="1"/>
      <c r="LFX315" s="1"/>
      <c r="LFY315" s="1"/>
      <c r="LFZ315" s="1"/>
      <c r="LGA315" s="1"/>
      <c r="LGB315" s="1"/>
      <c r="LGC315" s="1"/>
      <c r="LGD315" s="1"/>
      <c r="LGE315" s="1"/>
      <c r="LGF315" s="1"/>
      <c r="LGG315" s="1"/>
      <c r="LGH315" s="1"/>
      <c r="LGI315" s="1"/>
      <c r="LGJ315" s="1"/>
      <c r="LGK315" s="1"/>
      <c r="LGL315" s="1"/>
      <c r="LGM315" s="1"/>
      <c r="LGN315" s="1"/>
      <c r="LGO315" s="1"/>
      <c r="LGP315" s="1"/>
      <c r="LGQ315" s="1"/>
      <c r="LGR315" s="1"/>
      <c r="LGS315" s="1"/>
      <c r="LGT315" s="1"/>
      <c r="LGU315" s="1"/>
      <c r="LGV315" s="1"/>
      <c r="LGW315" s="1"/>
      <c r="LGX315" s="1"/>
      <c r="LGY315" s="1"/>
      <c r="LGZ315" s="1"/>
      <c r="LHA315" s="1"/>
      <c r="LHB315" s="1"/>
      <c r="LHC315" s="1"/>
      <c r="LHD315" s="1"/>
      <c r="LHE315" s="1"/>
      <c r="LHF315" s="1"/>
      <c r="LHG315" s="1"/>
      <c r="LHH315" s="1"/>
      <c r="LHI315" s="1"/>
      <c r="LHJ315" s="1"/>
      <c r="LHK315" s="1"/>
      <c r="LHL315" s="1"/>
      <c r="LHM315" s="1"/>
      <c r="LHN315" s="1"/>
      <c r="LHO315" s="1"/>
      <c r="LHP315" s="1"/>
      <c r="LHQ315" s="1"/>
      <c r="LHR315" s="1"/>
      <c r="LHS315" s="1"/>
      <c r="LHT315" s="1"/>
      <c r="LHU315" s="1"/>
      <c r="LHV315" s="1"/>
      <c r="LHW315" s="1"/>
      <c r="LHX315" s="1"/>
      <c r="LHY315" s="1"/>
      <c r="LHZ315" s="1"/>
      <c r="LIA315" s="1"/>
      <c r="LIB315" s="1"/>
      <c r="LIC315" s="1"/>
      <c r="LID315" s="1"/>
      <c r="LIE315" s="1"/>
      <c r="LIF315" s="1"/>
      <c r="LIG315" s="1"/>
      <c r="LIH315" s="1"/>
      <c r="LII315" s="1"/>
      <c r="LIJ315" s="1"/>
      <c r="LIK315" s="1"/>
      <c r="LIL315" s="1"/>
      <c r="LIM315" s="1"/>
      <c r="LIN315" s="1"/>
      <c r="LIO315" s="1"/>
      <c r="LIP315" s="1"/>
      <c r="LIQ315" s="1"/>
      <c r="LIR315" s="1"/>
      <c r="LIS315" s="1"/>
      <c r="LIT315" s="1"/>
      <c r="LIU315" s="1"/>
      <c r="LIV315" s="1"/>
      <c r="LIW315" s="1"/>
      <c r="LIX315" s="1"/>
      <c r="LIY315" s="1"/>
      <c r="LIZ315" s="1"/>
      <c r="LJA315" s="1"/>
      <c r="LJB315" s="1"/>
      <c r="LJC315" s="1"/>
      <c r="LJD315" s="1"/>
      <c r="LJE315" s="1"/>
      <c r="LJF315" s="1"/>
      <c r="LJG315" s="1"/>
      <c r="LJH315" s="1"/>
      <c r="LJI315" s="1"/>
      <c r="LJJ315" s="1"/>
      <c r="LJK315" s="1"/>
      <c r="LJL315" s="1"/>
      <c r="LJM315" s="1"/>
      <c r="LJN315" s="1"/>
      <c r="LJO315" s="1"/>
      <c r="LJP315" s="1"/>
      <c r="LJQ315" s="1"/>
      <c r="LJR315" s="1"/>
      <c r="LJS315" s="1"/>
      <c r="LJT315" s="1"/>
      <c r="LJU315" s="1"/>
      <c r="LJV315" s="1"/>
      <c r="LJW315" s="1"/>
      <c r="LJX315" s="1"/>
      <c r="LJY315" s="1"/>
      <c r="LJZ315" s="1"/>
      <c r="LKA315" s="1"/>
      <c r="LKB315" s="1"/>
      <c r="LKC315" s="1"/>
      <c r="LKD315" s="1"/>
      <c r="LKE315" s="1"/>
      <c r="LKF315" s="1"/>
      <c r="LKG315" s="1"/>
      <c r="LKH315" s="1"/>
      <c r="LKI315" s="1"/>
      <c r="LKJ315" s="1"/>
      <c r="LKK315" s="1"/>
      <c r="LKL315" s="1"/>
      <c r="LKM315" s="1"/>
      <c r="LKN315" s="1"/>
      <c r="LKO315" s="1"/>
      <c r="LKP315" s="1"/>
      <c r="LKQ315" s="1"/>
      <c r="LKR315" s="1"/>
      <c r="LKS315" s="1"/>
      <c r="LKT315" s="1"/>
      <c r="LKU315" s="1"/>
      <c r="LKV315" s="1"/>
      <c r="LKW315" s="1"/>
      <c r="LKX315" s="1"/>
      <c r="LKY315" s="1"/>
      <c r="LKZ315" s="1"/>
      <c r="LLA315" s="1"/>
      <c r="LLB315" s="1"/>
      <c r="LLC315" s="1"/>
      <c r="LLD315" s="1"/>
      <c r="LLE315" s="1"/>
      <c r="LLF315" s="1"/>
      <c r="LLG315" s="1"/>
      <c r="LLH315" s="1"/>
      <c r="LLI315" s="1"/>
      <c r="LLJ315" s="1"/>
      <c r="LLK315" s="1"/>
      <c r="LLL315" s="1"/>
      <c r="LLM315" s="1"/>
      <c r="LLN315" s="1"/>
      <c r="LLO315" s="1"/>
      <c r="LLP315" s="1"/>
      <c r="LLQ315" s="1"/>
      <c r="LLR315" s="1"/>
      <c r="LLS315" s="1"/>
      <c r="LLT315" s="1"/>
      <c r="LLU315" s="1"/>
      <c r="LLV315" s="1"/>
      <c r="LLW315" s="1"/>
      <c r="LLX315" s="1"/>
      <c r="LLY315" s="1"/>
      <c r="LLZ315" s="1"/>
      <c r="LMA315" s="1"/>
      <c r="LMB315" s="1"/>
      <c r="LMC315" s="1"/>
      <c r="LMD315" s="1"/>
      <c r="LME315" s="1"/>
      <c r="LMF315" s="1"/>
      <c r="LMG315" s="1"/>
      <c r="LMH315" s="1"/>
      <c r="LMI315" s="1"/>
      <c r="LMJ315" s="1"/>
      <c r="LMK315" s="1"/>
      <c r="LML315" s="1"/>
      <c r="LMM315" s="1"/>
      <c r="LMN315" s="1"/>
      <c r="LMO315" s="1"/>
      <c r="LMP315" s="1"/>
      <c r="LMQ315" s="1"/>
      <c r="LMR315" s="1"/>
      <c r="LMS315" s="1"/>
      <c r="LMT315" s="1"/>
      <c r="LMU315" s="1"/>
      <c r="LMV315" s="1"/>
      <c r="LMW315" s="1"/>
      <c r="LMX315" s="1"/>
      <c r="LMY315" s="1"/>
      <c r="LMZ315" s="1"/>
      <c r="LNA315" s="1"/>
      <c r="LNB315" s="1"/>
      <c r="LNC315" s="1"/>
      <c r="LND315" s="1"/>
      <c r="LNE315" s="1"/>
      <c r="LNF315" s="1"/>
      <c r="LNG315" s="1"/>
      <c r="LNH315" s="1"/>
      <c r="LNI315" s="1"/>
      <c r="LNJ315" s="1"/>
      <c r="LNK315" s="1"/>
      <c r="LNL315" s="1"/>
      <c r="LNM315" s="1"/>
      <c r="LNN315" s="1"/>
      <c r="LNO315" s="1"/>
      <c r="LNP315" s="1"/>
      <c r="LNQ315" s="1"/>
      <c r="LNR315" s="1"/>
      <c r="LNS315" s="1"/>
      <c r="LNT315" s="1"/>
      <c r="LNU315" s="1"/>
      <c r="LNV315" s="1"/>
      <c r="LNW315" s="1"/>
      <c r="LNX315" s="1"/>
      <c r="LNY315" s="1"/>
      <c r="LNZ315" s="1"/>
      <c r="LOA315" s="1"/>
      <c r="LOB315" s="1"/>
      <c r="LOC315" s="1"/>
      <c r="LOD315" s="1"/>
      <c r="LOE315" s="1"/>
      <c r="LOF315" s="1"/>
      <c r="LOG315" s="1"/>
      <c r="LOH315" s="1"/>
      <c r="LOI315" s="1"/>
      <c r="LOJ315" s="1"/>
      <c r="LOK315" s="1"/>
      <c r="LOL315" s="1"/>
      <c r="LOM315" s="1"/>
      <c r="LON315" s="1"/>
      <c r="LOO315" s="1"/>
      <c r="LOP315" s="1"/>
      <c r="LOQ315" s="1"/>
      <c r="LOR315" s="1"/>
      <c r="LOS315" s="1"/>
      <c r="LOT315" s="1"/>
      <c r="LOU315" s="1"/>
      <c r="LOV315" s="1"/>
      <c r="LOW315" s="1"/>
      <c r="LOX315" s="1"/>
      <c r="LOY315" s="1"/>
      <c r="LOZ315" s="1"/>
      <c r="LPA315" s="1"/>
      <c r="LPB315" s="1"/>
      <c r="LPC315" s="1"/>
      <c r="LPD315" s="1"/>
      <c r="LPE315" s="1"/>
      <c r="LPF315" s="1"/>
      <c r="LPG315" s="1"/>
      <c r="LPH315" s="1"/>
      <c r="LPI315" s="1"/>
      <c r="LPJ315" s="1"/>
      <c r="LPK315" s="1"/>
      <c r="LPL315" s="1"/>
      <c r="LPM315" s="1"/>
      <c r="LPN315" s="1"/>
      <c r="LPO315" s="1"/>
      <c r="LPP315" s="1"/>
      <c r="LPQ315" s="1"/>
      <c r="LPR315" s="1"/>
      <c r="LPS315" s="1"/>
      <c r="LPT315" s="1"/>
      <c r="LPU315" s="1"/>
      <c r="LPV315" s="1"/>
      <c r="LPW315" s="1"/>
      <c r="LPX315" s="1"/>
      <c r="LPY315" s="1"/>
      <c r="LPZ315" s="1"/>
      <c r="LQA315" s="1"/>
      <c r="LQB315" s="1"/>
      <c r="LQC315" s="1"/>
      <c r="LQD315" s="1"/>
      <c r="LQE315" s="1"/>
      <c r="LQF315" s="1"/>
      <c r="LQG315" s="1"/>
      <c r="LQH315" s="1"/>
      <c r="LQI315" s="1"/>
      <c r="LQJ315" s="1"/>
      <c r="LQK315" s="1"/>
      <c r="LQL315" s="1"/>
      <c r="LQM315" s="1"/>
      <c r="LQN315" s="1"/>
      <c r="LQO315" s="1"/>
      <c r="LQP315" s="1"/>
      <c r="LQQ315" s="1"/>
      <c r="LQR315" s="1"/>
      <c r="LQS315" s="1"/>
      <c r="LQT315" s="1"/>
      <c r="LQU315" s="1"/>
      <c r="LQV315" s="1"/>
      <c r="LQW315" s="1"/>
      <c r="LQX315" s="1"/>
      <c r="LQY315" s="1"/>
      <c r="LQZ315" s="1"/>
      <c r="LRA315" s="1"/>
      <c r="LRB315" s="1"/>
      <c r="LRC315" s="1"/>
      <c r="LRD315" s="1"/>
      <c r="LRE315" s="1"/>
      <c r="LRF315" s="1"/>
      <c r="LRG315" s="1"/>
      <c r="LRH315" s="1"/>
      <c r="LRI315" s="1"/>
      <c r="LRJ315" s="1"/>
      <c r="LRK315" s="1"/>
      <c r="LRL315" s="1"/>
      <c r="LRM315" s="1"/>
      <c r="LRN315" s="1"/>
      <c r="LRO315" s="1"/>
      <c r="LRP315" s="1"/>
      <c r="LRQ315" s="1"/>
      <c r="LRR315" s="1"/>
      <c r="LRS315" s="1"/>
      <c r="LRT315" s="1"/>
      <c r="LRU315" s="1"/>
      <c r="LRV315" s="1"/>
      <c r="LRW315" s="1"/>
      <c r="LRX315" s="1"/>
      <c r="LRY315" s="1"/>
      <c r="LRZ315" s="1"/>
      <c r="LSA315" s="1"/>
      <c r="LSB315" s="1"/>
      <c r="LSC315" s="1"/>
      <c r="LSD315" s="1"/>
      <c r="LSE315" s="1"/>
      <c r="LSF315" s="1"/>
      <c r="LSG315" s="1"/>
      <c r="LSH315" s="1"/>
      <c r="LSI315" s="1"/>
      <c r="LSJ315" s="1"/>
      <c r="LSK315" s="1"/>
      <c r="LSL315" s="1"/>
      <c r="LSM315" s="1"/>
      <c r="LSN315" s="1"/>
      <c r="LSO315" s="1"/>
      <c r="LSP315" s="1"/>
      <c r="LSQ315" s="1"/>
      <c r="LSR315" s="1"/>
      <c r="LSS315" s="1"/>
      <c r="LST315" s="1"/>
      <c r="LSU315" s="1"/>
      <c r="LSV315" s="1"/>
      <c r="LSW315" s="1"/>
      <c r="LSX315" s="1"/>
      <c r="LSY315" s="1"/>
      <c r="LSZ315" s="1"/>
      <c r="LTA315" s="1"/>
      <c r="LTB315" s="1"/>
      <c r="LTC315" s="1"/>
      <c r="LTD315" s="1"/>
      <c r="LTE315" s="1"/>
      <c r="LTF315" s="1"/>
      <c r="LTG315" s="1"/>
      <c r="LTH315" s="1"/>
      <c r="LTI315" s="1"/>
      <c r="LTJ315" s="1"/>
      <c r="LTK315" s="1"/>
      <c r="LTL315" s="1"/>
      <c r="LTM315" s="1"/>
      <c r="LTN315" s="1"/>
      <c r="LTO315" s="1"/>
      <c r="LTP315" s="1"/>
      <c r="LTQ315" s="1"/>
      <c r="LTR315" s="1"/>
      <c r="LTS315" s="1"/>
      <c r="LTT315" s="1"/>
      <c r="LTU315" s="1"/>
      <c r="LTV315" s="1"/>
      <c r="LTW315" s="1"/>
      <c r="LTX315" s="1"/>
      <c r="LTY315" s="1"/>
      <c r="LTZ315" s="1"/>
      <c r="LUA315" s="1"/>
      <c r="LUB315" s="1"/>
      <c r="LUC315" s="1"/>
      <c r="LUD315" s="1"/>
      <c r="LUE315" s="1"/>
      <c r="LUF315" s="1"/>
      <c r="LUG315" s="1"/>
      <c r="LUH315" s="1"/>
      <c r="LUI315" s="1"/>
      <c r="LUJ315" s="1"/>
      <c r="LUK315" s="1"/>
      <c r="LUL315" s="1"/>
      <c r="LUM315" s="1"/>
      <c r="LUN315" s="1"/>
      <c r="LUO315" s="1"/>
      <c r="LUP315" s="1"/>
      <c r="LUQ315" s="1"/>
      <c r="LUR315" s="1"/>
      <c r="LUS315" s="1"/>
      <c r="LUT315" s="1"/>
      <c r="LUU315" s="1"/>
      <c r="LUV315" s="1"/>
      <c r="LUW315" s="1"/>
      <c r="LUX315" s="1"/>
      <c r="LUY315" s="1"/>
      <c r="LUZ315" s="1"/>
      <c r="LVA315" s="1"/>
      <c r="LVB315" s="1"/>
      <c r="LVC315" s="1"/>
      <c r="LVD315" s="1"/>
      <c r="LVE315" s="1"/>
      <c r="LVF315" s="1"/>
      <c r="LVG315" s="1"/>
      <c r="LVH315" s="1"/>
      <c r="LVI315" s="1"/>
      <c r="LVJ315" s="1"/>
      <c r="LVK315" s="1"/>
      <c r="LVL315" s="1"/>
      <c r="LVM315" s="1"/>
      <c r="LVN315" s="1"/>
      <c r="LVO315" s="1"/>
      <c r="LVP315" s="1"/>
      <c r="LVQ315" s="1"/>
      <c r="LVR315" s="1"/>
      <c r="LVS315" s="1"/>
      <c r="LVT315" s="1"/>
      <c r="LVU315" s="1"/>
      <c r="LVV315" s="1"/>
      <c r="LVW315" s="1"/>
      <c r="LVX315" s="1"/>
      <c r="LVY315" s="1"/>
      <c r="LVZ315" s="1"/>
      <c r="LWA315" s="1"/>
      <c r="LWB315" s="1"/>
      <c r="LWC315" s="1"/>
      <c r="LWD315" s="1"/>
      <c r="LWE315" s="1"/>
      <c r="LWF315" s="1"/>
      <c r="LWG315" s="1"/>
      <c r="LWH315" s="1"/>
      <c r="LWI315" s="1"/>
      <c r="LWJ315" s="1"/>
      <c r="LWK315" s="1"/>
      <c r="LWL315" s="1"/>
      <c r="LWM315" s="1"/>
      <c r="LWN315" s="1"/>
      <c r="LWO315" s="1"/>
      <c r="LWP315" s="1"/>
      <c r="LWQ315" s="1"/>
      <c r="LWR315" s="1"/>
      <c r="LWS315" s="1"/>
      <c r="LWT315" s="1"/>
      <c r="LWU315" s="1"/>
      <c r="LWV315" s="1"/>
      <c r="LWW315" s="1"/>
      <c r="LWX315" s="1"/>
      <c r="LWY315" s="1"/>
      <c r="LWZ315" s="1"/>
      <c r="LXA315" s="1"/>
      <c r="LXB315" s="1"/>
      <c r="LXC315" s="1"/>
      <c r="LXD315" s="1"/>
      <c r="LXE315" s="1"/>
      <c r="LXF315" s="1"/>
      <c r="LXG315" s="1"/>
      <c r="LXH315" s="1"/>
      <c r="LXI315" s="1"/>
      <c r="LXJ315" s="1"/>
      <c r="LXK315" s="1"/>
      <c r="LXL315" s="1"/>
      <c r="LXM315" s="1"/>
      <c r="LXN315" s="1"/>
      <c r="LXO315" s="1"/>
      <c r="LXP315" s="1"/>
      <c r="LXQ315" s="1"/>
      <c r="LXR315" s="1"/>
      <c r="LXS315" s="1"/>
      <c r="LXT315" s="1"/>
      <c r="LXU315" s="1"/>
      <c r="LXV315" s="1"/>
      <c r="LXW315" s="1"/>
      <c r="LXX315" s="1"/>
      <c r="LXY315" s="1"/>
      <c r="LXZ315" s="1"/>
      <c r="LYA315" s="1"/>
      <c r="LYB315" s="1"/>
      <c r="LYC315" s="1"/>
      <c r="LYD315" s="1"/>
      <c r="LYE315" s="1"/>
      <c r="LYF315" s="1"/>
      <c r="LYG315" s="1"/>
      <c r="LYH315" s="1"/>
      <c r="LYI315" s="1"/>
      <c r="LYJ315" s="1"/>
      <c r="LYK315" s="1"/>
      <c r="LYL315" s="1"/>
      <c r="LYM315" s="1"/>
      <c r="LYN315" s="1"/>
      <c r="LYO315" s="1"/>
      <c r="LYP315" s="1"/>
      <c r="LYQ315" s="1"/>
      <c r="LYR315" s="1"/>
      <c r="LYS315" s="1"/>
      <c r="LYT315" s="1"/>
      <c r="LYU315" s="1"/>
      <c r="LYV315" s="1"/>
      <c r="LYW315" s="1"/>
      <c r="LYX315" s="1"/>
      <c r="LYY315" s="1"/>
      <c r="LYZ315" s="1"/>
      <c r="LZA315" s="1"/>
      <c r="LZB315" s="1"/>
      <c r="LZC315" s="1"/>
      <c r="LZD315" s="1"/>
      <c r="LZE315" s="1"/>
      <c r="LZF315" s="1"/>
      <c r="LZG315" s="1"/>
      <c r="LZH315" s="1"/>
      <c r="LZI315" s="1"/>
      <c r="LZJ315" s="1"/>
      <c r="LZK315" s="1"/>
      <c r="LZL315" s="1"/>
      <c r="LZM315" s="1"/>
      <c r="LZN315" s="1"/>
      <c r="LZO315" s="1"/>
      <c r="LZP315" s="1"/>
      <c r="LZQ315" s="1"/>
      <c r="LZR315" s="1"/>
      <c r="LZS315" s="1"/>
      <c r="LZT315" s="1"/>
      <c r="LZU315" s="1"/>
      <c r="LZV315" s="1"/>
      <c r="LZW315" s="1"/>
      <c r="LZX315" s="1"/>
      <c r="LZY315" s="1"/>
      <c r="LZZ315" s="1"/>
      <c r="MAA315" s="1"/>
      <c r="MAB315" s="1"/>
      <c r="MAC315" s="1"/>
      <c r="MAD315" s="1"/>
      <c r="MAE315" s="1"/>
      <c r="MAF315" s="1"/>
      <c r="MAG315" s="1"/>
      <c r="MAH315" s="1"/>
      <c r="MAI315" s="1"/>
      <c r="MAJ315" s="1"/>
      <c r="MAK315" s="1"/>
      <c r="MAL315" s="1"/>
      <c r="MAM315" s="1"/>
      <c r="MAN315" s="1"/>
      <c r="MAO315" s="1"/>
      <c r="MAP315" s="1"/>
      <c r="MAQ315" s="1"/>
      <c r="MAR315" s="1"/>
      <c r="MAS315" s="1"/>
      <c r="MAT315" s="1"/>
      <c r="MAU315" s="1"/>
      <c r="MAV315" s="1"/>
      <c r="MAW315" s="1"/>
      <c r="MAX315" s="1"/>
      <c r="MAY315" s="1"/>
      <c r="MAZ315" s="1"/>
      <c r="MBA315" s="1"/>
      <c r="MBB315" s="1"/>
      <c r="MBC315" s="1"/>
      <c r="MBD315" s="1"/>
      <c r="MBE315" s="1"/>
      <c r="MBF315" s="1"/>
      <c r="MBG315" s="1"/>
      <c r="MBH315" s="1"/>
      <c r="MBI315" s="1"/>
      <c r="MBJ315" s="1"/>
      <c r="MBK315" s="1"/>
      <c r="MBL315" s="1"/>
      <c r="MBM315" s="1"/>
      <c r="MBN315" s="1"/>
      <c r="MBO315" s="1"/>
      <c r="MBP315" s="1"/>
      <c r="MBQ315" s="1"/>
      <c r="MBR315" s="1"/>
      <c r="MBS315" s="1"/>
      <c r="MBT315" s="1"/>
      <c r="MBU315" s="1"/>
      <c r="MBV315" s="1"/>
      <c r="MBW315" s="1"/>
      <c r="MBX315" s="1"/>
      <c r="MBY315" s="1"/>
      <c r="MBZ315" s="1"/>
      <c r="MCA315" s="1"/>
      <c r="MCB315" s="1"/>
      <c r="MCC315" s="1"/>
      <c r="MCD315" s="1"/>
      <c r="MCE315" s="1"/>
      <c r="MCF315" s="1"/>
      <c r="MCG315" s="1"/>
      <c r="MCH315" s="1"/>
      <c r="MCI315" s="1"/>
      <c r="MCJ315" s="1"/>
      <c r="MCK315" s="1"/>
      <c r="MCL315" s="1"/>
      <c r="MCM315" s="1"/>
      <c r="MCN315" s="1"/>
      <c r="MCO315" s="1"/>
      <c r="MCP315" s="1"/>
      <c r="MCQ315" s="1"/>
      <c r="MCR315" s="1"/>
      <c r="MCS315" s="1"/>
      <c r="MCT315" s="1"/>
      <c r="MCU315" s="1"/>
      <c r="MCV315" s="1"/>
      <c r="MCW315" s="1"/>
      <c r="MCX315" s="1"/>
      <c r="MCY315" s="1"/>
      <c r="MCZ315" s="1"/>
      <c r="MDA315" s="1"/>
      <c r="MDB315" s="1"/>
      <c r="MDC315" s="1"/>
      <c r="MDD315" s="1"/>
      <c r="MDE315" s="1"/>
      <c r="MDF315" s="1"/>
      <c r="MDG315" s="1"/>
      <c r="MDH315" s="1"/>
      <c r="MDI315" s="1"/>
      <c r="MDJ315" s="1"/>
      <c r="MDK315" s="1"/>
      <c r="MDL315" s="1"/>
      <c r="MDM315" s="1"/>
      <c r="MDN315" s="1"/>
      <c r="MDO315" s="1"/>
      <c r="MDP315" s="1"/>
      <c r="MDQ315" s="1"/>
      <c r="MDR315" s="1"/>
      <c r="MDS315" s="1"/>
      <c r="MDT315" s="1"/>
      <c r="MDU315" s="1"/>
      <c r="MDV315" s="1"/>
      <c r="MDW315" s="1"/>
      <c r="MDX315" s="1"/>
      <c r="MDY315" s="1"/>
      <c r="MDZ315" s="1"/>
      <c r="MEA315" s="1"/>
      <c r="MEB315" s="1"/>
      <c r="MEC315" s="1"/>
      <c r="MED315" s="1"/>
      <c r="MEE315" s="1"/>
      <c r="MEF315" s="1"/>
      <c r="MEG315" s="1"/>
      <c r="MEH315" s="1"/>
      <c r="MEI315" s="1"/>
      <c r="MEJ315" s="1"/>
      <c r="MEK315" s="1"/>
      <c r="MEL315" s="1"/>
      <c r="MEM315" s="1"/>
      <c r="MEN315" s="1"/>
      <c r="MEO315" s="1"/>
      <c r="MEP315" s="1"/>
      <c r="MEQ315" s="1"/>
      <c r="MER315" s="1"/>
      <c r="MES315" s="1"/>
      <c r="MET315" s="1"/>
      <c r="MEU315" s="1"/>
      <c r="MEV315" s="1"/>
      <c r="MEW315" s="1"/>
      <c r="MEX315" s="1"/>
      <c r="MEY315" s="1"/>
      <c r="MEZ315" s="1"/>
      <c r="MFA315" s="1"/>
      <c r="MFB315" s="1"/>
      <c r="MFC315" s="1"/>
      <c r="MFD315" s="1"/>
      <c r="MFE315" s="1"/>
      <c r="MFF315" s="1"/>
      <c r="MFG315" s="1"/>
      <c r="MFH315" s="1"/>
      <c r="MFI315" s="1"/>
      <c r="MFJ315" s="1"/>
      <c r="MFK315" s="1"/>
      <c r="MFL315" s="1"/>
      <c r="MFM315" s="1"/>
      <c r="MFN315" s="1"/>
      <c r="MFO315" s="1"/>
      <c r="MFP315" s="1"/>
      <c r="MFQ315" s="1"/>
      <c r="MFR315" s="1"/>
      <c r="MFS315" s="1"/>
      <c r="MFT315" s="1"/>
      <c r="MFU315" s="1"/>
      <c r="MFV315" s="1"/>
      <c r="MFW315" s="1"/>
      <c r="MFX315" s="1"/>
      <c r="MFY315" s="1"/>
      <c r="MFZ315" s="1"/>
      <c r="MGA315" s="1"/>
      <c r="MGB315" s="1"/>
      <c r="MGC315" s="1"/>
      <c r="MGD315" s="1"/>
      <c r="MGE315" s="1"/>
      <c r="MGF315" s="1"/>
      <c r="MGG315" s="1"/>
      <c r="MGH315" s="1"/>
      <c r="MGI315" s="1"/>
      <c r="MGJ315" s="1"/>
      <c r="MGK315" s="1"/>
      <c r="MGL315" s="1"/>
      <c r="MGM315" s="1"/>
      <c r="MGN315" s="1"/>
      <c r="MGO315" s="1"/>
      <c r="MGP315" s="1"/>
      <c r="MGQ315" s="1"/>
      <c r="MGR315" s="1"/>
      <c r="MGS315" s="1"/>
      <c r="MGT315" s="1"/>
      <c r="MGU315" s="1"/>
      <c r="MGV315" s="1"/>
      <c r="MGW315" s="1"/>
      <c r="MGX315" s="1"/>
      <c r="MGY315" s="1"/>
      <c r="MGZ315" s="1"/>
      <c r="MHA315" s="1"/>
      <c r="MHB315" s="1"/>
      <c r="MHC315" s="1"/>
      <c r="MHD315" s="1"/>
      <c r="MHE315" s="1"/>
      <c r="MHF315" s="1"/>
      <c r="MHG315" s="1"/>
      <c r="MHH315" s="1"/>
      <c r="MHI315" s="1"/>
      <c r="MHJ315" s="1"/>
      <c r="MHK315" s="1"/>
      <c r="MHL315" s="1"/>
      <c r="MHM315" s="1"/>
      <c r="MHN315" s="1"/>
      <c r="MHO315" s="1"/>
      <c r="MHP315" s="1"/>
      <c r="MHQ315" s="1"/>
      <c r="MHR315" s="1"/>
      <c r="MHS315" s="1"/>
      <c r="MHT315" s="1"/>
      <c r="MHU315" s="1"/>
      <c r="MHV315" s="1"/>
      <c r="MHW315" s="1"/>
      <c r="MHX315" s="1"/>
      <c r="MHY315" s="1"/>
      <c r="MHZ315" s="1"/>
      <c r="MIA315" s="1"/>
      <c r="MIB315" s="1"/>
      <c r="MIC315" s="1"/>
      <c r="MID315" s="1"/>
      <c r="MIE315" s="1"/>
      <c r="MIF315" s="1"/>
      <c r="MIG315" s="1"/>
      <c r="MIH315" s="1"/>
      <c r="MII315" s="1"/>
      <c r="MIJ315" s="1"/>
      <c r="MIK315" s="1"/>
      <c r="MIL315" s="1"/>
      <c r="MIM315" s="1"/>
      <c r="MIN315" s="1"/>
      <c r="MIO315" s="1"/>
      <c r="MIP315" s="1"/>
      <c r="MIQ315" s="1"/>
      <c r="MIR315" s="1"/>
      <c r="MIS315" s="1"/>
      <c r="MIT315" s="1"/>
      <c r="MIU315" s="1"/>
      <c r="MIV315" s="1"/>
      <c r="MIW315" s="1"/>
      <c r="MIX315" s="1"/>
      <c r="MIY315" s="1"/>
      <c r="MIZ315" s="1"/>
      <c r="MJA315" s="1"/>
      <c r="MJB315" s="1"/>
      <c r="MJC315" s="1"/>
      <c r="MJD315" s="1"/>
      <c r="MJE315" s="1"/>
      <c r="MJF315" s="1"/>
      <c r="MJG315" s="1"/>
      <c r="MJH315" s="1"/>
      <c r="MJI315" s="1"/>
      <c r="MJJ315" s="1"/>
      <c r="MJK315" s="1"/>
      <c r="MJL315" s="1"/>
      <c r="MJM315" s="1"/>
      <c r="MJN315" s="1"/>
      <c r="MJO315" s="1"/>
      <c r="MJP315" s="1"/>
      <c r="MJQ315" s="1"/>
      <c r="MJR315" s="1"/>
      <c r="MJS315" s="1"/>
      <c r="MJT315" s="1"/>
      <c r="MJU315" s="1"/>
      <c r="MJV315" s="1"/>
      <c r="MJW315" s="1"/>
      <c r="MJX315" s="1"/>
      <c r="MJY315" s="1"/>
      <c r="MJZ315" s="1"/>
      <c r="MKA315" s="1"/>
      <c r="MKB315" s="1"/>
      <c r="MKC315" s="1"/>
      <c r="MKD315" s="1"/>
      <c r="MKE315" s="1"/>
      <c r="MKF315" s="1"/>
      <c r="MKG315" s="1"/>
      <c r="MKH315" s="1"/>
      <c r="MKI315" s="1"/>
      <c r="MKJ315" s="1"/>
      <c r="MKK315" s="1"/>
      <c r="MKL315" s="1"/>
      <c r="MKM315" s="1"/>
      <c r="MKN315" s="1"/>
      <c r="MKO315" s="1"/>
      <c r="MKP315" s="1"/>
      <c r="MKQ315" s="1"/>
      <c r="MKR315" s="1"/>
      <c r="MKS315" s="1"/>
      <c r="MKT315" s="1"/>
      <c r="MKU315" s="1"/>
      <c r="MKV315" s="1"/>
      <c r="MKW315" s="1"/>
      <c r="MKX315" s="1"/>
      <c r="MKY315" s="1"/>
      <c r="MKZ315" s="1"/>
      <c r="MLA315" s="1"/>
      <c r="MLB315" s="1"/>
      <c r="MLC315" s="1"/>
      <c r="MLD315" s="1"/>
      <c r="MLE315" s="1"/>
      <c r="MLF315" s="1"/>
      <c r="MLG315" s="1"/>
      <c r="MLH315" s="1"/>
      <c r="MLI315" s="1"/>
      <c r="MLJ315" s="1"/>
      <c r="MLK315" s="1"/>
      <c r="MLL315" s="1"/>
      <c r="MLM315" s="1"/>
      <c r="MLN315" s="1"/>
      <c r="MLO315" s="1"/>
      <c r="MLP315" s="1"/>
      <c r="MLQ315" s="1"/>
      <c r="MLR315" s="1"/>
      <c r="MLS315" s="1"/>
      <c r="MLT315" s="1"/>
      <c r="MLU315" s="1"/>
      <c r="MLV315" s="1"/>
      <c r="MLW315" s="1"/>
      <c r="MLX315" s="1"/>
      <c r="MLY315" s="1"/>
      <c r="MLZ315" s="1"/>
      <c r="MMA315" s="1"/>
      <c r="MMB315" s="1"/>
      <c r="MMC315" s="1"/>
      <c r="MMD315" s="1"/>
      <c r="MME315" s="1"/>
      <c r="MMF315" s="1"/>
      <c r="MMG315" s="1"/>
      <c r="MMH315" s="1"/>
      <c r="MMI315" s="1"/>
      <c r="MMJ315" s="1"/>
      <c r="MMK315" s="1"/>
      <c r="MML315" s="1"/>
      <c r="MMM315" s="1"/>
      <c r="MMN315" s="1"/>
      <c r="MMO315" s="1"/>
      <c r="MMP315" s="1"/>
      <c r="MMQ315" s="1"/>
      <c r="MMR315" s="1"/>
      <c r="MMS315" s="1"/>
      <c r="MMT315" s="1"/>
      <c r="MMU315" s="1"/>
      <c r="MMV315" s="1"/>
      <c r="MMW315" s="1"/>
      <c r="MMX315" s="1"/>
      <c r="MMY315" s="1"/>
      <c r="MMZ315" s="1"/>
      <c r="MNA315" s="1"/>
      <c r="MNB315" s="1"/>
      <c r="MNC315" s="1"/>
      <c r="MND315" s="1"/>
      <c r="MNE315" s="1"/>
      <c r="MNF315" s="1"/>
      <c r="MNG315" s="1"/>
      <c r="MNH315" s="1"/>
      <c r="MNI315" s="1"/>
      <c r="MNJ315" s="1"/>
      <c r="MNK315" s="1"/>
      <c r="MNL315" s="1"/>
      <c r="MNM315" s="1"/>
      <c r="MNN315" s="1"/>
      <c r="MNO315" s="1"/>
      <c r="MNP315" s="1"/>
      <c r="MNQ315" s="1"/>
      <c r="MNR315" s="1"/>
      <c r="MNS315" s="1"/>
      <c r="MNT315" s="1"/>
      <c r="MNU315" s="1"/>
      <c r="MNV315" s="1"/>
      <c r="MNW315" s="1"/>
      <c r="MNX315" s="1"/>
      <c r="MNY315" s="1"/>
      <c r="MNZ315" s="1"/>
      <c r="MOA315" s="1"/>
      <c r="MOB315" s="1"/>
      <c r="MOC315" s="1"/>
      <c r="MOD315" s="1"/>
      <c r="MOE315" s="1"/>
      <c r="MOF315" s="1"/>
      <c r="MOG315" s="1"/>
      <c r="MOH315" s="1"/>
      <c r="MOI315" s="1"/>
      <c r="MOJ315" s="1"/>
      <c r="MOK315" s="1"/>
      <c r="MOL315" s="1"/>
      <c r="MOM315" s="1"/>
      <c r="MON315" s="1"/>
      <c r="MOO315" s="1"/>
      <c r="MOP315" s="1"/>
      <c r="MOQ315" s="1"/>
      <c r="MOR315" s="1"/>
      <c r="MOS315" s="1"/>
      <c r="MOT315" s="1"/>
      <c r="MOU315" s="1"/>
      <c r="MOV315" s="1"/>
      <c r="MOW315" s="1"/>
      <c r="MOX315" s="1"/>
      <c r="MOY315" s="1"/>
      <c r="MOZ315" s="1"/>
      <c r="MPA315" s="1"/>
      <c r="MPB315" s="1"/>
      <c r="MPC315" s="1"/>
      <c r="MPD315" s="1"/>
      <c r="MPE315" s="1"/>
      <c r="MPF315" s="1"/>
      <c r="MPG315" s="1"/>
      <c r="MPH315" s="1"/>
      <c r="MPI315" s="1"/>
      <c r="MPJ315" s="1"/>
      <c r="MPK315" s="1"/>
      <c r="MPL315" s="1"/>
      <c r="MPM315" s="1"/>
      <c r="MPN315" s="1"/>
      <c r="MPO315" s="1"/>
      <c r="MPP315" s="1"/>
      <c r="MPQ315" s="1"/>
      <c r="MPR315" s="1"/>
      <c r="MPS315" s="1"/>
      <c r="MPT315" s="1"/>
      <c r="MPU315" s="1"/>
      <c r="MPV315" s="1"/>
      <c r="MPW315" s="1"/>
      <c r="MPX315" s="1"/>
      <c r="MPY315" s="1"/>
      <c r="MPZ315" s="1"/>
      <c r="MQA315" s="1"/>
      <c r="MQB315" s="1"/>
      <c r="MQC315" s="1"/>
      <c r="MQD315" s="1"/>
      <c r="MQE315" s="1"/>
      <c r="MQF315" s="1"/>
      <c r="MQG315" s="1"/>
      <c r="MQH315" s="1"/>
      <c r="MQI315" s="1"/>
      <c r="MQJ315" s="1"/>
      <c r="MQK315" s="1"/>
      <c r="MQL315" s="1"/>
      <c r="MQM315" s="1"/>
      <c r="MQN315" s="1"/>
      <c r="MQO315" s="1"/>
      <c r="MQP315" s="1"/>
      <c r="MQQ315" s="1"/>
      <c r="MQR315" s="1"/>
      <c r="MQS315" s="1"/>
      <c r="MQT315" s="1"/>
      <c r="MQU315" s="1"/>
      <c r="MQV315" s="1"/>
      <c r="MQW315" s="1"/>
      <c r="MQX315" s="1"/>
      <c r="MQY315" s="1"/>
      <c r="MQZ315" s="1"/>
      <c r="MRA315" s="1"/>
      <c r="MRB315" s="1"/>
      <c r="MRC315" s="1"/>
      <c r="MRD315" s="1"/>
      <c r="MRE315" s="1"/>
      <c r="MRF315" s="1"/>
      <c r="MRG315" s="1"/>
      <c r="MRH315" s="1"/>
      <c r="MRI315" s="1"/>
      <c r="MRJ315" s="1"/>
      <c r="MRK315" s="1"/>
      <c r="MRL315" s="1"/>
      <c r="MRM315" s="1"/>
      <c r="MRN315" s="1"/>
      <c r="MRO315" s="1"/>
      <c r="MRP315" s="1"/>
      <c r="MRQ315" s="1"/>
      <c r="MRR315" s="1"/>
      <c r="MRS315" s="1"/>
      <c r="MRT315" s="1"/>
      <c r="MRU315" s="1"/>
      <c r="MRV315" s="1"/>
      <c r="MRW315" s="1"/>
      <c r="MRX315" s="1"/>
      <c r="MRY315" s="1"/>
      <c r="MRZ315" s="1"/>
      <c r="MSA315" s="1"/>
      <c r="MSB315" s="1"/>
      <c r="MSC315" s="1"/>
      <c r="MSD315" s="1"/>
      <c r="MSE315" s="1"/>
      <c r="MSF315" s="1"/>
      <c r="MSG315" s="1"/>
      <c r="MSH315" s="1"/>
      <c r="MSI315" s="1"/>
      <c r="MSJ315" s="1"/>
      <c r="MSK315" s="1"/>
      <c r="MSL315" s="1"/>
      <c r="MSM315" s="1"/>
      <c r="MSN315" s="1"/>
      <c r="MSO315" s="1"/>
      <c r="MSP315" s="1"/>
      <c r="MSQ315" s="1"/>
      <c r="MSR315" s="1"/>
      <c r="MSS315" s="1"/>
      <c r="MST315" s="1"/>
      <c r="MSU315" s="1"/>
      <c r="MSV315" s="1"/>
      <c r="MSW315" s="1"/>
      <c r="MSX315" s="1"/>
      <c r="MSY315" s="1"/>
      <c r="MSZ315" s="1"/>
      <c r="MTA315" s="1"/>
      <c r="MTB315" s="1"/>
      <c r="MTC315" s="1"/>
      <c r="MTD315" s="1"/>
      <c r="MTE315" s="1"/>
      <c r="MTF315" s="1"/>
      <c r="MTG315" s="1"/>
      <c r="MTH315" s="1"/>
      <c r="MTI315" s="1"/>
      <c r="MTJ315" s="1"/>
      <c r="MTK315" s="1"/>
      <c r="MTL315" s="1"/>
      <c r="MTM315" s="1"/>
      <c r="MTN315" s="1"/>
      <c r="MTO315" s="1"/>
      <c r="MTP315" s="1"/>
      <c r="MTQ315" s="1"/>
      <c r="MTR315" s="1"/>
      <c r="MTS315" s="1"/>
      <c r="MTT315" s="1"/>
      <c r="MTU315" s="1"/>
      <c r="MTV315" s="1"/>
      <c r="MTW315" s="1"/>
      <c r="MTX315" s="1"/>
      <c r="MTY315" s="1"/>
      <c r="MTZ315" s="1"/>
      <c r="MUA315" s="1"/>
      <c r="MUB315" s="1"/>
      <c r="MUC315" s="1"/>
      <c r="MUD315" s="1"/>
      <c r="MUE315" s="1"/>
      <c r="MUF315" s="1"/>
      <c r="MUG315" s="1"/>
      <c r="MUH315" s="1"/>
      <c r="MUI315" s="1"/>
      <c r="MUJ315" s="1"/>
      <c r="MUK315" s="1"/>
      <c r="MUL315" s="1"/>
      <c r="MUM315" s="1"/>
      <c r="MUN315" s="1"/>
      <c r="MUO315" s="1"/>
      <c r="MUP315" s="1"/>
      <c r="MUQ315" s="1"/>
      <c r="MUR315" s="1"/>
      <c r="MUS315" s="1"/>
      <c r="MUT315" s="1"/>
      <c r="MUU315" s="1"/>
      <c r="MUV315" s="1"/>
      <c r="MUW315" s="1"/>
      <c r="MUX315" s="1"/>
      <c r="MUY315" s="1"/>
      <c r="MUZ315" s="1"/>
      <c r="MVA315" s="1"/>
      <c r="MVB315" s="1"/>
      <c r="MVC315" s="1"/>
      <c r="MVD315" s="1"/>
      <c r="MVE315" s="1"/>
      <c r="MVF315" s="1"/>
      <c r="MVG315" s="1"/>
      <c r="MVH315" s="1"/>
      <c r="MVI315" s="1"/>
      <c r="MVJ315" s="1"/>
      <c r="MVK315" s="1"/>
      <c r="MVL315" s="1"/>
      <c r="MVM315" s="1"/>
      <c r="MVN315" s="1"/>
      <c r="MVO315" s="1"/>
      <c r="MVP315" s="1"/>
      <c r="MVQ315" s="1"/>
      <c r="MVR315" s="1"/>
      <c r="MVS315" s="1"/>
      <c r="MVT315" s="1"/>
      <c r="MVU315" s="1"/>
      <c r="MVV315" s="1"/>
      <c r="MVW315" s="1"/>
      <c r="MVX315" s="1"/>
      <c r="MVY315" s="1"/>
      <c r="MVZ315" s="1"/>
      <c r="MWA315" s="1"/>
      <c r="MWB315" s="1"/>
      <c r="MWC315" s="1"/>
      <c r="MWD315" s="1"/>
      <c r="MWE315" s="1"/>
      <c r="MWF315" s="1"/>
      <c r="MWG315" s="1"/>
      <c r="MWH315" s="1"/>
      <c r="MWI315" s="1"/>
      <c r="MWJ315" s="1"/>
      <c r="MWK315" s="1"/>
      <c r="MWL315" s="1"/>
      <c r="MWM315" s="1"/>
      <c r="MWN315" s="1"/>
      <c r="MWO315" s="1"/>
      <c r="MWP315" s="1"/>
      <c r="MWQ315" s="1"/>
      <c r="MWR315" s="1"/>
      <c r="MWS315" s="1"/>
      <c r="MWT315" s="1"/>
      <c r="MWU315" s="1"/>
      <c r="MWV315" s="1"/>
      <c r="MWW315" s="1"/>
      <c r="MWX315" s="1"/>
      <c r="MWY315" s="1"/>
      <c r="MWZ315" s="1"/>
      <c r="MXA315" s="1"/>
      <c r="MXB315" s="1"/>
      <c r="MXC315" s="1"/>
      <c r="MXD315" s="1"/>
      <c r="MXE315" s="1"/>
      <c r="MXF315" s="1"/>
      <c r="MXG315" s="1"/>
      <c r="MXH315" s="1"/>
      <c r="MXI315" s="1"/>
      <c r="MXJ315" s="1"/>
      <c r="MXK315" s="1"/>
      <c r="MXL315" s="1"/>
      <c r="MXM315" s="1"/>
      <c r="MXN315" s="1"/>
      <c r="MXO315" s="1"/>
      <c r="MXP315" s="1"/>
      <c r="MXQ315" s="1"/>
      <c r="MXR315" s="1"/>
      <c r="MXS315" s="1"/>
      <c r="MXT315" s="1"/>
      <c r="MXU315" s="1"/>
      <c r="MXV315" s="1"/>
      <c r="MXW315" s="1"/>
      <c r="MXX315" s="1"/>
      <c r="MXY315" s="1"/>
      <c r="MXZ315" s="1"/>
      <c r="MYA315" s="1"/>
      <c r="MYB315" s="1"/>
      <c r="MYC315" s="1"/>
      <c r="MYD315" s="1"/>
      <c r="MYE315" s="1"/>
      <c r="MYF315" s="1"/>
      <c r="MYG315" s="1"/>
      <c r="MYH315" s="1"/>
      <c r="MYI315" s="1"/>
      <c r="MYJ315" s="1"/>
      <c r="MYK315" s="1"/>
      <c r="MYL315" s="1"/>
      <c r="MYM315" s="1"/>
      <c r="MYN315" s="1"/>
      <c r="MYO315" s="1"/>
      <c r="MYP315" s="1"/>
      <c r="MYQ315" s="1"/>
      <c r="MYR315" s="1"/>
      <c r="MYS315" s="1"/>
      <c r="MYT315" s="1"/>
      <c r="MYU315" s="1"/>
      <c r="MYV315" s="1"/>
      <c r="MYW315" s="1"/>
      <c r="MYX315" s="1"/>
      <c r="MYY315" s="1"/>
      <c r="MYZ315" s="1"/>
      <c r="MZA315" s="1"/>
      <c r="MZB315" s="1"/>
      <c r="MZC315" s="1"/>
      <c r="MZD315" s="1"/>
      <c r="MZE315" s="1"/>
      <c r="MZF315" s="1"/>
      <c r="MZG315" s="1"/>
      <c r="MZH315" s="1"/>
      <c r="MZI315" s="1"/>
      <c r="MZJ315" s="1"/>
      <c r="MZK315" s="1"/>
      <c r="MZL315" s="1"/>
      <c r="MZM315" s="1"/>
      <c r="MZN315" s="1"/>
      <c r="MZO315" s="1"/>
      <c r="MZP315" s="1"/>
      <c r="MZQ315" s="1"/>
      <c r="MZR315" s="1"/>
      <c r="MZS315" s="1"/>
      <c r="MZT315" s="1"/>
      <c r="MZU315" s="1"/>
      <c r="MZV315" s="1"/>
      <c r="MZW315" s="1"/>
      <c r="MZX315" s="1"/>
      <c r="MZY315" s="1"/>
      <c r="MZZ315" s="1"/>
      <c r="NAA315" s="1"/>
      <c r="NAB315" s="1"/>
      <c r="NAC315" s="1"/>
      <c r="NAD315" s="1"/>
      <c r="NAE315" s="1"/>
      <c r="NAF315" s="1"/>
      <c r="NAG315" s="1"/>
      <c r="NAH315" s="1"/>
      <c r="NAI315" s="1"/>
      <c r="NAJ315" s="1"/>
      <c r="NAK315" s="1"/>
      <c r="NAL315" s="1"/>
      <c r="NAM315" s="1"/>
      <c r="NAN315" s="1"/>
      <c r="NAO315" s="1"/>
      <c r="NAP315" s="1"/>
      <c r="NAQ315" s="1"/>
      <c r="NAR315" s="1"/>
      <c r="NAS315" s="1"/>
      <c r="NAT315" s="1"/>
      <c r="NAU315" s="1"/>
      <c r="NAV315" s="1"/>
      <c r="NAW315" s="1"/>
      <c r="NAX315" s="1"/>
      <c r="NAY315" s="1"/>
      <c r="NAZ315" s="1"/>
      <c r="NBA315" s="1"/>
      <c r="NBB315" s="1"/>
      <c r="NBC315" s="1"/>
      <c r="NBD315" s="1"/>
      <c r="NBE315" s="1"/>
      <c r="NBF315" s="1"/>
      <c r="NBG315" s="1"/>
      <c r="NBH315" s="1"/>
      <c r="NBI315" s="1"/>
      <c r="NBJ315" s="1"/>
      <c r="NBK315" s="1"/>
      <c r="NBL315" s="1"/>
      <c r="NBM315" s="1"/>
      <c r="NBN315" s="1"/>
      <c r="NBO315" s="1"/>
      <c r="NBP315" s="1"/>
      <c r="NBQ315" s="1"/>
      <c r="NBR315" s="1"/>
      <c r="NBS315" s="1"/>
      <c r="NBT315" s="1"/>
      <c r="NBU315" s="1"/>
      <c r="NBV315" s="1"/>
      <c r="NBW315" s="1"/>
      <c r="NBX315" s="1"/>
      <c r="NBY315" s="1"/>
      <c r="NBZ315" s="1"/>
      <c r="NCA315" s="1"/>
      <c r="NCB315" s="1"/>
      <c r="NCC315" s="1"/>
      <c r="NCD315" s="1"/>
      <c r="NCE315" s="1"/>
      <c r="NCF315" s="1"/>
      <c r="NCG315" s="1"/>
      <c r="NCH315" s="1"/>
      <c r="NCI315" s="1"/>
      <c r="NCJ315" s="1"/>
      <c r="NCK315" s="1"/>
      <c r="NCL315" s="1"/>
      <c r="NCM315" s="1"/>
      <c r="NCN315" s="1"/>
      <c r="NCO315" s="1"/>
      <c r="NCP315" s="1"/>
      <c r="NCQ315" s="1"/>
      <c r="NCR315" s="1"/>
      <c r="NCS315" s="1"/>
      <c r="NCT315" s="1"/>
      <c r="NCU315" s="1"/>
      <c r="NCV315" s="1"/>
      <c r="NCW315" s="1"/>
      <c r="NCX315" s="1"/>
      <c r="NCY315" s="1"/>
      <c r="NCZ315" s="1"/>
      <c r="NDA315" s="1"/>
      <c r="NDB315" s="1"/>
      <c r="NDC315" s="1"/>
      <c r="NDD315" s="1"/>
      <c r="NDE315" s="1"/>
      <c r="NDF315" s="1"/>
      <c r="NDG315" s="1"/>
      <c r="NDH315" s="1"/>
      <c r="NDI315" s="1"/>
      <c r="NDJ315" s="1"/>
      <c r="NDK315" s="1"/>
      <c r="NDL315" s="1"/>
      <c r="NDM315" s="1"/>
      <c r="NDN315" s="1"/>
      <c r="NDO315" s="1"/>
      <c r="NDP315" s="1"/>
      <c r="NDQ315" s="1"/>
      <c r="NDR315" s="1"/>
      <c r="NDS315" s="1"/>
      <c r="NDT315" s="1"/>
      <c r="NDU315" s="1"/>
      <c r="NDV315" s="1"/>
      <c r="NDW315" s="1"/>
      <c r="NDX315" s="1"/>
      <c r="NDY315" s="1"/>
      <c r="NDZ315" s="1"/>
      <c r="NEA315" s="1"/>
      <c r="NEB315" s="1"/>
      <c r="NEC315" s="1"/>
      <c r="NED315" s="1"/>
      <c r="NEE315" s="1"/>
      <c r="NEF315" s="1"/>
      <c r="NEG315" s="1"/>
      <c r="NEH315" s="1"/>
      <c r="NEI315" s="1"/>
      <c r="NEJ315" s="1"/>
      <c r="NEK315" s="1"/>
      <c r="NEL315" s="1"/>
      <c r="NEM315" s="1"/>
      <c r="NEN315" s="1"/>
      <c r="NEO315" s="1"/>
      <c r="NEP315" s="1"/>
      <c r="NEQ315" s="1"/>
      <c r="NER315" s="1"/>
      <c r="NES315" s="1"/>
      <c r="NET315" s="1"/>
      <c r="NEU315" s="1"/>
      <c r="NEV315" s="1"/>
      <c r="NEW315" s="1"/>
      <c r="NEX315" s="1"/>
      <c r="NEY315" s="1"/>
      <c r="NEZ315" s="1"/>
      <c r="NFA315" s="1"/>
      <c r="NFB315" s="1"/>
      <c r="NFC315" s="1"/>
      <c r="NFD315" s="1"/>
      <c r="NFE315" s="1"/>
      <c r="NFF315" s="1"/>
      <c r="NFG315" s="1"/>
      <c r="NFH315" s="1"/>
      <c r="NFI315" s="1"/>
      <c r="NFJ315" s="1"/>
      <c r="NFK315" s="1"/>
      <c r="NFL315" s="1"/>
      <c r="NFM315" s="1"/>
      <c r="NFN315" s="1"/>
      <c r="NFO315" s="1"/>
      <c r="NFP315" s="1"/>
      <c r="NFQ315" s="1"/>
      <c r="NFR315" s="1"/>
      <c r="NFS315" s="1"/>
      <c r="NFT315" s="1"/>
      <c r="NFU315" s="1"/>
      <c r="NFV315" s="1"/>
      <c r="NFW315" s="1"/>
      <c r="NFX315" s="1"/>
      <c r="NFY315" s="1"/>
      <c r="NFZ315" s="1"/>
      <c r="NGA315" s="1"/>
      <c r="NGB315" s="1"/>
      <c r="NGC315" s="1"/>
      <c r="NGD315" s="1"/>
      <c r="NGE315" s="1"/>
      <c r="NGF315" s="1"/>
      <c r="NGG315" s="1"/>
      <c r="NGH315" s="1"/>
      <c r="NGI315" s="1"/>
      <c r="NGJ315" s="1"/>
      <c r="NGK315" s="1"/>
      <c r="NGL315" s="1"/>
      <c r="NGM315" s="1"/>
      <c r="NGN315" s="1"/>
      <c r="NGO315" s="1"/>
      <c r="NGP315" s="1"/>
      <c r="NGQ315" s="1"/>
      <c r="NGR315" s="1"/>
      <c r="NGS315" s="1"/>
      <c r="NGT315" s="1"/>
      <c r="NGU315" s="1"/>
      <c r="NGV315" s="1"/>
      <c r="NGW315" s="1"/>
      <c r="NGX315" s="1"/>
      <c r="NGY315" s="1"/>
      <c r="NGZ315" s="1"/>
      <c r="NHA315" s="1"/>
      <c r="NHB315" s="1"/>
      <c r="NHC315" s="1"/>
      <c r="NHD315" s="1"/>
      <c r="NHE315" s="1"/>
      <c r="NHF315" s="1"/>
      <c r="NHG315" s="1"/>
      <c r="NHH315" s="1"/>
      <c r="NHI315" s="1"/>
      <c r="NHJ315" s="1"/>
      <c r="NHK315" s="1"/>
      <c r="NHL315" s="1"/>
      <c r="NHM315" s="1"/>
      <c r="NHN315" s="1"/>
      <c r="NHO315" s="1"/>
      <c r="NHP315" s="1"/>
      <c r="NHQ315" s="1"/>
      <c r="NHR315" s="1"/>
      <c r="NHS315" s="1"/>
      <c r="NHT315" s="1"/>
      <c r="NHU315" s="1"/>
      <c r="NHV315" s="1"/>
      <c r="NHW315" s="1"/>
      <c r="NHX315" s="1"/>
      <c r="NHY315" s="1"/>
      <c r="NHZ315" s="1"/>
      <c r="NIA315" s="1"/>
      <c r="NIB315" s="1"/>
      <c r="NIC315" s="1"/>
      <c r="NID315" s="1"/>
      <c r="NIE315" s="1"/>
      <c r="NIF315" s="1"/>
      <c r="NIG315" s="1"/>
      <c r="NIH315" s="1"/>
      <c r="NII315" s="1"/>
      <c r="NIJ315" s="1"/>
      <c r="NIK315" s="1"/>
      <c r="NIL315" s="1"/>
      <c r="NIM315" s="1"/>
      <c r="NIN315" s="1"/>
      <c r="NIO315" s="1"/>
      <c r="NIP315" s="1"/>
      <c r="NIQ315" s="1"/>
      <c r="NIR315" s="1"/>
      <c r="NIS315" s="1"/>
      <c r="NIT315" s="1"/>
      <c r="NIU315" s="1"/>
      <c r="NIV315" s="1"/>
      <c r="NIW315" s="1"/>
      <c r="NIX315" s="1"/>
      <c r="NIY315" s="1"/>
      <c r="NIZ315" s="1"/>
      <c r="NJA315" s="1"/>
      <c r="NJB315" s="1"/>
      <c r="NJC315" s="1"/>
      <c r="NJD315" s="1"/>
      <c r="NJE315" s="1"/>
      <c r="NJF315" s="1"/>
      <c r="NJG315" s="1"/>
      <c r="NJH315" s="1"/>
      <c r="NJI315" s="1"/>
      <c r="NJJ315" s="1"/>
      <c r="NJK315" s="1"/>
      <c r="NJL315" s="1"/>
      <c r="NJM315" s="1"/>
      <c r="NJN315" s="1"/>
      <c r="NJO315" s="1"/>
      <c r="NJP315" s="1"/>
      <c r="NJQ315" s="1"/>
      <c r="NJR315" s="1"/>
      <c r="NJS315" s="1"/>
      <c r="NJT315" s="1"/>
      <c r="NJU315" s="1"/>
      <c r="NJV315" s="1"/>
      <c r="NJW315" s="1"/>
      <c r="NJX315" s="1"/>
      <c r="NJY315" s="1"/>
      <c r="NJZ315" s="1"/>
      <c r="NKA315" s="1"/>
      <c r="NKB315" s="1"/>
      <c r="NKC315" s="1"/>
      <c r="NKD315" s="1"/>
      <c r="NKE315" s="1"/>
      <c r="NKF315" s="1"/>
      <c r="NKG315" s="1"/>
      <c r="NKH315" s="1"/>
      <c r="NKI315" s="1"/>
      <c r="NKJ315" s="1"/>
      <c r="NKK315" s="1"/>
      <c r="NKL315" s="1"/>
      <c r="NKM315" s="1"/>
      <c r="NKN315" s="1"/>
      <c r="NKO315" s="1"/>
      <c r="NKP315" s="1"/>
      <c r="NKQ315" s="1"/>
      <c r="NKR315" s="1"/>
      <c r="NKS315" s="1"/>
      <c r="NKT315" s="1"/>
      <c r="NKU315" s="1"/>
      <c r="NKV315" s="1"/>
      <c r="NKW315" s="1"/>
      <c r="NKX315" s="1"/>
      <c r="NKY315" s="1"/>
      <c r="NKZ315" s="1"/>
      <c r="NLA315" s="1"/>
      <c r="NLB315" s="1"/>
      <c r="NLC315" s="1"/>
      <c r="NLD315" s="1"/>
      <c r="NLE315" s="1"/>
      <c r="NLF315" s="1"/>
      <c r="NLG315" s="1"/>
      <c r="NLH315" s="1"/>
      <c r="NLI315" s="1"/>
      <c r="NLJ315" s="1"/>
      <c r="NLK315" s="1"/>
      <c r="NLL315" s="1"/>
      <c r="NLM315" s="1"/>
      <c r="NLN315" s="1"/>
      <c r="NLO315" s="1"/>
      <c r="NLP315" s="1"/>
      <c r="NLQ315" s="1"/>
      <c r="NLR315" s="1"/>
      <c r="NLS315" s="1"/>
      <c r="NLT315" s="1"/>
      <c r="NLU315" s="1"/>
      <c r="NLV315" s="1"/>
      <c r="NLW315" s="1"/>
      <c r="NLX315" s="1"/>
      <c r="NLY315" s="1"/>
      <c r="NLZ315" s="1"/>
      <c r="NMA315" s="1"/>
      <c r="NMB315" s="1"/>
      <c r="NMC315" s="1"/>
      <c r="NMD315" s="1"/>
      <c r="NME315" s="1"/>
      <c r="NMF315" s="1"/>
      <c r="NMG315" s="1"/>
      <c r="NMH315" s="1"/>
      <c r="NMI315" s="1"/>
      <c r="NMJ315" s="1"/>
      <c r="NMK315" s="1"/>
      <c r="NML315" s="1"/>
      <c r="NMM315" s="1"/>
      <c r="NMN315" s="1"/>
      <c r="NMO315" s="1"/>
      <c r="NMP315" s="1"/>
      <c r="NMQ315" s="1"/>
      <c r="NMR315" s="1"/>
      <c r="NMS315" s="1"/>
      <c r="NMT315" s="1"/>
      <c r="NMU315" s="1"/>
      <c r="NMV315" s="1"/>
      <c r="NMW315" s="1"/>
      <c r="NMX315" s="1"/>
      <c r="NMY315" s="1"/>
      <c r="NMZ315" s="1"/>
      <c r="NNA315" s="1"/>
      <c r="NNB315" s="1"/>
      <c r="NNC315" s="1"/>
      <c r="NND315" s="1"/>
      <c r="NNE315" s="1"/>
      <c r="NNF315" s="1"/>
      <c r="NNG315" s="1"/>
      <c r="NNH315" s="1"/>
      <c r="NNI315" s="1"/>
      <c r="NNJ315" s="1"/>
      <c r="NNK315" s="1"/>
      <c r="NNL315" s="1"/>
      <c r="NNM315" s="1"/>
      <c r="NNN315" s="1"/>
      <c r="NNO315" s="1"/>
      <c r="NNP315" s="1"/>
      <c r="NNQ315" s="1"/>
      <c r="NNR315" s="1"/>
      <c r="NNS315" s="1"/>
      <c r="NNT315" s="1"/>
      <c r="NNU315" s="1"/>
      <c r="NNV315" s="1"/>
      <c r="NNW315" s="1"/>
      <c r="NNX315" s="1"/>
      <c r="NNY315" s="1"/>
      <c r="NNZ315" s="1"/>
      <c r="NOA315" s="1"/>
      <c r="NOB315" s="1"/>
      <c r="NOC315" s="1"/>
      <c r="NOD315" s="1"/>
      <c r="NOE315" s="1"/>
      <c r="NOF315" s="1"/>
      <c r="NOG315" s="1"/>
      <c r="NOH315" s="1"/>
      <c r="NOI315" s="1"/>
      <c r="NOJ315" s="1"/>
      <c r="NOK315" s="1"/>
      <c r="NOL315" s="1"/>
      <c r="NOM315" s="1"/>
      <c r="NON315" s="1"/>
      <c r="NOO315" s="1"/>
      <c r="NOP315" s="1"/>
      <c r="NOQ315" s="1"/>
      <c r="NOR315" s="1"/>
      <c r="NOS315" s="1"/>
      <c r="NOT315" s="1"/>
      <c r="NOU315" s="1"/>
      <c r="NOV315" s="1"/>
      <c r="NOW315" s="1"/>
      <c r="NOX315" s="1"/>
      <c r="NOY315" s="1"/>
      <c r="NOZ315" s="1"/>
      <c r="NPA315" s="1"/>
      <c r="NPB315" s="1"/>
      <c r="NPC315" s="1"/>
      <c r="NPD315" s="1"/>
      <c r="NPE315" s="1"/>
      <c r="NPF315" s="1"/>
      <c r="NPG315" s="1"/>
      <c r="NPH315" s="1"/>
      <c r="NPI315" s="1"/>
      <c r="NPJ315" s="1"/>
      <c r="NPK315" s="1"/>
      <c r="NPL315" s="1"/>
      <c r="NPM315" s="1"/>
      <c r="NPN315" s="1"/>
      <c r="NPO315" s="1"/>
      <c r="NPP315" s="1"/>
      <c r="NPQ315" s="1"/>
      <c r="NPR315" s="1"/>
      <c r="NPS315" s="1"/>
      <c r="NPT315" s="1"/>
      <c r="NPU315" s="1"/>
      <c r="NPV315" s="1"/>
      <c r="NPW315" s="1"/>
      <c r="NPX315" s="1"/>
      <c r="NPY315" s="1"/>
      <c r="NPZ315" s="1"/>
      <c r="NQA315" s="1"/>
      <c r="NQB315" s="1"/>
      <c r="NQC315" s="1"/>
      <c r="NQD315" s="1"/>
      <c r="NQE315" s="1"/>
      <c r="NQF315" s="1"/>
      <c r="NQG315" s="1"/>
      <c r="NQH315" s="1"/>
      <c r="NQI315" s="1"/>
      <c r="NQJ315" s="1"/>
      <c r="NQK315" s="1"/>
      <c r="NQL315" s="1"/>
      <c r="NQM315" s="1"/>
      <c r="NQN315" s="1"/>
      <c r="NQO315" s="1"/>
      <c r="NQP315" s="1"/>
      <c r="NQQ315" s="1"/>
      <c r="NQR315" s="1"/>
      <c r="NQS315" s="1"/>
      <c r="NQT315" s="1"/>
      <c r="NQU315" s="1"/>
      <c r="NQV315" s="1"/>
      <c r="NQW315" s="1"/>
      <c r="NQX315" s="1"/>
      <c r="NQY315" s="1"/>
      <c r="NQZ315" s="1"/>
      <c r="NRA315" s="1"/>
      <c r="NRB315" s="1"/>
      <c r="NRC315" s="1"/>
      <c r="NRD315" s="1"/>
      <c r="NRE315" s="1"/>
      <c r="NRF315" s="1"/>
      <c r="NRG315" s="1"/>
      <c r="NRH315" s="1"/>
      <c r="NRI315" s="1"/>
      <c r="NRJ315" s="1"/>
      <c r="NRK315" s="1"/>
      <c r="NRL315" s="1"/>
      <c r="NRM315" s="1"/>
      <c r="NRN315" s="1"/>
      <c r="NRO315" s="1"/>
      <c r="NRP315" s="1"/>
      <c r="NRQ315" s="1"/>
      <c r="NRR315" s="1"/>
      <c r="NRS315" s="1"/>
      <c r="NRT315" s="1"/>
      <c r="NRU315" s="1"/>
      <c r="NRV315" s="1"/>
      <c r="NRW315" s="1"/>
      <c r="NRX315" s="1"/>
      <c r="NRY315" s="1"/>
      <c r="NRZ315" s="1"/>
      <c r="NSA315" s="1"/>
      <c r="NSB315" s="1"/>
      <c r="NSC315" s="1"/>
      <c r="NSD315" s="1"/>
      <c r="NSE315" s="1"/>
      <c r="NSF315" s="1"/>
      <c r="NSG315" s="1"/>
      <c r="NSH315" s="1"/>
      <c r="NSI315" s="1"/>
      <c r="NSJ315" s="1"/>
      <c r="NSK315" s="1"/>
      <c r="NSL315" s="1"/>
      <c r="NSM315" s="1"/>
      <c r="NSN315" s="1"/>
      <c r="NSO315" s="1"/>
      <c r="NSP315" s="1"/>
      <c r="NSQ315" s="1"/>
      <c r="NSR315" s="1"/>
      <c r="NSS315" s="1"/>
      <c r="NST315" s="1"/>
      <c r="NSU315" s="1"/>
      <c r="NSV315" s="1"/>
      <c r="NSW315" s="1"/>
      <c r="NSX315" s="1"/>
      <c r="NSY315" s="1"/>
      <c r="NSZ315" s="1"/>
      <c r="NTA315" s="1"/>
      <c r="NTB315" s="1"/>
      <c r="NTC315" s="1"/>
      <c r="NTD315" s="1"/>
      <c r="NTE315" s="1"/>
      <c r="NTF315" s="1"/>
      <c r="NTG315" s="1"/>
      <c r="NTH315" s="1"/>
      <c r="NTI315" s="1"/>
      <c r="NTJ315" s="1"/>
      <c r="NTK315" s="1"/>
      <c r="NTL315" s="1"/>
      <c r="NTM315" s="1"/>
      <c r="NTN315" s="1"/>
      <c r="NTO315" s="1"/>
      <c r="NTP315" s="1"/>
      <c r="NTQ315" s="1"/>
      <c r="NTR315" s="1"/>
      <c r="NTS315" s="1"/>
      <c r="NTT315" s="1"/>
      <c r="NTU315" s="1"/>
      <c r="NTV315" s="1"/>
      <c r="NTW315" s="1"/>
      <c r="NTX315" s="1"/>
      <c r="NTY315" s="1"/>
      <c r="NTZ315" s="1"/>
      <c r="NUA315" s="1"/>
      <c r="NUB315" s="1"/>
      <c r="NUC315" s="1"/>
      <c r="NUD315" s="1"/>
      <c r="NUE315" s="1"/>
      <c r="NUF315" s="1"/>
      <c r="NUG315" s="1"/>
      <c r="NUH315" s="1"/>
      <c r="NUI315" s="1"/>
      <c r="NUJ315" s="1"/>
      <c r="NUK315" s="1"/>
      <c r="NUL315" s="1"/>
      <c r="NUM315" s="1"/>
      <c r="NUN315" s="1"/>
      <c r="NUO315" s="1"/>
      <c r="NUP315" s="1"/>
      <c r="NUQ315" s="1"/>
      <c r="NUR315" s="1"/>
      <c r="NUS315" s="1"/>
      <c r="NUT315" s="1"/>
      <c r="NUU315" s="1"/>
      <c r="NUV315" s="1"/>
      <c r="NUW315" s="1"/>
      <c r="NUX315" s="1"/>
      <c r="NUY315" s="1"/>
      <c r="NUZ315" s="1"/>
      <c r="NVA315" s="1"/>
      <c r="NVB315" s="1"/>
      <c r="NVC315" s="1"/>
      <c r="NVD315" s="1"/>
      <c r="NVE315" s="1"/>
      <c r="NVF315" s="1"/>
      <c r="NVG315" s="1"/>
      <c r="NVH315" s="1"/>
      <c r="NVI315" s="1"/>
      <c r="NVJ315" s="1"/>
      <c r="NVK315" s="1"/>
      <c r="NVL315" s="1"/>
      <c r="NVM315" s="1"/>
      <c r="NVN315" s="1"/>
      <c r="NVO315" s="1"/>
      <c r="NVP315" s="1"/>
      <c r="NVQ315" s="1"/>
      <c r="NVR315" s="1"/>
      <c r="NVS315" s="1"/>
      <c r="NVT315" s="1"/>
      <c r="NVU315" s="1"/>
      <c r="NVV315" s="1"/>
      <c r="NVW315" s="1"/>
      <c r="NVX315" s="1"/>
      <c r="NVY315" s="1"/>
      <c r="NVZ315" s="1"/>
      <c r="NWA315" s="1"/>
      <c r="NWB315" s="1"/>
      <c r="NWC315" s="1"/>
      <c r="NWD315" s="1"/>
      <c r="NWE315" s="1"/>
      <c r="NWF315" s="1"/>
      <c r="NWG315" s="1"/>
      <c r="NWH315" s="1"/>
      <c r="NWI315" s="1"/>
      <c r="NWJ315" s="1"/>
      <c r="NWK315" s="1"/>
      <c r="NWL315" s="1"/>
      <c r="NWM315" s="1"/>
      <c r="NWN315" s="1"/>
      <c r="NWO315" s="1"/>
      <c r="NWP315" s="1"/>
      <c r="NWQ315" s="1"/>
      <c r="NWR315" s="1"/>
      <c r="NWS315" s="1"/>
      <c r="NWT315" s="1"/>
      <c r="NWU315" s="1"/>
      <c r="NWV315" s="1"/>
      <c r="NWW315" s="1"/>
      <c r="NWX315" s="1"/>
      <c r="NWY315" s="1"/>
      <c r="NWZ315" s="1"/>
      <c r="NXA315" s="1"/>
      <c r="NXB315" s="1"/>
      <c r="NXC315" s="1"/>
      <c r="NXD315" s="1"/>
      <c r="NXE315" s="1"/>
      <c r="NXF315" s="1"/>
      <c r="NXG315" s="1"/>
      <c r="NXH315" s="1"/>
      <c r="NXI315" s="1"/>
      <c r="NXJ315" s="1"/>
      <c r="NXK315" s="1"/>
      <c r="NXL315" s="1"/>
      <c r="NXM315" s="1"/>
      <c r="NXN315" s="1"/>
      <c r="NXO315" s="1"/>
      <c r="NXP315" s="1"/>
      <c r="NXQ315" s="1"/>
      <c r="NXR315" s="1"/>
      <c r="NXS315" s="1"/>
      <c r="NXT315" s="1"/>
      <c r="NXU315" s="1"/>
      <c r="NXV315" s="1"/>
      <c r="NXW315" s="1"/>
      <c r="NXX315" s="1"/>
      <c r="NXY315" s="1"/>
      <c r="NXZ315" s="1"/>
      <c r="NYA315" s="1"/>
      <c r="NYB315" s="1"/>
      <c r="NYC315" s="1"/>
      <c r="NYD315" s="1"/>
      <c r="NYE315" s="1"/>
      <c r="NYF315" s="1"/>
      <c r="NYG315" s="1"/>
      <c r="NYH315" s="1"/>
      <c r="NYI315" s="1"/>
      <c r="NYJ315" s="1"/>
      <c r="NYK315" s="1"/>
      <c r="NYL315" s="1"/>
      <c r="NYM315" s="1"/>
      <c r="NYN315" s="1"/>
      <c r="NYO315" s="1"/>
      <c r="NYP315" s="1"/>
      <c r="NYQ315" s="1"/>
      <c r="NYR315" s="1"/>
      <c r="NYS315" s="1"/>
      <c r="NYT315" s="1"/>
      <c r="NYU315" s="1"/>
      <c r="NYV315" s="1"/>
      <c r="NYW315" s="1"/>
      <c r="NYX315" s="1"/>
      <c r="NYY315" s="1"/>
      <c r="NYZ315" s="1"/>
      <c r="NZA315" s="1"/>
      <c r="NZB315" s="1"/>
      <c r="NZC315" s="1"/>
      <c r="NZD315" s="1"/>
      <c r="NZE315" s="1"/>
      <c r="NZF315" s="1"/>
      <c r="NZG315" s="1"/>
      <c r="NZH315" s="1"/>
      <c r="NZI315" s="1"/>
      <c r="NZJ315" s="1"/>
      <c r="NZK315" s="1"/>
      <c r="NZL315" s="1"/>
      <c r="NZM315" s="1"/>
      <c r="NZN315" s="1"/>
      <c r="NZO315" s="1"/>
      <c r="NZP315" s="1"/>
      <c r="NZQ315" s="1"/>
      <c r="NZR315" s="1"/>
      <c r="NZS315" s="1"/>
      <c r="NZT315" s="1"/>
      <c r="NZU315" s="1"/>
      <c r="NZV315" s="1"/>
      <c r="NZW315" s="1"/>
      <c r="NZX315" s="1"/>
      <c r="NZY315" s="1"/>
      <c r="NZZ315" s="1"/>
      <c r="OAA315" s="1"/>
      <c r="OAB315" s="1"/>
      <c r="OAC315" s="1"/>
      <c r="OAD315" s="1"/>
      <c r="OAE315" s="1"/>
      <c r="OAF315" s="1"/>
      <c r="OAG315" s="1"/>
      <c r="OAH315" s="1"/>
      <c r="OAI315" s="1"/>
      <c r="OAJ315" s="1"/>
      <c r="OAK315" s="1"/>
      <c r="OAL315" s="1"/>
      <c r="OAM315" s="1"/>
      <c r="OAN315" s="1"/>
      <c r="OAO315" s="1"/>
      <c r="OAP315" s="1"/>
      <c r="OAQ315" s="1"/>
      <c r="OAR315" s="1"/>
      <c r="OAS315" s="1"/>
      <c r="OAT315" s="1"/>
      <c r="OAU315" s="1"/>
      <c r="OAV315" s="1"/>
      <c r="OAW315" s="1"/>
      <c r="OAX315" s="1"/>
      <c r="OAY315" s="1"/>
      <c r="OAZ315" s="1"/>
      <c r="OBA315" s="1"/>
      <c r="OBB315" s="1"/>
      <c r="OBC315" s="1"/>
      <c r="OBD315" s="1"/>
      <c r="OBE315" s="1"/>
      <c r="OBF315" s="1"/>
      <c r="OBG315" s="1"/>
      <c r="OBH315" s="1"/>
      <c r="OBI315" s="1"/>
      <c r="OBJ315" s="1"/>
      <c r="OBK315" s="1"/>
      <c r="OBL315" s="1"/>
      <c r="OBM315" s="1"/>
      <c r="OBN315" s="1"/>
      <c r="OBO315" s="1"/>
      <c r="OBP315" s="1"/>
      <c r="OBQ315" s="1"/>
      <c r="OBR315" s="1"/>
      <c r="OBS315" s="1"/>
      <c r="OBT315" s="1"/>
      <c r="OBU315" s="1"/>
      <c r="OBV315" s="1"/>
      <c r="OBW315" s="1"/>
      <c r="OBX315" s="1"/>
      <c r="OBY315" s="1"/>
      <c r="OBZ315" s="1"/>
      <c r="OCA315" s="1"/>
      <c r="OCB315" s="1"/>
      <c r="OCC315" s="1"/>
      <c r="OCD315" s="1"/>
      <c r="OCE315" s="1"/>
      <c r="OCF315" s="1"/>
      <c r="OCG315" s="1"/>
      <c r="OCH315" s="1"/>
      <c r="OCI315" s="1"/>
      <c r="OCJ315" s="1"/>
      <c r="OCK315" s="1"/>
      <c r="OCL315" s="1"/>
      <c r="OCM315" s="1"/>
      <c r="OCN315" s="1"/>
      <c r="OCO315" s="1"/>
      <c r="OCP315" s="1"/>
      <c r="OCQ315" s="1"/>
      <c r="OCR315" s="1"/>
      <c r="OCS315" s="1"/>
      <c r="OCT315" s="1"/>
      <c r="OCU315" s="1"/>
      <c r="OCV315" s="1"/>
      <c r="OCW315" s="1"/>
      <c r="OCX315" s="1"/>
      <c r="OCY315" s="1"/>
      <c r="OCZ315" s="1"/>
      <c r="ODA315" s="1"/>
      <c r="ODB315" s="1"/>
      <c r="ODC315" s="1"/>
      <c r="ODD315" s="1"/>
      <c r="ODE315" s="1"/>
      <c r="ODF315" s="1"/>
      <c r="ODG315" s="1"/>
      <c r="ODH315" s="1"/>
      <c r="ODI315" s="1"/>
      <c r="ODJ315" s="1"/>
      <c r="ODK315" s="1"/>
      <c r="ODL315" s="1"/>
      <c r="ODM315" s="1"/>
      <c r="ODN315" s="1"/>
      <c r="ODO315" s="1"/>
      <c r="ODP315" s="1"/>
      <c r="ODQ315" s="1"/>
      <c r="ODR315" s="1"/>
      <c r="ODS315" s="1"/>
      <c r="ODT315" s="1"/>
      <c r="ODU315" s="1"/>
      <c r="ODV315" s="1"/>
      <c r="ODW315" s="1"/>
      <c r="ODX315" s="1"/>
      <c r="ODY315" s="1"/>
      <c r="ODZ315" s="1"/>
      <c r="OEA315" s="1"/>
      <c r="OEB315" s="1"/>
      <c r="OEC315" s="1"/>
      <c r="OED315" s="1"/>
      <c r="OEE315" s="1"/>
      <c r="OEF315" s="1"/>
      <c r="OEG315" s="1"/>
      <c r="OEH315" s="1"/>
      <c r="OEI315" s="1"/>
      <c r="OEJ315" s="1"/>
      <c r="OEK315" s="1"/>
      <c r="OEL315" s="1"/>
      <c r="OEM315" s="1"/>
      <c r="OEN315" s="1"/>
      <c r="OEO315" s="1"/>
      <c r="OEP315" s="1"/>
      <c r="OEQ315" s="1"/>
      <c r="OER315" s="1"/>
      <c r="OES315" s="1"/>
      <c r="OET315" s="1"/>
      <c r="OEU315" s="1"/>
      <c r="OEV315" s="1"/>
      <c r="OEW315" s="1"/>
      <c r="OEX315" s="1"/>
      <c r="OEY315" s="1"/>
      <c r="OEZ315" s="1"/>
      <c r="OFA315" s="1"/>
      <c r="OFB315" s="1"/>
      <c r="OFC315" s="1"/>
      <c r="OFD315" s="1"/>
      <c r="OFE315" s="1"/>
      <c r="OFF315" s="1"/>
      <c r="OFG315" s="1"/>
      <c r="OFH315" s="1"/>
      <c r="OFI315" s="1"/>
      <c r="OFJ315" s="1"/>
      <c r="OFK315" s="1"/>
      <c r="OFL315" s="1"/>
      <c r="OFM315" s="1"/>
      <c r="OFN315" s="1"/>
      <c r="OFO315" s="1"/>
      <c r="OFP315" s="1"/>
      <c r="OFQ315" s="1"/>
      <c r="OFR315" s="1"/>
      <c r="OFS315" s="1"/>
      <c r="OFT315" s="1"/>
      <c r="OFU315" s="1"/>
      <c r="OFV315" s="1"/>
      <c r="OFW315" s="1"/>
      <c r="OFX315" s="1"/>
      <c r="OFY315" s="1"/>
      <c r="OFZ315" s="1"/>
      <c r="OGA315" s="1"/>
      <c r="OGB315" s="1"/>
      <c r="OGC315" s="1"/>
      <c r="OGD315" s="1"/>
      <c r="OGE315" s="1"/>
      <c r="OGF315" s="1"/>
      <c r="OGG315" s="1"/>
      <c r="OGH315" s="1"/>
      <c r="OGI315" s="1"/>
      <c r="OGJ315" s="1"/>
      <c r="OGK315" s="1"/>
      <c r="OGL315" s="1"/>
      <c r="OGM315" s="1"/>
      <c r="OGN315" s="1"/>
      <c r="OGO315" s="1"/>
      <c r="OGP315" s="1"/>
      <c r="OGQ315" s="1"/>
      <c r="OGR315" s="1"/>
      <c r="OGS315" s="1"/>
      <c r="OGT315" s="1"/>
      <c r="OGU315" s="1"/>
      <c r="OGV315" s="1"/>
      <c r="OGW315" s="1"/>
      <c r="OGX315" s="1"/>
      <c r="OGY315" s="1"/>
      <c r="OGZ315" s="1"/>
      <c r="OHA315" s="1"/>
      <c r="OHB315" s="1"/>
      <c r="OHC315" s="1"/>
      <c r="OHD315" s="1"/>
      <c r="OHE315" s="1"/>
      <c r="OHF315" s="1"/>
      <c r="OHG315" s="1"/>
      <c r="OHH315" s="1"/>
      <c r="OHI315" s="1"/>
      <c r="OHJ315" s="1"/>
      <c r="OHK315" s="1"/>
      <c r="OHL315" s="1"/>
      <c r="OHM315" s="1"/>
      <c r="OHN315" s="1"/>
      <c r="OHO315" s="1"/>
      <c r="OHP315" s="1"/>
      <c r="OHQ315" s="1"/>
      <c r="OHR315" s="1"/>
      <c r="OHS315" s="1"/>
      <c r="OHT315" s="1"/>
      <c r="OHU315" s="1"/>
      <c r="OHV315" s="1"/>
      <c r="OHW315" s="1"/>
      <c r="OHX315" s="1"/>
      <c r="OHY315" s="1"/>
      <c r="OHZ315" s="1"/>
      <c r="OIA315" s="1"/>
      <c r="OIB315" s="1"/>
      <c r="OIC315" s="1"/>
      <c r="OID315" s="1"/>
      <c r="OIE315" s="1"/>
      <c r="OIF315" s="1"/>
      <c r="OIG315" s="1"/>
      <c r="OIH315" s="1"/>
      <c r="OII315" s="1"/>
      <c r="OIJ315" s="1"/>
      <c r="OIK315" s="1"/>
      <c r="OIL315" s="1"/>
      <c r="OIM315" s="1"/>
      <c r="OIN315" s="1"/>
      <c r="OIO315" s="1"/>
      <c r="OIP315" s="1"/>
      <c r="OIQ315" s="1"/>
      <c r="OIR315" s="1"/>
      <c r="OIS315" s="1"/>
      <c r="OIT315" s="1"/>
      <c r="OIU315" s="1"/>
      <c r="OIV315" s="1"/>
      <c r="OIW315" s="1"/>
      <c r="OIX315" s="1"/>
      <c r="OIY315" s="1"/>
      <c r="OIZ315" s="1"/>
      <c r="OJA315" s="1"/>
      <c r="OJB315" s="1"/>
      <c r="OJC315" s="1"/>
      <c r="OJD315" s="1"/>
      <c r="OJE315" s="1"/>
      <c r="OJF315" s="1"/>
      <c r="OJG315" s="1"/>
      <c r="OJH315" s="1"/>
      <c r="OJI315" s="1"/>
      <c r="OJJ315" s="1"/>
      <c r="OJK315" s="1"/>
      <c r="OJL315" s="1"/>
      <c r="OJM315" s="1"/>
      <c r="OJN315" s="1"/>
      <c r="OJO315" s="1"/>
      <c r="OJP315" s="1"/>
      <c r="OJQ315" s="1"/>
      <c r="OJR315" s="1"/>
      <c r="OJS315" s="1"/>
      <c r="OJT315" s="1"/>
      <c r="OJU315" s="1"/>
      <c r="OJV315" s="1"/>
      <c r="OJW315" s="1"/>
      <c r="OJX315" s="1"/>
      <c r="OJY315" s="1"/>
      <c r="OJZ315" s="1"/>
      <c r="OKA315" s="1"/>
      <c r="OKB315" s="1"/>
      <c r="OKC315" s="1"/>
      <c r="OKD315" s="1"/>
      <c r="OKE315" s="1"/>
      <c r="OKF315" s="1"/>
      <c r="OKG315" s="1"/>
      <c r="OKH315" s="1"/>
      <c r="OKI315" s="1"/>
      <c r="OKJ315" s="1"/>
      <c r="OKK315" s="1"/>
      <c r="OKL315" s="1"/>
      <c r="OKM315" s="1"/>
      <c r="OKN315" s="1"/>
      <c r="OKO315" s="1"/>
      <c r="OKP315" s="1"/>
      <c r="OKQ315" s="1"/>
      <c r="OKR315" s="1"/>
      <c r="OKS315" s="1"/>
      <c r="OKT315" s="1"/>
      <c r="OKU315" s="1"/>
      <c r="OKV315" s="1"/>
      <c r="OKW315" s="1"/>
      <c r="OKX315" s="1"/>
      <c r="OKY315" s="1"/>
      <c r="OKZ315" s="1"/>
      <c r="OLA315" s="1"/>
      <c r="OLB315" s="1"/>
      <c r="OLC315" s="1"/>
      <c r="OLD315" s="1"/>
      <c r="OLE315" s="1"/>
      <c r="OLF315" s="1"/>
      <c r="OLG315" s="1"/>
      <c r="OLH315" s="1"/>
      <c r="OLI315" s="1"/>
      <c r="OLJ315" s="1"/>
      <c r="OLK315" s="1"/>
      <c r="OLL315" s="1"/>
      <c r="OLM315" s="1"/>
      <c r="OLN315" s="1"/>
      <c r="OLO315" s="1"/>
      <c r="OLP315" s="1"/>
      <c r="OLQ315" s="1"/>
      <c r="OLR315" s="1"/>
      <c r="OLS315" s="1"/>
      <c r="OLT315" s="1"/>
      <c r="OLU315" s="1"/>
      <c r="OLV315" s="1"/>
      <c r="OLW315" s="1"/>
      <c r="OLX315" s="1"/>
      <c r="OLY315" s="1"/>
      <c r="OLZ315" s="1"/>
      <c r="OMA315" s="1"/>
      <c r="OMB315" s="1"/>
      <c r="OMC315" s="1"/>
      <c r="OMD315" s="1"/>
      <c r="OME315" s="1"/>
      <c r="OMF315" s="1"/>
      <c r="OMG315" s="1"/>
      <c r="OMH315" s="1"/>
      <c r="OMI315" s="1"/>
      <c r="OMJ315" s="1"/>
      <c r="OMK315" s="1"/>
      <c r="OML315" s="1"/>
      <c r="OMM315" s="1"/>
      <c r="OMN315" s="1"/>
      <c r="OMO315" s="1"/>
      <c r="OMP315" s="1"/>
      <c r="OMQ315" s="1"/>
      <c r="OMR315" s="1"/>
      <c r="OMS315" s="1"/>
      <c r="OMT315" s="1"/>
      <c r="OMU315" s="1"/>
      <c r="OMV315" s="1"/>
      <c r="OMW315" s="1"/>
      <c r="OMX315" s="1"/>
      <c r="OMY315" s="1"/>
      <c r="OMZ315" s="1"/>
      <c r="ONA315" s="1"/>
      <c r="ONB315" s="1"/>
      <c r="ONC315" s="1"/>
      <c r="OND315" s="1"/>
      <c r="ONE315" s="1"/>
      <c r="ONF315" s="1"/>
      <c r="ONG315" s="1"/>
      <c r="ONH315" s="1"/>
      <c r="ONI315" s="1"/>
      <c r="ONJ315" s="1"/>
      <c r="ONK315" s="1"/>
      <c r="ONL315" s="1"/>
      <c r="ONM315" s="1"/>
      <c r="ONN315" s="1"/>
      <c r="ONO315" s="1"/>
      <c r="ONP315" s="1"/>
      <c r="ONQ315" s="1"/>
      <c r="ONR315" s="1"/>
      <c r="ONS315" s="1"/>
      <c r="ONT315" s="1"/>
      <c r="ONU315" s="1"/>
      <c r="ONV315" s="1"/>
      <c r="ONW315" s="1"/>
      <c r="ONX315" s="1"/>
      <c r="ONY315" s="1"/>
      <c r="ONZ315" s="1"/>
      <c r="OOA315" s="1"/>
      <c r="OOB315" s="1"/>
      <c r="OOC315" s="1"/>
      <c r="OOD315" s="1"/>
      <c r="OOE315" s="1"/>
      <c r="OOF315" s="1"/>
      <c r="OOG315" s="1"/>
      <c r="OOH315" s="1"/>
      <c r="OOI315" s="1"/>
      <c r="OOJ315" s="1"/>
      <c r="OOK315" s="1"/>
      <c r="OOL315" s="1"/>
      <c r="OOM315" s="1"/>
      <c r="OON315" s="1"/>
      <c r="OOO315" s="1"/>
      <c r="OOP315" s="1"/>
      <c r="OOQ315" s="1"/>
      <c r="OOR315" s="1"/>
      <c r="OOS315" s="1"/>
      <c r="OOT315" s="1"/>
      <c r="OOU315" s="1"/>
      <c r="OOV315" s="1"/>
      <c r="OOW315" s="1"/>
      <c r="OOX315" s="1"/>
      <c r="OOY315" s="1"/>
      <c r="OOZ315" s="1"/>
      <c r="OPA315" s="1"/>
      <c r="OPB315" s="1"/>
      <c r="OPC315" s="1"/>
      <c r="OPD315" s="1"/>
      <c r="OPE315" s="1"/>
      <c r="OPF315" s="1"/>
      <c r="OPG315" s="1"/>
      <c r="OPH315" s="1"/>
      <c r="OPI315" s="1"/>
      <c r="OPJ315" s="1"/>
      <c r="OPK315" s="1"/>
      <c r="OPL315" s="1"/>
      <c r="OPM315" s="1"/>
      <c r="OPN315" s="1"/>
      <c r="OPO315" s="1"/>
      <c r="OPP315" s="1"/>
      <c r="OPQ315" s="1"/>
      <c r="OPR315" s="1"/>
      <c r="OPS315" s="1"/>
      <c r="OPT315" s="1"/>
      <c r="OPU315" s="1"/>
      <c r="OPV315" s="1"/>
      <c r="OPW315" s="1"/>
      <c r="OPX315" s="1"/>
      <c r="OPY315" s="1"/>
      <c r="OPZ315" s="1"/>
      <c r="OQA315" s="1"/>
      <c r="OQB315" s="1"/>
      <c r="OQC315" s="1"/>
      <c r="OQD315" s="1"/>
      <c r="OQE315" s="1"/>
      <c r="OQF315" s="1"/>
      <c r="OQG315" s="1"/>
      <c r="OQH315" s="1"/>
      <c r="OQI315" s="1"/>
      <c r="OQJ315" s="1"/>
      <c r="OQK315" s="1"/>
      <c r="OQL315" s="1"/>
      <c r="OQM315" s="1"/>
      <c r="OQN315" s="1"/>
      <c r="OQO315" s="1"/>
      <c r="OQP315" s="1"/>
      <c r="OQQ315" s="1"/>
      <c r="OQR315" s="1"/>
      <c r="OQS315" s="1"/>
      <c r="OQT315" s="1"/>
      <c r="OQU315" s="1"/>
      <c r="OQV315" s="1"/>
      <c r="OQW315" s="1"/>
      <c r="OQX315" s="1"/>
      <c r="OQY315" s="1"/>
      <c r="OQZ315" s="1"/>
      <c r="ORA315" s="1"/>
      <c r="ORB315" s="1"/>
      <c r="ORC315" s="1"/>
      <c r="ORD315" s="1"/>
      <c r="ORE315" s="1"/>
      <c r="ORF315" s="1"/>
      <c r="ORG315" s="1"/>
      <c r="ORH315" s="1"/>
      <c r="ORI315" s="1"/>
      <c r="ORJ315" s="1"/>
      <c r="ORK315" s="1"/>
      <c r="ORL315" s="1"/>
      <c r="ORM315" s="1"/>
      <c r="ORN315" s="1"/>
      <c r="ORO315" s="1"/>
      <c r="ORP315" s="1"/>
      <c r="ORQ315" s="1"/>
      <c r="ORR315" s="1"/>
      <c r="ORS315" s="1"/>
      <c r="ORT315" s="1"/>
      <c r="ORU315" s="1"/>
      <c r="ORV315" s="1"/>
      <c r="ORW315" s="1"/>
      <c r="ORX315" s="1"/>
      <c r="ORY315" s="1"/>
      <c r="ORZ315" s="1"/>
      <c r="OSA315" s="1"/>
      <c r="OSB315" s="1"/>
      <c r="OSC315" s="1"/>
      <c r="OSD315" s="1"/>
      <c r="OSE315" s="1"/>
      <c r="OSF315" s="1"/>
      <c r="OSG315" s="1"/>
      <c r="OSH315" s="1"/>
      <c r="OSI315" s="1"/>
      <c r="OSJ315" s="1"/>
      <c r="OSK315" s="1"/>
      <c r="OSL315" s="1"/>
      <c r="OSM315" s="1"/>
      <c r="OSN315" s="1"/>
      <c r="OSO315" s="1"/>
      <c r="OSP315" s="1"/>
      <c r="OSQ315" s="1"/>
      <c r="OSR315" s="1"/>
      <c r="OSS315" s="1"/>
      <c r="OST315" s="1"/>
      <c r="OSU315" s="1"/>
      <c r="OSV315" s="1"/>
      <c r="OSW315" s="1"/>
      <c r="OSX315" s="1"/>
      <c r="OSY315" s="1"/>
      <c r="OSZ315" s="1"/>
      <c r="OTA315" s="1"/>
      <c r="OTB315" s="1"/>
      <c r="OTC315" s="1"/>
      <c r="OTD315" s="1"/>
      <c r="OTE315" s="1"/>
      <c r="OTF315" s="1"/>
      <c r="OTG315" s="1"/>
      <c r="OTH315" s="1"/>
      <c r="OTI315" s="1"/>
      <c r="OTJ315" s="1"/>
      <c r="OTK315" s="1"/>
      <c r="OTL315" s="1"/>
      <c r="OTM315" s="1"/>
      <c r="OTN315" s="1"/>
      <c r="OTO315" s="1"/>
      <c r="OTP315" s="1"/>
      <c r="OTQ315" s="1"/>
      <c r="OTR315" s="1"/>
      <c r="OTS315" s="1"/>
      <c r="OTT315" s="1"/>
      <c r="OTU315" s="1"/>
      <c r="OTV315" s="1"/>
      <c r="OTW315" s="1"/>
      <c r="OTX315" s="1"/>
      <c r="OTY315" s="1"/>
      <c r="OTZ315" s="1"/>
      <c r="OUA315" s="1"/>
      <c r="OUB315" s="1"/>
      <c r="OUC315" s="1"/>
      <c r="OUD315" s="1"/>
      <c r="OUE315" s="1"/>
      <c r="OUF315" s="1"/>
      <c r="OUG315" s="1"/>
      <c r="OUH315" s="1"/>
      <c r="OUI315" s="1"/>
      <c r="OUJ315" s="1"/>
      <c r="OUK315" s="1"/>
      <c r="OUL315" s="1"/>
      <c r="OUM315" s="1"/>
      <c r="OUN315" s="1"/>
      <c r="OUO315" s="1"/>
      <c r="OUP315" s="1"/>
      <c r="OUQ315" s="1"/>
      <c r="OUR315" s="1"/>
      <c r="OUS315" s="1"/>
      <c r="OUT315" s="1"/>
      <c r="OUU315" s="1"/>
      <c r="OUV315" s="1"/>
      <c r="OUW315" s="1"/>
      <c r="OUX315" s="1"/>
      <c r="OUY315" s="1"/>
      <c r="OUZ315" s="1"/>
      <c r="OVA315" s="1"/>
      <c r="OVB315" s="1"/>
      <c r="OVC315" s="1"/>
      <c r="OVD315" s="1"/>
      <c r="OVE315" s="1"/>
      <c r="OVF315" s="1"/>
      <c r="OVG315" s="1"/>
      <c r="OVH315" s="1"/>
      <c r="OVI315" s="1"/>
      <c r="OVJ315" s="1"/>
      <c r="OVK315" s="1"/>
      <c r="OVL315" s="1"/>
      <c r="OVM315" s="1"/>
      <c r="OVN315" s="1"/>
      <c r="OVO315" s="1"/>
      <c r="OVP315" s="1"/>
      <c r="OVQ315" s="1"/>
      <c r="OVR315" s="1"/>
      <c r="OVS315" s="1"/>
      <c r="OVT315" s="1"/>
      <c r="OVU315" s="1"/>
      <c r="OVV315" s="1"/>
      <c r="OVW315" s="1"/>
      <c r="OVX315" s="1"/>
      <c r="OVY315" s="1"/>
      <c r="OVZ315" s="1"/>
      <c r="OWA315" s="1"/>
      <c r="OWB315" s="1"/>
      <c r="OWC315" s="1"/>
      <c r="OWD315" s="1"/>
      <c r="OWE315" s="1"/>
      <c r="OWF315" s="1"/>
      <c r="OWG315" s="1"/>
      <c r="OWH315" s="1"/>
      <c r="OWI315" s="1"/>
      <c r="OWJ315" s="1"/>
      <c r="OWK315" s="1"/>
      <c r="OWL315" s="1"/>
      <c r="OWM315" s="1"/>
      <c r="OWN315" s="1"/>
      <c r="OWO315" s="1"/>
      <c r="OWP315" s="1"/>
      <c r="OWQ315" s="1"/>
      <c r="OWR315" s="1"/>
      <c r="OWS315" s="1"/>
      <c r="OWT315" s="1"/>
      <c r="OWU315" s="1"/>
      <c r="OWV315" s="1"/>
      <c r="OWW315" s="1"/>
      <c r="OWX315" s="1"/>
      <c r="OWY315" s="1"/>
      <c r="OWZ315" s="1"/>
      <c r="OXA315" s="1"/>
      <c r="OXB315" s="1"/>
      <c r="OXC315" s="1"/>
      <c r="OXD315" s="1"/>
      <c r="OXE315" s="1"/>
      <c r="OXF315" s="1"/>
      <c r="OXG315" s="1"/>
      <c r="OXH315" s="1"/>
      <c r="OXI315" s="1"/>
      <c r="OXJ315" s="1"/>
      <c r="OXK315" s="1"/>
      <c r="OXL315" s="1"/>
      <c r="OXM315" s="1"/>
      <c r="OXN315" s="1"/>
      <c r="OXO315" s="1"/>
      <c r="OXP315" s="1"/>
      <c r="OXQ315" s="1"/>
      <c r="OXR315" s="1"/>
      <c r="OXS315" s="1"/>
      <c r="OXT315" s="1"/>
      <c r="OXU315" s="1"/>
      <c r="OXV315" s="1"/>
      <c r="OXW315" s="1"/>
      <c r="OXX315" s="1"/>
      <c r="OXY315" s="1"/>
      <c r="OXZ315" s="1"/>
      <c r="OYA315" s="1"/>
      <c r="OYB315" s="1"/>
      <c r="OYC315" s="1"/>
      <c r="OYD315" s="1"/>
      <c r="OYE315" s="1"/>
      <c r="OYF315" s="1"/>
      <c r="OYG315" s="1"/>
      <c r="OYH315" s="1"/>
      <c r="OYI315" s="1"/>
      <c r="OYJ315" s="1"/>
      <c r="OYK315" s="1"/>
      <c r="OYL315" s="1"/>
      <c r="OYM315" s="1"/>
      <c r="OYN315" s="1"/>
      <c r="OYO315" s="1"/>
      <c r="OYP315" s="1"/>
      <c r="OYQ315" s="1"/>
      <c r="OYR315" s="1"/>
      <c r="OYS315" s="1"/>
      <c r="OYT315" s="1"/>
      <c r="OYU315" s="1"/>
      <c r="OYV315" s="1"/>
      <c r="OYW315" s="1"/>
      <c r="OYX315" s="1"/>
      <c r="OYY315" s="1"/>
      <c r="OYZ315" s="1"/>
      <c r="OZA315" s="1"/>
      <c r="OZB315" s="1"/>
      <c r="OZC315" s="1"/>
      <c r="OZD315" s="1"/>
      <c r="OZE315" s="1"/>
      <c r="OZF315" s="1"/>
      <c r="OZG315" s="1"/>
      <c r="OZH315" s="1"/>
      <c r="OZI315" s="1"/>
      <c r="OZJ315" s="1"/>
      <c r="OZK315" s="1"/>
      <c r="OZL315" s="1"/>
      <c r="OZM315" s="1"/>
      <c r="OZN315" s="1"/>
      <c r="OZO315" s="1"/>
      <c r="OZP315" s="1"/>
      <c r="OZQ315" s="1"/>
      <c r="OZR315" s="1"/>
      <c r="OZS315" s="1"/>
      <c r="OZT315" s="1"/>
      <c r="OZU315" s="1"/>
      <c r="OZV315" s="1"/>
      <c r="OZW315" s="1"/>
      <c r="OZX315" s="1"/>
      <c r="OZY315" s="1"/>
      <c r="OZZ315" s="1"/>
      <c r="PAA315" s="1"/>
      <c r="PAB315" s="1"/>
      <c r="PAC315" s="1"/>
      <c r="PAD315" s="1"/>
      <c r="PAE315" s="1"/>
      <c r="PAF315" s="1"/>
      <c r="PAG315" s="1"/>
      <c r="PAH315" s="1"/>
      <c r="PAI315" s="1"/>
      <c r="PAJ315" s="1"/>
      <c r="PAK315" s="1"/>
      <c r="PAL315" s="1"/>
      <c r="PAM315" s="1"/>
      <c r="PAN315" s="1"/>
      <c r="PAO315" s="1"/>
      <c r="PAP315" s="1"/>
      <c r="PAQ315" s="1"/>
      <c r="PAR315" s="1"/>
      <c r="PAS315" s="1"/>
      <c r="PAT315" s="1"/>
      <c r="PAU315" s="1"/>
      <c r="PAV315" s="1"/>
      <c r="PAW315" s="1"/>
      <c r="PAX315" s="1"/>
      <c r="PAY315" s="1"/>
      <c r="PAZ315" s="1"/>
      <c r="PBA315" s="1"/>
      <c r="PBB315" s="1"/>
      <c r="PBC315" s="1"/>
      <c r="PBD315" s="1"/>
      <c r="PBE315" s="1"/>
      <c r="PBF315" s="1"/>
      <c r="PBG315" s="1"/>
      <c r="PBH315" s="1"/>
      <c r="PBI315" s="1"/>
      <c r="PBJ315" s="1"/>
      <c r="PBK315" s="1"/>
      <c r="PBL315" s="1"/>
      <c r="PBM315" s="1"/>
      <c r="PBN315" s="1"/>
      <c r="PBO315" s="1"/>
      <c r="PBP315" s="1"/>
      <c r="PBQ315" s="1"/>
      <c r="PBR315" s="1"/>
      <c r="PBS315" s="1"/>
      <c r="PBT315" s="1"/>
      <c r="PBU315" s="1"/>
      <c r="PBV315" s="1"/>
      <c r="PBW315" s="1"/>
      <c r="PBX315" s="1"/>
      <c r="PBY315" s="1"/>
      <c r="PBZ315" s="1"/>
      <c r="PCA315" s="1"/>
      <c r="PCB315" s="1"/>
      <c r="PCC315" s="1"/>
      <c r="PCD315" s="1"/>
      <c r="PCE315" s="1"/>
      <c r="PCF315" s="1"/>
      <c r="PCG315" s="1"/>
      <c r="PCH315" s="1"/>
      <c r="PCI315" s="1"/>
      <c r="PCJ315" s="1"/>
      <c r="PCK315" s="1"/>
      <c r="PCL315" s="1"/>
      <c r="PCM315" s="1"/>
      <c r="PCN315" s="1"/>
      <c r="PCO315" s="1"/>
      <c r="PCP315" s="1"/>
      <c r="PCQ315" s="1"/>
      <c r="PCR315" s="1"/>
      <c r="PCS315" s="1"/>
      <c r="PCT315" s="1"/>
      <c r="PCU315" s="1"/>
      <c r="PCV315" s="1"/>
      <c r="PCW315" s="1"/>
      <c r="PCX315" s="1"/>
      <c r="PCY315" s="1"/>
      <c r="PCZ315" s="1"/>
      <c r="PDA315" s="1"/>
      <c r="PDB315" s="1"/>
      <c r="PDC315" s="1"/>
      <c r="PDD315" s="1"/>
      <c r="PDE315" s="1"/>
      <c r="PDF315" s="1"/>
      <c r="PDG315" s="1"/>
      <c r="PDH315" s="1"/>
      <c r="PDI315" s="1"/>
      <c r="PDJ315" s="1"/>
      <c r="PDK315" s="1"/>
      <c r="PDL315" s="1"/>
      <c r="PDM315" s="1"/>
      <c r="PDN315" s="1"/>
      <c r="PDO315" s="1"/>
      <c r="PDP315" s="1"/>
      <c r="PDQ315" s="1"/>
      <c r="PDR315" s="1"/>
      <c r="PDS315" s="1"/>
      <c r="PDT315" s="1"/>
      <c r="PDU315" s="1"/>
      <c r="PDV315" s="1"/>
      <c r="PDW315" s="1"/>
      <c r="PDX315" s="1"/>
      <c r="PDY315" s="1"/>
      <c r="PDZ315" s="1"/>
      <c r="PEA315" s="1"/>
      <c r="PEB315" s="1"/>
      <c r="PEC315" s="1"/>
      <c r="PED315" s="1"/>
      <c r="PEE315" s="1"/>
      <c r="PEF315" s="1"/>
      <c r="PEG315" s="1"/>
      <c r="PEH315" s="1"/>
      <c r="PEI315" s="1"/>
      <c r="PEJ315" s="1"/>
      <c r="PEK315" s="1"/>
      <c r="PEL315" s="1"/>
      <c r="PEM315" s="1"/>
      <c r="PEN315" s="1"/>
      <c r="PEO315" s="1"/>
      <c r="PEP315" s="1"/>
      <c r="PEQ315" s="1"/>
      <c r="PER315" s="1"/>
      <c r="PES315" s="1"/>
      <c r="PET315" s="1"/>
      <c r="PEU315" s="1"/>
      <c r="PEV315" s="1"/>
      <c r="PEW315" s="1"/>
      <c r="PEX315" s="1"/>
      <c r="PEY315" s="1"/>
      <c r="PEZ315" s="1"/>
      <c r="PFA315" s="1"/>
      <c r="PFB315" s="1"/>
      <c r="PFC315" s="1"/>
      <c r="PFD315" s="1"/>
      <c r="PFE315" s="1"/>
      <c r="PFF315" s="1"/>
      <c r="PFG315" s="1"/>
      <c r="PFH315" s="1"/>
      <c r="PFI315" s="1"/>
      <c r="PFJ315" s="1"/>
      <c r="PFK315" s="1"/>
      <c r="PFL315" s="1"/>
      <c r="PFM315" s="1"/>
      <c r="PFN315" s="1"/>
      <c r="PFO315" s="1"/>
      <c r="PFP315" s="1"/>
      <c r="PFQ315" s="1"/>
      <c r="PFR315" s="1"/>
      <c r="PFS315" s="1"/>
      <c r="PFT315" s="1"/>
      <c r="PFU315" s="1"/>
      <c r="PFV315" s="1"/>
      <c r="PFW315" s="1"/>
      <c r="PFX315" s="1"/>
      <c r="PFY315" s="1"/>
      <c r="PFZ315" s="1"/>
      <c r="PGA315" s="1"/>
      <c r="PGB315" s="1"/>
      <c r="PGC315" s="1"/>
      <c r="PGD315" s="1"/>
      <c r="PGE315" s="1"/>
      <c r="PGF315" s="1"/>
      <c r="PGG315" s="1"/>
      <c r="PGH315" s="1"/>
      <c r="PGI315" s="1"/>
      <c r="PGJ315" s="1"/>
      <c r="PGK315" s="1"/>
      <c r="PGL315" s="1"/>
      <c r="PGM315" s="1"/>
      <c r="PGN315" s="1"/>
      <c r="PGO315" s="1"/>
      <c r="PGP315" s="1"/>
      <c r="PGQ315" s="1"/>
      <c r="PGR315" s="1"/>
      <c r="PGS315" s="1"/>
      <c r="PGT315" s="1"/>
      <c r="PGU315" s="1"/>
      <c r="PGV315" s="1"/>
      <c r="PGW315" s="1"/>
      <c r="PGX315" s="1"/>
      <c r="PGY315" s="1"/>
      <c r="PGZ315" s="1"/>
      <c r="PHA315" s="1"/>
      <c r="PHB315" s="1"/>
      <c r="PHC315" s="1"/>
      <c r="PHD315" s="1"/>
      <c r="PHE315" s="1"/>
      <c r="PHF315" s="1"/>
      <c r="PHG315" s="1"/>
      <c r="PHH315" s="1"/>
      <c r="PHI315" s="1"/>
      <c r="PHJ315" s="1"/>
      <c r="PHK315" s="1"/>
      <c r="PHL315" s="1"/>
      <c r="PHM315" s="1"/>
      <c r="PHN315" s="1"/>
      <c r="PHO315" s="1"/>
      <c r="PHP315" s="1"/>
      <c r="PHQ315" s="1"/>
      <c r="PHR315" s="1"/>
      <c r="PHS315" s="1"/>
      <c r="PHT315" s="1"/>
      <c r="PHU315" s="1"/>
      <c r="PHV315" s="1"/>
      <c r="PHW315" s="1"/>
      <c r="PHX315" s="1"/>
      <c r="PHY315" s="1"/>
      <c r="PHZ315" s="1"/>
      <c r="PIA315" s="1"/>
      <c r="PIB315" s="1"/>
      <c r="PIC315" s="1"/>
      <c r="PID315" s="1"/>
      <c r="PIE315" s="1"/>
      <c r="PIF315" s="1"/>
      <c r="PIG315" s="1"/>
      <c r="PIH315" s="1"/>
      <c r="PII315" s="1"/>
      <c r="PIJ315" s="1"/>
      <c r="PIK315" s="1"/>
      <c r="PIL315" s="1"/>
      <c r="PIM315" s="1"/>
      <c r="PIN315" s="1"/>
      <c r="PIO315" s="1"/>
      <c r="PIP315" s="1"/>
      <c r="PIQ315" s="1"/>
      <c r="PIR315" s="1"/>
      <c r="PIS315" s="1"/>
      <c r="PIT315" s="1"/>
      <c r="PIU315" s="1"/>
      <c r="PIV315" s="1"/>
      <c r="PIW315" s="1"/>
      <c r="PIX315" s="1"/>
      <c r="PIY315" s="1"/>
      <c r="PIZ315" s="1"/>
      <c r="PJA315" s="1"/>
      <c r="PJB315" s="1"/>
      <c r="PJC315" s="1"/>
      <c r="PJD315" s="1"/>
      <c r="PJE315" s="1"/>
      <c r="PJF315" s="1"/>
      <c r="PJG315" s="1"/>
      <c r="PJH315" s="1"/>
      <c r="PJI315" s="1"/>
      <c r="PJJ315" s="1"/>
      <c r="PJK315" s="1"/>
      <c r="PJL315" s="1"/>
      <c r="PJM315" s="1"/>
      <c r="PJN315" s="1"/>
      <c r="PJO315" s="1"/>
      <c r="PJP315" s="1"/>
      <c r="PJQ315" s="1"/>
      <c r="PJR315" s="1"/>
      <c r="PJS315" s="1"/>
      <c r="PJT315" s="1"/>
      <c r="PJU315" s="1"/>
      <c r="PJV315" s="1"/>
      <c r="PJW315" s="1"/>
      <c r="PJX315" s="1"/>
      <c r="PJY315" s="1"/>
      <c r="PJZ315" s="1"/>
      <c r="PKA315" s="1"/>
      <c r="PKB315" s="1"/>
      <c r="PKC315" s="1"/>
      <c r="PKD315" s="1"/>
      <c r="PKE315" s="1"/>
      <c r="PKF315" s="1"/>
      <c r="PKG315" s="1"/>
      <c r="PKH315" s="1"/>
      <c r="PKI315" s="1"/>
      <c r="PKJ315" s="1"/>
      <c r="PKK315" s="1"/>
      <c r="PKL315" s="1"/>
      <c r="PKM315" s="1"/>
      <c r="PKN315" s="1"/>
      <c r="PKO315" s="1"/>
      <c r="PKP315" s="1"/>
      <c r="PKQ315" s="1"/>
      <c r="PKR315" s="1"/>
      <c r="PKS315" s="1"/>
      <c r="PKT315" s="1"/>
      <c r="PKU315" s="1"/>
      <c r="PKV315" s="1"/>
      <c r="PKW315" s="1"/>
      <c r="PKX315" s="1"/>
      <c r="PKY315" s="1"/>
      <c r="PKZ315" s="1"/>
      <c r="PLA315" s="1"/>
      <c r="PLB315" s="1"/>
      <c r="PLC315" s="1"/>
      <c r="PLD315" s="1"/>
      <c r="PLE315" s="1"/>
      <c r="PLF315" s="1"/>
      <c r="PLG315" s="1"/>
      <c r="PLH315" s="1"/>
      <c r="PLI315" s="1"/>
      <c r="PLJ315" s="1"/>
      <c r="PLK315" s="1"/>
      <c r="PLL315" s="1"/>
      <c r="PLM315" s="1"/>
      <c r="PLN315" s="1"/>
      <c r="PLO315" s="1"/>
      <c r="PLP315" s="1"/>
      <c r="PLQ315" s="1"/>
      <c r="PLR315" s="1"/>
      <c r="PLS315" s="1"/>
      <c r="PLT315" s="1"/>
      <c r="PLU315" s="1"/>
      <c r="PLV315" s="1"/>
      <c r="PLW315" s="1"/>
      <c r="PLX315" s="1"/>
      <c r="PLY315" s="1"/>
      <c r="PLZ315" s="1"/>
      <c r="PMA315" s="1"/>
      <c r="PMB315" s="1"/>
      <c r="PMC315" s="1"/>
      <c r="PMD315" s="1"/>
      <c r="PME315" s="1"/>
      <c r="PMF315" s="1"/>
      <c r="PMG315" s="1"/>
      <c r="PMH315" s="1"/>
      <c r="PMI315" s="1"/>
      <c r="PMJ315" s="1"/>
      <c r="PMK315" s="1"/>
      <c r="PML315" s="1"/>
      <c r="PMM315" s="1"/>
      <c r="PMN315" s="1"/>
      <c r="PMO315" s="1"/>
      <c r="PMP315" s="1"/>
      <c r="PMQ315" s="1"/>
      <c r="PMR315" s="1"/>
      <c r="PMS315" s="1"/>
      <c r="PMT315" s="1"/>
      <c r="PMU315" s="1"/>
      <c r="PMV315" s="1"/>
      <c r="PMW315" s="1"/>
      <c r="PMX315" s="1"/>
      <c r="PMY315" s="1"/>
      <c r="PMZ315" s="1"/>
      <c r="PNA315" s="1"/>
      <c r="PNB315" s="1"/>
      <c r="PNC315" s="1"/>
      <c r="PND315" s="1"/>
      <c r="PNE315" s="1"/>
      <c r="PNF315" s="1"/>
      <c r="PNG315" s="1"/>
      <c r="PNH315" s="1"/>
      <c r="PNI315" s="1"/>
      <c r="PNJ315" s="1"/>
      <c r="PNK315" s="1"/>
      <c r="PNL315" s="1"/>
      <c r="PNM315" s="1"/>
      <c r="PNN315" s="1"/>
      <c r="PNO315" s="1"/>
      <c r="PNP315" s="1"/>
      <c r="PNQ315" s="1"/>
      <c r="PNR315" s="1"/>
      <c r="PNS315" s="1"/>
      <c r="PNT315" s="1"/>
      <c r="PNU315" s="1"/>
      <c r="PNV315" s="1"/>
      <c r="PNW315" s="1"/>
      <c r="PNX315" s="1"/>
      <c r="PNY315" s="1"/>
      <c r="PNZ315" s="1"/>
      <c r="POA315" s="1"/>
      <c r="POB315" s="1"/>
      <c r="POC315" s="1"/>
      <c r="POD315" s="1"/>
      <c r="POE315" s="1"/>
      <c r="POF315" s="1"/>
      <c r="POG315" s="1"/>
      <c r="POH315" s="1"/>
      <c r="POI315" s="1"/>
      <c r="POJ315" s="1"/>
      <c r="POK315" s="1"/>
      <c r="POL315" s="1"/>
      <c r="POM315" s="1"/>
      <c r="PON315" s="1"/>
      <c r="POO315" s="1"/>
      <c r="POP315" s="1"/>
      <c r="POQ315" s="1"/>
      <c r="POR315" s="1"/>
      <c r="POS315" s="1"/>
      <c r="POT315" s="1"/>
      <c r="POU315" s="1"/>
      <c r="POV315" s="1"/>
      <c r="POW315" s="1"/>
      <c r="POX315" s="1"/>
      <c r="POY315" s="1"/>
      <c r="POZ315" s="1"/>
      <c r="PPA315" s="1"/>
      <c r="PPB315" s="1"/>
      <c r="PPC315" s="1"/>
      <c r="PPD315" s="1"/>
      <c r="PPE315" s="1"/>
      <c r="PPF315" s="1"/>
      <c r="PPG315" s="1"/>
      <c r="PPH315" s="1"/>
      <c r="PPI315" s="1"/>
      <c r="PPJ315" s="1"/>
      <c r="PPK315" s="1"/>
      <c r="PPL315" s="1"/>
      <c r="PPM315" s="1"/>
      <c r="PPN315" s="1"/>
      <c r="PPO315" s="1"/>
      <c r="PPP315" s="1"/>
      <c r="PPQ315" s="1"/>
      <c r="PPR315" s="1"/>
      <c r="PPS315" s="1"/>
      <c r="PPT315" s="1"/>
      <c r="PPU315" s="1"/>
      <c r="PPV315" s="1"/>
      <c r="PPW315" s="1"/>
      <c r="PPX315" s="1"/>
      <c r="PPY315" s="1"/>
      <c r="PPZ315" s="1"/>
      <c r="PQA315" s="1"/>
      <c r="PQB315" s="1"/>
      <c r="PQC315" s="1"/>
      <c r="PQD315" s="1"/>
      <c r="PQE315" s="1"/>
      <c r="PQF315" s="1"/>
      <c r="PQG315" s="1"/>
      <c r="PQH315" s="1"/>
      <c r="PQI315" s="1"/>
      <c r="PQJ315" s="1"/>
      <c r="PQK315" s="1"/>
      <c r="PQL315" s="1"/>
      <c r="PQM315" s="1"/>
      <c r="PQN315" s="1"/>
      <c r="PQO315" s="1"/>
      <c r="PQP315" s="1"/>
      <c r="PQQ315" s="1"/>
      <c r="PQR315" s="1"/>
      <c r="PQS315" s="1"/>
      <c r="PQT315" s="1"/>
      <c r="PQU315" s="1"/>
      <c r="PQV315" s="1"/>
      <c r="PQW315" s="1"/>
      <c r="PQX315" s="1"/>
      <c r="PQY315" s="1"/>
      <c r="PQZ315" s="1"/>
      <c r="PRA315" s="1"/>
      <c r="PRB315" s="1"/>
      <c r="PRC315" s="1"/>
      <c r="PRD315" s="1"/>
      <c r="PRE315" s="1"/>
      <c r="PRF315" s="1"/>
      <c r="PRG315" s="1"/>
      <c r="PRH315" s="1"/>
      <c r="PRI315" s="1"/>
      <c r="PRJ315" s="1"/>
      <c r="PRK315" s="1"/>
      <c r="PRL315" s="1"/>
      <c r="PRM315" s="1"/>
      <c r="PRN315" s="1"/>
      <c r="PRO315" s="1"/>
      <c r="PRP315" s="1"/>
      <c r="PRQ315" s="1"/>
      <c r="PRR315" s="1"/>
      <c r="PRS315" s="1"/>
      <c r="PRT315" s="1"/>
      <c r="PRU315" s="1"/>
      <c r="PRV315" s="1"/>
      <c r="PRW315" s="1"/>
      <c r="PRX315" s="1"/>
      <c r="PRY315" s="1"/>
      <c r="PRZ315" s="1"/>
      <c r="PSA315" s="1"/>
      <c r="PSB315" s="1"/>
      <c r="PSC315" s="1"/>
      <c r="PSD315" s="1"/>
      <c r="PSE315" s="1"/>
      <c r="PSF315" s="1"/>
      <c r="PSG315" s="1"/>
      <c r="PSH315" s="1"/>
      <c r="PSI315" s="1"/>
      <c r="PSJ315" s="1"/>
      <c r="PSK315" s="1"/>
      <c r="PSL315" s="1"/>
      <c r="PSM315" s="1"/>
      <c r="PSN315" s="1"/>
      <c r="PSO315" s="1"/>
      <c r="PSP315" s="1"/>
      <c r="PSQ315" s="1"/>
      <c r="PSR315" s="1"/>
      <c r="PSS315" s="1"/>
      <c r="PST315" s="1"/>
      <c r="PSU315" s="1"/>
      <c r="PSV315" s="1"/>
      <c r="PSW315" s="1"/>
      <c r="PSX315" s="1"/>
      <c r="PSY315" s="1"/>
      <c r="PSZ315" s="1"/>
      <c r="PTA315" s="1"/>
      <c r="PTB315" s="1"/>
      <c r="PTC315" s="1"/>
      <c r="PTD315" s="1"/>
      <c r="PTE315" s="1"/>
      <c r="PTF315" s="1"/>
      <c r="PTG315" s="1"/>
      <c r="PTH315" s="1"/>
      <c r="PTI315" s="1"/>
      <c r="PTJ315" s="1"/>
      <c r="PTK315" s="1"/>
      <c r="PTL315" s="1"/>
      <c r="PTM315" s="1"/>
      <c r="PTN315" s="1"/>
      <c r="PTO315" s="1"/>
      <c r="PTP315" s="1"/>
      <c r="PTQ315" s="1"/>
      <c r="PTR315" s="1"/>
      <c r="PTS315" s="1"/>
      <c r="PTT315" s="1"/>
      <c r="PTU315" s="1"/>
      <c r="PTV315" s="1"/>
      <c r="PTW315" s="1"/>
      <c r="PTX315" s="1"/>
      <c r="PTY315" s="1"/>
      <c r="PTZ315" s="1"/>
      <c r="PUA315" s="1"/>
      <c r="PUB315" s="1"/>
      <c r="PUC315" s="1"/>
      <c r="PUD315" s="1"/>
      <c r="PUE315" s="1"/>
      <c r="PUF315" s="1"/>
      <c r="PUG315" s="1"/>
      <c r="PUH315" s="1"/>
      <c r="PUI315" s="1"/>
      <c r="PUJ315" s="1"/>
      <c r="PUK315" s="1"/>
      <c r="PUL315" s="1"/>
      <c r="PUM315" s="1"/>
      <c r="PUN315" s="1"/>
      <c r="PUO315" s="1"/>
      <c r="PUP315" s="1"/>
      <c r="PUQ315" s="1"/>
      <c r="PUR315" s="1"/>
      <c r="PUS315" s="1"/>
      <c r="PUT315" s="1"/>
      <c r="PUU315" s="1"/>
      <c r="PUV315" s="1"/>
      <c r="PUW315" s="1"/>
      <c r="PUX315" s="1"/>
      <c r="PUY315" s="1"/>
      <c r="PUZ315" s="1"/>
      <c r="PVA315" s="1"/>
      <c r="PVB315" s="1"/>
      <c r="PVC315" s="1"/>
      <c r="PVD315" s="1"/>
      <c r="PVE315" s="1"/>
      <c r="PVF315" s="1"/>
      <c r="PVG315" s="1"/>
      <c r="PVH315" s="1"/>
      <c r="PVI315" s="1"/>
      <c r="PVJ315" s="1"/>
      <c r="PVK315" s="1"/>
      <c r="PVL315" s="1"/>
      <c r="PVM315" s="1"/>
      <c r="PVN315" s="1"/>
      <c r="PVO315" s="1"/>
      <c r="PVP315" s="1"/>
      <c r="PVQ315" s="1"/>
      <c r="PVR315" s="1"/>
      <c r="PVS315" s="1"/>
      <c r="PVT315" s="1"/>
      <c r="PVU315" s="1"/>
      <c r="PVV315" s="1"/>
      <c r="PVW315" s="1"/>
      <c r="PVX315" s="1"/>
      <c r="PVY315" s="1"/>
      <c r="PVZ315" s="1"/>
      <c r="PWA315" s="1"/>
      <c r="PWB315" s="1"/>
      <c r="PWC315" s="1"/>
      <c r="PWD315" s="1"/>
      <c r="PWE315" s="1"/>
      <c r="PWF315" s="1"/>
      <c r="PWG315" s="1"/>
      <c r="PWH315" s="1"/>
      <c r="PWI315" s="1"/>
      <c r="PWJ315" s="1"/>
      <c r="PWK315" s="1"/>
      <c r="PWL315" s="1"/>
      <c r="PWM315" s="1"/>
      <c r="PWN315" s="1"/>
      <c r="PWO315" s="1"/>
      <c r="PWP315" s="1"/>
      <c r="PWQ315" s="1"/>
      <c r="PWR315" s="1"/>
      <c r="PWS315" s="1"/>
      <c r="PWT315" s="1"/>
      <c r="PWU315" s="1"/>
      <c r="PWV315" s="1"/>
      <c r="PWW315" s="1"/>
      <c r="PWX315" s="1"/>
      <c r="PWY315" s="1"/>
      <c r="PWZ315" s="1"/>
      <c r="PXA315" s="1"/>
      <c r="PXB315" s="1"/>
      <c r="PXC315" s="1"/>
      <c r="PXD315" s="1"/>
      <c r="PXE315" s="1"/>
      <c r="PXF315" s="1"/>
      <c r="PXG315" s="1"/>
      <c r="PXH315" s="1"/>
      <c r="PXI315" s="1"/>
      <c r="PXJ315" s="1"/>
      <c r="PXK315" s="1"/>
      <c r="PXL315" s="1"/>
      <c r="PXM315" s="1"/>
      <c r="PXN315" s="1"/>
      <c r="PXO315" s="1"/>
      <c r="PXP315" s="1"/>
      <c r="PXQ315" s="1"/>
      <c r="PXR315" s="1"/>
      <c r="PXS315" s="1"/>
      <c r="PXT315" s="1"/>
      <c r="PXU315" s="1"/>
      <c r="PXV315" s="1"/>
      <c r="PXW315" s="1"/>
      <c r="PXX315" s="1"/>
      <c r="PXY315" s="1"/>
      <c r="PXZ315" s="1"/>
      <c r="PYA315" s="1"/>
      <c r="PYB315" s="1"/>
      <c r="PYC315" s="1"/>
      <c r="PYD315" s="1"/>
      <c r="PYE315" s="1"/>
      <c r="PYF315" s="1"/>
      <c r="PYG315" s="1"/>
      <c r="PYH315" s="1"/>
      <c r="PYI315" s="1"/>
      <c r="PYJ315" s="1"/>
      <c r="PYK315" s="1"/>
      <c r="PYL315" s="1"/>
      <c r="PYM315" s="1"/>
      <c r="PYN315" s="1"/>
      <c r="PYO315" s="1"/>
      <c r="PYP315" s="1"/>
      <c r="PYQ315" s="1"/>
      <c r="PYR315" s="1"/>
      <c r="PYS315" s="1"/>
      <c r="PYT315" s="1"/>
      <c r="PYU315" s="1"/>
      <c r="PYV315" s="1"/>
      <c r="PYW315" s="1"/>
      <c r="PYX315" s="1"/>
      <c r="PYY315" s="1"/>
      <c r="PYZ315" s="1"/>
      <c r="PZA315" s="1"/>
      <c r="PZB315" s="1"/>
      <c r="PZC315" s="1"/>
      <c r="PZD315" s="1"/>
      <c r="PZE315" s="1"/>
      <c r="PZF315" s="1"/>
      <c r="PZG315" s="1"/>
      <c r="PZH315" s="1"/>
      <c r="PZI315" s="1"/>
      <c r="PZJ315" s="1"/>
      <c r="PZK315" s="1"/>
      <c r="PZL315" s="1"/>
      <c r="PZM315" s="1"/>
      <c r="PZN315" s="1"/>
      <c r="PZO315" s="1"/>
      <c r="PZP315" s="1"/>
      <c r="PZQ315" s="1"/>
      <c r="PZR315" s="1"/>
      <c r="PZS315" s="1"/>
      <c r="PZT315" s="1"/>
      <c r="PZU315" s="1"/>
      <c r="PZV315" s="1"/>
      <c r="PZW315" s="1"/>
      <c r="PZX315" s="1"/>
      <c r="PZY315" s="1"/>
      <c r="PZZ315" s="1"/>
      <c r="QAA315" s="1"/>
      <c r="QAB315" s="1"/>
      <c r="QAC315" s="1"/>
      <c r="QAD315" s="1"/>
      <c r="QAE315" s="1"/>
      <c r="QAF315" s="1"/>
      <c r="QAG315" s="1"/>
      <c r="QAH315" s="1"/>
      <c r="QAI315" s="1"/>
      <c r="QAJ315" s="1"/>
      <c r="QAK315" s="1"/>
      <c r="QAL315" s="1"/>
      <c r="QAM315" s="1"/>
      <c r="QAN315" s="1"/>
      <c r="QAO315" s="1"/>
      <c r="QAP315" s="1"/>
      <c r="QAQ315" s="1"/>
      <c r="QAR315" s="1"/>
      <c r="QAS315" s="1"/>
      <c r="QAT315" s="1"/>
      <c r="QAU315" s="1"/>
      <c r="QAV315" s="1"/>
      <c r="QAW315" s="1"/>
      <c r="QAX315" s="1"/>
      <c r="QAY315" s="1"/>
      <c r="QAZ315" s="1"/>
      <c r="QBA315" s="1"/>
      <c r="QBB315" s="1"/>
      <c r="QBC315" s="1"/>
      <c r="QBD315" s="1"/>
      <c r="QBE315" s="1"/>
      <c r="QBF315" s="1"/>
      <c r="QBG315" s="1"/>
      <c r="QBH315" s="1"/>
      <c r="QBI315" s="1"/>
      <c r="QBJ315" s="1"/>
      <c r="QBK315" s="1"/>
      <c r="QBL315" s="1"/>
      <c r="QBM315" s="1"/>
      <c r="QBN315" s="1"/>
      <c r="QBO315" s="1"/>
      <c r="QBP315" s="1"/>
      <c r="QBQ315" s="1"/>
      <c r="QBR315" s="1"/>
      <c r="QBS315" s="1"/>
      <c r="QBT315" s="1"/>
      <c r="QBU315" s="1"/>
      <c r="QBV315" s="1"/>
      <c r="QBW315" s="1"/>
      <c r="QBX315" s="1"/>
      <c r="QBY315" s="1"/>
      <c r="QBZ315" s="1"/>
      <c r="QCA315" s="1"/>
      <c r="QCB315" s="1"/>
      <c r="QCC315" s="1"/>
      <c r="QCD315" s="1"/>
      <c r="QCE315" s="1"/>
      <c r="QCF315" s="1"/>
      <c r="QCG315" s="1"/>
      <c r="QCH315" s="1"/>
      <c r="QCI315" s="1"/>
      <c r="QCJ315" s="1"/>
      <c r="QCK315" s="1"/>
      <c r="QCL315" s="1"/>
      <c r="QCM315" s="1"/>
      <c r="QCN315" s="1"/>
      <c r="QCO315" s="1"/>
      <c r="QCP315" s="1"/>
      <c r="QCQ315" s="1"/>
      <c r="QCR315" s="1"/>
      <c r="QCS315" s="1"/>
      <c r="QCT315" s="1"/>
      <c r="QCU315" s="1"/>
      <c r="QCV315" s="1"/>
      <c r="QCW315" s="1"/>
      <c r="QCX315" s="1"/>
      <c r="QCY315" s="1"/>
      <c r="QCZ315" s="1"/>
      <c r="QDA315" s="1"/>
      <c r="QDB315" s="1"/>
      <c r="QDC315" s="1"/>
      <c r="QDD315" s="1"/>
      <c r="QDE315" s="1"/>
      <c r="QDF315" s="1"/>
      <c r="QDG315" s="1"/>
      <c r="QDH315" s="1"/>
      <c r="QDI315" s="1"/>
      <c r="QDJ315" s="1"/>
      <c r="QDK315" s="1"/>
      <c r="QDL315" s="1"/>
      <c r="QDM315" s="1"/>
      <c r="QDN315" s="1"/>
      <c r="QDO315" s="1"/>
      <c r="QDP315" s="1"/>
      <c r="QDQ315" s="1"/>
      <c r="QDR315" s="1"/>
      <c r="QDS315" s="1"/>
      <c r="QDT315" s="1"/>
      <c r="QDU315" s="1"/>
      <c r="QDV315" s="1"/>
      <c r="QDW315" s="1"/>
      <c r="QDX315" s="1"/>
      <c r="QDY315" s="1"/>
      <c r="QDZ315" s="1"/>
      <c r="QEA315" s="1"/>
      <c r="QEB315" s="1"/>
      <c r="QEC315" s="1"/>
      <c r="QED315" s="1"/>
      <c r="QEE315" s="1"/>
      <c r="QEF315" s="1"/>
      <c r="QEG315" s="1"/>
      <c r="QEH315" s="1"/>
      <c r="QEI315" s="1"/>
      <c r="QEJ315" s="1"/>
      <c r="QEK315" s="1"/>
      <c r="QEL315" s="1"/>
      <c r="QEM315" s="1"/>
      <c r="QEN315" s="1"/>
      <c r="QEO315" s="1"/>
      <c r="QEP315" s="1"/>
      <c r="QEQ315" s="1"/>
      <c r="QER315" s="1"/>
      <c r="QES315" s="1"/>
      <c r="QET315" s="1"/>
      <c r="QEU315" s="1"/>
      <c r="QEV315" s="1"/>
      <c r="QEW315" s="1"/>
      <c r="QEX315" s="1"/>
      <c r="QEY315" s="1"/>
      <c r="QEZ315" s="1"/>
      <c r="QFA315" s="1"/>
      <c r="QFB315" s="1"/>
      <c r="QFC315" s="1"/>
      <c r="QFD315" s="1"/>
      <c r="QFE315" s="1"/>
      <c r="QFF315" s="1"/>
      <c r="QFG315" s="1"/>
      <c r="QFH315" s="1"/>
      <c r="QFI315" s="1"/>
      <c r="QFJ315" s="1"/>
      <c r="QFK315" s="1"/>
      <c r="QFL315" s="1"/>
      <c r="QFM315" s="1"/>
      <c r="QFN315" s="1"/>
      <c r="QFO315" s="1"/>
      <c r="QFP315" s="1"/>
      <c r="QFQ315" s="1"/>
      <c r="QFR315" s="1"/>
      <c r="QFS315" s="1"/>
      <c r="QFT315" s="1"/>
      <c r="QFU315" s="1"/>
      <c r="QFV315" s="1"/>
      <c r="QFW315" s="1"/>
      <c r="QFX315" s="1"/>
      <c r="QFY315" s="1"/>
      <c r="QFZ315" s="1"/>
      <c r="QGA315" s="1"/>
      <c r="QGB315" s="1"/>
      <c r="QGC315" s="1"/>
      <c r="QGD315" s="1"/>
      <c r="QGE315" s="1"/>
      <c r="QGF315" s="1"/>
      <c r="QGG315" s="1"/>
      <c r="QGH315" s="1"/>
      <c r="QGI315" s="1"/>
      <c r="QGJ315" s="1"/>
      <c r="QGK315" s="1"/>
      <c r="QGL315" s="1"/>
      <c r="QGM315" s="1"/>
      <c r="QGN315" s="1"/>
      <c r="QGO315" s="1"/>
      <c r="QGP315" s="1"/>
      <c r="QGQ315" s="1"/>
      <c r="QGR315" s="1"/>
      <c r="QGS315" s="1"/>
      <c r="QGT315" s="1"/>
      <c r="QGU315" s="1"/>
      <c r="QGV315" s="1"/>
      <c r="QGW315" s="1"/>
      <c r="QGX315" s="1"/>
      <c r="QGY315" s="1"/>
      <c r="QGZ315" s="1"/>
      <c r="QHA315" s="1"/>
      <c r="QHB315" s="1"/>
      <c r="QHC315" s="1"/>
      <c r="QHD315" s="1"/>
      <c r="QHE315" s="1"/>
      <c r="QHF315" s="1"/>
      <c r="QHG315" s="1"/>
      <c r="QHH315" s="1"/>
      <c r="QHI315" s="1"/>
      <c r="QHJ315" s="1"/>
      <c r="QHK315" s="1"/>
      <c r="QHL315" s="1"/>
      <c r="QHM315" s="1"/>
      <c r="QHN315" s="1"/>
      <c r="QHO315" s="1"/>
      <c r="QHP315" s="1"/>
      <c r="QHQ315" s="1"/>
      <c r="QHR315" s="1"/>
      <c r="QHS315" s="1"/>
      <c r="QHT315" s="1"/>
      <c r="QHU315" s="1"/>
      <c r="QHV315" s="1"/>
      <c r="QHW315" s="1"/>
      <c r="QHX315" s="1"/>
      <c r="QHY315" s="1"/>
      <c r="QHZ315" s="1"/>
      <c r="QIA315" s="1"/>
      <c r="QIB315" s="1"/>
      <c r="QIC315" s="1"/>
      <c r="QID315" s="1"/>
      <c r="QIE315" s="1"/>
      <c r="QIF315" s="1"/>
      <c r="QIG315" s="1"/>
      <c r="QIH315" s="1"/>
      <c r="QII315" s="1"/>
      <c r="QIJ315" s="1"/>
      <c r="QIK315" s="1"/>
      <c r="QIL315" s="1"/>
      <c r="QIM315" s="1"/>
      <c r="QIN315" s="1"/>
      <c r="QIO315" s="1"/>
      <c r="QIP315" s="1"/>
      <c r="QIQ315" s="1"/>
      <c r="QIR315" s="1"/>
      <c r="QIS315" s="1"/>
      <c r="QIT315" s="1"/>
      <c r="QIU315" s="1"/>
      <c r="QIV315" s="1"/>
      <c r="QIW315" s="1"/>
      <c r="QIX315" s="1"/>
      <c r="QIY315" s="1"/>
      <c r="QIZ315" s="1"/>
      <c r="QJA315" s="1"/>
      <c r="QJB315" s="1"/>
      <c r="QJC315" s="1"/>
      <c r="QJD315" s="1"/>
      <c r="QJE315" s="1"/>
      <c r="QJF315" s="1"/>
      <c r="QJG315" s="1"/>
      <c r="QJH315" s="1"/>
      <c r="QJI315" s="1"/>
      <c r="QJJ315" s="1"/>
      <c r="QJK315" s="1"/>
      <c r="QJL315" s="1"/>
      <c r="QJM315" s="1"/>
      <c r="QJN315" s="1"/>
      <c r="QJO315" s="1"/>
      <c r="QJP315" s="1"/>
      <c r="QJQ315" s="1"/>
      <c r="QJR315" s="1"/>
      <c r="QJS315" s="1"/>
      <c r="QJT315" s="1"/>
      <c r="QJU315" s="1"/>
      <c r="QJV315" s="1"/>
      <c r="QJW315" s="1"/>
      <c r="QJX315" s="1"/>
      <c r="QJY315" s="1"/>
      <c r="QJZ315" s="1"/>
      <c r="QKA315" s="1"/>
      <c r="QKB315" s="1"/>
      <c r="QKC315" s="1"/>
      <c r="QKD315" s="1"/>
      <c r="QKE315" s="1"/>
      <c r="QKF315" s="1"/>
      <c r="QKG315" s="1"/>
      <c r="QKH315" s="1"/>
      <c r="QKI315" s="1"/>
      <c r="QKJ315" s="1"/>
      <c r="QKK315" s="1"/>
      <c r="QKL315" s="1"/>
      <c r="QKM315" s="1"/>
      <c r="QKN315" s="1"/>
      <c r="QKO315" s="1"/>
      <c r="QKP315" s="1"/>
      <c r="QKQ315" s="1"/>
      <c r="QKR315" s="1"/>
      <c r="QKS315" s="1"/>
      <c r="QKT315" s="1"/>
      <c r="QKU315" s="1"/>
      <c r="QKV315" s="1"/>
      <c r="QKW315" s="1"/>
      <c r="QKX315" s="1"/>
      <c r="QKY315" s="1"/>
      <c r="QKZ315" s="1"/>
      <c r="QLA315" s="1"/>
      <c r="QLB315" s="1"/>
      <c r="QLC315" s="1"/>
      <c r="QLD315" s="1"/>
      <c r="QLE315" s="1"/>
      <c r="QLF315" s="1"/>
      <c r="QLG315" s="1"/>
      <c r="QLH315" s="1"/>
      <c r="QLI315" s="1"/>
      <c r="QLJ315" s="1"/>
      <c r="QLK315" s="1"/>
      <c r="QLL315" s="1"/>
      <c r="QLM315" s="1"/>
      <c r="QLN315" s="1"/>
      <c r="QLO315" s="1"/>
      <c r="QLP315" s="1"/>
      <c r="QLQ315" s="1"/>
      <c r="QLR315" s="1"/>
      <c r="QLS315" s="1"/>
      <c r="QLT315" s="1"/>
      <c r="QLU315" s="1"/>
      <c r="QLV315" s="1"/>
      <c r="QLW315" s="1"/>
      <c r="QLX315" s="1"/>
      <c r="QLY315" s="1"/>
      <c r="QLZ315" s="1"/>
      <c r="QMA315" s="1"/>
      <c r="QMB315" s="1"/>
      <c r="QMC315" s="1"/>
      <c r="QMD315" s="1"/>
      <c r="QME315" s="1"/>
      <c r="QMF315" s="1"/>
      <c r="QMG315" s="1"/>
      <c r="QMH315" s="1"/>
      <c r="QMI315" s="1"/>
      <c r="QMJ315" s="1"/>
      <c r="QMK315" s="1"/>
      <c r="QML315" s="1"/>
      <c r="QMM315" s="1"/>
      <c r="QMN315" s="1"/>
      <c r="QMO315" s="1"/>
      <c r="QMP315" s="1"/>
      <c r="QMQ315" s="1"/>
      <c r="QMR315" s="1"/>
      <c r="QMS315" s="1"/>
      <c r="QMT315" s="1"/>
      <c r="QMU315" s="1"/>
      <c r="QMV315" s="1"/>
      <c r="QMW315" s="1"/>
      <c r="QMX315" s="1"/>
      <c r="QMY315" s="1"/>
      <c r="QMZ315" s="1"/>
      <c r="QNA315" s="1"/>
      <c r="QNB315" s="1"/>
      <c r="QNC315" s="1"/>
      <c r="QND315" s="1"/>
      <c r="QNE315" s="1"/>
      <c r="QNF315" s="1"/>
      <c r="QNG315" s="1"/>
      <c r="QNH315" s="1"/>
      <c r="QNI315" s="1"/>
      <c r="QNJ315" s="1"/>
      <c r="QNK315" s="1"/>
      <c r="QNL315" s="1"/>
      <c r="QNM315" s="1"/>
      <c r="QNN315" s="1"/>
      <c r="QNO315" s="1"/>
      <c r="QNP315" s="1"/>
      <c r="QNQ315" s="1"/>
      <c r="QNR315" s="1"/>
      <c r="QNS315" s="1"/>
      <c r="QNT315" s="1"/>
      <c r="QNU315" s="1"/>
      <c r="QNV315" s="1"/>
      <c r="QNW315" s="1"/>
      <c r="QNX315" s="1"/>
      <c r="QNY315" s="1"/>
      <c r="QNZ315" s="1"/>
      <c r="QOA315" s="1"/>
      <c r="QOB315" s="1"/>
      <c r="QOC315" s="1"/>
      <c r="QOD315" s="1"/>
      <c r="QOE315" s="1"/>
      <c r="QOF315" s="1"/>
      <c r="QOG315" s="1"/>
      <c r="QOH315" s="1"/>
      <c r="QOI315" s="1"/>
      <c r="QOJ315" s="1"/>
      <c r="QOK315" s="1"/>
      <c r="QOL315" s="1"/>
      <c r="QOM315" s="1"/>
      <c r="QON315" s="1"/>
      <c r="QOO315" s="1"/>
      <c r="QOP315" s="1"/>
      <c r="QOQ315" s="1"/>
      <c r="QOR315" s="1"/>
      <c r="QOS315" s="1"/>
      <c r="QOT315" s="1"/>
      <c r="QOU315" s="1"/>
      <c r="QOV315" s="1"/>
      <c r="QOW315" s="1"/>
      <c r="QOX315" s="1"/>
      <c r="QOY315" s="1"/>
      <c r="QOZ315" s="1"/>
      <c r="QPA315" s="1"/>
      <c r="QPB315" s="1"/>
      <c r="QPC315" s="1"/>
      <c r="QPD315" s="1"/>
      <c r="QPE315" s="1"/>
      <c r="QPF315" s="1"/>
      <c r="QPG315" s="1"/>
      <c r="QPH315" s="1"/>
      <c r="QPI315" s="1"/>
      <c r="QPJ315" s="1"/>
      <c r="QPK315" s="1"/>
      <c r="QPL315" s="1"/>
      <c r="QPM315" s="1"/>
      <c r="QPN315" s="1"/>
      <c r="QPO315" s="1"/>
      <c r="QPP315" s="1"/>
      <c r="QPQ315" s="1"/>
      <c r="QPR315" s="1"/>
      <c r="QPS315" s="1"/>
      <c r="QPT315" s="1"/>
      <c r="QPU315" s="1"/>
      <c r="QPV315" s="1"/>
      <c r="QPW315" s="1"/>
      <c r="QPX315" s="1"/>
      <c r="QPY315" s="1"/>
      <c r="QPZ315" s="1"/>
      <c r="QQA315" s="1"/>
      <c r="QQB315" s="1"/>
      <c r="QQC315" s="1"/>
      <c r="QQD315" s="1"/>
      <c r="QQE315" s="1"/>
      <c r="QQF315" s="1"/>
      <c r="QQG315" s="1"/>
      <c r="QQH315" s="1"/>
      <c r="QQI315" s="1"/>
      <c r="QQJ315" s="1"/>
      <c r="QQK315" s="1"/>
      <c r="QQL315" s="1"/>
      <c r="QQM315" s="1"/>
      <c r="QQN315" s="1"/>
      <c r="QQO315" s="1"/>
      <c r="QQP315" s="1"/>
      <c r="QQQ315" s="1"/>
      <c r="QQR315" s="1"/>
      <c r="QQS315" s="1"/>
      <c r="QQT315" s="1"/>
      <c r="QQU315" s="1"/>
      <c r="QQV315" s="1"/>
      <c r="QQW315" s="1"/>
      <c r="QQX315" s="1"/>
      <c r="QQY315" s="1"/>
      <c r="QQZ315" s="1"/>
      <c r="QRA315" s="1"/>
      <c r="QRB315" s="1"/>
      <c r="QRC315" s="1"/>
      <c r="QRD315" s="1"/>
      <c r="QRE315" s="1"/>
      <c r="QRF315" s="1"/>
      <c r="QRG315" s="1"/>
      <c r="QRH315" s="1"/>
      <c r="QRI315" s="1"/>
      <c r="QRJ315" s="1"/>
      <c r="QRK315" s="1"/>
      <c r="QRL315" s="1"/>
      <c r="QRM315" s="1"/>
      <c r="QRN315" s="1"/>
      <c r="QRO315" s="1"/>
      <c r="QRP315" s="1"/>
      <c r="QRQ315" s="1"/>
      <c r="QRR315" s="1"/>
      <c r="QRS315" s="1"/>
      <c r="QRT315" s="1"/>
      <c r="QRU315" s="1"/>
      <c r="QRV315" s="1"/>
      <c r="QRW315" s="1"/>
      <c r="QRX315" s="1"/>
      <c r="QRY315" s="1"/>
      <c r="QRZ315" s="1"/>
      <c r="QSA315" s="1"/>
      <c r="QSB315" s="1"/>
      <c r="QSC315" s="1"/>
      <c r="QSD315" s="1"/>
      <c r="QSE315" s="1"/>
      <c r="QSF315" s="1"/>
      <c r="QSG315" s="1"/>
      <c r="QSH315" s="1"/>
      <c r="QSI315" s="1"/>
      <c r="QSJ315" s="1"/>
      <c r="QSK315" s="1"/>
      <c r="QSL315" s="1"/>
      <c r="QSM315" s="1"/>
      <c r="QSN315" s="1"/>
      <c r="QSO315" s="1"/>
      <c r="QSP315" s="1"/>
      <c r="QSQ315" s="1"/>
      <c r="QSR315" s="1"/>
      <c r="QSS315" s="1"/>
      <c r="QST315" s="1"/>
      <c r="QSU315" s="1"/>
      <c r="QSV315" s="1"/>
      <c r="QSW315" s="1"/>
      <c r="QSX315" s="1"/>
      <c r="QSY315" s="1"/>
      <c r="QSZ315" s="1"/>
      <c r="QTA315" s="1"/>
      <c r="QTB315" s="1"/>
      <c r="QTC315" s="1"/>
      <c r="QTD315" s="1"/>
      <c r="QTE315" s="1"/>
      <c r="QTF315" s="1"/>
      <c r="QTG315" s="1"/>
      <c r="QTH315" s="1"/>
      <c r="QTI315" s="1"/>
      <c r="QTJ315" s="1"/>
      <c r="QTK315" s="1"/>
      <c r="QTL315" s="1"/>
      <c r="QTM315" s="1"/>
      <c r="QTN315" s="1"/>
      <c r="QTO315" s="1"/>
      <c r="QTP315" s="1"/>
      <c r="QTQ315" s="1"/>
      <c r="QTR315" s="1"/>
      <c r="QTS315" s="1"/>
      <c r="QTT315" s="1"/>
      <c r="QTU315" s="1"/>
      <c r="QTV315" s="1"/>
      <c r="QTW315" s="1"/>
      <c r="QTX315" s="1"/>
      <c r="QTY315" s="1"/>
      <c r="QTZ315" s="1"/>
      <c r="QUA315" s="1"/>
      <c r="QUB315" s="1"/>
      <c r="QUC315" s="1"/>
      <c r="QUD315" s="1"/>
      <c r="QUE315" s="1"/>
      <c r="QUF315" s="1"/>
      <c r="QUG315" s="1"/>
      <c r="QUH315" s="1"/>
      <c r="QUI315" s="1"/>
      <c r="QUJ315" s="1"/>
      <c r="QUK315" s="1"/>
      <c r="QUL315" s="1"/>
      <c r="QUM315" s="1"/>
      <c r="QUN315" s="1"/>
      <c r="QUO315" s="1"/>
      <c r="QUP315" s="1"/>
      <c r="QUQ315" s="1"/>
      <c r="QUR315" s="1"/>
      <c r="QUS315" s="1"/>
      <c r="QUT315" s="1"/>
      <c r="QUU315" s="1"/>
      <c r="QUV315" s="1"/>
      <c r="QUW315" s="1"/>
      <c r="QUX315" s="1"/>
      <c r="QUY315" s="1"/>
      <c r="QUZ315" s="1"/>
      <c r="QVA315" s="1"/>
      <c r="QVB315" s="1"/>
      <c r="QVC315" s="1"/>
      <c r="QVD315" s="1"/>
      <c r="QVE315" s="1"/>
      <c r="QVF315" s="1"/>
      <c r="QVG315" s="1"/>
      <c r="QVH315" s="1"/>
      <c r="QVI315" s="1"/>
      <c r="QVJ315" s="1"/>
      <c r="QVK315" s="1"/>
      <c r="QVL315" s="1"/>
      <c r="QVM315" s="1"/>
      <c r="QVN315" s="1"/>
      <c r="QVO315" s="1"/>
      <c r="QVP315" s="1"/>
      <c r="QVQ315" s="1"/>
      <c r="QVR315" s="1"/>
      <c r="QVS315" s="1"/>
      <c r="QVT315" s="1"/>
      <c r="QVU315" s="1"/>
      <c r="QVV315" s="1"/>
      <c r="QVW315" s="1"/>
      <c r="QVX315" s="1"/>
      <c r="QVY315" s="1"/>
      <c r="QVZ315" s="1"/>
      <c r="QWA315" s="1"/>
      <c r="QWB315" s="1"/>
      <c r="QWC315" s="1"/>
      <c r="QWD315" s="1"/>
      <c r="QWE315" s="1"/>
      <c r="QWF315" s="1"/>
      <c r="QWG315" s="1"/>
      <c r="QWH315" s="1"/>
      <c r="QWI315" s="1"/>
      <c r="QWJ315" s="1"/>
      <c r="QWK315" s="1"/>
      <c r="QWL315" s="1"/>
      <c r="QWM315" s="1"/>
      <c r="QWN315" s="1"/>
      <c r="QWO315" s="1"/>
      <c r="QWP315" s="1"/>
      <c r="QWQ315" s="1"/>
      <c r="QWR315" s="1"/>
      <c r="QWS315" s="1"/>
      <c r="QWT315" s="1"/>
      <c r="QWU315" s="1"/>
      <c r="QWV315" s="1"/>
      <c r="QWW315" s="1"/>
      <c r="QWX315" s="1"/>
      <c r="QWY315" s="1"/>
      <c r="QWZ315" s="1"/>
      <c r="QXA315" s="1"/>
      <c r="QXB315" s="1"/>
      <c r="QXC315" s="1"/>
      <c r="QXD315" s="1"/>
      <c r="QXE315" s="1"/>
      <c r="QXF315" s="1"/>
      <c r="QXG315" s="1"/>
      <c r="QXH315" s="1"/>
      <c r="QXI315" s="1"/>
      <c r="QXJ315" s="1"/>
      <c r="QXK315" s="1"/>
      <c r="QXL315" s="1"/>
      <c r="QXM315" s="1"/>
      <c r="QXN315" s="1"/>
      <c r="QXO315" s="1"/>
      <c r="QXP315" s="1"/>
      <c r="QXQ315" s="1"/>
      <c r="QXR315" s="1"/>
      <c r="QXS315" s="1"/>
      <c r="QXT315" s="1"/>
      <c r="QXU315" s="1"/>
      <c r="QXV315" s="1"/>
      <c r="QXW315" s="1"/>
      <c r="QXX315" s="1"/>
      <c r="QXY315" s="1"/>
      <c r="QXZ315" s="1"/>
      <c r="QYA315" s="1"/>
      <c r="QYB315" s="1"/>
      <c r="QYC315" s="1"/>
      <c r="QYD315" s="1"/>
      <c r="QYE315" s="1"/>
      <c r="QYF315" s="1"/>
      <c r="QYG315" s="1"/>
      <c r="QYH315" s="1"/>
      <c r="QYI315" s="1"/>
      <c r="QYJ315" s="1"/>
      <c r="QYK315" s="1"/>
      <c r="QYL315" s="1"/>
      <c r="QYM315" s="1"/>
      <c r="QYN315" s="1"/>
      <c r="QYO315" s="1"/>
      <c r="QYP315" s="1"/>
      <c r="QYQ315" s="1"/>
      <c r="QYR315" s="1"/>
      <c r="QYS315" s="1"/>
      <c r="QYT315" s="1"/>
      <c r="QYU315" s="1"/>
      <c r="QYV315" s="1"/>
      <c r="QYW315" s="1"/>
      <c r="QYX315" s="1"/>
      <c r="QYY315" s="1"/>
      <c r="QYZ315" s="1"/>
      <c r="QZA315" s="1"/>
      <c r="QZB315" s="1"/>
      <c r="QZC315" s="1"/>
      <c r="QZD315" s="1"/>
      <c r="QZE315" s="1"/>
      <c r="QZF315" s="1"/>
      <c r="QZG315" s="1"/>
      <c r="QZH315" s="1"/>
      <c r="QZI315" s="1"/>
      <c r="QZJ315" s="1"/>
      <c r="QZK315" s="1"/>
      <c r="QZL315" s="1"/>
      <c r="QZM315" s="1"/>
      <c r="QZN315" s="1"/>
      <c r="QZO315" s="1"/>
      <c r="QZP315" s="1"/>
      <c r="QZQ315" s="1"/>
      <c r="QZR315" s="1"/>
      <c r="QZS315" s="1"/>
      <c r="QZT315" s="1"/>
      <c r="QZU315" s="1"/>
      <c r="QZV315" s="1"/>
      <c r="QZW315" s="1"/>
      <c r="QZX315" s="1"/>
      <c r="QZY315" s="1"/>
      <c r="QZZ315" s="1"/>
      <c r="RAA315" s="1"/>
      <c r="RAB315" s="1"/>
      <c r="RAC315" s="1"/>
      <c r="RAD315" s="1"/>
      <c r="RAE315" s="1"/>
      <c r="RAF315" s="1"/>
      <c r="RAG315" s="1"/>
      <c r="RAH315" s="1"/>
      <c r="RAI315" s="1"/>
      <c r="RAJ315" s="1"/>
      <c r="RAK315" s="1"/>
      <c r="RAL315" s="1"/>
      <c r="RAM315" s="1"/>
      <c r="RAN315" s="1"/>
      <c r="RAO315" s="1"/>
      <c r="RAP315" s="1"/>
      <c r="RAQ315" s="1"/>
      <c r="RAR315" s="1"/>
      <c r="RAS315" s="1"/>
      <c r="RAT315" s="1"/>
      <c r="RAU315" s="1"/>
      <c r="RAV315" s="1"/>
      <c r="RAW315" s="1"/>
      <c r="RAX315" s="1"/>
      <c r="RAY315" s="1"/>
      <c r="RAZ315" s="1"/>
      <c r="RBA315" s="1"/>
      <c r="RBB315" s="1"/>
      <c r="RBC315" s="1"/>
      <c r="RBD315" s="1"/>
      <c r="RBE315" s="1"/>
      <c r="RBF315" s="1"/>
      <c r="RBG315" s="1"/>
      <c r="RBH315" s="1"/>
      <c r="RBI315" s="1"/>
      <c r="RBJ315" s="1"/>
      <c r="RBK315" s="1"/>
      <c r="RBL315" s="1"/>
      <c r="RBM315" s="1"/>
      <c r="RBN315" s="1"/>
      <c r="RBO315" s="1"/>
      <c r="RBP315" s="1"/>
      <c r="RBQ315" s="1"/>
      <c r="RBR315" s="1"/>
      <c r="RBS315" s="1"/>
      <c r="RBT315" s="1"/>
      <c r="RBU315" s="1"/>
      <c r="RBV315" s="1"/>
      <c r="RBW315" s="1"/>
      <c r="RBX315" s="1"/>
      <c r="RBY315" s="1"/>
      <c r="RBZ315" s="1"/>
      <c r="RCA315" s="1"/>
      <c r="RCB315" s="1"/>
      <c r="RCC315" s="1"/>
      <c r="RCD315" s="1"/>
      <c r="RCE315" s="1"/>
      <c r="RCF315" s="1"/>
      <c r="RCG315" s="1"/>
      <c r="RCH315" s="1"/>
      <c r="RCI315" s="1"/>
      <c r="RCJ315" s="1"/>
      <c r="RCK315" s="1"/>
      <c r="RCL315" s="1"/>
      <c r="RCM315" s="1"/>
      <c r="RCN315" s="1"/>
      <c r="RCO315" s="1"/>
      <c r="RCP315" s="1"/>
      <c r="RCQ315" s="1"/>
      <c r="RCR315" s="1"/>
      <c r="RCS315" s="1"/>
      <c r="RCT315" s="1"/>
      <c r="RCU315" s="1"/>
      <c r="RCV315" s="1"/>
      <c r="RCW315" s="1"/>
      <c r="RCX315" s="1"/>
      <c r="RCY315" s="1"/>
      <c r="RCZ315" s="1"/>
      <c r="RDA315" s="1"/>
      <c r="RDB315" s="1"/>
      <c r="RDC315" s="1"/>
      <c r="RDD315" s="1"/>
      <c r="RDE315" s="1"/>
      <c r="RDF315" s="1"/>
      <c r="RDG315" s="1"/>
      <c r="RDH315" s="1"/>
      <c r="RDI315" s="1"/>
      <c r="RDJ315" s="1"/>
      <c r="RDK315" s="1"/>
      <c r="RDL315" s="1"/>
      <c r="RDM315" s="1"/>
      <c r="RDN315" s="1"/>
      <c r="RDO315" s="1"/>
      <c r="RDP315" s="1"/>
      <c r="RDQ315" s="1"/>
      <c r="RDR315" s="1"/>
      <c r="RDS315" s="1"/>
      <c r="RDT315" s="1"/>
      <c r="RDU315" s="1"/>
      <c r="RDV315" s="1"/>
      <c r="RDW315" s="1"/>
      <c r="RDX315" s="1"/>
      <c r="RDY315" s="1"/>
      <c r="RDZ315" s="1"/>
      <c r="REA315" s="1"/>
      <c r="REB315" s="1"/>
      <c r="REC315" s="1"/>
      <c r="RED315" s="1"/>
      <c r="REE315" s="1"/>
      <c r="REF315" s="1"/>
      <c r="REG315" s="1"/>
      <c r="REH315" s="1"/>
      <c r="REI315" s="1"/>
      <c r="REJ315" s="1"/>
      <c r="REK315" s="1"/>
      <c r="REL315" s="1"/>
      <c r="REM315" s="1"/>
      <c r="REN315" s="1"/>
      <c r="REO315" s="1"/>
      <c r="REP315" s="1"/>
      <c r="REQ315" s="1"/>
      <c r="RER315" s="1"/>
      <c r="RES315" s="1"/>
      <c r="RET315" s="1"/>
      <c r="REU315" s="1"/>
      <c r="REV315" s="1"/>
      <c r="REW315" s="1"/>
      <c r="REX315" s="1"/>
      <c r="REY315" s="1"/>
      <c r="REZ315" s="1"/>
      <c r="RFA315" s="1"/>
      <c r="RFB315" s="1"/>
      <c r="RFC315" s="1"/>
      <c r="RFD315" s="1"/>
      <c r="RFE315" s="1"/>
      <c r="RFF315" s="1"/>
      <c r="RFG315" s="1"/>
      <c r="RFH315" s="1"/>
      <c r="RFI315" s="1"/>
      <c r="RFJ315" s="1"/>
      <c r="RFK315" s="1"/>
      <c r="RFL315" s="1"/>
      <c r="RFM315" s="1"/>
      <c r="RFN315" s="1"/>
      <c r="RFO315" s="1"/>
      <c r="RFP315" s="1"/>
      <c r="RFQ315" s="1"/>
      <c r="RFR315" s="1"/>
      <c r="RFS315" s="1"/>
      <c r="RFT315" s="1"/>
      <c r="RFU315" s="1"/>
      <c r="RFV315" s="1"/>
      <c r="RFW315" s="1"/>
      <c r="RFX315" s="1"/>
      <c r="RFY315" s="1"/>
      <c r="RFZ315" s="1"/>
      <c r="RGA315" s="1"/>
      <c r="RGB315" s="1"/>
      <c r="RGC315" s="1"/>
      <c r="RGD315" s="1"/>
      <c r="RGE315" s="1"/>
      <c r="RGF315" s="1"/>
      <c r="RGG315" s="1"/>
      <c r="RGH315" s="1"/>
      <c r="RGI315" s="1"/>
      <c r="RGJ315" s="1"/>
      <c r="RGK315" s="1"/>
      <c r="RGL315" s="1"/>
      <c r="RGM315" s="1"/>
      <c r="RGN315" s="1"/>
      <c r="RGO315" s="1"/>
      <c r="RGP315" s="1"/>
      <c r="RGQ315" s="1"/>
      <c r="RGR315" s="1"/>
      <c r="RGS315" s="1"/>
      <c r="RGT315" s="1"/>
      <c r="RGU315" s="1"/>
      <c r="RGV315" s="1"/>
      <c r="RGW315" s="1"/>
      <c r="RGX315" s="1"/>
      <c r="RGY315" s="1"/>
      <c r="RGZ315" s="1"/>
      <c r="RHA315" s="1"/>
      <c r="RHB315" s="1"/>
      <c r="RHC315" s="1"/>
      <c r="RHD315" s="1"/>
      <c r="RHE315" s="1"/>
      <c r="RHF315" s="1"/>
      <c r="RHG315" s="1"/>
      <c r="RHH315" s="1"/>
      <c r="RHI315" s="1"/>
      <c r="RHJ315" s="1"/>
      <c r="RHK315" s="1"/>
      <c r="RHL315" s="1"/>
      <c r="RHM315" s="1"/>
      <c r="RHN315" s="1"/>
      <c r="RHO315" s="1"/>
      <c r="RHP315" s="1"/>
      <c r="RHQ315" s="1"/>
      <c r="RHR315" s="1"/>
      <c r="RHS315" s="1"/>
      <c r="RHT315" s="1"/>
      <c r="RHU315" s="1"/>
      <c r="RHV315" s="1"/>
      <c r="RHW315" s="1"/>
      <c r="RHX315" s="1"/>
      <c r="RHY315" s="1"/>
      <c r="RHZ315" s="1"/>
      <c r="RIA315" s="1"/>
      <c r="RIB315" s="1"/>
      <c r="RIC315" s="1"/>
      <c r="RID315" s="1"/>
      <c r="RIE315" s="1"/>
      <c r="RIF315" s="1"/>
      <c r="RIG315" s="1"/>
      <c r="RIH315" s="1"/>
      <c r="RII315" s="1"/>
      <c r="RIJ315" s="1"/>
      <c r="RIK315" s="1"/>
      <c r="RIL315" s="1"/>
      <c r="RIM315" s="1"/>
      <c r="RIN315" s="1"/>
      <c r="RIO315" s="1"/>
      <c r="RIP315" s="1"/>
      <c r="RIQ315" s="1"/>
      <c r="RIR315" s="1"/>
      <c r="RIS315" s="1"/>
      <c r="RIT315" s="1"/>
      <c r="RIU315" s="1"/>
      <c r="RIV315" s="1"/>
      <c r="RIW315" s="1"/>
      <c r="RIX315" s="1"/>
      <c r="RIY315" s="1"/>
      <c r="RIZ315" s="1"/>
      <c r="RJA315" s="1"/>
      <c r="RJB315" s="1"/>
      <c r="RJC315" s="1"/>
      <c r="RJD315" s="1"/>
      <c r="RJE315" s="1"/>
      <c r="RJF315" s="1"/>
      <c r="RJG315" s="1"/>
      <c r="RJH315" s="1"/>
      <c r="RJI315" s="1"/>
      <c r="RJJ315" s="1"/>
      <c r="RJK315" s="1"/>
      <c r="RJL315" s="1"/>
      <c r="RJM315" s="1"/>
      <c r="RJN315" s="1"/>
      <c r="RJO315" s="1"/>
      <c r="RJP315" s="1"/>
      <c r="RJQ315" s="1"/>
      <c r="RJR315" s="1"/>
      <c r="RJS315" s="1"/>
      <c r="RJT315" s="1"/>
      <c r="RJU315" s="1"/>
      <c r="RJV315" s="1"/>
      <c r="RJW315" s="1"/>
      <c r="RJX315" s="1"/>
      <c r="RJY315" s="1"/>
      <c r="RJZ315" s="1"/>
      <c r="RKA315" s="1"/>
      <c r="RKB315" s="1"/>
      <c r="RKC315" s="1"/>
      <c r="RKD315" s="1"/>
      <c r="RKE315" s="1"/>
      <c r="RKF315" s="1"/>
      <c r="RKG315" s="1"/>
      <c r="RKH315" s="1"/>
      <c r="RKI315" s="1"/>
      <c r="RKJ315" s="1"/>
      <c r="RKK315" s="1"/>
      <c r="RKL315" s="1"/>
      <c r="RKM315" s="1"/>
      <c r="RKN315" s="1"/>
      <c r="RKO315" s="1"/>
      <c r="RKP315" s="1"/>
      <c r="RKQ315" s="1"/>
      <c r="RKR315" s="1"/>
      <c r="RKS315" s="1"/>
      <c r="RKT315" s="1"/>
      <c r="RKU315" s="1"/>
      <c r="RKV315" s="1"/>
      <c r="RKW315" s="1"/>
      <c r="RKX315" s="1"/>
      <c r="RKY315" s="1"/>
      <c r="RKZ315" s="1"/>
      <c r="RLA315" s="1"/>
      <c r="RLB315" s="1"/>
      <c r="RLC315" s="1"/>
      <c r="RLD315" s="1"/>
      <c r="RLE315" s="1"/>
      <c r="RLF315" s="1"/>
      <c r="RLG315" s="1"/>
      <c r="RLH315" s="1"/>
      <c r="RLI315" s="1"/>
      <c r="RLJ315" s="1"/>
      <c r="RLK315" s="1"/>
      <c r="RLL315" s="1"/>
      <c r="RLM315" s="1"/>
      <c r="RLN315" s="1"/>
      <c r="RLO315" s="1"/>
      <c r="RLP315" s="1"/>
      <c r="RLQ315" s="1"/>
      <c r="RLR315" s="1"/>
      <c r="RLS315" s="1"/>
      <c r="RLT315" s="1"/>
      <c r="RLU315" s="1"/>
      <c r="RLV315" s="1"/>
      <c r="RLW315" s="1"/>
      <c r="RLX315" s="1"/>
      <c r="RLY315" s="1"/>
      <c r="RLZ315" s="1"/>
      <c r="RMA315" s="1"/>
      <c r="RMB315" s="1"/>
      <c r="RMC315" s="1"/>
      <c r="RMD315" s="1"/>
      <c r="RME315" s="1"/>
      <c r="RMF315" s="1"/>
      <c r="RMG315" s="1"/>
      <c r="RMH315" s="1"/>
      <c r="RMI315" s="1"/>
      <c r="RMJ315" s="1"/>
      <c r="RMK315" s="1"/>
      <c r="RML315" s="1"/>
      <c r="RMM315" s="1"/>
      <c r="RMN315" s="1"/>
      <c r="RMO315" s="1"/>
      <c r="RMP315" s="1"/>
      <c r="RMQ315" s="1"/>
      <c r="RMR315" s="1"/>
      <c r="RMS315" s="1"/>
      <c r="RMT315" s="1"/>
      <c r="RMU315" s="1"/>
      <c r="RMV315" s="1"/>
      <c r="RMW315" s="1"/>
      <c r="RMX315" s="1"/>
      <c r="RMY315" s="1"/>
      <c r="RMZ315" s="1"/>
      <c r="RNA315" s="1"/>
      <c r="RNB315" s="1"/>
      <c r="RNC315" s="1"/>
      <c r="RND315" s="1"/>
      <c r="RNE315" s="1"/>
      <c r="RNF315" s="1"/>
      <c r="RNG315" s="1"/>
      <c r="RNH315" s="1"/>
      <c r="RNI315" s="1"/>
      <c r="RNJ315" s="1"/>
      <c r="RNK315" s="1"/>
      <c r="RNL315" s="1"/>
      <c r="RNM315" s="1"/>
      <c r="RNN315" s="1"/>
      <c r="RNO315" s="1"/>
      <c r="RNP315" s="1"/>
      <c r="RNQ315" s="1"/>
      <c r="RNR315" s="1"/>
      <c r="RNS315" s="1"/>
      <c r="RNT315" s="1"/>
      <c r="RNU315" s="1"/>
      <c r="RNV315" s="1"/>
      <c r="RNW315" s="1"/>
      <c r="RNX315" s="1"/>
      <c r="RNY315" s="1"/>
      <c r="RNZ315" s="1"/>
      <c r="ROA315" s="1"/>
      <c r="ROB315" s="1"/>
      <c r="ROC315" s="1"/>
      <c r="ROD315" s="1"/>
      <c r="ROE315" s="1"/>
      <c r="ROF315" s="1"/>
      <c r="ROG315" s="1"/>
      <c r="ROH315" s="1"/>
      <c r="ROI315" s="1"/>
      <c r="ROJ315" s="1"/>
      <c r="ROK315" s="1"/>
      <c r="ROL315" s="1"/>
      <c r="ROM315" s="1"/>
      <c r="RON315" s="1"/>
      <c r="ROO315" s="1"/>
      <c r="ROP315" s="1"/>
      <c r="ROQ315" s="1"/>
      <c r="ROR315" s="1"/>
      <c r="ROS315" s="1"/>
      <c r="ROT315" s="1"/>
      <c r="ROU315" s="1"/>
      <c r="ROV315" s="1"/>
      <c r="ROW315" s="1"/>
      <c r="ROX315" s="1"/>
      <c r="ROY315" s="1"/>
      <c r="ROZ315" s="1"/>
      <c r="RPA315" s="1"/>
      <c r="RPB315" s="1"/>
      <c r="RPC315" s="1"/>
      <c r="RPD315" s="1"/>
      <c r="RPE315" s="1"/>
      <c r="RPF315" s="1"/>
      <c r="RPG315" s="1"/>
      <c r="RPH315" s="1"/>
      <c r="RPI315" s="1"/>
      <c r="RPJ315" s="1"/>
      <c r="RPK315" s="1"/>
      <c r="RPL315" s="1"/>
      <c r="RPM315" s="1"/>
      <c r="RPN315" s="1"/>
      <c r="RPO315" s="1"/>
      <c r="RPP315" s="1"/>
      <c r="RPQ315" s="1"/>
      <c r="RPR315" s="1"/>
      <c r="RPS315" s="1"/>
      <c r="RPT315" s="1"/>
      <c r="RPU315" s="1"/>
      <c r="RPV315" s="1"/>
      <c r="RPW315" s="1"/>
      <c r="RPX315" s="1"/>
      <c r="RPY315" s="1"/>
      <c r="RPZ315" s="1"/>
      <c r="RQA315" s="1"/>
      <c r="RQB315" s="1"/>
      <c r="RQC315" s="1"/>
      <c r="RQD315" s="1"/>
      <c r="RQE315" s="1"/>
      <c r="RQF315" s="1"/>
      <c r="RQG315" s="1"/>
      <c r="RQH315" s="1"/>
      <c r="RQI315" s="1"/>
      <c r="RQJ315" s="1"/>
      <c r="RQK315" s="1"/>
      <c r="RQL315" s="1"/>
      <c r="RQM315" s="1"/>
      <c r="RQN315" s="1"/>
      <c r="RQO315" s="1"/>
      <c r="RQP315" s="1"/>
      <c r="RQQ315" s="1"/>
      <c r="RQR315" s="1"/>
      <c r="RQS315" s="1"/>
      <c r="RQT315" s="1"/>
      <c r="RQU315" s="1"/>
      <c r="RQV315" s="1"/>
      <c r="RQW315" s="1"/>
      <c r="RQX315" s="1"/>
      <c r="RQY315" s="1"/>
      <c r="RQZ315" s="1"/>
      <c r="RRA315" s="1"/>
      <c r="RRB315" s="1"/>
      <c r="RRC315" s="1"/>
      <c r="RRD315" s="1"/>
      <c r="RRE315" s="1"/>
      <c r="RRF315" s="1"/>
      <c r="RRG315" s="1"/>
      <c r="RRH315" s="1"/>
      <c r="RRI315" s="1"/>
      <c r="RRJ315" s="1"/>
      <c r="RRK315" s="1"/>
      <c r="RRL315" s="1"/>
      <c r="RRM315" s="1"/>
      <c r="RRN315" s="1"/>
      <c r="RRO315" s="1"/>
      <c r="RRP315" s="1"/>
      <c r="RRQ315" s="1"/>
      <c r="RRR315" s="1"/>
      <c r="RRS315" s="1"/>
      <c r="RRT315" s="1"/>
      <c r="RRU315" s="1"/>
      <c r="RRV315" s="1"/>
      <c r="RRW315" s="1"/>
      <c r="RRX315" s="1"/>
      <c r="RRY315" s="1"/>
      <c r="RRZ315" s="1"/>
      <c r="RSA315" s="1"/>
      <c r="RSB315" s="1"/>
      <c r="RSC315" s="1"/>
      <c r="RSD315" s="1"/>
      <c r="RSE315" s="1"/>
      <c r="RSF315" s="1"/>
      <c r="RSG315" s="1"/>
      <c r="RSH315" s="1"/>
      <c r="RSI315" s="1"/>
      <c r="RSJ315" s="1"/>
      <c r="RSK315" s="1"/>
      <c r="RSL315" s="1"/>
      <c r="RSM315" s="1"/>
      <c r="RSN315" s="1"/>
      <c r="RSO315" s="1"/>
      <c r="RSP315" s="1"/>
      <c r="RSQ315" s="1"/>
      <c r="RSR315" s="1"/>
      <c r="RSS315" s="1"/>
      <c r="RST315" s="1"/>
      <c r="RSU315" s="1"/>
      <c r="RSV315" s="1"/>
      <c r="RSW315" s="1"/>
      <c r="RSX315" s="1"/>
      <c r="RSY315" s="1"/>
      <c r="RSZ315" s="1"/>
      <c r="RTA315" s="1"/>
      <c r="RTB315" s="1"/>
      <c r="RTC315" s="1"/>
      <c r="RTD315" s="1"/>
      <c r="RTE315" s="1"/>
      <c r="RTF315" s="1"/>
      <c r="RTG315" s="1"/>
      <c r="RTH315" s="1"/>
      <c r="RTI315" s="1"/>
      <c r="RTJ315" s="1"/>
      <c r="RTK315" s="1"/>
      <c r="RTL315" s="1"/>
      <c r="RTM315" s="1"/>
      <c r="RTN315" s="1"/>
      <c r="RTO315" s="1"/>
      <c r="RTP315" s="1"/>
      <c r="RTQ315" s="1"/>
      <c r="RTR315" s="1"/>
      <c r="RTS315" s="1"/>
      <c r="RTT315" s="1"/>
      <c r="RTU315" s="1"/>
      <c r="RTV315" s="1"/>
      <c r="RTW315" s="1"/>
      <c r="RTX315" s="1"/>
      <c r="RTY315" s="1"/>
      <c r="RTZ315" s="1"/>
      <c r="RUA315" s="1"/>
      <c r="RUB315" s="1"/>
      <c r="RUC315" s="1"/>
      <c r="RUD315" s="1"/>
      <c r="RUE315" s="1"/>
      <c r="RUF315" s="1"/>
      <c r="RUG315" s="1"/>
      <c r="RUH315" s="1"/>
      <c r="RUI315" s="1"/>
      <c r="RUJ315" s="1"/>
      <c r="RUK315" s="1"/>
      <c r="RUL315" s="1"/>
      <c r="RUM315" s="1"/>
      <c r="RUN315" s="1"/>
      <c r="RUO315" s="1"/>
      <c r="RUP315" s="1"/>
      <c r="RUQ315" s="1"/>
      <c r="RUR315" s="1"/>
      <c r="RUS315" s="1"/>
      <c r="RUT315" s="1"/>
      <c r="RUU315" s="1"/>
      <c r="RUV315" s="1"/>
      <c r="RUW315" s="1"/>
      <c r="RUX315" s="1"/>
      <c r="RUY315" s="1"/>
      <c r="RUZ315" s="1"/>
      <c r="RVA315" s="1"/>
      <c r="RVB315" s="1"/>
      <c r="RVC315" s="1"/>
      <c r="RVD315" s="1"/>
      <c r="RVE315" s="1"/>
      <c r="RVF315" s="1"/>
      <c r="RVG315" s="1"/>
      <c r="RVH315" s="1"/>
      <c r="RVI315" s="1"/>
      <c r="RVJ315" s="1"/>
      <c r="RVK315" s="1"/>
      <c r="RVL315" s="1"/>
      <c r="RVM315" s="1"/>
      <c r="RVN315" s="1"/>
      <c r="RVO315" s="1"/>
      <c r="RVP315" s="1"/>
      <c r="RVQ315" s="1"/>
      <c r="RVR315" s="1"/>
      <c r="RVS315" s="1"/>
      <c r="RVT315" s="1"/>
      <c r="RVU315" s="1"/>
      <c r="RVV315" s="1"/>
      <c r="RVW315" s="1"/>
      <c r="RVX315" s="1"/>
      <c r="RVY315" s="1"/>
      <c r="RVZ315" s="1"/>
      <c r="RWA315" s="1"/>
      <c r="RWB315" s="1"/>
      <c r="RWC315" s="1"/>
      <c r="RWD315" s="1"/>
      <c r="RWE315" s="1"/>
      <c r="RWF315" s="1"/>
      <c r="RWG315" s="1"/>
      <c r="RWH315" s="1"/>
      <c r="RWI315" s="1"/>
      <c r="RWJ315" s="1"/>
      <c r="RWK315" s="1"/>
      <c r="RWL315" s="1"/>
      <c r="RWM315" s="1"/>
      <c r="RWN315" s="1"/>
      <c r="RWO315" s="1"/>
      <c r="RWP315" s="1"/>
      <c r="RWQ315" s="1"/>
      <c r="RWR315" s="1"/>
      <c r="RWS315" s="1"/>
      <c r="RWT315" s="1"/>
      <c r="RWU315" s="1"/>
      <c r="RWV315" s="1"/>
      <c r="RWW315" s="1"/>
      <c r="RWX315" s="1"/>
      <c r="RWY315" s="1"/>
      <c r="RWZ315" s="1"/>
      <c r="RXA315" s="1"/>
      <c r="RXB315" s="1"/>
      <c r="RXC315" s="1"/>
      <c r="RXD315" s="1"/>
      <c r="RXE315" s="1"/>
      <c r="RXF315" s="1"/>
      <c r="RXG315" s="1"/>
      <c r="RXH315" s="1"/>
      <c r="RXI315" s="1"/>
      <c r="RXJ315" s="1"/>
      <c r="RXK315" s="1"/>
      <c r="RXL315" s="1"/>
      <c r="RXM315" s="1"/>
      <c r="RXN315" s="1"/>
      <c r="RXO315" s="1"/>
      <c r="RXP315" s="1"/>
      <c r="RXQ315" s="1"/>
      <c r="RXR315" s="1"/>
      <c r="RXS315" s="1"/>
      <c r="RXT315" s="1"/>
      <c r="RXU315" s="1"/>
      <c r="RXV315" s="1"/>
      <c r="RXW315" s="1"/>
      <c r="RXX315" s="1"/>
      <c r="RXY315" s="1"/>
      <c r="RXZ315" s="1"/>
      <c r="RYA315" s="1"/>
      <c r="RYB315" s="1"/>
      <c r="RYC315" s="1"/>
      <c r="RYD315" s="1"/>
      <c r="RYE315" s="1"/>
      <c r="RYF315" s="1"/>
      <c r="RYG315" s="1"/>
      <c r="RYH315" s="1"/>
      <c r="RYI315" s="1"/>
      <c r="RYJ315" s="1"/>
      <c r="RYK315" s="1"/>
      <c r="RYL315" s="1"/>
      <c r="RYM315" s="1"/>
      <c r="RYN315" s="1"/>
      <c r="RYO315" s="1"/>
      <c r="RYP315" s="1"/>
      <c r="RYQ315" s="1"/>
      <c r="RYR315" s="1"/>
      <c r="RYS315" s="1"/>
      <c r="RYT315" s="1"/>
      <c r="RYU315" s="1"/>
      <c r="RYV315" s="1"/>
      <c r="RYW315" s="1"/>
      <c r="RYX315" s="1"/>
      <c r="RYY315" s="1"/>
      <c r="RYZ315" s="1"/>
      <c r="RZA315" s="1"/>
      <c r="RZB315" s="1"/>
      <c r="RZC315" s="1"/>
      <c r="RZD315" s="1"/>
      <c r="RZE315" s="1"/>
      <c r="RZF315" s="1"/>
      <c r="RZG315" s="1"/>
      <c r="RZH315" s="1"/>
      <c r="RZI315" s="1"/>
      <c r="RZJ315" s="1"/>
      <c r="RZK315" s="1"/>
      <c r="RZL315" s="1"/>
      <c r="RZM315" s="1"/>
      <c r="RZN315" s="1"/>
      <c r="RZO315" s="1"/>
      <c r="RZP315" s="1"/>
      <c r="RZQ315" s="1"/>
      <c r="RZR315" s="1"/>
      <c r="RZS315" s="1"/>
      <c r="RZT315" s="1"/>
      <c r="RZU315" s="1"/>
      <c r="RZV315" s="1"/>
      <c r="RZW315" s="1"/>
      <c r="RZX315" s="1"/>
      <c r="RZY315" s="1"/>
      <c r="RZZ315" s="1"/>
      <c r="SAA315" s="1"/>
      <c r="SAB315" s="1"/>
      <c r="SAC315" s="1"/>
      <c r="SAD315" s="1"/>
      <c r="SAE315" s="1"/>
      <c r="SAF315" s="1"/>
      <c r="SAG315" s="1"/>
      <c r="SAH315" s="1"/>
      <c r="SAI315" s="1"/>
      <c r="SAJ315" s="1"/>
      <c r="SAK315" s="1"/>
      <c r="SAL315" s="1"/>
      <c r="SAM315" s="1"/>
      <c r="SAN315" s="1"/>
      <c r="SAO315" s="1"/>
      <c r="SAP315" s="1"/>
      <c r="SAQ315" s="1"/>
      <c r="SAR315" s="1"/>
      <c r="SAS315" s="1"/>
      <c r="SAT315" s="1"/>
      <c r="SAU315" s="1"/>
      <c r="SAV315" s="1"/>
      <c r="SAW315" s="1"/>
      <c r="SAX315" s="1"/>
      <c r="SAY315" s="1"/>
      <c r="SAZ315" s="1"/>
      <c r="SBA315" s="1"/>
      <c r="SBB315" s="1"/>
      <c r="SBC315" s="1"/>
      <c r="SBD315" s="1"/>
      <c r="SBE315" s="1"/>
      <c r="SBF315" s="1"/>
      <c r="SBG315" s="1"/>
      <c r="SBH315" s="1"/>
      <c r="SBI315" s="1"/>
      <c r="SBJ315" s="1"/>
      <c r="SBK315" s="1"/>
      <c r="SBL315" s="1"/>
      <c r="SBM315" s="1"/>
      <c r="SBN315" s="1"/>
      <c r="SBO315" s="1"/>
      <c r="SBP315" s="1"/>
      <c r="SBQ315" s="1"/>
      <c r="SBR315" s="1"/>
      <c r="SBS315" s="1"/>
      <c r="SBT315" s="1"/>
      <c r="SBU315" s="1"/>
      <c r="SBV315" s="1"/>
      <c r="SBW315" s="1"/>
      <c r="SBX315" s="1"/>
      <c r="SBY315" s="1"/>
      <c r="SBZ315" s="1"/>
      <c r="SCA315" s="1"/>
      <c r="SCB315" s="1"/>
      <c r="SCC315" s="1"/>
      <c r="SCD315" s="1"/>
      <c r="SCE315" s="1"/>
      <c r="SCF315" s="1"/>
      <c r="SCG315" s="1"/>
      <c r="SCH315" s="1"/>
      <c r="SCI315" s="1"/>
      <c r="SCJ315" s="1"/>
      <c r="SCK315" s="1"/>
      <c r="SCL315" s="1"/>
      <c r="SCM315" s="1"/>
      <c r="SCN315" s="1"/>
      <c r="SCO315" s="1"/>
      <c r="SCP315" s="1"/>
      <c r="SCQ315" s="1"/>
      <c r="SCR315" s="1"/>
      <c r="SCS315" s="1"/>
      <c r="SCT315" s="1"/>
      <c r="SCU315" s="1"/>
      <c r="SCV315" s="1"/>
      <c r="SCW315" s="1"/>
      <c r="SCX315" s="1"/>
      <c r="SCY315" s="1"/>
      <c r="SCZ315" s="1"/>
      <c r="SDA315" s="1"/>
      <c r="SDB315" s="1"/>
      <c r="SDC315" s="1"/>
      <c r="SDD315" s="1"/>
      <c r="SDE315" s="1"/>
      <c r="SDF315" s="1"/>
      <c r="SDG315" s="1"/>
      <c r="SDH315" s="1"/>
      <c r="SDI315" s="1"/>
      <c r="SDJ315" s="1"/>
      <c r="SDK315" s="1"/>
      <c r="SDL315" s="1"/>
      <c r="SDM315" s="1"/>
      <c r="SDN315" s="1"/>
      <c r="SDO315" s="1"/>
      <c r="SDP315" s="1"/>
      <c r="SDQ315" s="1"/>
      <c r="SDR315" s="1"/>
      <c r="SDS315" s="1"/>
      <c r="SDT315" s="1"/>
      <c r="SDU315" s="1"/>
      <c r="SDV315" s="1"/>
      <c r="SDW315" s="1"/>
      <c r="SDX315" s="1"/>
      <c r="SDY315" s="1"/>
      <c r="SDZ315" s="1"/>
      <c r="SEA315" s="1"/>
      <c r="SEB315" s="1"/>
      <c r="SEC315" s="1"/>
      <c r="SED315" s="1"/>
      <c r="SEE315" s="1"/>
      <c r="SEF315" s="1"/>
      <c r="SEG315" s="1"/>
      <c r="SEH315" s="1"/>
      <c r="SEI315" s="1"/>
      <c r="SEJ315" s="1"/>
      <c r="SEK315" s="1"/>
      <c r="SEL315" s="1"/>
      <c r="SEM315" s="1"/>
      <c r="SEN315" s="1"/>
      <c r="SEO315" s="1"/>
      <c r="SEP315" s="1"/>
      <c r="SEQ315" s="1"/>
      <c r="SER315" s="1"/>
      <c r="SES315" s="1"/>
      <c r="SET315" s="1"/>
      <c r="SEU315" s="1"/>
      <c r="SEV315" s="1"/>
      <c r="SEW315" s="1"/>
      <c r="SEX315" s="1"/>
      <c r="SEY315" s="1"/>
      <c r="SEZ315" s="1"/>
      <c r="SFA315" s="1"/>
      <c r="SFB315" s="1"/>
      <c r="SFC315" s="1"/>
      <c r="SFD315" s="1"/>
      <c r="SFE315" s="1"/>
      <c r="SFF315" s="1"/>
      <c r="SFG315" s="1"/>
      <c r="SFH315" s="1"/>
      <c r="SFI315" s="1"/>
      <c r="SFJ315" s="1"/>
      <c r="SFK315" s="1"/>
      <c r="SFL315" s="1"/>
      <c r="SFM315" s="1"/>
      <c r="SFN315" s="1"/>
      <c r="SFO315" s="1"/>
      <c r="SFP315" s="1"/>
      <c r="SFQ315" s="1"/>
      <c r="SFR315" s="1"/>
      <c r="SFS315" s="1"/>
      <c r="SFT315" s="1"/>
      <c r="SFU315" s="1"/>
      <c r="SFV315" s="1"/>
      <c r="SFW315" s="1"/>
      <c r="SFX315" s="1"/>
      <c r="SFY315" s="1"/>
      <c r="SFZ315" s="1"/>
      <c r="SGA315" s="1"/>
      <c r="SGB315" s="1"/>
      <c r="SGC315" s="1"/>
      <c r="SGD315" s="1"/>
      <c r="SGE315" s="1"/>
      <c r="SGF315" s="1"/>
      <c r="SGG315" s="1"/>
      <c r="SGH315" s="1"/>
      <c r="SGI315" s="1"/>
      <c r="SGJ315" s="1"/>
      <c r="SGK315" s="1"/>
      <c r="SGL315" s="1"/>
      <c r="SGM315" s="1"/>
      <c r="SGN315" s="1"/>
      <c r="SGO315" s="1"/>
      <c r="SGP315" s="1"/>
      <c r="SGQ315" s="1"/>
      <c r="SGR315" s="1"/>
      <c r="SGS315" s="1"/>
      <c r="SGT315" s="1"/>
      <c r="SGU315" s="1"/>
      <c r="SGV315" s="1"/>
      <c r="SGW315" s="1"/>
      <c r="SGX315" s="1"/>
      <c r="SGY315" s="1"/>
      <c r="SGZ315" s="1"/>
      <c r="SHA315" s="1"/>
      <c r="SHB315" s="1"/>
      <c r="SHC315" s="1"/>
      <c r="SHD315" s="1"/>
      <c r="SHE315" s="1"/>
      <c r="SHF315" s="1"/>
      <c r="SHG315" s="1"/>
      <c r="SHH315" s="1"/>
      <c r="SHI315" s="1"/>
      <c r="SHJ315" s="1"/>
      <c r="SHK315" s="1"/>
      <c r="SHL315" s="1"/>
      <c r="SHM315" s="1"/>
      <c r="SHN315" s="1"/>
      <c r="SHO315" s="1"/>
      <c r="SHP315" s="1"/>
      <c r="SHQ315" s="1"/>
      <c r="SHR315" s="1"/>
      <c r="SHS315" s="1"/>
      <c r="SHT315" s="1"/>
      <c r="SHU315" s="1"/>
      <c r="SHV315" s="1"/>
      <c r="SHW315" s="1"/>
      <c r="SHX315" s="1"/>
      <c r="SHY315" s="1"/>
      <c r="SHZ315" s="1"/>
      <c r="SIA315" s="1"/>
      <c r="SIB315" s="1"/>
      <c r="SIC315" s="1"/>
      <c r="SID315" s="1"/>
      <c r="SIE315" s="1"/>
      <c r="SIF315" s="1"/>
      <c r="SIG315" s="1"/>
      <c r="SIH315" s="1"/>
      <c r="SII315" s="1"/>
      <c r="SIJ315" s="1"/>
      <c r="SIK315" s="1"/>
      <c r="SIL315" s="1"/>
      <c r="SIM315" s="1"/>
      <c r="SIN315" s="1"/>
      <c r="SIO315" s="1"/>
      <c r="SIP315" s="1"/>
      <c r="SIQ315" s="1"/>
      <c r="SIR315" s="1"/>
      <c r="SIS315" s="1"/>
      <c r="SIT315" s="1"/>
      <c r="SIU315" s="1"/>
      <c r="SIV315" s="1"/>
      <c r="SIW315" s="1"/>
      <c r="SIX315" s="1"/>
      <c r="SIY315" s="1"/>
      <c r="SIZ315" s="1"/>
      <c r="SJA315" s="1"/>
      <c r="SJB315" s="1"/>
      <c r="SJC315" s="1"/>
      <c r="SJD315" s="1"/>
      <c r="SJE315" s="1"/>
      <c r="SJF315" s="1"/>
      <c r="SJG315" s="1"/>
      <c r="SJH315" s="1"/>
      <c r="SJI315" s="1"/>
      <c r="SJJ315" s="1"/>
      <c r="SJK315" s="1"/>
      <c r="SJL315" s="1"/>
      <c r="SJM315" s="1"/>
      <c r="SJN315" s="1"/>
      <c r="SJO315" s="1"/>
      <c r="SJP315" s="1"/>
      <c r="SJQ315" s="1"/>
      <c r="SJR315" s="1"/>
      <c r="SJS315" s="1"/>
      <c r="SJT315" s="1"/>
      <c r="SJU315" s="1"/>
      <c r="SJV315" s="1"/>
      <c r="SJW315" s="1"/>
      <c r="SJX315" s="1"/>
      <c r="SJY315" s="1"/>
      <c r="SJZ315" s="1"/>
      <c r="SKA315" s="1"/>
      <c r="SKB315" s="1"/>
      <c r="SKC315" s="1"/>
      <c r="SKD315" s="1"/>
      <c r="SKE315" s="1"/>
      <c r="SKF315" s="1"/>
      <c r="SKG315" s="1"/>
      <c r="SKH315" s="1"/>
      <c r="SKI315" s="1"/>
      <c r="SKJ315" s="1"/>
      <c r="SKK315" s="1"/>
      <c r="SKL315" s="1"/>
      <c r="SKM315" s="1"/>
      <c r="SKN315" s="1"/>
      <c r="SKO315" s="1"/>
      <c r="SKP315" s="1"/>
      <c r="SKQ315" s="1"/>
      <c r="SKR315" s="1"/>
      <c r="SKS315" s="1"/>
      <c r="SKT315" s="1"/>
      <c r="SKU315" s="1"/>
      <c r="SKV315" s="1"/>
      <c r="SKW315" s="1"/>
      <c r="SKX315" s="1"/>
      <c r="SKY315" s="1"/>
      <c r="SKZ315" s="1"/>
      <c r="SLA315" s="1"/>
      <c r="SLB315" s="1"/>
      <c r="SLC315" s="1"/>
      <c r="SLD315" s="1"/>
      <c r="SLE315" s="1"/>
      <c r="SLF315" s="1"/>
      <c r="SLG315" s="1"/>
      <c r="SLH315" s="1"/>
      <c r="SLI315" s="1"/>
      <c r="SLJ315" s="1"/>
      <c r="SLK315" s="1"/>
      <c r="SLL315" s="1"/>
      <c r="SLM315" s="1"/>
      <c r="SLN315" s="1"/>
      <c r="SLO315" s="1"/>
      <c r="SLP315" s="1"/>
      <c r="SLQ315" s="1"/>
      <c r="SLR315" s="1"/>
      <c r="SLS315" s="1"/>
      <c r="SLT315" s="1"/>
      <c r="SLU315" s="1"/>
      <c r="SLV315" s="1"/>
      <c r="SLW315" s="1"/>
      <c r="SLX315" s="1"/>
      <c r="SLY315" s="1"/>
      <c r="SLZ315" s="1"/>
      <c r="SMA315" s="1"/>
      <c r="SMB315" s="1"/>
      <c r="SMC315" s="1"/>
      <c r="SMD315" s="1"/>
      <c r="SME315" s="1"/>
      <c r="SMF315" s="1"/>
      <c r="SMG315" s="1"/>
      <c r="SMH315" s="1"/>
      <c r="SMI315" s="1"/>
      <c r="SMJ315" s="1"/>
      <c r="SMK315" s="1"/>
      <c r="SML315" s="1"/>
      <c r="SMM315" s="1"/>
      <c r="SMN315" s="1"/>
      <c r="SMO315" s="1"/>
      <c r="SMP315" s="1"/>
      <c r="SMQ315" s="1"/>
      <c r="SMR315" s="1"/>
      <c r="SMS315" s="1"/>
      <c r="SMT315" s="1"/>
      <c r="SMU315" s="1"/>
      <c r="SMV315" s="1"/>
      <c r="SMW315" s="1"/>
      <c r="SMX315" s="1"/>
      <c r="SMY315" s="1"/>
      <c r="SMZ315" s="1"/>
      <c r="SNA315" s="1"/>
      <c r="SNB315" s="1"/>
      <c r="SNC315" s="1"/>
      <c r="SND315" s="1"/>
      <c r="SNE315" s="1"/>
      <c r="SNF315" s="1"/>
      <c r="SNG315" s="1"/>
      <c r="SNH315" s="1"/>
      <c r="SNI315" s="1"/>
      <c r="SNJ315" s="1"/>
      <c r="SNK315" s="1"/>
      <c r="SNL315" s="1"/>
      <c r="SNM315" s="1"/>
      <c r="SNN315" s="1"/>
      <c r="SNO315" s="1"/>
      <c r="SNP315" s="1"/>
      <c r="SNQ315" s="1"/>
      <c r="SNR315" s="1"/>
      <c r="SNS315" s="1"/>
      <c r="SNT315" s="1"/>
      <c r="SNU315" s="1"/>
      <c r="SNV315" s="1"/>
      <c r="SNW315" s="1"/>
      <c r="SNX315" s="1"/>
      <c r="SNY315" s="1"/>
      <c r="SNZ315" s="1"/>
      <c r="SOA315" s="1"/>
      <c r="SOB315" s="1"/>
      <c r="SOC315" s="1"/>
      <c r="SOD315" s="1"/>
      <c r="SOE315" s="1"/>
      <c r="SOF315" s="1"/>
      <c r="SOG315" s="1"/>
      <c r="SOH315" s="1"/>
      <c r="SOI315" s="1"/>
      <c r="SOJ315" s="1"/>
      <c r="SOK315" s="1"/>
      <c r="SOL315" s="1"/>
      <c r="SOM315" s="1"/>
      <c r="SON315" s="1"/>
      <c r="SOO315" s="1"/>
      <c r="SOP315" s="1"/>
      <c r="SOQ315" s="1"/>
      <c r="SOR315" s="1"/>
      <c r="SOS315" s="1"/>
      <c r="SOT315" s="1"/>
      <c r="SOU315" s="1"/>
      <c r="SOV315" s="1"/>
      <c r="SOW315" s="1"/>
      <c r="SOX315" s="1"/>
      <c r="SOY315" s="1"/>
      <c r="SOZ315" s="1"/>
      <c r="SPA315" s="1"/>
      <c r="SPB315" s="1"/>
      <c r="SPC315" s="1"/>
      <c r="SPD315" s="1"/>
      <c r="SPE315" s="1"/>
      <c r="SPF315" s="1"/>
      <c r="SPG315" s="1"/>
      <c r="SPH315" s="1"/>
      <c r="SPI315" s="1"/>
      <c r="SPJ315" s="1"/>
      <c r="SPK315" s="1"/>
      <c r="SPL315" s="1"/>
      <c r="SPM315" s="1"/>
      <c r="SPN315" s="1"/>
      <c r="SPO315" s="1"/>
      <c r="SPP315" s="1"/>
      <c r="SPQ315" s="1"/>
      <c r="SPR315" s="1"/>
      <c r="SPS315" s="1"/>
      <c r="SPT315" s="1"/>
      <c r="SPU315" s="1"/>
      <c r="SPV315" s="1"/>
      <c r="SPW315" s="1"/>
      <c r="SPX315" s="1"/>
      <c r="SPY315" s="1"/>
      <c r="SPZ315" s="1"/>
      <c r="SQA315" s="1"/>
      <c r="SQB315" s="1"/>
      <c r="SQC315" s="1"/>
      <c r="SQD315" s="1"/>
      <c r="SQE315" s="1"/>
      <c r="SQF315" s="1"/>
      <c r="SQG315" s="1"/>
      <c r="SQH315" s="1"/>
      <c r="SQI315" s="1"/>
      <c r="SQJ315" s="1"/>
      <c r="SQK315" s="1"/>
      <c r="SQL315" s="1"/>
      <c r="SQM315" s="1"/>
      <c r="SQN315" s="1"/>
      <c r="SQO315" s="1"/>
      <c r="SQP315" s="1"/>
      <c r="SQQ315" s="1"/>
      <c r="SQR315" s="1"/>
      <c r="SQS315" s="1"/>
      <c r="SQT315" s="1"/>
      <c r="SQU315" s="1"/>
      <c r="SQV315" s="1"/>
      <c r="SQW315" s="1"/>
      <c r="SQX315" s="1"/>
      <c r="SQY315" s="1"/>
      <c r="SQZ315" s="1"/>
      <c r="SRA315" s="1"/>
      <c r="SRB315" s="1"/>
      <c r="SRC315" s="1"/>
      <c r="SRD315" s="1"/>
      <c r="SRE315" s="1"/>
      <c r="SRF315" s="1"/>
      <c r="SRG315" s="1"/>
      <c r="SRH315" s="1"/>
      <c r="SRI315" s="1"/>
      <c r="SRJ315" s="1"/>
      <c r="SRK315" s="1"/>
      <c r="SRL315" s="1"/>
      <c r="SRM315" s="1"/>
      <c r="SRN315" s="1"/>
      <c r="SRO315" s="1"/>
      <c r="SRP315" s="1"/>
      <c r="SRQ315" s="1"/>
      <c r="SRR315" s="1"/>
      <c r="SRS315" s="1"/>
      <c r="SRT315" s="1"/>
      <c r="SRU315" s="1"/>
      <c r="SRV315" s="1"/>
      <c r="SRW315" s="1"/>
      <c r="SRX315" s="1"/>
      <c r="SRY315" s="1"/>
      <c r="SRZ315" s="1"/>
      <c r="SSA315" s="1"/>
      <c r="SSB315" s="1"/>
      <c r="SSC315" s="1"/>
      <c r="SSD315" s="1"/>
      <c r="SSE315" s="1"/>
      <c r="SSF315" s="1"/>
      <c r="SSG315" s="1"/>
      <c r="SSH315" s="1"/>
      <c r="SSI315" s="1"/>
      <c r="SSJ315" s="1"/>
      <c r="SSK315" s="1"/>
      <c r="SSL315" s="1"/>
      <c r="SSM315" s="1"/>
      <c r="SSN315" s="1"/>
      <c r="SSO315" s="1"/>
      <c r="SSP315" s="1"/>
      <c r="SSQ315" s="1"/>
      <c r="SSR315" s="1"/>
      <c r="SSS315" s="1"/>
      <c r="SST315" s="1"/>
      <c r="SSU315" s="1"/>
      <c r="SSV315" s="1"/>
      <c r="SSW315" s="1"/>
      <c r="SSX315" s="1"/>
      <c r="SSY315" s="1"/>
      <c r="SSZ315" s="1"/>
      <c r="STA315" s="1"/>
      <c r="STB315" s="1"/>
      <c r="STC315" s="1"/>
      <c r="STD315" s="1"/>
      <c r="STE315" s="1"/>
      <c r="STF315" s="1"/>
      <c r="STG315" s="1"/>
      <c r="STH315" s="1"/>
      <c r="STI315" s="1"/>
      <c r="STJ315" s="1"/>
      <c r="STK315" s="1"/>
      <c r="STL315" s="1"/>
      <c r="STM315" s="1"/>
      <c r="STN315" s="1"/>
      <c r="STO315" s="1"/>
      <c r="STP315" s="1"/>
      <c r="STQ315" s="1"/>
      <c r="STR315" s="1"/>
      <c r="STS315" s="1"/>
      <c r="STT315" s="1"/>
      <c r="STU315" s="1"/>
      <c r="STV315" s="1"/>
      <c r="STW315" s="1"/>
      <c r="STX315" s="1"/>
      <c r="STY315" s="1"/>
      <c r="STZ315" s="1"/>
      <c r="SUA315" s="1"/>
      <c r="SUB315" s="1"/>
      <c r="SUC315" s="1"/>
      <c r="SUD315" s="1"/>
      <c r="SUE315" s="1"/>
      <c r="SUF315" s="1"/>
      <c r="SUG315" s="1"/>
      <c r="SUH315" s="1"/>
      <c r="SUI315" s="1"/>
      <c r="SUJ315" s="1"/>
      <c r="SUK315" s="1"/>
      <c r="SUL315" s="1"/>
      <c r="SUM315" s="1"/>
      <c r="SUN315" s="1"/>
      <c r="SUO315" s="1"/>
      <c r="SUP315" s="1"/>
      <c r="SUQ315" s="1"/>
      <c r="SUR315" s="1"/>
      <c r="SUS315" s="1"/>
      <c r="SUT315" s="1"/>
      <c r="SUU315" s="1"/>
      <c r="SUV315" s="1"/>
      <c r="SUW315" s="1"/>
      <c r="SUX315" s="1"/>
      <c r="SUY315" s="1"/>
      <c r="SUZ315" s="1"/>
      <c r="SVA315" s="1"/>
      <c r="SVB315" s="1"/>
      <c r="SVC315" s="1"/>
      <c r="SVD315" s="1"/>
      <c r="SVE315" s="1"/>
      <c r="SVF315" s="1"/>
      <c r="SVG315" s="1"/>
      <c r="SVH315" s="1"/>
      <c r="SVI315" s="1"/>
      <c r="SVJ315" s="1"/>
      <c r="SVK315" s="1"/>
      <c r="SVL315" s="1"/>
      <c r="SVM315" s="1"/>
      <c r="SVN315" s="1"/>
      <c r="SVO315" s="1"/>
      <c r="SVP315" s="1"/>
      <c r="SVQ315" s="1"/>
      <c r="SVR315" s="1"/>
      <c r="SVS315" s="1"/>
      <c r="SVT315" s="1"/>
      <c r="SVU315" s="1"/>
      <c r="SVV315" s="1"/>
      <c r="SVW315" s="1"/>
      <c r="SVX315" s="1"/>
      <c r="SVY315" s="1"/>
      <c r="SVZ315" s="1"/>
      <c r="SWA315" s="1"/>
      <c r="SWB315" s="1"/>
      <c r="SWC315" s="1"/>
      <c r="SWD315" s="1"/>
      <c r="SWE315" s="1"/>
      <c r="SWF315" s="1"/>
      <c r="SWG315" s="1"/>
      <c r="SWH315" s="1"/>
      <c r="SWI315" s="1"/>
      <c r="SWJ315" s="1"/>
      <c r="SWK315" s="1"/>
      <c r="SWL315" s="1"/>
      <c r="SWM315" s="1"/>
      <c r="SWN315" s="1"/>
      <c r="SWO315" s="1"/>
      <c r="SWP315" s="1"/>
      <c r="SWQ315" s="1"/>
      <c r="SWR315" s="1"/>
      <c r="SWS315" s="1"/>
      <c r="SWT315" s="1"/>
      <c r="SWU315" s="1"/>
      <c r="SWV315" s="1"/>
      <c r="SWW315" s="1"/>
      <c r="SWX315" s="1"/>
      <c r="SWY315" s="1"/>
      <c r="SWZ315" s="1"/>
      <c r="SXA315" s="1"/>
      <c r="SXB315" s="1"/>
      <c r="SXC315" s="1"/>
      <c r="SXD315" s="1"/>
      <c r="SXE315" s="1"/>
      <c r="SXF315" s="1"/>
      <c r="SXG315" s="1"/>
      <c r="SXH315" s="1"/>
      <c r="SXI315" s="1"/>
      <c r="SXJ315" s="1"/>
      <c r="SXK315" s="1"/>
      <c r="SXL315" s="1"/>
      <c r="SXM315" s="1"/>
      <c r="SXN315" s="1"/>
      <c r="SXO315" s="1"/>
      <c r="SXP315" s="1"/>
      <c r="SXQ315" s="1"/>
      <c r="SXR315" s="1"/>
      <c r="SXS315" s="1"/>
      <c r="SXT315" s="1"/>
      <c r="SXU315" s="1"/>
      <c r="SXV315" s="1"/>
      <c r="SXW315" s="1"/>
      <c r="SXX315" s="1"/>
      <c r="SXY315" s="1"/>
      <c r="SXZ315" s="1"/>
      <c r="SYA315" s="1"/>
      <c r="SYB315" s="1"/>
      <c r="SYC315" s="1"/>
      <c r="SYD315" s="1"/>
      <c r="SYE315" s="1"/>
      <c r="SYF315" s="1"/>
      <c r="SYG315" s="1"/>
      <c r="SYH315" s="1"/>
      <c r="SYI315" s="1"/>
      <c r="SYJ315" s="1"/>
      <c r="SYK315" s="1"/>
      <c r="SYL315" s="1"/>
      <c r="SYM315" s="1"/>
      <c r="SYN315" s="1"/>
      <c r="SYO315" s="1"/>
      <c r="SYP315" s="1"/>
      <c r="SYQ315" s="1"/>
      <c r="SYR315" s="1"/>
      <c r="SYS315" s="1"/>
      <c r="SYT315" s="1"/>
      <c r="SYU315" s="1"/>
      <c r="SYV315" s="1"/>
      <c r="SYW315" s="1"/>
      <c r="SYX315" s="1"/>
      <c r="SYY315" s="1"/>
      <c r="SYZ315" s="1"/>
      <c r="SZA315" s="1"/>
      <c r="SZB315" s="1"/>
      <c r="SZC315" s="1"/>
      <c r="SZD315" s="1"/>
      <c r="SZE315" s="1"/>
      <c r="SZF315" s="1"/>
      <c r="SZG315" s="1"/>
      <c r="SZH315" s="1"/>
      <c r="SZI315" s="1"/>
      <c r="SZJ315" s="1"/>
      <c r="SZK315" s="1"/>
      <c r="SZL315" s="1"/>
      <c r="SZM315" s="1"/>
      <c r="SZN315" s="1"/>
      <c r="SZO315" s="1"/>
      <c r="SZP315" s="1"/>
      <c r="SZQ315" s="1"/>
      <c r="SZR315" s="1"/>
      <c r="SZS315" s="1"/>
      <c r="SZT315" s="1"/>
      <c r="SZU315" s="1"/>
      <c r="SZV315" s="1"/>
      <c r="SZW315" s="1"/>
      <c r="SZX315" s="1"/>
      <c r="SZY315" s="1"/>
      <c r="SZZ315" s="1"/>
      <c r="TAA315" s="1"/>
      <c r="TAB315" s="1"/>
      <c r="TAC315" s="1"/>
      <c r="TAD315" s="1"/>
      <c r="TAE315" s="1"/>
      <c r="TAF315" s="1"/>
      <c r="TAG315" s="1"/>
      <c r="TAH315" s="1"/>
      <c r="TAI315" s="1"/>
      <c r="TAJ315" s="1"/>
      <c r="TAK315" s="1"/>
      <c r="TAL315" s="1"/>
      <c r="TAM315" s="1"/>
      <c r="TAN315" s="1"/>
      <c r="TAO315" s="1"/>
      <c r="TAP315" s="1"/>
      <c r="TAQ315" s="1"/>
      <c r="TAR315" s="1"/>
      <c r="TAS315" s="1"/>
      <c r="TAT315" s="1"/>
      <c r="TAU315" s="1"/>
      <c r="TAV315" s="1"/>
      <c r="TAW315" s="1"/>
      <c r="TAX315" s="1"/>
      <c r="TAY315" s="1"/>
      <c r="TAZ315" s="1"/>
      <c r="TBA315" s="1"/>
      <c r="TBB315" s="1"/>
      <c r="TBC315" s="1"/>
      <c r="TBD315" s="1"/>
      <c r="TBE315" s="1"/>
      <c r="TBF315" s="1"/>
      <c r="TBG315" s="1"/>
      <c r="TBH315" s="1"/>
      <c r="TBI315" s="1"/>
      <c r="TBJ315" s="1"/>
      <c r="TBK315" s="1"/>
      <c r="TBL315" s="1"/>
      <c r="TBM315" s="1"/>
      <c r="TBN315" s="1"/>
      <c r="TBO315" s="1"/>
      <c r="TBP315" s="1"/>
      <c r="TBQ315" s="1"/>
      <c r="TBR315" s="1"/>
      <c r="TBS315" s="1"/>
      <c r="TBT315" s="1"/>
      <c r="TBU315" s="1"/>
      <c r="TBV315" s="1"/>
      <c r="TBW315" s="1"/>
      <c r="TBX315" s="1"/>
      <c r="TBY315" s="1"/>
      <c r="TBZ315" s="1"/>
      <c r="TCA315" s="1"/>
      <c r="TCB315" s="1"/>
      <c r="TCC315" s="1"/>
      <c r="TCD315" s="1"/>
      <c r="TCE315" s="1"/>
      <c r="TCF315" s="1"/>
      <c r="TCG315" s="1"/>
      <c r="TCH315" s="1"/>
      <c r="TCI315" s="1"/>
      <c r="TCJ315" s="1"/>
      <c r="TCK315" s="1"/>
      <c r="TCL315" s="1"/>
      <c r="TCM315" s="1"/>
      <c r="TCN315" s="1"/>
      <c r="TCO315" s="1"/>
      <c r="TCP315" s="1"/>
      <c r="TCQ315" s="1"/>
      <c r="TCR315" s="1"/>
      <c r="TCS315" s="1"/>
      <c r="TCT315" s="1"/>
      <c r="TCU315" s="1"/>
      <c r="TCV315" s="1"/>
      <c r="TCW315" s="1"/>
      <c r="TCX315" s="1"/>
      <c r="TCY315" s="1"/>
      <c r="TCZ315" s="1"/>
      <c r="TDA315" s="1"/>
      <c r="TDB315" s="1"/>
      <c r="TDC315" s="1"/>
      <c r="TDD315" s="1"/>
      <c r="TDE315" s="1"/>
      <c r="TDF315" s="1"/>
      <c r="TDG315" s="1"/>
      <c r="TDH315" s="1"/>
      <c r="TDI315" s="1"/>
      <c r="TDJ315" s="1"/>
      <c r="TDK315" s="1"/>
      <c r="TDL315" s="1"/>
      <c r="TDM315" s="1"/>
      <c r="TDN315" s="1"/>
      <c r="TDO315" s="1"/>
      <c r="TDP315" s="1"/>
      <c r="TDQ315" s="1"/>
      <c r="TDR315" s="1"/>
      <c r="TDS315" s="1"/>
      <c r="TDT315" s="1"/>
      <c r="TDU315" s="1"/>
      <c r="TDV315" s="1"/>
      <c r="TDW315" s="1"/>
      <c r="TDX315" s="1"/>
      <c r="TDY315" s="1"/>
      <c r="TDZ315" s="1"/>
      <c r="TEA315" s="1"/>
      <c r="TEB315" s="1"/>
      <c r="TEC315" s="1"/>
      <c r="TED315" s="1"/>
      <c r="TEE315" s="1"/>
      <c r="TEF315" s="1"/>
      <c r="TEG315" s="1"/>
      <c r="TEH315" s="1"/>
      <c r="TEI315" s="1"/>
      <c r="TEJ315" s="1"/>
      <c r="TEK315" s="1"/>
      <c r="TEL315" s="1"/>
      <c r="TEM315" s="1"/>
      <c r="TEN315" s="1"/>
      <c r="TEO315" s="1"/>
      <c r="TEP315" s="1"/>
      <c r="TEQ315" s="1"/>
      <c r="TER315" s="1"/>
      <c r="TES315" s="1"/>
      <c r="TET315" s="1"/>
      <c r="TEU315" s="1"/>
      <c r="TEV315" s="1"/>
      <c r="TEW315" s="1"/>
      <c r="TEX315" s="1"/>
      <c r="TEY315" s="1"/>
      <c r="TEZ315" s="1"/>
      <c r="TFA315" s="1"/>
      <c r="TFB315" s="1"/>
      <c r="TFC315" s="1"/>
      <c r="TFD315" s="1"/>
      <c r="TFE315" s="1"/>
      <c r="TFF315" s="1"/>
      <c r="TFG315" s="1"/>
      <c r="TFH315" s="1"/>
      <c r="TFI315" s="1"/>
      <c r="TFJ315" s="1"/>
      <c r="TFK315" s="1"/>
      <c r="TFL315" s="1"/>
      <c r="TFM315" s="1"/>
      <c r="TFN315" s="1"/>
      <c r="TFO315" s="1"/>
      <c r="TFP315" s="1"/>
      <c r="TFQ315" s="1"/>
      <c r="TFR315" s="1"/>
      <c r="TFS315" s="1"/>
      <c r="TFT315" s="1"/>
      <c r="TFU315" s="1"/>
      <c r="TFV315" s="1"/>
      <c r="TFW315" s="1"/>
      <c r="TFX315" s="1"/>
      <c r="TFY315" s="1"/>
      <c r="TFZ315" s="1"/>
      <c r="TGA315" s="1"/>
      <c r="TGB315" s="1"/>
      <c r="TGC315" s="1"/>
      <c r="TGD315" s="1"/>
      <c r="TGE315" s="1"/>
      <c r="TGF315" s="1"/>
      <c r="TGG315" s="1"/>
      <c r="TGH315" s="1"/>
      <c r="TGI315" s="1"/>
      <c r="TGJ315" s="1"/>
      <c r="TGK315" s="1"/>
      <c r="TGL315" s="1"/>
      <c r="TGM315" s="1"/>
      <c r="TGN315" s="1"/>
      <c r="TGO315" s="1"/>
      <c r="TGP315" s="1"/>
      <c r="TGQ315" s="1"/>
      <c r="TGR315" s="1"/>
      <c r="TGS315" s="1"/>
      <c r="TGT315" s="1"/>
      <c r="TGU315" s="1"/>
      <c r="TGV315" s="1"/>
      <c r="TGW315" s="1"/>
      <c r="TGX315" s="1"/>
      <c r="TGY315" s="1"/>
      <c r="TGZ315" s="1"/>
      <c r="THA315" s="1"/>
      <c r="THB315" s="1"/>
      <c r="THC315" s="1"/>
      <c r="THD315" s="1"/>
      <c r="THE315" s="1"/>
      <c r="THF315" s="1"/>
      <c r="THG315" s="1"/>
      <c r="THH315" s="1"/>
      <c r="THI315" s="1"/>
      <c r="THJ315" s="1"/>
      <c r="THK315" s="1"/>
      <c r="THL315" s="1"/>
      <c r="THM315" s="1"/>
      <c r="THN315" s="1"/>
      <c r="THO315" s="1"/>
      <c r="THP315" s="1"/>
      <c r="THQ315" s="1"/>
      <c r="THR315" s="1"/>
      <c r="THS315" s="1"/>
      <c r="THT315" s="1"/>
      <c r="THU315" s="1"/>
      <c r="THV315" s="1"/>
      <c r="THW315" s="1"/>
      <c r="THX315" s="1"/>
      <c r="THY315" s="1"/>
      <c r="THZ315" s="1"/>
      <c r="TIA315" s="1"/>
      <c r="TIB315" s="1"/>
      <c r="TIC315" s="1"/>
      <c r="TID315" s="1"/>
      <c r="TIE315" s="1"/>
      <c r="TIF315" s="1"/>
      <c r="TIG315" s="1"/>
      <c r="TIH315" s="1"/>
      <c r="TII315" s="1"/>
      <c r="TIJ315" s="1"/>
      <c r="TIK315" s="1"/>
      <c r="TIL315" s="1"/>
      <c r="TIM315" s="1"/>
      <c r="TIN315" s="1"/>
      <c r="TIO315" s="1"/>
      <c r="TIP315" s="1"/>
      <c r="TIQ315" s="1"/>
      <c r="TIR315" s="1"/>
      <c r="TIS315" s="1"/>
      <c r="TIT315" s="1"/>
      <c r="TIU315" s="1"/>
      <c r="TIV315" s="1"/>
      <c r="TIW315" s="1"/>
      <c r="TIX315" s="1"/>
      <c r="TIY315" s="1"/>
      <c r="TIZ315" s="1"/>
      <c r="TJA315" s="1"/>
      <c r="TJB315" s="1"/>
      <c r="TJC315" s="1"/>
      <c r="TJD315" s="1"/>
      <c r="TJE315" s="1"/>
      <c r="TJF315" s="1"/>
      <c r="TJG315" s="1"/>
      <c r="TJH315" s="1"/>
      <c r="TJI315" s="1"/>
      <c r="TJJ315" s="1"/>
      <c r="TJK315" s="1"/>
      <c r="TJL315" s="1"/>
      <c r="TJM315" s="1"/>
      <c r="TJN315" s="1"/>
      <c r="TJO315" s="1"/>
      <c r="TJP315" s="1"/>
      <c r="TJQ315" s="1"/>
      <c r="TJR315" s="1"/>
      <c r="TJS315" s="1"/>
      <c r="TJT315" s="1"/>
      <c r="TJU315" s="1"/>
      <c r="TJV315" s="1"/>
      <c r="TJW315" s="1"/>
      <c r="TJX315" s="1"/>
      <c r="TJY315" s="1"/>
      <c r="TJZ315" s="1"/>
      <c r="TKA315" s="1"/>
      <c r="TKB315" s="1"/>
      <c r="TKC315" s="1"/>
      <c r="TKD315" s="1"/>
      <c r="TKE315" s="1"/>
      <c r="TKF315" s="1"/>
      <c r="TKG315" s="1"/>
      <c r="TKH315" s="1"/>
      <c r="TKI315" s="1"/>
      <c r="TKJ315" s="1"/>
      <c r="TKK315" s="1"/>
      <c r="TKL315" s="1"/>
      <c r="TKM315" s="1"/>
      <c r="TKN315" s="1"/>
      <c r="TKO315" s="1"/>
      <c r="TKP315" s="1"/>
      <c r="TKQ315" s="1"/>
      <c r="TKR315" s="1"/>
      <c r="TKS315" s="1"/>
      <c r="TKT315" s="1"/>
      <c r="TKU315" s="1"/>
      <c r="TKV315" s="1"/>
      <c r="TKW315" s="1"/>
      <c r="TKX315" s="1"/>
      <c r="TKY315" s="1"/>
      <c r="TKZ315" s="1"/>
      <c r="TLA315" s="1"/>
      <c r="TLB315" s="1"/>
      <c r="TLC315" s="1"/>
      <c r="TLD315" s="1"/>
      <c r="TLE315" s="1"/>
      <c r="TLF315" s="1"/>
      <c r="TLG315" s="1"/>
      <c r="TLH315" s="1"/>
      <c r="TLI315" s="1"/>
      <c r="TLJ315" s="1"/>
      <c r="TLK315" s="1"/>
      <c r="TLL315" s="1"/>
      <c r="TLM315" s="1"/>
      <c r="TLN315" s="1"/>
      <c r="TLO315" s="1"/>
      <c r="TLP315" s="1"/>
      <c r="TLQ315" s="1"/>
      <c r="TLR315" s="1"/>
      <c r="TLS315" s="1"/>
      <c r="TLT315" s="1"/>
      <c r="TLU315" s="1"/>
      <c r="TLV315" s="1"/>
      <c r="TLW315" s="1"/>
      <c r="TLX315" s="1"/>
      <c r="TLY315" s="1"/>
      <c r="TLZ315" s="1"/>
      <c r="TMA315" s="1"/>
      <c r="TMB315" s="1"/>
      <c r="TMC315" s="1"/>
      <c r="TMD315" s="1"/>
      <c r="TME315" s="1"/>
      <c r="TMF315" s="1"/>
      <c r="TMG315" s="1"/>
      <c r="TMH315" s="1"/>
      <c r="TMI315" s="1"/>
      <c r="TMJ315" s="1"/>
      <c r="TMK315" s="1"/>
      <c r="TML315" s="1"/>
      <c r="TMM315" s="1"/>
      <c r="TMN315" s="1"/>
      <c r="TMO315" s="1"/>
      <c r="TMP315" s="1"/>
      <c r="TMQ315" s="1"/>
      <c r="TMR315" s="1"/>
      <c r="TMS315" s="1"/>
      <c r="TMT315" s="1"/>
      <c r="TMU315" s="1"/>
      <c r="TMV315" s="1"/>
      <c r="TMW315" s="1"/>
      <c r="TMX315" s="1"/>
      <c r="TMY315" s="1"/>
      <c r="TMZ315" s="1"/>
      <c r="TNA315" s="1"/>
      <c r="TNB315" s="1"/>
      <c r="TNC315" s="1"/>
      <c r="TND315" s="1"/>
      <c r="TNE315" s="1"/>
      <c r="TNF315" s="1"/>
      <c r="TNG315" s="1"/>
      <c r="TNH315" s="1"/>
      <c r="TNI315" s="1"/>
      <c r="TNJ315" s="1"/>
      <c r="TNK315" s="1"/>
      <c r="TNL315" s="1"/>
      <c r="TNM315" s="1"/>
      <c r="TNN315" s="1"/>
      <c r="TNO315" s="1"/>
      <c r="TNP315" s="1"/>
      <c r="TNQ315" s="1"/>
      <c r="TNR315" s="1"/>
      <c r="TNS315" s="1"/>
      <c r="TNT315" s="1"/>
      <c r="TNU315" s="1"/>
      <c r="TNV315" s="1"/>
      <c r="TNW315" s="1"/>
      <c r="TNX315" s="1"/>
      <c r="TNY315" s="1"/>
      <c r="TNZ315" s="1"/>
      <c r="TOA315" s="1"/>
      <c r="TOB315" s="1"/>
      <c r="TOC315" s="1"/>
      <c r="TOD315" s="1"/>
      <c r="TOE315" s="1"/>
      <c r="TOF315" s="1"/>
      <c r="TOG315" s="1"/>
      <c r="TOH315" s="1"/>
      <c r="TOI315" s="1"/>
      <c r="TOJ315" s="1"/>
      <c r="TOK315" s="1"/>
      <c r="TOL315" s="1"/>
      <c r="TOM315" s="1"/>
      <c r="TON315" s="1"/>
      <c r="TOO315" s="1"/>
      <c r="TOP315" s="1"/>
      <c r="TOQ315" s="1"/>
      <c r="TOR315" s="1"/>
      <c r="TOS315" s="1"/>
      <c r="TOT315" s="1"/>
      <c r="TOU315" s="1"/>
      <c r="TOV315" s="1"/>
      <c r="TOW315" s="1"/>
      <c r="TOX315" s="1"/>
      <c r="TOY315" s="1"/>
      <c r="TOZ315" s="1"/>
      <c r="TPA315" s="1"/>
      <c r="TPB315" s="1"/>
      <c r="TPC315" s="1"/>
      <c r="TPD315" s="1"/>
      <c r="TPE315" s="1"/>
      <c r="TPF315" s="1"/>
      <c r="TPG315" s="1"/>
      <c r="TPH315" s="1"/>
      <c r="TPI315" s="1"/>
      <c r="TPJ315" s="1"/>
      <c r="TPK315" s="1"/>
      <c r="TPL315" s="1"/>
      <c r="TPM315" s="1"/>
      <c r="TPN315" s="1"/>
      <c r="TPO315" s="1"/>
      <c r="TPP315" s="1"/>
      <c r="TPQ315" s="1"/>
      <c r="TPR315" s="1"/>
      <c r="TPS315" s="1"/>
      <c r="TPT315" s="1"/>
      <c r="TPU315" s="1"/>
      <c r="TPV315" s="1"/>
      <c r="TPW315" s="1"/>
      <c r="TPX315" s="1"/>
      <c r="TPY315" s="1"/>
      <c r="TPZ315" s="1"/>
      <c r="TQA315" s="1"/>
      <c r="TQB315" s="1"/>
      <c r="TQC315" s="1"/>
      <c r="TQD315" s="1"/>
      <c r="TQE315" s="1"/>
      <c r="TQF315" s="1"/>
      <c r="TQG315" s="1"/>
      <c r="TQH315" s="1"/>
      <c r="TQI315" s="1"/>
      <c r="TQJ315" s="1"/>
      <c r="TQK315" s="1"/>
      <c r="TQL315" s="1"/>
      <c r="TQM315" s="1"/>
      <c r="TQN315" s="1"/>
      <c r="TQO315" s="1"/>
      <c r="TQP315" s="1"/>
      <c r="TQQ315" s="1"/>
      <c r="TQR315" s="1"/>
      <c r="TQS315" s="1"/>
      <c r="TQT315" s="1"/>
      <c r="TQU315" s="1"/>
      <c r="TQV315" s="1"/>
      <c r="TQW315" s="1"/>
      <c r="TQX315" s="1"/>
      <c r="TQY315" s="1"/>
      <c r="TQZ315" s="1"/>
      <c r="TRA315" s="1"/>
      <c r="TRB315" s="1"/>
      <c r="TRC315" s="1"/>
      <c r="TRD315" s="1"/>
      <c r="TRE315" s="1"/>
      <c r="TRF315" s="1"/>
      <c r="TRG315" s="1"/>
      <c r="TRH315" s="1"/>
      <c r="TRI315" s="1"/>
      <c r="TRJ315" s="1"/>
      <c r="TRK315" s="1"/>
      <c r="TRL315" s="1"/>
      <c r="TRM315" s="1"/>
      <c r="TRN315" s="1"/>
      <c r="TRO315" s="1"/>
      <c r="TRP315" s="1"/>
      <c r="TRQ315" s="1"/>
      <c r="TRR315" s="1"/>
      <c r="TRS315" s="1"/>
      <c r="TRT315" s="1"/>
      <c r="TRU315" s="1"/>
      <c r="TRV315" s="1"/>
      <c r="TRW315" s="1"/>
      <c r="TRX315" s="1"/>
      <c r="TRY315" s="1"/>
      <c r="TRZ315" s="1"/>
      <c r="TSA315" s="1"/>
      <c r="TSB315" s="1"/>
      <c r="TSC315" s="1"/>
      <c r="TSD315" s="1"/>
      <c r="TSE315" s="1"/>
      <c r="TSF315" s="1"/>
      <c r="TSG315" s="1"/>
      <c r="TSH315" s="1"/>
      <c r="TSI315" s="1"/>
      <c r="TSJ315" s="1"/>
      <c r="TSK315" s="1"/>
      <c r="TSL315" s="1"/>
      <c r="TSM315" s="1"/>
      <c r="TSN315" s="1"/>
      <c r="TSO315" s="1"/>
      <c r="TSP315" s="1"/>
      <c r="TSQ315" s="1"/>
      <c r="TSR315" s="1"/>
      <c r="TSS315" s="1"/>
      <c r="TST315" s="1"/>
      <c r="TSU315" s="1"/>
      <c r="TSV315" s="1"/>
      <c r="TSW315" s="1"/>
      <c r="TSX315" s="1"/>
      <c r="TSY315" s="1"/>
      <c r="TSZ315" s="1"/>
      <c r="TTA315" s="1"/>
      <c r="TTB315" s="1"/>
      <c r="TTC315" s="1"/>
      <c r="TTD315" s="1"/>
      <c r="TTE315" s="1"/>
      <c r="TTF315" s="1"/>
      <c r="TTG315" s="1"/>
      <c r="TTH315" s="1"/>
      <c r="TTI315" s="1"/>
      <c r="TTJ315" s="1"/>
      <c r="TTK315" s="1"/>
      <c r="TTL315" s="1"/>
      <c r="TTM315" s="1"/>
      <c r="TTN315" s="1"/>
      <c r="TTO315" s="1"/>
      <c r="TTP315" s="1"/>
      <c r="TTQ315" s="1"/>
      <c r="TTR315" s="1"/>
      <c r="TTS315" s="1"/>
      <c r="TTT315" s="1"/>
      <c r="TTU315" s="1"/>
      <c r="TTV315" s="1"/>
      <c r="TTW315" s="1"/>
      <c r="TTX315" s="1"/>
      <c r="TTY315" s="1"/>
      <c r="TTZ315" s="1"/>
      <c r="TUA315" s="1"/>
      <c r="TUB315" s="1"/>
      <c r="TUC315" s="1"/>
      <c r="TUD315" s="1"/>
      <c r="TUE315" s="1"/>
      <c r="TUF315" s="1"/>
      <c r="TUG315" s="1"/>
      <c r="TUH315" s="1"/>
      <c r="TUI315" s="1"/>
      <c r="TUJ315" s="1"/>
      <c r="TUK315" s="1"/>
      <c r="TUL315" s="1"/>
      <c r="TUM315" s="1"/>
      <c r="TUN315" s="1"/>
      <c r="TUO315" s="1"/>
      <c r="TUP315" s="1"/>
      <c r="TUQ315" s="1"/>
      <c r="TUR315" s="1"/>
      <c r="TUS315" s="1"/>
      <c r="TUT315" s="1"/>
      <c r="TUU315" s="1"/>
      <c r="TUV315" s="1"/>
      <c r="TUW315" s="1"/>
      <c r="TUX315" s="1"/>
      <c r="TUY315" s="1"/>
      <c r="TUZ315" s="1"/>
      <c r="TVA315" s="1"/>
      <c r="TVB315" s="1"/>
      <c r="TVC315" s="1"/>
      <c r="TVD315" s="1"/>
      <c r="TVE315" s="1"/>
      <c r="TVF315" s="1"/>
      <c r="TVG315" s="1"/>
      <c r="TVH315" s="1"/>
      <c r="TVI315" s="1"/>
      <c r="TVJ315" s="1"/>
      <c r="TVK315" s="1"/>
      <c r="TVL315" s="1"/>
      <c r="TVM315" s="1"/>
      <c r="TVN315" s="1"/>
      <c r="TVO315" s="1"/>
      <c r="TVP315" s="1"/>
      <c r="TVQ315" s="1"/>
      <c r="TVR315" s="1"/>
      <c r="TVS315" s="1"/>
      <c r="TVT315" s="1"/>
      <c r="TVU315" s="1"/>
      <c r="TVV315" s="1"/>
      <c r="TVW315" s="1"/>
      <c r="TVX315" s="1"/>
      <c r="TVY315" s="1"/>
      <c r="TVZ315" s="1"/>
      <c r="TWA315" s="1"/>
      <c r="TWB315" s="1"/>
      <c r="TWC315" s="1"/>
      <c r="TWD315" s="1"/>
      <c r="TWE315" s="1"/>
      <c r="TWF315" s="1"/>
      <c r="TWG315" s="1"/>
      <c r="TWH315" s="1"/>
      <c r="TWI315" s="1"/>
      <c r="TWJ315" s="1"/>
      <c r="TWK315" s="1"/>
      <c r="TWL315" s="1"/>
      <c r="TWM315" s="1"/>
      <c r="TWN315" s="1"/>
      <c r="TWO315" s="1"/>
      <c r="TWP315" s="1"/>
      <c r="TWQ315" s="1"/>
      <c r="TWR315" s="1"/>
      <c r="TWS315" s="1"/>
      <c r="TWT315" s="1"/>
      <c r="TWU315" s="1"/>
      <c r="TWV315" s="1"/>
      <c r="TWW315" s="1"/>
      <c r="TWX315" s="1"/>
      <c r="TWY315" s="1"/>
      <c r="TWZ315" s="1"/>
      <c r="TXA315" s="1"/>
      <c r="TXB315" s="1"/>
      <c r="TXC315" s="1"/>
      <c r="TXD315" s="1"/>
      <c r="TXE315" s="1"/>
      <c r="TXF315" s="1"/>
      <c r="TXG315" s="1"/>
      <c r="TXH315" s="1"/>
      <c r="TXI315" s="1"/>
      <c r="TXJ315" s="1"/>
      <c r="TXK315" s="1"/>
      <c r="TXL315" s="1"/>
      <c r="TXM315" s="1"/>
      <c r="TXN315" s="1"/>
      <c r="TXO315" s="1"/>
      <c r="TXP315" s="1"/>
      <c r="TXQ315" s="1"/>
      <c r="TXR315" s="1"/>
      <c r="TXS315" s="1"/>
      <c r="TXT315" s="1"/>
      <c r="TXU315" s="1"/>
      <c r="TXV315" s="1"/>
      <c r="TXW315" s="1"/>
      <c r="TXX315" s="1"/>
      <c r="TXY315" s="1"/>
      <c r="TXZ315" s="1"/>
      <c r="TYA315" s="1"/>
      <c r="TYB315" s="1"/>
      <c r="TYC315" s="1"/>
      <c r="TYD315" s="1"/>
      <c r="TYE315" s="1"/>
      <c r="TYF315" s="1"/>
      <c r="TYG315" s="1"/>
      <c r="TYH315" s="1"/>
      <c r="TYI315" s="1"/>
      <c r="TYJ315" s="1"/>
      <c r="TYK315" s="1"/>
      <c r="TYL315" s="1"/>
      <c r="TYM315" s="1"/>
      <c r="TYN315" s="1"/>
      <c r="TYO315" s="1"/>
      <c r="TYP315" s="1"/>
      <c r="TYQ315" s="1"/>
      <c r="TYR315" s="1"/>
      <c r="TYS315" s="1"/>
      <c r="TYT315" s="1"/>
      <c r="TYU315" s="1"/>
      <c r="TYV315" s="1"/>
      <c r="TYW315" s="1"/>
      <c r="TYX315" s="1"/>
      <c r="TYY315" s="1"/>
      <c r="TYZ315" s="1"/>
      <c r="TZA315" s="1"/>
      <c r="TZB315" s="1"/>
      <c r="TZC315" s="1"/>
      <c r="TZD315" s="1"/>
      <c r="TZE315" s="1"/>
      <c r="TZF315" s="1"/>
      <c r="TZG315" s="1"/>
      <c r="TZH315" s="1"/>
      <c r="TZI315" s="1"/>
      <c r="TZJ315" s="1"/>
      <c r="TZK315" s="1"/>
      <c r="TZL315" s="1"/>
      <c r="TZM315" s="1"/>
      <c r="TZN315" s="1"/>
      <c r="TZO315" s="1"/>
      <c r="TZP315" s="1"/>
      <c r="TZQ315" s="1"/>
      <c r="TZR315" s="1"/>
      <c r="TZS315" s="1"/>
      <c r="TZT315" s="1"/>
      <c r="TZU315" s="1"/>
      <c r="TZV315" s="1"/>
      <c r="TZW315" s="1"/>
      <c r="TZX315" s="1"/>
      <c r="TZY315" s="1"/>
      <c r="TZZ315" s="1"/>
      <c r="UAA315" s="1"/>
      <c r="UAB315" s="1"/>
      <c r="UAC315" s="1"/>
      <c r="UAD315" s="1"/>
      <c r="UAE315" s="1"/>
      <c r="UAF315" s="1"/>
      <c r="UAG315" s="1"/>
      <c r="UAH315" s="1"/>
      <c r="UAI315" s="1"/>
      <c r="UAJ315" s="1"/>
      <c r="UAK315" s="1"/>
      <c r="UAL315" s="1"/>
      <c r="UAM315" s="1"/>
      <c r="UAN315" s="1"/>
      <c r="UAO315" s="1"/>
      <c r="UAP315" s="1"/>
      <c r="UAQ315" s="1"/>
      <c r="UAR315" s="1"/>
      <c r="UAS315" s="1"/>
      <c r="UAT315" s="1"/>
      <c r="UAU315" s="1"/>
      <c r="UAV315" s="1"/>
      <c r="UAW315" s="1"/>
      <c r="UAX315" s="1"/>
      <c r="UAY315" s="1"/>
      <c r="UAZ315" s="1"/>
      <c r="UBA315" s="1"/>
      <c r="UBB315" s="1"/>
      <c r="UBC315" s="1"/>
      <c r="UBD315" s="1"/>
      <c r="UBE315" s="1"/>
      <c r="UBF315" s="1"/>
      <c r="UBG315" s="1"/>
      <c r="UBH315" s="1"/>
      <c r="UBI315" s="1"/>
      <c r="UBJ315" s="1"/>
      <c r="UBK315" s="1"/>
      <c r="UBL315" s="1"/>
      <c r="UBM315" s="1"/>
      <c r="UBN315" s="1"/>
      <c r="UBO315" s="1"/>
      <c r="UBP315" s="1"/>
      <c r="UBQ315" s="1"/>
      <c r="UBR315" s="1"/>
      <c r="UBS315" s="1"/>
      <c r="UBT315" s="1"/>
      <c r="UBU315" s="1"/>
      <c r="UBV315" s="1"/>
      <c r="UBW315" s="1"/>
      <c r="UBX315" s="1"/>
      <c r="UBY315" s="1"/>
      <c r="UBZ315" s="1"/>
      <c r="UCA315" s="1"/>
      <c r="UCB315" s="1"/>
      <c r="UCC315" s="1"/>
      <c r="UCD315" s="1"/>
      <c r="UCE315" s="1"/>
      <c r="UCF315" s="1"/>
      <c r="UCG315" s="1"/>
      <c r="UCH315" s="1"/>
      <c r="UCI315" s="1"/>
      <c r="UCJ315" s="1"/>
      <c r="UCK315" s="1"/>
      <c r="UCL315" s="1"/>
      <c r="UCM315" s="1"/>
      <c r="UCN315" s="1"/>
      <c r="UCO315" s="1"/>
      <c r="UCP315" s="1"/>
      <c r="UCQ315" s="1"/>
      <c r="UCR315" s="1"/>
      <c r="UCS315" s="1"/>
      <c r="UCT315" s="1"/>
      <c r="UCU315" s="1"/>
      <c r="UCV315" s="1"/>
      <c r="UCW315" s="1"/>
      <c r="UCX315" s="1"/>
      <c r="UCY315" s="1"/>
      <c r="UCZ315" s="1"/>
      <c r="UDA315" s="1"/>
      <c r="UDB315" s="1"/>
      <c r="UDC315" s="1"/>
      <c r="UDD315" s="1"/>
      <c r="UDE315" s="1"/>
      <c r="UDF315" s="1"/>
      <c r="UDG315" s="1"/>
      <c r="UDH315" s="1"/>
      <c r="UDI315" s="1"/>
      <c r="UDJ315" s="1"/>
      <c r="UDK315" s="1"/>
      <c r="UDL315" s="1"/>
      <c r="UDM315" s="1"/>
      <c r="UDN315" s="1"/>
      <c r="UDO315" s="1"/>
      <c r="UDP315" s="1"/>
      <c r="UDQ315" s="1"/>
      <c r="UDR315" s="1"/>
      <c r="UDS315" s="1"/>
      <c r="UDT315" s="1"/>
      <c r="UDU315" s="1"/>
      <c r="UDV315" s="1"/>
      <c r="UDW315" s="1"/>
      <c r="UDX315" s="1"/>
      <c r="UDY315" s="1"/>
      <c r="UDZ315" s="1"/>
      <c r="UEA315" s="1"/>
      <c r="UEB315" s="1"/>
      <c r="UEC315" s="1"/>
      <c r="UED315" s="1"/>
      <c r="UEE315" s="1"/>
      <c r="UEF315" s="1"/>
      <c r="UEG315" s="1"/>
      <c r="UEH315" s="1"/>
      <c r="UEI315" s="1"/>
      <c r="UEJ315" s="1"/>
      <c r="UEK315" s="1"/>
      <c r="UEL315" s="1"/>
      <c r="UEM315" s="1"/>
      <c r="UEN315" s="1"/>
      <c r="UEO315" s="1"/>
      <c r="UEP315" s="1"/>
      <c r="UEQ315" s="1"/>
      <c r="UER315" s="1"/>
      <c r="UES315" s="1"/>
      <c r="UET315" s="1"/>
      <c r="UEU315" s="1"/>
      <c r="UEV315" s="1"/>
      <c r="UEW315" s="1"/>
      <c r="UEX315" s="1"/>
      <c r="UEY315" s="1"/>
      <c r="UEZ315" s="1"/>
      <c r="UFA315" s="1"/>
      <c r="UFB315" s="1"/>
      <c r="UFC315" s="1"/>
      <c r="UFD315" s="1"/>
      <c r="UFE315" s="1"/>
      <c r="UFF315" s="1"/>
      <c r="UFG315" s="1"/>
      <c r="UFH315" s="1"/>
      <c r="UFI315" s="1"/>
      <c r="UFJ315" s="1"/>
      <c r="UFK315" s="1"/>
      <c r="UFL315" s="1"/>
      <c r="UFM315" s="1"/>
      <c r="UFN315" s="1"/>
      <c r="UFO315" s="1"/>
      <c r="UFP315" s="1"/>
      <c r="UFQ315" s="1"/>
      <c r="UFR315" s="1"/>
      <c r="UFS315" s="1"/>
      <c r="UFT315" s="1"/>
      <c r="UFU315" s="1"/>
      <c r="UFV315" s="1"/>
      <c r="UFW315" s="1"/>
      <c r="UFX315" s="1"/>
      <c r="UFY315" s="1"/>
      <c r="UFZ315" s="1"/>
      <c r="UGA315" s="1"/>
      <c r="UGB315" s="1"/>
      <c r="UGC315" s="1"/>
      <c r="UGD315" s="1"/>
      <c r="UGE315" s="1"/>
      <c r="UGF315" s="1"/>
      <c r="UGG315" s="1"/>
      <c r="UGH315" s="1"/>
      <c r="UGI315" s="1"/>
      <c r="UGJ315" s="1"/>
      <c r="UGK315" s="1"/>
      <c r="UGL315" s="1"/>
      <c r="UGM315" s="1"/>
      <c r="UGN315" s="1"/>
      <c r="UGO315" s="1"/>
      <c r="UGP315" s="1"/>
      <c r="UGQ315" s="1"/>
      <c r="UGR315" s="1"/>
      <c r="UGS315" s="1"/>
      <c r="UGT315" s="1"/>
      <c r="UGU315" s="1"/>
      <c r="UGV315" s="1"/>
      <c r="UGW315" s="1"/>
      <c r="UGX315" s="1"/>
      <c r="UGY315" s="1"/>
      <c r="UGZ315" s="1"/>
      <c r="UHA315" s="1"/>
      <c r="UHB315" s="1"/>
      <c r="UHC315" s="1"/>
      <c r="UHD315" s="1"/>
      <c r="UHE315" s="1"/>
      <c r="UHF315" s="1"/>
      <c r="UHG315" s="1"/>
      <c r="UHH315" s="1"/>
      <c r="UHI315" s="1"/>
      <c r="UHJ315" s="1"/>
      <c r="UHK315" s="1"/>
      <c r="UHL315" s="1"/>
      <c r="UHM315" s="1"/>
      <c r="UHN315" s="1"/>
      <c r="UHO315" s="1"/>
      <c r="UHP315" s="1"/>
      <c r="UHQ315" s="1"/>
      <c r="UHR315" s="1"/>
      <c r="UHS315" s="1"/>
      <c r="UHT315" s="1"/>
      <c r="UHU315" s="1"/>
      <c r="UHV315" s="1"/>
      <c r="UHW315" s="1"/>
      <c r="UHX315" s="1"/>
      <c r="UHY315" s="1"/>
      <c r="UHZ315" s="1"/>
      <c r="UIA315" s="1"/>
      <c r="UIB315" s="1"/>
      <c r="UIC315" s="1"/>
      <c r="UID315" s="1"/>
      <c r="UIE315" s="1"/>
      <c r="UIF315" s="1"/>
      <c r="UIG315" s="1"/>
      <c r="UIH315" s="1"/>
      <c r="UII315" s="1"/>
      <c r="UIJ315" s="1"/>
      <c r="UIK315" s="1"/>
      <c r="UIL315" s="1"/>
      <c r="UIM315" s="1"/>
      <c r="UIN315" s="1"/>
      <c r="UIO315" s="1"/>
      <c r="UIP315" s="1"/>
      <c r="UIQ315" s="1"/>
      <c r="UIR315" s="1"/>
      <c r="UIS315" s="1"/>
      <c r="UIT315" s="1"/>
      <c r="UIU315" s="1"/>
      <c r="UIV315" s="1"/>
      <c r="UIW315" s="1"/>
      <c r="UIX315" s="1"/>
      <c r="UIY315" s="1"/>
      <c r="UIZ315" s="1"/>
      <c r="UJA315" s="1"/>
      <c r="UJB315" s="1"/>
      <c r="UJC315" s="1"/>
      <c r="UJD315" s="1"/>
      <c r="UJE315" s="1"/>
      <c r="UJF315" s="1"/>
      <c r="UJG315" s="1"/>
      <c r="UJH315" s="1"/>
      <c r="UJI315" s="1"/>
      <c r="UJJ315" s="1"/>
      <c r="UJK315" s="1"/>
      <c r="UJL315" s="1"/>
      <c r="UJM315" s="1"/>
      <c r="UJN315" s="1"/>
      <c r="UJO315" s="1"/>
      <c r="UJP315" s="1"/>
      <c r="UJQ315" s="1"/>
      <c r="UJR315" s="1"/>
      <c r="UJS315" s="1"/>
      <c r="UJT315" s="1"/>
      <c r="UJU315" s="1"/>
      <c r="UJV315" s="1"/>
      <c r="UJW315" s="1"/>
      <c r="UJX315" s="1"/>
      <c r="UJY315" s="1"/>
      <c r="UJZ315" s="1"/>
      <c r="UKA315" s="1"/>
      <c r="UKB315" s="1"/>
      <c r="UKC315" s="1"/>
      <c r="UKD315" s="1"/>
      <c r="UKE315" s="1"/>
      <c r="UKF315" s="1"/>
      <c r="UKG315" s="1"/>
      <c r="UKH315" s="1"/>
      <c r="UKI315" s="1"/>
      <c r="UKJ315" s="1"/>
      <c r="UKK315" s="1"/>
      <c r="UKL315" s="1"/>
      <c r="UKM315" s="1"/>
      <c r="UKN315" s="1"/>
      <c r="UKO315" s="1"/>
      <c r="UKP315" s="1"/>
      <c r="UKQ315" s="1"/>
      <c r="UKR315" s="1"/>
      <c r="UKS315" s="1"/>
      <c r="UKT315" s="1"/>
      <c r="UKU315" s="1"/>
      <c r="UKV315" s="1"/>
      <c r="UKW315" s="1"/>
      <c r="UKX315" s="1"/>
      <c r="UKY315" s="1"/>
      <c r="UKZ315" s="1"/>
      <c r="ULA315" s="1"/>
      <c r="ULB315" s="1"/>
      <c r="ULC315" s="1"/>
      <c r="ULD315" s="1"/>
      <c r="ULE315" s="1"/>
      <c r="ULF315" s="1"/>
      <c r="ULG315" s="1"/>
      <c r="ULH315" s="1"/>
      <c r="ULI315" s="1"/>
      <c r="ULJ315" s="1"/>
      <c r="ULK315" s="1"/>
      <c r="ULL315" s="1"/>
      <c r="ULM315" s="1"/>
      <c r="ULN315" s="1"/>
      <c r="ULO315" s="1"/>
      <c r="ULP315" s="1"/>
      <c r="ULQ315" s="1"/>
      <c r="ULR315" s="1"/>
      <c r="ULS315" s="1"/>
      <c r="ULT315" s="1"/>
      <c r="ULU315" s="1"/>
      <c r="ULV315" s="1"/>
      <c r="ULW315" s="1"/>
      <c r="ULX315" s="1"/>
      <c r="ULY315" s="1"/>
      <c r="ULZ315" s="1"/>
      <c r="UMA315" s="1"/>
      <c r="UMB315" s="1"/>
      <c r="UMC315" s="1"/>
      <c r="UMD315" s="1"/>
      <c r="UME315" s="1"/>
      <c r="UMF315" s="1"/>
      <c r="UMG315" s="1"/>
      <c r="UMH315" s="1"/>
      <c r="UMI315" s="1"/>
      <c r="UMJ315" s="1"/>
      <c r="UMK315" s="1"/>
      <c r="UML315" s="1"/>
      <c r="UMM315" s="1"/>
      <c r="UMN315" s="1"/>
      <c r="UMO315" s="1"/>
      <c r="UMP315" s="1"/>
      <c r="UMQ315" s="1"/>
      <c r="UMR315" s="1"/>
      <c r="UMS315" s="1"/>
      <c r="UMT315" s="1"/>
      <c r="UMU315" s="1"/>
      <c r="UMV315" s="1"/>
      <c r="UMW315" s="1"/>
      <c r="UMX315" s="1"/>
      <c r="UMY315" s="1"/>
      <c r="UMZ315" s="1"/>
      <c r="UNA315" s="1"/>
      <c r="UNB315" s="1"/>
      <c r="UNC315" s="1"/>
      <c r="UND315" s="1"/>
      <c r="UNE315" s="1"/>
      <c r="UNF315" s="1"/>
      <c r="UNG315" s="1"/>
      <c r="UNH315" s="1"/>
      <c r="UNI315" s="1"/>
      <c r="UNJ315" s="1"/>
      <c r="UNK315" s="1"/>
      <c r="UNL315" s="1"/>
      <c r="UNM315" s="1"/>
      <c r="UNN315" s="1"/>
      <c r="UNO315" s="1"/>
      <c r="UNP315" s="1"/>
      <c r="UNQ315" s="1"/>
      <c r="UNR315" s="1"/>
      <c r="UNS315" s="1"/>
      <c r="UNT315" s="1"/>
      <c r="UNU315" s="1"/>
      <c r="UNV315" s="1"/>
      <c r="UNW315" s="1"/>
      <c r="UNX315" s="1"/>
      <c r="UNY315" s="1"/>
      <c r="UNZ315" s="1"/>
      <c r="UOA315" s="1"/>
      <c r="UOB315" s="1"/>
      <c r="UOC315" s="1"/>
      <c r="UOD315" s="1"/>
      <c r="UOE315" s="1"/>
      <c r="UOF315" s="1"/>
      <c r="UOG315" s="1"/>
      <c r="UOH315" s="1"/>
      <c r="UOI315" s="1"/>
      <c r="UOJ315" s="1"/>
      <c r="UOK315" s="1"/>
      <c r="UOL315" s="1"/>
      <c r="UOM315" s="1"/>
      <c r="UON315" s="1"/>
      <c r="UOO315" s="1"/>
      <c r="UOP315" s="1"/>
      <c r="UOQ315" s="1"/>
      <c r="UOR315" s="1"/>
      <c r="UOS315" s="1"/>
      <c r="UOT315" s="1"/>
      <c r="UOU315" s="1"/>
      <c r="UOV315" s="1"/>
      <c r="UOW315" s="1"/>
      <c r="UOX315" s="1"/>
      <c r="UOY315" s="1"/>
      <c r="UOZ315" s="1"/>
      <c r="UPA315" s="1"/>
      <c r="UPB315" s="1"/>
      <c r="UPC315" s="1"/>
      <c r="UPD315" s="1"/>
      <c r="UPE315" s="1"/>
      <c r="UPF315" s="1"/>
      <c r="UPG315" s="1"/>
      <c r="UPH315" s="1"/>
      <c r="UPI315" s="1"/>
      <c r="UPJ315" s="1"/>
      <c r="UPK315" s="1"/>
      <c r="UPL315" s="1"/>
      <c r="UPM315" s="1"/>
      <c r="UPN315" s="1"/>
      <c r="UPO315" s="1"/>
      <c r="UPP315" s="1"/>
      <c r="UPQ315" s="1"/>
      <c r="UPR315" s="1"/>
      <c r="UPS315" s="1"/>
      <c r="UPT315" s="1"/>
      <c r="UPU315" s="1"/>
      <c r="UPV315" s="1"/>
      <c r="UPW315" s="1"/>
      <c r="UPX315" s="1"/>
      <c r="UPY315" s="1"/>
      <c r="UPZ315" s="1"/>
      <c r="UQA315" s="1"/>
      <c r="UQB315" s="1"/>
      <c r="UQC315" s="1"/>
      <c r="UQD315" s="1"/>
      <c r="UQE315" s="1"/>
      <c r="UQF315" s="1"/>
      <c r="UQG315" s="1"/>
      <c r="UQH315" s="1"/>
      <c r="UQI315" s="1"/>
      <c r="UQJ315" s="1"/>
      <c r="UQK315" s="1"/>
      <c r="UQL315" s="1"/>
      <c r="UQM315" s="1"/>
      <c r="UQN315" s="1"/>
      <c r="UQO315" s="1"/>
      <c r="UQP315" s="1"/>
      <c r="UQQ315" s="1"/>
      <c r="UQR315" s="1"/>
      <c r="UQS315" s="1"/>
      <c r="UQT315" s="1"/>
      <c r="UQU315" s="1"/>
      <c r="UQV315" s="1"/>
      <c r="UQW315" s="1"/>
      <c r="UQX315" s="1"/>
      <c r="UQY315" s="1"/>
      <c r="UQZ315" s="1"/>
      <c r="URA315" s="1"/>
      <c r="URB315" s="1"/>
      <c r="URC315" s="1"/>
      <c r="URD315" s="1"/>
      <c r="URE315" s="1"/>
      <c r="URF315" s="1"/>
      <c r="URG315" s="1"/>
      <c r="URH315" s="1"/>
      <c r="URI315" s="1"/>
      <c r="URJ315" s="1"/>
      <c r="URK315" s="1"/>
      <c r="URL315" s="1"/>
      <c r="URM315" s="1"/>
      <c r="URN315" s="1"/>
      <c r="URO315" s="1"/>
      <c r="URP315" s="1"/>
      <c r="URQ315" s="1"/>
      <c r="URR315" s="1"/>
      <c r="URS315" s="1"/>
      <c r="URT315" s="1"/>
      <c r="URU315" s="1"/>
      <c r="URV315" s="1"/>
      <c r="URW315" s="1"/>
      <c r="URX315" s="1"/>
      <c r="URY315" s="1"/>
      <c r="URZ315" s="1"/>
      <c r="USA315" s="1"/>
      <c r="USB315" s="1"/>
      <c r="USC315" s="1"/>
      <c r="USD315" s="1"/>
      <c r="USE315" s="1"/>
      <c r="USF315" s="1"/>
      <c r="USG315" s="1"/>
      <c r="USH315" s="1"/>
      <c r="USI315" s="1"/>
      <c r="USJ315" s="1"/>
      <c r="USK315" s="1"/>
      <c r="USL315" s="1"/>
      <c r="USM315" s="1"/>
      <c r="USN315" s="1"/>
      <c r="USO315" s="1"/>
      <c r="USP315" s="1"/>
      <c r="USQ315" s="1"/>
      <c r="USR315" s="1"/>
      <c r="USS315" s="1"/>
      <c r="UST315" s="1"/>
      <c r="USU315" s="1"/>
      <c r="USV315" s="1"/>
      <c r="USW315" s="1"/>
      <c r="USX315" s="1"/>
      <c r="USY315" s="1"/>
      <c r="USZ315" s="1"/>
      <c r="UTA315" s="1"/>
      <c r="UTB315" s="1"/>
      <c r="UTC315" s="1"/>
      <c r="UTD315" s="1"/>
      <c r="UTE315" s="1"/>
      <c r="UTF315" s="1"/>
      <c r="UTG315" s="1"/>
      <c r="UTH315" s="1"/>
      <c r="UTI315" s="1"/>
      <c r="UTJ315" s="1"/>
      <c r="UTK315" s="1"/>
      <c r="UTL315" s="1"/>
      <c r="UTM315" s="1"/>
      <c r="UTN315" s="1"/>
      <c r="UTO315" s="1"/>
      <c r="UTP315" s="1"/>
      <c r="UTQ315" s="1"/>
      <c r="UTR315" s="1"/>
      <c r="UTS315" s="1"/>
      <c r="UTT315" s="1"/>
      <c r="UTU315" s="1"/>
      <c r="UTV315" s="1"/>
      <c r="UTW315" s="1"/>
      <c r="UTX315" s="1"/>
      <c r="UTY315" s="1"/>
      <c r="UTZ315" s="1"/>
      <c r="UUA315" s="1"/>
      <c r="UUB315" s="1"/>
      <c r="UUC315" s="1"/>
      <c r="UUD315" s="1"/>
      <c r="UUE315" s="1"/>
      <c r="UUF315" s="1"/>
      <c r="UUG315" s="1"/>
      <c r="UUH315" s="1"/>
      <c r="UUI315" s="1"/>
      <c r="UUJ315" s="1"/>
      <c r="UUK315" s="1"/>
      <c r="UUL315" s="1"/>
      <c r="UUM315" s="1"/>
      <c r="UUN315" s="1"/>
      <c r="UUO315" s="1"/>
      <c r="UUP315" s="1"/>
      <c r="UUQ315" s="1"/>
      <c r="UUR315" s="1"/>
      <c r="UUS315" s="1"/>
      <c r="UUT315" s="1"/>
      <c r="UUU315" s="1"/>
      <c r="UUV315" s="1"/>
      <c r="UUW315" s="1"/>
      <c r="UUX315" s="1"/>
      <c r="UUY315" s="1"/>
      <c r="UUZ315" s="1"/>
      <c r="UVA315" s="1"/>
      <c r="UVB315" s="1"/>
      <c r="UVC315" s="1"/>
      <c r="UVD315" s="1"/>
      <c r="UVE315" s="1"/>
      <c r="UVF315" s="1"/>
      <c r="UVG315" s="1"/>
      <c r="UVH315" s="1"/>
      <c r="UVI315" s="1"/>
      <c r="UVJ315" s="1"/>
      <c r="UVK315" s="1"/>
      <c r="UVL315" s="1"/>
      <c r="UVM315" s="1"/>
      <c r="UVN315" s="1"/>
      <c r="UVO315" s="1"/>
      <c r="UVP315" s="1"/>
      <c r="UVQ315" s="1"/>
      <c r="UVR315" s="1"/>
      <c r="UVS315" s="1"/>
      <c r="UVT315" s="1"/>
      <c r="UVU315" s="1"/>
      <c r="UVV315" s="1"/>
      <c r="UVW315" s="1"/>
      <c r="UVX315" s="1"/>
      <c r="UVY315" s="1"/>
      <c r="UVZ315" s="1"/>
      <c r="UWA315" s="1"/>
      <c r="UWB315" s="1"/>
      <c r="UWC315" s="1"/>
      <c r="UWD315" s="1"/>
      <c r="UWE315" s="1"/>
      <c r="UWF315" s="1"/>
      <c r="UWG315" s="1"/>
      <c r="UWH315" s="1"/>
      <c r="UWI315" s="1"/>
      <c r="UWJ315" s="1"/>
      <c r="UWK315" s="1"/>
      <c r="UWL315" s="1"/>
      <c r="UWM315" s="1"/>
      <c r="UWN315" s="1"/>
      <c r="UWO315" s="1"/>
      <c r="UWP315" s="1"/>
      <c r="UWQ315" s="1"/>
      <c r="UWR315" s="1"/>
      <c r="UWS315" s="1"/>
      <c r="UWT315" s="1"/>
      <c r="UWU315" s="1"/>
      <c r="UWV315" s="1"/>
      <c r="UWW315" s="1"/>
      <c r="UWX315" s="1"/>
      <c r="UWY315" s="1"/>
      <c r="UWZ315" s="1"/>
      <c r="UXA315" s="1"/>
      <c r="UXB315" s="1"/>
      <c r="UXC315" s="1"/>
      <c r="UXD315" s="1"/>
      <c r="UXE315" s="1"/>
      <c r="UXF315" s="1"/>
      <c r="UXG315" s="1"/>
      <c r="UXH315" s="1"/>
      <c r="UXI315" s="1"/>
      <c r="UXJ315" s="1"/>
      <c r="UXK315" s="1"/>
      <c r="UXL315" s="1"/>
      <c r="UXM315" s="1"/>
      <c r="UXN315" s="1"/>
      <c r="UXO315" s="1"/>
      <c r="UXP315" s="1"/>
      <c r="UXQ315" s="1"/>
      <c r="UXR315" s="1"/>
      <c r="UXS315" s="1"/>
      <c r="UXT315" s="1"/>
      <c r="UXU315" s="1"/>
      <c r="UXV315" s="1"/>
      <c r="UXW315" s="1"/>
      <c r="UXX315" s="1"/>
      <c r="UXY315" s="1"/>
      <c r="UXZ315" s="1"/>
      <c r="UYA315" s="1"/>
      <c r="UYB315" s="1"/>
      <c r="UYC315" s="1"/>
      <c r="UYD315" s="1"/>
      <c r="UYE315" s="1"/>
      <c r="UYF315" s="1"/>
      <c r="UYG315" s="1"/>
      <c r="UYH315" s="1"/>
      <c r="UYI315" s="1"/>
      <c r="UYJ315" s="1"/>
      <c r="UYK315" s="1"/>
      <c r="UYL315" s="1"/>
      <c r="UYM315" s="1"/>
      <c r="UYN315" s="1"/>
      <c r="UYO315" s="1"/>
      <c r="UYP315" s="1"/>
      <c r="UYQ315" s="1"/>
      <c r="UYR315" s="1"/>
      <c r="UYS315" s="1"/>
      <c r="UYT315" s="1"/>
      <c r="UYU315" s="1"/>
      <c r="UYV315" s="1"/>
      <c r="UYW315" s="1"/>
      <c r="UYX315" s="1"/>
      <c r="UYY315" s="1"/>
      <c r="UYZ315" s="1"/>
      <c r="UZA315" s="1"/>
      <c r="UZB315" s="1"/>
      <c r="UZC315" s="1"/>
      <c r="UZD315" s="1"/>
      <c r="UZE315" s="1"/>
      <c r="UZF315" s="1"/>
      <c r="UZG315" s="1"/>
      <c r="UZH315" s="1"/>
      <c r="UZI315" s="1"/>
      <c r="UZJ315" s="1"/>
      <c r="UZK315" s="1"/>
      <c r="UZL315" s="1"/>
      <c r="UZM315" s="1"/>
      <c r="UZN315" s="1"/>
      <c r="UZO315" s="1"/>
      <c r="UZP315" s="1"/>
      <c r="UZQ315" s="1"/>
      <c r="UZR315" s="1"/>
      <c r="UZS315" s="1"/>
      <c r="UZT315" s="1"/>
      <c r="UZU315" s="1"/>
      <c r="UZV315" s="1"/>
      <c r="UZW315" s="1"/>
      <c r="UZX315" s="1"/>
      <c r="UZY315" s="1"/>
      <c r="UZZ315" s="1"/>
      <c r="VAA315" s="1"/>
      <c r="VAB315" s="1"/>
      <c r="VAC315" s="1"/>
      <c r="VAD315" s="1"/>
      <c r="VAE315" s="1"/>
      <c r="VAF315" s="1"/>
      <c r="VAG315" s="1"/>
      <c r="VAH315" s="1"/>
      <c r="VAI315" s="1"/>
      <c r="VAJ315" s="1"/>
      <c r="VAK315" s="1"/>
      <c r="VAL315" s="1"/>
      <c r="VAM315" s="1"/>
      <c r="VAN315" s="1"/>
      <c r="VAO315" s="1"/>
      <c r="VAP315" s="1"/>
      <c r="VAQ315" s="1"/>
      <c r="VAR315" s="1"/>
      <c r="VAS315" s="1"/>
      <c r="VAT315" s="1"/>
      <c r="VAU315" s="1"/>
      <c r="VAV315" s="1"/>
      <c r="VAW315" s="1"/>
      <c r="VAX315" s="1"/>
      <c r="VAY315" s="1"/>
      <c r="VAZ315" s="1"/>
      <c r="VBA315" s="1"/>
      <c r="VBB315" s="1"/>
      <c r="VBC315" s="1"/>
      <c r="VBD315" s="1"/>
      <c r="VBE315" s="1"/>
      <c r="VBF315" s="1"/>
      <c r="VBG315" s="1"/>
      <c r="VBH315" s="1"/>
      <c r="VBI315" s="1"/>
      <c r="VBJ315" s="1"/>
      <c r="VBK315" s="1"/>
      <c r="VBL315" s="1"/>
      <c r="VBM315" s="1"/>
      <c r="VBN315" s="1"/>
      <c r="VBO315" s="1"/>
      <c r="VBP315" s="1"/>
      <c r="VBQ315" s="1"/>
      <c r="VBR315" s="1"/>
      <c r="VBS315" s="1"/>
      <c r="VBT315" s="1"/>
      <c r="VBU315" s="1"/>
      <c r="VBV315" s="1"/>
      <c r="VBW315" s="1"/>
      <c r="VBX315" s="1"/>
      <c r="VBY315" s="1"/>
      <c r="VBZ315" s="1"/>
      <c r="VCA315" s="1"/>
      <c r="VCB315" s="1"/>
      <c r="VCC315" s="1"/>
      <c r="VCD315" s="1"/>
      <c r="VCE315" s="1"/>
      <c r="VCF315" s="1"/>
      <c r="VCG315" s="1"/>
      <c r="VCH315" s="1"/>
      <c r="VCI315" s="1"/>
      <c r="VCJ315" s="1"/>
      <c r="VCK315" s="1"/>
      <c r="VCL315" s="1"/>
      <c r="VCM315" s="1"/>
      <c r="VCN315" s="1"/>
      <c r="VCO315" s="1"/>
      <c r="VCP315" s="1"/>
      <c r="VCQ315" s="1"/>
      <c r="VCR315" s="1"/>
      <c r="VCS315" s="1"/>
      <c r="VCT315" s="1"/>
      <c r="VCU315" s="1"/>
      <c r="VCV315" s="1"/>
      <c r="VCW315" s="1"/>
      <c r="VCX315" s="1"/>
      <c r="VCY315" s="1"/>
      <c r="VCZ315" s="1"/>
      <c r="VDA315" s="1"/>
      <c r="VDB315" s="1"/>
      <c r="VDC315" s="1"/>
      <c r="VDD315" s="1"/>
      <c r="VDE315" s="1"/>
      <c r="VDF315" s="1"/>
      <c r="VDG315" s="1"/>
      <c r="VDH315" s="1"/>
      <c r="VDI315" s="1"/>
      <c r="VDJ315" s="1"/>
      <c r="VDK315" s="1"/>
      <c r="VDL315" s="1"/>
      <c r="VDM315" s="1"/>
      <c r="VDN315" s="1"/>
      <c r="VDO315" s="1"/>
      <c r="VDP315" s="1"/>
      <c r="VDQ315" s="1"/>
      <c r="VDR315" s="1"/>
      <c r="VDS315" s="1"/>
      <c r="VDT315" s="1"/>
      <c r="VDU315" s="1"/>
      <c r="VDV315" s="1"/>
      <c r="VDW315" s="1"/>
      <c r="VDX315" s="1"/>
      <c r="VDY315" s="1"/>
      <c r="VDZ315" s="1"/>
      <c r="VEA315" s="1"/>
      <c r="VEB315" s="1"/>
      <c r="VEC315" s="1"/>
      <c r="VED315" s="1"/>
      <c r="VEE315" s="1"/>
      <c r="VEF315" s="1"/>
      <c r="VEG315" s="1"/>
      <c r="VEH315" s="1"/>
      <c r="VEI315" s="1"/>
      <c r="VEJ315" s="1"/>
      <c r="VEK315" s="1"/>
      <c r="VEL315" s="1"/>
      <c r="VEM315" s="1"/>
      <c r="VEN315" s="1"/>
      <c r="VEO315" s="1"/>
      <c r="VEP315" s="1"/>
      <c r="VEQ315" s="1"/>
      <c r="VER315" s="1"/>
      <c r="VES315" s="1"/>
      <c r="VET315" s="1"/>
      <c r="VEU315" s="1"/>
      <c r="VEV315" s="1"/>
      <c r="VEW315" s="1"/>
      <c r="VEX315" s="1"/>
      <c r="VEY315" s="1"/>
      <c r="VEZ315" s="1"/>
      <c r="VFA315" s="1"/>
      <c r="VFB315" s="1"/>
      <c r="VFC315" s="1"/>
      <c r="VFD315" s="1"/>
      <c r="VFE315" s="1"/>
      <c r="VFF315" s="1"/>
      <c r="VFG315" s="1"/>
      <c r="VFH315" s="1"/>
      <c r="VFI315" s="1"/>
      <c r="VFJ315" s="1"/>
      <c r="VFK315" s="1"/>
      <c r="VFL315" s="1"/>
      <c r="VFM315" s="1"/>
      <c r="VFN315" s="1"/>
      <c r="VFO315" s="1"/>
      <c r="VFP315" s="1"/>
      <c r="VFQ315" s="1"/>
      <c r="VFR315" s="1"/>
      <c r="VFS315" s="1"/>
      <c r="VFT315" s="1"/>
      <c r="VFU315" s="1"/>
      <c r="VFV315" s="1"/>
      <c r="VFW315" s="1"/>
      <c r="VFX315" s="1"/>
      <c r="VFY315" s="1"/>
      <c r="VFZ315" s="1"/>
      <c r="VGA315" s="1"/>
      <c r="VGB315" s="1"/>
      <c r="VGC315" s="1"/>
      <c r="VGD315" s="1"/>
      <c r="VGE315" s="1"/>
      <c r="VGF315" s="1"/>
      <c r="VGG315" s="1"/>
      <c r="VGH315" s="1"/>
      <c r="VGI315" s="1"/>
      <c r="VGJ315" s="1"/>
      <c r="VGK315" s="1"/>
      <c r="VGL315" s="1"/>
      <c r="VGM315" s="1"/>
      <c r="VGN315" s="1"/>
      <c r="VGO315" s="1"/>
      <c r="VGP315" s="1"/>
      <c r="VGQ315" s="1"/>
      <c r="VGR315" s="1"/>
      <c r="VGS315" s="1"/>
      <c r="VGT315" s="1"/>
      <c r="VGU315" s="1"/>
      <c r="VGV315" s="1"/>
      <c r="VGW315" s="1"/>
      <c r="VGX315" s="1"/>
    </row>
    <row r="316" spans="1:15078" s="66" customForma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  <c r="IX316" s="1"/>
      <c r="IY316" s="1"/>
      <c r="IZ316" s="1"/>
      <c r="JA316" s="1"/>
      <c r="JB316" s="1"/>
      <c r="JC316" s="1"/>
      <c r="JD316" s="1"/>
      <c r="JE316" s="1"/>
      <c r="JF316" s="1"/>
      <c r="JG316" s="1"/>
      <c r="JH316" s="1"/>
      <c r="JI316" s="1"/>
      <c r="JJ316" s="1"/>
      <c r="JK316" s="1"/>
      <c r="JL316" s="1"/>
      <c r="JM316" s="1"/>
      <c r="JN316" s="1"/>
      <c r="JO316" s="1"/>
      <c r="JP316" s="1"/>
      <c r="JQ316" s="1"/>
      <c r="JR316" s="1"/>
      <c r="JS316" s="1"/>
      <c r="JT316" s="1"/>
      <c r="JU316" s="1"/>
      <c r="JV316" s="1"/>
      <c r="JW316" s="1"/>
      <c r="JX316" s="1"/>
      <c r="JY316" s="1"/>
      <c r="JZ316" s="1"/>
      <c r="KA316" s="1"/>
      <c r="KB316" s="1"/>
      <c r="KC316" s="1"/>
      <c r="KD316" s="1"/>
      <c r="KE316" s="1"/>
      <c r="KF316" s="1"/>
      <c r="KG316" s="1"/>
      <c r="KH316" s="1"/>
      <c r="KI316" s="1"/>
      <c r="KJ316" s="1"/>
      <c r="KK316" s="1"/>
      <c r="KL316" s="1"/>
      <c r="KM316" s="1"/>
      <c r="KN316" s="1"/>
      <c r="KO316" s="1"/>
      <c r="KP316" s="1"/>
      <c r="KQ316" s="1"/>
      <c r="KR316" s="1"/>
      <c r="KS316" s="1"/>
      <c r="KT316" s="1"/>
      <c r="KU316" s="1"/>
      <c r="KV316" s="1"/>
      <c r="KW316" s="1"/>
      <c r="KX316" s="1"/>
      <c r="KY316" s="1"/>
      <c r="KZ316" s="1"/>
      <c r="LA316" s="1"/>
      <c r="LB316" s="1"/>
      <c r="LC316" s="1"/>
      <c r="LD316" s="1"/>
      <c r="LE316" s="1"/>
      <c r="LF316" s="1"/>
      <c r="LG316" s="1"/>
      <c r="LH316" s="1"/>
      <c r="LI316" s="1"/>
      <c r="LJ316" s="1"/>
      <c r="LK316" s="1"/>
      <c r="LL316" s="1"/>
      <c r="LM316" s="1"/>
      <c r="LN316" s="1"/>
      <c r="LO316" s="1"/>
      <c r="LP316" s="1"/>
      <c r="LQ316" s="1"/>
      <c r="LR316" s="1"/>
      <c r="LS316" s="1"/>
      <c r="LT316" s="1"/>
      <c r="LU316" s="1"/>
      <c r="LV316" s="1"/>
      <c r="LW316" s="1"/>
      <c r="LX316" s="1"/>
      <c r="LY316" s="1"/>
      <c r="LZ316" s="1"/>
      <c r="MA316" s="1"/>
      <c r="MB316" s="1"/>
      <c r="MC316" s="1"/>
      <c r="MD316" s="1"/>
      <c r="ME316" s="1"/>
      <c r="MF316" s="1"/>
      <c r="MG316" s="1"/>
      <c r="MH316" s="1"/>
      <c r="MI316" s="1"/>
      <c r="MJ316" s="1"/>
      <c r="MK316" s="1"/>
      <c r="ML316" s="1"/>
      <c r="MM316" s="1"/>
      <c r="MN316" s="1"/>
      <c r="MO316" s="1"/>
      <c r="MP316" s="1"/>
      <c r="MQ316" s="1"/>
      <c r="MR316" s="1"/>
      <c r="MS316" s="1"/>
      <c r="MT316" s="1"/>
      <c r="MU316" s="1"/>
      <c r="MV316" s="1"/>
      <c r="MW316" s="1"/>
      <c r="MX316" s="1"/>
      <c r="MY316" s="1"/>
      <c r="MZ316" s="1"/>
      <c r="NA316" s="1"/>
      <c r="NB316" s="1"/>
      <c r="NC316" s="1"/>
      <c r="ND316" s="1"/>
      <c r="NE316" s="1"/>
      <c r="NF316" s="1"/>
      <c r="NG316" s="1"/>
      <c r="NH316" s="1"/>
      <c r="NI316" s="1"/>
      <c r="NJ316" s="1"/>
      <c r="NK316" s="1"/>
      <c r="NL316" s="1"/>
      <c r="NM316" s="1"/>
      <c r="NN316" s="1"/>
      <c r="NO316" s="1"/>
      <c r="NP316" s="1"/>
      <c r="NQ316" s="1"/>
      <c r="NR316" s="1"/>
      <c r="NS316" s="1"/>
      <c r="NT316" s="1"/>
      <c r="NU316" s="1"/>
      <c r="NV316" s="1"/>
      <c r="NW316" s="1"/>
      <c r="NX316" s="1"/>
      <c r="NY316" s="1"/>
      <c r="NZ316" s="1"/>
      <c r="OA316" s="1"/>
      <c r="OB316" s="1"/>
      <c r="OC316" s="1"/>
      <c r="OD316" s="1"/>
      <c r="OE316" s="1"/>
      <c r="OF316" s="1"/>
      <c r="OG316" s="1"/>
      <c r="OH316" s="1"/>
      <c r="OI316" s="1"/>
      <c r="OJ316" s="1"/>
      <c r="OK316" s="1"/>
      <c r="OL316" s="1"/>
      <c r="OM316" s="1"/>
      <c r="ON316" s="1"/>
      <c r="OO316" s="1"/>
      <c r="OP316" s="1"/>
      <c r="OQ316" s="1"/>
      <c r="OR316" s="1"/>
      <c r="OS316" s="1"/>
      <c r="OT316" s="1"/>
      <c r="OU316" s="1"/>
      <c r="OV316" s="1"/>
      <c r="OW316" s="1"/>
      <c r="OX316" s="1"/>
      <c r="OY316" s="1"/>
      <c r="OZ316" s="1"/>
      <c r="PA316" s="1"/>
      <c r="PB316" s="1"/>
      <c r="PC316" s="1"/>
      <c r="PD316" s="1"/>
      <c r="PE316" s="1"/>
      <c r="PF316" s="1"/>
      <c r="PG316" s="1"/>
      <c r="PH316" s="1"/>
      <c r="PI316" s="1"/>
      <c r="PJ316" s="1"/>
      <c r="PK316" s="1"/>
      <c r="PL316" s="1"/>
      <c r="PM316" s="1"/>
      <c r="PN316" s="1"/>
      <c r="PO316" s="1"/>
      <c r="PP316" s="1"/>
      <c r="PQ316" s="1"/>
      <c r="PR316" s="1"/>
      <c r="PS316" s="1"/>
      <c r="PT316" s="1"/>
      <c r="PU316" s="1"/>
      <c r="PV316" s="1"/>
      <c r="PW316" s="1"/>
      <c r="PX316" s="1"/>
      <c r="PY316" s="1"/>
      <c r="PZ316" s="1"/>
      <c r="QA316" s="1"/>
      <c r="QB316" s="1"/>
      <c r="QC316" s="1"/>
      <c r="QD316" s="1"/>
      <c r="QE316" s="1"/>
      <c r="QF316" s="1"/>
      <c r="QG316" s="1"/>
      <c r="QH316" s="1"/>
      <c r="QI316" s="1"/>
      <c r="QJ316" s="1"/>
      <c r="QK316" s="1"/>
      <c r="QL316" s="1"/>
      <c r="QM316" s="1"/>
      <c r="QN316" s="1"/>
      <c r="QO316" s="1"/>
      <c r="QP316" s="1"/>
      <c r="QQ316" s="1"/>
      <c r="QR316" s="1"/>
      <c r="QS316" s="1"/>
      <c r="QT316" s="1"/>
      <c r="QU316" s="1"/>
      <c r="QV316" s="1"/>
      <c r="QW316" s="1"/>
      <c r="QX316" s="1"/>
      <c r="QY316" s="1"/>
      <c r="QZ316" s="1"/>
      <c r="RA316" s="1"/>
      <c r="RB316" s="1"/>
      <c r="RC316" s="1"/>
      <c r="RD316" s="1"/>
      <c r="RE316" s="1"/>
      <c r="RF316" s="1"/>
      <c r="RG316" s="1"/>
      <c r="RH316" s="1"/>
      <c r="RI316" s="1"/>
      <c r="RJ316" s="1"/>
      <c r="RK316" s="1"/>
      <c r="RL316" s="1"/>
      <c r="RM316" s="1"/>
      <c r="RN316" s="1"/>
      <c r="RO316" s="1"/>
      <c r="RP316" s="1"/>
      <c r="RQ316" s="1"/>
      <c r="RR316" s="1"/>
      <c r="RS316" s="1"/>
      <c r="RT316" s="1"/>
      <c r="RU316" s="1"/>
      <c r="RV316" s="1"/>
      <c r="RW316" s="1"/>
      <c r="RX316" s="1"/>
      <c r="RY316" s="1"/>
      <c r="RZ316" s="1"/>
      <c r="SA316" s="1"/>
      <c r="SB316" s="1"/>
      <c r="SC316" s="1"/>
      <c r="SD316" s="1"/>
      <c r="SE316" s="1"/>
      <c r="SF316" s="1"/>
      <c r="SG316" s="1"/>
      <c r="SH316" s="1"/>
      <c r="SI316" s="1"/>
      <c r="SJ316" s="1"/>
      <c r="SK316" s="1"/>
      <c r="SL316" s="1"/>
      <c r="SM316" s="1"/>
      <c r="SN316" s="1"/>
      <c r="SO316" s="1"/>
      <c r="SP316" s="1"/>
      <c r="SQ316" s="1"/>
      <c r="SR316" s="1"/>
      <c r="SS316" s="1"/>
      <c r="ST316" s="1"/>
      <c r="SU316" s="1"/>
      <c r="SV316" s="1"/>
      <c r="SW316" s="1"/>
      <c r="SX316" s="1"/>
      <c r="SY316" s="1"/>
      <c r="SZ316" s="1"/>
      <c r="TA316" s="1"/>
      <c r="TB316" s="1"/>
      <c r="TC316" s="1"/>
      <c r="TD316" s="1"/>
      <c r="TE316" s="1"/>
      <c r="TF316" s="1"/>
      <c r="TG316" s="1"/>
      <c r="TH316" s="1"/>
      <c r="TI316" s="1"/>
      <c r="TJ316" s="1"/>
      <c r="TK316" s="1"/>
      <c r="TL316" s="1"/>
      <c r="TM316" s="1"/>
      <c r="TN316" s="1"/>
      <c r="TO316" s="1"/>
      <c r="TP316" s="1"/>
      <c r="TQ316" s="1"/>
      <c r="TR316" s="1"/>
      <c r="TS316" s="1"/>
      <c r="TT316" s="1"/>
      <c r="TU316" s="1"/>
      <c r="TV316" s="1"/>
      <c r="TW316" s="1"/>
      <c r="TX316" s="1"/>
      <c r="TY316" s="1"/>
      <c r="TZ316" s="1"/>
      <c r="UA316" s="1"/>
      <c r="UB316" s="1"/>
      <c r="UC316" s="1"/>
      <c r="UD316" s="1"/>
      <c r="UE316" s="1"/>
      <c r="UF316" s="1"/>
      <c r="UG316" s="1"/>
      <c r="UH316" s="1"/>
      <c r="UI316" s="1"/>
      <c r="UJ316" s="1"/>
      <c r="UK316" s="1"/>
      <c r="UL316" s="1"/>
      <c r="UM316" s="1"/>
      <c r="UN316" s="1"/>
      <c r="UO316" s="1"/>
      <c r="UP316" s="1"/>
      <c r="UQ316" s="1"/>
      <c r="UR316" s="1"/>
      <c r="US316" s="1"/>
      <c r="UT316" s="1"/>
      <c r="UU316" s="1"/>
      <c r="UV316" s="1"/>
      <c r="UW316" s="1"/>
      <c r="UX316" s="1"/>
      <c r="UY316" s="1"/>
      <c r="UZ316" s="1"/>
      <c r="VA316" s="1"/>
      <c r="VB316" s="1"/>
      <c r="VC316" s="1"/>
      <c r="VD316" s="1"/>
      <c r="VE316" s="1"/>
      <c r="VF316" s="1"/>
      <c r="VG316" s="1"/>
      <c r="VH316" s="1"/>
      <c r="VI316" s="1"/>
      <c r="VJ316" s="1"/>
      <c r="VK316" s="1"/>
      <c r="VL316" s="1"/>
      <c r="VM316" s="1"/>
      <c r="VN316" s="1"/>
      <c r="VO316" s="1"/>
      <c r="VP316" s="1"/>
      <c r="VQ316" s="1"/>
      <c r="VR316" s="1"/>
      <c r="VS316" s="1"/>
      <c r="VT316" s="1"/>
      <c r="VU316" s="1"/>
      <c r="VV316" s="1"/>
      <c r="VW316" s="1"/>
      <c r="VX316" s="1"/>
      <c r="VY316" s="1"/>
      <c r="VZ316" s="1"/>
      <c r="WA316" s="1"/>
      <c r="WB316" s="1"/>
      <c r="WC316" s="1"/>
      <c r="WD316" s="1"/>
      <c r="WE316" s="1"/>
      <c r="WF316" s="1"/>
      <c r="WG316" s="1"/>
      <c r="WH316" s="1"/>
      <c r="WI316" s="1"/>
      <c r="WJ316" s="1"/>
      <c r="WK316" s="1"/>
      <c r="WL316" s="1"/>
      <c r="WM316" s="1"/>
      <c r="WN316" s="1"/>
      <c r="WO316" s="1"/>
      <c r="WP316" s="1"/>
      <c r="WQ316" s="1"/>
      <c r="WR316" s="1"/>
      <c r="WS316" s="1"/>
      <c r="WT316" s="1"/>
      <c r="WU316" s="1"/>
      <c r="WV316" s="1"/>
      <c r="WW316" s="1"/>
      <c r="WX316" s="1"/>
      <c r="WY316" s="1"/>
      <c r="WZ316" s="1"/>
      <c r="XA316" s="1"/>
      <c r="XB316" s="1"/>
      <c r="XC316" s="1"/>
      <c r="XD316" s="1"/>
      <c r="XE316" s="1"/>
      <c r="XF316" s="1"/>
      <c r="XG316" s="1"/>
      <c r="XH316" s="1"/>
      <c r="XI316" s="1"/>
      <c r="XJ316" s="1"/>
      <c r="XK316" s="1"/>
      <c r="XL316" s="1"/>
      <c r="XM316" s="1"/>
      <c r="XN316" s="1"/>
      <c r="XO316" s="1"/>
      <c r="XP316" s="1"/>
      <c r="XQ316" s="1"/>
      <c r="XR316" s="1"/>
      <c r="XS316" s="1"/>
      <c r="XT316" s="1"/>
      <c r="XU316" s="1"/>
      <c r="XV316" s="1"/>
      <c r="XW316" s="1"/>
      <c r="XX316" s="1"/>
      <c r="XY316" s="1"/>
      <c r="XZ316" s="1"/>
      <c r="YA316" s="1"/>
      <c r="YB316" s="1"/>
      <c r="YC316" s="1"/>
      <c r="YD316" s="1"/>
      <c r="YE316" s="1"/>
      <c r="YF316" s="1"/>
      <c r="YG316" s="1"/>
      <c r="YH316" s="1"/>
      <c r="YI316" s="1"/>
      <c r="YJ316" s="1"/>
      <c r="YK316" s="1"/>
      <c r="YL316" s="1"/>
      <c r="YM316" s="1"/>
      <c r="YN316" s="1"/>
      <c r="YO316" s="1"/>
      <c r="YP316" s="1"/>
      <c r="YQ316" s="1"/>
      <c r="YR316" s="1"/>
      <c r="YS316" s="1"/>
      <c r="YT316" s="1"/>
      <c r="YU316" s="1"/>
      <c r="YV316" s="1"/>
      <c r="YW316" s="1"/>
      <c r="YX316" s="1"/>
      <c r="YY316" s="1"/>
      <c r="YZ316" s="1"/>
      <c r="ZA316" s="1"/>
      <c r="ZB316" s="1"/>
      <c r="ZC316" s="1"/>
      <c r="ZD316" s="1"/>
      <c r="ZE316" s="1"/>
      <c r="ZF316" s="1"/>
      <c r="ZG316" s="1"/>
      <c r="ZH316" s="1"/>
      <c r="ZI316" s="1"/>
      <c r="ZJ316" s="1"/>
      <c r="ZK316" s="1"/>
      <c r="ZL316" s="1"/>
      <c r="ZM316" s="1"/>
      <c r="ZN316" s="1"/>
      <c r="ZO316" s="1"/>
      <c r="ZP316" s="1"/>
      <c r="ZQ316" s="1"/>
      <c r="ZR316" s="1"/>
      <c r="ZS316" s="1"/>
      <c r="ZT316" s="1"/>
      <c r="ZU316" s="1"/>
      <c r="ZV316" s="1"/>
      <c r="ZW316" s="1"/>
      <c r="ZX316" s="1"/>
      <c r="ZY316" s="1"/>
      <c r="ZZ316" s="1"/>
      <c r="AAA316" s="1"/>
      <c r="AAB316" s="1"/>
      <c r="AAC316" s="1"/>
      <c r="AAD316" s="1"/>
      <c r="AAE316" s="1"/>
      <c r="AAF316" s="1"/>
      <c r="AAG316" s="1"/>
      <c r="AAH316" s="1"/>
      <c r="AAI316" s="1"/>
      <c r="AAJ316" s="1"/>
      <c r="AAK316" s="1"/>
      <c r="AAL316" s="1"/>
      <c r="AAM316" s="1"/>
      <c r="AAN316" s="1"/>
      <c r="AAO316" s="1"/>
      <c r="AAP316" s="1"/>
      <c r="AAQ316" s="1"/>
      <c r="AAR316" s="1"/>
      <c r="AAS316" s="1"/>
      <c r="AAT316" s="1"/>
      <c r="AAU316" s="1"/>
      <c r="AAV316" s="1"/>
      <c r="AAW316" s="1"/>
      <c r="AAX316" s="1"/>
      <c r="AAY316" s="1"/>
      <c r="AAZ316" s="1"/>
      <c r="ABA316" s="1"/>
      <c r="ABB316" s="1"/>
      <c r="ABC316" s="1"/>
      <c r="ABD316" s="1"/>
      <c r="ABE316" s="1"/>
      <c r="ABF316" s="1"/>
      <c r="ABG316" s="1"/>
      <c r="ABH316" s="1"/>
      <c r="ABI316" s="1"/>
      <c r="ABJ316" s="1"/>
      <c r="ABK316" s="1"/>
      <c r="ABL316" s="1"/>
      <c r="ABM316" s="1"/>
      <c r="ABN316" s="1"/>
      <c r="ABO316" s="1"/>
      <c r="ABP316" s="1"/>
      <c r="ABQ316" s="1"/>
      <c r="ABR316" s="1"/>
      <c r="ABS316" s="1"/>
      <c r="ABT316" s="1"/>
      <c r="ABU316" s="1"/>
      <c r="ABV316" s="1"/>
      <c r="ABW316" s="1"/>
      <c r="ABX316" s="1"/>
      <c r="ABY316" s="1"/>
      <c r="ABZ316" s="1"/>
      <c r="ACA316" s="1"/>
      <c r="ACB316" s="1"/>
      <c r="ACC316" s="1"/>
      <c r="ACD316" s="1"/>
      <c r="ACE316" s="1"/>
      <c r="ACF316" s="1"/>
      <c r="ACG316" s="1"/>
      <c r="ACH316" s="1"/>
      <c r="ACI316" s="1"/>
      <c r="ACJ316" s="1"/>
      <c r="ACK316" s="1"/>
      <c r="ACL316" s="1"/>
      <c r="ACM316" s="1"/>
      <c r="ACN316" s="1"/>
      <c r="ACO316" s="1"/>
      <c r="ACP316" s="1"/>
      <c r="ACQ316" s="1"/>
      <c r="ACR316" s="1"/>
      <c r="ACS316" s="1"/>
      <c r="ACT316" s="1"/>
      <c r="ACU316" s="1"/>
      <c r="ACV316" s="1"/>
      <c r="ACW316" s="1"/>
      <c r="ACX316" s="1"/>
      <c r="ACY316" s="1"/>
      <c r="ACZ316" s="1"/>
      <c r="ADA316" s="1"/>
      <c r="ADB316" s="1"/>
      <c r="ADC316" s="1"/>
      <c r="ADD316" s="1"/>
      <c r="ADE316" s="1"/>
      <c r="ADF316" s="1"/>
      <c r="ADG316" s="1"/>
      <c r="ADH316" s="1"/>
      <c r="ADI316" s="1"/>
      <c r="ADJ316" s="1"/>
      <c r="ADK316" s="1"/>
      <c r="ADL316" s="1"/>
      <c r="ADM316" s="1"/>
      <c r="ADN316" s="1"/>
      <c r="ADO316" s="1"/>
      <c r="ADP316" s="1"/>
      <c r="ADQ316" s="1"/>
      <c r="ADR316" s="1"/>
      <c r="ADS316" s="1"/>
      <c r="ADT316" s="1"/>
      <c r="ADU316" s="1"/>
      <c r="ADV316" s="1"/>
      <c r="ADW316" s="1"/>
      <c r="ADX316" s="1"/>
      <c r="ADY316" s="1"/>
      <c r="ADZ316" s="1"/>
      <c r="AEA316" s="1"/>
      <c r="AEB316" s="1"/>
      <c r="AEC316" s="1"/>
      <c r="AED316" s="1"/>
      <c r="AEE316" s="1"/>
      <c r="AEF316" s="1"/>
      <c r="AEG316" s="1"/>
      <c r="AEH316" s="1"/>
      <c r="AEI316" s="1"/>
      <c r="AEJ316" s="1"/>
      <c r="AEK316" s="1"/>
      <c r="AEL316" s="1"/>
      <c r="AEM316" s="1"/>
      <c r="AEN316" s="1"/>
      <c r="AEO316" s="1"/>
      <c r="AEP316" s="1"/>
      <c r="AEQ316" s="1"/>
      <c r="AER316" s="1"/>
      <c r="AES316" s="1"/>
      <c r="AET316" s="1"/>
      <c r="AEU316" s="1"/>
      <c r="AEV316" s="1"/>
      <c r="AEW316" s="1"/>
      <c r="AEX316" s="1"/>
      <c r="AEY316" s="1"/>
      <c r="AEZ316" s="1"/>
      <c r="AFA316" s="1"/>
      <c r="AFB316" s="1"/>
      <c r="AFC316" s="1"/>
      <c r="AFD316" s="1"/>
      <c r="AFE316" s="1"/>
      <c r="AFF316" s="1"/>
      <c r="AFG316" s="1"/>
      <c r="AFH316" s="1"/>
      <c r="AFI316" s="1"/>
      <c r="AFJ316" s="1"/>
      <c r="AFK316" s="1"/>
      <c r="AFL316" s="1"/>
      <c r="AFM316" s="1"/>
      <c r="AFN316" s="1"/>
      <c r="AFO316" s="1"/>
      <c r="AFP316" s="1"/>
      <c r="AFQ316" s="1"/>
      <c r="AFR316" s="1"/>
      <c r="AFS316" s="1"/>
      <c r="AFT316" s="1"/>
      <c r="AFU316" s="1"/>
      <c r="AFV316" s="1"/>
      <c r="AFW316" s="1"/>
      <c r="AFX316" s="1"/>
      <c r="AFY316" s="1"/>
      <c r="AFZ316" s="1"/>
      <c r="AGA316" s="1"/>
      <c r="AGB316" s="1"/>
      <c r="AGC316" s="1"/>
      <c r="AGD316" s="1"/>
      <c r="AGE316" s="1"/>
      <c r="AGF316" s="1"/>
      <c r="AGG316" s="1"/>
      <c r="AGH316" s="1"/>
      <c r="AGI316" s="1"/>
      <c r="AGJ316" s="1"/>
      <c r="AGK316" s="1"/>
      <c r="AGL316" s="1"/>
      <c r="AGM316" s="1"/>
      <c r="AGN316" s="1"/>
      <c r="AGO316" s="1"/>
      <c r="AGP316" s="1"/>
      <c r="AGQ316" s="1"/>
      <c r="AGR316" s="1"/>
      <c r="AGS316" s="1"/>
      <c r="AGT316" s="1"/>
      <c r="AGU316" s="1"/>
      <c r="AGV316" s="1"/>
      <c r="AGW316" s="1"/>
      <c r="AGX316" s="1"/>
      <c r="AGY316" s="1"/>
      <c r="AGZ316" s="1"/>
      <c r="AHA316" s="1"/>
      <c r="AHB316" s="1"/>
      <c r="AHC316" s="1"/>
      <c r="AHD316" s="1"/>
      <c r="AHE316" s="1"/>
      <c r="AHF316" s="1"/>
      <c r="AHG316" s="1"/>
      <c r="AHH316" s="1"/>
      <c r="AHI316" s="1"/>
      <c r="AHJ316" s="1"/>
      <c r="AHK316" s="1"/>
      <c r="AHL316" s="1"/>
      <c r="AHM316" s="1"/>
      <c r="AHN316" s="1"/>
      <c r="AHO316" s="1"/>
      <c r="AHP316" s="1"/>
      <c r="AHQ316" s="1"/>
      <c r="AHR316" s="1"/>
      <c r="AHS316" s="1"/>
      <c r="AHT316" s="1"/>
      <c r="AHU316" s="1"/>
      <c r="AHV316" s="1"/>
      <c r="AHW316" s="1"/>
      <c r="AHX316" s="1"/>
      <c r="AHY316" s="1"/>
      <c r="AHZ316" s="1"/>
      <c r="AIA316" s="1"/>
      <c r="AIB316" s="1"/>
      <c r="AIC316" s="1"/>
      <c r="AID316" s="1"/>
      <c r="AIE316" s="1"/>
      <c r="AIF316" s="1"/>
      <c r="AIG316" s="1"/>
      <c r="AIH316" s="1"/>
      <c r="AII316" s="1"/>
      <c r="AIJ316" s="1"/>
      <c r="AIK316" s="1"/>
      <c r="AIL316" s="1"/>
      <c r="AIM316" s="1"/>
      <c r="AIN316" s="1"/>
      <c r="AIO316" s="1"/>
      <c r="AIP316" s="1"/>
      <c r="AIQ316" s="1"/>
      <c r="AIR316" s="1"/>
      <c r="AIS316" s="1"/>
      <c r="AIT316" s="1"/>
      <c r="AIU316" s="1"/>
      <c r="AIV316" s="1"/>
      <c r="AIW316" s="1"/>
      <c r="AIX316" s="1"/>
      <c r="AIY316" s="1"/>
      <c r="AIZ316" s="1"/>
      <c r="AJA316" s="1"/>
      <c r="AJB316" s="1"/>
      <c r="AJC316" s="1"/>
      <c r="AJD316" s="1"/>
      <c r="AJE316" s="1"/>
      <c r="AJF316" s="1"/>
      <c r="AJG316" s="1"/>
      <c r="AJH316" s="1"/>
      <c r="AJI316" s="1"/>
      <c r="AJJ316" s="1"/>
      <c r="AJK316" s="1"/>
      <c r="AJL316" s="1"/>
      <c r="AJM316" s="1"/>
      <c r="AJN316" s="1"/>
      <c r="AJO316" s="1"/>
      <c r="AJP316" s="1"/>
      <c r="AJQ316" s="1"/>
      <c r="AJR316" s="1"/>
      <c r="AJS316" s="1"/>
      <c r="AJT316" s="1"/>
      <c r="AJU316" s="1"/>
      <c r="AJV316" s="1"/>
      <c r="AJW316" s="1"/>
      <c r="AJX316" s="1"/>
      <c r="AJY316" s="1"/>
      <c r="AJZ316" s="1"/>
      <c r="AKA316" s="1"/>
      <c r="AKB316" s="1"/>
      <c r="AKC316" s="1"/>
      <c r="AKD316" s="1"/>
      <c r="AKE316" s="1"/>
      <c r="AKF316" s="1"/>
      <c r="AKG316" s="1"/>
      <c r="AKH316" s="1"/>
      <c r="AKI316" s="1"/>
      <c r="AKJ316" s="1"/>
      <c r="AKK316" s="1"/>
      <c r="AKL316" s="1"/>
      <c r="AKM316" s="1"/>
      <c r="AKN316" s="1"/>
      <c r="AKO316" s="1"/>
      <c r="AKP316" s="1"/>
      <c r="AKQ316" s="1"/>
      <c r="AKR316" s="1"/>
      <c r="AKS316" s="1"/>
      <c r="AKT316" s="1"/>
      <c r="AKU316" s="1"/>
      <c r="AKV316" s="1"/>
      <c r="AKW316" s="1"/>
      <c r="AKX316" s="1"/>
      <c r="AKY316" s="1"/>
      <c r="AKZ316" s="1"/>
      <c r="ALA316" s="1"/>
      <c r="ALB316" s="1"/>
      <c r="ALC316" s="1"/>
      <c r="ALD316" s="1"/>
      <c r="ALE316" s="1"/>
      <c r="ALF316" s="1"/>
      <c r="ALG316" s="1"/>
      <c r="ALH316" s="1"/>
      <c r="ALI316" s="1"/>
      <c r="ALJ316" s="1"/>
      <c r="ALK316" s="1"/>
      <c r="ALL316" s="1"/>
      <c r="ALM316" s="1"/>
      <c r="ALN316" s="1"/>
      <c r="ALO316" s="1"/>
      <c r="ALP316" s="1"/>
      <c r="ALQ316" s="1"/>
      <c r="ALR316" s="1"/>
      <c r="ALS316" s="1"/>
      <c r="ALT316" s="1"/>
      <c r="ALU316" s="1"/>
      <c r="ALV316" s="1"/>
      <c r="ALW316" s="1"/>
      <c r="ALX316" s="1"/>
      <c r="ALY316" s="1"/>
      <c r="ALZ316" s="1"/>
      <c r="AMA316" s="1"/>
      <c r="AMB316" s="1"/>
      <c r="AMC316" s="1"/>
      <c r="AMD316" s="1"/>
      <c r="AME316" s="1"/>
      <c r="AMF316" s="1"/>
      <c r="AMG316" s="1"/>
      <c r="AMH316" s="1"/>
      <c r="AMI316" s="1"/>
      <c r="AMJ316" s="1"/>
      <c r="AMK316" s="1"/>
      <c r="AML316" s="1"/>
      <c r="AMM316" s="1"/>
      <c r="AMN316" s="1"/>
      <c r="AMO316" s="1"/>
      <c r="AMP316" s="1"/>
      <c r="AMQ316" s="1"/>
      <c r="AMR316" s="1"/>
      <c r="AMS316" s="1"/>
      <c r="AMT316" s="1"/>
      <c r="AMU316" s="1"/>
      <c r="AMV316" s="1"/>
      <c r="AMW316" s="1"/>
      <c r="AMX316" s="1"/>
      <c r="AMY316" s="1"/>
      <c r="AMZ316" s="1"/>
      <c r="ANA316" s="1"/>
      <c r="ANB316" s="1"/>
      <c r="ANC316" s="1"/>
      <c r="AND316" s="1"/>
      <c r="ANE316" s="1"/>
      <c r="ANF316" s="1"/>
      <c r="ANG316" s="1"/>
      <c r="ANH316" s="1"/>
      <c r="ANI316" s="1"/>
      <c r="ANJ316" s="1"/>
      <c r="ANK316" s="1"/>
      <c r="ANL316" s="1"/>
      <c r="ANM316" s="1"/>
      <c r="ANN316" s="1"/>
      <c r="ANO316" s="1"/>
      <c r="ANP316" s="1"/>
      <c r="ANQ316" s="1"/>
      <c r="ANR316" s="1"/>
      <c r="ANS316" s="1"/>
      <c r="ANT316" s="1"/>
      <c r="ANU316" s="1"/>
      <c r="ANV316" s="1"/>
      <c r="ANW316" s="1"/>
      <c r="ANX316" s="1"/>
      <c r="ANY316" s="1"/>
      <c r="ANZ316" s="1"/>
      <c r="AOA316" s="1"/>
      <c r="AOB316" s="1"/>
      <c r="AOC316" s="1"/>
      <c r="AOD316" s="1"/>
      <c r="AOE316" s="1"/>
      <c r="AOF316" s="1"/>
      <c r="AOG316" s="1"/>
      <c r="AOH316" s="1"/>
      <c r="AOI316" s="1"/>
      <c r="AOJ316" s="1"/>
      <c r="AOK316" s="1"/>
      <c r="AOL316" s="1"/>
      <c r="AOM316" s="1"/>
      <c r="AON316" s="1"/>
      <c r="AOO316" s="1"/>
      <c r="AOP316" s="1"/>
      <c r="AOQ316" s="1"/>
      <c r="AOR316" s="1"/>
      <c r="AOS316" s="1"/>
      <c r="AOT316" s="1"/>
      <c r="AOU316" s="1"/>
      <c r="AOV316" s="1"/>
      <c r="AOW316" s="1"/>
      <c r="AOX316" s="1"/>
      <c r="AOY316" s="1"/>
      <c r="AOZ316" s="1"/>
      <c r="APA316" s="1"/>
      <c r="APB316" s="1"/>
      <c r="APC316" s="1"/>
      <c r="APD316" s="1"/>
      <c r="APE316" s="1"/>
      <c r="APF316" s="1"/>
      <c r="APG316" s="1"/>
      <c r="APH316" s="1"/>
      <c r="API316" s="1"/>
      <c r="APJ316" s="1"/>
      <c r="APK316" s="1"/>
      <c r="APL316" s="1"/>
      <c r="APM316" s="1"/>
      <c r="APN316" s="1"/>
      <c r="APO316" s="1"/>
      <c r="APP316" s="1"/>
      <c r="APQ316" s="1"/>
      <c r="APR316" s="1"/>
      <c r="APS316" s="1"/>
      <c r="APT316" s="1"/>
      <c r="APU316" s="1"/>
      <c r="APV316" s="1"/>
      <c r="APW316" s="1"/>
      <c r="APX316" s="1"/>
      <c r="APY316" s="1"/>
      <c r="APZ316" s="1"/>
      <c r="AQA316" s="1"/>
      <c r="AQB316" s="1"/>
      <c r="AQC316" s="1"/>
      <c r="AQD316" s="1"/>
      <c r="AQE316" s="1"/>
      <c r="AQF316" s="1"/>
      <c r="AQG316" s="1"/>
      <c r="AQH316" s="1"/>
      <c r="AQI316" s="1"/>
      <c r="AQJ316" s="1"/>
      <c r="AQK316" s="1"/>
      <c r="AQL316" s="1"/>
      <c r="AQM316" s="1"/>
      <c r="AQN316" s="1"/>
      <c r="AQO316" s="1"/>
      <c r="AQP316" s="1"/>
      <c r="AQQ316" s="1"/>
      <c r="AQR316" s="1"/>
      <c r="AQS316" s="1"/>
      <c r="AQT316" s="1"/>
      <c r="AQU316" s="1"/>
      <c r="AQV316" s="1"/>
      <c r="AQW316" s="1"/>
      <c r="AQX316" s="1"/>
      <c r="AQY316" s="1"/>
      <c r="AQZ316" s="1"/>
      <c r="ARA316" s="1"/>
      <c r="ARB316" s="1"/>
      <c r="ARC316" s="1"/>
      <c r="ARD316" s="1"/>
      <c r="ARE316" s="1"/>
      <c r="ARF316" s="1"/>
      <c r="ARG316" s="1"/>
      <c r="ARH316" s="1"/>
      <c r="ARI316" s="1"/>
      <c r="ARJ316" s="1"/>
      <c r="ARK316" s="1"/>
      <c r="ARL316" s="1"/>
      <c r="ARM316" s="1"/>
      <c r="ARN316" s="1"/>
      <c r="ARO316" s="1"/>
      <c r="ARP316" s="1"/>
      <c r="ARQ316" s="1"/>
      <c r="ARR316" s="1"/>
      <c r="ARS316" s="1"/>
      <c r="ART316" s="1"/>
      <c r="ARU316" s="1"/>
      <c r="ARV316" s="1"/>
      <c r="ARW316" s="1"/>
      <c r="ARX316" s="1"/>
      <c r="ARY316" s="1"/>
      <c r="ARZ316" s="1"/>
      <c r="ASA316" s="1"/>
      <c r="ASB316" s="1"/>
      <c r="ASC316" s="1"/>
      <c r="ASD316" s="1"/>
      <c r="ASE316" s="1"/>
      <c r="ASF316" s="1"/>
      <c r="ASG316" s="1"/>
      <c r="ASH316" s="1"/>
      <c r="ASI316" s="1"/>
      <c r="ASJ316" s="1"/>
      <c r="ASK316" s="1"/>
      <c r="ASL316" s="1"/>
      <c r="ASM316" s="1"/>
      <c r="ASN316" s="1"/>
      <c r="ASO316" s="1"/>
      <c r="ASP316" s="1"/>
      <c r="ASQ316" s="1"/>
      <c r="ASR316" s="1"/>
      <c r="ASS316" s="1"/>
      <c r="AST316" s="1"/>
      <c r="ASU316" s="1"/>
      <c r="ASV316" s="1"/>
      <c r="ASW316" s="1"/>
      <c r="ASX316" s="1"/>
      <c r="ASY316" s="1"/>
      <c r="ASZ316" s="1"/>
      <c r="ATA316" s="1"/>
      <c r="ATB316" s="1"/>
      <c r="ATC316" s="1"/>
      <c r="ATD316" s="1"/>
      <c r="ATE316" s="1"/>
      <c r="ATF316" s="1"/>
      <c r="ATG316" s="1"/>
      <c r="ATH316" s="1"/>
      <c r="ATI316" s="1"/>
      <c r="ATJ316" s="1"/>
      <c r="ATK316" s="1"/>
      <c r="ATL316" s="1"/>
      <c r="ATM316" s="1"/>
      <c r="ATN316" s="1"/>
      <c r="ATO316" s="1"/>
      <c r="ATP316" s="1"/>
      <c r="ATQ316" s="1"/>
      <c r="ATR316" s="1"/>
      <c r="ATS316" s="1"/>
      <c r="ATT316" s="1"/>
      <c r="ATU316" s="1"/>
      <c r="ATV316" s="1"/>
      <c r="ATW316" s="1"/>
      <c r="ATX316" s="1"/>
      <c r="ATY316" s="1"/>
      <c r="ATZ316" s="1"/>
      <c r="AUA316" s="1"/>
      <c r="AUB316" s="1"/>
      <c r="AUC316" s="1"/>
      <c r="AUD316" s="1"/>
      <c r="AUE316" s="1"/>
      <c r="AUF316" s="1"/>
      <c r="AUG316" s="1"/>
      <c r="AUH316" s="1"/>
      <c r="AUI316" s="1"/>
      <c r="AUJ316" s="1"/>
      <c r="AUK316" s="1"/>
      <c r="AUL316" s="1"/>
      <c r="AUM316" s="1"/>
      <c r="AUN316" s="1"/>
      <c r="AUO316" s="1"/>
      <c r="AUP316" s="1"/>
      <c r="AUQ316" s="1"/>
      <c r="AUR316" s="1"/>
      <c r="AUS316" s="1"/>
      <c r="AUT316" s="1"/>
      <c r="AUU316" s="1"/>
      <c r="AUV316" s="1"/>
      <c r="AUW316" s="1"/>
      <c r="AUX316" s="1"/>
      <c r="AUY316" s="1"/>
      <c r="AUZ316" s="1"/>
      <c r="AVA316" s="1"/>
      <c r="AVB316" s="1"/>
      <c r="AVC316" s="1"/>
      <c r="AVD316" s="1"/>
      <c r="AVE316" s="1"/>
      <c r="AVF316" s="1"/>
      <c r="AVG316" s="1"/>
      <c r="AVH316" s="1"/>
      <c r="AVI316" s="1"/>
      <c r="AVJ316" s="1"/>
      <c r="AVK316" s="1"/>
      <c r="AVL316" s="1"/>
      <c r="AVM316" s="1"/>
      <c r="AVN316" s="1"/>
      <c r="AVO316" s="1"/>
      <c r="AVP316" s="1"/>
      <c r="AVQ316" s="1"/>
      <c r="AVR316" s="1"/>
      <c r="AVS316" s="1"/>
      <c r="AVT316" s="1"/>
      <c r="AVU316" s="1"/>
      <c r="AVV316" s="1"/>
      <c r="AVW316" s="1"/>
      <c r="AVX316" s="1"/>
      <c r="AVY316" s="1"/>
      <c r="AVZ316" s="1"/>
      <c r="AWA316" s="1"/>
      <c r="AWB316" s="1"/>
      <c r="AWC316" s="1"/>
      <c r="AWD316" s="1"/>
      <c r="AWE316" s="1"/>
      <c r="AWF316" s="1"/>
      <c r="AWG316" s="1"/>
      <c r="AWH316" s="1"/>
      <c r="AWI316" s="1"/>
      <c r="AWJ316" s="1"/>
      <c r="AWK316" s="1"/>
      <c r="AWL316" s="1"/>
      <c r="AWM316" s="1"/>
      <c r="AWN316" s="1"/>
      <c r="AWO316" s="1"/>
      <c r="AWP316" s="1"/>
      <c r="AWQ316" s="1"/>
      <c r="AWR316" s="1"/>
      <c r="AWS316" s="1"/>
      <c r="AWT316" s="1"/>
      <c r="AWU316" s="1"/>
      <c r="AWV316" s="1"/>
      <c r="AWW316" s="1"/>
      <c r="AWX316" s="1"/>
      <c r="AWY316" s="1"/>
      <c r="AWZ316" s="1"/>
      <c r="AXA316" s="1"/>
      <c r="AXB316" s="1"/>
      <c r="AXC316" s="1"/>
      <c r="AXD316" s="1"/>
      <c r="AXE316" s="1"/>
      <c r="AXF316" s="1"/>
      <c r="AXG316" s="1"/>
      <c r="AXH316" s="1"/>
      <c r="AXI316" s="1"/>
      <c r="AXJ316" s="1"/>
      <c r="AXK316" s="1"/>
      <c r="AXL316" s="1"/>
      <c r="AXM316" s="1"/>
      <c r="AXN316" s="1"/>
      <c r="AXO316" s="1"/>
      <c r="AXP316" s="1"/>
      <c r="AXQ316" s="1"/>
      <c r="AXR316" s="1"/>
      <c r="AXS316" s="1"/>
      <c r="AXT316" s="1"/>
      <c r="AXU316" s="1"/>
      <c r="AXV316" s="1"/>
      <c r="AXW316" s="1"/>
      <c r="AXX316" s="1"/>
      <c r="AXY316" s="1"/>
      <c r="AXZ316" s="1"/>
      <c r="AYA316" s="1"/>
      <c r="AYB316" s="1"/>
      <c r="AYC316" s="1"/>
      <c r="AYD316" s="1"/>
      <c r="AYE316" s="1"/>
      <c r="AYF316" s="1"/>
      <c r="AYG316" s="1"/>
      <c r="AYH316" s="1"/>
      <c r="AYI316" s="1"/>
      <c r="AYJ316" s="1"/>
      <c r="AYK316" s="1"/>
      <c r="AYL316" s="1"/>
      <c r="AYM316" s="1"/>
      <c r="AYN316" s="1"/>
      <c r="AYO316" s="1"/>
      <c r="AYP316" s="1"/>
      <c r="AYQ316" s="1"/>
      <c r="AYR316" s="1"/>
      <c r="AYS316" s="1"/>
      <c r="AYT316" s="1"/>
      <c r="AYU316" s="1"/>
      <c r="AYV316" s="1"/>
      <c r="AYW316" s="1"/>
      <c r="AYX316" s="1"/>
      <c r="AYY316" s="1"/>
      <c r="AYZ316" s="1"/>
      <c r="AZA316" s="1"/>
      <c r="AZB316" s="1"/>
      <c r="AZC316" s="1"/>
      <c r="AZD316" s="1"/>
      <c r="AZE316" s="1"/>
      <c r="AZF316" s="1"/>
      <c r="AZG316" s="1"/>
      <c r="AZH316" s="1"/>
      <c r="AZI316" s="1"/>
      <c r="AZJ316" s="1"/>
      <c r="AZK316" s="1"/>
      <c r="AZL316" s="1"/>
      <c r="AZM316" s="1"/>
      <c r="AZN316" s="1"/>
      <c r="AZO316" s="1"/>
      <c r="AZP316" s="1"/>
      <c r="AZQ316" s="1"/>
      <c r="AZR316" s="1"/>
      <c r="AZS316" s="1"/>
      <c r="AZT316" s="1"/>
      <c r="AZU316" s="1"/>
      <c r="AZV316" s="1"/>
      <c r="AZW316" s="1"/>
      <c r="AZX316" s="1"/>
      <c r="AZY316" s="1"/>
      <c r="AZZ316" s="1"/>
      <c r="BAA316" s="1"/>
      <c r="BAB316" s="1"/>
      <c r="BAC316" s="1"/>
      <c r="BAD316" s="1"/>
      <c r="BAE316" s="1"/>
      <c r="BAF316" s="1"/>
      <c r="BAG316" s="1"/>
      <c r="BAH316" s="1"/>
      <c r="BAI316" s="1"/>
      <c r="BAJ316" s="1"/>
      <c r="BAK316" s="1"/>
      <c r="BAL316" s="1"/>
      <c r="BAM316" s="1"/>
      <c r="BAN316" s="1"/>
      <c r="BAO316" s="1"/>
      <c r="BAP316" s="1"/>
      <c r="BAQ316" s="1"/>
      <c r="BAR316" s="1"/>
      <c r="BAS316" s="1"/>
      <c r="BAT316" s="1"/>
      <c r="BAU316" s="1"/>
      <c r="BAV316" s="1"/>
      <c r="BAW316" s="1"/>
      <c r="BAX316" s="1"/>
      <c r="BAY316" s="1"/>
      <c r="BAZ316" s="1"/>
      <c r="BBA316" s="1"/>
      <c r="BBB316" s="1"/>
      <c r="BBC316" s="1"/>
      <c r="BBD316" s="1"/>
      <c r="BBE316" s="1"/>
      <c r="BBF316" s="1"/>
      <c r="BBG316" s="1"/>
      <c r="BBH316" s="1"/>
      <c r="BBI316" s="1"/>
      <c r="BBJ316" s="1"/>
      <c r="BBK316" s="1"/>
      <c r="BBL316" s="1"/>
      <c r="BBM316" s="1"/>
      <c r="BBN316" s="1"/>
      <c r="BBO316" s="1"/>
      <c r="BBP316" s="1"/>
      <c r="BBQ316" s="1"/>
      <c r="BBR316" s="1"/>
      <c r="BBS316" s="1"/>
      <c r="BBT316" s="1"/>
      <c r="BBU316" s="1"/>
      <c r="BBV316" s="1"/>
      <c r="BBW316" s="1"/>
      <c r="BBX316" s="1"/>
      <c r="BBY316" s="1"/>
      <c r="BBZ316" s="1"/>
      <c r="BCA316" s="1"/>
      <c r="BCB316" s="1"/>
      <c r="BCC316" s="1"/>
      <c r="BCD316" s="1"/>
      <c r="BCE316" s="1"/>
      <c r="BCF316" s="1"/>
      <c r="BCG316" s="1"/>
      <c r="BCH316" s="1"/>
      <c r="BCI316" s="1"/>
      <c r="BCJ316" s="1"/>
      <c r="BCK316" s="1"/>
      <c r="BCL316" s="1"/>
      <c r="BCM316" s="1"/>
      <c r="BCN316" s="1"/>
      <c r="BCO316" s="1"/>
      <c r="BCP316" s="1"/>
      <c r="BCQ316" s="1"/>
      <c r="BCR316" s="1"/>
      <c r="BCS316" s="1"/>
      <c r="BCT316" s="1"/>
      <c r="BCU316" s="1"/>
      <c r="BCV316" s="1"/>
      <c r="BCW316" s="1"/>
      <c r="BCX316" s="1"/>
      <c r="BCY316" s="1"/>
      <c r="BCZ316" s="1"/>
      <c r="BDA316" s="1"/>
      <c r="BDB316" s="1"/>
      <c r="BDC316" s="1"/>
      <c r="BDD316" s="1"/>
      <c r="BDE316" s="1"/>
      <c r="BDF316" s="1"/>
      <c r="BDG316" s="1"/>
      <c r="BDH316" s="1"/>
      <c r="BDI316" s="1"/>
      <c r="BDJ316" s="1"/>
      <c r="BDK316" s="1"/>
      <c r="BDL316" s="1"/>
      <c r="BDM316" s="1"/>
      <c r="BDN316" s="1"/>
      <c r="BDO316" s="1"/>
      <c r="BDP316" s="1"/>
      <c r="BDQ316" s="1"/>
      <c r="BDR316" s="1"/>
      <c r="BDS316" s="1"/>
      <c r="BDT316" s="1"/>
      <c r="BDU316" s="1"/>
      <c r="BDV316" s="1"/>
      <c r="BDW316" s="1"/>
      <c r="BDX316" s="1"/>
      <c r="BDY316" s="1"/>
      <c r="BDZ316" s="1"/>
      <c r="BEA316" s="1"/>
      <c r="BEB316" s="1"/>
      <c r="BEC316" s="1"/>
      <c r="BED316" s="1"/>
      <c r="BEE316" s="1"/>
      <c r="BEF316" s="1"/>
      <c r="BEG316" s="1"/>
      <c r="BEH316" s="1"/>
      <c r="BEI316" s="1"/>
      <c r="BEJ316" s="1"/>
      <c r="BEK316" s="1"/>
      <c r="BEL316" s="1"/>
      <c r="BEM316" s="1"/>
      <c r="BEN316" s="1"/>
      <c r="BEO316" s="1"/>
      <c r="BEP316" s="1"/>
      <c r="BEQ316" s="1"/>
      <c r="BER316" s="1"/>
      <c r="BES316" s="1"/>
      <c r="BET316" s="1"/>
      <c r="BEU316" s="1"/>
      <c r="BEV316" s="1"/>
      <c r="BEW316" s="1"/>
      <c r="BEX316" s="1"/>
      <c r="BEY316" s="1"/>
      <c r="BEZ316" s="1"/>
      <c r="BFA316" s="1"/>
      <c r="BFB316" s="1"/>
      <c r="BFC316" s="1"/>
      <c r="BFD316" s="1"/>
      <c r="BFE316" s="1"/>
      <c r="BFF316" s="1"/>
      <c r="BFG316" s="1"/>
      <c r="BFH316" s="1"/>
      <c r="BFI316" s="1"/>
      <c r="BFJ316" s="1"/>
      <c r="BFK316" s="1"/>
      <c r="BFL316" s="1"/>
      <c r="BFM316" s="1"/>
      <c r="BFN316" s="1"/>
      <c r="BFO316" s="1"/>
      <c r="BFP316" s="1"/>
      <c r="BFQ316" s="1"/>
      <c r="BFR316" s="1"/>
      <c r="BFS316" s="1"/>
      <c r="BFT316" s="1"/>
      <c r="BFU316" s="1"/>
      <c r="BFV316" s="1"/>
      <c r="BFW316" s="1"/>
      <c r="BFX316" s="1"/>
      <c r="BFY316" s="1"/>
      <c r="BFZ316" s="1"/>
      <c r="BGA316" s="1"/>
      <c r="BGB316" s="1"/>
      <c r="BGC316" s="1"/>
      <c r="BGD316" s="1"/>
      <c r="BGE316" s="1"/>
      <c r="BGF316" s="1"/>
      <c r="BGG316" s="1"/>
      <c r="BGH316" s="1"/>
      <c r="BGI316" s="1"/>
      <c r="BGJ316" s="1"/>
      <c r="BGK316" s="1"/>
      <c r="BGL316" s="1"/>
      <c r="BGM316" s="1"/>
      <c r="BGN316" s="1"/>
      <c r="BGO316" s="1"/>
      <c r="BGP316" s="1"/>
      <c r="BGQ316" s="1"/>
      <c r="BGR316" s="1"/>
      <c r="BGS316" s="1"/>
      <c r="BGT316" s="1"/>
      <c r="BGU316" s="1"/>
      <c r="BGV316" s="1"/>
      <c r="BGW316" s="1"/>
      <c r="BGX316" s="1"/>
      <c r="BGY316" s="1"/>
      <c r="BGZ316" s="1"/>
      <c r="BHA316" s="1"/>
      <c r="BHB316" s="1"/>
      <c r="BHC316" s="1"/>
      <c r="BHD316" s="1"/>
      <c r="BHE316" s="1"/>
      <c r="BHF316" s="1"/>
      <c r="BHG316" s="1"/>
      <c r="BHH316" s="1"/>
      <c r="BHI316" s="1"/>
      <c r="BHJ316" s="1"/>
      <c r="BHK316" s="1"/>
      <c r="BHL316" s="1"/>
      <c r="BHM316" s="1"/>
      <c r="BHN316" s="1"/>
      <c r="BHO316" s="1"/>
      <c r="BHP316" s="1"/>
      <c r="BHQ316" s="1"/>
      <c r="BHR316" s="1"/>
      <c r="BHS316" s="1"/>
      <c r="BHT316" s="1"/>
      <c r="BHU316" s="1"/>
      <c r="BHV316" s="1"/>
      <c r="BHW316" s="1"/>
      <c r="BHX316" s="1"/>
      <c r="BHY316" s="1"/>
      <c r="BHZ316" s="1"/>
      <c r="BIA316" s="1"/>
      <c r="BIB316" s="1"/>
      <c r="BIC316" s="1"/>
      <c r="BID316" s="1"/>
      <c r="BIE316" s="1"/>
      <c r="BIF316" s="1"/>
      <c r="BIG316" s="1"/>
      <c r="BIH316" s="1"/>
      <c r="BII316" s="1"/>
      <c r="BIJ316" s="1"/>
      <c r="BIK316" s="1"/>
      <c r="BIL316" s="1"/>
      <c r="BIM316" s="1"/>
      <c r="BIN316" s="1"/>
      <c r="BIO316" s="1"/>
      <c r="BIP316" s="1"/>
      <c r="BIQ316" s="1"/>
      <c r="BIR316" s="1"/>
      <c r="BIS316" s="1"/>
      <c r="BIT316" s="1"/>
      <c r="BIU316" s="1"/>
      <c r="BIV316" s="1"/>
      <c r="BIW316" s="1"/>
      <c r="BIX316" s="1"/>
      <c r="BIY316" s="1"/>
      <c r="BIZ316" s="1"/>
      <c r="BJA316" s="1"/>
      <c r="BJB316" s="1"/>
      <c r="BJC316" s="1"/>
      <c r="BJD316" s="1"/>
      <c r="BJE316" s="1"/>
      <c r="BJF316" s="1"/>
      <c r="BJG316" s="1"/>
      <c r="BJH316" s="1"/>
      <c r="BJI316" s="1"/>
      <c r="BJJ316" s="1"/>
      <c r="BJK316" s="1"/>
      <c r="BJL316" s="1"/>
      <c r="BJM316" s="1"/>
      <c r="BJN316" s="1"/>
      <c r="BJO316" s="1"/>
      <c r="BJP316" s="1"/>
      <c r="BJQ316" s="1"/>
      <c r="BJR316" s="1"/>
      <c r="BJS316" s="1"/>
      <c r="BJT316" s="1"/>
      <c r="BJU316" s="1"/>
      <c r="BJV316" s="1"/>
      <c r="BJW316" s="1"/>
      <c r="BJX316" s="1"/>
      <c r="BJY316" s="1"/>
      <c r="BJZ316" s="1"/>
      <c r="BKA316" s="1"/>
      <c r="BKB316" s="1"/>
      <c r="BKC316" s="1"/>
      <c r="BKD316" s="1"/>
      <c r="BKE316" s="1"/>
      <c r="BKF316" s="1"/>
      <c r="BKG316" s="1"/>
      <c r="BKH316" s="1"/>
      <c r="BKI316" s="1"/>
      <c r="BKJ316" s="1"/>
      <c r="BKK316" s="1"/>
      <c r="BKL316" s="1"/>
      <c r="BKM316" s="1"/>
      <c r="BKN316" s="1"/>
      <c r="BKO316" s="1"/>
      <c r="BKP316" s="1"/>
      <c r="BKQ316" s="1"/>
      <c r="BKR316" s="1"/>
      <c r="BKS316" s="1"/>
      <c r="BKT316" s="1"/>
      <c r="BKU316" s="1"/>
      <c r="BKV316" s="1"/>
      <c r="BKW316" s="1"/>
      <c r="BKX316" s="1"/>
      <c r="BKY316" s="1"/>
      <c r="BKZ316" s="1"/>
      <c r="BLA316" s="1"/>
      <c r="BLB316" s="1"/>
      <c r="BLC316" s="1"/>
      <c r="BLD316" s="1"/>
      <c r="BLE316" s="1"/>
      <c r="BLF316" s="1"/>
      <c r="BLG316" s="1"/>
      <c r="BLH316" s="1"/>
      <c r="BLI316" s="1"/>
      <c r="BLJ316" s="1"/>
      <c r="BLK316" s="1"/>
      <c r="BLL316" s="1"/>
      <c r="BLM316" s="1"/>
      <c r="BLN316" s="1"/>
      <c r="BLO316" s="1"/>
      <c r="BLP316" s="1"/>
      <c r="BLQ316" s="1"/>
      <c r="BLR316" s="1"/>
      <c r="BLS316" s="1"/>
      <c r="BLT316" s="1"/>
      <c r="BLU316" s="1"/>
      <c r="BLV316" s="1"/>
      <c r="BLW316" s="1"/>
      <c r="BLX316" s="1"/>
      <c r="BLY316" s="1"/>
      <c r="BLZ316" s="1"/>
      <c r="BMA316" s="1"/>
      <c r="BMB316" s="1"/>
      <c r="BMC316" s="1"/>
      <c r="BMD316" s="1"/>
      <c r="BME316" s="1"/>
      <c r="BMF316" s="1"/>
      <c r="BMG316" s="1"/>
      <c r="BMH316" s="1"/>
      <c r="BMI316" s="1"/>
      <c r="BMJ316" s="1"/>
      <c r="BMK316" s="1"/>
      <c r="BML316" s="1"/>
      <c r="BMM316" s="1"/>
      <c r="BMN316" s="1"/>
      <c r="BMO316" s="1"/>
      <c r="BMP316" s="1"/>
      <c r="BMQ316" s="1"/>
      <c r="BMR316" s="1"/>
      <c r="BMS316" s="1"/>
      <c r="BMT316" s="1"/>
      <c r="BMU316" s="1"/>
      <c r="BMV316" s="1"/>
      <c r="BMW316" s="1"/>
      <c r="BMX316" s="1"/>
      <c r="BMY316" s="1"/>
      <c r="BMZ316" s="1"/>
      <c r="BNA316" s="1"/>
      <c r="BNB316" s="1"/>
      <c r="BNC316" s="1"/>
      <c r="BND316" s="1"/>
      <c r="BNE316" s="1"/>
      <c r="BNF316" s="1"/>
      <c r="BNG316" s="1"/>
      <c r="BNH316" s="1"/>
      <c r="BNI316" s="1"/>
      <c r="BNJ316" s="1"/>
      <c r="BNK316" s="1"/>
      <c r="BNL316" s="1"/>
      <c r="BNM316" s="1"/>
      <c r="BNN316" s="1"/>
      <c r="BNO316" s="1"/>
      <c r="BNP316" s="1"/>
      <c r="BNQ316" s="1"/>
      <c r="BNR316" s="1"/>
      <c r="BNS316" s="1"/>
      <c r="BNT316" s="1"/>
      <c r="BNU316" s="1"/>
      <c r="BNV316" s="1"/>
      <c r="BNW316" s="1"/>
      <c r="BNX316" s="1"/>
      <c r="BNY316" s="1"/>
      <c r="BNZ316" s="1"/>
      <c r="BOA316" s="1"/>
      <c r="BOB316" s="1"/>
      <c r="BOC316" s="1"/>
      <c r="BOD316" s="1"/>
      <c r="BOE316" s="1"/>
      <c r="BOF316" s="1"/>
      <c r="BOG316" s="1"/>
      <c r="BOH316" s="1"/>
      <c r="BOI316" s="1"/>
      <c r="BOJ316" s="1"/>
      <c r="BOK316" s="1"/>
      <c r="BOL316" s="1"/>
      <c r="BOM316" s="1"/>
      <c r="BON316" s="1"/>
      <c r="BOO316" s="1"/>
      <c r="BOP316" s="1"/>
      <c r="BOQ316" s="1"/>
      <c r="BOR316" s="1"/>
      <c r="BOS316" s="1"/>
      <c r="BOT316" s="1"/>
      <c r="BOU316" s="1"/>
      <c r="BOV316" s="1"/>
      <c r="BOW316" s="1"/>
      <c r="BOX316" s="1"/>
      <c r="BOY316" s="1"/>
      <c r="BOZ316" s="1"/>
      <c r="BPA316" s="1"/>
      <c r="BPB316" s="1"/>
      <c r="BPC316" s="1"/>
      <c r="BPD316" s="1"/>
      <c r="BPE316" s="1"/>
      <c r="BPF316" s="1"/>
      <c r="BPG316" s="1"/>
      <c r="BPH316" s="1"/>
      <c r="BPI316" s="1"/>
      <c r="BPJ316" s="1"/>
      <c r="BPK316" s="1"/>
      <c r="BPL316" s="1"/>
      <c r="BPM316" s="1"/>
      <c r="BPN316" s="1"/>
      <c r="BPO316" s="1"/>
      <c r="BPP316" s="1"/>
      <c r="BPQ316" s="1"/>
      <c r="BPR316" s="1"/>
      <c r="BPS316" s="1"/>
      <c r="BPT316" s="1"/>
      <c r="BPU316" s="1"/>
      <c r="BPV316" s="1"/>
      <c r="BPW316" s="1"/>
      <c r="BPX316" s="1"/>
      <c r="BPY316" s="1"/>
      <c r="BPZ316" s="1"/>
      <c r="BQA316" s="1"/>
      <c r="BQB316" s="1"/>
      <c r="BQC316" s="1"/>
      <c r="BQD316" s="1"/>
      <c r="BQE316" s="1"/>
      <c r="BQF316" s="1"/>
      <c r="BQG316" s="1"/>
      <c r="BQH316" s="1"/>
      <c r="BQI316" s="1"/>
      <c r="BQJ316" s="1"/>
      <c r="BQK316" s="1"/>
      <c r="BQL316" s="1"/>
      <c r="BQM316" s="1"/>
      <c r="BQN316" s="1"/>
      <c r="BQO316" s="1"/>
      <c r="BQP316" s="1"/>
      <c r="BQQ316" s="1"/>
      <c r="BQR316" s="1"/>
      <c r="BQS316" s="1"/>
      <c r="BQT316" s="1"/>
      <c r="BQU316" s="1"/>
      <c r="BQV316" s="1"/>
      <c r="BQW316" s="1"/>
      <c r="BQX316" s="1"/>
      <c r="BQY316" s="1"/>
      <c r="BQZ316" s="1"/>
      <c r="BRA316" s="1"/>
      <c r="BRB316" s="1"/>
      <c r="BRC316" s="1"/>
      <c r="BRD316" s="1"/>
      <c r="BRE316" s="1"/>
      <c r="BRF316" s="1"/>
      <c r="BRG316" s="1"/>
      <c r="BRH316" s="1"/>
      <c r="BRI316" s="1"/>
      <c r="BRJ316" s="1"/>
      <c r="BRK316" s="1"/>
      <c r="BRL316" s="1"/>
      <c r="BRM316" s="1"/>
      <c r="BRN316" s="1"/>
      <c r="BRO316" s="1"/>
      <c r="BRP316" s="1"/>
      <c r="BRQ316" s="1"/>
      <c r="BRR316" s="1"/>
      <c r="BRS316" s="1"/>
      <c r="BRT316" s="1"/>
      <c r="BRU316" s="1"/>
      <c r="BRV316" s="1"/>
      <c r="BRW316" s="1"/>
      <c r="BRX316" s="1"/>
      <c r="BRY316" s="1"/>
      <c r="BRZ316" s="1"/>
      <c r="BSA316" s="1"/>
      <c r="BSB316" s="1"/>
      <c r="BSC316" s="1"/>
      <c r="BSD316" s="1"/>
      <c r="BSE316" s="1"/>
      <c r="BSF316" s="1"/>
      <c r="BSG316" s="1"/>
      <c r="BSH316" s="1"/>
      <c r="BSI316" s="1"/>
      <c r="BSJ316" s="1"/>
      <c r="BSK316" s="1"/>
      <c r="BSL316" s="1"/>
      <c r="BSM316" s="1"/>
      <c r="BSN316" s="1"/>
      <c r="BSO316" s="1"/>
      <c r="BSP316" s="1"/>
      <c r="BSQ316" s="1"/>
      <c r="BSR316" s="1"/>
      <c r="BSS316" s="1"/>
      <c r="BST316" s="1"/>
      <c r="BSU316" s="1"/>
      <c r="BSV316" s="1"/>
      <c r="BSW316" s="1"/>
      <c r="BSX316" s="1"/>
      <c r="BSY316" s="1"/>
      <c r="BSZ316" s="1"/>
      <c r="BTA316" s="1"/>
      <c r="BTB316" s="1"/>
      <c r="BTC316" s="1"/>
      <c r="BTD316" s="1"/>
      <c r="BTE316" s="1"/>
      <c r="BTF316" s="1"/>
      <c r="BTG316" s="1"/>
      <c r="BTH316" s="1"/>
      <c r="BTI316" s="1"/>
      <c r="BTJ316" s="1"/>
      <c r="BTK316" s="1"/>
      <c r="BTL316" s="1"/>
      <c r="BTM316" s="1"/>
      <c r="BTN316" s="1"/>
      <c r="BTO316" s="1"/>
      <c r="BTP316" s="1"/>
      <c r="BTQ316" s="1"/>
      <c r="BTR316" s="1"/>
      <c r="BTS316" s="1"/>
      <c r="BTT316" s="1"/>
      <c r="BTU316" s="1"/>
      <c r="BTV316" s="1"/>
      <c r="BTW316" s="1"/>
      <c r="BTX316" s="1"/>
      <c r="BTY316" s="1"/>
      <c r="BTZ316" s="1"/>
      <c r="BUA316" s="1"/>
      <c r="BUB316" s="1"/>
      <c r="BUC316" s="1"/>
      <c r="BUD316" s="1"/>
      <c r="BUE316" s="1"/>
      <c r="BUF316" s="1"/>
      <c r="BUG316" s="1"/>
      <c r="BUH316" s="1"/>
      <c r="BUI316" s="1"/>
      <c r="BUJ316" s="1"/>
      <c r="BUK316" s="1"/>
      <c r="BUL316" s="1"/>
      <c r="BUM316" s="1"/>
      <c r="BUN316" s="1"/>
      <c r="BUO316" s="1"/>
      <c r="BUP316" s="1"/>
      <c r="BUQ316" s="1"/>
      <c r="BUR316" s="1"/>
      <c r="BUS316" s="1"/>
      <c r="BUT316" s="1"/>
      <c r="BUU316" s="1"/>
      <c r="BUV316" s="1"/>
      <c r="BUW316" s="1"/>
      <c r="BUX316" s="1"/>
      <c r="BUY316" s="1"/>
      <c r="BUZ316" s="1"/>
      <c r="BVA316" s="1"/>
      <c r="BVB316" s="1"/>
      <c r="BVC316" s="1"/>
      <c r="BVD316" s="1"/>
      <c r="BVE316" s="1"/>
      <c r="BVF316" s="1"/>
      <c r="BVG316" s="1"/>
      <c r="BVH316" s="1"/>
      <c r="BVI316" s="1"/>
      <c r="BVJ316" s="1"/>
      <c r="BVK316" s="1"/>
      <c r="BVL316" s="1"/>
      <c r="BVM316" s="1"/>
      <c r="BVN316" s="1"/>
      <c r="BVO316" s="1"/>
      <c r="BVP316" s="1"/>
      <c r="BVQ316" s="1"/>
      <c r="BVR316" s="1"/>
      <c r="BVS316" s="1"/>
      <c r="BVT316" s="1"/>
      <c r="BVU316" s="1"/>
      <c r="BVV316" s="1"/>
      <c r="BVW316" s="1"/>
      <c r="BVX316" s="1"/>
      <c r="BVY316" s="1"/>
      <c r="BVZ316" s="1"/>
      <c r="BWA316" s="1"/>
      <c r="BWB316" s="1"/>
      <c r="BWC316" s="1"/>
      <c r="BWD316" s="1"/>
      <c r="BWE316" s="1"/>
      <c r="BWF316" s="1"/>
      <c r="BWG316" s="1"/>
      <c r="BWH316" s="1"/>
      <c r="BWI316" s="1"/>
      <c r="BWJ316" s="1"/>
      <c r="BWK316" s="1"/>
      <c r="BWL316" s="1"/>
      <c r="BWM316" s="1"/>
      <c r="BWN316" s="1"/>
      <c r="BWO316" s="1"/>
      <c r="BWP316" s="1"/>
      <c r="BWQ316" s="1"/>
      <c r="BWR316" s="1"/>
      <c r="BWS316" s="1"/>
      <c r="BWT316" s="1"/>
      <c r="BWU316" s="1"/>
      <c r="BWV316" s="1"/>
      <c r="BWW316" s="1"/>
      <c r="BWX316" s="1"/>
      <c r="BWY316" s="1"/>
      <c r="BWZ316" s="1"/>
      <c r="BXA316" s="1"/>
      <c r="BXB316" s="1"/>
      <c r="BXC316" s="1"/>
      <c r="BXD316" s="1"/>
      <c r="BXE316" s="1"/>
      <c r="BXF316" s="1"/>
      <c r="BXG316" s="1"/>
      <c r="BXH316" s="1"/>
      <c r="BXI316" s="1"/>
      <c r="BXJ316" s="1"/>
      <c r="BXK316" s="1"/>
      <c r="BXL316" s="1"/>
      <c r="BXM316" s="1"/>
      <c r="BXN316" s="1"/>
      <c r="BXO316" s="1"/>
      <c r="BXP316" s="1"/>
      <c r="BXQ316" s="1"/>
      <c r="BXR316" s="1"/>
      <c r="BXS316" s="1"/>
      <c r="BXT316" s="1"/>
      <c r="BXU316" s="1"/>
      <c r="BXV316" s="1"/>
      <c r="BXW316" s="1"/>
      <c r="BXX316" s="1"/>
      <c r="BXY316" s="1"/>
      <c r="BXZ316" s="1"/>
      <c r="BYA316" s="1"/>
      <c r="BYB316" s="1"/>
      <c r="BYC316" s="1"/>
      <c r="BYD316" s="1"/>
      <c r="BYE316" s="1"/>
      <c r="BYF316" s="1"/>
      <c r="BYG316" s="1"/>
      <c r="BYH316" s="1"/>
      <c r="BYI316" s="1"/>
      <c r="BYJ316" s="1"/>
      <c r="BYK316" s="1"/>
      <c r="BYL316" s="1"/>
      <c r="BYM316" s="1"/>
      <c r="BYN316" s="1"/>
      <c r="BYO316" s="1"/>
      <c r="BYP316" s="1"/>
      <c r="BYQ316" s="1"/>
      <c r="BYR316" s="1"/>
      <c r="BYS316" s="1"/>
      <c r="BYT316" s="1"/>
      <c r="BYU316" s="1"/>
      <c r="BYV316" s="1"/>
      <c r="BYW316" s="1"/>
      <c r="BYX316" s="1"/>
      <c r="BYY316" s="1"/>
      <c r="BYZ316" s="1"/>
      <c r="BZA316" s="1"/>
      <c r="BZB316" s="1"/>
      <c r="BZC316" s="1"/>
      <c r="BZD316" s="1"/>
      <c r="BZE316" s="1"/>
      <c r="BZF316" s="1"/>
      <c r="BZG316" s="1"/>
      <c r="BZH316" s="1"/>
      <c r="BZI316" s="1"/>
      <c r="BZJ316" s="1"/>
      <c r="BZK316" s="1"/>
      <c r="BZL316" s="1"/>
      <c r="BZM316" s="1"/>
      <c r="BZN316" s="1"/>
      <c r="BZO316" s="1"/>
      <c r="BZP316" s="1"/>
      <c r="BZQ316" s="1"/>
      <c r="BZR316" s="1"/>
      <c r="BZS316" s="1"/>
      <c r="BZT316" s="1"/>
      <c r="BZU316" s="1"/>
      <c r="BZV316" s="1"/>
      <c r="BZW316" s="1"/>
      <c r="BZX316" s="1"/>
      <c r="BZY316" s="1"/>
      <c r="BZZ316" s="1"/>
      <c r="CAA316" s="1"/>
      <c r="CAB316" s="1"/>
      <c r="CAC316" s="1"/>
      <c r="CAD316" s="1"/>
      <c r="CAE316" s="1"/>
      <c r="CAF316" s="1"/>
      <c r="CAG316" s="1"/>
      <c r="CAH316" s="1"/>
      <c r="CAI316" s="1"/>
      <c r="CAJ316" s="1"/>
      <c r="CAK316" s="1"/>
      <c r="CAL316" s="1"/>
      <c r="CAM316" s="1"/>
      <c r="CAN316" s="1"/>
      <c r="CAO316" s="1"/>
      <c r="CAP316" s="1"/>
      <c r="CAQ316" s="1"/>
      <c r="CAR316" s="1"/>
      <c r="CAS316" s="1"/>
      <c r="CAT316" s="1"/>
      <c r="CAU316" s="1"/>
      <c r="CAV316" s="1"/>
      <c r="CAW316" s="1"/>
      <c r="CAX316" s="1"/>
      <c r="CAY316" s="1"/>
      <c r="CAZ316" s="1"/>
      <c r="CBA316" s="1"/>
      <c r="CBB316" s="1"/>
      <c r="CBC316" s="1"/>
      <c r="CBD316" s="1"/>
      <c r="CBE316" s="1"/>
      <c r="CBF316" s="1"/>
      <c r="CBG316" s="1"/>
      <c r="CBH316" s="1"/>
      <c r="CBI316" s="1"/>
      <c r="CBJ316" s="1"/>
      <c r="CBK316" s="1"/>
      <c r="CBL316" s="1"/>
      <c r="CBM316" s="1"/>
      <c r="CBN316" s="1"/>
      <c r="CBO316" s="1"/>
      <c r="CBP316" s="1"/>
      <c r="CBQ316" s="1"/>
      <c r="CBR316" s="1"/>
      <c r="CBS316" s="1"/>
      <c r="CBT316" s="1"/>
      <c r="CBU316" s="1"/>
      <c r="CBV316" s="1"/>
      <c r="CBW316" s="1"/>
      <c r="CBX316" s="1"/>
      <c r="CBY316" s="1"/>
      <c r="CBZ316" s="1"/>
      <c r="CCA316" s="1"/>
      <c r="CCB316" s="1"/>
      <c r="CCC316" s="1"/>
      <c r="CCD316" s="1"/>
      <c r="CCE316" s="1"/>
      <c r="CCF316" s="1"/>
      <c r="CCG316" s="1"/>
      <c r="CCH316" s="1"/>
      <c r="CCI316" s="1"/>
      <c r="CCJ316" s="1"/>
      <c r="CCK316" s="1"/>
      <c r="CCL316" s="1"/>
      <c r="CCM316" s="1"/>
      <c r="CCN316" s="1"/>
      <c r="CCO316" s="1"/>
      <c r="CCP316" s="1"/>
      <c r="CCQ316" s="1"/>
      <c r="CCR316" s="1"/>
      <c r="CCS316" s="1"/>
      <c r="CCT316" s="1"/>
      <c r="CCU316" s="1"/>
      <c r="CCV316" s="1"/>
      <c r="CCW316" s="1"/>
      <c r="CCX316" s="1"/>
      <c r="CCY316" s="1"/>
      <c r="CCZ316" s="1"/>
      <c r="CDA316" s="1"/>
      <c r="CDB316" s="1"/>
      <c r="CDC316" s="1"/>
      <c r="CDD316" s="1"/>
      <c r="CDE316" s="1"/>
      <c r="CDF316" s="1"/>
      <c r="CDG316" s="1"/>
      <c r="CDH316" s="1"/>
      <c r="CDI316" s="1"/>
      <c r="CDJ316" s="1"/>
      <c r="CDK316" s="1"/>
      <c r="CDL316" s="1"/>
      <c r="CDM316" s="1"/>
      <c r="CDN316" s="1"/>
      <c r="CDO316" s="1"/>
      <c r="CDP316" s="1"/>
      <c r="CDQ316" s="1"/>
      <c r="CDR316" s="1"/>
      <c r="CDS316" s="1"/>
      <c r="CDT316" s="1"/>
      <c r="CDU316" s="1"/>
      <c r="CDV316" s="1"/>
      <c r="CDW316" s="1"/>
      <c r="CDX316" s="1"/>
      <c r="CDY316" s="1"/>
      <c r="CDZ316" s="1"/>
      <c r="CEA316" s="1"/>
      <c r="CEB316" s="1"/>
      <c r="CEC316" s="1"/>
      <c r="CED316" s="1"/>
      <c r="CEE316" s="1"/>
      <c r="CEF316" s="1"/>
      <c r="CEG316" s="1"/>
      <c r="CEH316" s="1"/>
      <c r="CEI316" s="1"/>
      <c r="CEJ316" s="1"/>
      <c r="CEK316" s="1"/>
      <c r="CEL316" s="1"/>
      <c r="CEM316" s="1"/>
      <c r="CEN316" s="1"/>
      <c r="CEO316" s="1"/>
      <c r="CEP316" s="1"/>
      <c r="CEQ316" s="1"/>
      <c r="CER316" s="1"/>
      <c r="CES316" s="1"/>
      <c r="CET316" s="1"/>
      <c r="CEU316" s="1"/>
      <c r="CEV316" s="1"/>
      <c r="CEW316" s="1"/>
      <c r="CEX316" s="1"/>
      <c r="CEY316" s="1"/>
      <c r="CEZ316" s="1"/>
      <c r="CFA316" s="1"/>
      <c r="CFB316" s="1"/>
      <c r="CFC316" s="1"/>
      <c r="CFD316" s="1"/>
      <c r="CFE316" s="1"/>
      <c r="CFF316" s="1"/>
      <c r="CFG316" s="1"/>
      <c r="CFH316" s="1"/>
      <c r="CFI316" s="1"/>
      <c r="CFJ316" s="1"/>
      <c r="CFK316" s="1"/>
      <c r="CFL316" s="1"/>
      <c r="CFM316" s="1"/>
      <c r="CFN316" s="1"/>
      <c r="CFO316" s="1"/>
      <c r="CFP316" s="1"/>
      <c r="CFQ316" s="1"/>
      <c r="CFR316" s="1"/>
      <c r="CFS316" s="1"/>
      <c r="CFT316" s="1"/>
      <c r="CFU316" s="1"/>
      <c r="CFV316" s="1"/>
      <c r="CFW316" s="1"/>
      <c r="CFX316" s="1"/>
      <c r="CFY316" s="1"/>
      <c r="CFZ316" s="1"/>
      <c r="CGA316" s="1"/>
      <c r="CGB316" s="1"/>
      <c r="CGC316" s="1"/>
      <c r="CGD316" s="1"/>
      <c r="CGE316" s="1"/>
      <c r="CGF316" s="1"/>
      <c r="CGG316" s="1"/>
      <c r="CGH316" s="1"/>
      <c r="CGI316" s="1"/>
      <c r="CGJ316" s="1"/>
      <c r="CGK316" s="1"/>
      <c r="CGL316" s="1"/>
      <c r="CGM316" s="1"/>
      <c r="CGN316" s="1"/>
      <c r="CGO316" s="1"/>
      <c r="CGP316" s="1"/>
      <c r="CGQ316" s="1"/>
      <c r="CGR316" s="1"/>
      <c r="CGS316" s="1"/>
      <c r="CGT316" s="1"/>
      <c r="CGU316" s="1"/>
      <c r="CGV316" s="1"/>
      <c r="CGW316" s="1"/>
      <c r="CGX316" s="1"/>
      <c r="CGY316" s="1"/>
      <c r="CGZ316" s="1"/>
      <c r="CHA316" s="1"/>
      <c r="CHB316" s="1"/>
      <c r="CHC316" s="1"/>
      <c r="CHD316" s="1"/>
      <c r="CHE316" s="1"/>
      <c r="CHF316" s="1"/>
      <c r="CHG316" s="1"/>
      <c r="CHH316" s="1"/>
      <c r="CHI316" s="1"/>
      <c r="CHJ316" s="1"/>
      <c r="CHK316" s="1"/>
      <c r="CHL316" s="1"/>
      <c r="CHM316" s="1"/>
      <c r="CHN316" s="1"/>
      <c r="CHO316" s="1"/>
      <c r="CHP316" s="1"/>
      <c r="CHQ316" s="1"/>
      <c r="CHR316" s="1"/>
      <c r="CHS316" s="1"/>
      <c r="CHT316" s="1"/>
      <c r="CHU316" s="1"/>
      <c r="CHV316" s="1"/>
      <c r="CHW316" s="1"/>
      <c r="CHX316" s="1"/>
      <c r="CHY316" s="1"/>
      <c r="CHZ316" s="1"/>
      <c r="CIA316" s="1"/>
      <c r="CIB316" s="1"/>
      <c r="CIC316" s="1"/>
      <c r="CID316" s="1"/>
      <c r="CIE316" s="1"/>
      <c r="CIF316" s="1"/>
      <c r="CIG316" s="1"/>
      <c r="CIH316" s="1"/>
      <c r="CII316" s="1"/>
      <c r="CIJ316" s="1"/>
      <c r="CIK316" s="1"/>
      <c r="CIL316" s="1"/>
      <c r="CIM316" s="1"/>
      <c r="CIN316" s="1"/>
      <c r="CIO316" s="1"/>
      <c r="CIP316" s="1"/>
      <c r="CIQ316" s="1"/>
      <c r="CIR316" s="1"/>
      <c r="CIS316" s="1"/>
      <c r="CIT316" s="1"/>
      <c r="CIU316" s="1"/>
      <c r="CIV316" s="1"/>
      <c r="CIW316" s="1"/>
      <c r="CIX316" s="1"/>
      <c r="CIY316" s="1"/>
      <c r="CIZ316" s="1"/>
      <c r="CJA316" s="1"/>
      <c r="CJB316" s="1"/>
      <c r="CJC316" s="1"/>
      <c r="CJD316" s="1"/>
      <c r="CJE316" s="1"/>
      <c r="CJF316" s="1"/>
      <c r="CJG316" s="1"/>
      <c r="CJH316" s="1"/>
      <c r="CJI316" s="1"/>
      <c r="CJJ316" s="1"/>
      <c r="CJK316" s="1"/>
      <c r="CJL316" s="1"/>
      <c r="CJM316" s="1"/>
      <c r="CJN316" s="1"/>
      <c r="CJO316" s="1"/>
      <c r="CJP316" s="1"/>
      <c r="CJQ316" s="1"/>
      <c r="CJR316" s="1"/>
      <c r="CJS316" s="1"/>
      <c r="CJT316" s="1"/>
      <c r="CJU316" s="1"/>
      <c r="CJV316" s="1"/>
      <c r="CJW316" s="1"/>
      <c r="CJX316" s="1"/>
      <c r="CJY316" s="1"/>
      <c r="CJZ316" s="1"/>
      <c r="CKA316" s="1"/>
      <c r="CKB316" s="1"/>
      <c r="CKC316" s="1"/>
      <c r="CKD316" s="1"/>
      <c r="CKE316" s="1"/>
      <c r="CKF316" s="1"/>
      <c r="CKG316" s="1"/>
      <c r="CKH316" s="1"/>
      <c r="CKI316" s="1"/>
      <c r="CKJ316" s="1"/>
      <c r="CKK316" s="1"/>
      <c r="CKL316" s="1"/>
      <c r="CKM316" s="1"/>
      <c r="CKN316" s="1"/>
      <c r="CKO316" s="1"/>
      <c r="CKP316" s="1"/>
      <c r="CKQ316" s="1"/>
      <c r="CKR316" s="1"/>
      <c r="CKS316" s="1"/>
      <c r="CKT316" s="1"/>
      <c r="CKU316" s="1"/>
      <c r="CKV316" s="1"/>
      <c r="CKW316" s="1"/>
      <c r="CKX316" s="1"/>
      <c r="CKY316" s="1"/>
      <c r="CKZ316" s="1"/>
      <c r="CLA316" s="1"/>
      <c r="CLB316" s="1"/>
      <c r="CLC316" s="1"/>
      <c r="CLD316" s="1"/>
      <c r="CLE316" s="1"/>
      <c r="CLF316" s="1"/>
      <c r="CLG316" s="1"/>
      <c r="CLH316" s="1"/>
      <c r="CLI316" s="1"/>
      <c r="CLJ316" s="1"/>
      <c r="CLK316" s="1"/>
      <c r="CLL316" s="1"/>
      <c r="CLM316" s="1"/>
      <c r="CLN316" s="1"/>
      <c r="CLO316" s="1"/>
      <c r="CLP316" s="1"/>
      <c r="CLQ316" s="1"/>
      <c r="CLR316" s="1"/>
      <c r="CLS316" s="1"/>
      <c r="CLT316" s="1"/>
      <c r="CLU316" s="1"/>
      <c r="CLV316" s="1"/>
      <c r="CLW316" s="1"/>
      <c r="CLX316" s="1"/>
      <c r="CLY316" s="1"/>
      <c r="CLZ316" s="1"/>
      <c r="CMA316" s="1"/>
      <c r="CMB316" s="1"/>
      <c r="CMC316" s="1"/>
      <c r="CMD316" s="1"/>
      <c r="CME316" s="1"/>
      <c r="CMF316" s="1"/>
      <c r="CMG316" s="1"/>
      <c r="CMH316" s="1"/>
      <c r="CMI316" s="1"/>
      <c r="CMJ316" s="1"/>
      <c r="CMK316" s="1"/>
      <c r="CML316" s="1"/>
      <c r="CMM316" s="1"/>
      <c r="CMN316" s="1"/>
      <c r="CMO316" s="1"/>
      <c r="CMP316" s="1"/>
      <c r="CMQ316" s="1"/>
      <c r="CMR316" s="1"/>
      <c r="CMS316" s="1"/>
      <c r="CMT316" s="1"/>
      <c r="CMU316" s="1"/>
      <c r="CMV316" s="1"/>
      <c r="CMW316" s="1"/>
      <c r="CMX316" s="1"/>
      <c r="CMY316" s="1"/>
      <c r="CMZ316" s="1"/>
      <c r="CNA316" s="1"/>
      <c r="CNB316" s="1"/>
      <c r="CNC316" s="1"/>
      <c r="CND316" s="1"/>
      <c r="CNE316" s="1"/>
      <c r="CNF316" s="1"/>
      <c r="CNG316" s="1"/>
      <c r="CNH316" s="1"/>
      <c r="CNI316" s="1"/>
      <c r="CNJ316" s="1"/>
      <c r="CNK316" s="1"/>
      <c r="CNL316" s="1"/>
      <c r="CNM316" s="1"/>
      <c r="CNN316" s="1"/>
      <c r="CNO316" s="1"/>
      <c r="CNP316" s="1"/>
      <c r="CNQ316" s="1"/>
      <c r="CNR316" s="1"/>
      <c r="CNS316" s="1"/>
      <c r="CNT316" s="1"/>
      <c r="CNU316" s="1"/>
      <c r="CNV316" s="1"/>
      <c r="CNW316" s="1"/>
      <c r="CNX316" s="1"/>
      <c r="CNY316" s="1"/>
      <c r="CNZ316" s="1"/>
      <c r="COA316" s="1"/>
      <c r="COB316" s="1"/>
      <c r="COC316" s="1"/>
      <c r="COD316" s="1"/>
      <c r="COE316" s="1"/>
      <c r="COF316" s="1"/>
      <c r="COG316" s="1"/>
      <c r="COH316" s="1"/>
      <c r="COI316" s="1"/>
      <c r="COJ316" s="1"/>
      <c r="COK316" s="1"/>
      <c r="COL316" s="1"/>
      <c r="COM316" s="1"/>
      <c r="CON316" s="1"/>
      <c r="COO316" s="1"/>
      <c r="COP316" s="1"/>
      <c r="COQ316" s="1"/>
      <c r="COR316" s="1"/>
      <c r="COS316" s="1"/>
      <c r="COT316" s="1"/>
      <c r="COU316" s="1"/>
      <c r="COV316" s="1"/>
      <c r="COW316" s="1"/>
      <c r="COX316" s="1"/>
      <c r="COY316" s="1"/>
      <c r="COZ316" s="1"/>
      <c r="CPA316" s="1"/>
      <c r="CPB316" s="1"/>
      <c r="CPC316" s="1"/>
      <c r="CPD316" s="1"/>
      <c r="CPE316" s="1"/>
      <c r="CPF316" s="1"/>
      <c r="CPG316" s="1"/>
      <c r="CPH316" s="1"/>
      <c r="CPI316" s="1"/>
      <c r="CPJ316" s="1"/>
      <c r="CPK316" s="1"/>
      <c r="CPL316" s="1"/>
      <c r="CPM316" s="1"/>
      <c r="CPN316" s="1"/>
      <c r="CPO316" s="1"/>
      <c r="CPP316" s="1"/>
      <c r="CPQ316" s="1"/>
      <c r="CPR316" s="1"/>
      <c r="CPS316" s="1"/>
      <c r="CPT316" s="1"/>
      <c r="CPU316" s="1"/>
      <c r="CPV316" s="1"/>
      <c r="CPW316" s="1"/>
      <c r="CPX316" s="1"/>
      <c r="CPY316" s="1"/>
      <c r="CPZ316" s="1"/>
      <c r="CQA316" s="1"/>
      <c r="CQB316" s="1"/>
      <c r="CQC316" s="1"/>
      <c r="CQD316" s="1"/>
      <c r="CQE316" s="1"/>
      <c r="CQF316" s="1"/>
      <c r="CQG316" s="1"/>
      <c r="CQH316" s="1"/>
      <c r="CQI316" s="1"/>
      <c r="CQJ316" s="1"/>
      <c r="CQK316" s="1"/>
      <c r="CQL316" s="1"/>
      <c r="CQM316" s="1"/>
      <c r="CQN316" s="1"/>
      <c r="CQO316" s="1"/>
      <c r="CQP316" s="1"/>
      <c r="CQQ316" s="1"/>
      <c r="CQR316" s="1"/>
      <c r="CQS316" s="1"/>
      <c r="CQT316" s="1"/>
      <c r="CQU316" s="1"/>
      <c r="CQV316" s="1"/>
      <c r="CQW316" s="1"/>
      <c r="CQX316" s="1"/>
      <c r="CQY316" s="1"/>
      <c r="CQZ316" s="1"/>
      <c r="CRA316" s="1"/>
      <c r="CRB316" s="1"/>
      <c r="CRC316" s="1"/>
      <c r="CRD316" s="1"/>
      <c r="CRE316" s="1"/>
      <c r="CRF316" s="1"/>
      <c r="CRG316" s="1"/>
      <c r="CRH316" s="1"/>
      <c r="CRI316" s="1"/>
      <c r="CRJ316" s="1"/>
      <c r="CRK316" s="1"/>
      <c r="CRL316" s="1"/>
      <c r="CRM316" s="1"/>
      <c r="CRN316" s="1"/>
      <c r="CRO316" s="1"/>
      <c r="CRP316" s="1"/>
      <c r="CRQ316" s="1"/>
      <c r="CRR316" s="1"/>
      <c r="CRS316" s="1"/>
      <c r="CRT316" s="1"/>
      <c r="CRU316" s="1"/>
      <c r="CRV316" s="1"/>
      <c r="CRW316" s="1"/>
      <c r="CRX316" s="1"/>
      <c r="CRY316" s="1"/>
      <c r="CRZ316" s="1"/>
      <c r="CSA316" s="1"/>
      <c r="CSB316" s="1"/>
      <c r="CSC316" s="1"/>
      <c r="CSD316" s="1"/>
      <c r="CSE316" s="1"/>
      <c r="CSF316" s="1"/>
      <c r="CSG316" s="1"/>
      <c r="CSH316" s="1"/>
      <c r="CSI316" s="1"/>
      <c r="CSJ316" s="1"/>
      <c r="CSK316" s="1"/>
      <c r="CSL316" s="1"/>
      <c r="CSM316" s="1"/>
      <c r="CSN316" s="1"/>
      <c r="CSO316" s="1"/>
      <c r="CSP316" s="1"/>
      <c r="CSQ316" s="1"/>
      <c r="CSR316" s="1"/>
      <c r="CSS316" s="1"/>
      <c r="CST316" s="1"/>
      <c r="CSU316" s="1"/>
      <c r="CSV316" s="1"/>
      <c r="CSW316" s="1"/>
      <c r="CSX316" s="1"/>
      <c r="CSY316" s="1"/>
      <c r="CSZ316" s="1"/>
      <c r="CTA316" s="1"/>
      <c r="CTB316" s="1"/>
      <c r="CTC316" s="1"/>
      <c r="CTD316" s="1"/>
      <c r="CTE316" s="1"/>
      <c r="CTF316" s="1"/>
      <c r="CTG316" s="1"/>
      <c r="CTH316" s="1"/>
      <c r="CTI316" s="1"/>
      <c r="CTJ316" s="1"/>
      <c r="CTK316" s="1"/>
      <c r="CTL316" s="1"/>
      <c r="CTM316" s="1"/>
      <c r="CTN316" s="1"/>
      <c r="CTO316" s="1"/>
      <c r="CTP316" s="1"/>
      <c r="CTQ316" s="1"/>
      <c r="CTR316" s="1"/>
      <c r="CTS316" s="1"/>
      <c r="CTT316" s="1"/>
      <c r="CTU316" s="1"/>
      <c r="CTV316" s="1"/>
      <c r="CTW316" s="1"/>
      <c r="CTX316" s="1"/>
      <c r="CTY316" s="1"/>
      <c r="CTZ316" s="1"/>
      <c r="CUA316" s="1"/>
      <c r="CUB316" s="1"/>
      <c r="CUC316" s="1"/>
      <c r="CUD316" s="1"/>
      <c r="CUE316" s="1"/>
      <c r="CUF316" s="1"/>
      <c r="CUG316" s="1"/>
      <c r="CUH316" s="1"/>
      <c r="CUI316" s="1"/>
      <c r="CUJ316" s="1"/>
      <c r="CUK316" s="1"/>
      <c r="CUL316" s="1"/>
      <c r="CUM316" s="1"/>
      <c r="CUN316" s="1"/>
      <c r="CUO316" s="1"/>
      <c r="CUP316" s="1"/>
      <c r="CUQ316" s="1"/>
      <c r="CUR316" s="1"/>
      <c r="CUS316" s="1"/>
      <c r="CUT316" s="1"/>
      <c r="CUU316" s="1"/>
      <c r="CUV316" s="1"/>
      <c r="CUW316" s="1"/>
      <c r="CUX316" s="1"/>
      <c r="CUY316" s="1"/>
      <c r="CUZ316" s="1"/>
      <c r="CVA316" s="1"/>
      <c r="CVB316" s="1"/>
      <c r="CVC316" s="1"/>
      <c r="CVD316" s="1"/>
      <c r="CVE316" s="1"/>
      <c r="CVF316" s="1"/>
      <c r="CVG316" s="1"/>
      <c r="CVH316" s="1"/>
      <c r="CVI316" s="1"/>
      <c r="CVJ316" s="1"/>
      <c r="CVK316" s="1"/>
      <c r="CVL316" s="1"/>
      <c r="CVM316" s="1"/>
      <c r="CVN316" s="1"/>
      <c r="CVO316" s="1"/>
      <c r="CVP316" s="1"/>
      <c r="CVQ316" s="1"/>
      <c r="CVR316" s="1"/>
      <c r="CVS316" s="1"/>
      <c r="CVT316" s="1"/>
      <c r="CVU316" s="1"/>
      <c r="CVV316" s="1"/>
      <c r="CVW316" s="1"/>
      <c r="CVX316" s="1"/>
      <c r="CVY316" s="1"/>
      <c r="CVZ316" s="1"/>
      <c r="CWA316" s="1"/>
      <c r="CWB316" s="1"/>
      <c r="CWC316" s="1"/>
      <c r="CWD316" s="1"/>
      <c r="CWE316" s="1"/>
      <c r="CWF316" s="1"/>
      <c r="CWG316" s="1"/>
      <c r="CWH316" s="1"/>
      <c r="CWI316" s="1"/>
      <c r="CWJ316" s="1"/>
      <c r="CWK316" s="1"/>
      <c r="CWL316" s="1"/>
      <c r="CWM316" s="1"/>
      <c r="CWN316" s="1"/>
      <c r="CWO316" s="1"/>
      <c r="CWP316" s="1"/>
      <c r="CWQ316" s="1"/>
      <c r="CWR316" s="1"/>
      <c r="CWS316" s="1"/>
      <c r="CWT316" s="1"/>
      <c r="CWU316" s="1"/>
      <c r="CWV316" s="1"/>
      <c r="CWW316" s="1"/>
      <c r="CWX316" s="1"/>
      <c r="CWY316" s="1"/>
      <c r="CWZ316" s="1"/>
      <c r="CXA316" s="1"/>
      <c r="CXB316" s="1"/>
      <c r="CXC316" s="1"/>
      <c r="CXD316" s="1"/>
      <c r="CXE316" s="1"/>
      <c r="CXF316" s="1"/>
      <c r="CXG316" s="1"/>
      <c r="CXH316" s="1"/>
      <c r="CXI316" s="1"/>
      <c r="CXJ316" s="1"/>
      <c r="CXK316" s="1"/>
      <c r="CXL316" s="1"/>
      <c r="CXM316" s="1"/>
      <c r="CXN316" s="1"/>
      <c r="CXO316" s="1"/>
      <c r="CXP316" s="1"/>
      <c r="CXQ316" s="1"/>
      <c r="CXR316" s="1"/>
      <c r="CXS316" s="1"/>
      <c r="CXT316" s="1"/>
      <c r="CXU316" s="1"/>
      <c r="CXV316" s="1"/>
      <c r="CXW316" s="1"/>
      <c r="CXX316" s="1"/>
      <c r="CXY316" s="1"/>
      <c r="CXZ316" s="1"/>
      <c r="CYA316" s="1"/>
      <c r="CYB316" s="1"/>
      <c r="CYC316" s="1"/>
      <c r="CYD316" s="1"/>
      <c r="CYE316" s="1"/>
      <c r="CYF316" s="1"/>
      <c r="CYG316" s="1"/>
      <c r="CYH316" s="1"/>
      <c r="CYI316" s="1"/>
      <c r="CYJ316" s="1"/>
      <c r="CYK316" s="1"/>
      <c r="CYL316" s="1"/>
      <c r="CYM316" s="1"/>
      <c r="CYN316" s="1"/>
      <c r="CYO316" s="1"/>
      <c r="CYP316" s="1"/>
      <c r="CYQ316" s="1"/>
      <c r="CYR316" s="1"/>
      <c r="CYS316" s="1"/>
      <c r="CYT316" s="1"/>
      <c r="CYU316" s="1"/>
      <c r="CYV316" s="1"/>
      <c r="CYW316" s="1"/>
      <c r="CYX316" s="1"/>
      <c r="CYY316" s="1"/>
      <c r="CYZ316" s="1"/>
      <c r="CZA316" s="1"/>
      <c r="CZB316" s="1"/>
      <c r="CZC316" s="1"/>
      <c r="CZD316" s="1"/>
      <c r="CZE316" s="1"/>
      <c r="CZF316" s="1"/>
      <c r="CZG316" s="1"/>
      <c r="CZH316" s="1"/>
      <c r="CZI316" s="1"/>
      <c r="CZJ316" s="1"/>
      <c r="CZK316" s="1"/>
      <c r="CZL316" s="1"/>
      <c r="CZM316" s="1"/>
      <c r="CZN316" s="1"/>
      <c r="CZO316" s="1"/>
      <c r="CZP316" s="1"/>
      <c r="CZQ316" s="1"/>
      <c r="CZR316" s="1"/>
      <c r="CZS316" s="1"/>
      <c r="CZT316" s="1"/>
      <c r="CZU316" s="1"/>
      <c r="CZV316" s="1"/>
      <c r="CZW316" s="1"/>
      <c r="CZX316" s="1"/>
      <c r="CZY316" s="1"/>
      <c r="CZZ316" s="1"/>
      <c r="DAA316" s="1"/>
      <c r="DAB316" s="1"/>
      <c r="DAC316" s="1"/>
      <c r="DAD316" s="1"/>
      <c r="DAE316" s="1"/>
      <c r="DAF316" s="1"/>
      <c r="DAG316" s="1"/>
      <c r="DAH316" s="1"/>
      <c r="DAI316" s="1"/>
      <c r="DAJ316" s="1"/>
      <c r="DAK316" s="1"/>
      <c r="DAL316" s="1"/>
      <c r="DAM316" s="1"/>
      <c r="DAN316" s="1"/>
      <c r="DAO316" s="1"/>
      <c r="DAP316" s="1"/>
      <c r="DAQ316" s="1"/>
      <c r="DAR316" s="1"/>
      <c r="DAS316" s="1"/>
      <c r="DAT316" s="1"/>
      <c r="DAU316" s="1"/>
      <c r="DAV316" s="1"/>
      <c r="DAW316" s="1"/>
      <c r="DAX316" s="1"/>
      <c r="DAY316" s="1"/>
      <c r="DAZ316" s="1"/>
      <c r="DBA316" s="1"/>
      <c r="DBB316" s="1"/>
      <c r="DBC316" s="1"/>
      <c r="DBD316" s="1"/>
      <c r="DBE316" s="1"/>
      <c r="DBF316" s="1"/>
      <c r="DBG316" s="1"/>
      <c r="DBH316" s="1"/>
      <c r="DBI316" s="1"/>
      <c r="DBJ316" s="1"/>
      <c r="DBK316" s="1"/>
      <c r="DBL316" s="1"/>
      <c r="DBM316" s="1"/>
      <c r="DBN316" s="1"/>
      <c r="DBO316" s="1"/>
      <c r="DBP316" s="1"/>
      <c r="DBQ316" s="1"/>
      <c r="DBR316" s="1"/>
      <c r="DBS316" s="1"/>
      <c r="DBT316" s="1"/>
      <c r="DBU316" s="1"/>
      <c r="DBV316" s="1"/>
      <c r="DBW316" s="1"/>
      <c r="DBX316" s="1"/>
      <c r="DBY316" s="1"/>
      <c r="DBZ316" s="1"/>
      <c r="DCA316" s="1"/>
      <c r="DCB316" s="1"/>
      <c r="DCC316" s="1"/>
      <c r="DCD316" s="1"/>
      <c r="DCE316" s="1"/>
      <c r="DCF316" s="1"/>
      <c r="DCG316" s="1"/>
      <c r="DCH316" s="1"/>
      <c r="DCI316" s="1"/>
      <c r="DCJ316" s="1"/>
      <c r="DCK316" s="1"/>
      <c r="DCL316" s="1"/>
      <c r="DCM316" s="1"/>
      <c r="DCN316" s="1"/>
      <c r="DCO316" s="1"/>
      <c r="DCP316" s="1"/>
      <c r="DCQ316" s="1"/>
      <c r="DCR316" s="1"/>
      <c r="DCS316" s="1"/>
      <c r="DCT316" s="1"/>
      <c r="DCU316" s="1"/>
      <c r="DCV316" s="1"/>
      <c r="DCW316" s="1"/>
      <c r="DCX316" s="1"/>
      <c r="DCY316" s="1"/>
      <c r="DCZ316" s="1"/>
      <c r="DDA316" s="1"/>
      <c r="DDB316" s="1"/>
      <c r="DDC316" s="1"/>
      <c r="DDD316" s="1"/>
      <c r="DDE316" s="1"/>
      <c r="DDF316" s="1"/>
      <c r="DDG316" s="1"/>
      <c r="DDH316" s="1"/>
      <c r="DDI316" s="1"/>
      <c r="DDJ316" s="1"/>
      <c r="DDK316" s="1"/>
      <c r="DDL316" s="1"/>
      <c r="DDM316" s="1"/>
      <c r="DDN316" s="1"/>
      <c r="DDO316" s="1"/>
      <c r="DDP316" s="1"/>
      <c r="DDQ316" s="1"/>
      <c r="DDR316" s="1"/>
      <c r="DDS316" s="1"/>
      <c r="DDT316" s="1"/>
      <c r="DDU316" s="1"/>
      <c r="DDV316" s="1"/>
      <c r="DDW316" s="1"/>
      <c r="DDX316" s="1"/>
      <c r="DDY316" s="1"/>
      <c r="DDZ316" s="1"/>
      <c r="DEA316" s="1"/>
      <c r="DEB316" s="1"/>
      <c r="DEC316" s="1"/>
      <c r="DED316" s="1"/>
      <c r="DEE316" s="1"/>
      <c r="DEF316" s="1"/>
      <c r="DEG316" s="1"/>
      <c r="DEH316" s="1"/>
      <c r="DEI316" s="1"/>
      <c r="DEJ316" s="1"/>
      <c r="DEK316" s="1"/>
      <c r="DEL316" s="1"/>
      <c r="DEM316" s="1"/>
      <c r="DEN316" s="1"/>
      <c r="DEO316" s="1"/>
      <c r="DEP316" s="1"/>
      <c r="DEQ316" s="1"/>
      <c r="DER316" s="1"/>
      <c r="DES316" s="1"/>
      <c r="DET316" s="1"/>
      <c r="DEU316" s="1"/>
      <c r="DEV316" s="1"/>
      <c r="DEW316" s="1"/>
      <c r="DEX316" s="1"/>
      <c r="DEY316" s="1"/>
      <c r="DEZ316" s="1"/>
      <c r="DFA316" s="1"/>
      <c r="DFB316" s="1"/>
      <c r="DFC316" s="1"/>
      <c r="DFD316" s="1"/>
      <c r="DFE316" s="1"/>
      <c r="DFF316" s="1"/>
      <c r="DFG316" s="1"/>
      <c r="DFH316" s="1"/>
      <c r="DFI316" s="1"/>
      <c r="DFJ316" s="1"/>
      <c r="DFK316" s="1"/>
      <c r="DFL316" s="1"/>
      <c r="DFM316" s="1"/>
      <c r="DFN316" s="1"/>
      <c r="DFO316" s="1"/>
      <c r="DFP316" s="1"/>
      <c r="DFQ316" s="1"/>
      <c r="DFR316" s="1"/>
      <c r="DFS316" s="1"/>
      <c r="DFT316" s="1"/>
      <c r="DFU316" s="1"/>
      <c r="DFV316" s="1"/>
      <c r="DFW316" s="1"/>
      <c r="DFX316" s="1"/>
      <c r="DFY316" s="1"/>
      <c r="DFZ316" s="1"/>
      <c r="DGA316" s="1"/>
      <c r="DGB316" s="1"/>
      <c r="DGC316" s="1"/>
      <c r="DGD316" s="1"/>
      <c r="DGE316" s="1"/>
      <c r="DGF316" s="1"/>
      <c r="DGG316" s="1"/>
      <c r="DGH316" s="1"/>
      <c r="DGI316" s="1"/>
      <c r="DGJ316" s="1"/>
      <c r="DGK316" s="1"/>
      <c r="DGL316" s="1"/>
      <c r="DGM316" s="1"/>
      <c r="DGN316" s="1"/>
      <c r="DGO316" s="1"/>
      <c r="DGP316" s="1"/>
      <c r="DGQ316" s="1"/>
      <c r="DGR316" s="1"/>
      <c r="DGS316" s="1"/>
      <c r="DGT316" s="1"/>
      <c r="DGU316" s="1"/>
      <c r="DGV316" s="1"/>
      <c r="DGW316" s="1"/>
      <c r="DGX316" s="1"/>
      <c r="DGY316" s="1"/>
      <c r="DGZ316" s="1"/>
      <c r="DHA316" s="1"/>
      <c r="DHB316" s="1"/>
      <c r="DHC316" s="1"/>
      <c r="DHD316" s="1"/>
      <c r="DHE316" s="1"/>
      <c r="DHF316" s="1"/>
      <c r="DHG316" s="1"/>
      <c r="DHH316" s="1"/>
      <c r="DHI316" s="1"/>
      <c r="DHJ316" s="1"/>
      <c r="DHK316" s="1"/>
      <c r="DHL316" s="1"/>
      <c r="DHM316" s="1"/>
      <c r="DHN316" s="1"/>
      <c r="DHO316" s="1"/>
      <c r="DHP316" s="1"/>
      <c r="DHQ316" s="1"/>
      <c r="DHR316" s="1"/>
      <c r="DHS316" s="1"/>
      <c r="DHT316" s="1"/>
      <c r="DHU316" s="1"/>
      <c r="DHV316" s="1"/>
      <c r="DHW316" s="1"/>
      <c r="DHX316" s="1"/>
      <c r="DHY316" s="1"/>
      <c r="DHZ316" s="1"/>
      <c r="DIA316" s="1"/>
      <c r="DIB316" s="1"/>
      <c r="DIC316" s="1"/>
      <c r="DID316" s="1"/>
      <c r="DIE316" s="1"/>
      <c r="DIF316" s="1"/>
      <c r="DIG316" s="1"/>
      <c r="DIH316" s="1"/>
      <c r="DII316" s="1"/>
      <c r="DIJ316" s="1"/>
      <c r="DIK316" s="1"/>
      <c r="DIL316" s="1"/>
      <c r="DIM316" s="1"/>
      <c r="DIN316" s="1"/>
      <c r="DIO316" s="1"/>
      <c r="DIP316" s="1"/>
      <c r="DIQ316" s="1"/>
      <c r="DIR316" s="1"/>
      <c r="DIS316" s="1"/>
      <c r="DIT316" s="1"/>
      <c r="DIU316" s="1"/>
      <c r="DIV316" s="1"/>
      <c r="DIW316" s="1"/>
      <c r="DIX316" s="1"/>
      <c r="DIY316" s="1"/>
      <c r="DIZ316" s="1"/>
      <c r="DJA316" s="1"/>
      <c r="DJB316" s="1"/>
      <c r="DJC316" s="1"/>
      <c r="DJD316" s="1"/>
      <c r="DJE316" s="1"/>
      <c r="DJF316" s="1"/>
      <c r="DJG316" s="1"/>
      <c r="DJH316" s="1"/>
      <c r="DJI316" s="1"/>
      <c r="DJJ316" s="1"/>
      <c r="DJK316" s="1"/>
      <c r="DJL316" s="1"/>
      <c r="DJM316" s="1"/>
      <c r="DJN316" s="1"/>
      <c r="DJO316" s="1"/>
      <c r="DJP316" s="1"/>
      <c r="DJQ316" s="1"/>
      <c r="DJR316" s="1"/>
      <c r="DJS316" s="1"/>
      <c r="DJT316" s="1"/>
      <c r="DJU316" s="1"/>
      <c r="DJV316" s="1"/>
      <c r="DJW316" s="1"/>
      <c r="DJX316" s="1"/>
      <c r="DJY316" s="1"/>
      <c r="DJZ316" s="1"/>
      <c r="DKA316" s="1"/>
      <c r="DKB316" s="1"/>
      <c r="DKC316" s="1"/>
      <c r="DKD316" s="1"/>
      <c r="DKE316" s="1"/>
      <c r="DKF316" s="1"/>
      <c r="DKG316" s="1"/>
      <c r="DKH316" s="1"/>
      <c r="DKI316" s="1"/>
      <c r="DKJ316" s="1"/>
      <c r="DKK316" s="1"/>
      <c r="DKL316" s="1"/>
      <c r="DKM316" s="1"/>
      <c r="DKN316" s="1"/>
      <c r="DKO316" s="1"/>
      <c r="DKP316" s="1"/>
      <c r="DKQ316" s="1"/>
      <c r="DKR316" s="1"/>
      <c r="DKS316" s="1"/>
      <c r="DKT316" s="1"/>
      <c r="DKU316" s="1"/>
      <c r="DKV316" s="1"/>
      <c r="DKW316" s="1"/>
      <c r="DKX316" s="1"/>
      <c r="DKY316" s="1"/>
      <c r="DKZ316" s="1"/>
      <c r="DLA316" s="1"/>
      <c r="DLB316" s="1"/>
      <c r="DLC316" s="1"/>
      <c r="DLD316" s="1"/>
      <c r="DLE316" s="1"/>
      <c r="DLF316" s="1"/>
      <c r="DLG316" s="1"/>
      <c r="DLH316" s="1"/>
      <c r="DLI316" s="1"/>
      <c r="DLJ316" s="1"/>
      <c r="DLK316" s="1"/>
      <c r="DLL316" s="1"/>
      <c r="DLM316" s="1"/>
      <c r="DLN316" s="1"/>
      <c r="DLO316" s="1"/>
      <c r="DLP316" s="1"/>
      <c r="DLQ316" s="1"/>
      <c r="DLR316" s="1"/>
      <c r="DLS316" s="1"/>
      <c r="DLT316" s="1"/>
      <c r="DLU316" s="1"/>
      <c r="DLV316" s="1"/>
      <c r="DLW316" s="1"/>
      <c r="DLX316" s="1"/>
      <c r="DLY316" s="1"/>
      <c r="DLZ316" s="1"/>
      <c r="DMA316" s="1"/>
      <c r="DMB316" s="1"/>
      <c r="DMC316" s="1"/>
      <c r="DMD316" s="1"/>
      <c r="DME316" s="1"/>
      <c r="DMF316" s="1"/>
      <c r="DMG316" s="1"/>
      <c r="DMH316" s="1"/>
      <c r="DMI316" s="1"/>
      <c r="DMJ316" s="1"/>
      <c r="DMK316" s="1"/>
      <c r="DML316" s="1"/>
      <c r="DMM316" s="1"/>
      <c r="DMN316" s="1"/>
      <c r="DMO316" s="1"/>
      <c r="DMP316" s="1"/>
      <c r="DMQ316" s="1"/>
      <c r="DMR316" s="1"/>
      <c r="DMS316" s="1"/>
      <c r="DMT316" s="1"/>
      <c r="DMU316" s="1"/>
      <c r="DMV316" s="1"/>
      <c r="DMW316" s="1"/>
      <c r="DMX316" s="1"/>
      <c r="DMY316" s="1"/>
      <c r="DMZ316" s="1"/>
      <c r="DNA316" s="1"/>
      <c r="DNB316" s="1"/>
      <c r="DNC316" s="1"/>
      <c r="DND316" s="1"/>
      <c r="DNE316" s="1"/>
      <c r="DNF316" s="1"/>
      <c r="DNG316" s="1"/>
      <c r="DNH316" s="1"/>
      <c r="DNI316" s="1"/>
      <c r="DNJ316" s="1"/>
      <c r="DNK316" s="1"/>
      <c r="DNL316" s="1"/>
      <c r="DNM316" s="1"/>
      <c r="DNN316" s="1"/>
      <c r="DNO316" s="1"/>
      <c r="DNP316" s="1"/>
      <c r="DNQ316" s="1"/>
      <c r="DNR316" s="1"/>
      <c r="DNS316" s="1"/>
      <c r="DNT316" s="1"/>
      <c r="DNU316" s="1"/>
      <c r="DNV316" s="1"/>
      <c r="DNW316" s="1"/>
      <c r="DNX316" s="1"/>
      <c r="DNY316" s="1"/>
      <c r="DNZ316" s="1"/>
      <c r="DOA316" s="1"/>
      <c r="DOB316" s="1"/>
      <c r="DOC316" s="1"/>
      <c r="DOD316" s="1"/>
      <c r="DOE316" s="1"/>
      <c r="DOF316" s="1"/>
      <c r="DOG316" s="1"/>
      <c r="DOH316" s="1"/>
      <c r="DOI316" s="1"/>
      <c r="DOJ316" s="1"/>
      <c r="DOK316" s="1"/>
      <c r="DOL316" s="1"/>
      <c r="DOM316" s="1"/>
      <c r="DON316" s="1"/>
      <c r="DOO316" s="1"/>
      <c r="DOP316" s="1"/>
      <c r="DOQ316" s="1"/>
      <c r="DOR316" s="1"/>
      <c r="DOS316" s="1"/>
      <c r="DOT316" s="1"/>
      <c r="DOU316" s="1"/>
      <c r="DOV316" s="1"/>
      <c r="DOW316" s="1"/>
      <c r="DOX316" s="1"/>
      <c r="DOY316" s="1"/>
      <c r="DOZ316" s="1"/>
      <c r="DPA316" s="1"/>
      <c r="DPB316" s="1"/>
      <c r="DPC316" s="1"/>
      <c r="DPD316" s="1"/>
      <c r="DPE316" s="1"/>
      <c r="DPF316" s="1"/>
      <c r="DPG316" s="1"/>
      <c r="DPH316" s="1"/>
      <c r="DPI316" s="1"/>
      <c r="DPJ316" s="1"/>
      <c r="DPK316" s="1"/>
      <c r="DPL316" s="1"/>
      <c r="DPM316" s="1"/>
      <c r="DPN316" s="1"/>
      <c r="DPO316" s="1"/>
      <c r="DPP316" s="1"/>
      <c r="DPQ316" s="1"/>
      <c r="DPR316" s="1"/>
      <c r="DPS316" s="1"/>
      <c r="DPT316" s="1"/>
      <c r="DPU316" s="1"/>
      <c r="DPV316" s="1"/>
      <c r="DPW316" s="1"/>
      <c r="DPX316" s="1"/>
      <c r="DPY316" s="1"/>
      <c r="DPZ316" s="1"/>
      <c r="DQA316" s="1"/>
      <c r="DQB316" s="1"/>
      <c r="DQC316" s="1"/>
      <c r="DQD316" s="1"/>
      <c r="DQE316" s="1"/>
      <c r="DQF316" s="1"/>
      <c r="DQG316" s="1"/>
      <c r="DQH316" s="1"/>
      <c r="DQI316" s="1"/>
      <c r="DQJ316" s="1"/>
      <c r="DQK316" s="1"/>
      <c r="DQL316" s="1"/>
      <c r="DQM316" s="1"/>
      <c r="DQN316" s="1"/>
      <c r="DQO316" s="1"/>
      <c r="DQP316" s="1"/>
      <c r="DQQ316" s="1"/>
      <c r="DQR316" s="1"/>
      <c r="DQS316" s="1"/>
      <c r="DQT316" s="1"/>
      <c r="DQU316" s="1"/>
      <c r="DQV316" s="1"/>
      <c r="DQW316" s="1"/>
      <c r="DQX316" s="1"/>
      <c r="DQY316" s="1"/>
      <c r="DQZ316" s="1"/>
      <c r="DRA316" s="1"/>
      <c r="DRB316" s="1"/>
      <c r="DRC316" s="1"/>
      <c r="DRD316" s="1"/>
      <c r="DRE316" s="1"/>
      <c r="DRF316" s="1"/>
      <c r="DRG316" s="1"/>
      <c r="DRH316" s="1"/>
      <c r="DRI316" s="1"/>
      <c r="DRJ316" s="1"/>
      <c r="DRK316" s="1"/>
      <c r="DRL316" s="1"/>
      <c r="DRM316" s="1"/>
      <c r="DRN316" s="1"/>
      <c r="DRO316" s="1"/>
      <c r="DRP316" s="1"/>
      <c r="DRQ316" s="1"/>
      <c r="DRR316" s="1"/>
      <c r="DRS316" s="1"/>
      <c r="DRT316" s="1"/>
      <c r="DRU316" s="1"/>
      <c r="DRV316" s="1"/>
      <c r="DRW316" s="1"/>
      <c r="DRX316" s="1"/>
      <c r="DRY316" s="1"/>
      <c r="DRZ316" s="1"/>
      <c r="DSA316" s="1"/>
      <c r="DSB316" s="1"/>
      <c r="DSC316" s="1"/>
      <c r="DSD316" s="1"/>
      <c r="DSE316" s="1"/>
      <c r="DSF316" s="1"/>
      <c r="DSG316" s="1"/>
      <c r="DSH316" s="1"/>
      <c r="DSI316" s="1"/>
      <c r="DSJ316" s="1"/>
      <c r="DSK316" s="1"/>
      <c r="DSL316" s="1"/>
      <c r="DSM316" s="1"/>
      <c r="DSN316" s="1"/>
      <c r="DSO316" s="1"/>
      <c r="DSP316" s="1"/>
      <c r="DSQ316" s="1"/>
      <c r="DSR316" s="1"/>
      <c r="DSS316" s="1"/>
      <c r="DST316" s="1"/>
      <c r="DSU316" s="1"/>
      <c r="DSV316" s="1"/>
      <c r="DSW316" s="1"/>
      <c r="DSX316" s="1"/>
      <c r="DSY316" s="1"/>
      <c r="DSZ316" s="1"/>
      <c r="DTA316" s="1"/>
      <c r="DTB316" s="1"/>
      <c r="DTC316" s="1"/>
      <c r="DTD316" s="1"/>
      <c r="DTE316" s="1"/>
      <c r="DTF316" s="1"/>
      <c r="DTG316" s="1"/>
      <c r="DTH316" s="1"/>
      <c r="DTI316" s="1"/>
      <c r="DTJ316" s="1"/>
      <c r="DTK316" s="1"/>
      <c r="DTL316" s="1"/>
      <c r="DTM316" s="1"/>
      <c r="DTN316" s="1"/>
      <c r="DTO316" s="1"/>
      <c r="DTP316" s="1"/>
      <c r="DTQ316" s="1"/>
      <c r="DTR316" s="1"/>
      <c r="DTS316" s="1"/>
      <c r="DTT316" s="1"/>
      <c r="DTU316" s="1"/>
      <c r="DTV316" s="1"/>
      <c r="DTW316" s="1"/>
      <c r="DTX316" s="1"/>
      <c r="DTY316" s="1"/>
      <c r="DTZ316" s="1"/>
      <c r="DUA316" s="1"/>
      <c r="DUB316" s="1"/>
      <c r="DUC316" s="1"/>
      <c r="DUD316" s="1"/>
      <c r="DUE316" s="1"/>
      <c r="DUF316" s="1"/>
      <c r="DUG316" s="1"/>
      <c r="DUH316" s="1"/>
      <c r="DUI316" s="1"/>
      <c r="DUJ316" s="1"/>
      <c r="DUK316" s="1"/>
      <c r="DUL316" s="1"/>
      <c r="DUM316" s="1"/>
      <c r="DUN316" s="1"/>
      <c r="DUO316" s="1"/>
      <c r="DUP316" s="1"/>
      <c r="DUQ316" s="1"/>
      <c r="DUR316" s="1"/>
      <c r="DUS316" s="1"/>
      <c r="DUT316" s="1"/>
      <c r="DUU316" s="1"/>
      <c r="DUV316" s="1"/>
      <c r="DUW316" s="1"/>
      <c r="DUX316" s="1"/>
      <c r="DUY316" s="1"/>
      <c r="DUZ316" s="1"/>
      <c r="DVA316" s="1"/>
      <c r="DVB316" s="1"/>
      <c r="DVC316" s="1"/>
      <c r="DVD316" s="1"/>
      <c r="DVE316" s="1"/>
      <c r="DVF316" s="1"/>
      <c r="DVG316" s="1"/>
      <c r="DVH316" s="1"/>
      <c r="DVI316" s="1"/>
      <c r="DVJ316" s="1"/>
      <c r="DVK316" s="1"/>
      <c r="DVL316" s="1"/>
      <c r="DVM316" s="1"/>
      <c r="DVN316" s="1"/>
      <c r="DVO316" s="1"/>
      <c r="DVP316" s="1"/>
      <c r="DVQ316" s="1"/>
      <c r="DVR316" s="1"/>
      <c r="DVS316" s="1"/>
      <c r="DVT316" s="1"/>
      <c r="DVU316" s="1"/>
      <c r="DVV316" s="1"/>
      <c r="DVW316" s="1"/>
      <c r="DVX316" s="1"/>
      <c r="DVY316" s="1"/>
      <c r="DVZ316" s="1"/>
      <c r="DWA316" s="1"/>
      <c r="DWB316" s="1"/>
      <c r="DWC316" s="1"/>
      <c r="DWD316" s="1"/>
      <c r="DWE316" s="1"/>
      <c r="DWF316" s="1"/>
      <c r="DWG316" s="1"/>
      <c r="DWH316" s="1"/>
      <c r="DWI316" s="1"/>
      <c r="DWJ316" s="1"/>
      <c r="DWK316" s="1"/>
      <c r="DWL316" s="1"/>
      <c r="DWM316" s="1"/>
      <c r="DWN316" s="1"/>
      <c r="DWO316" s="1"/>
      <c r="DWP316" s="1"/>
      <c r="DWQ316" s="1"/>
      <c r="DWR316" s="1"/>
      <c r="DWS316" s="1"/>
      <c r="DWT316" s="1"/>
      <c r="DWU316" s="1"/>
      <c r="DWV316" s="1"/>
      <c r="DWW316" s="1"/>
      <c r="DWX316" s="1"/>
      <c r="DWY316" s="1"/>
      <c r="DWZ316" s="1"/>
      <c r="DXA316" s="1"/>
      <c r="DXB316" s="1"/>
      <c r="DXC316" s="1"/>
      <c r="DXD316" s="1"/>
      <c r="DXE316" s="1"/>
      <c r="DXF316" s="1"/>
      <c r="DXG316" s="1"/>
      <c r="DXH316" s="1"/>
      <c r="DXI316" s="1"/>
      <c r="DXJ316" s="1"/>
      <c r="DXK316" s="1"/>
      <c r="DXL316" s="1"/>
      <c r="DXM316" s="1"/>
      <c r="DXN316" s="1"/>
      <c r="DXO316" s="1"/>
      <c r="DXP316" s="1"/>
      <c r="DXQ316" s="1"/>
      <c r="DXR316" s="1"/>
      <c r="DXS316" s="1"/>
      <c r="DXT316" s="1"/>
      <c r="DXU316" s="1"/>
      <c r="DXV316" s="1"/>
      <c r="DXW316" s="1"/>
      <c r="DXX316" s="1"/>
      <c r="DXY316" s="1"/>
      <c r="DXZ316" s="1"/>
      <c r="DYA316" s="1"/>
      <c r="DYB316" s="1"/>
      <c r="DYC316" s="1"/>
      <c r="DYD316" s="1"/>
      <c r="DYE316" s="1"/>
      <c r="DYF316" s="1"/>
      <c r="DYG316" s="1"/>
      <c r="DYH316" s="1"/>
      <c r="DYI316" s="1"/>
      <c r="DYJ316" s="1"/>
      <c r="DYK316" s="1"/>
      <c r="DYL316" s="1"/>
      <c r="DYM316" s="1"/>
      <c r="DYN316" s="1"/>
      <c r="DYO316" s="1"/>
      <c r="DYP316" s="1"/>
      <c r="DYQ316" s="1"/>
      <c r="DYR316" s="1"/>
      <c r="DYS316" s="1"/>
      <c r="DYT316" s="1"/>
      <c r="DYU316" s="1"/>
      <c r="DYV316" s="1"/>
      <c r="DYW316" s="1"/>
      <c r="DYX316" s="1"/>
      <c r="DYY316" s="1"/>
      <c r="DYZ316" s="1"/>
      <c r="DZA316" s="1"/>
      <c r="DZB316" s="1"/>
      <c r="DZC316" s="1"/>
      <c r="DZD316" s="1"/>
      <c r="DZE316" s="1"/>
      <c r="DZF316" s="1"/>
      <c r="DZG316" s="1"/>
      <c r="DZH316" s="1"/>
      <c r="DZI316" s="1"/>
      <c r="DZJ316" s="1"/>
      <c r="DZK316" s="1"/>
      <c r="DZL316" s="1"/>
      <c r="DZM316" s="1"/>
      <c r="DZN316" s="1"/>
      <c r="DZO316" s="1"/>
      <c r="DZP316" s="1"/>
      <c r="DZQ316" s="1"/>
      <c r="DZR316" s="1"/>
      <c r="DZS316" s="1"/>
      <c r="DZT316" s="1"/>
      <c r="DZU316" s="1"/>
      <c r="DZV316" s="1"/>
      <c r="DZW316" s="1"/>
      <c r="DZX316" s="1"/>
      <c r="DZY316" s="1"/>
      <c r="DZZ316" s="1"/>
      <c r="EAA316" s="1"/>
      <c r="EAB316" s="1"/>
      <c r="EAC316" s="1"/>
      <c r="EAD316" s="1"/>
      <c r="EAE316" s="1"/>
      <c r="EAF316" s="1"/>
      <c r="EAG316" s="1"/>
      <c r="EAH316" s="1"/>
      <c r="EAI316" s="1"/>
      <c r="EAJ316" s="1"/>
      <c r="EAK316" s="1"/>
      <c r="EAL316" s="1"/>
      <c r="EAM316" s="1"/>
      <c r="EAN316" s="1"/>
      <c r="EAO316" s="1"/>
      <c r="EAP316" s="1"/>
      <c r="EAQ316" s="1"/>
      <c r="EAR316" s="1"/>
      <c r="EAS316" s="1"/>
      <c r="EAT316" s="1"/>
      <c r="EAU316" s="1"/>
      <c r="EAV316" s="1"/>
      <c r="EAW316" s="1"/>
      <c r="EAX316" s="1"/>
      <c r="EAY316" s="1"/>
      <c r="EAZ316" s="1"/>
      <c r="EBA316" s="1"/>
      <c r="EBB316" s="1"/>
      <c r="EBC316" s="1"/>
      <c r="EBD316" s="1"/>
      <c r="EBE316" s="1"/>
      <c r="EBF316" s="1"/>
      <c r="EBG316" s="1"/>
      <c r="EBH316" s="1"/>
      <c r="EBI316" s="1"/>
      <c r="EBJ316" s="1"/>
      <c r="EBK316" s="1"/>
      <c r="EBL316" s="1"/>
      <c r="EBM316" s="1"/>
      <c r="EBN316" s="1"/>
      <c r="EBO316" s="1"/>
      <c r="EBP316" s="1"/>
      <c r="EBQ316" s="1"/>
      <c r="EBR316" s="1"/>
      <c r="EBS316" s="1"/>
      <c r="EBT316" s="1"/>
      <c r="EBU316" s="1"/>
      <c r="EBV316" s="1"/>
      <c r="EBW316" s="1"/>
      <c r="EBX316" s="1"/>
      <c r="EBY316" s="1"/>
      <c r="EBZ316" s="1"/>
      <c r="ECA316" s="1"/>
      <c r="ECB316" s="1"/>
      <c r="ECC316" s="1"/>
      <c r="ECD316" s="1"/>
      <c r="ECE316" s="1"/>
      <c r="ECF316" s="1"/>
      <c r="ECG316" s="1"/>
      <c r="ECH316" s="1"/>
      <c r="ECI316" s="1"/>
      <c r="ECJ316" s="1"/>
      <c r="ECK316" s="1"/>
      <c r="ECL316" s="1"/>
      <c r="ECM316" s="1"/>
      <c r="ECN316" s="1"/>
      <c r="ECO316" s="1"/>
      <c r="ECP316" s="1"/>
      <c r="ECQ316" s="1"/>
      <c r="ECR316" s="1"/>
      <c r="ECS316" s="1"/>
      <c r="ECT316" s="1"/>
      <c r="ECU316" s="1"/>
      <c r="ECV316" s="1"/>
      <c r="ECW316" s="1"/>
      <c r="ECX316" s="1"/>
      <c r="ECY316" s="1"/>
      <c r="ECZ316" s="1"/>
      <c r="EDA316" s="1"/>
      <c r="EDB316" s="1"/>
      <c r="EDC316" s="1"/>
      <c r="EDD316" s="1"/>
      <c r="EDE316" s="1"/>
      <c r="EDF316" s="1"/>
      <c r="EDG316" s="1"/>
      <c r="EDH316" s="1"/>
      <c r="EDI316" s="1"/>
      <c r="EDJ316" s="1"/>
      <c r="EDK316" s="1"/>
      <c r="EDL316" s="1"/>
      <c r="EDM316" s="1"/>
      <c r="EDN316" s="1"/>
      <c r="EDO316" s="1"/>
      <c r="EDP316" s="1"/>
      <c r="EDQ316" s="1"/>
      <c r="EDR316" s="1"/>
      <c r="EDS316" s="1"/>
      <c r="EDT316" s="1"/>
      <c r="EDU316" s="1"/>
      <c r="EDV316" s="1"/>
      <c r="EDW316" s="1"/>
      <c r="EDX316" s="1"/>
      <c r="EDY316" s="1"/>
      <c r="EDZ316" s="1"/>
      <c r="EEA316" s="1"/>
      <c r="EEB316" s="1"/>
      <c r="EEC316" s="1"/>
      <c r="EED316" s="1"/>
      <c r="EEE316" s="1"/>
      <c r="EEF316" s="1"/>
      <c r="EEG316" s="1"/>
      <c r="EEH316" s="1"/>
      <c r="EEI316" s="1"/>
      <c r="EEJ316" s="1"/>
      <c r="EEK316" s="1"/>
      <c r="EEL316" s="1"/>
      <c r="EEM316" s="1"/>
      <c r="EEN316" s="1"/>
      <c r="EEO316" s="1"/>
      <c r="EEP316" s="1"/>
      <c r="EEQ316" s="1"/>
      <c r="EER316" s="1"/>
      <c r="EES316" s="1"/>
      <c r="EET316" s="1"/>
      <c r="EEU316" s="1"/>
      <c r="EEV316" s="1"/>
      <c r="EEW316" s="1"/>
      <c r="EEX316" s="1"/>
      <c r="EEY316" s="1"/>
      <c r="EEZ316" s="1"/>
      <c r="EFA316" s="1"/>
      <c r="EFB316" s="1"/>
      <c r="EFC316" s="1"/>
      <c r="EFD316" s="1"/>
      <c r="EFE316" s="1"/>
      <c r="EFF316" s="1"/>
      <c r="EFG316" s="1"/>
      <c r="EFH316" s="1"/>
      <c r="EFI316" s="1"/>
      <c r="EFJ316" s="1"/>
      <c r="EFK316" s="1"/>
      <c r="EFL316" s="1"/>
      <c r="EFM316" s="1"/>
      <c r="EFN316" s="1"/>
      <c r="EFO316" s="1"/>
      <c r="EFP316" s="1"/>
      <c r="EFQ316" s="1"/>
      <c r="EFR316" s="1"/>
      <c r="EFS316" s="1"/>
      <c r="EFT316" s="1"/>
      <c r="EFU316" s="1"/>
      <c r="EFV316" s="1"/>
      <c r="EFW316" s="1"/>
      <c r="EFX316" s="1"/>
      <c r="EFY316" s="1"/>
      <c r="EFZ316" s="1"/>
      <c r="EGA316" s="1"/>
      <c r="EGB316" s="1"/>
      <c r="EGC316" s="1"/>
      <c r="EGD316" s="1"/>
      <c r="EGE316" s="1"/>
      <c r="EGF316" s="1"/>
      <c r="EGG316" s="1"/>
      <c r="EGH316" s="1"/>
      <c r="EGI316" s="1"/>
      <c r="EGJ316" s="1"/>
      <c r="EGK316" s="1"/>
      <c r="EGL316" s="1"/>
      <c r="EGM316" s="1"/>
      <c r="EGN316" s="1"/>
      <c r="EGO316" s="1"/>
      <c r="EGP316" s="1"/>
      <c r="EGQ316" s="1"/>
      <c r="EGR316" s="1"/>
      <c r="EGS316" s="1"/>
      <c r="EGT316" s="1"/>
      <c r="EGU316" s="1"/>
      <c r="EGV316" s="1"/>
      <c r="EGW316" s="1"/>
      <c r="EGX316" s="1"/>
      <c r="EGY316" s="1"/>
      <c r="EGZ316" s="1"/>
      <c r="EHA316" s="1"/>
      <c r="EHB316" s="1"/>
      <c r="EHC316" s="1"/>
      <c r="EHD316" s="1"/>
      <c r="EHE316" s="1"/>
      <c r="EHF316" s="1"/>
      <c r="EHG316" s="1"/>
      <c r="EHH316" s="1"/>
      <c r="EHI316" s="1"/>
      <c r="EHJ316" s="1"/>
      <c r="EHK316" s="1"/>
      <c r="EHL316" s="1"/>
      <c r="EHM316" s="1"/>
      <c r="EHN316" s="1"/>
      <c r="EHO316" s="1"/>
      <c r="EHP316" s="1"/>
      <c r="EHQ316" s="1"/>
      <c r="EHR316" s="1"/>
      <c r="EHS316" s="1"/>
      <c r="EHT316" s="1"/>
      <c r="EHU316" s="1"/>
      <c r="EHV316" s="1"/>
      <c r="EHW316" s="1"/>
      <c r="EHX316" s="1"/>
      <c r="EHY316" s="1"/>
      <c r="EHZ316" s="1"/>
      <c r="EIA316" s="1"/>
      <c r="EIB316" s="1"/>
      <c r="EIC316" s="1"/>
      <c r="EID316" s="1"/>
      <c r="EIE316" s="1"/>
      <c r="EIF316" s="1"/>
      <c r="EIG316" s="1"/>
      <c r="EIH316" s="1"/>
      <c r="EII316" s="1"/>
      <c r="EIJ316" s="1"/>
      <c r="EIK316" s="1"/>
      <c r="EIL316" s="1"/>
      <c r="EIM316" s="1"/>
      <c r="EIN316" s="1"/>
      <c r="EIO316" s="1"/>
      <c r="EIP316" s="1"/>
      <c r="EIQ316" s="1"/>
      <c r="EIR316" s="1"/>
      <c r="EIS316" s="1"/>
      <c r="EIT316" s="1"/>
      <c r="EIU316" s="1"/>
      <c r="EIV316" s="1"/>
      <c r="EIW316" s="1"/>
      <c r="EIX316" s="1"/>
      <c r="EIY316" s="1"/>
      <c r="EIZ316" s="1"/>
      <c r="EJA316" s="1"/>
      <c r="EJB316" s="1"/>
      <c r="EJC316" s="1"/>
      <c r="EJD316" s="1"/>
      <c r="EJE316" s="1"/>
      <c r="EJF316" s="1"/>
      <c r="EJG316" s="1"/>
      <c r="EJH316" s="1"/>
      <c r="EJI316" s="1"/>
      <c r="EJJ316" s="1"/>
      <c r="EJK316" s="1"/>
      <c r="EJL316" s="1"/>
      <c r="EJM316" s="1"/>
      <c r="EJN316" s="1"/>
      <c r="EJO316" s="1"/>
      <c r="EJP316" s="1"/>
      <c r="EJQ316" s="1"/>
      <c r="EJR316" s="1"/>
      <c r="EJS316" s="1"/>
      <c r="EJT316" s="1"/>
      <c r="EJU316" s="1"/>
      <c r="EJV316" s="1"/>
      <c r="EJW316" s="1"/>
      <c r="EJX316" s="1"/>
      <c r="EJY316" s="1"/>
      <c r="EJZ316" s="1"/>
      <c r="EKA316" s="1"/>
      <c r="EKB316" s="1"/>
      <c r="EKC316" s="1"/>
      <c r="EKD316" s="1"/>
      <c r="EKE316" s="1"/>
      <c r="EKF316" s="1"/>
      <c r="EKG316" s="1"/>
      <c r="EKH316" s="1"/>
      <c r="EKI316" s="1"/>
      <c r="EKJ316" s="1"/>
      <c r="EKK316" s="1"/>
      <c r="EKL316" s="1"/>
      <c r="EKM316" s="1"/>
      <c r="EKN316" s="1"/>
      <c r="EKO316" s="1"/>
      <c r="EKP316" s="1"/>
      <c r="EKQ316" s="1"/>
      <c r="EKR316" s="1"/>
      <c r="EKS316" s="1"/>
      <c r="EKT316" s="1"/>
      <c r="EKU316" s="1"/>
      <c r="EKV316" s="1"/>
      <c r="EKW316" s="1"/>
      <c r="EKX316" s="1"/>
      <c r="EKY316" s="1"/>
      <c r="EKZ316" s="1"/>
      <c r="ELA316" s="1"/>
      <c r="ELB316" s="1"/>
      <c r="ELC316" s="1"/>
      <c r="ELD316" s="1"/>
      <c r="ELE316" s="1"/>
      <c r="ELF316" s="1"/>
      <c r="ELG316" s="1"/>
      <c r="ELH316" s="1"/>
      <c r="ELI316" s="1"/>
      <c r="ELJ316" s="1"/>
      <c r="ELK316" s="1"/>
      <c r="ELL316" s="1"/>
      <c r="ELM316" s="1"/>
      <c r="ELN316" s="1"/>
      <c r="ELO316" s="1"/>
      <c r="ELP316" s="1"/>
      <c r="ELQ316" s="1"/>
      <c r="ELR316" s="1"/>
      <c r="ELS316" s="1"/>
      <c r="ELT316" s="1"/>
      <c r="ELU316" s="1"/>
      <c r="ELV316" s="1"/>
      <c r="ELW316" s="1"/>
      <c r="ELX316" s="1"/>
      <c r="ELY316" s="1"/>
      <c r="ELZ316" s="1"/>
      <c r="EMA316" s="1"/>
      <c r="EMB316" s="1"/>
      <c r="EMC316" s="1"/>
      <c r="EMD316" s="1"/>
      <c r="EME316" s="1"/>
      <c r="EMF316" s="1"/>
      <c r="EMG316" s="1"/>
      <c r="EMH316" s="1"/>
      <c r="EMI316" s="1"/>
      <c r="EMJ316" s="1"/>
      <c r="EMK316" s="1"/>
      <c r="EML316" s="1"/>
      <c r="EMM316" s="1"/>
      <c r="EMN316" s="1"/>
      <c r="EMO316" s="1"/>
      <c r="EMP316" s="1"/>
      <c r="EMQ316" s="1"/>
      <c r="EMR316" s="1"/>
      <c r="EMS316" s="1"/>
      <c r="EMT316" s="1"/>
      <c r="EMU316" s="1"/>
      <c r="EMV316" s="1"/>
      <c r="EMW316" s="1"/>
      <c r="EMX316" s="1"/>
      <c r="EMY316" s="1"/>
      <c r="EMZ316" s="1"/>
      <c r="ENA316" s="1"/>
      <c r="ENB316" s="1"/>
      <c r="ENC316" s="1"/>
      <c r="END316" s="1"/>
      <c r="ENE316" s="1"/>
      <c r="ENF316" s="1"/>
      <c r="ENG316" s="1"/>
      <c r="ENH316" s="1"/>
      <c r="ENI316" s="1"/>
      <c r="ENJ316" s="1"/>
      <c r="ENK316" s="1"/>
      <c r="ENL316" s="1"/>
      <c r="ENM316" s="1"/>
      <c r="ENN316" s="1"/>
      <c r="ENO316" s="1"/>
      <c r="ENP316" s="1"/>
      <c r="ENQ316" s="1"/>
      <c r="ENR316" s="1"/>
      <c r="ENS316" s="1"/>
      <c r="ENT316" s="1"/>
      <c r="ENU316" s="1"/>
      <c r="ENV316" s="1"/>
      <c r="ENW316" s="1"/>
      <c r="ENX316" s="1"/>
      <c r="ENY316" s="1"/>
      <c r="ENZ316" s="1"/>
      <c r="EOA316" s="1"/>
      <c r="EOB316" s="1"/>
      <c r="EOC316" s="1"/>
      <c r="EOD316" s="1"/>
      <c r="EOE316" s="1"/>
      <c r="EOF316" s="1"/>
      <c r="EOG316" s="1"/>
      <c r="EOH316" s="1"/>
      <c r="EOI316" s="1"/>
      <c r="EOJ316" s="1"/>
      <c r="EOK316" s="1"/>
      <c r="EOL316" s="1"/>
      <c r="EOM316" s="1"/>
      <c r="EON316" s="1"/>
      <c r="EOO316" s="1"/>
      <c r="EOP316" s="1"/>
      <c r="EOQ316" s="1"/>
      <c r="EOR316" s="1"/>
      <c r="EOS316" s="1"/>
      <c r="EOT316" s="1"/>
      <c r="EOU316" s="1"/>
      <c r="EOV316" s="1"/>
      <c r="EOW316" s="1"/>
      <c r="EOX316" s="1"/>
      <c r="EOY316" s="1"/>
      <c r="EOZ316" s="1"/>
      <c r="EPA316" s="1"/>
      <c r="EPB316" s="1"/>
      <c r="EPC316" s="1"/>
      <c r="EPD316" s="1"/>
      <c r="EPE316" s="1"/>
      <c r="EPF316" s="1"/>
      <c r="EPG316" s="1"/>
      <c r="EPH316" s="1"/>
      <c r="EPI316" s="1"/>
      <c r="EPJ316" s="1"/>
      <c r="EPK316" s="1"/>
      <c r="EPL316" s="1"/>
      <c r="EPM316" s="1"/>
      <c r="EPN316" s="1"/>
      <c r="EPO316" s="1"/>
      <c r="EPP316" s="1"/>
      <c r="EPQ316" s="1"/>
      <c r="EPR316" s="1"/>
      <c r="EPS316" s="1"/>
      <c r="EPT316" s="1"/>
      <c r="EPU316" s="1"/>
      <c r="EPV316" s="1"/>
      <c r="EPW316" s="1"/>
      <c r="EPX316" s="1"/>
      <c r="EPY316" s="1"/>
      <c r="EPZ316" s="1"/>
      <c r="EQA316" s="1"/>
      <c r="EQB316" s="1"/>
      <c r="EQC316" s="1"/>
      <c r="EQD316" s="1"/>
      <c r="EQE316" s="1"/>
      <c r="EQF316" s="1"/>
      <c r="EQG316" s="1"/>
      <c r="EQH316" s="1"/>
      <c r="EQI316" s="1"/>
      <c r="EQJ316" s="1"/>
      <c r="EQK316" s="1"/>
      <c r="EQL316" s="1"/>
      <c r="EQM316" s="1"/>
      <c r="EQN316" s="1"/>
      <c r="EQO316" s="1"/>
      <c r="EQP316" s="1"/>
      <c r="EQQ316" s="1"/>
      <c r="EQR316" s="1"/>
      <c r="EQS316" s="1"/>
      <c r="EQT316" s="1"/>
      <c r="EQU316" s="1"/>
      <c r="EQV316" s="1"/>
      <c r="EQW316" s="1"/>
      <c r="EQX316" s="1"/>
      <c r="EQY316" s="1"/>
      <c r="EQZ316" s="1"/>
      <c r="ERA316" s="1"/>
      <c r="ERB316" s="1"/>
      <c r="ERC316" s="1"/>
      <c r="ERD316" s="1"/>
      <c r="ERE316" s="1"/>
      <c r="ERF316" s="1"/>
      <c r="ERG316" s="1"/>
      <c r="ERH316" s="1"/>
      <c r="ERI316" s="1"/>
      <c r="ERJ316" s="1"/>
      <c r="ERK316" s="1"/>
      <c r="ERL316" s="1"/>
      <c r="ERM316" s="1"/>
      <c r="ERN316" s="1"/>
      <c r="ERO316" s="1"/>
      <c r="ERP316" s="1"/>
      <c r="ERQ316" s="1"/>
      <c r="ERR316" s="1"/>
      <c r="ERS316" s="1"/>
      <c r="ERT316" s="1"/>
      <c r="ERU316" s="1"/>
      <c r="ERV316" s="1"/>
      <c r="ERW316" s="1"/>
      <c r="ERX316" s="1"/>
      <c r="ERY316" s="1"/>
      <c r="ERZ316" s="1"/>
      <c r="ESA316" s="1"/>
      <c r="ESB316" s="1"/>
      <c r="ESC316" s="1"/>
      <c r="ESD316" s="1"/>
      <c r="ESE316" s="1"/>
      <c r="ESF316" s="1"/>
      <c r="ESG316" s="1"/>
      <c r="ESH316" s="1"/>
      <c r="ESI316" s="1"/>
      <c r="ESJ316" s="1"/>
      <c r="ESK316" s="1"/>
      <c r="ESL316" s="1"/>
      <c r="ESM316" s="1"/>
      <c r="ESN316" s="1"/>
      <c r="ESO316" s="1"/>
      <c r="ESP316" s="1"/>
      <c r="ESQ316" s="1"/>
      <c r="ESR316" s="1"/>
      <c r="ESS316" s="1"/>
      <c r="EST316" s="1"/>
      <c r="ESU316" s="1"/>
      <c r="ESV316" s="1"/>
      <c r="ESW316" s="1"/>
      <c r="ESX316" s="1"/>
      <c r="ESY316" s="1"/>
      <c r="ESZ316" s="1"/>
      <c r="ETA316" s="1"/>
      <c r="ETB316" s="1"/>
      <c r="ETC316" s="1"/>
      <c r="ETD316" s="1"/>
      <c r="ETE316" s="1"/>
      <c r="ETF316" s="1"/>
      <c r="ETG316" s="1"/>
      <c r="ETH316" s="1"/>
      <c r="ETI316" s="1"/>
      <c r="ETJ316" s="1"/>
      <c r="ETK316" s="1"/>
      <c r="ETL316" s="1"/>
      <c r="ETM316" s="1"/>
      <c r="ETN316" s="1"/>
      <c r="ETO316" s="1"/>
      <c r="ETP316" s="1"/>
      <c r="ETQ316" s="1"/>
      <c r="ETR316" s="1"/>
      <c r="ETS316" s="1"/>
      <c r="ETT316" s="1"/>
      <c r="ETU316" s="1"/>
      <c r="ETV316" s="1"/>
      <c r="ETW316" s="1"/>
      <c r="ETX316" s="1"/>
      <c r="ETY316" s="1"/>
      <c r="ETZ316" s="1"/>
      <c r="EUA316" s="1"/>
      <c r="EUB316" s="1"/>
      <c r="EUC316" s="1"/>
      <c r="EUD316" s="1"/>
      <c r="EUE316" s="1"/>
      <c r="EUF316" s="1"/>
      <c r="EUG316" s="1"/>
      <c r="EUH316" s="1"/>
      <c r="EUI316" s="1"/>
      <c r="EUJ316" s="1"/>
      <c r="EUK316" s="1"/>
      <c r="EUL316" s="1"/>
      <c r="EUM316" s="1"/>
      <c r="EUN316" s="1"/>
      <c r="EUO316" s="1"/>
      <c r="EUP316" s="1"/>
      <c r="EUQ316" s="1"/>
      <c r="EUR316" s="1"/>
      <c r="EUS316" s="1"/>
      <c r="EUT316" s="1"/>
      <c r="EUU316" s="1"/>
      <c r="EUV316" s="1"/>
      <c r="EUW316" s="1"/>
      <c r="EUX316" s="1"/>
      <c r="EUY316" s="1"/>
      <c r="EUZ316" s="1"/>
      <c r="EVA316" s="1"/>
      <c r="EVB316" s="1"/>
      <c r="EVC316" s="1"/>
      <c r="EVD316" s="1"/>
      <c r="EVE316" s="1"/>
      <c r="EVF316" s="1"/>
      <c r="EVG316" s="1"/>
      <c r="EVH316" s="1"/>
      <c r="EVI316" s="1"/>
      <c r="EVJ316" s="1"/>
      <c r="EVK316" s="1"/>
      <c r="EVL316" s="1"/>
      <c r="EVM316" s="1"/>
      <c r="EVN316" s="1"/>
      <c r="EVO316" s="1"/>
      <c r="EVP316" s="1"/>
      <c r="EVQ316" s="1"/>
      <c r="EVR316" s="1"/>
      <c r="EVS316" s="1"/>
      <c r="EVT316" s="1"/>
      <c r="EVU316" s="1"/>
      <c r="EVV316" s="1"/>
      <c r="EVW316" s="1"/>
      <c r="EVX316" s="1"/>
      <c r="EVY316" s="1"/>
      <c r="EVZ316" s="1"/>
      <c r="EWA316" s="1"/>
      <c r="EWB316" s="1"/>
      <c r="EWC316" s="1"/>
      <c r="EWD316" s="1"/>
      <c r="EWE316" s="1"/>
      <c r="EWF316" s="1"/>
      <c r="EWG316" s="1"/>
      <c r="EWH316" s="1"/>
      <c r="EWI316" s="1"/>
      <c r="EWJ316" s="1"/>
      <c r="EWK316" s="1"/>
      <c r="EWL316" s="1"/>
      <c r="EWM316" s="1"/>
      <c r="EWN316" s="1"/>
      <c r="EWO316" s="1"/>
      <c r="EWP316" s="1"/>
      <c r="EWQ316" s="1"/>
      <c r="EWR316" s="1"/>
      <c r="EWS316" s="1"/>
      <c r="EWT316" s="1"/>
      <c r="EWU316" s="1"/>
      <c r="EWV316" s="1"/>
      <c r="EWW316" s="1"/>
      <c r="EWX316" s="1"/>
      <c r="EWY316" s="1"/>
      <c r="EWZ316" s="1"/>
      <c r="EXA316" s="1"/>
      <c r="EXB316" s="1"/>
      <c r="EXC316" s="1"/>
      <c r="EXD316" s="1"/>
      <c r="EXE316" s="1"/>
      <c r="EXF316" s="1"/>
      <c r="EXG316" s="1"/>
      <c r="EXH316" s="1"/>
      <c r="EXI316" s="1"/>
      <c r="EXJ316" s="1"/>
      <c r="EXK316" s="1"/>
      <c r="EXL316" s="1"/>
      <c r="EXM316" s="1"/>
      <c r="EXN316" s="1"/>
      <c r="EXO316" s="1"/>
      <c r="EXP316" s="1"/>
      <c r="EXQ316" s="1"/>
      <c r="EXR316" s="1"/>
      <c r="EXS316" s="1"/>
      <c r="EXT316" s="1"/>
      <c r="EXU316" s="1"/>
      <c r="EXV316" s="1"/>
      <c r="EXW316" s="1"/>
      <c r="EXX316" s="1"/>
      <c r="EXY316" s="1"/>
      <c r="EXZ316" s="1"/>
      <c r="EYA316" s="1"/>
      <c r="EYB316" s="1"/>
      <c r="EYC316" s="1"/>
      <c r="EYD316" s="1"/>
      <c r="EYE316" s="1"/>
      <c r="EYF316" s="1"/>
      <c r="EYG316" s="1"/>
      <c r="EYH316" s="1"/>
      <c r="EYI316" s="1"/>
      <c r="EYJ316" s="1"/>
      <c r="EYK316" s="1"/>
      <c r="EYL316" s="1"/>
      <c r="EYM316" s="1"/>
      <c r="EYN316" s="1"/>
      <c r="EYO316" s="1"/>
      <c r="EYP316" s="1"/>
      <c r="EYQ316" s="1"/>
      <c r="EYR316" s="1"/>
      <c r="EYS316" s="1"/>
      <c r="EYT316" s="1"/>
      <c r="EYU316" s="1"/>
      <c r="EYV316" s="1"/>
      <c r="EYW316" s="1"/>
      <c r="EYX316" s="1"/>
      <c r="EYY316" s="1"/>
      <c r="EYZ316" s="1"/>
      <c r="EZA316" s="1"/>
      <c r="EZB316" s="1"/>
      <c r="EZC316" s="1"/>
      <c r="EZD316" s="1"/>
      <c r="EZE316" s="1"/>
      <c r="EZF316" s="1"/>
      <c r="EZG316" s="1"/>
      <c r="EZH316" s="1"/>
      <c r="EZI316" s="1"/>
      <c r="EZJ316" s="1"/>
      <c r="EZK316" s="1"/>
      <c r="EZL316" s="1"/>
      <c r="EZM316" s="1"/>
      <c r="EZN316" s="1"/>
      <c r="EZO316" s="1"/>
      <c r="EZP316" s="1"/>
      <c r="EZQ316" s="1"/>
      <c r="EZR316" s="1"/>
      <c r="EZS316" s="1"/>
      <c r="EZT316" s="1"/>
      <c r="EZU316" s="1"/>
      <c r="EZV316" s="1"/>
      <c r="EZW316" s="1"/>
      <c r="EZX316" s="1"/>
      <c r="EZY316" s="1"/>
      <c r="EZZ316" s="1"/>
      <c r="FAA316" s="1"/>
      <c r="FAB316" s="1"/>
      <c r="FAC316" s="1"/>
      <c r="FAD316" s="1"/>
      <c r="FAE316" s="1"/>
      <c r="FAF316" s="1"/>
      <c r="FAG316" s="1"/>
      <c r="FAH316" s="1"/>
      <c r="FAI316" s="1"/>
      <c r="FAJ316" s="1"/>
      <c r="FAK316" s="1"/>
      <c r="FAL316" s="1"/>
      <c r="FAM316" s="1"/>
      <c r="FAN316" s="1"/>
      <c r="FAO316" s="1"/>
      <c r="FAP316" s="1"/>
      <c r="FAQ316" s="1"/>
      <c r="FAR316" s="1"/>
      <c r="FAS316" s="1"/>
      <c r="FAT316" s="1"/>
      <c r="FAU316" s="1"/>
      <c r="FAV316" s="1"/>
      <c r="FAW316" s="1"/>
      <c r="FAX316" s="1"/>
      <c r="FAY316" s="1"/>
      <c r="FAZ316" s="1"/>
      <c r="FBA316" s="1"/>
      <c r="FBB316" s="1"/>
      <c r="FBC316" s="1"/>
      <c r="FBD316" s="1"/>
      <c r="FBE316" s="1"/>
      <c r="FBF316" s="1"/>
      <c r="FBG316" s="1"/>
      <c r="FBH316" s="1"/>
      <c r="FBI316" s="1"/>
      <c r="FBJ316" s="1"/>
      <c r="FBK316" s="1"/>
      <c r="FBL316" s="1"/>
      <c r="FBM316" s="1"/>
      <c r="FBN316" s="1"/>
      <c r="FBO316" s="1"/>
      <c r="FBP316" s="1"/>
      <c r="FBQ316" s="1"/>
      <c r="FBR316" s="1"/>
      <c r="FBS316" s="1"/>
      <c r="FBT316" s="1"/>
      <c r="FBU316" s="1"/>
      <c r="FBV316" s="1"/>
      <c r="FBW316" s="1"/>
      <c r="FBX316" s="1"/>
      <c r="FBY316" s="1"/>
      <c r="FBZ316" s="1"/>
      <c r="FCA316" s="1"/>
      <c r="FCB316" s="1"/>
      <c r="FCC316" s="1"/>
      <c r="FCD316" s="1"/>
      <c r="FCE316" s="1"/>
      <c r="FCF316" s="1"/>
      <c r="FCG316" s="1"/>
      <c r="FCH316" s="1"/>
      <c r="FCI316" s="1"/>
      <c r="FCJ316" s="1"/>
      <c r="FCK316" s="1"/>
      <c r="FCL316" s="1"/>
      <c r="FCM316" s="1"/>
      <c r="FCN316" s="1"/>
      <c r="FCO316" s="1"/>
      <c r="FCP316" s="1"/>
      <c r="FCQ316" s="1"/>
      <c r="FCR316" s="1"/>
      <c r="FCS316" s="1"/>
      <c r="FCT316" s="1"/>
      <c r="FCU316" s="1"/>
      <c r="FCV316" s="1"/>
      <c r="FCW316" s="1"/>
      <c r="FCX316" s="1"/>
      <c r="FCY316" s="1"/>
      <c r="FCZ316" s="1"/>
      <c r="FDA316" s="1"/>
      <c r="FDB316" s="1"/>
      <c r="FDC316" s="1"/>
      <c r="FDD316" s="1"/>
      <c r="FDE316" s="1"/>
      <c r="FDF316" s="1"/>
      <c r="FDG316" s="1"/>
      <c r="FDH316" s="1"/>
      <c r="FDI316" s="1"/>
      <c r="FDJ316" s="1"/>
      <c r="FDK316" s="1"/>
      <c r="FDL316" s="1"/>
      <c r="FDM316" s="1"/>
      <c r="FDN316" s="1"/>
      <c r="FDO316" s="1"/>
      <c r="FDP316" s="1"/>
      <c r="FDQ316" s="1"/>
      <c r="FDR316" s="1"/>
      <c r="FDS316" s="1"/>
      <c r="FDT316" s="1"/>
      <c r="FDU316" s="1"/>
      <c r="FDV316" s="1"/>
      <c r="FDW316" s="1"/>
      <c r="FDX316" s="1"/>
      <c r="FDY316" s="1"/>
      <c r="FDZ316" s="1"/>
      <c r="FEA316" s="1"/>
      <c r="FEB316" s="1"/>
      <c r="FEC316" s="1"/>
      <c r="FED316" s="1"/>
      <c r="FEE316" s="1"/>
      <c r="FEF316" s="1"/>
      <c r="FEG316" s="1"/>
      <c r="FEH316" s="1"/>
      <c r="FEI316" s="1"/>
      <c r="FEJ316" s="1"/>
      <c r="FEK316" s="1"/>
      <c r="FEL316" s="1"/>
      <c r="FEM316" s="1"/>
      <c r="FEN316" s="1"/>
      <c r="FEO316" s="1"/>
      <c r="FEP316" s="1"/>
      <c r="FEQ316" s="1"/>
      <c r="FER316" s="1"/>
      <c r="FES316" s="1"/>
      <c r="FET316" s="1"/>
      <c r="FEU316" s="1"/>
      <c r="FEV316" s="1"/>
      <c r="FEW316" s="1"/>
      <c r="FEX316" s="1"/>
      <c r="FEY316" s="1"/>
      <c r="FEZ316" s="1"/>
      <c r="FFA316" s="1"/>
      <c r="FFB316" s="1"/>
      <c r="FFC316" s="1"/>
      <c r="FFD316" s="1"/>
      <c r="FFE316" s="1"/>
      <c r="FFF316" s="1"/>
      <c r="FFG316" s="1"/>
      <c r="FFH316" s="1"/>
      <c r="FFI316" s="1"/>
      <c r="FFJ316" s="1"/>
      <c r="FFK316" s="1"/>
      <c r="FFL316" s="1"/>
      <c r="FFM316" s="1"/>
      <c r="FFN316" s="1"/>
      <c r="FFO316" s="1"/>
      <c r="FFP316" s="1"/>
      <c r="FFQ316" s="1"/>
      <c r="FFR316" s="1"/>
      <c r="FFS316" s="1"/>
      <c r="FFT316" s="1"/>
      <c r="FFU316" s="1"/>
      <c r="FFV316" s="1"/>
      <c r="FFW316" s="1"/>
      <c r="FFX316" s="1"/>
      <c r="FFY316" s="1"/>
      <c r="FFZ316" s="1"/>
      <c r="FGA316" s="1"/>
      <c r="FGB316" s="1"/>
      <c r="FGC316" s="1"/>
      <c r="FGD316" s="1"/>
      <c r="FGE316" s="1"/>
      <c r="FGF316" s="1"/>
      <c r="FGG316" s="1"/>
      <c r="FGH316" s="1"/>
      <c r="FGI316" s="1"/>
      <c r="FGJ316" s="1"/>
      <c r="FGK316" s="1"/>
      <c r="FGL316" s="1"/>
      <c r="FGM316" s="1"/>
      <c r="FGN316" s="1"/>
      <c r="FGO316" s="1"/>
      <c r="FGP316" s="1"/>
      <c r="FGQ316" s="1"/>
      <c r="FGR316" s="1"/>
      <c r="FGS316" s="1"/>
      <c r="FGT316" s="1"/>
      <c r="FGU316" s="1"/>
      <c r="FGV316" s="1"/>
      <c r="FGW316" s="1"/>
      <c r="FGX316" s="1"/>
      <c r="FGY316" s="1"/>
      <c r="FGZ316" s="1"/>
      <c r="FHA316" s="1"/>
      <c r="FHB316" s="1"/>
      <c r="FHC316" s="1"/>
      <c r="FHD316" s="1"/>
      <c r="FHE316" s="1"/>
      <c r="FHF316" s="1"/>
      <c r="FHG316" s="1"/>
      <c r="FHH316" s="1"/>
      <c r="FHI316" s="1"/>
      <c r="FHJ316" s="1"/>
      <c r="FHK316" s="1"/>
      <c r="FHL316" s="1"/>
      <c r="FHM316" s="1"/>
      <c r="FHN316" s="1"/>
      <c r="FHO316" s="1"/>
      <c r="FHP316" s="1"/>
      <c r="FHQ316" s="1"/>
      <c r="FHR316" s="1"/>
      <c r="FHS316" s="1"/>
      <c r="FHT316" s="1"/>
      <c r="FHU316" s="1"/>
      <c r="FHV316" s="1"/>
      <c r="FHW316" s="1"/>
      <c r="FHX316" s="1"/>
      <c r="FHY316" s="1"/>
      <c r="FHZ316" s="1"/>
      <c r="FIA316" s="1"/>
      <c r="FIB316" s="1"/>
      <c r="FIC316" s="1"/>
      <c r="FID316" s="1"/>
      <c r="FIE316" s="1"/>
      <c r="FIF316" s="1"/>
      <c r="FIG316" s="1"/>
      <c r="FIH316" s="1"/>
      <c r="FII316" s="1"/>
      <c r="FIJ316" s="1"/>
      <c r="FIK316" s="1"/>
      <c r="FIL316" s="1"/>
      <c r="FIM316" s="1"/>
      <c r="FIN316" s="1"/>
      <c r="FIO316" s="1"/>
      <c r="FIP316" s="1"/>
      <c r="FIQ316" s="1"/>
      <c r="FIR316" s="1"/>
      <c r="FIS316" s="1"/>
      <c r="FIT316" s="1"/>
      <c r="FIU316" s="1"/>
      <c r="FIV316" s="1"/>
      <c r="FIW316" s="1"/>
      <c r="FIX316" s="1"/>
      <c r="FIY316" s="1"/>
      <c r="FIZ316" s="1"/>
      <c r="FJA316" s="1"/>
      <c r="FJB316" s="1"/>
      <c r="FJC316" s="1"/>
      <c r="FJD316" s="1"/>
      <c r="FJE316" s="1"/>
      <c r="FJF316" s="1"/>
      <c r="FJG316" s="1"/>
      <c r="FJH316" s="1"/>
      <c r="FJI316" s="1"/>
      <c r="FJJ316" s="1"/>
      <c r="FJK316" s="1"/>
      <c r="FJL316" s="1"/>
      <c r="FJM316" s="1"/>
      <c r="FJN316" s="1"/>
      <c r="FJO316" s="1"/>
      <c r="FJP316" s="1"/>
      <c r="FJQ316" s="1"/>
      <c r="FJR316" s="1"/>
      <c r="FJS316" s="1"/>
      <c r="FJT316" s="1"/>
      <c r="FJU316" s="1"/>
      <c r="FJV316" s="1"/>
      <c r="FJW316" s="1"/>
      <c r="FJX316" s="1"/>
      <c r="FJY316" s="1"/>
      <c r="FJZ316" s="1"/>
      <c r="FKA316" s="1"/>
      <c r="FKB316" s="1"/>
      <c r="FKC316" s="1"/>
      <c r="FKD316" s="1"/>
      <c r="FKE316" s="1"/>
      <c r="FKF316" s="1"/>
      <c r="FKG316" s="1"/>
      <c r="FKH316" s="1"/>
      <c r="FKI316" s="1"/>
      <c r="FKJ316" s="1"/>
      <c r="FKK316" s="1"/>
      <c r="FKL316" s="1"/>
      <c r="FKM316" s="1"/>
      <c r="FKN316" s="1"/>
      <c r="FKO316" s="1"/>
      <c r="FKP316" s="1"/>
      <c r="FKQ316" s="1"/>
      <c r="FKR316" s="1"/>
      <c r="FKS316" s="1"/>
      <c r="FKT316" s="1"/>
      <c r="FKU316" s="1"/>
      <c r="FKV316" s="1"/>
      <c r="FKW316" s="1"/>
      <c r="FKX316" s="1"/>
      <c r="FKY316" s="1"/>
      <c r="FKZ316" s="1"/>
      <c r="FLA316" s="1"/>
      <c r="FLB316" s="1"/>
      <c r="FLC316" s="1"/>
      <c r="FLD316" s="1"/>
      <c r="FLE316" s="1"/>
      <c r="FLF316" s="1"/>
      <c r="FLG316" s="1"/>
      <c r="FLH316" s="1"/>
      <c r="FLI316" s="1"/>
      <c r="FLJ316" s="1"/>
      <c r="FLK316" s="1"/>
      <c r="FLL316" s="1"/>
      <c r="FLM316" s="1"/>
      <c r="FLN316" s="1"/>
      <c r="FLO316" s="1"/>
      <c r="FLP316" s="1"/>
      <c r="FLQ316" s="1"/>
      <c r="FLR316" s="1"/>
      <c r="FLS316" s="1"/>
      <c r="FLT316" s="1"/>
      <c r="FLU316" s="1"/>
      <c r="FLV316" s="1"/>
      <c r="FLW316" s="1"/>
      <c r="FLX316" s="1"/>
      <c r="FLY316" s="1"/>
      <c r="FLZ316" s="1"/>
      <c r="FMA316" s="1"/>
      <c r="FMB316" s="1"/>
      <c r="FMC316" s="1"/>
      <c r="FMD316" s="1"/>
      <c r="FME316" s="1"/>
      <c r="FMF316" s="1"/>
      <c r="FMG316" s="1"/>
      <c r="FMH316" s="1"/>
      <c r="FMI316" s="1"/>
      <c r="FMJ316" s="1"/>
      <c r="FMK316" s="1"/>
      <c r="FML316" s="1"/>
      <c r="FMM316" s="1"/>
      <c r="FMN316" s="1"/>
      <c r="FMO316" s="1"/>
      <c r="FMP316" s="1"/>
      <c r="FMQ316" s="1"/>
      <c r="FMR316" s="1"/>
      <c r="FMS316" s="1"/>
      <c r="FMT316" s="1"/>
      <c r="FMU316" s="1"/>
      <c r="FMV316" s="1"/>
      <c r="FMW316" s="1"/>
      <c r="FMX316" s="1"/>
      <c r="FMY316" s="1"/>
      <c r="FMZ316" s="1"/>
      <c r="FNA316" s="1"/>
      <c r="FNB316" s="1"/>
      <c r="FNC316" s="1"/>
      <c r="FND316" s="1"/>
      <c r="FNE316" s="1"/>
      <c r="FNF316" s="1"/>
      <c r="FNG316" s="1"/>
      <c r="FNH316" s="1"/>
      <c r="FNI316" s="1"/>
      <c r="FNJ316" s="1"/>
      <c r="FNK316" s="1"/>
      <c r="FNL316" s="1"/>
      <c r="FNM316" s="1"/>
      <c r="FNN316" s="1"/>
      <c r="FNO316" s="1"/>
      <c r="FNP316" s="1"/>
      <c r="FNQ316" s="1"/>
      <c r="FNR316" s="1"/>
      <c r="FNS316" s="1"/>
      <c r="FNT316" s="1"/>
      <c r="FNU316" s="1"/>
      <c r="FNV316" s="1"/>
      <c r="FNW316" s="1"/>
      <c r="FNX316" s="1"/>
      <c r="FNY316" s="1"/>
      <c r="FNZ316" s="1"/>
      <c r="FOA316" s="1"/>
      <c r="FOB316" s="1"/>
      <c r="FOC316" s="1"/>
      <c r="FOD316" s="1"/>
      <c r="FOE316" s="1"/>
      <c r="FOF316" s="1"/>
      <c r="FOG316" s="1"/>
      <c r="FOH316" s="1"/>
      <c r="FOI316" s="1"/>
      <c r="FOJ316" s="1"/>
      <c r="FOK316" s="1"/>
      <c r="FOL316" s="1"/>
      <c r="FOM316" s="1"/>
      <c r="FON316" s="1"/>
      <c r="FOO316" s="1"/>
      <c r="FOP316" s="1"/>
      <c r="FOQ316" s="1"/>
      <c r="FOR316" s="1"/>
      <c r="FOS316" s="1"/>
      <c r="FOT316" s="1"/>
      <c r="FOU316" s="1"/>
      <c r="FOV316" s="1"/>
      <c r="FOW316" s="1"/>
      <c r="FOX316" s="1"/>
      <c r="FOY316" s="1"/>
      <c r="FOZ316" s="1"/>
      <c r="FPA316" s="1"/>
      <c r="FPB316" s="1"/>
      <c r="FPC316" s="1"/>
      <c r="FPD316" s="1"/>
      <c r="FPE316" s="1"/>
      <c r="FPF316" s="1"/>
      <c r="FPG316" s="1"/>
      <c r="FPH316" s="1"/>
      <c r="FPI316" s="1"/>
      <c r="FPJ316" s="1"/>
      <c r="FPK316" s="1"/>
      <c r="FPL316" s="1"/>
      <c r="FPM316" s="1"/>
      <c r="FPN316" s="1"/>
      <c r="FPO316" s="1"/>
      <c r="FPP316" s="1"/>
      <c r="FPQ316" s="1"/>
      <c r="FPR316" s="1"/>
      <c r="FPS316" s="1"/>
      <c r="FPT316" s="1"/>
      <c r="FPU316" s="1"/>
      <c r="FPV316" s="1"/>
      <c r="FPW316" s="1"/>
      <c r="FPX316" s="1"/>
      <c r="FPY316" s="1"/>
      <c r="FPZ316" s="1"/>
      <c r="FQA316" s="1"/>
      <c r="FQB316" s="1"/>
      <c r="FQC316" s="1"/>
      <c r="FQD316" s="1"/>
      <c r="FQE316" s="1"/>
      <c r="FQF316" s="1"/>
      <c r="FQG316" s="1"/>
      <c r="FQH316" s="1"/>
      <c r="FQI316" s="1"/>
      <c r="FQJ316" s="1"/>
      <c r="FQK316" s="1"/>
      <c r="FQL316" s="1"/>
      <c r="FQM316" s="1"/>
      <c r="FQN316" s="1"/>
      <c r="FQO316" s="1"/>
      <c r="FQP316" s="1"/>
      <c r="FQQ316" s="1"/>
      <c r="FQR316" s="1"/>
      <c r="FQS316" s="1"/>
      <c r="FQT316" s="1"/>
      <c r="FQU316" s="1"/>
      <c r="FQV316" s="1"/>
      <c r="FQW316" s="1"/>
      <c r="FQX316" s="1"/>
      <c r="FQY316" s="1"/>
      <c r="FQZ316" s="1"/>
      <c r="FRA316" s="1"/>
      <c r="FRB316" s="1"/>
      <c r="FRC316" s="1"/>
      <c r="FRD316" s="1"/>
      <c r="FRE316" s="1"/>
      <c r="FRF316" s="1"/>
      <c r="FRG316" s="1"/>
      <c r="FRH316" s="1"/>
      <c r="FRI316" s="1"/>
      <c r="FRJ316" s="1"/>
      <c r="FRK316" s="1"/>
      <c r="FRL316" s="1"/>
      <c r="FRM316" s="1"/>
      <c r="FRN316" s="1"/>
      <c r="FRO316" s="1"/>
      <c r="FRP316" s="1"/>
      <c r="FRQ316" s="1"/>
      <c r="FRR316" s="1"/>
      <c r="FRS316" s="1"/>
      <c r="FRT316" s="1"/>
      <c r="FRU316" s="1"/>
      <c r="FRV316" s="1"/>
      <c r="FRW316" s="1"/>
      <c r="FRX316" s="1"/>
      <c r="FRY316" s="1"/>
      <c r="FRZ316" s="1"/>
      <c r="FSA316" s="1"/>
      <c r="FSB316" s="1"/>
      <c r="FSC316" s="1"/>
      <c r="FSD316" s="1"/>
      <c r="FSE316" s="1"/>
      <c r="FSF316" s="1"/>
      <c r="FSG316" s="1"/>
      <c r="FSH316" s="1"/>
      <c r="FSI316" s="1"/>
      <c r="FSJ316" s="1"/>
      <c r="FSK316" s="1"/>
      <c r="FSL316" s="1"/>
      <c r="FSM316" s="1"/>
      <c r="FSN316" s="1"/>
      <c r="FSO316" s="1"/>
      <c r="FSP316" s="1"/>
      <c r="FSQ316" s="1"/>
      <c r="FSR316" s="1"/>
      <c r="FSS316" s="1"/>
      <c r="FST316" s="1"/>
      <c r="FSU316" s="1"/>
      <c r="FSV316" s="1"/>
      <c r="FSW316" s="1"/>
      <c r="FSX316" s="1"/>
      <c r="FSY316" s="1"/>
      <c r="FSZ316" s="1"/>
      <c r="FTA316" s="1"/>
      <c r="FTB316" s="1"/>
      <c r="FTC316" s="1"/>
      <c r="FTD316" s="1"/>
      <c r="FTE316" s="1"/>
      <c r="FTF316" s="1"/>
      <c r="FTG316" s="1"/>
      <c r="FTH316" s="1"/>
      <c r="FTI316" s="1"/>
      <c r="FTJ316" s="1"/>
      <c r="FTK316" s="1"/>
      <c r="FTL316" s="1"/>
      <c r="FTM316" s="1"/>
      <c r="FTN316" s="1"/>
      <c r="FTO316" s="1"/>
      <c r="FTP316" s="1"/>
      <c r="FTQ316" s="1"/>
      <c r="FTR316" s="1"/>
      <c r="FTS316" s="1"/>
      <c r="FTT316" s="1"/>
      <c r="FTU316" s="1"/>
      <c r="FTV316" s="1"/>
      <c r="FTW316" s="1"/>
      <c r="FTX316" s="1"/>
      <c r="FTY316" s="1"/>
      <c r="FTZ316" s="1"/>
      <c r="FUA316" s="1"/>
      <c r="FUB316" s="1"/>
      <c r="FUC316" s="1"/>
      <c r="FUD316" s="1"/>
      <c r="FUE316" s="1"/>
      <c r="FUF316" s="1"/>
      <c r="FUG316" s="1"/>
      <c r="FUH316" s="1"/>
      <c r="FUI316" s="1"/>
      <c r="FUJ316" s="1"/>
      <c r="FUK316" s="1"/>
      <c r="FUL316" s="1"/>
      <c r="FUM316" s="1"/>
      <c r="FUN316" s="1"/>
      <c r="FUO316" s="1"/>
      <c r="FUP316" s="1"/>
      <c r="FUQ316" s="1"/>
      <c r="FUR316" s="1"/>
      <c r="FUS316" s="1"/>
      <c r="FUT316" s="1"/>
      <c r="FUU316" s="1"/>
      <c r="FUV316" s="1"/>
      <c r="FUW316" s="1"/>
      <c r="FUX316" s="1"/>
      <c r="FUY316" s="1"/>
      <c r="FUZ316" s="1"/>
      <c r="FVA316" s="1"/>
      <c r="FVB316" s="1"/>
      <c r="FVC316" s="1"/>
      <c r="FVD316" s="1"/>
      <c r="FVE316" s="1"/>
      <c r="FVF316" s="1"/>
      <c r="FVG316" s="1"/>
      <c r="FVH316" s="1"/>
      <c r="FVI316" s="1"/>
      <c r="FVJ316" s="1"/>
      <c r="FVK316" s="1"/>
      <c r="FVL316" s="1"/>
      <c r="FVM316" s="1"/>
      <c r="FVN316" s="1"/>
      <c r="FVO316" s="1"/>
      <c r="FVP316" s="1"/>
      <c r="FVQ316" s="1"/>
      <c r="FVR316" s="1"/>
      <c r="FVS316" s="1"/>
      <c r="FVT316" s="1"/>
      <c r="FVU316" s="1"/>
      <c r="FVV316" s="1"/>
      <c r="FVW316" s="1"/>
      <c r="FVX316" s="1"/>
      <c r="FVY316" s="1"/>
      <c r="FVZ316" s="1"/>
      <c r="FWA316" s="1"/>
      <c r="FWB316" s="1"/>
      <c r="FWC316" s="1"/>
      <c r="FWD316" s="1"/>
      <c r="FWE316" s="1"/>
      <c r="FWF316" s="1"/>
      <c r="FWG316" s="1"/>
      <c r="FWH316" s="1"/>
      <c r="FWI316" s="1"/>
      <c r="FWJ316" s="1"/>
      <c r="FWK316" s="1"/>
      <c r="FWL316" s="1"/>
      <c r="FWM316" s="1"/>
      <c r="FWN316" s="1"/>
      <c r="FWO316" s="1"/>
      <c r="FWP316" s="1"/>
      <c r="FWQ316" s="1"/>
      <c r="FWR316" s="1"/>
      <c r="FWS316" s="1"/>
      <c r="FWT316" s="1"/>
      <c r="FWU316" s="1"/>
      <c r="FWV316" s="1"/>
      <c r="FWW316" s="1"/>
      <c r="FWX316" s="1"/>
      <c r="FWY316" s="1"/>
      <c r="FWZ316" s="1"/>
      <c r="FXA316" s="1"/>
      <c r="FXB316" s="1"/>
      <c r="FXC316" s="1"/>
      <c r="FXD316" s="1"/>
      <c r="FXE316" s="1"/>
      <c r="FXF316" s="1"/>
      <c r="FXG316" s="1"/>
      <c r="FXH316" s="1"/>
      <c r="FXI316" s="1"/>
      <c r="FXJ316" s="1"/>
      <c r="FXK316" s="1"/>
      <c r="FXL316" s="1"/>
      <c r="FXM316" s="1"/>
      <c r="FXN316" s="1"/>
      <c r="FXO316" s="1"/>
      <c r="FXP316" s="1"/>
      <c r="FXQ316" s="1"/>
      <c r="FXR316" s="1"/>
      <c r="FXS316" s="1"/>
      <c r="FXT316" s="1"/>
      <c r="FXU316" s="1"/>
      <c r="FXV316" s="1"/>
      <c r="FXW316" s="1"/>
      <c r="FXX316" s="1"/>
      <c r="FXY316" s="1"/>
      <c r="FXZ316" s="1"/>
      <c r="FYA316" s="1"/>
      <c r="FYB316" s="1"/>
      <c r="FYC316" s="1"/>
      <c r="FYD316" s="1"/>
      <c r="FYE316" s="1"/>
      <c r="FYF316" s="1"/>
      <c r="FYG316" s="1"/>
      <c r="FYH316" s="1"/>
      <c r="FYI316" s="1"/>
      <c r="FYJ316" s="1"/>
      <c r="FYK316" s="1"/>
      <c r="FYL316" s="1"/>
      <c r="FYM316" s="1"/>
      <c r="FYN316" s="1"/>
      <c r="FYO316" s="1"/>
      <c r="FYP316" s="1"/>
      <c r="FYQ316" s="1"/>
      <c r="FYR316" s="1"/>
      <c r="FYS316" s="1"/>
      <c r="FYT316" s="1"/>
      <c r="FYU316" s="1"/>
      <c r="FYV316" s="1"/>
      <c r="FYW316" s="1"/>
      <c r="FYX316" s="1"/>
      <c r="FYY316" s="1"/>
      <c r="FYZ316" s="1"/>
      <c r="FZA316" s="1"/>
      <c r="FZB316" s="1"/>
      <c r="FZC316" s="1"/>
      <c r="FZD316" s="1"/>
      <c r="FZE316" s="1"/>
      <c r="FZF316" s="1"/>
      <c r="FZG316" s="1"/>
      <c r="FZH316" s="1"/>
      <c r="FZI316" s="1"/>
      <c r="FZJ316" s="1"/>
      <c r="FZK316" s="1"/>
      <c r="FZL316" s="1"/>
      <c r="FZM316" s="1"/>
      <c r="FZN316" s="1"/>
      <c r="FZO316" s="1"/>
      <c r="FZP316" s="1"/>
      <c r="FZQ316" s="1"/>
      <c r="FZR316" s="1"/>
      <c r="FZS316" s="1"/>
      <c r="FZT316" s="1"/>
      <c r="FZU316" s="1"/>
      <c r="FZV316" s="1"/>
      <c r="FZW316" s="1"/>
      <c r="FZX316" s="1"/>
      <c r="FZY316" s="1"/>
      <c r="FZZ316" s="1"/>
      <c r="GAA316" s="1"/>
      <c r="GAB316" s="1"/>
      <c r="GAC316" s="1"/>
      <c r="GAD316" s="1"/>
      <c r="GAE316" s="1"/>
      <c r="GAF316" s="1"/>
      <c r="GAG316" s="1"/>
      <c r="GAH316" s="1"/>
      <c r="GAI316" s="1"/>
      <c r="GAJ316" s="1"/>
      <c r="GAK316" s="1"/>
      <c r="GAL316" s="1"/>
      <c r="GAM316" s="1"/>
      <c r="GAN316" s="1"/>
      <c r="GAO316" s="1"/>
      <c r="GAP316" s="1"/>
      <c r="GAQ316" s="1"/>
      <c r="GAR316" s="1"/>
      <c r="GAS316" s="1"/>
      <c r="GAT316" s="1"/>
      <c r="GAU316" s="1"/>
      <c r="GAV316" s="1"/>
      <c r="GAW316" s="1"/>
      <c r="GAX316" s="1"/>
      <c r="GAY316" s="1"/>
      <c r="GAZ316" s="1"/>
      <c r="GBA316" s="1"/>
      <c r="GBB316" s="1"/>
      <c r="GBC316" s="1"/>
      <c r="GBD316" s="1"/>
      <c r="GBE316" s="1"/>
      <c r="GBF316" s="1"/>
      <c r="GBG316" s="1"/>
      <c r="GBH316" s="1"/>
      <c r="GBI316" s="1"/>
      <c r="GBJ316" s="1"/>
      <c r="GBK316" s="1"/>
      <c r="GBL316" s="1"/>
      <c r="GBM316" s="1"/>
      <c r="GBN316" s="1"/>
      <c r="GBO316" s="1"/>
      <c r="GBP316" s="1"/>
      <c r="GBQ316" s="1"/>
      <c r="GBR316" s="1"/>
      <c r="GBS316" s="1"/>
      <c r="GBT316" s="1"/>
      <c r="GBU316" s="1"/>
      <c r="GBV316" s="1"/>
      <c r="GBW316" s="1"/>
      <c r="GBX316" s="1"/>
      <c r="GBY316" s="1"/>
      <c r="GBZ316" s="1"/>
      <c r="GCA316" s="1"/>
      <c r="GCB316" s="1"/>
      <c r="GCC316" s="1"/>
      <c r="GCD316" s="1"/>
      <c r="GCE316" s="1"/>
      <c r="GCF316" s="1"/>
      <c r="GCG316" s="1"/>
      <c r="GCH316" s="1"/>
      <c r="GCI316" s="1"/>
      <c r="GCJ316" s="1"/>
      <c r="GCK316" s="1"/>
      <c r="GCL316" s="1"/>
      <c r="GCM316" s="1"/>
      <c r="GCN316" s="1"/>
      <c r="GCO316" s="1"/>
      <c r="GCP316" s="1"/>
      <c r="GCQ316" s="1"/>
      <c r="GCR316" s="1"/>
      <c r="GCS316" s="1"/>
      <c r="GCT316" s="1"/>
      <c r="GCU316" s="1"/>
      <c r="GCV316" s="1"/>
      <c r="GCW316" s="1"/>
      <c r="GCX316" s="1"/>
      <c r="GCY316" s="1"/>
      <c r="GCZ316" s="1"/>
      <c r="GDA316" s="1"/>
      <c r="GDB316" s="1"/>
      <c r="GDC316" s="1"/>
      <c r="GDD316" s="1"/>
      <c r="GDE316" s="1"/>
      <c r="GDF316" s="1"/>
      <c r="GDG316" s="1"/>
      <c r="GDH316" s="1"/>
      <c r="GDI316" s="1"/>
      <c r="GDJ316" s="1"/>
      <c r="GDK316" s="1"/>
      <c r="GDL316" s="1"/>
      <c r="GDM316" s="1"/>
      <c r="GDN316" s="1"/>
      <c r="GDO316" s="1"/>
      <c r="GDP316" s="1"/>
      <c r="GDQ316" s="1"/>
      <c r="GDR316" s="1"/>
      <c r="GDS316" s="1"/>
      <c r="GDT316" s="1"/>
      <c r="GDU316" s="1"/>
      <c r="GDV316" s="1"/>
      <c r="GDW316" s="1"/>
      <c r="GDX316" s="1"/>
      <c r="GDY316" s="1"/>
      <c r="GDZ316" s="1"/>
      <c r="GEA316" s="1"/>
      <c r="GEB316" s="1"/>
      <c r="GEC316" s="1"/>
      <c r="GED316" s="1"/>
      <c r="GEE316" s="1"/>
      <c r="GEF316" s="1"/>
      <c r="GEG316" s="1"/>
      <c r="GEH316" s="1"/>
      <c r="GEI316" s="1"/>
      <c r="GEJ316" s="1"/>
      <c r="GEK316" s="1"/>
      <c r="GEL316" s="1"/>
      <c r="GEM316" s="1"/>
      <c r="GEN316" s="1"/>
      <c r="GEO316" s="1"/>
      <c r="GEP316" s="1"/>
      <c r="GEQ316" s="1"/>
      <c r="GER316" s="1"/>
      <c r="GES316" s="1"/>
      <c r="GET316" s="1"/>
      <c r="GEU316" s="1"/>
      <c r="GEV316" s="1"/>
      <c r="GEW316" s="1"/>
      <c r="GEX316" s="1"/>
      <c r="GEY316" s="1"/>
      <c r="GEZ316" s="1"/>
      <c r="GFA316" s="1"/>
      <c r="GFB316" s="1"/>
      <c r="GFC316" s="1"/>
      <c r="GFD316" s="1"/>
      <c r="GFE316" s="1"/>
      <c r="GFF316" s="1"/>
      <c r="GFG316" s="1"/>
      <c r="GFH316" s="1"/>
      <c r="GFI316" s="1"/>
      <c r="GFJ316" s="1"/>
      <c r="GFK316" s="1"/>
      <c r="GFL316" s="1"/>
      <c r="GFM316" s="1"/>
      <c r="GFN316" s="1"/>
      <c r="GFO316" s="1"/>
      <c r="GFP316" s="1"/>
      <c r="GFQ316" s="1"/>
      <c r="GFR316" s="1"/>
      <c r="GFS316" s="1"/>
      <c r="GFT316" s="1"/>
      <c r="GFU316" s="1"/>
      <c r="GFV316" s="1"/>
      <c r="GFW316" s="1"/>
      <c r="GFX316" s="1"/>
      <c r="GFY316" s="1"/>
      <c r="GFZ316" s="1"/>
      <c r="GGA316" s="1"/>
      <c r="GGB316" s="1"/>
      <c r="GGC316" s="1"/>
      <c r="GGD316" s="1"/>
      <c r="GGE316" s="1"/>
      <c r="GGF316" s="1"/>
      <c r="GGG316" s="1"/>
      <c r="GGH316" s="1"/>
      <c r="GGI316" s="1"/>
      <c r="GGJ316" s="1"/>
      <c r="GGK316" s="1"/>
      <c r="GGL316" s="1"/>
      <c r="GGM316" s="1"/>
      <c r="GGN316" s="1"/>
      <c r="GGO316" s="1"/>
      <c r="GGP316" s="1"/>
      <c r="GGQ316" s="1"/>
      <c r="GGR316" s="1"/>
      <c r="GGS316" s="1"/>
      <c r="GGT316" s="1"/>
      <c r="GGU316" s="1"/>
      <c r="GGV316" s="1"/>
      <c r="GGW316" s="1"/>
      <c r="GGX316" s="1"/>
      <c r="GGY316" s="1"/>
      <c r="GGZ316" s="1"/>
      <c r="GHA316" s="1"/>
      <c r="GHB316" s="1"/>
      <c r="GHC316" s="1"/>
      <c r="GHD316" s="1"/>
      <c r="GHE316" s="1"/>
      <c r="GHF316" s="1"/>
      <c r="GHG316" s="1"/>
      <c r="GHH316" s="1"/>
      <c r="GHI316" s="1"/>
      <c r="GHJ316" s="1"/>
      <c r="GHK316" s="1"/>
      <c r="GHL316" s="1"/>
      <c r="GHM316" s="1"/>
      <c r="GHN316" s="1"/>
      <c r="GHO316" s="1"/>
      <c r="GHP316" s="1"/>
      <c r="GHQ316" s="1"/>
      <c r="GHR316" s="1"/>
      <c r="GHS316" s="1"/>
      <c r="GHT316" s="1"/>
      <c r="GHU316" s="1"/>
      <c r="GHV316" s="1"/>
      <c r="GHW316" s="1"/>
      <c r="GHX316" s="1"/>
      <c r="GHY316" s="1"/>
      <c r="GHZ316" s="1"/>
      <c r="GIA316" s="1"/>
      <c r="GIB316" s="1"/>
      <c r="GIC316" s="1"/>
      <c r="GID316" s="1"/>
      <c r="GIE316" s="1"/>
      <c r="GIF316" s="1"/>
      <c r="GIG316" s="1"/>
      <c r="GIH316" s="1"/>
      <c r="GII316" s="1"/>
      <c r="GIJ316" s="1"/>
      <c r="GIK316" s="1"/>
      <c r="GIL316" s="1"/>
      <c r="GIM316" s="1"/>
      <c r="GIN316" s="1"/>
      <c r="GIO316" s="1"/>
      <c r="GIP316" s="1"/>
      <c r="GIQ316" s="1"/>
      <c r="GIR316" s="1"/>
      <c r="GIS316" s="1"/>
      <c r="GIT316" s="1"/>
      <c r="GIU316" s="1"/>
      <c r="GIV316" s="1"/>
      <c r="GIW316" s="1"/>
      <c r="GIX316" s="1"/>
      <c r="GIY316" s="1"/>
      <c r="GIZ316" s="1"/>
      <c r="GJA316" s="1"/>
      <c r="GJB316" s="1"/>
      <c r="GJC316" s="1"/>
      <c r="GJD316" s="1"/>
      <c r="GJE316" s="1"/>
      <c r="GJF316" s="1"/>
      <c r="GJG316" s="1"/>
      <c r="GJH316" s="1"/>
      <c r="GJI316" s="1"/>
      <c r="GJJ316" s="1"/>
      <c r="GJK316" s="1"/>
      <c r="GJL316" s="1"/>
      <c r="GJM316" s="1"/>
      <c r="GJN316" s="1"/>
      <c r="GJO316" s="1"/>
      <c r="GJP316" s="1"/>
      <c r="GJQ316" s="1"/>
      <c r="GJR316" s="1"/>
      <c r="GJS316" s="1"/>
      <c r="GJT316" s="1"/>
      <c r="GJU316" s="1"/>
      <c r="GJV316" s="1"/>
      <c r="GJW316" s="1"/>
      <c r="GJX316" s="1"/>
      <c r="GJY316" s="1"/>
      <c r="GJZ316" s="1"/>
      <c r="GKA316" s="1"/>
      <c r="GKB316" s="1"/>
      <c r="GKC316" s="1"/>
      <c r="GKD316" s="1"/>
      <c r="GKE316" s="1"/>
      <c r="GKF316" s="1"/>
      <c r="GKG316" s="1"/>
      <c r="GKH316" s="1"/>
      <c r="GKI316" s="1"/>
      <c r="GKJ316" s="1"/>
      <c r="GKK316" s="1"/>
      <c r="GKL316" s="1"/>
      <c r="GKM316" s="1"/>
      <c r="GKN316" s="1"/>
      <c r="GKO316" s="1"/>
      <c r="GKP316" s="1"/>
      <c r="GKQ316" s="1"/>
      <c r="GKR316" s="1"/>
      <c r="GKS316" s="1"/>
      <c r="GKT316" s="1"/>
      <c r="GKU316" s="1"/>
      <c r="GKV316" s="1"/>
      <c r="GKW316" s="1"/>
      <c r="GKX316" s="1"/>
      <c r="GKY316" s="1"/>
      <c r="GKZ316" s="1"/>
      <c r="GLA316" s="1"/>
      <c r="GLB316" s="1"/>
      <c r="GLC316" s="1"/>
      <c r="GLD316" s="1"/>
      <c r="GLE316" s="1"/>
      <c r="GLF316" s="1"/>
      <c r="GLG316" s="1"/>
      <c r="GLH316" s="1"/>
      <c r="GLI316" s="1"/>
      <c r="GLJ316" s="1"/>
      <c r="GLK316" s="1"/>
      <c r="GLL316" s="1"/>
      <c r="GLM316" s="1"/>
      <c r="GLN316" s="1"/>
      <c r="GLO316" s="1"/>
      <c r="GLP316" s="1"/>
      <c r="GLQ316" s="1"/>
      <c r="GLR316" s="1"/>
      <c r="GLS316" s="1"/>
      <c r="GLT316" s="1"/>
      <c r="GLU316" s="1"/>
      <c r="GLV316" s="1"/>
      <c r="GLW316" s="1"/>
      <c r="GLX316" s="1"/>
      <c r="GLY316" s="1"/>
      <c r="GLZ316" s="1"/>
      <c r="GMA316" s="1"/>
      <c r="GMB316" s="1"/>
      <c r="GMC316" s="1"/>
      <c r="GMD316" s="1"/>
      <c r="GME316" s="1"/>
      <c r="GMF316" s="1"/>
      <c r="GMG316" s="1"/>
      <c r="GMH316" s="1"/>
      <c r="GMI316" s="1"/>
      <c r="GMJ316" s="1"/>
      <c r="GMK316" s="1"/>
      <c r="GML316" s="1"/>
      <c r="GMM316" s="1"/>
      <c r="GMN316" s="1"/>
      <c r="GMO316" s="1"/>
      <c r="GMP316" s="1"/>
      <c r="GMQ316" s="1"/>
      <c r="GMR316" s="1"/>
      <c r="GMS316" s="1"/>
      <c r="GMT316" s="1"/>
      <c r="GMU316" s="1"/>
      <c r="GMV316" s="1"/>
      <c r="GMW316" s="1"/>
      <c r="GMX316" s="1"/>
      <c r="GMY316" s="1"/>
      <c r="GMZ316" s="1"/>
      <c r="GNA316" s="1"/>
      <c r="GNB316" s="1"/>
      <c r="GNC316" s="1"/>
      <c r="GND316" s="1"/>
      <c r="GNE316" s="1"/>
      <c r="GNF316" s="1"/>
      <c r="GNG316" s="1"/>
      <c r="GNH316" s="1"/>
      <c r="GNI316" s="1"/>
      <c r="GNJ316" s="1"/>
      <c r="GNK316" s="1"/>
      <c r="GNL316" s="1"/>
      <c r="GNM316" s="1"/>
      <c r="GNN316" s="1"/>
      <c r="GNO316" s="1"/>
      <c r="GNP316" s="1"/>
      <c r="GNQ316" s="1"/>
      <c r="GNR316" s="1"/>
      <c r="GNS316" s="1"/>
      <c r="GNT316" s="1"/>
      <c r="GNU316" s="1"/>
      <c r="GNV316" s="1"/>
      <c r="GNW316" s="1"/>
      <c r="GNX316" s="1"/>
      <c r="GNY316" s="1"/>
      <c r="GNZ316" s="1"/>
      <c r="GOA316" s="1"/>
      <c r="GOB316" s="1"/>
      <c r="GOC316" s="1"/>
      <c r="GOD316" s="1"/>
      <c r="GOE316" s="1"/>
      <c r="GOF316" s="1"/>
      <c r="GOG316" s="1"/>
      <c r="GOH316" s="1"/>
      <c r="GOI316" s="1"/>
      <c r="GOJ316" s="1"/>
      <c r="GOK316" s="1"/>
      <c r="GOL316" s="1"/>
      <c r="GOM316" s="1"/>
      <c r="GON316" s="1"/>
      <c r="GOO316" s="1"/>
      <c r="GOP316" s="1"/>
      <c r="GOQ316" s="1"/>
      <c r="GOR316" s="1"/>
      <c r="GOS316" s="1"/>
      <c r="GOT316" s="1"/>
      <c r="GOU316" s="1"/>
      <c r="GOV316" s="1"/>
      <c r="GOW316" s="1"/>
      <c r="GOX316" s="1"/>
      <c r="GOY316" s="1"/>
      <c r="GOZ316" s="1"/>
      <c r="GPA316" s="1"/>
      <c r="GPB316" s="1"/>
      <c r="GPC316" s="1"/>
      <c r="GPD316" s="1"/>
      <c r="GPE316" s="1"/>
      <c r="GPF316" s="1"/>
      <c r="GPG316" s="1"/>
      <c r="GPH316" s="1"/>
      <c r="GPI316" s="1"/>
      <c r="GPJ316" s="1"/>
      <c r="GPK316" s="1"/>
      <c r="GPL316" s="1"/>
      <c r="GPM316" s="1"/>
      <c r="GPN316" s="1"/>
      <c r="GPO316" s="1"/>
      <c r="GPP316" s="1"/>
      <c r="GPQ316" s="1"/>
      <c r="GPR316" s="1"/>
      <c r="GPS316" s="1"/>
      <c r="GPT316" s="1"/>
      <c r="GPU316" s="1"/>
      <c r="GPV316" s="1"/>
      <c r="GPW316" s="1"/>
      <c r="GPX316" s="1"/>
      <c r="GPY316" s="1"/>
      <c r="GPZ316" s="1"/>
      <c r="GQA316" s="1"/>
      <c r="GQB316" s="1"/>
      <c r="GQC316" s="1"/>
      <c r="GQD316" s="1"/>
      <c r="GQE316" s="1"/>
      <c r="GQF316" s="1"/>
      <c r="GQG316" s="1"/>
      <c r="GQH316" s="1"/>
      <c r="GQI316" s="1"/>
      <c r="GQJ316" s="1"/>
      <c r="GQK316" s="1"/>
      <c r="GQL316" s="1"/>
      <c r="GQM316" s="1"/>
      <c r="GQN316" s="1"/>
      <c r="GQO316" s="1"/>
      <c r="GQP316" s="1"/>
      <c r="GQQ316" s="1"/>
      <c r="GQR316" s="1"/>
      <c r="GQS316" s="1"/>
      <c r="GQT316" s="1"/>
      <c r="GQU316" s="1"/>
      <c r="GQV316" s="1"/>
      <c r="GQW316" s="1"/>
      <c r="GQX316" s="1"/>
      <c r="GQY316" s="1"/>
      <c r="GQZ316" s="1"/>
      <c r="GRA316" s="1"/>
      <c r="GRB316" s="1"/>
      <c r="GRC316" s="1"/>
      <c r="GRD316" s="1"/>
      <c r="GRE316" s="1"/>
      <c r="GRF316" s="1"/>
      <c r="GRG316" s="1"/>
      <c r="GRH316" s="1"/>
      <c r="GRI316" s="1"/>
      <c r="GRJ316" s="1"/>
      <c r="GRK316" s="1"/>
      <c r="GRL316" s="1"/>
      <c r="GRM316" s="1"/>
      <c r="GRN316" s="1"/>
      <c r="GRO316" s="1"/>
      <c r="GRP316" s="1"/>
      <c r="GRQ316" s="1"/>
      <c r="GRR316" s="1"/>
      <c r="GRS316" s="1"/>
      <c r="GRT316" s="1"/>
      <c r="GRU316" s="1"/>
      <c r="GRV316" s="1"/>
      <c r="GRW316" s="1"/>
      <c r="GRX316" s="1"/>
      <c r="GRY316" s="1"/>
      <c r="GRZ316" s="1"/>
      <c r="GSA316" s="1"/>
      <c r="GSB316" s="1"/>
      <c r="GSC316" s="1"/>
      <c r="GSD316" s="1"/>
      <c r="GSE316" s="1"/>
      <c r="GSF316" s="1"/>
      <c r="GSG316" s="1"/>
      <c r="GSH316" s="1"/>
      <c r="GSI316" s="1"/>
      <c r="GSJ316" s="1"/>
      <c r="GSK316" s="1"/>
      <c r="GSL316" s="1"/>
      <c r="GSM316" s="1"/>
      <c r="GSN316" s="1"/>
      <c r="GSO316" s="1"/>
      <c r="GSP316" s="1"/>
      <c r="GSQ316" s="1"/>
      <c r="GSR316" s="1"/>
      <c r="GSS316" s="1"/>
      <c r="GST316" s="1"/>
      <c r="GSU316" s="1"/>
      <c r="GSV316" s="1"/>
      <c r="GSW316" s="1"/>
      <c r="GSX316" s="1"/>
      <c r="GSY316" s="1"/>
      <c r="GSZ316" s="1"/>
      <c r="GTA316" s="1"/>
      <c r="GTB316" s="1"/>
      <c r="GTC316" s="1"/>
      <c r="GTD316" s="1"/>
      <c r="GTE316" s="1"/>
      <c r="GTF316" s="1"/>
      <c r="GTG316" s="1"/>
      <c r="GTH316" s="1"/>
      <c r="GTI316" s="1"/>
      <c r="GTJ316" s="1"/>
      <c r="GTK316" s="1"/>
      <c r="GTL316" s="1"/>
      <c r="GTM316" s="1"/>
      <c r="GTN316" s="1"/>
      <c r="GTO316" s="1"/>
      <c r="GTP316" s="1"/>
      <c r="GTQ316" s="1"/>
      <c r="GTR316" s="1"/>
      <c r="GTS316" s="1"/>
      <c r="GTT316" s="1"/>
      <c r="GTU316" s="1"/>
      <c r="GTV316" s="1"/>
      <c r="GTW316" s="1"/>
      <c r="GTX316" s="1"/>
      <c r="GTY316" s="1"/>
      <c r="GTZ316" s="1"/>
      <c r="GUA316" s="1"/>
      <c r="GUB316" s="1"/>
      <c r="GUC316" s="1"/>
      <c r="GUD316" s="1"/>
      <c r="GUE316" s="1"/>
      <c r="GUF316" s="1"/>
      <c r="GUG316" s="1"/>
      <c r="GUH316" s="1"/>
      <c r="GUI316" s="1"/>
      <c r="GUJ316" s="1"/>
      <c r="GUK316" s="1"/>
      <c r="GUL316" s="1"/>
      <c r="GUM316" s="1"/>
      <c r="GUN316" s="1"/>
      <c r="GUO316" s="1"/>
      <c r="GUP316" s="1"/>
      <c r="GUQ316" s="1"/>
      <c r="GUR316" s="1"/>
      <c r="GUS316" s="1"/>
      <c r="GUT316" s="1"/>
      <c r="GUU316" s="1"/>
      <c r="GUV316" s="1"/>
      <c r="GUW316" s="1"/>
      <c r="GUX316" s="1"/>
      <c r="GUY316" s="1"/>
      <c r="GUZ316" s="1"/>
      <c r="GVA316" s="1"/>
      <c r="GVB316" s="1"/>
      <c r="GVC316" s="1"/>
      <c r="GVD316" s="1"/>
      <c r="GVE316" s="1"/>
      <c r="GVF316" s="1"/>
      <c r="GVG316" s="1"/>
      <c r="GVH316" s="1"/>
      <c r="GVI316" s="1"/>
      <c r="GVJ316" s="1"/>
      <c r="GVK316" s="1"/>
      <c r="GVL316" s="1"/>
      <c r="GVM316" s="1"/>
      <c r="GVN316" s="1"/>
      <c r="GVO316" s="1"/>
      <c r="GVP316" s="1"/>
      <c r="GVQ316" s="1"/>
      <c r="GVR316" s="1"/>
      <c r="GVS316" s="1"/>
      <c r="GVT316" s="1"/>
      <c r="GVU316" s="1"/>
      <c r="GVV316" s="1"/>
      <c r="GVW316" s="1"/>
      <c r="GVX316" s="1"/>
      <c r="GVY316" s="1"/>
      <c r="GVZ316" s="1"/>
      <c r="GWA316" s="1"/>
      <c r="GWB316" s="1"/>
      <c r="GWC316" s="1"/>
      <c r="GWD316" s="1"/>
      <c r="GWE316" s="1"/>
      <c r="GWF316" s="1"/>
      <c r="GWG316" s="1"/>
      <c r="GWH316" s="1"/>
      <c r="GWI316" s="1"/>
      <c r="GWJ316" s="1"/>
      <c r="GWK316" s="1"/>
      <c r="GWL316" s="1"/>
      <c r="GWM316" s="1"/>
      <c r="GWN316" s="1"/>
      <c r="GWO316" s="1"/>
      <c r="GWP316" s="1"/>
      <c r="GWQ316" s="1"/>
      <c r="GWR316" s="1"/>
      <c r="GWS316" s="1"/>
      <c r="GWT316" s="1"/>
      <c r="GWU316" s="1"/>
      <c r="GWV316" s="1"/>
      <c r="GWW316" s="1"/>
      <c r="GWX316" s="1"/>
      <c r="GWY316" s="1"/>
      <c r="GWZ316" s="1"/>
      <c r="GXA316" s="1"/>
      <c r="GXB316" s="1"/>
      <c r="GXC316" s="1"/>
      <c r="GXD316" s="1"/>
      <c r="GXE316" s="1"/>
      <c r="GXF316" s="1"/>
      <c r="GXG316" s="1"/>
      <c r="GXH316" s="1"/>
      <c r="GXI316" s="1"/>
      <c r="GXJ316" s="1"/>
      <c r="GXK316" s="1"/>
      <c r="GXL316" s="1"/>
      <c r="GXM316" s="1"/>
      <c r="GXN316" s="1"/>
      <c r="GXO316" s="1"/>
      <c r="GXP316" s="1"/>
      <c r="GXQ316" s="1"/>
      <c r="GXR316" s="1"/>
      <c r="GXS316" s="1"/>
      <c r="GXT316" s="1"/>
      <c r="GXU316" s="1"/>
      <c r="GXV316" s="1"/>
      <c r="GXW316" s="1"/>
      <c r="GXX316" s="1"/>
      <c r="GXY316" s="1"/>
      <c r="GXZ316" s="1"/>
      <c r="GYA316" s="1"/>
      <c r="GYB316" s="1"/>
      <c r="GYC316" s="1"/>
      <c r="GYD316" s="1"/>
      <c r="GYE316" s="1"/>
      <c r="GYF316" s="1"/>
      <c r="GYG316" s="1"/>
      <c r="GYH316" s="1"/>
      <c r="GYI316" s="1"/>
      <c r="GYJ316" s="1"/>
      <c r="GYK316" s="1"/>
      <c r="GYL316" s="1"/>
      <c r="GYM316" s="1"/>
      <c r="GYN316" s="1"/>
      <c r="GYO316" s="1"/>
      <c r="GYP316" s="1"/>
      <c r="GYQ316" s="1"/>
      <c r="GYR316" s="1"/>
      <c r="GYS316" s="1"/>
      <c r="GYT316" s="1"/>
      <c r="GYU316" s="1"/>
      <c r="GYV316" s="1"/>
      <c r="GYW316" s="1"/>
      <c r="GYX316" s="1"/>
      <c r="GYY316" s="1"/>
      <c r="GYZ316" s="1"/>
      <c r="GZA316" s="1"/>
      <c r="GZB316" s="1"/>
      <c r="GZC316" s="1"/>
      <c r="GZD316" s="1"/>
      <c r="GZE316" s="1"/>
      <c r="GZF316" s="1"/>
      <c r="GZG316" s="1"/>
      <c r="GZH316" s="1"/>
      <c r="GZI316" s="1"/>
      <c r="GZJ316" s="1"/>
      <c r="GZK316" s="1"/>
      <c r="GZL316" s="1"/>
      <c r="GZM316" s="1"/>
      <c r="GZN316" s="1"/>
      <c r="GZO316" s="1"/>
      <c r="GZP316" s="1"/>
      <c r="GZQ316" s="1"/>
      <c r="GZR316" s="1"/>
      <c r="GZS316" s="1"/>
      <c r="GZT316" s="1"/>
      <c r="GZU316" s="1"/>
      <c r="GZV316" s="1"/>
      <c r="GZW316" s="1"/>
      <c r="GZX316" s="1"/>
      <c r="GZY316" s="1"/>
      <c r="GZZ316" s="1"/>
      <c r="HAA316" s="1"/>
      <c r="HAB316" s="1"/>
      <c r="HAC316" s="1"/>
      <c r="HAD316" s="1"/>
      <c r="HAE316" s="1"/>
      <c r="HAF316" s="1"/>
      <c r="HAG316" s="1"/>
      <c r="HAH316" s="1"/>
      <c r="HAI316" s="1"/>
      <c r="HAJ316" s="1"/>
      <c r="HAK316" s="1"/>
      <c r="HAL316" s="1"/>
      <c r="HAM316" s="1"/>
      <c r="HAN316" s="1"/>
      <c r="HAO316" s="1"/>
      <c r="HAP316" s="1"/>
      <c r="HAQ316" s="1"/>
      <c r="HAR316" s="1"/>
      <c r="HAS316" s="1"/>
      <c r="HAT316" s="1"/>
      <c r="HAU316" s="1"/>
      <c r="HAV316" s="1"/>
      <c r="HAW316" s="1"/>
      <c r="HAX316" s="1"/>
      <c r="HAY316" s="1"/>
      <c r="HAZ316" s="1"/>
      <c r="HBA316" s="1"/>
      <c r="HBB316" s="1"/>
      <c r="HBC316" s="1"/>
      <c r="HBD316" s="1"/>
      <c r="HBE316" s="1"/>
      <c r="HBF316" s="1"/>
      <c r="HBG316" s="1"/>
      <c r="HBH316" s="1"/>
      <c r="HBI316" s="1"/>
      <c r="HBJ316" s="1"/>
      <c r="HBK316" s="1"/>
      <c r="HBL316" s="1"/>
      <c r="HBM316" s="1"/>
      <c r="HBN316" s="1"/>
      <c r="HBO316" s="1"/>
      <c r="HBP316" s="1"/>
      <c r="HBQ316" s="1"/>
      <c r="HBR316" s="1"/>
      <c r="HBS316" s="1"/>
      <c r="HBT316" s="1"/>
      <c r="HBU316" s="1"/>
      <c r="HBV316" s="1"/>
      <c r="HBW316" s="1"/>
      <c r="HBX316" s="1"/>
      <c r="HBY316" s="1"/>
      <c r="HBZ316" s="1"/>
      <c r="HCA316" s="1"/>
      <c r="HCB316" s="1"/>
      <c r="HCC316" s="1"/>
      <c r="HCD316" s="1"/>
      <c r="HCE316" s="1"/>
      <c r="HCF316" s="1"/>
      <c r="HCG316" s="1"/>
      <c r="HCH316" s="1"/>
      <c r="HCI316" s="1"/>
      <c r="HCJ316" s="1"/>
      <c r="HCK316" s="1"/>
      <c r="HCL316" s="1"/>
      <c r="HCM316" s="1"/>
      <c r="HCN316" s="1"/>
      <c r="HCO316" s="1"/>
      <c r="HCP316" s="1"/>
      <c r="HCQ316" s="1"/>
      <c r="HCR316" s="1"/>
      <c r="HCS316" s="1"/>
      <c r="HCT316" s="1"/>
      <c r="HCU316" s="1"/>
      <c r="HCV316" s="1"/>
      <c r="HCW316" s="1"/>
      <c r="HCX316" s="1"/>
      <c r="HCY316" s="1"/>
      <c r="HCZ316" s="1"/>
      <c r="HDA316" s="1"/>
      <c r="HDB316" s="1"/>
      <c r="HDC316" s="1"/>
      <c r="HDD316" s="1"/>
      <c r="HDE316" s="1"/>
      <c r="HDF316" s="1"/>
      <c r="HDG316" s="1"/>
      <c r="HDH316" s="1"/>
      <c r="HDI316" s="1"/>
      <c r="HDJ316" s="1"/>
      <c r="HDK316" s="1"/>
      <c r="HDL316" s="1"/>
      <c r="HDM316" s="1"/>
      <c r="HDN316" s="1"/>
      <c r="HDO316" s="1"/>
      <c r="HDP316" s="1"/>
      <c r="HDQ316" s="1"/>
      <c r="HDR316" s="1"/>
      <c r="HDS316" s="1"/>
      <c r="HDT316" s="1"/>
      <c r="HDU316" s="1"/>
      <c r="HDV316" s="1"/>
      <c r="HDW316" s="1"/>
      <c r="HDX316" s="1"/>
      <c r="HDY316" s="1"/>
      <c r="HDZ316" s="1"/>
      <c r="HEA316" s="1"/>
      <c r="HEB316" s="1"/>
      <c r="HEC316" s="1"/>
      <c r="HED316" s="1"/>
      <c r="HEE316" s="1"/>
      <c r="HEF316" s="1"/>
      <c r="HEG316" s="1"/>
      <c r="HEH316" s="1"/>
      <c r="HEI316" s="1"/>
      <c r="HEJ316" s="1"/>
      <c r="HEK316" s="1"/>
      <c r="HEL316" s="1"/>
      <c r="HEM316" s="1"/>
      <c r="HEN316" s="1"/>
      <c r="HEO316" s="1"/>
      <c r="HEP316" s="1"/>
      <c r="HEQ316" s="1"/>
      <c r="HER316" s="1"/>
      <c r="HES316" s="1"/>
      <c r="HET316" s="1"/>
      <c r="HEU316" s="1"/>
      <c r="HEV316" s="1"/>
      <c r="HEW316" s="1"/>
      <c r="HEX316" s="1"/>
      <c r="HEY316" s="1"/>
      <c r="HEZ316" s="1"/>
      <c r="HFA316" s="1"/>
      <c r="HFB316" s="1"/>
      <c r="HFC316" s="1"/>
      <c r="HFD316" s="1"/>
      <c r="HFE316" s="1"/>
      <c r="HFF316" s="1"/>
      <c r="HFG316" s="1"/>
      <c r="HFH316" s="1"/>
      <c r="HFI316" s="1"/>
      <c r="HFJ316" s="1"/>
      <c r="HFK316" s="1"/>
      <c r="HFL316" s="1"/>
      <c r="HFM316" s="1"/>
      <c r="HFN316" s="1"/>
      <c r="HFO316" s="1"/>
      <c r="HFP316" s="1"/>
      <c r="HFQ316" s="1"/>
      <c r="HFR316" s="1"/>
      <c r="HFS316" s="1"/>
      <c r="HFT316" s="1"/>
      <c r="HFU316" s="1"/>
      <c r="HFV316" s="1"/>
      <c r="HFW316" s="1"/>
      <c r="HFX316" s="1"/>
      <c r="HFY316" s="1"/>
      <c r="HFZ316" s="1"/>
      <c r="HGA316" s="1"/>
      <c r="HGB316" s="1"/>
      <c r="HGC316" s="1"/>
      <c r="HGD316" s="1"/>
      <c r="HGE316" s="1"/>
      <c r="HGF316" s="1"/>
      <c r="HGG316" s="1"/>
      <c r="HGH316" s="1"/>
      <c r="HGI316" s="1"/>
      <c r="HGJ316" s="1"/>
      <c r="HGK316" s="1"/>
      <c r="HGL316" s="1"/>
      <c r="HGM316" s="1"/>
      <c r="HGN316" s="1"/>
      <c r="HGO316" s="1"/>
      <c r="HGP316" s="1"/>
      <c r="HGQ316" s="1"/>
      <c r="HGR316" s="1"/>
      <c r="HGS316" s="1"/>
      <c r="HGT316" s="1"/>
      <c r="HGU316" s="1"/>
      <c r="HGV316" s="1"/>
      <c r="HGW316" s="1"/>
      <c r="HGX316" s="1"/>
      <c r="HGY316" s="1"/>
      <c r="HGZ316" s="1"/>
      <c r="HHA316" s="1"/>
      <c r="HHB316" s="1"/>
      <c r="HHC316" s="1"/>
      <c r="HHD316" s="1"/>
      <c r="HHE316" s="1"/>
      <c r="HHF316" s="1"/>
      <c r="HHG316" s="1"/>
      <c r="HHH316" s="1"/>
      <c r="HHI316" s="1"/>
      <c r="HHJ316" s="1"/>
      <c r="HHK316" s="1"/>
      <c r="HHL316" s="1"/>
      <c r="HHM316" s="1"/>
      <c r="HHN316" s="1"/>
      <c r="HHO316" s="1"/>
      <c r="HHP316" s="1"/>
      <c r="HHQ316" s="1"/>
      <c r="HHR316" s="1"/>
      <c r="HHS316" s="1"/>
      <c r="HHT316" s="1"/>
      <c r="HHU316" s="1"/>
      <c r="HHV316" s="1"/>
      <c r="HHW316" s="1"/>
      <c r="HHX316" s="1"/>
      <c r="HHY316" s="1"/>
      <c r="HHZ316" s="1"/>
      <c r="HIA316" s="1"/>
      <c r="HIB316" s="1"/>
      <c r="HIC316" s="1"/>
      <c r="HID316" s="1"/>
      <c r="HIE316" s="1"/>
      <c r="HIF316" s="1"/>
      <c r="HIG316" s="1"/>
      <c r="HIH316" s="1"/>
      <c r="HII316" s="1"/>
      <c r="HIJ316" s="1"/>
      <c r="HIK316" s="1"/>
      <c r="HIL316" s="1"/>
      <c r="HIM316" s="1"/>
      <c r="HIN316" s="1"/>
      <c r="HIO316" s="1"/>
      <c r="HIP316" s="1"/>
      <c r="HIQ316" s="1"/>
      <c r="HIR316" s="1"/>
      <c r="HIS316" s="1"/>
      <c r="HIT316" s="1"/>
      <c r="HIU316" s="1"/>
      <c r="HIV316" s="1"/>
      <c r="HIW316" s="1"/>
      <c r="HIX316" s="1"/>
      <c r="HIY316" s="1"/>
      <c r="HIZ316" s="1"/>
      <c r="HJA316" s="1"/>
      <c r="HJB316" s="1"/>
      <c r="HJC316" s="1"/>
      <c r="HJD316" s="1"/>
      <c r="HJE316" s="1"/>
      <c r="HJF316" s="1"/>
      <c r="HJG316" s="1"/>
      <c r="HJH316" s="1"/>
      <c r="HJI316" s="1"/>
      <c r="HJJ316" s="1"/>
      <c r="HJK316" s="1"/>
      <c r="HJL316" s="1"/>
      <c r="HJM316" s="1"/>
      <c r="HJN316" s="1"/>
      <c r="HJO316" s="1"/>
      <c r="HJP316" s="1"/>
      <c r="HJQ316" s="1"/>
      <c r="HJR316" s="1"/>
      <c r="HJS316" s="1"/>
      <c r="HJT316" s="1"/>
      <c r="HJU316" s="1"/>
      <c r="HJV316" s="1"/>
      <c r="HJW316" s="1"/>
      <c r="HJX316" s="1"/>
      <c r="HJY316" s="1"/>
      <c r="HJZ316" s="1"/>
      <c r="HKA316" s="1"/>
      <c r="HKB316" s="1"/>
      <c r="HKC316" s="1"/>
      <c r="HKD316" s="1"/>
      <c r="HKE316" s="1"/>
      <c r="HKF316" s="1"/>
      <c r="HKG316" s="1"/>
      <c r="HKH316" s="1"/>
      <c r="HKI316" s="1"/>
      <c r="HKJ316" s="1"/>
      <c r="HKK316" s="1"/>
      <c r="HKL316" s="1"/>
      <c r="HKM316" s="1"/>
      <c r="HKN316" s="1"/>
      <c r="HKO316" s="1"/>
      <c r="HKP316" s="1"/>
      <c r="HKQ316" s="1"/>
      <c r="HKR316" s="1"/>
      <c r="HKS316" s="1"/>
      <c r="HKT316" s="1"/>
      <c r="HKU316" s="1"/>
      <c r="HKV316" s="1"/>
      <c r="HKW316" s="1"/>
      <c r="HKX316" s="1"/>
      <c r="HKY316" s="1"/>
      <c r="HKZ316" s="1"/>
      <c r="HLA316" s="1"/>
      <c r="HLB316" s="1"/>
      <c r="HLC316" s="1"/>
      <c r="HLD316" s="1"/>
      <c r="HLE316" s="1"/>
      <c r="HLF316" s="1"/>
      <c r="HLG316" s="1"/>
      <c r="HLH316" s="1"/>
      <c r="HLI316" s="1"/>
      <c r="HLJ316" s="1"/>
      <c r="HLK316" s="1"/>
      <c r="HLL316" s="1"/>
      <c r="HLM316" s="1"/>
      <c r="HLN316" s="1"/>
      <c r="HLO316" s="1"/>
      <c r="HLP316" s="1"/>
      <c r="HLQ316" s="1"/>
      <c r="HLR316" s="1"/>
      <c r="HLS316" s="1"/>
      <c r="HLT316" s="1"/>
      <c r="HLU316" s="1"/>
      <c r="HLV316" s="1"/>
      <c r="HLW316" s="1"/>
      <c r="HLX316" s="1"/>
      <c r="HLY316" s="1"/>
      <c r="HLZ316" s="1"/>
      <c r="HMA316" s="1"/>
      <c r="HMB316" s="1"/>
      <c r="HMC316" s="1"/>
      <c r="HMD316" s="1"/>
      <c r="HME316" s="1"/>
      <c r="HMF316" s="1"/>
      <c r="HMG316" s="1"/>
      <c r="HMH316" s="1"/>
      <c r="HMI316" s="1"/>
      <c r="HMJ316" s="1"/>
      <c r="HMK316" s="1"/>
      <c r="HML316" s="1"/>
      <c r="HMM316" s="1"/>
      <c r="HMN316" s="1"/>
      <c r="HMO316" s="1"/>
      <c r="HMP316" s="1"/>
      <c r="HMQ316" s="1"/>
      <c r="HMR316" s="1"/>
      <c r="HMS316" s="1"/>
      <c r="HMT316" s="1"/>
      <c r="HMU316" s="1"/>
      <c r="HMV316" s="1"/>
      <c r="HMW316" s="1"/>
      <c r="HMX316" s="1"/>
      <c r="HMY316" s="1"/>
      <c r="HMZ316" s="1"/>
      <c r="HNA316" s="1"/>
      <c r="HNB316" s="1"/>
      <c r="HNC316" s="1"/>
      <c r="HND316" s="1"/>
      <c r="HNE316" s="1"/>
      <c r="HNF316" s="1"/>
      <c r="HNG316" s="1"/>
      <c r="HNH316" s="1"/>
      <c r="HNI316" s="1"/>
      <c r="HNJ316" s="1"/>
      <c r="HNK316" s="1"/>
      <c r="HNL316" s="1"/>
      <c r="HNM316" s="1"/>
      <c r="HNN316" s="1"/>
      <c r="HNO316" s="1"/>
      <c r="HNP316" s="1"/>
      <c r="HNQ316" s="1"/>
      <c r="HNR316" s="1"/>
      <c r="HNS316" s="1"/>
      <c r="HNT316" s="1"/>
      <c r="HNU316" s="1"/>
      <c r="HNV316" s="1"/>
      <c r="HNW316" s="1"/>
      <c r="HNX316" s="1"/>
      <c r="HNY316" s="1"/>
      <c r="HNZ316" s="1"/>
      <c r="HOA316" s="1"/>
      <c r="HOB316" s="1"/>
      <c r="HOC316" s="1"/>
      <c r="HOD316" s="1"/>
      <c r="HOE316" s="1"/>
      <c r="HOF316" s="1"/>
      <c r="HOG316" s="1"/>
      <c r="HOH316" s="1"/>
      <c r="HOI316" s="1"/>
      <c r="HOJ316" s="1"/>
      <c r="HOK316" s="1"/>
      <c r="HOL316" s="1"/>
      <c r="HOM316" s="1"/>
      <c r="HON316" s="1"/>
      <c r="HOO316" s="1"/>
      <c r="HOP316" s="1"/>
      <c r="HOQ316" s="1"/>
      <c r="HOR316" s="1"/>
      <c r="HOS316" s="1"/>
      <c r="HOT316" s="1"/>
      <c r="HOU316" s="1"/>
      <c r="HOV316" s="1"/>
      <c r="HOW316" s="1"/>
      <c r="HOX316" s="1"/>
      <c r="HOY316" s="1"/>
      <c r="HOZ316" s="1"/>
      <c r="HPA316" s="1"/>
      <c r="HPB316" s="1"/>
      <c r="HPC316" s="1"/>
      <c r="HPD316" s="1"/>
      <c r="HPE316" s="1"/>
      <c r="HPF316" s="1"/>
      <c r="HPG316" s="1"/>
      <c r="HPH316" s="1"/>
      <c r="HPI316" s="1"/>
      <c r="HPJ316" s="1"/>
      <c r="HPK316" s="1"/>
      <c r="HPL316" s="1"/>
      <c r="HPM316" s="1"/>
      <c r="HPN316" s="1"/>
      <c r="HPO316" s="1"/>
      <c r="HPP316" s="1"/>
      <c r="HPQ316" s="1"/>
      <c r="HPR316" s="1"/>
      <c r="HPS316" s="1"/>
      <c r="HPT316" s="1"/>
      <c r="HPU316" s="1"/>
      <c r="HPV316" s="1"/>
      <c r="HPW316" s="1"/>
      <c r="HPX316" s="1"/>
      <c r="HPY316" s="1"/>
      <c r="HPZ316" s="1"/>
      <c r="HQA316" s="1"/>
      <c r="HQB316" s="1"/>
      <c r="HQC316" s="1"/>
      <c r="HQD316" s="1"/>
      <c r="HQE316" s="1"/>
      <c r="HQF316" s="1"/>
      <c r="HQG316" s="1"/>
      <c r="HQH316" s="1"/>
      <c r="HQI316" s="1"/>
      <c r="HQJ316" s="1"/>
      <c r="HQK316" s="1"/>
      <c r="HQL316" s="1"/>
      <c r="HQM316" s="1"/>
      <c r="HQN316" s="1"/>
      <c r="HQO316" s="1"/>
      <c r="HQP316" s="1"/>
      <c r="HQQ316" s="1"/>
      <c r="HQR316" s="1"/>
      <c r="HQS316" s="1"/>
      <c r="HQT316" s="1"/>
      <c r="HQU316" s="1"/>
      <c r="HQV316" s="1"/>
      <c r="HQW316" s="1"/>
      <c r="HQX316" s="1"/>
      <c r="HQY316" s="1"/>
      <c r="HQZ316" s="1"/>
      <c r="HRA316" s="1"/>
      <c r="HRB316" s="1"/>
      <c r="HRC316" s="1"/>
      <c r="HRD316" s="1"/>
      <c r="HRE316" s="1"/>
      <c r="HRF316" s="1"/>
      <c r="HRG316" s="1"/>
      <c r="HRH316" s="1"/>
      <c r="HRI316" s="1"/>
      <c r="HRJ316" s="1"/>
      <c r="HRK316" s="1"/>
      <c r="HRL316" s="1"/>
      <c r="HRM316" s="1"/>
      <c r="HRN316" s="1"/>
      <c r="HRO316" s="1"/>
      <c r="HRP316" s="1"/>
      <c r="HRQ316" s="1"/>
      <c r="HRR316" s="1"/>
      <c r="HRS316" s="1"/>
      <c r="HRT316" s="1"/>
      <c r="HRU316" s="1"/>
      <c r="HRV316" s="1"/>
      <c r="HRW316" s="1"/>
      <c r="HRX316" s="1"/>
      <c r="HRY316" s="1"/>
      <c r="HRZ316" s="1"/>
      <c r="HSA316" s="1"/>
      <c r="HSB316" s="1"/>
      <c r="HSC316" s="1"/>
      <c r="HSD316" s="1"/>
      <c r="HSE316" s="1"/>
      <c r="HSF316" s="1"/>
      <c r="HSG316" s="1"/>
      <c r="HSH316" s="1"/>
      <c r="HSI316" s="1"/>
      <c r="HSJ316" s="1"/>
      <c r="HSK316" s="1"/>
      <c r="HSL316" s="1"/>
      <c r="HSM316" s="1"/>
      <c r="HSN316" s="1"/>
      <c r="HSO316" s="1"/>
      <c r="HSP316" s="1"/>
      <c r="HSQ316" s="1"/>
      <c r="HSR316" s="1"/>
      <c r="HSS316" s="1"/>
      <c r="HST316" s="1"/>
      <c r="HSU316" s="1"/>
      <c r="HSV316" s="1"/>
      <c r="HSW316" s="1"/>
      <c r="HSX316" s="1"/>
      <c r="HSY316" s="1"/>
      <c r="HSZ316" s="1"/>
      <c r="HTA316" s="1"/>
      <c r="HTB316" s="1"/>
      <c r="HTC316" s="1"/>
      <c r="HTD316" s="1"/>
      <c r="HTE316" s="1"/>
      <c r="HTF316" s="1"/>
      <c r="HTG316" s="1"/>
      <c r="HTH316" s="1"/>
      <c r="HTI316" s="1"/>
      <c r="HTJ316" s="1"/>
      <c r="HTK316" s="1"/>
      <c r="HTL316" s="1"/>
      <c r="HTM316" s="1"/>
      <c r="HTN316" s="1"/>
      <c r="HTO316" s="1"/>
      <c r="HTP316" s="1"/>
      <c r="HTQ316" s="1"/>
      <c r="HTR316" s="1"/>
      <c r="HTS316" s="1"/>
      <c r="HTT316" s="1"/>
      <c r="HTU316" s="1"/>
      <c r="HTV316" s="1"/>
      <c r="HTW316" s="1"/>
      <c r="HTX316" s="1"/>
      <c r="HTY316" s="1"/>
      <c r="HTZ316" s="1"/>
      <c r="HUA316" s="1"/>
      <c r="HUB316" s="1"/>
      <c r="HUC316" s="1"/>
      <c r="HUD316" s="1"/>
      <c r="HUE316" s="1"/>
      <c r="HUF316" s="1"/>
      <c r="HUG316" s="1"/>
      <c r="HUH316" s="1"/>
      <c r="HUI316" s="1"/>
      <c r="HUJ316" s="1"/>
      <c r="HUK316" s="1"/>
      <c r="HUL316" s="1"/>
      <c r="HUM316" s="1"/>
      <c r="HUN316" s="1"/>
      <c r="HUO316" s="1"/>
      <c r="HUP316" s="1"/>
      <c r="HUQ316" s="1"/>
      <c r="HUR316" s="1"/>
      <c r="HUS316" s="1"/>
      <c r="HUT316" s="1"/>
      <c r="HUU316" s="1"/>
      <c r="HUV316" s="1"/>
      <c r="HUW316" s="1"/>
      <c r="HUX316" s="1"/>
      <c r="HUY316" s="1"/>
      <c r="HUZ316" s="1"/>
      <c r="HVA316" s="1"/>
      <c r="HVB316" s="1"/>
      <c r="HVC316" s="1"/>
      <c r="HVD316" s="1"/>
      <c r="HVE316" s="1"/>
      <c r="HVF316" s="1"/>
      <c r="HVG316" s="1"/>
      <c r="HVH316" s="1"/>
      <c r="HVI316" s="1"/>
      <c r="HVJ316" s="1"/>
      <c r="HVK316" s="1"/>
      <c r="HVL316" s="1"/>
      <c r="HVM316" s="1"/>
      <c r="HVN316" s="1"/>
      <c r="HVO316" s="1"/>
      <c r="HVP316" s="1"/>
      <c r="HVQ316" s="1"/>
      <c r="HVR316" s="1"/>
      <c r="HVS316" s="1"/>
      <c r="HVT316" s="1"/>
      <c r="HVU316" s="1"/>
      <c r="HVV316" s="1"/>
      <c r="HVW316" s="1"/>
      <c r="HVX316" s="1"/>
      <c r="HVY316" s="1"/>
      <c r="HVZ316" s="1"/>
      <c r="HWA316" s="1"/>
      <c r="HWB316" s="1"/>
      <c r="HWC316" s="1"/>
      <c r="HWD316" s="1"/>
      <c r="HWE316" s="1"/>
      <c r="HWF316" s="1"/>
      <c r="HWG316" s="1"/>
      <c r="HWH316" s="1"/>
      <c r="HWI316" s="1"/>
      <c r="HWJ316" s="1"/>
      <c r="HWK316" s="1"/>
      <c r="HWL316" s="1"/>
      <c r="HWM316" s="1"/>
      <c r="HWN316" s="1"/>
      <c r="HWO316" s="1"/>
      <c r="HWP316" s="1"/>
      <c r="HWQ316" s="1"/>
      <c r="HWR316" s="1"/>
      <c r="HWS316" s="1"/>
      <c r="HWT316" s="1"/>
      <c r="HWU316" s="1"/>
      <c r="HWV316" s="1"/>
      <c r="HWW316" s="1"/>
      <c r="HWX316" s="1"/>
      <c r="HWY316" s="1"/>
      <c r="HWZ316" s="1"/>
      <c r="HXA316" s="1"/>
      <c r="HXB316" s="1"/>
      <c r="HXC316" s="1"/>
      <c r="HXD316" s="1"/>
      <c r="HXE316" s="1"/>
      <c r="HXF316" s="1"/>
      <c r="HXG316" s="1"/>
      <c r="HXH316" s="1"/>
      <c r="HXI316" s="1"/>
      <c r="HXJ316" s="1"/>
      <c r="HXK316" s="1"/>
      <c r="HXL316" s="1"/>
      <c r="HXM316" s="1"/>
      <c r="HXN316" s="1"/>
      <c r="HXO316" s="1"/>
      <c r="HXP316" s="1"/>
      <c r="HXQ316" s="1"/>
      <c r="HXR316" s="1"/>
      <c r="HXS316" s="1"/>
      <c r="HXT316" s="1"/>
      <c r="HXU316" s="1"/>
      <c r="HXV316" s="1"/>
      <c r="HXW316" s="1"/>
      <c r="HXX316" s="1"/>
      <c r="HXY316" s="1"/>
      <c r="HXZ316" s="1"/>
      <c r="HYA316" s="1"/>
      <c r="HYB316" s="1"/>
      <c r="HYC316" s="1"/>
      <c r="HYD316" s="1"/>
      <c r="HYE316" s="1"/>
      <c r="HYF316" s="1"/>
      <c r="HYG316" s="1"/>
      <c r="HYH316" s="1"/>
      <c r="HYI316" s="1"/>
      <c r="HYJ316" s="1"/>
      <c r="HYK316" s="1"/>
      <c r="HYL316" s="1"/>
      <c r="HYM316" s="1"/>
      <c r="HYN316" s="1"/>
      <c r="HYO316" s="1"/>
      <c r="HYP316" s="1"/>
      <c r="HYQ316" s="1"/>
      <c r="HYR316" s="1"/>
      <c r="HYS316" s="1"/>
      <c r="HYT316" s="1"/>
      <c r="HYU316" s="1"/>
      <c r="HYV316" s="1"/>
      <c r="HYW316" s="1"/>
      <c r="HYX316" s="1"/>
      <c r="HYY316" s="1"/>
      <c r="HYZ316" s="1"/>
      <c r="HZA316" s="1"/>
      <c r="HZB316" s="1"/>
      <c r="HZC316" s="1"/>
      <c r="HZD316" s="1"/>
      <c r="HZE316" s="1"/>
      <c r="HZF316" s="1"/>
      <c r="HZG316" s="1"/>
      <c r="HZH316" s="1"/>
      <c r="HZI316" s="1"/>
      <c r="HZJ316" s="1"/>
      <c r="HZK316" s="1"/>
      <c r="HZL316" s="1"/>
      <c r="HZM316" s="1"/>
      <c r="HZN316" s="1"/>
      <c r="HZO316" s="1"/>
      <c r="HZP316" s="1"/>
      <c r="HZQ316" s="1"/>
      <c r="HZR316" s="1"/>
      <c r="HZS316" s="1"/>
      <c r="HZT316" s="1"/>
      <c r="HZU316" s="1"/>
      <c r="HZV316" s="1"/>
      <c r="HZW316" s="1"/>
      <c r="HZX316" s="1"/>
      <c r="HZY316" s="1"/>
      <c r="HZZ316" s="1"/>
      <c r="IAA316" s="1"/>
      <c r="IAB316" s="1"/>
      <c r="IAC316" s="1"/>
      <c r="IAD316" s="1"/>
      <c r="IAE316" s="1"/>
      <c r="IAF316" s="1"/>
      <c r="IAG316" s="1"/>
      <c r="IAH316" s="1"/>
      <c r="IAI316" s="1"/>
      <c r="IAJ316" s="1"/>
      <c r="IAK316" s="1"/>
      <c r="IAL316" s="1"/>
      <c r="IAM316" s="1"/>
      <c r="IAN316" s="1"/>
      <c r="IAO316" s="1"/>
      <c r="IAP316" s="1"/>
      <c r="IAQ316" s="1"/>
      <c r="IAR316" s="1"/>
      <c r="IAS316" s="1"/>
      <c r="IAT316" s="1"/>
      <c r="IAU316" s="1"/>
      <c r="IAV316" s="1"/>
      <c r="IAW316" s="1"/>
      <c r="IAX316" s="1"/>
      <c r="IAY316" s="1"/>
      <c r="IAZ316" s="1"/>
      <c r="IBA316" s="1"/>
      <c r="IBB316" s="1"/>
      <c r="IBC316" s="1"/>
      <c r="IBD316" s="1"/>
      <c r="IBE316" s="1"/>
      <c r="IBF316" s="1"/>
      <c r="IBG316" s="1"/>
      <c r="IBH316" s="1"/>
      <c r="IBI316" s="1"/>
      <c r="IBJ316" s="1"/>
      <c r="IBK316" s="1"/>
      <c r="IBL316" s="1"/>
      <c r="IBM316" s="1"/>
      <c r="IBN316" s="1"/>
      <c r="IBO316" s="1"/>
      <c r="IBP316" s="1"/>
      <c r="IBQ316" s="1"/>
      <c r="IBR316" s="1"/>
      <c r="IBS316" s="1"/>
      <c r="IBT316" s="1"/>
      <c r="IBU316" s="1"/>
      <c r="IBV316" s="1"/>
      <c r="IBW316" s="1"/>
      <c r="IBX316" s="1"/>
      <c r="IBY316" s="1"/>
      <c r="IBZ316" s="1"/>
      <c r="ICA316" s="1"/>
      <c r="ICB316" s="1"/>
      <c r="ICC316" s="1"/>
      <c r="ICD316" s="1"/>
      <c r="ICE316" s="1"/>
      <c r="ICF316" s="1"/>
      <c r="ICG316" s="1"/>
      <c r="ICH316" s="1"/>
      <c r="ICI316" s="1"/>
      <c r="ICJ316" s="1"/>
      <c r="ICK316" s="1"/>
      <c r="ICL316" s="1"/>
      <c r="ICM316" s="1"/>
      <c r="ICN316" s="1"/>
      <c r="ICO316" s="1"/>
      <c r="ICP316" s="1"/>
      <c r="ICQ316" s="1"/>
      <c r="ICR316" s="1"/>
      <c r="ICS316" s="1"/>
      <c r="ICT316" s="1"/>
      <c r="ICU316" s="1"/>
      <c r="ICV316" s="1"/>
      <c r="ICW316" s="1"/>
      <c r="ICX316" s="1"/>
      <c r="ICY316" s="1"/>
      <c r="ICZ316" s="1"/>
      <c r="IDA316" s="1"/>
      <c r="IDB316" s="1"/>
      <c r="IDC316" s="1"/>
      <c r="IDD316" s="1"/>
      <c r="IDE316" s="1"/>
      <c r="IDF316" s="1"/>
      <c r="IDG316" s="1"/>
      <c r="IDH316" s="1"/>
      <c r="IDI316" s="1"/>
      <c r="IDJ316" s="1"/>
      <c r="IDK316" s="1"/>
      <c r="IDL316" s="1"/>
      <c r="IDM316" s="1"/>
      <c r="IDN316" s="1"/>
      <c r="IDO316" s="1"/>
      <c r="IDP316" s="1"/>
      <c r="IDQ316" s="1"/>
      <c r="IDR316" s="1"/>
      <c r="IDS316" s="1"/>
      <c r="IDT316" s="1"/>
      <c r="IDU316" s="1"/>
      <c r="IDV316" s="1"/>
      <c r="IDW316" s="1"/>
      <c r="IDX316" s="1"/>
      <c r="IDY316" s="1"/>
      <c r="IDZ316" s="1"/>
      <c r="IEA316" s="1"/>
      <c r="IEB316" s="1"/>
      <c r="IEC316" s="1"/>
      <c r="IED316" s="1"/>
      <c r="IEE316" s="1"/>
      <c r="IEF316" s="1"/>
      <c r="IEG316" s="1"/>
      <c r="IEH316" s="1"/>
      <c r="IEI316" s="1"/>
      <c r="IEJ316" s="1"/>
      <c r="IEK316" s="1"/>
      <c r="IEL316" s="1"/>
      <c r="IEM316" s="1"/>
      <c r="IEN316" s="1"/>
      <c r="IEO316" s="1"/>
      <c r="IEP316" s="1"/>
      <c r="IEQ316" s="1"/>
      <c r="IER316" s="1"/>
      <c r="IES316" s="1"/>
      <c r="IET316" s="1"/>
      <c r="IEU316" s="1"/>
      <c r="IEV316" s="1"/>
      <c r="IEW316" s="1"/>
      <c r="IEX316" s="1"/>
      <c r="IEY316" s="1"/>
      <c r="IEZ316" s="1"/>
      <c r="IFA316" s="1"/>
      <c r="IFB316" s="1"/>
      <c r="IFC316" s="1"/>
      <c r="IFD316" s="1"/>
      <c r="IFE316" s="1"/>
      <c r="IFF316" s="1"/>
      <c r="IFG316" s="1"/>
      <c r="IFH316" s="1"/>
      <c r="IFI316" s="1"/>
      <c r="IFJ316" s="1"/>
      <c r="IFK316" s="1"/>
      <c r="IFL316" s="1"/>
      <c r="IFM316" s="1"/>
      <c r="IFN316" s="1"/>
      <c r="IFO316" s="1"/>
      <c r="IFP316" s="1"/>
      <c r="IFQ316" s="1"/>
      <c r="IFR316" s="1"/>
      <c r="IFS316" s="1"/>
      <c r="IFT316" s="1"/>
      <c r="IFU316" s="1"/>
      <c r="IFV316" s="1"/>
      <c r="IFW316" s="1"/>
      <c r="IFX316" s="1"/>
      <c r="IFY316" s="1"/>
      <c r="IFZ316" s="1"/>
      <c r="IGA316" s="1"/>
      <c r="IGB316" s="1"/>
      <c r="IGC316" s="1"/>
      <c r="IGD316" s="1"/>
      <c r="IGE316" s="1"/>
      <c r="IGF316" s="1"/>
      <c r="IGG316" s="1"/>
      <c r="IGH316" s="1"/>
      <c r="IGI316" s="1"/>
      <c r="IGJ316" s="1"/>
      <c r="IGK316" s="1"/>
      <c r="IGL316" s="1"/>
      <c r="IGM316" s="1"/>
      <c r="IGN316" s="1"/>
      <c r="IGO316" s="1"/>
      <c r="IGP316" s="1"/>
      <c r="IGQ316" s="1"/>
      <c r="IGR316" s="1"/>
      <c r="IGS316" s="1"/>
      <c r="IGT316" s="1"/>
      <c r="IGU316" s="1"/>
      <c r="IGV316" s="1"/>
      <c r="IGW316" s="1"/>
      <c r="IGX316" s="1"/>
      <c r="IGY316" s="1"/>
      <c r="IGZ316" s="1"/>
      <c r="IHA316" s="1"/>
      <c r="IHB316" s="1"/>
      <c r="IHC316" s="1"/>
      <c r="IHD316" s="1"/>
      <c r="IHE316" s="1"/>
      <c r="IHF316" s="1"/>
      <c r="IHG316" s="1"/>
      <c r="IHH316" s="1"/>
      <c r="IHI316" s="1"/>
      <c r="IHJ316" s="1"/>
      <c r="IHK316" s="1"/>
      <c r="IHL316" s="1"/>
      <c r="IHM316" s="1"/>
      <c r="IHN316" s="1"/>
      <c r="IHO316" s="1"/>
      <c r="IHP316" s="1"/>
      <c r="IHQ316" s="1"/>
      <c r="IHR316" s="1"/>
      <c r="IHS316" s="1"/>
      <c r="IHT316" s="1"/>
      <c r="IHU316" s="1"/>
      <c r="IHV316" s="1"/>
      <c r="IHW316" s="1"/>
      <c r="IHX316" s="1"/>
      <c r="IHY316" s="1"/>
      <c r="IHZ316" s="1"/>
      <c r="IIA316" s="1"/>
      <c r="IIB316" s="1"/>
      <c r="IIC316" s="1"/>
      <c r="IID316" s="1"/>
      <c r="IIE316" s="1"/>
      <c r="IIF316" s="1"/>
      <c r="IIG316" s="1"/>
      <c r="IIH316" s="1"/>
      <c r="III316" s="1"/>
      <c r="IIJ316" s="1"/>
      <c r="IIK316" s="1"/>
      <c r="IIL316" s="1"/>
      <c r="IIM316" s="1"/>
      <c r="IIN316" s="1"/>
      <c r="IIO316" s="1"/>
      <c r="IIP316" s="1"/>
      <c r="IIQ316" s="1"/>
      <c r="IIR316" s="1"/>
      <c r="IIS316" s="1"/>
      <c r="IIT316" s="1"/>
      <c r="IIU316" s="1"/>
      <c r="IIV316" s="1"/>
      <c r="IIW316" s="1"/>
      <c r="IIX316" s="1"/>
      <c r="IIY316" s="1"/>
      <c r="IIZ316" s="1"/>
      <c r="IJA316" s="1"/>
      <c r="IJB316" s="1"/>
      <c r="IJC316" s="1"/>
      <c r="IJD316" s="1"/>
      <c r="IJE316" s="1"/>
      <c r="IJF316" s="1"/>
      <c r="IJG316" s="1"/>
      <c r="IJH316" s="1"/>
      <c r="IJI316" s="1"/>
      <c r="IJJ316" s="1"/>
      <c r="IJK316" s="1"/>
      <c r="IJL316" s="1"/>
      <c r="IJM316" s="1"/>
      <c r="IJN316" s="1"/>
      <c r="IJO316" s="1"/>
      <c r="IJP316" s="1"/>
      <c r="IJQ316" s="1"/>
      <c r="IJR316" s="1"/>
      <c r="IJS316" s="1"/>
      <c r="IJT316" s="1"/>
      <c r="IJU316" s="1"/>
      <c r="IJV316" s="1"/>
      <c r="IJW316" s="1"/>
      <c r="IJX316" s="1"/>
      <c r="IJY316" s="1"/>
      <c r="IJZ316" s="1"/>
      <c r="IKA316" s="1"/>
      <c r="IKB316" s="1"/>
      <c r="IKC316" s="1"/>
      <c r="IKD316" s="1"/>
      <c r="IKE316" s="1"/>
      <c r="IKF316" s="1"/>
      <c r="IKG316" s="1"/>
      <c r="IKH316" s="1"/>
      <c r="IKI316" s="1"/>
      <c r="IKJ316" s="1"/>
      <c r="IKK316" s="1"/>
      <c r="IKL316" s="1"/>
      <c r="IKM316" s="1"/>
      <c r="IKN316" s="1"/>
      <c r="IKO316" s="1"/>
      <c r="IKP316" s="1"/>
      <c r="IKQ316" s="1"/>
      <c r="IKR316" s="1"/>
      <c r="IKS316" s="1"/>
      <c r="IKT316" s="1"/>
      <c r="IKU316" s="1"/>
      <c r="IKV316" s="1"/>
      <c r="IKW316" s="1"/>
      <c r="IKX316" s="1"/>
      <c r="IKY316" s="1"/>
      <c r="IKZ316" s="1"/>
      <c r="ILA316" s="1"/>
      <c r="ILB316" s="1"/>
      <c r="ILC316" s="1"/>
      <c r="ILD316" s="1"/>
      <c r="ILE316" s="1"/>
      <c r="ILF316" s="1"/>
      <c r="ILG316" s="1"/>
      <c r="ILH316" s="1"/>
      <c r="ILI316" s="1"/>
      <c r="ILJ316" s="1"/>
      <c r="ILK316" s="1"/>
      <c r="ILL316" s="1"/>
      <c r="ILM316" s="1"/>
      <c r="ILN316" s="1"/>
      <c r="ILO316" s="1"/>
      <c r="ILP316" s="1"/>
      <c r="ILQ316" s="1"/>
      <c r="ILR316" s="1"/>
      <c r="ILS316" s="1"/>
      <c r="ILT316" s="1"/>
      <c r="ILU316" s="1"/>
      <c r="ILV316" s="1"/>
      <c r="ILW316" s="1"/>
      <c r="ILX316" s="1"/>
      <c r="ILY316" s="1"/>
      <c r="ILZ316" s="1"/>
      <c r="IMA316" s="1"/>
      <c r="IMB316" s="1"/>
      <c r="IMC316" s="1"/>
      <c r="IMD316" s="1"/>
      <c r="IME316" s="1"/>
      <c r="IMF316" s="1"/>
      <c r="IMG316" s="1"/>
      <c r="IMH316" s="1"/>
      <c r="IMI316" s="1"/>
      <c r="IMJ316" s="1"/>
      <c r="IMK316" s="1"/>
      <c r="IML316" s="1"/>
      <c r="IMM316" s="1"/>
      <c r="IMN316" s="1"/>
      <c r="IMO316" s="1"/>
      <c r="IMP316" s="1"/>
      <c r="IMQ316" s="1"/>
      <c r="IMR316" s="1"/>
      <c r="IMS316" s="1"/>
      <c r="IMT316" s="1"/>
      <c r="IMU316" s="1"/>
      <c r="IMV316" s="1"/>
      <c r="IMW316" s="1"/>
      <c r="IMX316" s="1"/>
      <c r="IMY316" s="1"/>
      <c r="IMZ316" s="1"/>
      <c r="INA316" s="1"/>
      <c r="INB316" s="1"/>
      <c r="INC316" s="1"/>
      <c r="IND316" s="1"/>
      <c r="INE316" s="1"/>
      <c r="INF316" s="1"/>
      <c r="ING316" s="1"/>
      <c r="INH316" s="1"/>
      <c r="INI316" s="1"/>
      <c r="INJ316" s="1"/>
      <c r="INK316" s="1"/>
      <c r="INL316" s="1"/>
      <c r="INM316" s="1"/>
      <c r="INN316" s="1"/>
      <c r="INO316" s="1"/>
      <c r="INP316" s="1"/>
      <c r="INQ316" s="1"/>
      <c r="INR316" s="1"/>
      <c r="INS316" s="1"/>
      <c r="INT316" s="1"/>
      <c r="INU316" s="1"/>
      <c r="INV316" s="1"/>
      <c r="INW316" s="1"/>
      <c r="INX316" s="1"/>
      <c r="INY316" s="1"/>
      <c r="INZ316" s="1"/>
      <c r="IOA316" s="1"/>
      <c r="IOB316" s="1"/>
      <c r="IOC316" s="1"/>
      <c r="IOD316" s="1"/>
      <c r="IOE316" s="1"/>
      <c r="IOF316" s="1"/>
      <c r="IOG316" s="1"/>
      <c r="IOH316" s="1"/>
      <c r="IOI316" s="1"/>
      <c r="IOJ316" s="1"/>
      <c r="IOK316" s="1"/>
      <c r="IOL316" s="1"/>
      <c r="IOM316" s="1"/>
      <c r="ION316" s="1"/>
      <c r="IOO316" s="1"/>
      <c r="IOP316" s="1"/>
      <c r="IOQ316" s="1"/>
      <c r="IOR316" s="1"/>
      <c r="IOS316" s="1"/>
      <c r="IOT316" s="1"/>
      <c r="IOU316" s="1"/>
      <c r="IOV316" s="1"/>
      <c r="IOW316" s="1"/>
      <c r="IOX316" s="1"/>
      <c r="IOY316" s="1"/>
      <c r="IOZ316" s="1"/>
      <c r="IPA316" s="1"/>
      <c r="IPB316" s="1"/>
      <c r="IPC316" s="1"/>
      <c r="IPD316" s="1"/>
      <c r="IPE316" s="1"/>
      <c r="IPF316" s="1"/>
      <c r="IPG316" s="1"/>
      <c r="IPH316" s="1"/>
      <c r="IPI316" s="1"/>
      <c r="IPJ316" s="1"/>
      <c r="IPK316" s="1"/>
      <c r="IPL316" s="1"/>
      <c r="IPM316" s="1"/>
      <c r="IPN316" s="1"/>
      <c r="IPO316" s="1"/>
      <c r="IPP316" s="1"/>
      <c r="IPQ316" s="1"/>
      <c r="IPR316" s="1"/>
      <c r="IPS316" s="1"/>
      <c r="IPT316" s="1"/>
      <c r="IPU316" s="1"/>
      <c r="IPV316" s="1"/>
      <c r="IPW316" s="1"/>
      <c r="IPX316" s="1"/>
      <c r="IPY316" s="1"/>
      <c r="IPZ316" s="1"/>
      <c r="IQA316" s="1"/>
      <c r="IQB316" s="1"/>
      <c r="IQC316" s="1"/>
      <c r="IQD316" s="1"/>
      <c r="IQE316" s="1"/>
      <c r="IQF316" s="1"/>
      <c r="IQG316" s="1"/>
      <c r="IQH316" s="1"/>
      <c r="IQI316" s="1"/>
      <c r="IQJ316" s="1"/>
      <c r="IQK316" s="1"/>
      <c r="IQL316" s="1"/>
      <c r="IQM316" s="1"/>
      <c r="IQN316" s="1"/>
      <c r="IQO316" s="1"/>
      <c r="IQP316" s="1"/>
      <c r="IQQ316" s="1"/>
      <c r="IQR316" s="1"/>
      <c r="IQS316" s="1"/>
      <c r="IQT316" s="1"/>
      <c r="IQU316" s="1"/>
      <c r="IQV316" s="1"/>
      <c r="IQW316" s="1"/>
      <c r="IQX316" s="1"/>
      <c r="IQY316" s="1"/>
      <c r="IQZ316" s="1"/>
      <c r="IRA316" s="1"/>
      <c r="IRB316" s="1"/>
      <c r="IRC316" s="1"/>
      <c r="IRD316" s="1"/>
      <c r="IRE316" s="1"/>
      <c r="IRF316" s="1"/>
      <c r="IRG316" s="1"/>
      <c r="IRH316" s="1"/>
      <c r="IRI316" s="1"/>
      <c r="IRJ316" s="1"/>
      <c r="IRK316" s="1"/>
      <c r="IRL316" s="1"/>
      <c r="IRM316" s="1"/>
      <c r="IRN316" s="1"/>
      <c r="IRO316" s="1"/>
      <c r="IRP316" s="1"/>
      <c r="IRQ316" s="1"/>
      <c r="IRR316" s="1"/>
      <c r="IRS316" s="1"/>
      <c r="IRT316" s="1"/>
      <c r="IRU316" s="1"/>
      <c r="IRV316" s="1"/>
      <c r="IRW316" s="1"/>
      <c r="IRX316" s="1"/>
      <c r="IRY316" s="1"/>
      <c r="IRZ316" s="1"/>
      <c r="ISA316" s="1"/>
      <c r="ISB316" s="1"/>
      <c r="ISC316" s="1"/>
      <c r="ISD316" s="1"/>
      <c r="ISE316" s="1"/>
      <c r="ISF316" s="1"/>
      <c r="ISG316" s="1"/>
      <c r="ISH316" s="1"/>
      <c r="ISI316" s="1"/>
      <c r="ISJ316" s="1"/>
      <c r="ISK316" s="1"/>
      <c r="ISL316" s="1"/>
      <c r="ISM316" s="1"/>
      <c r="ISN316" s="1"/>
      <c r="ISO316" s="1"/>
      <c r="ISP316" s="1"/>
      <c r="ISQ316" s="1"/>
      <c r="ISR316" s="1"/>
      <c r="ISS316" s="1"/>
      <c r="IST316" s="1"/>
      <c r="ISU316" s="1"/>
      <c r="ISV316" s="1"/>
      <c r="ISW316" s="1"/>
      <c r="ISX316" s="1"/>
      <c r="ISY316" s="1"/>
      <c r="ISZ316" s="1"/>
      <c r="ITA316" s="1"/>
      <c r="ITB316" s="1"/>
      <c r="ITC316" s="1"/>
      <c r="ITD316" s="1"/>
      <c r="ITE316" s="1"/>
      <c r="ITF316" s="1"/>
      <c r="ITG316" s="1"/>
      <c r="ITH316" s="1"/>
      <c r="ITI316" s="1"/>
      <c r="ITJ316" s="1"/>
      <c r="ITK316" s="1"/>
      <c r="ITL316" s="1"/>
      <c r="ITM316" s="1"/>
      <c r="ITN316" s="1"/>
      <c r="ITO316" s="1"/>
      <c r="ITP316" s="1"/>
      <c r="ITQ316" s="1"/>
      <c r="ITR316" s="1"/>
      <c r="ITS316" s="1"/>
      <c r="ITT316" s="1"/>
      <c r="ITU316" s="1"/>
      <c r="ITV316" s="1"/>
      <c r="ITW316" s="1"/>
      <c r="ITX316" s="1"/>
      <c r="ITY316" s="1"/>
      <c r="ITZ316" s="1"/>
      <c r="IUA316" s="1"/>
      <c r="IUB316" s="1"/>
      <c r="IUC316" s="1"/>
      <c r="IUD316" s="1"/>
      <c r="IUE316" s="1"/>
      <c r="IUF316" s="1"/>
      <c r="IUG316" s="1"/>
      <c r="IUH316" s="1"/>
      <c r="IUI316" s="1"/>
      <c r="IUJ316" s="1"/>
      <c r="IUK316" s="1"/>
      <c r="IUL316" s="1"/>
      <c r="IUM316" s="1"/>
      <c r="IUN316" s="1"/>
      <c r="IUO316" s="1"/>
      <c r="IUP316" s="1"/>
      <c r="IUQ316" s="1"/>
      <c r="IUR316" s="1"/>
      <c r="IUS316" s="1"/>
      <c r="IUT316" s="1"/>
      <c r="IUU316" s="1"/>
      <c r="IUV316" s="1"/>
      <c r="IUW316" s="1"/>
      <c r="IUX316" s="1"/>
      <c r="IUY316" s="1"/>
      <c r="IUZ316" s="1"/>
      <c r="IVA316" s="1"/>
      <c r="IVB316" s="1"/>
      <c r="IVC316" s="1"/>
      <c r="IVD316" s="1"/>
      <c r="IVE316" s="1"/>
      <c r="IVF316" s="1"/>
      <c r="IVG316" s="1"/>
      <c r="IVH316" s="1"/>
      <c r="IVI316" s="1"/>
      <c r="IVJ316" s="1"/>
      <c r="IVK316" s="1"/>
      <c r="IVL316" s="1"/>
      <c r="IVM316" s="1"/>
      <c r="IVN316" s="1"/>
      <c r="IVO316" s="1"/>
      <c r="IVP316" s="1"/>
      <c r="IVQ316" s="1"/>
      <c r="IVR316" s="1"/>
      <c r="IVS316" s="1"/>
      <c r="IVT316" s="1"/>
      <c r="IVU316" s="1"/>
      <c r="IVV316" s="1"/>
      <c r="IVW316" s="1"/>
      <c r="IVX316" s="1"/>
      <c r="IVY316" s="1"/>
      <c r="IVZ316" s="1"/>
      <c r="IWA316" s="1"/>
      <c r="IWB316" s="1"/>
      <c r="IWC316" s="1"/>
      <c r="IWD316" s="1"/>
      <c r="IWE316" s="1"/>
      <c r="IWF316" s="1"/>
      <c r="IWG316" s="1"/>
      <c r="IWH316" s="1"/>
      <c r="IWI316" s="1"/>
      <c r="IWJ316" s="1"/>
      <c r="IWK316" s="1"/>
      <c r="IWL316" s="1"/>
      <c r="IWM316" s="1"/>
      <c r="IWN316" s="1"/>
      <c r="IWO316" s="1"/>
      <c r="IWP316" s="1"/>
      <c r="IWQ316" s="1"/>
      <c r="IWR316" s="1"/>
      <c r="IWS316" s="1"/>
      <c r="IWT316" s="1"/>
      <c r="IWU316" s="1"/>
      <c r="IWV316" s="1"/>
      <c r="IWW316" s="1"/>
      <c r="IWX316" s="1"/>
      <c r="IWY316" s="1"/>
      <c r="IWZ316" s="1"/>
      <c r="IXA316" s="1"/>
      <c r="IXB316" s="1"/>
      <c r="IXC316" s="1"/>
      <c r="IXD316" s="1"/>
      <c r="IXE316" s="1"/>
      <c r="IXF316" s="1"/>
      <c r="IXG316" s="1"/>
      <c r="IXH316" s="1"/>
      <c r="IXI316" s="1"/>
      <c r="IXJ316" s="1"/>
      <c r="IXK316" s="1"/>
      <c r="IXL316" s="1"/>
      <c r="IXM316" s="1"/>
      <c r="IXN316" s="1"/>
      <c r="IXO316" s="1"/>
      <c r="IXP316" s="1"/>
      <c r="IXQ316" s="1"/>
      <c r="IXR316" s="1"/>
      <c r="IXS316" s="1"/>
      <c r="IXT316" s="1"/>
      <c r="IXU316" s="1"/>
      <c r="IXV316" s="1"/>
      <c r="IXW316" s="1"/>
      <c r="IXX316" s="1"/>
      <c r="IXY316" s="1"/>
      <c r="IXZ316" s="1"/>
      <c r="IYA316" s="1"/>
      <c r="IYB316" s="1"/>
      <c r="IYC316" s="1"/>
      <c r="IYD316" s="1"/>
      <c r="IYE316" s="1"/>
      <c r="IYF316" s="1"/>
      <c r="IYG316" s="1"/>
      <c r="IYH316" s="1"/>
      <c r="IYI316" s="1"/>
      <c r="IYJ316" s="1"/>
      <c r="IYK316" s="1"/>
      <c r="IYL316" s="1"/>
      <c r="IYM316" s="1"/>
      <c r="IYN316" s="1"/>
      <c r="IYO316" s="1"/>
      <c r="IYP316" s="1"/>
      <c r="IYQ316" s="1"/>
      <c r="IYR316" s="1"/>
      <c r="IYS316" s="1"/>
      <c r="IYT316" s="1"/>
      <c r="IYU316" s="1"/>
      <c r="IYV316" s="1"/>
      <c r="IYW316" s="1"/>
      <c r="IYX316" s="1"/>
      <c r="IYY316" s="1"/>
      <c r="IYZ316" s="1"/>
      <c r="IZA316" s="1"/>
      <c r="IZB316" s="1"/>
      <c r="IZC316" s="1"/>
      <c r="IZD316" s="1"/>
      <c r="IZE316" s="1"/>
      <c r="IZF316" s="1"/>
      <c r="IZG316" s="1"/>
      <c r="IZH316" s="1"/>
      <c r="IZI316" s="1"/>
      <c r="IZJ316" s="1"/>
      <c r="IZK316" s="1"/>
      <c r="IZL316" s="1"/>
      <c r="IZM316" s="1"/>
      <c r="IZN316" s="1"/>
      <c r="IZO316" s="1"/>
      <c r="IZP316" s="1"/>
      <c r="IZQ316" s="1"/>
      <c r="IZR316" s="1"/>
      <c r="IZS316" s="1"/>
      <c r="IZT316" s="1"/>
      <c r="IZU316" s="1"/>
      <c r="IZV316" s="1"/>
      <c r="IZW316" s="1"/>
      <c r="IZX316" s="1"/>
      <c r="IZY316" s="1"/>
      <c r="IZZ316" s="1"/>
      <c r="JAA316" s="1"/>
      <c r="JAB316" s="1"/>
      <c r="JAC316" s="1"/>
      <c r="JAD316" s="1"/>
      <c r="JAE316" s="1"/>
      <c r="JAF316" s="1"/>
      <c r="JAG316" s="1"/>
      <c r="JAH316" s="1"/>
      <c r="JAI316" s="1"/>
      <c r="JAJ316" s="1"/>
      <c r="JAK316" s="1"/>
      <c r="JAL316" s="1"/>
      <c r="JAM316" s="1"/>
      <c r="JAN316" s="1"/>
      <c r="JAO316" s="1"/>
      <c r="JAP316" s="1"/>
      <c r="JAQ316" s="1"/>
      <c r="JAR316" s="1"/>
      <c r="JAS316" s="1"/>
      <c r="JAT316" s="1"/>
      <c r="JAU316" s="1"/>
      <c r="JAV316" s="1"/>
      <c r="JAW316" s="1"/>
      <c r="JAX316" s="1"/>
      <c r="JAY316" s="1"/>
      <c r="JAZ316" s="1"/>
      <c r="JBA316" s="1"/>
      <c r="JBB316" s="1"/>
      <c r="JBC316" s="1"/>
      <c r="JBD316" s="1"/>
      <c r="JBE316" s="1"/>
      <c r="JBF316" s="1"/>
      <c r="JBG316" s="1"/>
      <c r="JBH316" s="1"/>
      <c r="JBI316" s="1"/>
      <c r="JBJ316" s="1"/>
      <c r="JBK316" s="1"/>
      <c r="JBL316" s="1"/>
      <c r="JBM316" s="1"/>
      <c r="JBN316" s="1"/>
      <c r="JBO316" s="1"/>
      <c r="JBP316" s="1"/>
      <c r="JBQ316" s="1"/>
      <c r="JBR316" s="1"/>
      <c r="JBS316" s="1"/>
      <c r="JBT316" s="1"/>
      <c r="JBU316" s="1"/>
      <c r="JBV316" s="1"/>
      <c r="JBW316" s="1"/>
      <c r="JBX316" s="1"/>
      <c r="JBY316" s="1"/>
      <c r="JBZ316" s="1"/>
      <c r="JCA316" s="1"/>
      <c r="JCB316" s="1"/>
      <c r="JCC316" s="1"/>
      <c r="JCD316" s="1"/>
      <c r="JCE316" s="1"/>
      <c r="JCF316" s="1"/>
      <c r="JCG316" s="1"/>
      <c r="JCH316" s="1"/>
      <c r="JCI316" s="1"/>
      <c r="JCJ316" s="1"/>
      <c r="JCK316" s="1"/>
      <c r="JCL316" s="1"/>
      <c r="JCM316" s="1"/>
      <c r="JCN316" s="1"/>
      <c r="JCO316" s="1"/>
      <c r="JCP316" s="1"/>
      <c r="JCQ316" s="1"/>
      <c r="JCR316" s="1"/>
      <c r="JCS316" s="1"/>
      <c r="JCT316" s="1"/>
      <c r="JCU316" s="1"/>
      <c r="JCV316" s="1"/>
      <c r="JCW316" s="1"/>
      <c r="JCX316" s="1"/>
      <c r="JCY316" s="1"/>
      <c r="JCZ316" s="1"/>
      <c r="JDA316" s="1"/>
      <c r="JDB316" s="1"/>
      <c r="JDC316" s="1"/>
      <c r="JDD316" s="1"/>
      <c r="JDE316" s="1"/>
      <c r="JDF316" s="1"/>
      <c r="JDG316" s="1"/>
      <c r="JDH316" s="1"/>
      <c r="JDI316" s="1"/>
      <c r="JDJ316" s="1"/>
      <c r="JDK316" s="1"/>
      <c r="JDL316" s="1"/>
      <c r="JDM316" s="1"/>
      <c r="JDN316" s="1"/>
      <c r="JDO316" s="1"/>
      <c r="JDP316" s="1"/>
      <c r="JDQ316" s="1"/>
      <c r="JDR316" s="1"/>
      <c r="JDS316" s="1"/>
      <c r="JDT316" s="1"/>
      <c r="JDU316" s="1"/>
      <c r="JDV316" s="1"/>
      <c r="JDW316" s="1"/>
      <c r="JDX316" s="1"/>
      <c r="JDY316" s="1"/>
      <c r="JDZ316" s="1"/>
      <c r="JEA316" s="1"/>
      <c r="JEB316" s="1"/>
      <c r="JEC316" s="1"/>
      <c r="JED316" s="1"/>
      <c r="JEE316" s="1"/>
      <c r="JEF316" s="1"/>
      <c r="JEG316" s="1"/>
      <c r="JEH316" s="1"/>
      <c r="JEI316" s="1"/>
      <c r="JEJ316" s="1"/>
      <c r="JEK316" s="1"/>
      <c r="JEL316" s="1"/>
      <c r="JEM316" s="1"/>
      <c r="JEN316" s="1"/>
      <c r="JEO316" s="1"/>
      <c r="JEP316" s="1"/>
      <c r="JEQ316" s="1"/>
      <c r="JER316" s="1"/>
      <c r="JES316" s="1"/>
      <c r="JET316" s="1"/>
      <c r="JEU316" s="1"/>
      <c r="JEV316" s="1"/>
      <c r="JEW316" s="1"/>
      <c r="JEX316" s="1"/>
      <c r="JEY316" s="1"/>
      <c r="JEZ316" s="1"/>
      <c r="JFA316" s="1"/>
      <c r="JFB316" s="1"/>
      <c r="JFC316" s="1"/>
      <c r="JFD316" s="1"/>
      <c r="JFE316" s="1"/>
      <c r="JFF316" s="1"/>
      <c r="JFG316" s="1"/>
      <c r="JFH316" s="1"/>
      <c r="JFI316" s="1"/>
      <c r="JFJ316" s="1"/>
      <c r="JFK316" s="1"/>
      <c r="JFL316" s="1"/>
      <c r="JFM316" s="1"/>
      <c r="JFN316" s="1"/>
      <c r="JFO316" s="1"/>
      <c r="JFP316" s="1"/>
      <c r="JFQ316" s="1"/>
      <c r="JFR316" s="1"/>
      <c r="JFS316" s="1"/>
      <c r="JFT316" s="1"/>
      <c r="JFU316" s="1"/>
      <c r="JFV316" s="1"/>
      <c r="JFW316" s="1"/>
      <c r="JFX316" s="1"/>
      <c r="JFY316" s="1"/>
      <c r="JFZ316" s="1"/>
      <c r="JGA316" s="1"/>
      <c r="JGB316" s="1"/>
      <c r="JGC316" s="1"/>
      <c r="JGD316" s="1"/>
      <c r="JGE316" s="1"/>
      <c r="JGF316" s="1"/>
      <c r="JGG316" s="1"/>
      <c r="JGH316" s="1"/>
      <c r="JGI316" s="1"/>
      <c r="JGJ316" s="1"/>
      <c r="JGK316" s="1"/>
      <c r="JGL316" s="1"/>
      <c r="JGM316" s="1"/>
      <c r="JGN316" s="1"/>
      <c r="JGO316" s="1"/>
      <c r="JGP316" s="1"/>
      <c r="JGQ316" s="1"/>
      <c r="JGR316" s="1"/>
      <c r="JGS316" s="1"/>
      <c r="JGT316" s="1"/>
      <c r="JGU316" s="1"/>
      <c r="JGV316" s="1"/>
      <c r="JGW316" s="1"/>
      <c r="JGX316" s="1"/>
      <c r="JGY316" s="1"/>
      <c r="JGZ316" s="1"/>
      <c r="JHA316" s="1"/>
      <c r="JHB316" s="1"/>
      <c r="JHC316" s="1"/>
      <c r="JHD316" s="1"/>
      <c r="JHE316" s="1"/>
      <c r="JHF316" s="1"/>
      <c r="JHG316" s="1"/>
      <c r="JHH316" s="1"/>
      <c r="JHI316" s="1"/>
      <c r="JHJ316" s="1"/>
      <c r="JHK316" s="1"/>
      <c r="JHL316" s="1"/>
      <c r="JHM316" s="1"/>
      <c r="JHN316" s="1"/>
      <c r="JHO316" s="1"/>
      <c r="JHP316" s="1"/>
      <c r="JHQ316" s="1"/>
      <c r="JHR316" s="1"/>
      <c r="JHS316" s="1"/>
      <c r="JHT316" s="1"/>
      <c r="JHU316" s="1"/>
      <c r="JHV316" s="1"/>
      <c r="JHW316" s="1"/>
      <c r="JHX316" s="1"/>
      <c r="JHY316" s="1"/>
      <c r="JHZ316" s="1"/>
      <c r="JIA316" s="1"/>
      <c r="JIB316" s="1"/>
      <c r="JIC316" s="1"/>
      <c r="JID316" s="1"/>
      <c r="JIE316" s="1"/>
      <c r="JIF316" s="1"/>
      <c r="JIG316" s="1"/>
      <c r="JIH316" s="1"/>
      <c r="JII316" s="1"/>
      <c r="JIJ316" s="1"/>
      <c r="JIK316" s="1"/>
      <c r="JIL316" s="1"/>
      <c r="JIM316" s="1"/>
      <c r="JIN316" s="1"/>
      <c r="JIO316" s="1"/>
      <c r="JIP316" s="1"/>
      <c r="JIQ316" s="1"/>
      <c r="JIR316" s="1"/>
      <c r="JIS316" s="1"/>
      <c r="JIT316" s="1"/>
      <c r="JIU316" s="1"/>
      <c r="JIV316" s="1"/>
      <c r="JIW316" s="1"/>
      <c r="JIX316" s="1"/>
      <c r="JIY316" s="1"/>
      <c r="JIZ316" s="1"/>
      <c r="JJA316" s="1"/>
      <c r="JJB316" s="1"/>
      <c r="JJC316" s="1"/>
      <c r="JJD316" s="1"/>
      <c r="JJE316" s="1"/>
      <c r="JJF316" s="1"/>
      <c r="JJG316" s="1"/>
      <c r="JJH316" s="1"/>
      <c r="JJI316" s="1"/>
      <c r="JJJ316" s="1"/>
      <c r="JJK316" s="1"/>
      <c r="JJL316" s="1"/>
      <c r="JJM316" s="1"/>
      <c r="JJN316" s="1"/>
      <c r="JJO316" s="1"/>
      <c r="JJP316" s="1"/>
      <c r="JJQ316" s="1"/>
      <c r="JJR316" s="1"/>
      <c r="JJS316" s="1"/>
      <c r="JJT316" s="1"/>
      <c r="JJU316" s="1"/>
      <c r="JJV316" s="1"/>
      <c r="JJW316" s="1"/>
      <c r="JJX316" s="1"/>
      <c r="JJY316" s="1"/>
      <c r="JJZ316" s="1"/>
      <c r="JKA316" s="1"/>
      <c r="JKB316" s="1"/>
      <c r="JKC316" s="1"/>
      <c r="JKD316" s="1"/>
      <c r="JKE316" s="1"/>
      <c r="JKF316" s="1"/>
      <c r="JKG316" s="1"/>
      <c r="JKH316" s="1"/>
      <c r="JKI316" s="1"/>
      <c r="JKJ316" s="1"/>
      <c r="JKK316" s="1"/>
      <c r="JKL316" s="1"/>
      <c r="JKM316" s="1"/>
      <c r="JKN316" s="1"/>
      <c r="JKO316" s="1"/>
      <c r="JKP316" s="1"/>
      <c r="JKQ316" s="1"/>
      <c r="JKR316" s="1"/>
      <c r="JKS316" s="1"/>
      <c r="JKT316" s="1"/>
      <c r="JKU316" s="1"/>
      <c r="JKV316" s="1"/>
      <c r="JKW316" s="1"/>
      <c r="JKX316" s="1"/>
      <c r="JKY316" s="1"/>
      <c r="JKZ316" s="1"/>
      <c r="JLA316" s="1"/>
      <c r="JLB316" s="1"/>
      <c r="JLC316" s="1"/>
      <c r="JLD316" s="1"/>
      <c r="JLE316" s="1"/>
      <c r="JLF316" s="1"/>
      <c r="JLG316" s="1"/>
      <c r="JLH316" s="1"/>
      <c r="JLI316" s="1"/>
      <c r="JLJ316" s="1"/>
      <c r="JLK316" s="1"/>
      <c r="JLL316" s="1"/>
      <c r="JLM316" s="1"/>
      <c r="JLN316" s="1"/>
      <c r="JLO316" s="1"/>
      <c r="JLP316" s="1"/>
      <c r="JLQ316" s="1"/>
      <c r="JLR316" s="1"/>
      <c r="JLS316" s="1"/>
      <c r="JLT316" s="1"/>
      <c r="JLU316" s="1"/>
      <c r="JLV316" s="1"/>
      <c r="JLW316" s="1"/>
      <c r="JLX316" s="1"/>
      <c r="JLY316" s="1"/>
      <c r="JLZ316" s="1"/>
      <c r="JMA316" s="1"/>
      <c r="JMB316" s="1"/>
      <c r="JMC316" s="1"/>
      <c r="JMD316" s="1"/>
      <c r="JME316" s="1"/>
      <c r="JMF316" s="1"/>
      <c r="JMG316" s="1"/>
      <c r="JMH316" s="1"/>
      <c r="JMI316" s="1"/>
      <c r="JMJ316" s="1"/>
      <c r="JMK316" s="1"/>
      <c r="JML316" s="1"/>
      <c r="JMM316" s="1"/>
      <c r="JMN316" s="1"/>
      <c r="JMO316" s="1"/>
      <c r="JMP316" s="1"/>
      <c r="JMQ316" s="1"/>
      <c r="JMR316" s="1"/>
      <c r="JMS316" s="1"/>
      <c r="JMT316" s="1"/>
      <c r="JMU316" s="1"/>
      <c r="JMV316" s="1"/>
      <c r="JMW316" s="1"/>
      <c r="JMX316" s="1"/>
      <c r="JMY316" s="1"/>
      <c r="JMZ316" s="1"/>
      <c r="JNA316" s="1"/>
      <c r="JNB316" s="1"/>
      <c r="JNC316" s="1"/>
      <c r="JND316" s="1"/>
      <c r="JNE316" s="1"/>
      <c r="JNF316" s="1"/>
      <c r="JNG316" s="1"/>
      <c r="JNH316" s="1"/>
      <c r="JNI316" s="1"/>
      <c r="JNJ316" s="1"/>
      <c r="JNK316" s="1"/>
      <c r="JNL316" s="1"/>
      <c r="JNM316" s="1"/>
      <c r="JNN316" s="1"/>
      <c r="JNO316" s="1"/>
      <c r="JNP316" s="1"/>
      <c r="JNQ316" s="1"/>
      <c r="JNR316" s="1"/>
      <c r="JNS316" s="1"/>
      <c r="JNT316" s="1"/>
      <c r="JNU316" s="1"/>
      <c r="JNV316" s="1"/>
      <c r="JNW316" s="1"/>
      <c r="JNX316" s="1"/>
      <c r="JNY316" s="1"/>
      <c r="JNZ316" s="1"/>
      <c r="JOA316" s="1"/>
      <c r="JOB316" s="1"/>
      <c r="JOC316" s="1"/>
      <c r="JOD316" s="1"/>
      <c r="JOE316" s="1"/>
      <c r="JOF316" s="1"/>
      <c r="JOG316" s="1"/>
      <c r="JOH316" s="1"/>
      <c r="JOI316" s="1"/>
      <c r="JOJ316" s="1"/>
      <c r="JOK316" s="1"/>
      <c r="JOL316" s="1"/>
      <c r="JOM316" s="1"/>
      <c r="JON316" s="1"/>
      <c r="JOO316" s="1"/>
      <c r="JOP316" s="1"/>
      <c r="JOQ316" s="1"/>
      <c r="JOR316" s="1"/>
      <c r="JOS316" s="1"/>
      <c r="JOT316" s="1"/>
      <c r="JOU316" s="1"/>
      <c r="JOV316" s="1"/>
      <c r="JOW316" s="1"/>
      <c r="JOX316" s="1"/>
      <c r="JOY316" s="1"/>
      <c r="JOZ316" s="1"/>
      <c r="JPA316" s="1"/>
      <c r="JPB316" s="1"/>
      <c r="JPC316" s="1"/>
      <c r="JPD316" s="1"/>
      <c r="JPE316" s="1"/>
      <c r="JPF316" s="1"/>
      <c r="JPG316" s="1"/>
      <c r="JPH316" s="1"/>
      <c r="JPI316" s="1"/>
      <c r="JPJ316" s="1"/>
      <c r="JPK316" s="1"/>
      <c r="JPL316" s="1"/>
      <c r="JPM316" s="1"/>
      <c r="JPN316" s="1"/>
      <c r="JPO316" s="1"/>
      <c r="JPP316" s="1"/>
      <c r="JPQ316" s="1"/>
      <c r="JPR316" s="1"/>
      <c r="JPS316" s="1"/>
      <c r="JPT316" s="1"/>
      <c r="JPU316" s="1"/>
      <c r="JPV316" s="1"/>
      <c r="JPW316" s="1"/>
      <c r="JPX316" s="1"/>
      <c r="JPY316" s="1"/>
      <c r="JPZ316" s="1"/>
      <c r="JQA316" s="1"/>
      <c r="JQB316" s="1"/>
      <c r="JQC316" s="1"/>
      <c r="JQD316" s="1"/>
      <c r="JQE316" s="1"/>
      <c r="JQF316" s="1"/>
      <c r="JQG316" s="1"/>
      <c r="JQH316" s="1"/>
      <c r="JQI316" s="1"/>
      <c r="JQJ316" s="1"/>
      <c r="JQK316" s="1"/>
      <c r="JQL316" s="1"/>
      <c r="JQM316" s="1"/>
      <c r="JQN316" s="1"/>
      <c r="JQO316" s="1"/>
      <c r="JQP316" s="1"/>
      <c r="JQQ316" s="1"/>
      <c r="JQR316" s="1"/>
      <c r="JQS316" s="1"/>
      <c r="JQT316" s="1"/>
      <c r="JQU316" s="1"/>
      <c r="JQV316" s="1"/>
      <c r="JQW316" s="1"/>
      <c r="JQX316" s="1"/>
      <c r="JQY316" s="1"/>
      <c r="JQZ316" s="1"/>
      <c r="JRA316" s="1"/>
      <c r="JRB316" s="1"/>
      <c r="JRC316" s="1"/>
      <c r="JRD316" s="1"/>
      <c r="JRE316" s="1"/>
      <c r="JRF316" s="1"/>
      <c r="JRG316" s="1"/>
      <c r="JRH316" s="1"/>
      <c r="JRI316" s="1"/>
      <c r="JRJ316" s="1"/>
      <c r="JRK316" s="1"/>
      <c r="JRL316" s="1"/>
      <c r="JRM316" s="1"/>
      <c r="JRN316" s="1"/>
      <c r="JRO316" s="1"/>
      <c r="JRP316" s="1"/>
      <c r="JRQ316" s="1"/>
      <c r="JRR316" s="1"/>
      <c r="JRS316" s="1"/>
      <c r="JRT316" s="1"/>
      <c r="JRU316" s="1"/>
      <c r="JRV316" s="1"/>
      <c r="JRW316" s="1"/>
      <c r="JRX316" s="1"/>
      <c r="JRY316" s="1"/>
      <c r="JRZ316" s="1"/>
      <c r="JSA316" s="1"/>
      <c r="JSB316" s="1"/>
      <c r="JSC316" s="1"/>
      <c r="JSD316" s="1"/>
      <c r="JSE316" s="1"/>
      <c r="JSF316" s="1"/>
      <c r="JSG316" s="1"/>
      <c r="JSH316" s="1"/>
      <c r="JSI316" s="1"/>
      <c r="JSJ316" s="1"/>
      <c r="JSK316" s="1"/>
      <c r="JSL316" s="1"/>
      <c r="JSM316" s="1"/>
      <c r="JSN316" s="1"/>
      <c r="JSO316" s="1"/>
      <c r="JSP316" s="1"/>
      <c r="JSQ316" s="1"/>
      <c r="JSR316" s="1"/>
      <c r="JSS316" s="1"/>
      <c r="JST316" s="1"/>
      <c r="JSU316" s="1"/>
      <c r="JSV316" s="1"/>
      <c r="JSW316" s="1"/>
      <c r="JSX316" s="1"/>
      <c r="JSY316" s="1"/>
      <c r="JSZ316" s="1"/>
      <c r="JTA316" s="1"/>
      <c r="JTB316" s="1"/>
      <c r="JTC316" s="1"/>
      <c r="JTD316" s="1"/>
      <c r="JTE316" s="1"/>
      <c r="JTF316" s="1"/>
      <c r="JTG316" s="1"/>
      <c r="JTH316" s="1"/>
      <c r="JTI316" s="1"/>
      <c r="JTJ316" s="1"/>
      <c r="JTK316" s="1"/>
      <c r="JTL316" s="1"/>
      <c r="JTM316" s="1"/>
      <c r="JTN316" s="1"/>
      <c r="JTO316" s="1"/>
      <c r="JTP316" s="1"/>
      <c r="JTQ316" s="1"/>
      <c r="JTR316" s="1"/>
      <c r="JTS316" s="1"/>
      <c r="JTT316" s="1"/>
      <c r="JTU316" s="1"/>
      <c r="JTV316" s="1"/>
      <c r="JTW316" s="1"/>
      <c r="JTX316" s="1"/>
      <c r="JTY316" s="1"/>
      <c r="JTZ316" s="1"/>
      <c r="JUA316" s="1"/>
      <c r="JUB316" s="1"/>
      <c r="JUC316" s="1"/>
      <c r="JUD316" s="1"/>
      <c r="JUE316" s="1"/>
      <c r="JUF316" s="1"/>
      <c r="JUG316" s="1"/>
      <c r="JUH316" s="1"/>
      <c r="JUI316" s="1"/>
      <c r="JUJ316" s="1"/>
      <c r="JUK316" s="1"/>
      <c r="JUL316" s="1"/>
      <c r="JUM316" s="1"/>
      <c r="JUN316" s="1"/>
      <c r="JUO316" s="1"/>
      <c r="JUP316" s="1"/>
      <c r="JUQ316" s="1"/>
      <c r="JUR316" s="1"/>
      <c r="JUS316" s="1"/>
      <c r="JUT316" s="1"/>
      <c r="JUU316" s="1"/>
      <c r="JUV316" s="1"/>
      <c r="JUW316" s="1"/>
      <c r="JUX316" s="1"/>
      <c r="JUY316" s="1"/>
      <c r="JUZ316" s="1"/>
      <c r="JVA316" s="1"/>
      <c r="JVB316" s="1"/>
      <c r="JVC316" s="1"/>
      <c r="JVD316" s="1"/>
      <c r="JVE316" s="1"/>
      <c r="JVF316" s="1"/>
      <c r="JVG316" s="1"/>
      <c r="JVH316" s="1"/>
      <c r="JVI316" s="1"/>
      <c r="JVJ316" s="1"/>
      <c r="JVK316" s="1"/>
      <c r="JVL316" s="1"/>
      <c r="JVM316" s="1"/>
      <c r="JVN316" s="1"/>
      <c r="JVO316" s="1"/>
      <c r="JVP316" s="1"/>
      <c r="JVQ316" s="1"/>
      <c r="JVR316" s="1"/>
      <c r="JVS316" s="1"/>
      <c r="JVT316" s="1"/>
      <c r="JVU316" s="1"/>
      <c r="JVV316" s="1"/>
      <c r="JVW316" s="1"/>
      <c r="JVX316" s="1"/>
      <c r="JVY316" s="1"/>
      <c r="JVZ316" s="1"/>
      <c r="JWA316" s="1"/>
      <c r="JWB316" s="1"/>
      <c r="JWC316" s="1"/>
      <c r="JWD316" s="1"/>
      <c r="JWE316" s="1"/>
      <c r="JWF316" s="1"/>
      <c r="JWG316" s="1"/>
      <c r="JWH316" s="1"/>
      <c r="JWI316" s="1"/>
      <c r="JWJ316" s="1"/>
      <c r="JWK316" s="1"/>
      <c r="JWL316" s="1"/>
      <c r="JWM316" s="1"/>
      <c r="JWN316" s="1"/>
      <c r="JWO316" s="1"/>
      <c r="JWP316" s="1"/>
      <c r="JWQ316" s="1"/>
      <c r="JWR316" s="1"/>
      <c r="JWS316" s="1"/>
      <c r="JWT316" s="1"/>
      <c r="JWU316" s="1"/>
      <c r="JWV316" s="1"/>
      <c r="JWW316" s="1"/>
      <c r="JWX316" s="1"/>
      <c r="JWY316" s="1"/>
      <c r="JWZ316" s="1"/>
      <c r="JXA316" s="1"/>
      <c r="JXB316" s="1"/>
      <c r="JXC316" s="1"/>
      <c r="JXD316" s="1"/>
      <c r="JXE316" s="1"/>
      <c r="JXF316" s="1"/>
      <c r="JXG316" s="1"/>
      <c r="JXH316" s="1"/>
      <c r="JXI316" s="1"/>
      <c r="JXJ316" s="1"/>
      <c r="JXK316" s="1"/>
      <c r="JXL316" s="1"/>
      <c r="JXM316" s="1"/>
      <c r="JXN316" s="1"/>
      <c r="JXO316" s="1"/>
      <c r="JXP316" s="1"/>
      <c r="JXQ316" s="1"/>
      <c r="JXR316" s="1"/>
      <c r="JXS316" s="1"/>
      <c r="JXT316" s="1"/>
      <c r="JXU316" s="1"/>
      <c r="JXV316" s="1"/>
      <c r="JXW316" s="1"/>
      <c r="JXX316" s="1"/>
      <c r="JXY316" s="1"/>
      <c r="JXZ316" s="1"/>
      <c r="JYA316" s="1"/>
      <c r="JYB316" s="1"/>
      <c r="JYC316" s="1"/>
      <c r="JYD316" s="1"/>
      <c r="JYE316" s="1"/>
      <c r="JYF316" s="1"/>
      <c r="JYG316" s="1"/>
      <c r="JYH316" s="1"/>
      <c r="JYI316" s="1"/>
      <c r="JYJ316" s="1"/>
      <c r="JYK316" s="1"/>
      <c r="JYL316" s="1"/>
      <c r="JYM316" s="1"/>
      <c r="JYN316" s="1"/>
      <c r="JYO316" s="1"/>
      <c r="JYP316" s="1"/>
      <c r="JYQ316" s="1"/>
      <c r="JYR316" s="1"/>
      <c r="JYS316" s="1"/>
      <c r="JYT316" s="1"/>
      <c r="JYU316" s="1"/>
      <c r="JYV316" s="1"/>
      <c r="JYW316" s="1"/>
      <c r="JYX316" s="1"/>
      <c r="JYY316" s="1"/>
      <c r="JYZ316" s="1"/>
      <c r="JZA316" s="1"/>
      <c r="JZB316" s="1"/>
      <c r="JZC316" s="1"/>
      <c r="JZD316" s="1"/>
      <c r="JZE316" s="1"/>
      <c r="JZF316" s="1"/>
      <c r="JZG316" s="1"/>
      <c r="JZH316" s="1"/>
      <c r="JZI316" s="1"/>
      <c r="JZJ316" s="1"/>
      <c r="JZK316" s="1"/>
      <c r="JZL316" s="1"/>
      <c r="JZM316" s="1"/>
      <c r="JZN316" s="1"/>
      <c r="JZO316" s="1"/>
      <c r="JZP316" s="1"/>
      <c r="JZQ316" s="1"/>
      <c r="JZR316" s="1"/>
      <c r="JZS316" s="1"/>
      <c r="JZT316" s="1"/>
      <c r="JZU316" s="1"/>
      <c r="JZV316" s="1"/>
      <c r="JZW316" s="1"/>
      <c r="JZX316" s="1"/>
      <c r="JZY316" s="1"/>
      <c r="JZZ316" s="1"/>
      <c r="KAA316" s="1"/>
      <c r="KAB316" s="1"/>
      <c r="KAC316" s="1"/>
      <c r="KAD316" s="1"/>
      <c r="KAE316" s="1"/>
      <c r="KAF316" s="1"/>
      <c r="KAG316" s="1"/>
      <c r="KAH316" s="1"/>
      <c r="KAI316" s="1"/>
      <c r="KAJ316" s="1"/>
      <c r="KAK316" s="1"/>
      <c r="KAL316" s="1"/>
      <c r="KAM316" s="1"/>
      <c r="KAN316" s="1"/>
      <c r="KAO316" s="1"/>
      <c r="KAP316" s="1"/>
      <c r="KAQ316" s="1"/>
      <c r="KAR316" s="1"/>
      <c r="KAS316" s="1"/>
      <c r="KAT316" s="1"/>
      <c r="KAU316" s="1"/>
      <c r="KAV316" s="1"/>
      <c r="KAW316" s="1"/>
      <c r="KAX316" s="1"/>
      <c r="KAY316" s="1"/>
      <c r="KAZ316" s="1"/>
      <c r="KBA316" s="1"/>
      <c r="KBB316" s="1"/>
      <c r="KBC316" s="1"/>
      <c r="KBD316" s="1"/>
      <c r="KBE316" s="1"/>
      <c r="KBF316" s="1"/>
      <c r="KBG316" s="1"/>
      <c r="KBH316" s="1"/>
      <c r="KBI316" s="1"/>
      <c r="KBJ316" s="1"/>
      <c r="KBK316" s="1"/>
      <c r="KBL316" s="1"/>
      <c r="KBM316" s="1"/>
      <c r="KBN316" s="1"/>
      <c r="KBO316" s="1"/>
      <c r="KBP316" s="1"/>
      <c r="KBQ316" s="1"/>
      <c r="KBR316" s="1"/>
      <c r="KBS316" s="1"/>
      <c r="KBT316" s="1"/>
      <c r="KBU316" s="1"/>
      <c r="KBV316" s="1"/>
      <c r="KBW316" s="1"/>
      <c r="KBX316" s="1"/>
      <c r="KBY316" s="1"/>
      <c r="KBZ316" s="1"/>
      <c r="KCA316" s="1"/>
      <c r="KCB316" s="1"/>
      <c r="KCC316" s="1"/>
      <c r="KCD316" s="1"/>
      <c r="KCE316" s="1"/>
      <c r="KCF316" s="1"/>
      <c r="KCG316" s="1"/>
      <c r="KCH316" s="1"/>
      <c r="KCI316" s="1"/>
      <c r="KCJ316" s="1"/>
      <c r="KCK316" s="1"/>
      <c r="KCL316" s="1"/>
      <c r="KCM316" s="1"/>
      <c r="KCN316" s="1"/>
      <c r="KCO316" s="1"/>
      <c r="KCP316" s="1"/>
      <c r="KCQ316" s="1"/>
      <c r="KCR316" s="1"/>
      <c r="KCS316" s="1"/>
      <c r="KCT316" s="1"/>
      <c r="KCU316" s="1"/>
      <c r="KCV316" s="1"/>
      <c r="KCW316" s="1"/>
      <c r="KCX316" s="1"/>
      <c r="KCY316" s="1"/>
      <c r="KCZ316" s="1"/>
      <c r="KDA316" s="1"/>
      <c r="KDB316" s="1"/>
      <c r="KDC316" s="1"/>
      <c r="KDD316" s="1"/>
      <c r="KDE316" s="1"/>
      <c r="KDF316" s="1"/>
      <c r="KDG316" s="1"/>
      <c r="KDH316" s="1"/>
      <c r="KDI316" s="1"/>
      <c r="KDJ316" s="1"/>
      <c r="KDK316" s="1"/>
      <c r="KDL316" s="1"/>
      <c r="KDM316" s="1"/>
      <c r="KDN316" s="1"/>
      <c r="KDO316" s="1"/>
      <c r="KDP316" s="1"/>
      <c r="KDQ316" s="1"/>
      <c r="KDR316" s="1"/>
      <c r="KDS316" s="1"/>
      <c r="KDT316" s="1"/>
      <c r="KDU316" s="1"/>
      <c r="KDV316" s="1"/>
      <c r="KDW316" s="1"/>
      <c r="KDX316" s="1"/>
      <c r="KDY316" s="1"/>
      <c r="KDZ316" s="1"/>
      <c r="KEA316" s="1"/>
      <c r="KEB316" s="1"/>
      <c r="KEC316" s="1"/>
      <c r="KED316" s="1"/>
      <c r="KEE316" s="1"/>
      <c r="KEF316" s="1"/>
      <c r="KEG316" s="1"/>
      <c r="KEH316" s="1"/>
      <c r="KEI316" s="1"/>
      <c r="KEJ316" s="1"/>
      <c r="KEK316" s="1"/>
      <c r="KEL316" s="1"/>
      <c r="KEM316" s="1"/>
      <c r="KEN316" s="1"/>
      <c r="KEO316" s="1"/>
      <c r="KEP316" s="1"/>
      <c r="KEQ316" s="1"/>
      <c r="KER316" s="1"/>
      <c r="KES316" s="1"/>
      <c r="KET316" s="1"/>
      <c r="KEU316" s="1"/>
      <c r="KEV316" s="1"/>
      <c r="KEW316" s="1"/>
      <c r="KEX316" s="1"/>
      <c r="KEY316" s="1"/>
      <c r="KEZ316" s="1"/>
      <c r="KFA316" s="1"/>
      <c r="KFB316" s="1"/>
      <c r="KFC316" s="1"/>
      <c r="KFD316" s="1"/>
      <c r="KFE316" s="1"/>
      <c r="KFF316" s="1"/>
      <c r="KFG316" s="1"/>
      <c r="KFH316" s="1"/>
      <c r="KFI316" s="1"/>
      <c r="KFJ316" s="1"/>
      <c r="KFK316" s="1"/>
      <c r="KFL316" s="1"/>
      <c r="KFM316" s="1"/>
      <c r="KFN316" s="1"/>
      <c r="KFO316" s="1"/>
      <c r="KFP316" s="1"/>
      <c r="KFQ316" s="1"/>
      <c r="KFR316" s="1"/>
      <c r="KFS316" s="1"/>
      <c r="KFT316" s="1"/>
      <c r="KFU316" s="1"/>
      <c r="KFV316" s="1"/>
      <c r="KFW316" s="1"/>
      <c r="KFX316" s="1"/>
      <c r="KFY316" s="1"/>
      <c r="KFZ316" s="1"/>
      <c r="KGA316" s="1"/>
      <c r="KGB316" s="1"/>
      <c r="KGC316" s="1"/>
      <c r="KGD316" s="1"/>
      <c r="KGE316" s="1"/>
      <c r="KGF316" s="1"/>
      <c r="KGG316" s="1"/>
      <c r="KGH316" s="1"/>
      <c r="KGI316" s="1"/>
      <c r="KGJ316" s="1"/>
      <c r="KGK316" s="1"/>
      <c r="KGL316" s="1"/>
      <c r="KGM316" s="1"/>
      <c r="KGN316" s="1"/>
      <c r="KGO316" s="1"/>
      <c r="KGP316" s="1"/>
      <c r="KGQ316" s="1"/>
      <c r="KGR316" s="1"/>
      <c r="KGS316" s="1"/>
      <c r="KGT316" s="1"/>
      <c r="KGU316" s="1"/>
      <c r="KGV316" s="1"/>
      <c r="KGW316" s="1"/>
      <c r="KGX316" s="1"/>
      <c r="KGY316" s="1"/>
      <c r="KGZ316" s="1"/>
      <c r="KHA316" s="1"/>
      <c r="KHB316" s="1"/>
      <c r="KHC316" s="1"/>
      <c r="KHD316" s="1"/>
      <c r="KHE316" s="1"/>
      <c r="KHF316" s="1"/>
      <c r="KHG316" s="1"/>
      <c r="KHH316" s="1"/>
      <c r="KHI316" s="1"/>
      <c r="KHJ316" s="1"/>
      <c r="KHK316" s="1"/>
      <c r="KHL316" s="1"/>
      <c r="KHM316" s="1"/>
      <c r="KHN316" s="1"/>
      <c r="KHO316" s="1"/>
      <c r="KHP316" s="1"/>
      <c r="KHQ316" s="1"/>
      <c r="KHR316" s="1"/>
      <c r="KHS316" s="1"/>
      <c r="KHT316" s="1"/>
      <c r="KHU316" s="1"/>
      <c r="KHV316" s="1"/>
      <c r="KHW316" s="1"/>
      <c r="KHX316" s="1"/>
      <c r="KHY316" s="1"/>
      <c r="KHZ316" s="1"/>
      <c r="KIA316" s="1"/>
      <c r="KIB316" s="1"/>
      <c r="KIC316" s="1"/>
      <c r="KID316" s="1"/>
      <c r="KIE316" s="1"/>
      <c r="KIF316" s="1"/>
      <c r="KIG316" s="1"/>
      <c r="KIH316" s="1"/>
      <c r="KII316" s="1"/>
      <c r="KIJ316" s="1"/>
      <c r="KIK316" s="1"/>
      <c r="KIL316" s="1"/>
      <c r="KIM316" s="1"/>
      <c r="KIN316" s="1"/>
      <c r="KIO316" s="1"/>
      <c r="KIP316" s="1"/>
      <c r="KIQ316" s="1"/>
      <c r="KIR316" s="1"/>
      <c r="KIS316" s="1"/>
      <c r="KIT316" s="1"/>
      <c r="KIU316" s="1"/>
      <c r="KIV316" s="1"/>
      <c r="KIW316" s="1"/>
      <c r="KIX316" s="1"/>
      <c r="KIY316" s="1"/>
      <c r="KIZ316" s="1"/>
      <c r="KJA316" s="1"/>
      <c r="KJB316" s="1"/>
      <c r="KJC316" s="1"/>
      <c r="KJD316" s="1"/>
      <c r="KJE316" s="1"/>
      <c r="KJF316" s="1"/>
      <c r="KJG316" s="1"/>
      <c r="KJH316" s="1"/>
      <c r="KJI316" s="1"/>
      <c r="KJJ316" s="1"/>
      <c r="KJK316" s="1"/>
      <c r="KJL316" s="1"/>
      <c r="KJM316" s="1"/>
      <c r="KJN316" s="1"/>
      <c r="KJO316" s="1"/>
      <c r="KJP316" s="1"/>
      <c r="KJQ316" s="1"/>
      <c r="KJR316" s="1"/>
      <c r="KJS316" s="1"/>
      <c r="KJT316" s="1"/>
      <c r="KJU316" s="1"/>
      <c r="KJV316" s="1"/>
      <c r="KJW316" s="1"/>
      <c r="KJX316" s="1"/>
      <c r="KJY316" s="1"/>
      <c r="KJZ316" s="1"/>
      <c r="KKA316" s="1"/>
      <c r="KKB316" s="1"/>
      <c r="KKC316" s="1"/>
      <c r="KKD316" s="1"/>
      <c r="KKE316" s="1"/>
      <c r="KKF316" s="1"/>
      <c r="KKG316" s="1"/>
      <c r="KKH316" s="1"/>
      <c r="KKI316" s="1"/>
      <c r="KKJ316" s="1"/>
      <c r="KKK316" s="1"/>
      <c r="KKL316" s="1"/>
      <c r="KKM316" s="1"/>
      <c r="KKN316" s="1"/>
      <c r="KKO316" s="1"/>
      <c r="KKP316" s="1"/>
      <c r="KKQ316" s="1"/>
      <c r="KKR316" s="1"/>
      <c r="KKS316" s="1"/>
      <c r="KKT316" s="1"/>
      <c r="KKU316" s="1"/>
      <c r="KKV316" s="1"/>
      <c r="KKW316" s="1"/>
      <c r="KKX316" s="1"/>
      <c r="KKY316" s="1"/>
      <c r="KKZ316" s="1"/>
      <c r="KLA316" s="1"/>
      <c r="KLB316" s="1"/>
      <c r="KLC316" s="1"/>
      <c r="KLD316" s="1"/>
      <c r="KLE316" s="1"/>
      <c r="KLF316" s="1"/>
      <c r="KLG316" s="1"/>
      <c r="KLH316" s="1"/>
      <c r="KLI316" s="1"/>
      <c r="KLJ316" s="1"/>
      <c r="KLK316" s="1"/>
      <c r="KLL316" s="1"/>
      <c r="KLM316" s="1"/>
      <c r="KLN316" s="1"/>
      <c r="KLO316" s="1"/>
      <c r="KLP316" s="1"/>
      <c r="KLQ316" s="1"/>
      <c r="KLR316" s="1"/>
      <c r="KLS316" s="1"/>
      <c r="KLT316" s="1"/>
      <c r="KLU316" s="1"/>
      <c r="KLV316" s="1"/>
      <c r="KLW316" s="1"/>
      <c r="KLX316" s="1"/>
      <c r="KLY316" s="1"/>
      <c r="KLZ316" s="1"/>
      <c r="KMA316" s="1"/>
      <c r="KMB316" s="1"/>
      <c r="KMC316" s="1"/>
      <c r="KMD316" s="1"/>
      <c r="KME316" s="1"/>
      <c r="KMF316" s="1"/>
      <c r="KMG316" s="1"/>
      <c r="KMH316" s="1"/>
      <c r="KMI316" s="1"/>
      <c r="KMJ316" s="1"/>
      <c r="KMK316" s="1"/>
      <c r="KML316" s="1"/>
      <c r="KMM316" s="1"/>
      <c r="KMN316" s="1"/>
      <c r="KMO316" s="1"/>
      <c r="KMP316" s="1"/>
      <c r="KMQ316" s="1"/>
      <c r="KMR316" s="1"/>
      <c r="KMS316" s="1"/>
      <c r="KMT316" s="1"/>
      <c r="KMU316" s="1"/>
      <c r="KMV316" s="1"/>
      <c r="KMW316" s="1"/>
      <c r="KMX316" s="1"/>
      <c r="KMY316" s="1"/>
      <c r="KMZ316" s="1"/>
      <c r="KNA316" s="1"/>
      <c r="KNB316" s="1"/>
      <c r="KNC316" s="1"/>
      <c r="KND316" s="1"/>
      <c r="KNE316" s="1"/>
      <c r="KNF316" s="1"/>
      <c r="KNG316" s="1"/>
      <c r="KNH316" s="1"/>
      <c r="KNI316" s="1"/>
      <c r="KNJ316" s="1"/>
      <c r="KNK316" s="1"/>
      <c r="KNL316" s="1"/>
      <c r="KNM316" s="1"/>
      <c r="KNN316" s="1"/>
      <c r="KNO316" s="1"/>
      <c r="KNP316" s="1"/>
      <c r="KNQ316" s="1"/>
      <c r="KNR316" s="1"/>
      <c r="KNS316" s="1"/>
      <c r="KNT316" s="1"/>
      <c r="KNU316" s="1"/>
      <c r="KNV316" s="1"/>
      <c r="KNW316" s="1"/>
      <c r="KNX316" s="1"/>
      <c r="KNY316" s="1"/>
      <c r="KNZ316" s="1"/>
      <c r="KOA316" s="1"/>
      <c r="KOB316" s="1"/>
      <c r="KOC316" s="1"/>
      <c r="KOD316" s="1"/>
      <c r="KOE316" s="1"/>
      <c r="KOF316" s="1"/>
      <c r="KOG316" s="1"/>
      <c r="KOH316" s="1"/>
      <c r="KOI316" s="1"/>
      <c r="KOJ316" s="1"/>
      <c r="KOK316" s="1"/>
      <c r="KOL316" s="1"/>
      <c r="KOM316" s="1"/>
      <c r="KON316" s="1"/>
      <c r="KOO316" s="1"/>
      <c r="KOP316" s="1"/>
      <c r="KOQ316" s="1"/>
      <c r="KOR316" s="1"/>
      <c r="KOS316" s="1"/>
      <c r="KOT316" s="1"/>
      <c r="KOU316" s="1"/>
      <c r="KOV316" s="1"/>
      <c r="KOW316" s="1"/>
      <c r="KOX316" s="1"/>
      <c r="KOY316" s="1"/>
      <c r="KOZ316" s="1"/>
      <c r="KPA316" s="1"/>
      <c r="KPB316" s="1"/>
      <c r="KPC316" s="1"/>
      <c r="KPD316" s="1"/>
      <c r="KPE316" s="1"/>
      <c r="KPF316" s="1"/>
      <c r="KPG316" s="1"/>
      <c r="KPH316" s="1"/>
      <c r="KPI316" s="1"/>
      <c r="KPJ316" s="1"/>
      <c r="KPK316" s="1"/>
      <c r="KPL316" s="1"/>
      <c r="KPM316" s="1"/>
      <c r="KPN316" s="1"/>
      <c r="KPO316" s="1"/>
      <c r="KPP316" s="1"/>
      <c r="KPQ316" s="1"/>
      <c r="KPR316" s="1"/>
      <c r="KPS316" s="1"/>
      <c r="KPT316" s="1"/>
      <c r="KPU316" s="1"/>
      <c r="KPV316" s="1"/>
      <c r="KPW316" s="1"/>
      <c r="KPX316" s="1"/>
      <c r="KPY316" s="1"/>
      <c r="KPZ316" s="1"/>
      <c r="KQA316" s="1"/>
      <c r="KQB316" s="1"/>
      <c r="KQC316" s="1"/>
      <c r="KQD316" s="1"/>
      <c r="KQE316" s="1"/>
      <c r="KQF316" s="1"/>
      <c r="KQG316" s="1"/>
      <c r="KQH316" s="1"/>
      <c r="KQI316" s="1"/>
      <c r="KQJ316" s="1"/>
      <c r="KQK316" s="1"/>
      <c r="KQL316" s="1"/>
      <c r="KQM316" s="1"/>
      <c r="KQN316" s="1"/>
      <c r="KQO316" s="1"/>
      <c r="KQP316" s="1"/>
      <c r="KQQ316" s="1"/>
      <c r="KQR316" s="1"/>
      <c r="KQS316" s="1"/>
      <c r="KQT316" s="1"/>
      <c r="KQU316" s="1"/>
      <c r="KQV316" s="1"/>
      <c r="KQW316" s="1"/>
      <c r="KQX316" s="1"/>
      <c r="KQY316" s="1"/>
      <c r="KQZ316" s="1"/>
      <c r="KRA316" s="1"/>
      <c r="KRB316" s="1"/>
      <c r="KRC316" s="1"/>
      <c r="KRD316" s="1"/>
      <c r="KRE316" s="1"/>
      <c r="KRF316" s="1"/>
      <c r="KRG316" s="1"/>
      <c r="KRH316" s="1"/>
      <c r="KRI316" s="1"/>
      <c r="KRJ316" s="1"/>
      <c r="KRK316" s="1"/>
      <c r="KRL316" s="1"/>
      <c r="KRM316" s="1"/>
      <c r="KRN316" s="1"/>
      <c r="KRO316" s="1"/>
      <c r="KRP316" s="1"/>
      <c r="KRQ316" s="1"/>
      <c r="KRR316" s="1"/>
      <c r="KRS316" s="1"/>
      <c r="KRT316" s="1"/>
      <c r="KRU316" s="1"/>
      <c r="KRV316" s="1"/>
      <c r="KRW316" s="1"/>
      <c r="KRX316" s="1"/>
      <c r="KRY316" s="1"/>
      <c r="KRZ316" s="1"/>
      <c r="KSA316" s="1"/>
      <c r="KSB316" s="1"/>
      <c r="KSC316" s="1"/>
      <c r="KSD316" s="1"/>
      <c r="KSE316" s="1"/>
      <c r="KSF316" s="1"/>
      <c r="KSG316" s="1"/>
      <c r="KSH316" s="1"/>
      <c r="KSI316" s="1"/>
      <c r="KSJ316" s="1"/>
      <c r="KSK316" s="1"/>
      <c r="KSL316" s="1"/>
      <c r="KSM316" s="1"/>
      <c r="KSN316" s="1"/>
      <c r="KSO316" s="1"/>
      <c r="KSP316" s="1"/>
      <c r="KSQ316" s="1"/>
      <c r="KSR316" s="1"/>
      <c r="KSS316" s="1"/>
      <c r="KST316" s="1"/>
      <c r="KSU316" s="1"/>
      <c r="KSV316" s="1"/>
      <c r="KSW316" s="1"/>
      <c r="KSX316" s="1"/>
      <c r="KSY316" s="1"/>
      <c r="KSZ316" s="1"/>
      <c r="KTA316" s="1"/>
      <c r="KTB316" s="1"/>
      <c r="KTC316" s="1"/>
      <c r="KTD316" s="1"/>
      <c r="KTE316" s="1"/>
      <c r="KTF316" s="1"/>
      <c r="KTG316" s="1"/>
      <c r="KTH316" s="1"/>
      <c r="KTI316" s="1"/>
      <c r="KTJ316" s="1"/>
      <c r="KTK316" s="1"/>
      <c r="KTL316" s="1"/>
      <c r="KTM316" s="1"/>
      <c r="KTN316" s="1"/>
      <c r="KTO316" s="1"/>
      <c r="KTP316" s="1"/>
      <c r="KTQ316" s="1"/>
      <c r="KTR316" s="1"/>
      <c r="KTS316" s="1"/>
      <c r="KTT316" s="1"/>
      <c r="KTU316" s="1"/>
      <c r="KTV316" s="1"/>
      <c r="KTW316" s="1"/>
      <c r="KTX316" s="1"/>
      <c r="KTY316" s="1"/>
      <c r="KTZ316" s="1"/>
      <c r="KUA316" s="1"/>
      <c r="KUB316" s="1"/>
      <c r="KUC316" s="1"/>
      <c r="KUD316" s="1"/>
      <c r="KUE316" s="1"/>
      <c r="KUF316" s="1"/>
      <c r="KUG316" s="1"/>
      <c r="KUH316" s="1"/>
      <c r="KUI316" s="1"/>
      <c r="KUJ316" s="1"/>
      <c r="KUK316" s="1"/>
      <c r="KUL316" s="1"/>
      <c r="KUM316" s="1"/>
      <c r="KUN316" s="1"/>
      <c r="KUO316" s="1"/>
      <c r="KUP316" s="1"/>
      <c r="KUQ316" s="1"/>
      <c r="KUR316" s="1"/>
      <c r="KUS316" s="1"/>
      <c r="KUT316" s="1"/>
      <c r="KUU316" s="1"/>
      <c r="KUV316" s="1"/>
      <c r="KUW316" s="1"/>
      <c r="KUX316" s="1"/>
      <c r="KUY316" s="1"/>
      <c r="KUZ316" s="1"/>
      <c r="KVA316" s="1"/>
      <c r="KVB316" s="1"/>
      <c r="KVC316" s="1"/>
      <c r="KVD316" s="1"/>
      <c r="KVE316" s="1"/>
      <c r="KVF316" s="1"/>
      <c r="KVG316" s="1"/>
      <c r="KVH316" s="1"/>
      <c r="KVI316" s="1"/>
      <c r="KVJ316" s="1"/>
      <c r="KVK316" s="1"/>
      <c r="KVL316" s="1"/>
      <c r="KVM316" s="1"/>
      <c r="KVN316" s="1"/>
      <c r="KVO316" s="1"/>
      <c r="KVP316" s="1"/>
      <c r="KVQ316" s="1"/>
      <c r="KVR316" s="1"/>
      <c r="KVS316" s="1"/>
      <c r="KVT316" s="1"/>
      <c r="KVU316" s="1"/>
      <c r="KVV316" s="1"/>
      <c r="KVW316" s="1"/>
      <c r="KVX316" s="1"/>
      <c r="KVY316" s="1"/>
      <c r="KVZ316" s="1"/>
      <c r="KWA316" s="1"/>
      <c r="KWB316" s="1"/>
      <c r="KWC316" s="1"/>
      <c r="KWD316" s="1"/>
      <c r="KWE316" s="1"/>
      <c r="KWF316" s="1"/>
      <c r="KWG316" s="1"/>
      <c r="KWH316" s="1"/>
      <c r="KWI316" s="1"/>
      <c r="KWJ316" s="1"/>
      <c r="KWK316" s="1"/>
      <c r="KWL316" s="1"/>
      <c r="KWM316" s="1"/>
      <c r="KWN316" s="1"/>
      <c r="KWO316" s="1"/>
      <c r="KWP316" s="1"/>
      <c r="KWQ316" s="1"/>
      <c r="KWR316" s="1"/>
      <c r="KWS316" s="1"/>
      <c r="KWT316" s="1"/>
      <c r="KWU316" s="1"/>
      <c r="KWV316" s="1"/>
      <c r="KWW316" s="1"/>
      <c r="KWX316" s="1"/>
      <c r="KWY316" s="1"/>
      <c r="KWZ316" s="1"/>
      <c r="KXA316" s="1"/>
      <c r="KXB316" s="1"/>
      <c r="KXC316" s="1"/>
      <c r="KXD316" s="1"/>
      <c r="KXE316" s="1"/>
      <c r="KXF316" s="1"/>
      <c r="KXG316" s="1"/>
      <c r="KXH316" s="1"/>
      <c r="KXI316" s="1"/>
      <c r="KXJ316" s="1"/>
      <c r="KXK316" s="1"/>
      <c r="KXL316" s="1"/>
      <c r="KXM316" s="1"/>
      <c r="KXN316" s="1"/>
      <c r="KXO316" s="1"/>
      <c r="KXP316" s="1"/>
      <c r="KXQ316" s="1"/>
      <c r="KXR316" s="1"/>
      <c r="KXS316" s="1"/>
      <c r="KXT316" s="1"/>
      <c r="KXU316" s="1"/>
      <c r="KXV316" s="1"/>
      <c r="KXW316" s="1"/>
      <c r="KXX316" s="1"/>
      <c r="KXY316" s="1"/>
      <c r="KXZ316" s="1"/>
      <c r="KYA316" s="1"/>
      <c r="KYB316" s="1"/>
      <c r="KYC316" s="1"/>
      <c r="KYD316" s="1"/>
      <c r="KYE316" s="1"/>
      <c r="KYF316" s="1"/>
      <c r="KYG316" s="1"/>
      <c r="KYH316" s="1"/>
      <c r="KYI316" s="1"/>
      <c r="KYJ316" s="1"/>
      <c r="KYK316" s="1"/>
      <c r="KYL316" s="1"/>
      <c r="KYM316" s="1"/>
      <c r="KYN316" s="1"/>
      <c r="KYO316" s="1"/>
      <c r="KYP316" s="1"/>
      <c r="KYQ316" s="1"/>
      <c r="KYR316" s="1"/>
      <c r="KYS316" s="1"/>
      <c r="KYT316" s="1"/>
      <c r="KYU316" s="1"/>
      <c r="KYV316" s="1"/>
      <c r="KYW316" s="1"/>
      <c r="KYX316" s="1"/>
      <c r="KYY316" s="1"/>
      <c r="KYZ316" s="1"/>
      <c r="KZA316" s="1"/>
      <c r="KZB316" s="1"/>
      <c r="KZC316" s="1"/>
      <c r="KZD316" s="1"/>
      <c r="KZE316" s="1"/>
      <c r="KZF316" s="1"/>
      <c r="KZG316" s="1"/>
      <c r="KZH316" s="1"/>
      <c r="KZI316" s="1"/>
      <c r="KZJ316" s="1"/>
      <c r="KZK316" s="1"/>
      <c r="KZL316" s="1"/>
      <c r="KZM316" s="1"/>
      <c r="KZN316" s="1"/>
      <c r="KZO316" s="1"/>
      <c r="KZP316" s="1"/>
      <c r="KZQ316" s="1"/>
      <c r="KZR316" s="1"/>
      <c r="KZS316" s="1"/>
      <c r="KZT316" s="1"/>
      <c r="KZU316" s="1"/>
      <c r="KZV316" s="1"/>
      <c r="KZW316" s="1"/>
      <c r="KZX316" s="1"/>
      <c r="KZY316" s="1"/>
      <c r="KZZ316" s="1"/>
      <c r="LAA316" s="1"/>
      <c r="LAB316" s="1"/>
      <c r="LAC316" s="1"/>
      <c r="LAD316" s="1"/>
      <c r="LAE316" s="1"/>
      <c r="LAF316" s="1"/>
      <c r="LAG316" s="1"/>
      <c r="LAH316" s="1"/>
      <c r="LAI316" s="1"/>
      <c r="LAJ316" s="1"/>
      <c r="LAK316" s="1"/>
      <c r="LAL316" s="1"/>
      <c r="LAM316" s="1"/>
      <c r="LAN316" s="1"/>
      <c r="LAO316" s="1"/>
      <c r="LAP316" s="1"/>
      <c r="LAQ316" s="1"/>
      <c r="LAR316" s="1"/>
      <c r="LAS316" s="1"/>
      <c r="LAT316" s="1"/>
      <c r="LAU316" s="1"/>
      <c r="LAV316" s="1"/>
      <c r="LAW316" s="1"/>
      <c r="LAX316" s="1"/>
      <c r="LAY316" s="1"/>
      <c r="LAZ316" s="1"/>
      <c r="LBA316" s="1"/>
      <c r="LBB316" s="1"/>
      <c r="LBC316" s="1"/>
      <c r="LBD316" s="1"/>
      <c r="LBE316" s="1"/>
      <c r="LBF316" s="1"/>
      <c r="LBG316" s="1"/>
      <c r="LBH316" s="1"/>
      <c r="LBI316" s="1"/>
      <c r="LBJ316" s="1"/>
      <c r="LBK316" s="1"/>
      <c r="LBL316" s="1"/>
      <c r="LBM316" s="1"/>
      <c r="LBN316" s="1"/>
      <c r="LBO316" s="1"/>
      <c r="LBP316" s="1"/>
      <c r="LBQ316" s="1"/>
      <c r="LBR316" s="1"/>
      <c r="LBS316" s="1"/>
      <c r="LBT316" s="1"/>
      <c r="LBU316" s="1"/>
      <c r="LBV316" s="1"/>
      <c r="LBW316" s="1"/>
      <c r="LBX316" s="1"/>
      <c r="LBY316" s="1"/>
      <c r="LBZ316" s="1"/>
      <c r="LCA316" s="1"/>
      <c r="LCB316" s="1"/>
      <c r="LCC316" s="1"/>
      <c r="LCD316" s="1"/>
      <c r="LCE316" s="1"/>
      <c r="LCF316" s="1"/>
      <c r="LCG316" s="1"/>
      <c r="LCH316" s="1"/>
      <c r="LCI316" s="1"/>
      <c r="LCJ316" s="1"/>
      <c r="LCK316" s="1"/>
      <c r="LCL316" s="1"/>
      <c r="LCM316" s="1"/>
      <c r="LCN316" s="1"/>
      <c r="LCO316" s="1"/>
      <c r="LCP316" s="1"/>
      <c r="LCQ316" s="1"/>
      <c r="LCR316" s="1"/>
      <c r="LCS316" s="1"/>
      <c r="LCT316" s="1"/>
      <c r="LCU316" s="1"/>
      <c r="LCV316" s="1"/>
      <c r="LCW316" s="1"/>
      <c r="LCX316" s="1"/>
      <c r="LCY316" s="1"/>
      <c r="LCZ316" s="1"/>
      <c r="LDA316" s="1"/>
      <c r="LDB316" s="1"/>
      <c r="LDC316" s="1"/>
      <c r="LDD316" s="1"/>
      <c r="LDE316" s="1"/>
      <c r="LDF316" s="1"/>
      <c r="LDG316" s="1"/>
      <c r="LDH316" s="1"/>
      <c r="LDI316" s="1"/>
      <c r="LDJ316" s="1"/>
      <c r="LDK316" s="1"/>
      <c r="LDL316" s="1"/>
      <c r="LDM316" s="1"/>
      <c r="LDN316" s="1"/>
      <c r="LDO316" s="1"/>
      <c r="LDP316" s="1"/>
      <c r="LDQ316" s="1"/>
      <c r="LDR316" s="1"/>
      <c r="LDS316" s="1"/>
      <c r="LDT316" s="1"/>
      <c r="LDU316" s="1"/>
      <c r="LDV316" s="1"/>
      <c r="LDW316" s="1"/>
      <c r="LDX316" s="1"/>
      <c r="LDY316" s="1"/>
      <c r="LDZ316" s="1"/>
      <c r="LEA316" s="1"/>
      <c r="LEB316" s="1"/>
      <c r="LEC316" s="1"/>
      <c r="LED316" s="1"/>
      <c r="LEE316" s="1"/>
      <c r="LEF316" s="1"/>
      <c r="LEG316" s="1"/>
      <c r="LEH316" s="1"/>
      <c r="LEI316" s="1"/>
      <c r="LEJ316" s="1"/>
      <c r="LEK316" s="1"/>
      <c r="LEL316" s="1"/>
      <c r="LEM316" s="1"/>
      <c r="LEN316" s="1"/>
      <c r="LEO316" s="1"/>
      <c r="LEP316" s="1"/>
      <c r="LEQ316" s="1"/>
      <c r="LER316" s="1"/>
      <c r="LES316" s="1"/>
      <c r="LET316" s="1"/>
      <c r="LEU316" s="1"/>
      <c r="LEV316" s="1"/>
      <c r="LEW316" s="1"/>
      <c r="LEX316" s="1"/>
      <c r="LEY316" s="1"/>
      <c r="LEZ316" s="1"/>
      <c r="LFA316" s="1"/>
      <c r="LFB316" s="1"/>
      <c r="LFC316" s="1"/>
      <c r="LFD316" s="1"/>
      <c r="LFE316" s="1"/>
      <c r="LFF316" s="1"/>
      <c r="LFG316" s="1"/>
      <c r="LFH316" s="1"/>
      <c r="LFI316" s="1"/>
      <c r="LFJ316" s="1"/>
      <c r="LFK316" s="1"/>
      <c r="LFL316" s="1"/>
      <c r="LFM316" s="1"/>
      <c r="LFN316" s="1"/>
      <c r="LFO316" s="1"/>
      <c r="LFP316" s="1"/>
      <c r="LFQ316" s="1"/>
      <c r="LFR316" s="1"/>
      <c r="LFS316" s="1"/>
      <c r="LFT316" s="1"/>
      <c r="LFU316" s="1"/>
      <c r="LFV316" s="1"/>
      <c r="LFW316" s="1"/>
      <c r="LFX316" s="1"/>
      <c r="LFY316" s="1"/>
      <c r="LFZ316" s="1"/>
      <c r="LGA316" s="1"/>
      <c r="LGB316" s="1"/>
      <c r="LGC316" s="1"/>
      <c r="LGD316" s="1"/>
      <c r="LGE316" s="1"/>
      <c r="LGF316" s="1"/>
      <c r="LGG316" s="1"/>
      <c r="LGH316" s="1"/>
      <c r="LGI316" s="1"/>
      <c r="LGJ316" s="1"/>
      <c r="LGK316" s="1"/>
      <c r="LGL316" s="1"/>
      <c r="LGM316" s="1"/>
      <c r="LGN316" s="1"/>
      <c r="LGO316" s="1"/>
      <c r="LGP316" s="1"/>
      <c r="LGQ316" s="1"/>
      <c r="LGR316" s="1"/>
      <c r="LGS316" s="1"/>
      <c r="LGT316" s="1"/>
      <c r="LGU316" s="1"/>
      <c r="LGV316" s="1"/>
      <c r="LGW316" s="1"/>
      <c r="LGX316" s="1"/>
      <c r="LGY316" s="1"/>
      <c r="LGZ316" s="1"/>
      <c r="LHA316" s="1"/>
      <c r="LHB316" s="1"/>
      <c r="LHC316" s="1"/>
      <c r="LHD316" s="1"/>
      <c r="LHE316" s="1"/>
      <c r="LHF316" s="1"/>
      <c r="LHG316" s="1"/>
      <c r="LHH316" s="1"/>
      <c r="LHI316" s="1"/>
      <c r="LHJ316" s="1"/>
      <c r="LHK316" s="1"/>
      <c r="LHL316" s="1"/>
      <c r="LHM316" s="1"/>
      <c r="LHN316" s="1"/>
      <c r="LHO316" s="1"/>
      <c r="LHP316" s="1"/>
      <c r="LHQ316" s="1"/>
      <c r="LHR316" s="1"/>
      <c r="LHS316" s="1"/>
      <c r="LHT316" s="1"/>
      <c r="LHU316" s="1"/>
      <c r="LHV316" s="1"/>
      <c r="LHW316" s="1"/>
      <c r="LHX316" s="1"/>
      <c r="LHY316" s="1"/>
      <c r="LHZ316" s="1"/>
      <c r="LIA316" s="1"/>
      <c r="LIB316" s="1"/>
      <c r="LIC316" s="1"/>
      <c r="LID316" s="1"/>
      <c r="LIE316" s="1"/>
      <c r="LIF316" s="1"/>
      <c r="LIG316" s="1"/>
      <c r="LIH316" s="1"/>
      <c r="LII316" s="1"/>
      <c r="LIJ316" s="1"/>
      <c r="LIK316" s="1"/>
      <c r="LIL316" s="1"/>
      <c r="LIM316" s="1"/>
      <c r="LIN316" s="1"/>
      <c r="LIO316" s="1"/>
      <c r="LIP316" s="1"/>
      <c r="LIQ316" s="1"/>
      <c r="LIR316" s="1"/>
      <c r="LIS316" s="1"/>
      <c r="LIT316" s="1"/>
      <c r="LIU316" s="1"/>
      <c r="LIV316" s="1"/>
      <c r="LIW316" s="1"/>
      <c r="LIX316" s="1"/>
      <c r="LIY316" s="1"/>
      <c r="LIZ316" s="1"/>
      <c r="LJA316" s="1"/>
      <c r="LJB316" s="1"/>
      <c r="LJC316" s="1"/>
      <c r="LJD316" s="1"/>
      <c r="LJE316" s="1"/>
      <c r="LJF316" s="1"/>
      <c r="LJG316" s="1"/>
      <c r="LJH316" s="1"/>
      <c r="LJI316" s="1"/>
      <c r="LJJ316" s="1"/>
      <c r="LJK316" s="1"/>
      <c r="LJL316" s="1"/>
      <c r="LJM316" s="1"/>
      <c r="LJN316" s="1"/>
      <c r="LJO316" s="1"/>
      <c r="LJP316" s="1"/>
      <c r="LJQ316" s="1"/>
      <c r="LJR316" s="1"/>
      <c r="LJS316" s="1"/>
      <c r="LJT316" s="1"/>
      <c r="LJU316" s="1"/>
      <c r="LJV316" s="1"/>
      <c r="LJW316" s="1"/>
      <c r="LJX316" s="1"/>
      <c r="LJY316" s="1"/>
      <c r="LJZ316" s="1"/>
      <c r="LKA316" s="1"/>
      <c r="LKB316" s="1"/>
      <c r="LKC316" s="1"/>
      <c r="LKD316" s="1"/>
      <c r="LKE316" s="1"/>
      <c r="LKF316" s="1"/>
      <c r="LKG316" s="1"/>
      <c r="LKH316" s="1"/>
      <c r="LKI316" s="1"/>
      <c r="LKJ316" s="1"/>
      <c r="LKK316" s="1"/>
      <c r="LKL316" s="1"/>
      <c r="LKM316" s="1"/>
      <c r="LKN316" s="1"/>
      <c r="LKO316" s="1"/>
      <c r="LKP316" s="1"/>
      <c r="LKQ316" s="1"/>
      <c r="LKR316" s="1"/>
      <c r="LKS316" s="1"/>
      <c r="LKT316" s="1"/>
      <c r="LKU316" s="1"/>
      <c r="LKV316" s="1"/>
      <c r="LKW316" s="1"/>
      <c r="LKX316" s="1"/>
      <c r="LKY316" s="1"/>
      <c r="LKZ316" s="1"/>
      <c r="LLA316" s="1"/>
      <c r="LLB316" s="1"/>
      <c r="LLC316" s="1"/>
      <c r="LLD316" s="1"/>
      <c r="LLE316" s="1"/>
      <c r="LLF316" s="1"/>
      <c r="LLG316" s="1"/>
      <c r="LLH316" s="1"/>
      <c r="LLI316" s="1"/>
      <c r="LLJ316" s="1"/>
      <c r="LLK316" s="1"/>
      <c r="LLL316" s="1"/>
      <c r="LLM316" s="1"/>
      <c r="LLN316" s="1"/>
      <c r="LLO316" s="1"/>
      <c r="LLP316" s="1"/>
      <c r="LLQ316" s="1"/>
      <c r="LLR316" s="1"/>
      <c r="LLS316" s="1"/>
      <c r="LLT316" s="1"/>
      <c r="LLU316" s="1"/>
      <c r="LLV316" s="1"/>
      <c r="LLW316" s="1"/>
      <c r="LLX316" s="1"/>
      <c r="LLY316" s="1"/>
      <c r="LLZ316" s="1"/>
      <c r="LMA316" s="1"/>
      <c r="LMB316" s="1"/>
      <c r="LMC316" s="1"/>
      <c r="LMD316" s="1"/>
      <c r="LME316" s="1"/>
      <c r="LMF316" s="1"/>
      <c r="LMG316" s="1"/>
      <c r="LMH316" s="1"/>
      <c r="LMI316" s="1"/>
      <c r="LMJ316" s="1"/>
      <c r="LMK316" s="1"/>
      <c r="LML316" s="1"/>
      <c r="LMM316" s="1"/>
      <c r="LMN316" s="1"/>
      <c r="LMO316" s="1"/>
      <c r="LMP316" s="1"/>
      <c r="LMQ316" s="1"/>
      <c r="LMR316" s="1"/>
      <c r="LMS316" s="1"/>
      <c r="LMT316" s="1"/>
      <c r="LMU316" s="1"/>
      <c r="LMV316" s="1"/>
      <c r="LMW316" s="1"/>
      <c r="LMX316" s="1"/>
      <c r="LMY316" s="1"/>
      <c r="LMZ316" s="1"/>
      <c r="LNA316" s="1"/>
      <c r="LNB316" s="1"/>
      <c r="LNC316" s="1"/>
      <c r="LND316" s="1"/>
      <c r="LNE316" s="1"/>
      <c r="LNF316" s="1"/>
      <c r="LNG316" s="1"/>
      <c r="LNH316" s="1"/>
      <c r="LNI316" s="1"/>
      <c r="LNJ316" s="1"/>
      <c r="LNK316" s="1"/>
      <c r="LNL316" s="1"/>
      <c r="LNM316" s="1"/>
      <c r="LNN316" s="1"/>
      <c r="LNO316" s="1"/>
      <c r="LNP316" s="1"/>
      <c r="LNQ316" s="1"/>
      <c r="LNR316" s="1"/>
      <c r="LNS316" s="1"/>
      <c r="LNT316" s="1"/>
      <c r="LNU316" s="1"/>
      <c r="LNV316" s="1"/>
      <c r="LNW316" s="1"/>
      <c r="LNX316" s="1"/>
      <c r="LNY316" s="1"/>
      <c r="LNZ316" s="1"/>
      <c r="LOA316" s="1"/>
      <c r="LOB316" s="1"/>
      <c r="LOC316" s="1"/>
      <c r="LOD316" s="1"/>
      <c r="LOE316" s="1"/>
      <c r="LOF316" s="1"/>
      <c r="LOG316" s="1"/>
      <c r="LOH316" s="1"/>
      <c r="LOI316" s="1"/>
      <c r="LOJ316" s="1"/>
      <c r="LOK316" s="1"/>
      <c r="LOL316" s="1"/>
      <c r="LOM316" s="1"/>
      <c r="LON316" s="1"/>
      <c r="LOO316" s="1"/>
      <c r="LOP316" s="1"/>
      <c r="LOQ316" s="1"/>
      <c r="LOR316" s="1"/>
      <c r="LOS316" s="1"/>
      <c r="LOT316" s="1"/>
      <c r="LOU316" s="1"/>
      <c r="LOV316" s="1"/>
      <c r="LOW316" s="1"/>
      <c r="LOX316" s="1"/>
      <c r="LOY316" s="1"/>
      <c r="LOZ316" s="1"/>
      <c r="LPA316" s="1"/>
      <c r="LPB316" s="1"/>
      <c r="LPC316" s="1"/>
      <c r="LPD316" s="1"/>
      <c r="LPE316" s="1"/>
      <c r="LPF316" s="1"/>
      <c r="LPG316" s="1"/>
      <c r="LPH316" s="1"/>
      <c r="LPI316" s="1"/>
      <c r="LPJ316" s="1"/>
      <c r="LPK316" s="1"/>
      <c r="LPL316" s="1"/>
      <c r="LPM316" s="1"/>
      <c r="LPN316" s="1"/>
      <c r="LPO316" s="1"/>
      <c r="LPP316" s="1"/>
      <c r="LPQ316" s="1"/>
      <c r="LPR316" s="1"/>
      <c r="LPS316" s="1"/>
      <c r="LPT316" s="1"/>
      <c r="LPU316" s="1"/>
      <c r="LPV316" s="1"/>
      <c r="LPW316" s="1"/>
      <c r="LPX316" s="1"/>
      <c r="LPY316" s="1"/>
      <c r="LPZ316" s="1"/>
      <c r="LQA316" s="1"/>
      <c r="LQB316" s="1"/>
      <c r="LQC316" s="1"/>
      <c r="LQD316" s="1"/>
      <c r="LQE316" s="1"/>
      <c r="LQF316" s="1"/>
      <c r="LQG316" s="1"/>
      <c r="LQH316" s="1"/>
      <c r="LQI316" s="1"/>
      <c r="LQJ316" s="1"/>
      <c r="LQK316" s="1"/>
      <c r="LQL316" s="1"/>
      <c r="LQM316" s="1"/>
      <c r="LQN316" s="1"/>
      <c r="LQO316" s="1"/>
      <c r="LQP316" s="1"/>
      <c r="LQQ316" s="1"/>
      <c r="LQR316" s="1"/>
      <c r="LQS316" s="1"/>
      <c r="LQT316" s="1"/>
      <c r="LQU316" s="1"/>
      <c r="LQV316" s="1"/>
      <c r="LQW316" s="1"/>
      <c r="LQX316" s="1"/>
      <c r="LQY316" s="1"/>
      <c r="LQZ316" s="1"/>
      <c r="LRA316" s="1"/>
      <c r="LRB316" s="1"/>
      <c r="LRC316" s="1"/>
      <c r="LRD316" s="1"/>
      <c r="LRE316" s="1"/>
      <c r="LRF316" s="1"/>
      <c r="LRG316" s="1"/>
      <c r="LRH316" s="1"/>
      <c r="LRI316" s="1"/>
      <c r="LRJ316" s="1"/>
      <c r="LRK316" s="1"/>
      <c r="LRL316" s="1"/>
      <c r="LRM316" s="1"/>
      <c r="LRN316" s="1"/>
      <c r="LRO316" s="1"/>
      <c r="LRP316" s="1"/>
      <c r="LRQ316" s="1"/>
      <c r="LRR316" s="1"/>
      <c r="LRS316" s="1"/>
      <c r="LRT316" s="1"/>
      <c r="LRU316" s="1"/>
      <c r="LRV316" s="1"/>
      <c r="LRW316" s="1"/>
      <c r="LRX316" s="1"/>
      <c r="LRY316" s="1"/>
      <c r="LRZ316" s="1"/>
      <c r="LSA316" s="1"/>
      <c r="LSB316" s="1"/>
      <c r="LSC316" s="1"/>
      <c r="LSD316" s="1"/>
      <c r="LSE316" s="1"/>
      <c r="LSF316" s="1"/>
      <c r="LSG316" s="1"/>
      <c r="LSH316" s="1"/>
      <c r="LSI316" s="1"/>
      <c r="LSJ316" s="1"/>
      <c r="LSK316" s="1"/>
      <c r="LSL316" s="1"/>
      <c r="LSM316" s="1"/>
      <c r="LSN316" s="1"/>
      <c r="LSO316" s="1"/>
      <c r="LSP316" s="1"/>
      <c r="LSQ316" s="1"/>
      <c r="LSR316" s="1"/>
      <c r="LSS316" s="1"/>
      <c r="LST316" s="1"/>
      <c r="LSU316" s="1"/>
      <c r="LSV316" s="1"/>
      <c r="LSW316" s="1"/>
      <c r="LSX316" s="1"/>
      <c r="LSY316" s="1"/>
      <c r="LSZ316" s="1"/>
      <c r="LTA316" s="1"/>
      <c r="LTB316" s="1"/>
      <c r="LTC316" s="1"/>
      <c r="LTD316" s="1"/>
      <c r="LTE316" s="1"/>
      <c r="LTF316" s="1"/>
      <c r="LTG316" s="1"/>
      <c r="LTH316" s="1"/>
      <c r="LTI316" s="1"/>
      <c r="LTJ316" s="1"/>
      <c r="LTK316" s="1"/>
      <c r="LTL316" s="1"/>
      <c r="LTM316" s="1"/>
      <c r="LTN316" s="1"/>
      <c r="LTO316" s="1"/>
      <c r="LTP316" s="1"/>
      <c r="LTQ316" s="1"/>
      <c r="LTR316" s="1"/>
      <c r="LTS316" s="1"/>
      <c r="LTT316" s="1"/>
      <c r="LTU316" s="1"/>
      <c r="LTV316" s="1"/>
      <c r="LTW316" s="1"/>
      <c r="LTX316" s="1"/>
      <c r="LTY316" s="1"/>
      <c r="LTZ316" s="1"/>
      <c r="LUA316" s="1"/>
      <c r="LUB316" s="1"/>
      <c r="LUC316" s="1"/>
      <c r="LUD316" s="1"/>
      <c r="LUE316" s="1"/>
      <c r="LUF316" s="1"/>
      <c r="LUG316" s="1"/>
      <c r="LUH316" s="1"/>
      <c r="LUI316" s="1"/>
      <c r="LUJ316" s="1"/>
      <c r="LUK316" s="1"/>
      <c r="LUL316" s="1"/>
      <c r="LUM316" s="1"/>
      <c r="LUN316" s="1"/>
      <c r="LUO316" s="1"/>
      <c r="LUP316" s="1"/>
      <c r="LUQ316" s="1"/>
      <c r="LUR316" s="1"/>
      <c r="LUS316" s="1"/>
      <c r="LUT316" s="1"/>
      <c r="LUU316" s="1"/>
      <c r="LUV316" s="1"/>
      <c r="LUW316" s="1"/>
      <c r="LUX316" s="1"/>
      <c r="LUY316" s="1"/>
      <c r="LUZ316" s="1"/>
      <c r="LVA316" s="1"/>
      <c r="LVB316" s="1"/>
      <c r="LVC316" s="1"/>
      <c r="LVD316" s="1"/>
      <c r="LVE316" s="1"/>
      <c r="LVF316" s="1"/>
      <c r="LVG316" s="1"/>
      <c r="LVH316" s="1"/>
      <c r="LVI316" s="1"/>
      <c r="LVJ316" s="1"/>
      <c r="LVK316" s="1"/>
      <c r="LVL316" s="1"/>
      <c r="LVM316" s="1"/>
      <c r="LVN316" s="1"/>
      <c r="LVO316" s="1"/>
      <c r="LVP316" s="1"/>
      <c r="LVQ316" s="1"/>
      <c r="LVR316" s="1"/>
      <c r="LVS316" s="1"/>
      <c r="LVT316" s="1"/>
      <c r="LVU316" s="1"/>
      <c r="LVV316" s="1"/>
      <c r="LVW316" s="1"/>
      <c r="LVX316" s="1"/>
      <c r="LVY316" s="1"/>
      <c r="LVZ316" s="1"/>
      <c r="LWA316" s="1"/>
      <c r="LWB316" s="1"/>
      <c r="LWC316" s="1"/>
      <c r="LWD316" s="1"/>
      <c r="LWE316" s="1"/>
      <c r="LWF316" s="1"/>
      <c r="LWG316" s="1"/>
      <c r="LWH316" s="1"/>
      <c r="LWI316" s="1"/>
      <c r="LWJ316" s="1"/>
      <c r="LWK316" s="1"/>
      <c r="LWL316" s="1"/>
      <c r="LWM316" s="1"/>
      <c r="LWN316" s="1"/>
      <c r="LWO316" s="1"/>
      <c r="LWP316" s="1"/>
      <c r="LWQ316" s="1"/>
      <c r="LWR316" s="1"/>
      <c r="LWS316" s="1"/>
      <c r="LWT316" s="1"/>
      <c r="LWU316" s="1"/>
      <c r="LWV316" s="1"/>
      <c r="LWW316" s="1"/>
      <c r="LWX316" s="1"/>
      <c r="LWY316" s="1"/>
      <c r="LWZ316" s="1"/>
      <c r="LXA316" s="1"/>
      <c r="LXB316" s="1"/>
      <c r="LXC316" s="1"/>
      <c r="LXD316" s="1"/>
      <c r="LXE316" s="1"/>
      <c r="LXF316" s="1"/>
      <c r="LXG316" s="1"/>
      <c r="LXH316" s="1"/>
      <c r="LXI316" s="1"/>
      <c r="LXJ316" s="1"/>
      <c r="LXK316" s="1"/>
      <c r="LXL316" s="1"/>
      <c r="LXM316" s="1"/>
      <c r="LXN316" s="1"/>
      <c r="LXO316" s="1"/>
      <c r="LXP316" s="1"/>
      <c r="LXQ316" s="1"/>
      <c r="LXR316" s="1"/>
      <c r="LXS316" s="1"/>
      <c r="LXT316" s="1"/>
      <c r="LXU316" s="1"/>
      <c r="LXV316" s="1"/>
      <c r="LXW316" s="1"/>
      <c r="LXX316" s="1"/>
      <c r="LXY316" s="1"/>
      <c r="LXZ316" s="1"/>
      <c r="LYA316" s="1"/>
      <c r="LYB316" s="1"/>
      <c r="LYC316" s="1"/>
      <c r="LYD316" s="1"/>
      <c r="LYE316" s="1"/>
      <c r="LYF316" s="1"/>
      <c r="LYG316" s="1"/>
      <c r="LYH316" s="1"/>
      <c r="LYI316" s="1"/>
      <c r="LYJ316" s="1"/>
      <c r="LYK316" s="1"/>
      <c r="LYL316" s="1"/>
      <c r="LYM316" s="1"/>
      <c r="LYN316" s="1"/>
      <c r="LYO316" s="1"/>
      <c r="LYP316" s="1"/>
      <c r="LYQ316" s="1"/>
      <c r="LYR316" s="1"/>
      <c r="LYS316" s="1"/>
      <c r="LYT316" s="1"/>
      <c r="LYU316" s="1"/>
      <c r="LYV316" s="1"/>
      <c r="LYW316" s="1"/>
      <c r="LYX316" s="1"/>
      <c r="LYY316" s="1"/>
      <c r="LYZ316" s="1"/>
      <c r="LZA316" s="1"/>
      <c r="LZB316" s="1"/>
      <c r="LZC316" s="1"/>
      <c r="LZD316" s="1"/>
      <c r="LZE316" s="1"/>
      <c r="LZF316" s="1"/>
      <c r="LZG316" s="1"/>
      <c r="LZH316" s="1"/>
      <c r="LZI316" s="1"/>
      <c r="LZJ316" s="1"/>
      <c r="LZK316" s="1"/>
      <c r="LZL316" s="1"/>
      <c r="LZM316" s="1"/>
      <c r="LZN316" s="1"/>
      <c r="LZO316" s="1"/>
      <c r="LZP316" s="1"/>
      <c r="LZQ316" s="1"/>
      <c r="LZR316" s="1"/>
      <c r="LZS316" s="1"/>
      <c r="LZT316" s="1"/>
      <c r="LZU316" s="1"/>
      <c r="LZV316" s="1"/>
      <c r="LZW316" s="1"/>
      <c r="LZX316" s="1"/>
      <c r="LZY316" s="1"/>
      <c r="LZZ316" s="1"/>
      <c r="MAA316" s="1"/>
      <c r="MAB316" s="1"/>
      <c r="MAC316" s="1"/>
      <c r="MAD316" s="1"/>
      <c r="MAE316" s="1"/>
      <c r="MAF316" s="1"/>
      <c r="MAG316" s="1"/>
      <c r="MAH316" s="1"/>
      <c r="MAI316" s="1"/>
      <c r="MAJ316" s="1"/>
      <c r="MAK316" s="1"/>
      <c r="MAL316" s="1"/>
      <c r="MAM316" s="1"/>
      <c r="MAN316" s="1"/>
      <c r="MAO316" s="1"/>
      <c r="MAP316" s="1"/>
      <c r="MAQ316" s="1"/>
      <c r="MAR316" s="1"/>
      <c r="MAS316" s="1"/>
      <c r="MAT316" s="1"/>
      <c r="MAU316" s="1"/>
      <c r="MAV316" s="1"/>
      <c r="MAW316" s="1"/>
      <c r="MAX316" s="1"/>
      <c r="MAY316" s="1"/>
      <c r="MAZ316" s="1"/>
      <c r="MBA316" s="1"/>
      <c r="MBB316" s="1"/>
      <c r="MBC316" s="1"/>
      <c r="MBD316" s="1"/>
      <c r="MBE316" s="1"/>
      <c r="MBF316" s="1"/>
      <c r="MBG316" s="1"/>
      <c r="MBH316" s="1"/>
      <c r="MBI316" s="1"/>
      <c r="MBJ316" s="1"/>
      <c r="MBK316" s="1"/>
      <c r="MBL316" s="1"/>
      <c r="MBM316" s="1"/>
      <c r="MBN316" s="1"/>
      <c r="MBO316" s="1"/>
      <c r="MBP316" s="1"/>
      <c r="MBQ316" s="1"/>
      <c r="MBR316" s="1"/>
      <c r="MBS316" s="1"/>
      <c r="MBT316" s="1"/>
      <c r="MBU316" s="1"/>
      <c r="MBV316" s="1"/>
      <c r="MBW316" s="1"/>
      <c r="MBX316" s="1"/>
      <c r="MBY316" s="1"/>
      <c r="MBZ316" s="1"/>
      <c r="MCA316" s="1"/>
      <c r="MCB316" s="1"/>
      <c r="MCC316" s="1"/>
      <c r="MCD316" s="1"/>
      <c r="MCE316" s="1"/>
      <c r="MCF316" s="1"/>
      <c r="MCG316" s="1"/>
      <c r="MCH316" s="1"/>
      <c r="MCI316" s="1"/>
      <c r="MCJ316" s="1"/>
      <c r="MCK316" s="1"/>
      <c r="MCL316" s="1"/>
      <c r="MCM316" s="1"/>
      <c r="MCN316" s="1"/>
      <c r="MCO316" s="1"/>
      <c r="MCP316" s="1"/>
      <c r="MCQ316" s="1"/>
      <c r="MCR316" s="1"/>
      <c r="MCS316" s="1"/>
      <c r="MCT316" s="1"/>
      <c r="MCU316" s="1"/>
      <c r="MCV316" s="1"/>
      <c r="MCW316" s="1"/>
      <c r="MCX316" s="1"/>
      <c r="MCY316" s="1"/>
      <c r="MCZ316" s="1"/>
      <c r="MDA316" s="1"/>
      <c r="MDB316" s="1"/>
      <c r="MDC316" s="1"/>
      <c r="MDD316" s="1"/>
      <c r="MDE316" s="1"/>
      <c r="MDF316" s="1"/>
      <c r="MDG316" s="1"/>
      <c r="MDH316" s="1"/>
      <c r="MDI316" s="1"/>
      <c r="MDJ316" s="1"/>
      <c r="MDK316" s="1"/>
      <c r="MDL316" s="1"/>
      <c r="MDM316" s="1"/>
      <c r="MDN316" s="1"/>
      <c r="MDO316" s="1"/>
      <c r="MDP316" s="1"/>
      <c r="MDQ316" s="1"/>
      <c r="MDR316" s="1"/>
      <c r="MDS316" s="1"/>
      <c r="MDT316" s="1"/>
      <c r="MDU316" s="1"/>
      <c r="MDV316" s="1"/>
      <c r="MDW316" s="1"/>
      <c r="MDX316" s="1"/>
      <c r="MDY316" s="1"/>
      <c r="MDZ316" s="1"/>
      <c r="MEA316" s="1"/>
      <c r="MEB316" s="1"/>
      <c r="MEC316" s="1"/>
      <c r="MED316" s="1"/>
      <c r="MEE316" s="1"/>
      <c r="MEF316" s="1"/>
      <c r="MEG316" s="1"/>
      <c r="MEH316" s="1"/>
      <c r="MEI316" s="1"/>
      <c r="MEJ316" s="1"/>
      <c r="MEK316" s="1"/>
      <c r="MEL316" s="1"/>
      <c r="MEM316" s="1"/>
      <c r="MEN316" s="1"/>
      <c r="MEO316" s="1"/>
      <c r="MEP316" s="1"/>
      <c r="MEQ316" s="1"/>
      <c r="MER316" s="1"/>
      <c r="MES316" s="1"/>
      <c r="MET316" s="1"/>
      <c r="MEU316" s="1"/>
      <c r="MEV316" s="1"/>
      <c r="MEW316" s="1"/>
      <c r="MEX316" s="1"/>
      <c r="MEY316" s="1"/>
      <c r="MEZ316" s="1"/>
      <c r="MFA316" s="1"/>
      <c r="MFB316" s="1"/>
      <c r="MFC316" s="1"/>
      <c r="MFD316" s="1"/>
      <c r="MFE316" s="1"/>
      <c r="MFF316" s="1"/>
      <c r="MFG316" s="1"/>
      <c r="MFH316" s="1"/>
      <c r="MFI316" s="1"/>
      <c r="MFJ316" s="1"/>
      <c r="MFK316" s="1"/>
      <c r="MFL316" s="1"/>
      <c r="MFM316" s="1"/>
      <c r="MFN316" s="1"/>
      <c r="MFO316" s="1"/>
      <c r="MFP316" s="1"/>
      <c r="MFQ316" s="1"/>
      <c r="MFR316" s="1"/>
      <c r="MFS316" s="1"/>
      <c r="MFT316" s="1"/>
      <c r="MFU316" s="1"/>
      <c r="MFV316" s="1"/>
      <c r="MFW316" s="1"/>
      <c r="MFX316" s="1"/>
      <c r="MFY316" s="1"/>
      <c r="MFZ316" s="1"/>
      <c r="MGA316" s="1"/>
      <c r="MGB316" s="1"/>
      <c r="MGC316" s="1"/>
      <c r="MGD316" s="1"/>
      <c r="MGE316" s="1"/>
      <c r="MGF316" s="1"/>
      <c r="MGG316" s="1"/>
      <c r="MGH316" s="1"/>
      <c r="MGI316" s="1"/>
      <c r="MGJ316" s="1"/>
      <c r="MGK316" s="1"/>
      <c r="MGL316" s="1"/>
      <c r="MGM316" s="1"/>
      <c r="MGN316" s="1"/>
      <c r="MGO316" s="1"/>
      <c r="MGP316" s="1"/>
      <c r="MGQ316" s="1"/>
      <c r="MGR316" s="1"/>
      <c r="MGS316" s="1"/>
      <c r="MGT316" s="1"/>
      <c r="MGU316" s="1"/>
      <c r="MGV316" s="1"/>
      <c r="MGW316" s="1"/>
      <c r="MGX316" s="1"/>
      <c r="MGY316" s="1"/>
      <c r="MGZ316" s="1"/>
      <c r="MHA316" s="1"/>
      <c r="MHB316" s="1"/>
      <c r="MHC316" s="1"/>
      <c r="MHD316" s="1"/>
      <c r="MHE316" s="1"/>
      <c r="MHF316" s="1"/>
      <c r="MHG316" s="1"/>
      <c r="MHH316" s="1"/>
      <c r="MHI316" s="1"/>
      <c r="MHJ316" s="1"/>
      <c r="MHK316" s="1"/>
      <c r="MHL316" s="1"/>
      <c r="MHM316" s="1"/>
      <c r="MHN316" s="1"/>
      <c r="MHO316" s="1"/>
      <c r="MHP316" s="1"/>
      <c r="MHQ316" s="1"/>
      <c r="MHR316" s="1"/>
      <c r="MHS316" s="1"/>
      <c r="MHT316" s="1"/>
      <c r="MHU316" s="1"/>
      <c r="MHV316" s="1"/>
      <c r="MHW316" s="1"/>
      <c r="MHX316" s="1"/>
      <c r="MHY316" s="1"/>
      <c r="MHZ316" s="1"/>
      <c r="MIA316" s="1"/>
      <c r="MIB316" s="1"/>
      <c r="MIC316" s="1"/>
      <c r="MID316" s="1"/>
      <c r="MIE316" s="1"/>
      <c r="MIF316" s="1"/>
      <c r="MIG316" s="1"/>
      <c r="MIH316" s="1"/>
      <c r="MII316" s="1"/>
      <c r="MIJ316" s="1"/>
      <c r="MIK316" s="1"/>
      <c r="MIL316" s="1"/>
      <c r="MIM316" s="1"/>
      <c r="MIN316" s="1"/>
      <c r="MIO316" s="1"/>
      <c r="MIP316" s="1"/>
      <c r="MIQ316" s="1"/>
      <c r="MIR316" s="1"/>
      <c r="MIS316" s="1"/>
      <c r="MIT316" s="1"/>
      <c r="MIU316" s="1"/>
      <c r="MIV316" s="1"/>
      <c r="MIW316" s="1"/>
      <c r="MIX316" s="1"/>
      <c r="MIY316" s="1"/>
      <c r="MIZ316" s="1"/>
      <c r="MJA316" s="1"/>
      <c r="MJB316" s="1"/>
      <c r="MJC316" s="1"/>
      <c r="MJD316" s="1"/>
      <c r="MJE316" s="1"/>
      <c r="MJF316" s="1"/>
      <c r="MJG316" s="1"/>
      <c r="MJH316" s="1"/>
      <c r="MJI316" s="1"/>
      <c r="MJJ316" s="1"/>
      <c r="MJK316" s="1"/>
      <c r="MJL316" s="1"/>
      <c r="MJM316" s="1"/>
      <c r="MJN316" s="1"/>
      <c r="MJO316" s="1"/>
      <c r="MJP316" s="1"/>
      <c r="MJQ316" s="1"/>
      <c r="MJR316" s="1"/>
      <c r="MJS316" s="1"/>
      <c r="MJT316" s="1"/>
      <c r="MJU316" s="1"/>
      <c r="MJV316" s="1"/>
      <c r="MJW316" s="1"/>
      <c r="MJX316" s="1"/>
      <c r="MJY316" s="1"/>
      <c r="MJZ316" s="1"/>
      <c r="MKA316" s="1"/>
      <c r="MKB316" s="1"/>
      <c r="MKC316" s="1"/>
      <c r="MKD316" s="1"/>
      <c r="MKE316" s="1"/>
      <c r="MKF316" s="1"/>
      <c r="MKG316" s="1"/>
      <c r="MKH316" s="1"/>
      <c r="MKI316" s="1"/>
      <c r="MKJ316" s="1"/>
      <c r="MKK316" s="1"/>
      <c r="MKL316" s="1"/>
      <c r="MKM316" s="1"/>
      <c r="MKN316" s="1"/>
      <c r="MKO316" s="1"/>
      <c r="MKP316" s="1"/>
      <c r="MKQ316" s="1"/>
      <c r="MKR316" s="1"/>
      <c r="MKS316" s="1"/>
      <c r="MKT316" s="1"/>
      <c r="MKU316" s="1"/>
      <c r="MKV316" s="1"/>
      <c r="MKW316" s="1"/>
      <c r="MKX316" s="1"/>
      <c r="MKY316" s="1"/>
      <c r="MKZ316" s="1"/>
      <c r="MLA316" s="1"/>
      <c r="MLB316" s="1"/>
      <c r="MLC316" s="1"/>
      <c r="MLD316" s="1"/>
      <c r="MLE316" s="1"/>
      <c r="MLF316" s="1"/>
      <c r="MLG316" s="1"/>
      <c r="MLH316" s="1"/>
      <c r="MLI316" s="1"/>
      <c r="MLJ316" s="1"/>
      <c r="MLK316" s="1"/>
      <c r="MLL316" s="1"/>
      <c r="MLM316" s="1"/>
      <c r="MLN316" s="1"/>
      <c r="MLO316" s="1"/>
      <c r="MLP316" s="1"/>
      <c r="MLQ316" s="1"/>
      <c r="MLR316" s="1"/>
      <c r="MLS316" s="1"/>
      <c r="MLT316" s="1"/>
      <c r="MLU316" s="1"/>
      <c r="MLV316" s="1"/>
      <c r="MLW316" s="1"/>
      <c r="MLX316" s="1"/>
      <c r="MLY316" s="1"/>
      <c r="MLZ316" s="1"/>
      <c r="MMA316" s="1"/>
      <c r="MMB316" s="1"/>
      <c r="MMC316" s="1"/>
      <c r="MMD316" s="1"/>
      <c r="MME316" s="1"/>
      <c r="MMF316" s="1"/>
      <c r="MMG316" s="1"/>
      <c r="MMH316" s="1"/>
      <c r="MMI316" s="1"/>
      <c r="MMJ316" s="1"/>
      <c r="MMK316" s="1"/>
      <c r="MML316" s="1"/>
      <c r="MMM316" s="1"/>
      <c r="MMN316" s="1"/>
      <c r="MMO316" s="1"/>
      <c r="MMP316" s="1"/>
      <c r="MMQ316" s="1"/>
      <c r="MMR316" s="1"/>
      <c r="MMS316" s="1"/>
      <c r="MMT316" s="1"/>
      <c r="MMU316" s="1"/>
      <c r="MMV316" s="1"/>
      <c r="MMW316" s="1"/>
      <c r="MMX316" s="1"/>
      <c r="MMY316" s="1"/>
      <c r="MMZ316" s="1"/>
      <c r="MNA316" s="1"/>
      <c r="MNB316" s="1"/>
      <c r="MNC316" s="1"/>
      <c r="MND316" s="1"/>
      <c r="MNE316" s="1"/>
      <c r="MNF316" s="1"/>
      <c r="MNG316" s="1"/>
      <c r="MNH316" s="1"/>
      <c r="MNI316" s="1"/>
      <c r="MNJ316" s="1"/>
      <c r="MNK316" s="1"/>
      <c r="MNL316" s="1"/>
      <c r="MNM316" s="1"/>
      <c r="MNN316" s="1"/>
      <c r="MNO316" s="1"/>
      <c r="MNP316" s="1"/>
      <c r="MNQ316" s="1"/>
      <c r="MNR316" s="1"/>
      <c r="MNS316" s="1"/>
      <c r="MNT316" s="1"/>
      <c r="MNU316" s="1"/>
      <c r="MNV316" s="1"/>
      <c r="MNW316" s="1"/>
      <c r="MNX316" s="1"/>
      <c r="MNY316" s="1"/>
      <c r="MNZ316" s="1"/>
      <c r="MOA316" s="1"/>
      <c r="MOB316" s="1"/>
      <c r="MOC316" s="1"/>
      <c r="MOD316" s="1"/>
      <c r="MOE316" s="1"/>
      <c r="MOF316" s="1"/>
      <c r="MOG316" s="1"/>
      <c r="MOH316" s="1"/>
      <c r="MOI316" s="1"/>
      <c r="MOJ316" s="1"/>
      <c r="MOK316" s="1"/>
      <c r="MOL316" s="1"/>
      <c r="MOM316" s="1"/>
      <c r="MON316" s="1"/>
      <c r="MOO316" s="1"/>
      <c r="MOP316" s="1"/>
      <c r="MOQ316" s="1"/>
      <c r="MOR316" s="1"/>
      <c r="MOS316" s="1"/>
      <c r="MOT316" s="1"/>
      <c r="MOU316" s="1"/>
      <c r="MOV316" s="1"/>
      <c r="MOW316" s="1"/>
      <c r="MOX316" s="1"/>
      <c r="MOY316" s="1"/>
      <c r="MOZ316" s="1"/>
      <c r="MPA316" s="1"/>
      <c r="MPB316" s="1"/>
      <c r="MPC316" s="1"/>
      <c r="MPD316" s="1"/>
      <c r="MPE316" s="1"/>
      <c r="MPF316" s="1"/>
      <c r="MPG316" s="1"/>
      <c r="MPH316" s="1"/>
      <c r="MPI316" s="1"/>
      <c r="MPJ316" s="1"/>
      <c r="MPK316" s="1"/>
      <c r="MPL316" s="1"/>
      <c r="MPM316" s="1"/>
      <c r="MPN316" s="1"/>
      <c r="MPO316" s="1"/>
      <c r="MPP316" s="1"/>
      <c r="MPQ316" s="1"/>
      <c r="MPR316" s="1"/>
      <c r="MPS316" s="1"/>
      <c r="MPT316" s="1"/>
      <c r="MPU316" s="1"/>
      <c r="MPV316" s="1"/>
      <c r="MPW316" s="1"/>
      <c r="MPX316" s="1"/>
      <c r="MPY316" s="1"/>
      <c r="MPZ316" s="1"/>
      <c r="MQA316" s="1"/>
      <c r="MQB316" s="1"/>
      <c r="MQC316" s="1"/>
      <c r="MQD316" s="1"/>
      <c r="MQE316" s="1"/>
      <c r="MQF316" s="1"/>
      <c r="MQG316" s="1"/>
      <c r="MQH316" s="1"/>
      <c r="MQI316" s="1"/>
      <c r="MQJ316" s="1"/>
      <c r="MQK316" s="1"/>
      <c r="MQL316" s="1"/>
      <c r="MQM316" s="1"/>
      <c r="MQN316" s="1"/>
      <c r="MQO316" s="1"/>
      <c r="MQP316" s="1"/>
      <c r="MQQ316" s="1"/>
      <c r="MQR316" s="1"/>
      <c r="MQS316" s="1"/>
      <c r="MQT316" s="1"/>
      <c r="MQU316" s="1"/>
      <c r="MQV316" s="1"/>
      <c r="MQW316" s="1"/>
      <c r="MQX316" s="1"/>
      <c r="MQY316" s="1"/>
      <c r="MQZ316" s="1"/>
      <c r="MRA316" s="1"/>
      <c r="MRB316" s="1"/>
      <c r="MRC316" s="1"/>
      <c r="MRD316" s="1"/>
      <c r="MRE316" s="1"/>
      <c r="MRF316" s="1"/>
      <c r="MRG316" s="1"/>
      <c r="MRH316" s="1"/>
      <c r="MRI316" s="1"/>
      <c r="MRJ316" s="1"/>
      <c r="MRK316" s="1"/>
      <c r="MRL316" s="1"/>
      <c r="MRM316" s="1"/>
      <c r="MRN316" s="1"/>
      <c r="MRO316" s="1"/>
      <c r="MRP316" s="1"/>
      <c r="MRQ316" s="1"/>
      <c r="MRR316" s="1"/>
      <c r="MRS316" s="1"/>
      <c r="MRT316" s="1"/>
      <c r="MRU316" s="1"/>
      <c r="MRV316" s="1"/>
      <c r="MRW316" s="1"/>
      <c r="MRX316" s="1"/>
      <c r="MRY316" s="1"/>
      <c r="MRZ316" s="1"/>
      <c r="MSA316" s="1"/>
      <c r="MSB316" s="1"/>
      <c r="MSC316" s="1"/>
      <c r="MSD316" s="1"/>
      <c r="MSE316" s="1"/>
      <c r="MSF316" s="1"/>
      <c r="MSG316" s="1"/>
      <c r="MSH316" s="1"/>
      <c r="MSI316" s="1"/>
      <c r="MSJ316" s="1"/>
      <c r="MSK316" s="1"/>
      <c r="MSL316" s="1"/>
      <c r="MSM316" s="1"/>
      <c r="MSN316" s="1"/>
      <c r="MSO316" s="1"/>
      <c r="MSP316" s="1"/>
      <c r="MSQ316" s="1"/>
      <c r="MSR316" s="1"/>
      <c r="MSS316" s="1"/>
      <c r="MST316" s="1"/>
      <c r="MSU316" s="1"/>
      <c r="MSV316" s="1"/>
      <c r="MSW316" s="1"/>
      <c r="MSX316" s="1"/>
      <c r="MSY316" s="1"/>
      <c r="MSZ316" s="1"/>
      <c r="MTA316" s="1"/>
      <c r="MTB316" s="1"/>
      <c r="MTC316" s="1"/>
      <c r="MTD316" s="1"/>
      <c r="MTE316" s="1"/>
      <c r="MTF316" s="1"/>
      <c r="MTG316" s="1"/>
      <c r="MTH316" s="1"/>
      <c r="MTI316" s="1"/>
      <c r="MTJ316" s="1"/>
      <c r="MTK316" s="1"/>
      <c r="MTL316" s="1"/>
      <c r="MTM316" s="1"/>
      <c r="MTN316" s="1"/>
      <c r="MTO316" s="1"/>
      <c r="MTP316" s="1"/>
      <c r="MTQ316" s="1"/>
      <c r="MTR316" s="1"/>
      <c r="MTS316" s="1"/>
      <c r="MTT316" s="1"/>
      <c r="MTU316" s="1"/>
      <c r="MTV316" s="1"/>
      <c r="MTW316" s="1"/>
      <c r="MTX316" s="1"/>
      <c r="MTY316" s="1"/>
      <c r="MTZ316" s="1"/>
      <c r="MUA316" s="1"/>
      <c r="MUB316" s="1"/>
      <c r="MUC316" s="1"/>
      <c r="MUD316" s="1"/>
      <c r="MUE316" s="1"/>
      <c r="MUF316" s="1"/>
      <c r="MUG316" s="1"/>
      <c r="MUH316" s="1"/>
      <c r="MUI316" s="1"/>
      <c r="MUJ316" s="1"/>
      <c r="MUK316" s="1"/>
      <c r="MUL316" s="1"/>
      <c r="MUM316" s="1"/>
      <c r="MUN316" s="1"/>
      <c r="MUO316" s="1"/>
      <c r="MUP316" s="1"/>
      <c r="MUQ316" s="1"/>
      <c r="MUR316" s="1"/>
      <c r="MUS316" s="1"/>
      <c r="MUT316" s="1"/>
      <c r="MUU316" s="1"/>
      <c r="MUV316" s="1"/>
      <c r="MUW316" s="1"/>
      <c r="MUX316" s="1"/>
      <c r="MUY316" s="1"/>
      <c r="MUZ316" s="1"/>
      <c r="MVA316" s="1"/>
      <c r="MVB316" s="1"/>
      <c r="MVC316" s="1"/>
      <c r="MVD316" s="1"/>
      <c r="MVE316" s="1"/>
      <c r="MVF316" s="1"/>
      <c r="MVG316" s="1"/>
      <c r="MVH316" s="1"/>
      <c r="MVI316" s="1"/>
      <c r="MVJ316" s="1"/>
      <c r="MVK316" s="1"/>
      <c r="MVL316" s="1"/>
      <c r="MVM316" s="1"/>
      <c r="MVN316" s="1"/>
      <c r="MVO316" s="1"/>
      <c r="MVP316" s="1"/>
      <c r="MVQ316" s="1"/>
      <c r="MVR316" s="1"/>
      <c r="MVS316" s="1"/>
      <c r="MVT316" s="1"/>
      <c r="MVU316" s="1"/>
      <c r="MVV316" s="1"/>
      <c r="MVW316" s="1"/>
      <c r="MVX316" s="1"/>
      <c r="MVY316" s="1"/>
      <c r="MVZ316" s="1"/>
      <c r="MWA316" s="1"/>
      <c r="MWB316" s="1"/>
      <c r="MWC316" s="1"/>
      <c r="MWD316" s="1"/>
      <c r="MWE316" s="1"/>
      <c r="MWF316" s="1"/>
      <c r="MWG316" s="1"/>
      <c r="MWH316" s="1"/>
      <c r="MWI316" s="1"/>
      <c r="MWJ316" s="1"/>
      <c r="MWK316" s="1"/>
      <c r="MWL316" s="1"/>
      <c r="MWM316" s="1"/>
      <c r="MWN316" s="1"/>
      <c r="MWO316" s="1"/>
      <c r="MWP316" s="1"/>
      <c r="MWQ316" s="1"/>
      <c r="MWR316" s="1"/>
      <c r="MWS316" s="1"/>
      <c r="MWT316" s="1"/>
      <c r="MWU316" s="1"/>
      <c r="MWV316" s="1"/>
      <c r="MWW316" s="1"/>
      <c r="MWX316" s="1"/>
      <c r="MWY316" s="1"/>
      <c r="MWZ316" s="1"/>
      <c r="MXA316" s="1"/>
      <c r="MXB316" s="1"/>
      <c r="MXC316" s="1"/>
      <c r="MXD316" s="1"/>
      <c r="MXE316" s="1"/>
      <c r="MXF316" s="1"/>
      <c r="MXG316" s="1"/>
      <c r="MXH316" s="1"/>
      <c r="MXI316" s="1"/>
      <c r="MXJ316" s="1"/>
      <c r="MXK316" s="1"/>
      <c r="MXL316" s="1"/>
      <c r="MXM316" s="1"/>
      <c r="MXN316" s="1"/>
      <c r="MXO316" s="1"/>
      <c r="MXP316" s="1"/>
      <c r="MXQ316" s="1"/>
      <c r="MXR316" s="1"/>
      <c r="MXS316" s="1"/>
      <c r="MXT316" s="1"/>
      <c r="MXU316" s="1"/>
      <c r="MXV316" s="1"/>
      <c r="MXW316" s="1"/>
      <c r="MXX316" s="1"/>
      <c r="MXY316" s="1"/>
      <c r="MXZ316" s="1"/>
      <c r="MYA316" s="1"/>
      <c r="MYB316" s="1"/>
      <c r="MYC316" s="1"/>
      <c r="MYD316" s="1"/>
      <c r="MYE316" s="1"/>
      <c r="MYF316" s="1"/>
      <c r="MYG316" s="1"/>
      <c r="MYH316" s="1"/>
      <c r="MYI316" s="1"/>
      <c r="MYJ316" s="1"/>
      <c r="MYK316" s="1"/>
      <c r="MYL316" s="1"/>
      <c r="MYM316" s="1"/>
      <c r="MYN316" s="1"/>
      <c r="MYO316" s="1"/>
      <c r="MYP316" s="1"/>
      <c r="MYQ316" s="1"/>
      <c r="MYR316" s="1"/>
      <c r="MYS316" s="1"/>
      <c r="MYT316" s="1"/>
      <c r="MYU316" s="1"/>
      <c r="MYV316" s="1"/>
      <c r="MYW316" s="1"/>
      <c r="MYX316" s="1"/>
      <c r="MYY316" s="1"/>
      <c r="MYZ316" s="1"/>
      <c r="MZA316" s="1"/>
      <c r="MZB316" s="1"/>
      <c r="MZC316" s="1"/>
      <c r="MZD316" s="1"/>
      <c r="MZE316" s="1"/>
      <c r="MZF316" s="1"/>
      <c r="MZG316" s="1"/>
      <c r="MZH316" s="1"/>
      <c r="MZI316" s="1"/>
      <c r="MZJ316" s="1"/>
      <c r="MZK316" s="1"/>
      <c r="MZL316" s="1"/>
      <c r="MZM316" s="1"/>
      <c r="MZN316" s="1"/>
      <c r="MZO316" s="1"/>
      <c r="MZP316" s="1"/>
      <c r="MZQ316" s="1"/>
      <c r="MZR316" s="1"/>
      <c r="MZS316" s="1"/>
      <c r="MZT316" s="1"/>
      <c r="MZU316" s="1"/>
      <c r="MZV316" s="1"/>
      <c r="MZW316" s="1"/>
      <c r="MZX316" s="1"/>
      <c r="MZY316" s="1"/>
      <c r="MZZ316" s="1"/>
      <c r="NAA316" s="1"/>
      <c r="NAB316" s="1"/>
      <c r="NAC316" s="1"/>
      <c r="NAD316" s="1"/>
      <c r="NAE316" s="1"/>
      <c r="NAF316" s="1"/>
      <c r="NAG316" s="1"/>
      <c r="NAH316" s="1"/>
      <c r="NAI316" s="1"/>
      <c r="NAJ316" s="1"/>
      <c r="NAK316" s="1"/>
      <c r="NAL316" s="1"/>
      <c r="NAM316" s="1"/>
      <c r="NAN316" s="1"/>
      <c r="NAO316" s="1"/>
      <c r="NAP316" s="1"/>
      <c r="NAQ316" s="1"/>
      <c r="NAR316" s="1"/>
      <c r="NAS316" s="1"/>
      <c r="NAT316" s="1"/>
      <c r="NAU316" s="1"/>
      <c r="NAV316" s="1"/>
      <c r="NAW316" s="1"/>
      <c r="NAX316" s="1"/>
      <c r="NAY316" s="1"/>
      <c r="NAZ316" s="1"/>
      <c r="NBA316" s="1"/>
      <c r="NBB316" s="1"/>
      <c r="NBC316" s="1"/>
      <c r="NBD316" s="1"/>
      <c r="NBE316" s="1"/>
      <c r="NBF316" s="1"/>
      <c r="NBG316" s="1"/>
      <c r="NBH316" s="1"/>
      <c r="NBI316" s="1"/>
      <c r="NBJ316" s="1"/>
      <c r="NBK316" s="1"/>
      <c r="NBL316" s="1"/>
      <c r="NBM316" s="1"/>
      <c r="NBN316" s="1"/>
      <c r="NBO316" s="1"/>
      <c r="NBP316" s="1"/>
      <c r="NBQ316" s="1"/>
      <c r="NBR316" s="1"/>
      <c r="NBS316" s="1"/>
      <c r="NBT316" s="1"/>
      <c r="NBU316" s="1"/>
      <c r="NBV316" s="1"/>
      <c r="NBW316" s="1"/>
      <c r="NBX316" s="1"/>
      <c r="NBY316" s="1"/>
      <c r="NBZ316" s="1"/>
      <c r="NCA316" s="1"/>
      <c r="NCB316" s="1"/>
      <c r="NCC316" s="1"/>
      <c r="NCD316" s="1"/>
      <c r="NCE316" s="1"/>
      <c r="NCF316" s="1"/>
      <c r="NCG316" s="1"/>
      <c r="NCH316" s="1"/>
      <c r="NCI316" s="1"/>
      <c r="NCJ316" s="1"/>
      <c r="NCK316" s="1"/>
      <c r="NCL316" s="1"/>
      <c r="NCM316" s="1"/>
      <c r="NCN316" s="1"/>
      <c r="NCO316" s="1"/>
      <c r="NCP316" s="1"/>
      <c r="NCQ316" s="1"/>
      <c r="NCR316" s="1"/>
      <c r="NCS316" s="1"/>
      <c r="NCT316" s="1"/>
      <c r="NCU316" s="1"/>
      <c r="NCV316" s="1"/>
      <c r="NCW316" s="1"/>
      <c r="NCX316" s="1"/>
      <c r="NCY316" s="1"/>
      <c r="NCZ316" s="1"/>
      <c r="NDA316" s="1"/>
      <c r="NDB316" s="1"/>
      <c r="NDC316" s="1"/>
      <c r="NDD316" s="1"/>
      <c r="NDE316" s="1"/>
      <c r="NDF316" s="1"/>
      <c r="NDG316" s="1"/>
      <c r="NDH316" s="1"/>
      <c r="NDI316" s="1"/>
      <c r="NDJ316" s="1"/>
      <c r="NDK316" s="1"/>
      <c r="NDL316" s="1"/>
      <c r="NDM316" s="1"/>
      <c r="NDN316" s="1"/>
      <c r="NDO316" s="1"/>
      <c r="NDP316" s="1"/>
      <c r="NDQ316" s="1"/>
      <c r="NDR316" s="1"/>
      <c r="NDS316" s="1"/>
      <c r="NDT316" s="1"/>
      <c r="NDU316" s="1"/>
      <c r="NDV316" s="1"/>
      <c r="NDW316" s="1"/>
      <c r="NDX316" s="1"/>
      <c r="NDY316" s="1"/>
      <c r="NDZ316" s="1"/>
      <c r="NEA316" s="1"/>
      <c r="NEB316" s="1"/>
      <c r="NEC316" s="1"/>
      <c r="NED316" s="1"/>
      <c r="NEE316" s="1"/>
      <c r="NEF316" s="1"/>
      <c r="NEG316" s="1"/>
      <c r="NEH316" s="1"/>
      <c r="NEI316" s="1"/>
      <c r="NEJ316" s="1"/>
      <c r="NEK316" s="1"/>
      <c r="NEL316" s="1"/>
      <c r="NEM316" s="1"/>
      <c r="NEN316" s="1"/>
      <c r="NEO316" s="1"/>
      <c r="NEP316" s="1"/>
      <c r="NEQ316" s="1"/>
      <c r="NER316" s="1"/>
      <c r="NES316" s="1"/>
      <c r="NET316" s="1"/>
      <c r="NEU316" s="1"/>
      <c r="NEV316" s="1"/>
      <c r="NEW316" s="1"/>
      <c r="NEX316" s="1"/>
      <c r="NEY316" s="1"/>
      <c r="NEZ316" s="1"/>
      <c r="NFA316" s="1"/>
      <c r="NFB316" s="1"/>
      <c r="NFC316" s="1"/>
      <c r="NFD316" s="1"/>
      <c r="NFE316" s="1"/>
      <c r="NFF316" s="1"/>
      <c r="NFG316" s="1"/>
      <c r="NFH316" s="1"/>
      <c r="NFI316" s="1"/>
      <c r="NFJ316" s="1"/>
      <c r="NFK316" s="1"/>
      <c r="NFL316" s="1"/>
      <c r="NFM316" s="1"/>
      <c r="NFN316" s="1"/>
      <c r="NFO316" s="1"/>
      <c r="NFP316" s="1"/>
      <c r="NFQ316" s="1"/>
      <c r="NFR316" s="1"/>
      <c r="NFS316" s="1"/>
      <c r="NFT316" s="1"/>
      <c r="NFU316" s="1"/>
      <c r="NFV316" s="1"/>
      <c r="NFW316" s="1"/>
      <c r="NFX316" s="1"/>
      <c r="NFY316" s="1"/>
      <c r="NFZ316" s="1"/>
      <c r="NGA316" s="1"/>
      <c r="NGB316" s="1"/>
      <c r="NGC316" s="1"/>
      <c r="NGD316" s="1"/>
      <c r="NGE316" s="1"/>
      <c r="NGF316" s="1"/>
      <c r="NGG316" s="1"/>
      <c r="NGH316" s="1"/>
      <c r="NGI316" s="1"/>
      <c r="NGJ316" s="1"/>
      <c r="NGK316" s="1"/>
      <c r="NGL316" s="1"/>
      <c r="NGM316" s="1"/>
      <c r="NGN316" s="1"/>
      <c r="NGO316" s="1"/>
      <c r="NGP316" s="1"/>
      <c r="NGQ316" s="1"/>
      <c r="NGR316" s="1"/>
      <c r="NGS316" s="1"/>
      <c r="NGT316" s="1"/>
      <c r="NGU316" s="1"/>
      <c r="NGV316" s="1"/>
      <c r="NGW316" s="1"/>
      <c r="NGX316" s="1"/>
      <c r="NGY316" s="1"/>
      <c r="NGZ316" s="1"/>
      <c r="NHA316" s="1"/>
      <c r="NHB316" s="1"/>
      <c r="NHC316" s="1"/>
      <c r="NHD316" s="1"/>
      <c r="NHE316" s="1"/>
      <c r="NHF316" s="1"/>
      <c r="NHG316" s="1"/>
      <c r="NHH316" s="1"/>
      <c r="NHI316" s="1"/>
      <c r="NHJ316" s="1"/>
      <c r="NHK316" s="1"/>
      <c r="NHL316" s="1"/>
      <c r="NHM316" s="1"/>
      <c r="NHN316" s="1"/>
      <c r="NHO316" s="1"/>
      <c r="NHP316" s="1"/>
      <c r="NHQ316" s="1"/>
      <c r="NHR316" s="1"/>
      <c r="NHS316" s="1"/>
      <c r="NHT316" s="1"/>
      <c r="NHU316" s="1"/>
      <c r="NHV316" s="1"/>
      <c r="NHW316" s="1"/>
      <c r="NHX316" s="1"/>
      <c r="NHY316" s="1"/>
      <c r="NHZ316" s="1"/>
      <c r="NIA316" s="1"/>
      <c r="NIB316" s="1"/>
      <c r="NIC316" s="1"/>
      <c r="NID316" s="1"/>
      <c r="NIE316" s="1"/>
      <c r="NIF316" s="1"/>
      <c r="NIG316" s="1"/>
      <c r="NIH316" s="1"/>
      <c r="NII316" s="1"/>
      <c r="NIJ316" s="1"/>
      <c r="NIK316" s="1"/>
      <c r="NIL316" s="1"/>
      <c r="NIM316" s="1"/>
      <c r="NIN316" s="1"/>
      <c r="NIO316" s="1"/>
      <c r="NIP316" s="1"/>
      <c r="NIQ316" s="1"/>
      <c r="NIR316" s="1"/>
      <c r="NIS316" s="1"/>
      <c r="NIT316" s="1"/>
      <c r="NIU316" s="1"/>
      <c r="NIV316" s="1"/>
      <c r="NIW316" s="1"/>
      <c r="NIX316" s="1"/>
      <c r="NIY316" s="1"/>
      <c r="NIZ316" s="1"/>
      <c r="NJA316" s="1"/>
      <c r="NJB316" s="1"/>
      <c r="NJC316" s="1"/>
      <c r="NJD316" s="1"/>
      <c r="NJE316" s="1"/>
      <c r="NJF316" s="1"/>
      <c r="NJG316" s="1"/>
      <c r="NJH316" s="1"/>
      <c r="NJI316" s="1"/>
      <c r="NJJ316" s="1"/>
      <c r="NJK316" s="1"/>
      <c r="NJL316" s="1"/>
      <c r="NJM316" s="1"/>
      <c r="NJN316" s="1"/>
      <c r="NJO316" s="1"/>
      <c r="NJP316" s="1"/>
      <c r="NJQ316" s="1"/>
      <c r="NJR316" s="1"/>
      <c r="NJS316" s="1"/>
      <c r="NJT316" s="1"/>
      <c r="NJU316" s="1"/>
      <c r="NJV316" s="1"/>
      <c r="NJW316" s="1"/>
      <c r="NJX316" s="1"/>
      <c r="NJY316" s="1"/>
      <c r="NJZ316" s="1"/>
      <c r="NKA316" s="1"/>
      <c r="NKB316" s="1"/>
      <c r="NKC316" s="1"/>
      <c r="NKD316" s="1"/>
      <c r="NKE316" s="1"/>
      <c r="NKF316" s="1"/>
      <c r="NKG316" s="1"/>
      <c r="NKH316" s="1"/>
      <c r="NKI316" s="1"/>
      <c r="NKJ316" s="1"/>
      <c r="NKK316" s="1"/>
      <c r="NKL316" s="1"/>
      <c r="NKM316" s="1"/>
      <c r="NKN316" s="1"/>
      <c r="NKO316" s="1"/>
      <c r="NKP316" s="1"/>
      <c r="NKQ316" s="1"/>
      <c r="NKR316" s="1"/>
      <c r="NKS316" s="1"/>
      <c r="NKT316" s="1"/>
      <c r="NKU316" s="1"/>
      <c r="NKV316" s="1"/>
      <c r="NKW316" s="1"/>
      <c r="NKX316" s="1"/>
      <c r="NKY316" s="1"/>
      <c r="NKZ316" s="1"/>
      <c r="NLA316" s="1"/>
      <c r="NLB316" s="1"/>
      <c r="NLC316" s="1"/>
      <c r="NLD316" s="1"/>
      <c r="NLE316" s="1"/>
      <c r="NLF316" s="1"/>
      <c r="NLG316" s="1"/>
      <c r="NLH316" s="1"/>
      <c r="NLI316" s="1"/>
      <c r="NLJ316" s="1"/>
      <c r="NLK316" s="1"/>
      <c r="NLL316" s="1"/>
      <c r="NLM316" s="1"/>
      <c r="NLN316" s="1"/>
      <c r="NLO316" s="1"/>
      <c r="NLP316" s="1"/>
      <c r="NLQ316" s="1"/>
      <c r="NLR316" s="1"/>
      <c r="NLS316" s="1"/>
      <c r="NLT316" s="1"/>
      <c r="NLU316" s="1"/>
      <c r="NLV316" s="1"/>
      <c r="NLW316" s="1"/>
      <c r="NLX316" s="1"/>
      <c r="NLY316" s="1"/>
      <c r="NLZ316" s="1"/>
      <c r="NMA316" s="1"/>
      <c r="NMB316" s="1"/>
      <c r="NMC316" s="1"/>
      <c r="NMD316" s="1"/>
      <c r="NME316" s="1"/>
      <c r="NMF316" s="1"/>
      <c r="NMG316" s="1"/>
      <c r="NMH316" s="1"/>
      <c r="NMI316" s="1"/>
      <c r="NMJ316" s="1"/>
      <c r="NMK316" s="1"/>
      <c r="NML316" s="1"/>
      <c r="NMM316" s="1"/>
      <c r="NMN316" s="1"/>
      <c r="NMO316" s="1"/>
      <c r="NMP316" s="1"/>
      <c r="NMQ316" s="1"/>
      <c r="NMR316" s="1"/>
      <c r="NMS316" s="1"/>
      <c r="NMT316" s="1"/>
      <c r="NMU316" s="1"/>
      <c r="NMV316" s="1"/>
      <c r="NMW316" s="1"/>
      <c r="NMX316" s="1"/>
      <c r="NMY316" s="1"/>
      <c r="NMZ316" s="1"/>
      <c r="NNA316" s="1"/>
      <c r="NNB316" s="1"/>
      <c r="NNC316" s="1"/>
      <c r="NND316" s="1"/>
      <c r="NNE316" s="1"/>
      <c r="NNF316" s="1"/>
      <c r="NNG316" s="1"/>
      <c r="NNH316" s="1"/>
      <c r="NNI316" s="1"/>
      <c r="NNJ316" s="1"/>
      <c r="NNK316" s="1"/>
      <c r="NNL316" s="1"/>
      <c r="NNM316" s="1"/>
      <c r="NNN316" s="1"/>
      <c r="NNO316" s="1"/>
      <c r="NNP316" s="1"/>
      <c r="NNQ316" s="1"/>
      <c r="NNR316" s="1"/>
      <c r="NNS316" s="1"/>
      <c r="NNT316" s="1"/>
      <c r="NNU316" s="1"/>
      <c r="NNV316" s="1"/>
      <c r="NNW316" s="1"/>
      <c r="NNX316" s="1"/>
      <c r="NNY316" s="1"/>
      <c r="NNZ316" s="1"/>
      <c r="NOA316" s="1"/>
      <c r="NOB316" s="1"/>
      <c r="NOC316" s="1"/>
      <c r="NOD316" s="1"/>
      <c r="NOE316" s="1"/>
      <c r="NOF316" s="1"/>
      <c r="NOG316" s="1"/>
      <c r="NOH316" s="1"/>
      <c r="NOI316" s="1"/>
      <c r="NOJ316" s="1"/>
      <c r="NOK316" s="1"/>
      <c r="NOL316" s="1"/>
      <c r="NOM316" s="1"/>
      <c r="NON316" s="1"/>
      <c r="NOO316" s="1"/>
      <c r="NOP316" s="1"/>
      <c r="NOQ316" s="1"/>
      <c r="NOR316" s="1"/>
      <c r="NOS316" s="1"/>
      <c r="NOT316" s="1"/>
      <c r="NOU316" s="1"/>
      <c r="NOV316" s="1"/>
      <c r="NOW316" s="1"/>
      <c r="NOX316" s="1"/>
      <c r="NOY316" s="1"/>
      <c r="NOZ316" s="1"/>
      <c r="NPA316" s="1"/>
      <c r="NPB316" s="1"/>
      <c r="NPC316" s="1"/>
      <c r="NPD316" s="1"/>
      <c r="NPE316" s="1"/>
      <c r="NPF316" s="1"/>
      <c r="NPG316" s="1"/>
      <c r="NPH316" s="1"/>
      <c r="NPI316" s="1"/>
      <c r="NPJ316" s="1"/>
      <c r="NPK316" s="1"/>
      <c r="NPL316" s="1"/>
      <c r="NPM316" s="1"/>
      <c r="NPN316" s="1"/>
      <c r="NPO316" s="1"/>
      <c r="NPP316" s="1"/>
      <c r="NPQ316" s="1"/>
      <c r="NPR316" s="1"/>
      <c r="NPS316" s="1"/>
      <c r="NPT316" s="1"/>
      <c r="NPU316" s="1"/>
      <c r="NPV316" s="1"/>
      <c r="NPW316" s="1"/>
      <c r="NPX316" s="1"/>
      <c r="NPY316" s="1"/>
      <c r="NPZ316" s="1"/>
      <c r="NQA316" s="1"/>
      <c r="NQB316" s="1"/>
      <c r="NQC316" s="1"/>
      <c r="NQD316" s="1"/>
      <c r="NQE316" s="1"/>
      <c r="NQF316" s="1"/>
      <c r="NQG316" s="1"/>
      <c r="NQH316" s="1"/>
      <c r="NQI316" s="1"/>
      <c r="NQJ316" s="1"/>
      <c r="NQK316" s="1"/>
      <c r="NQL316" s="1"/>
      <c r="NQM316" s="1"/>
      <c r="NQN316" s="1"/>
      <c r="NQO316" s="1"/>
      <c r="NQP316" s="1"/>
      <c r="NQQ316" s="1"/>
      <c r="NQR316" s="1"/>
      <c r="NQS316" s="1"/>
      <c r="NQT316" s="1"/>
      <c r="NQU316" s="1"/>
      <c r="NQV316" s="1"/>
      <c r="NQW316" s="1"/>
      <c r="NQX316" s="1"/>
      <c r="NQY316" s="1"/>
      <c r="NQZ316" s="1"/>
      <c r="NRA316" s="1"/>
      <c r="NRB316" s="1"/>
      <c r="NRC316" s="1"/>
      <c r="NRD316" s="1"/>
      <c r="NRE316" s="1"/>
      <c r="NRF316" s="1"/>
      <c r="NRG316" s="1"/>
      <c r="NRH316" s="1"/>
      <c r="NRI316" s="1"/>
      <c r="NRJ316" s="1"/>
      <c r="NRK316" s="1"/>
      <c r="NRL316" s="1"/>
      <c r="NRM316" s="1"/>
      <c r="NRN316" s="1"/>
      <c r="NRO316" s="1"/>
      <c r="NRP316" s="1"/>
      <c r="NRQ316" s="1"/>
      <c r="NRR316" s="1"/>
      <c r="NRS316" s="1"/>
      <c r="NRT316" s="1"/>
      <c r="NRU316" s="1"/>
      <c r="NRV316" s="1"/>
      <c r="NRW316" s="1"/>
      <c r="NRX316" s="1"/>
      <c r="NRY316" s="1"/>
      <c r="NRZ316" s="1"/>
      <c r="NSA316" s="1"/>
      <c r="NSB316" s="1"/>
      <c r="NSC316" s="1"/>
      <c r="NSD316" s="1"/>
      <c r="NSE316" s="1"/>
      <c r="NSF316" s="1"/>
      <c r="NSG316" s="1"/>
      <c r="NSH316" s="1"/>
      <c r="NSI316" s="1"/>
      <c r="NSJ316" s="1"/>
      <c r="NSK316" s="1"/>
      <c r="NSL316" s="1"/>
      <c r="NSM316" s="1"/>
      <c r="NSN316" s="1"/>
      <c r="NSO316" s="1"/>
      <c r="NSP316" s="1"/>
      <c r="NSQ316" s="1"/>
      <c r="NSR316" s="1"/>
      <c r="NSS316" s="1"/>
      <c r="NST316" s="1"/>
      <c r="NSU316" s="1"/>
      <c r="NSV316" s="1"/>
      <c r="NSW316" s="1"/>
      <c r="NSX316" s="1"/>
      <c r="NSY316" s="1"/>
      <c r="NSZ316" s="1"/>
      <c r="NTA316" s="1"/>
      <c r="NTB316" s="1"/>
      <c r="NTC316" s="1"/>
      <c r="NTD316" s="1"/>
      <c r="NTE316" s="1"/>
      <c r="NTF316" s="1"/>
      <c r="NTG316" s="1"/>
      <c r="NTH316" s="1"/>
      <c r="NTI316" s="1"/>
      <c r="NTJ316" s="1"/>
      <c r="NTK316" s="1"/>
      <c r="NTL316" s="1"/>
      <c r="NTM316" s="1"/>
      <c r="NTN316" s="1"/>
      <c r="NTO316" s="1"/>
      <c r="NTP316" s="1"/>
      <c r="NTQ316" s="1"/>
      <c r="NTR316" s="1"/>
      <c r="NTS316" s="1"/>
      <c r="NTT316" s="1"/>
      <c r="NTU316" s="1"/>
      <c r="NTV316" s="1"/>
      <c r="NTW316" s="1"/>
      <c r="NTX316" s="1"/>
      <c r="NTY316" s="1"/>
      <c r="NTZ316" s="1"/>
      <c r="NUA316" s="1"/>
      <c r="NUB316" s="1"/>
      <c r="NUC316" s="1"/>
      <c r="NUD316" s="1"/>
      <c r="NUE316" s="1"/>
      <c r="NUF316" s="1"/>
      <c r="NUG316" s="1"/>
      <c r="NUH316" s="1"/>
      <c r="NUI316" s="1"/>
      <c r="NUJ316" s="1"/>
      <c r="NUK316" s="1"/>
      <c r="NUL316" s="1"/>
      <c r="NUM316" s="1"/>
      <c r="NUN316" s="1"/>
      <c r="NUO316" s="1"/>
      <c r="NUP316" s="1"/>
      <c r="NUQ316" s="1"/>
      <c r="NUR316" s="1"/>
      <c r="NUS316" s="1"/>
      <c r="NUT316" s="1"/>
      <c r="NUU316" s="1"/>
      <c r="NUV316" s="1"/>
      <c r="NUW316" s="1"/>
      <c r="NUX316" s="1"/>
      <c r="NUY316" s="1"/>
      <c r="NUZ316" s="1"/>
      <c r="NVA316" s="1"/>
      <c r="NVB316" s="1"/>
      <c r="NVC316" s="1"/>
      <c r="NVD316" s="1"/>
      <c r="NVE316" s="1"/>
      <c r="NVF316" s="1"/>
      <c r="NVG316" s="1"/>
      <c r="NVH316" s="1"/>
      <c r="NVI316" s="1"/>
      <c r="NVJ316" s="1"/>
      <c r="NVK316" s="1"/>
      <c r="NVL316" s="1"/>
      <c r="NVM316" s="1"/>
      <c r="NVN316" s="1"/>
      <c r="NVO316" s="1"/>
      <c r="NVP316" s="1"/>
      <c r="NVQ316" s="1"/>
      <c r="NVR316" s="1"/>
      <c r="NVS316" s="1"/>
      <c r="NVT316" s="1"/>
      <c r="NVU316" s="1"/>
      <c r="NVV316" s="1"/>
      <c r="NVW316" s="1"/>
      <c r="NVX316" s="1"/>
      <c r="NVY316" s="1"/>
      <c r="NVZ316" s="1"/>
      <c r="NWA316" s="1"/>
      <c r="NWB316" s="1"/>
      <c r="NWC316" s="1"/>
      <c r="NWD316" s="1"/>
      <c r="NWE316" s="1"/>
      <c r="NWF316" s="1"/>
      <c r="NWG316" s="1"/>
      <c r="NWH316" s="1"/>
      <c r="NWI316" s="1"/>
      <c r="NWJ316" s="1"/>
      <c r="NWK316" s="1"/>
      <c r="NWL316" s="1"/>
      <c r="NWM316" s="1"/>
      <c r="NWN316" s="1"/>
      <c r="NWO316" s="1"/>
      <c r="NWP316" s="1"/>
      <c r="NWQ316" s="1"/>
      <c r="NWR316" s="1"/>
      <c r="NWS316" s="1"/>
      <c r="NWT316" s="1"/>
      <c r="NWU316" s="1"/>
      <c r="NWV316" s="1"/>
      <c r="NWW316" s="1"/>
      <c r="NWX316" s="1"/>
      <c r="NWY316" s="1"/>
      <c r="NWZ316" s="1"/>
      <c r="NXA316" s="1"/>
      <c r="NXB316" s="1"/>
      <c r="NXC316" s="1"/>
      <c r="NXD316" s="1"/>
      <c r="NXE316" s="1"/>
      <c r="NXF316" s="1"/>
      <c r="NXG316" s="1"/>
      <c r="NXH316" s="1"/>
      <c r="NXI316" s="1"/>
      <c r="NXJ316" s="1"/>
      <c r="NXK316" s="1"/>
      <c r="NXL316" s="1"/>
      <c r="NXM316" s="1"/>
      <c r="NXN316" s="1"/>
      <c r="NXO316" s="1"/>
      <c r="NXP316" s="1"/>
      <c r="NXQ316" s="1"/>
      <c r="NXR316" s="1"/>
      <c r="NXS316" s="1"/>
      <c r="NXT316" s="1"/>
      <c r="NXU316" s="1"/>
      <c r="NXV316" s="1"/>
      <c r="NXW316" s="1"/>
      <c r="NXX316" s="1"/>
      <c r="NXY316" s="1"/>
      <c r="NXZ316" s="1"/>
      <c r="NYA316" s="1"/>
      <c r="NYB316" s="1"/>
      <c r="NYC316" s="1"/>
      <c r="NYD316" s="1"/>
      <c r="NYE316" s="1"/>
      <c r="NYF316" s="1"/>
      <c r="NYG316" s="1"/>
      <c r="NYH316" s="1"/>
      <c r="NYI316" s="1"/>
      <c r="NYJ316" s="1"/>
      <c r="NYK316" s="1"/>
      <c r="NYL316" s="1"/>
      <c r="NYM316" s="1"/>
      <c r="NYN316" s="1"/>
      <c r="NYO316" s="1"/>
      <c r="NYP316" s="1"/>
      <c r="NYQ316" s="1"/>
      <c r="NYR316" s="1"/>
      <c r="NYS316" s="1"/>
      <c r="NYT316" s="1"/>
      <c r="NYU316" s="1"/>
      <c r="NYV316" s="1"/>
      <c r="NYW316" s="1"/>
      <c r="NYX316" s="1"/>
      <c r="NYY316" s="1"/>
      <c r="NYZ316" s="1"/>
      <c r="NZA316" s="1"/>
      <c r="NZB316" s="1"/>
      <c r="NZC316" s="1"/>
      <c r="NZD316" s="1"/>
      <c r="NZE316" s="1"/>
      <c r="NZF316" s="1"/>
      <c r="NZG316" s="1"/>
      <c r="NZH316" s="1"/>
      <c r="NZI316" s="1"/>
      <c r="NZJ316" s="1"/>
      <c r="NZK316" s="1"/>
      <c r="NZL316" s="1"/>
      <c r="NZM316" s="1"/>
      <c r="NZN316" s="1"/>
      <c r="NZO316" s="1"/>
      <c r="NZP316" s="1"/>
      <c r="NZQ316" s="1"/>
      <c r="NZR316" s="1"/>
      <c r="NZS316" s="1"/>
      <c r="NZT316" s="1"/>
      <c r="NZU316" s="1"/>
      <c r="NZV316" s="1"/>
      <c r="NZW316" s="1"/>
      <c r="NZX316" s="1"/>
      <c r="NZY316" s="1"/>
      <c r="NZZ316" s="1"/>
      <c r="OAA316" s="1"/>
      <c r="OAB316" s="1"/>
      <c r="OAC316" s="1"/>
      <c r="OAD316" s="1"/>
      <c r="OAE316" s="1"/>
      <c r="OAF316" s="1"/>
      <c r="OAG316" s="1"/>
      <c r="OAH316" s="1"/>
      <c r="OAI316" s="1"/>
      <c r="OAJ316" s="1"/>
      <c r="OAK316" s="1"/>
      <c r="OAL316" s="1"/>
      <c r="OAM316" s="1"/>
      <c r="OAN316" s="1"/>
      <c r="OAO316" s="1"/>
      <c r="OAP316" s="1"/>
      <c r="OAQ316" s="1"/>
      <c r="OAR316" s="1"/>
      <c r="OAS316" s="1"/>
      <c r="OAT316" s="1"/>
      <c r="OAU316" s="1"/>
      <c r="OAV316" s="1"/>
      <c r="OAW316" s="1"/>
      <c r="OAX316" s="1"/>
      <c r="OAY316" s="1"/>
      <c r="OAZ316" s="1"/>
      <c r="OBA316" s="1"/>
      <c r="OBB316" s="1"/>
      <c r="OBC316" s="1"/>
      <c r="OBD316" s="1"/>
      <c r="OBE316" s="1"/>
      <c r="OBF316" s="1"/>
      <c r="OBG316" s="1"/>
      <c r="OBH316" s="1"/>
      <c r="OBI316" s="1"/>
      <c r="OBJ316" s="1"/>
      <c r="OBK316" s="1"/>
      <c r="OBL316" s="1"/>
      <c r="OBM316" s="1"/>
      <c r="OBN316" s="1"/>
      <c r="OBO316" s="1"/>
      <c r="OBP316" s="1"/>
      <c r="OBQ316" s="1"/>
      <c r="OBR316" s="1"/>
      <c r="OBS316" s="1"/>
      <c r="OBT316" s="1"/>
      <c r="OBU316" s="1"/>
      <c r="OBV316" s="1"/>
      <c r="OBW316" s="1"/>
      <c r="OBX316" s="1"/>
      <c r="OBY316" s="1"/>
      <c r="OBZ316" s="1"/>
      <c r="OCA316" s="1"/>
      <c r="OCB316" s="1"/>
      <c r="OCC316" s="1"/>
      <c r="OCD316" s="1"/>
      <c r="OCE316" s="1"/>
      <c r="OCF316" s="1"/>
      <c r="OCG316" s="1"/>
      <c r="OCH316" s="1"/>
      <c r="OCI316" s="1"/>
      <c r="OCJ316" s="1"/>
      <c r="OCK316" s="1"/>
      <c r="OCL316" s="1"/>
      <c r="OCM316" s="1"/>
      <c r="OCN316" s="1"/>
      <c r="OCO316" s="1"/>
      <c r="OCP316" s="1"/>
      <c r="OCQ316" s="1"/>
      <c r="OCR316" s="1"/>
      <c r="OCS316" s="1"/>
      <c r="OCT316" s="1"/>
      <c r="OCU316" s="1"/>
      <c r="OCV316" s="1"/>
      <c r="OCW316" s="1"/>
      <c r="OCX316" s="1"/>
      <c r="OCY316" s="1"/>
      <c r="OCZ316" s="1"/>
      <c r="ODA316" s="1"/>
      <c r="ODB316" s="1"/>
      <c r="ODC316" s="1"/>
      <c r="ODD316" s="1"/>
      <c r="ODE316" s="1"/>
      <c r="ODF316" s="1"/>
      <c r="ODG316" s="1"/>
      <c r="ODH316" s="1"/>
      <c r="ODI316" s="1"/>
      <c r="ODJ316" s="1"/>
      <c r="ODK316" s="1"/>
      <c r="ODL316" s="1"/>
      <c r="ODM316" s="1"/>
      <c r="ODN316" s="1"/>
      <c r="ODO316" s="1"/>
      <c r="ODP316" s="1"/>
      <c r="ODQ316" s="1"/>
      <c r="ODR316" s="1"/>
      <c r="ODS316" s="1"/>
      <c r="ODT316" s="1"/>
      <c r="ODU316" s="1"/>
      <c r="ODV316" s="1"/>
      <c r="ODW316" s="1"/>
      <c r="ODX316" s="1"/>
      <c r="ODY316" s="1"/>
      <c r="ODZ316" s="1"/>
      <c r="OEA316" s="1"/>
      <c r="OEB316" s="1"/>
      <c r="OEC316" s="1"/>
      <c r="OED316" s="1"/>
      <c r="OEE316" s="1"/>
      <c r="OEF316" s="1"/>
      <c r="OEG316" s="1"/>
      <c r="OEH316" s="1"/>
      <c r="OEI316" s="1"/>
      <c r="OEJ316" s="1"/>
      <c r="OEK316" s="1"/>
      <c r="OEL316" s="1"/>
      <c r="OEM316" s="1"/>
      <c r="OEN316" s="1"/>
      <c r="OEO316" s="1"/>
      <c r="OEP316" s="1"/>
      <c r="OEQ316" s="1"/>
      <c r="OER316" s="1"/>
      <c r="OES316" s="1"/>
      <c r="OET316" s="1"/>
      <c r="OEU316" s="1"/>
      <c r="OEV316" s="1"/>
      <c r="OEW316" s="1"/>
      <c r="OEX316" s="1"/>
      <c r="OEY316" s="1"/>
      <c r="OEZ316" s="1"/>
      <c r="OFA316" s="1"/>
      <c r="OFB316" s="1"/>
      <c r="OFC316" s="1"/>
      <c r="OFD316" s="1"/>
      <c r="OFE316" s="1"/>
      <c r="OFF316" s="1"/>
      <c r="OFG316" s="1"/>
      <c r="OFH316" s="1"/>
      <c r="OFI316" s="1"/>
      <c r="OFJ316" s="1"/>
      <c r="OFK316" s="1"/>
      <c r="OFL316" s="1"/>
      <c r="OFM316" s="1"/>
      <c r="OFN316" s="1"/>
      <c r="OFO316" s="1"/>
      <c r="OFP316" s="1"/>
      <c r="OFQ316" s="1"/>
      <c r="OFR316" s="1"/>
      <c r="OFS316" s="1"/>
      <c r="OFT316" s="1"/>
      <c r="OFU316" s="1"/>
      <c r="OFV316" s="1"/>
      <c r="OFW316" s="1"/>
      <c r="OFX316" s="1"/>
      <c r="OFY316" s="1"/>
      <c r="OFZ316" s="1"/>
      <c r="OGA316" s="1"/>
      <c r="OGB316" s="1"/>
      <c r="OGC316" s="1"/>
      <c r="OGD316" s="1"/>
      <c r="OGE316" s="1"/>
      <c r="OGF316" s="1"/>
      <c r="OGG316" s="1"/>
      <c r="OGH316" s="1"/>
      <c r="OGI316" s="1"/>
      <c r="OGJ316" s="1"/>
      <c r="OGK316" s="1"/>
      <c r="OGL316" s="1"/>
      <c r="OGM316" s="1"/>
      <c r="OGN316" s="1"/>
      <c r="OGO316" s="1"/>
      <c r="OGP316" s="1"/>
      <c r="OGQ316" s="1"/>
      <c r="OGR316" s="1"/>
      <c r="OGS316" s="1"/>
      <c r="OGT316" s="1"/>
      <c r="OGU316" s="1"/>
      <c r="OGV316" s="1"/>
      <c r="OGW316" s="1"/>
      <c r="OGX316" s="1"/>
      <c r="OGY316" s="1"/>
      <c r="OGZ316" s="1"/>
      <c r="OHA316" s="1"/>
      <c r="OHB316" s="1"/>
      <c r="OHC316" s="1"/>
      <c r="OHD316" s="1"/>
      <c r="OHE316" s="1"/>
      <c r="OHF316" s="1"/>
      <c r="OHG316" s="1"/>
      <c r="OHH316" s="1"/>
      <c r="OHI316" s="1"/>
      <c r="OHJ316" s="1"/>
      <c r="OHK316" s="1"/>
      <c r="OHL316" s="1"/>
      <c r="OHM316" s="1"/>
      <c r="OHN316" s="1"/>
      <c r="OHO316" s="1"/>
      <c r="OHP316" s="1"/>
      <c r="OHQ316" s="1"/>
      <c r="OHR316" s="1"/>
      <c r="OHS316" s="1"/>
      <c r="OHT316" s="1"/>
      <c r="OHU316" s="1"/>
      <c r="OHV316" s="1"/>
      <c r="OHW316" s="1"/>
      <c r="OHX316" s="1"/>
      <c r="OHY316" s="1"/>
      <c r="OHZ316" s="1"/>
      <c r="OIA316" s="1"/>
      <c r="OIB316" s="1"/>
      <c r="OIC316" s="1"/>
      <c r="OID316" s="1"/>
      <c r="OIE316" s="1"/>
      <c r="OIF316" s="1"/>
      <c r="OIG316" s="1"/>
      <c r="OIH316" s="1"/>
      <c r="OII316" s="1"/>
      <c r="OIJ316" s="1"/>
      <c r="OIK316" s="1"/>
      <c r="OIL316" s="1"/>
      <c r="OIM316" s="1"/>
      <c r="OIN316" s="1"/>
      <c r="OIO316" s="1"/>
      <c r="OIP316" s="1"/>
      <c r="OIQ316" s="1"/>
      <c r="OIR316" s="1"/>
      <c r="OIS316" s="1"/>
      <c r="OIT316" s="1"/>
      <c r="OIU316" s="1"/>
      <c r="OIV316" s="1"/>
      <c r="OIW316" s="1"/>
      <c r="OIX316" s="1"/>
      <c r="OIY316" s="1"/>
      <c r="OIZ316" s="1"/>
      <c r="OJA316" s="1"/>
      <c r="OJB316" s="1"/>
      <c r="OJC316" s="1"/>
      <c r="OJD316" s="1"/>
      <c r="OJE316" s="1"/>
      <c r="OJF316" s="1"/>
      <c r="OJG316" s="1"/>
      <c r="OJH316" s="1"/>
      <c r="OJI316" s="1"/>
      <c r="OJJ316" s="1"/>
      <c r="OJK316" s="1"/>
      <c r="OJL316" s="1"/>
      <c r="OJM316" s="1"/>
      <c r="OJN316" s="1"/>
      <c r="OJO316" s="1"/>
      <c r="OJP316" s="1"/>
      <c r="OJQ316" s="1"/>
      <c r="OJR316" s="1"/>
      <c r="OJS316" s="1"/>
      <c r="OJT316" s="1"/>
      <c r="OJU316" s="1"/>
      <c r="OJV316" s="1"/>
      <c r="OJW316" s="1"/>
      <c r="OJX316" s="1"/>
      <c r="OJY316" s="1"/>
      <c r="OJZ316" s="1"/>
      <c r="OKA316" s="1"/>
      <c r="OKB316" s="1"/>
      <c r="OKC316" s="1"/>
      <c r="OKD316" s="1"/>
      <c r="OKE316" s="1"/>
      <c r="OKF316" s="1"/>
      <c r="OKG316" s="1"/>
      <c r="OKH316" s="1"/>
      <c r="OKI316" s="1"/>
      <c r="OKJ316" s="1"/>
      <c r="OKK316" s="1"/>
      <c r="OKL316" s="1"/>
      <c r="OKM316" s="1"/>
      <c r="OKN316" s="1"/>
      <c r="OKO316" s="1"/>
      <c r="OKP316" s="1"/>
      <c r="OKQ316" s="1"/>
      <c r="OKR316" s="1"/>
      <c r="OKS316" s="1"/>
      <c r="OKT316" s="1"/>
      <c r="OKU316" s="1"/>
      <c r="OKV316" s="1"/>
      <c r="OKW316" s="1"/>
      <c r="OKX316" s="1"/>
      <c r="OKY316" s="1"/>
      <c r="OKZ316" s="1"/>
      <c r="OLA316" s="1"/>
      <c r="OLB316" s="1"/>
      <c r="OLC316" s="1"/>
      <c r="OLD316" s="1"/>
      <c r="OLE316" s="1"/>
      <c r="OLF316" s="1"/>
      <c r="OLG316" s="1"/>
      <c r="OLH316" s="1"/>
      <c r="OLI316" s="1"/>
      <c r="OLJ316" s="1"/>
      <c r="OLK316" s="1"/>
      <c r="OLL316" s="1"/>
      <c r="OLM316" s="1"/>
      <c r="OLN316" s="1"/>
      <c r="OLO316" s="1"/>
      <c r="OLP316" s="1"/>
      <c r="OLQ316" s="1"/>
      <c r="OLR316" s="1"/>
      <c r="OLS316" s="1"/>
      <c r="OLT316" s="1"/>
      <c r="OLU316" s="1"/>
      <c r="OLV316" s="1"/>
      <c r="OLW316" s="1"/>
      <c r="OLX316" s="1"/>
      <c r="OLY316" s="1"/>
      <c r="OLZ316" s="1"/>
      <c r="OMA316" s="1"/>
      <c r="OMB316" s="1"/>
      <c r="OMC316" s="1"/>
      <c r="OMD316" s="1"/>
      <c r="OME316" s="1"/>
      <c r="OMF316" s="1"/>
      <c r="OMG316" s="1"/>
      <c r="OMH316" s="1"/>
      <c r="OMI316" s="1"/>
      <c r="OMJ316" s="1"/>
      <c r="OMK316" s="1"/>
      <c r="OML316" s="1"/>
      <c r="OMM316" s="1"/>
      <c r="OMN316" s="1"/>
      <c r="OMO316" s="1"/>
      <c r="OMP316" s="1"/>
      <c r="OMQ316" s="1"/>
      <c r="OMR316" s="1"/>
      <c r="OMS316" s="1"/>
      <c r="OMT316" s="1"/>
      <c r="OMU316" s="1"/>
      <c r="OMV316" s="1"/>
      <c r="OMW316" s="1"/>
      <c r="OMX316" s="1"/>
      <c r="OMY316" s="1"/>
      <c r="OMZ316" s="1"/>
      <c r="ONA316" s="1"/>
      <c r="ONB316" s="1"/>
      <c r="ONC316" s="1"/>
      <c r="OND316" s="1"/>
      <c r="ONE316" s="1"/>
      <c r="ONF316" s="1"/>
      <c r="ONG316" s="1"/>
      <c r="ONH316" s="1"/>
      <c r="ONI316" s="1"/>
      <c r="ONJ316" s="1"/>
      <c r="ONK316" s="1"/>
      <c r="ONL316" s="1"/>
      <c r="ONM316" s="1"/>
      <c r="ONN316" s="1"/>
      <c r="ONO316" s="1"/>
      <c r="ONP316" s="1"/>
      <c r="ONQ316" s="1"/>
      <c r="ONR316" s="1"/>
      <c r="ONS316" s="1"/>
      <c r="ONT316" s="1"/>
      <c r="ONU316" s="1"/>
      <c r="ONV316" s="1"/>
      <c r="ONW316" s="1"/>
      <c r="ONX316" s="1"/>
      <c r="ONY316" s="1"/>
      <c r="ONZ316" s="1"/>
      <c r="OOA316" s="1"/>
      <c r="OOB316" s="1"/>
      <c r="OOC316" s="1"/>
      <c r="OOD316" s="1"/>
      <c r="OOE316" s="1"/>
      <c r="OOF316" s="1"/>
      <c r="OOG316" s="1"/>
      <c r="OOH316" s="1"/>
      <c r="OOI316" s="1"/>
      <c r="OOJ316" s="1"/>
      <c r="OOK316" s="1"/>
      <c r="OOL316" s="1"/>
      <c r="OOM316" s="1"/>
      <c r="OON316" s="1"/>
      <c r="OOO316" s="1"/>
      <c r="OOP316" s="1"/>
      <c r="OOQ316" s="1"/>
      <c r="OOR316" s="1"/>
      <c r="OOS316" s="1"/>
      <c r="OOT316" s="1"/>
      <c r="OOU316" s="1"/>
      <c r="OOV316" s="1"/>
      <c r="OOW316" s="1"/>
      <c r="OOX316" s="1"/>
      <c r="OOY316" s="1"/>
      <c r="OOZ316" s="1"/>
      <c r="OPA316" s="1"/>
      <c r="OPB316" s="1"/>
      <c r="OPC316" s="1"/>
      <c r="OPD316" s="1"/>
      <c r="OPE316" s="1"/>
      <c r="OPF316" s="1"/>
      <c r="OPG316" s="1"/>
      <c r="OPH316" s="1"/>
      <c r="OPI316" s="1"/>
      <c r="OPJ316" s="1"/>
      <c r="OPK316" s="1"/>
      <c r="OPL316" s="1"/>
      <c r="OPM316" s="1"/>
      <c r="OPN316" s="1"/>
      <c r="OPO316" s="1"/>
      <c r="OPP316" s="1"/>
      <c r="OPQ316" s="1"/>
      <c r="OPR316" s="1"/>
      <c r="OPS316" s="1"/>
      <c r="OPT316" s="1"/>
      <c r="OPU316" s="1"/>
      <c r="OPV316" s="1"/>
      <c r="OPW316" s="1"/>
      <c r="OPX316" s="1"/>
      <c r="OPY316" s="1"/>
      <c r="OPZ316" s="1"/>
      <c r="OQA316" s="1"/>
      <c r="OQB316" s="1"/>
      <c r="OQC316" s="1"/>
      <c r="OQD316" s="1"/>
      <c r="OQE316" s="1"/>
      <c r="OQF316" s="1"/>
      <c r="OQG316" s="1"/>
      <c r="OQH316" s="1"/>
      <c r="OQI316" s="1"/>
      <c r="OQJ316" s="1"/>
      <c r="OQK316" s="1"/>
      <c r="OQL316" s="1"/>
      <c r="OQM316" s="1"/>
      <c r="OQN316" s="1"/>
      <c r="OQO316" s="1"/>
      <c r="OQP316" s="1"/>
      <c r="OQQ316" s="1"/>
      <c r="OQR316" s="1"/>
      <c r="OQS316" s="1"/>
      <c r="OQT316" s="1"/>
      <c r="OQU316" s="1"/>
      <c r="OQV316" s="1"/>
      <c r="OQW316" s="1"/>
      <c r="OQX316" s="1"/>
      <c r="OQY316" s="1"/>
      <c r="OQZ316" s="1"/>
      <c r="ORA316" s="1"/>
      <c r="ORB316" s="1"/>
      <c r="ORC316" s="1"/>
      <c r="ORD316" s="1"/>
      <c r="ORE316" s="1"/>
      <c r="ORF316" s="1"/>
      <c r="ORG316" s="1"/>
      <c r="ORH316" s="1"/>
      <c r="ORI316" s="1"/>
      <c r="ORJ316" s="1"/>
      <c r="ORK316" s="1"/>
      <c r="ORL316" s="1"/>
      <c r="ORM316" s="1"/>
      <c r="ORN316" s="1"/>
      <c r="ORO316" s="1"/>
      <c r="ORP316" s="1"/>
      <c r="ORQ316" s="1"/>
      <c r="ORR316" s="1"/>
      <c r="ORS316" s="1"/>
      <c r="ORT316" s="1"/>
      <c r="ORU316" s="1"/>
      <c r="ORV316" s="1"/>
      <c r="ORW316" s="1"/>
      <c r="ORX316" s="1"/>
      <c r="ORY316" s="1"/>
      <c r="ORZ316" s="1"/>
      <c r="OSA316" s="1"/>
      <c r="OSB316" s="1"/>
      <c r="OSC316" s="1"/>
      <c r="OSD316" s="1"/>
      <c r="OSE316" s="1"/>
      <c r="OSF316" s="1"/>
      <c r="OSG316" s="1"/>
      <c r="OSH316" s="1"/>
      <c r="OSI316" s="1"/>
      <c r="OSJ316" s="1"/>
      <c r="OSK316" s="1"/>
      <c r="OSL316" s="1"/>
      <c r="OSM316" s="1"/>
      <c r="OSN316" s="1"/>
      <c r="OSO316" s="1"/>
      <c r="OSP316" s="1"/>
      <c r="OSQ316" s="1"/>
      <c r="OSR316" s="1"/>
      <c r="OSS316" s="1"/>
      <c r="OST316" s="1"/>
      <c r="OSU316" s="1"/>
      <c r="OSV316" s="1"/>
      <c r="OSW316" s="1"/>
      <c r="OSX316" s="1"/>
      <c r="OSY316" s="1"/>
      <c r="OSZ316" s="1"/>
      <c r="OTA316" s="1"/>
      <c r="OTB316" s="1"/>
      <c r="OTC316" s="1"/>
      <c r="OTD316" s="1"/>
      <c r="OTE316" s="1"/>
      <c r="OTF316" s="1"/>
      <c r="OTG316" s="1"/>
      <c r="OTH316" s="1"/>
      <c r="OTI316" s="1"/>
      <c r="OTJ316" s="1"/>
      <c r="OTK316" s="1"/>
      <c r="OTL316" s="1"/>
      <c r="OTM316" s="1"/>
      <c r="OTN316" s="1"/>
      <c r="OTO316" s="1"/>
      <c r="OTP316" s="1"/>
      <c r="OTQ316" s="1"/>
      <c r="OTR316" s="1"/>
      <c r="OTS316" s="1"/>
      <c r="OTT316" s="1"/>
      <c r="OTU316" s="1"/>
      <c r="OTV316" s="1"/>
      <c r="OTW316" s="1"/>
      <c r="OTX316" s="1"/>
      <c r="OTY316" s="1"/>
      <c r="OTZ316" s="1"/>
      <c r="OUA316" s="1"/>
      <c r="OUB316" s="1"/>
      <c r="OUC316" s="1"/>
      <c r="OUD316" s="1"/>
      <c r="OUE316" s="1"/>
      <c r="OUF316" s="1"/>
      <c r="OUG316" s="1"/>
      <c r="OUH316" s="1"/>
      <c r="OUI316" s="1"/>
      <c r="OUJ316" s="1"/>
      <c r="OUK316" s="1"/>
      <c r="OUL316" s="1"/>
      <c r="OUM316" s="1"/>
      <c r="OUN316" s="1"/>
      <c r="OUO316" s="1"/>
      <c r="OUP316" s="1"/>
      <c r="OUQ316" s="1"/>
      <c r="OUR316" s="1"/>
      <c r="OUS316" s="1"/>
      <c r="OUT316" s="1"/>
      <c r="OUU316" s="1"/>
      <c r="OUV316" s="1"/>
      <c r="OUW316" s="1"/>
      <c r="OUX316" s="1"/>
      <c r="OUY316" s="1"/>
      <c r="OUZ316" s="1"/>
      <c r="OVA316" s="1"/>
      <c r="OVB316" s="1"/>
      <c r="OVC316" s="1"/>
      <c r="OVD316" s="1"/>
      <c r="OVE316" s="1"/>
      <c r="OVF316" s="1"/>
      <c r="OVG316" s="1"/>
      <c r="OVH316" s="1"/>
      <c r="OVI316" s="1"/>
      <c r="OVJ316" s="1"/>
      <c r="OVK316" s="1"/>
      <c r="OVL316" s="1"/>
      <c r="OVM316" s="1"/>
      <c r="OVN316" s="1"/>
      <c r="OVO316" s="1"/>
      <c r="OVP316" s="1"/>
      <c r="OVQ316" s="1"/>
      <c r="OVR316" s="1"/>
      <c r="OVS316" s="1"/>
      <c r="OVT316" s="1"/>
      <c r="OVU316" s="1"/>
      <c r="OVV316" s="1"/>
      <c r="OVW316" s="1"/>
      <c r="OVX316" s="1"/>
      <c r="OVY316" s="1"/>
      <c r="OVZ316" s="1"/>
      <c r="OWA316" s="1"/>
      <c r="OWB316" s="1"/>
      <c r="OWC316" s="1"/>
      <c r="OWD316" s="1"/>
      <c r="OWE316" s="1"/>
      <c r="OWF316" s="1"/>
      <c r="OWG316" s="1"/>
      <c r="OWH316" s="1"/>
      <c r="OWI316" s="1"/>
      <c r="OWJ316" s="1"/>
      <c r="OWK316" s="1"/>
      <c r="OWL316" s="1"/>
      <c r="OWM316" s="1"/>
      <c r="OWN316" s="1"/>
      <c r="OWO316" s="1"/>
      <c r="OWP316" s="1"/>
      <c r="OWQ316" s="1"/>
      <c r="OWR316" s="1"/>
      <c r="OWS316" s="1"/>
      <c r="OWT316" s="1"/>
      <c r="OWU316" s="1"/>
      <c r="OWV316" s="1"/>
      <c r="OWW316" s="1"/>
      <c r="OWX316" s="1"/>
      <c r="OWY316" s="1"/>
      <c r="OWZ316" s="1"/>
      <c r="OXA316" s="1"/>
      <c r="OXB316" s="1"/>
      <c r="OXC316" s="1"/>
      <c r="OXD316" s="1"/>
      <c r="OXE316" s="1"/>
      <c r="OXF316" s="1"/>
      <c r="OXG316" s="1"/>
      <c r="OXH316" s="1"/>
      <c r="OXI316" s="1"/>
      <c r="OXJ316" s="1"/>
      <c r="OXK316" s="1"/>
      <c r="OXL316" s="1"/>
      <c r="OXM316" s="1"/>
      <c r="OXN316" s="1"/>
      <c r="OXO316" s="1"/>
      <c r="OXP316" s="1"/>
      <c r="OXQ316" s="1"/>
      <c r="OXR316" s="1"/>
      <c r="OXS316" s="1"/>
      <c r="OXT316" s="1"/>
      <c r="OXU316" s="1"/>
      <c r="OXV316" s="1"/>
      <c r="OXW316" s="1"/>
      <c r="OXX316" s="1"/>
      <c r="OXY316" s="1"/>
      <c r="OXZ316" s="1"/>
      <c r="OYA316" s="1"/>
      <c r="OYB316" s="1"/>
      <c r="OYC316" s="1"/>
      <c r="OYD316" s="1"/>
      <c r="OYE316" s="1"/>
      <c r="OYF316" s="1"/>
      <c r="OYG316" s="1"/>
      <c r="OYH316" s="1"/>
      <c r="OYI316" s="1"/>
      <c r="OYJ316" s="1"/>
      <c r="OYK316" s="1"/>
      <c r="OYL316" s="1"/>
      <c r="OYM316" s="1"/>
      <c r="OYN316" s="1"/>
      <c r="OYO316" s="1"/>
      <c r="OYP316" s="1"/>
      <c r="OYQ316" s="1"/>
      <c r="OYR316" s="1"/>
      <c r="OYS316" s="1"/>
      <c r="OYT316" s="1"/>
      <c r="OYU316" s="1"/>
      <c r="OYV316" s="1"/>
      <c r="OYW316" s="1"/>
      <c r="OYX316" s="1"/>
      <c r="OYY316" s="1"/>
      <c r="OYZ316" s="1"/>
      <c r="OZA316" s="1"/>
      <c r="OZB316" s="1"/>
      <c r="OZC316" s="1"/>
      <c r="OZD316" s="1"/>
      <c r="OZE316" s="1"/>
      <c r="OZF316" s="1"/>
      <c r="OZG316" s="1"/>
      <c r="OZH316" s="1"/>
      <c r="OZI316" s="1"/>
      <c r="OZJ316" s="1"/>
      <c r="OZK316" s="1"/>
      <c r="OZL316" s="1"/>
      <c r="OZM316" s="1"/>
      <c r="OZN316" s="1"/>
      <c r="OZO316" s="1"/>
      <c r="OZP316" s="1"/>
      <c r="OZQ316" s="1"/>
      <c r="OZR316" s="1"/>
      <c r="OZS316" s="1"/>
      <c r="OZT316" s="1"/>
      <c r="OZU316" s="1"/>
      <c r="OZV316" s="1"/>
      <c r="OZW316" s="1"/>
      <c r="OZX316" s="1"/>
      <c r="OZY316" s="1"/>
      <c r="OZZ316" s="1"/>
      <c r="PAA316" s="1"/>
      <c r="PAB316" s="1"/>
      <c r="PAC316" s="1"/>
      <c r="PAD316" s="1"/>
      <c r="PAE316" s="1"/>
      <c r="PAF316" s="1"/>
      <c r="PAG316" s="1"/>
      <c r="PAH316" s="1"/>
      <c r="PAI316" s="1"/>
      <c r="PAJ316" s="1"/>
      <c r="PAK316" s="1"/>
      <c r="PAL316" s="1"/>
      <c r="PAM316" s="1"/>
      <c r="PAN316" s="1"/>
      <c r="PAO316" s="1"/>
      <c r="PAP316" s="1"/>
      <c r="PAQ316" s="1"/>
      <c r="PAR316" s="1"/>
      <c r="PAS316" s="1"/>
      <c r="PAT316" s="1"/>
      <c r="PAU316" s="1"/>
      <c r="PAV316" s="1"/>
      <c r="PAW316" s="1"/>
      <c r="PAX316" s="1"/>
      <c r="PAY316" s="1"/>
      <c r="PAZ316" s="1"/>
      <c r="PBA316" s="1"/>
      <c r="PBB316" s="1"/>
      <c r="PBC316" s="1"/>
      <c r="PBD316" s="1"/>
      <c r="PBE316" s="1"/>
      <c r="PBF316" s="1"/>
      <c r="PBG316" s="1"/>
      <c r="PBH316" s="1"/>
      <c r="PBI316" s="1"/>
      <c r="PBJ316" s="1"/>
      <c r="PBK316" s="1"/>
      <c r="PBL316" s="1"/>
      <c r="PBM316" s="1"/>
      <c r="PBN316" s="1"/>
      <c r="PBO316" s="1"/>
      <c r="PBP316" s="1"/>
      <c r="PBQ316" s="1"/>
      <c r="PBR316" s="1"/>
      <c r="PBS316" s="1"/>
      <c r="PBT316" s="1"/>
      <c r="PBU316" s="1"/>
      <c r="PBV316" s="1"/>
      <c r="PBW316" s="1"/>
      <c r="PBX316" s="1"/>
      <c r="PBY316" s="1"/>
      <c r="PBZ316" s="1"/>
      <c r="PCA316" s="1"/>
      <c r="PCB316" s="1"/>
      <c r="PCC316" s="1"/>
      <c r="PCD316" s="1"/>
      <c r="PCE316" s="1"/>
      <c r="PCF316" s="1"/>
      <c r="PCG316" s="1"/>
      <c r="PCH316" s="1"/>
      <c r="PCI316" s="1"/>
      <c r="PCJ316" s="1"/>
      <c r="PCK316" s="1"/>
      <c r="PCL316" s="1"/>
      <c r="PCM316" s="1"/>
      <c r="PCN316" s="1"/>
      <c r="PCO316" s="1"/>
      <c r="PCP316" s="1"/>
      <c r="PCQ316" s="1"/>
      <c r="PCR316" s="1"/>
      <c r="PCS316" s="1"/>
      <c r="PCT316" s="1"/>
      <c r="PCU316" s="1"/>
      <c r="PCV316" s="1"/>
      <c r="PCW316" s="1"/>
      <c r="PCX316" s="1"/>
      <c r="PCY316" s="1"/>
      <c r="PCZ316" s="1"/>
      <c r="PDA316" s="1"/>
      <c r="PDB316" s="1"/>
      <c r="PDC316" s="1"/>
      <c r="PDD316" s="1"/>
      <c r="PDE316" s="1"/>
      <c r="PDF316" s="1"/>
      <c r="PDG316" s="1"/>
      <c r="PDH316" s="1"/>
      <c r="PDI316" s="1"/>
      <c r="PDJ316" s="1"/>
      <c r="PDK316" s="1"/>
      <c r="PDL316" s="1"/>
      <c r="PDM316" s="1"/>
      <c r="PDN316" s="1"/>
      <c r="PDO316" s="1"/>
      <c r="PDP316" s="1"/>
      <c r="PDQ316" s="1"/>
      <c r="PDR316" s="1"/>
      <c r="PDS316" s="1"/>
      <c r="PDT316" s="1"/>
      <c r="PDU316" s="1"/>
      <c r="PDV316" s="1"/>
      <c r="PDW316" s="1"/>
      <c r="PDX316" s="1"/>
      <c r="PDY316" s="1"/>
      <c r="PDZ316" s="1"/>
      <c r="PEA316" s="1"/>
      <c r="PEB316" s="1"/>
      <c r="PEC316" s="1"/>
      <c r="PED316" s="1"/>
      <c r="PEE316" s="1"/>
      <c r="PEF316" s="1"/>
      <c r="PEG316" s="1"/>
      <c r="PEH316" s="1"/>
      <c r="PEI316" s="1"/>
      <c r="PEJ316" s="1"/>
      <c r="PEK316" s="1"/>
      <c r="PEL316" s="1"/>
      <c r="PEM316" s="1"/>
      <c r="PEN316" s="1"/>
      <c r="PEO316" s="1"/>
      <c r="PEP316" s="1"/>
      <c r="PEQ316" s="1"/>
      <c r="PER316" s="1"/>
      <c r="PES316" s="1"/>
      <c r="PET316" s="1"/>
      <c r="PEU316" s="1"/>
      <c r="PEV316" s="1"/>
      <c r="PEW316" s="1"/>
      <c r="PEX316" s="1"/>
      <c r="PEY316" s="1"/>
      <c r="PEZ316" s="1"/>
      <c r="PFA316" s="1"/>
      <c r="PFB316" s="1"/>
      <c r="PFC316" s="1"/>
      <c r="PFD316" s="1"/>
      <c r="PFE316" s="1"/>
      <c r="PFF316" s="1"/>
      <c r="PFG316" s="1"/>
      <c r="PFH316" s="1"/>
      <c r="PFI316" s="1"/>
      <c r="PFJ316" s="1"/>
      <c r="PFK316" s="1"/>
      <c r="PFL316" s="1"/>
      <c r="PFM316" s="1"/>
      <c r="PFN316" s="1"/>
      <c r="PFO316" s="1"/>
      <c r="PFP316" s="1"/>
      <c r="PFQ316" s="1"/>
      <c r="PFR316" s="1"/>
      <c r="PFS316" s="1"/>
      <c r="PFT316" s="1"/>
      <c r="PFU316" s="1"/>
      <c r="PFV316" s="1"/>
      <c r="PFW316" s="1"/>
      <c r="PFX316" s="1"/>
      <c r="PFY316" s="1"/>
      <c r="PFZ316" s="1"/>
      <c r="PGA316" s="1"/>
      <c r="PGB316" s="1"/>
      <c r="PGC316" s="1"/>
      <c r="PGD316" s="1"/>
      <c r="PGE316" s="1"/>
      <c r="PGF316" s="1"/>
      <c r="PGG316" s="1"/>
      <c r="PGH316" s="1"/>
      <c r="PGI316" s="1"/>
      <c r="PGJ316" s="1"/>
      <c r="PGK316" s="1"/>
      <c r="PGL316" s="1"/>
      <c r="PGM316" s="1"/>
      <c r="PGN316" s="1"/>
      <c r="PGO316" s="1"/>
      <c r="PGP316" s="1"/>
      <c r="PGQ316" s="1"/>
      <c r="PGR316" s="1"/>
      <c r="PGS316" s="1"/>
      <c r="PGT316" s="1"/>
      <c r="PGU316" s="1"/>
      <c r="PGV316" s="1"/>
      <c r="PGW316" s="1"/>
      <c r="PGX316" s="1"/>
      <c r="PGY316" s="1"/>
      <c r="PGZ316" s="1"/>
      <c r="PHA316" s="1"/>
      <c r="PHB316" s="1"/>
      <c r="PHC316" s="1"/>
      <c r="PHD316" s="1"/>
      <c r="PHE316" s="1"/>
      <c r="PHF316" s="1"/>
      <c r="PHG316" s="1"/>
      <c r="PHH316" s="1"/>
      <c r="PHI316" s="1"/>
      <c r="PHJ316" s="1"/>
      <c r="PHK316" s="1"/>
      <c r="PHL316" s="1"/>
      <c r="PHM316" s="1"/>
      <c r="PHN316" s="1"/>
      <c r="PHO316" s="1"/>
      <c r="PHP316" s="1"/>
      <c r="PHQ316" s="1"/>
      <c r="PHR316" s="1"/>
      <c r="PHS316" s="1"/>
      <c r="PHT316" s="1"/>
      <c r="PHU316" s="1"/>
      <c r="PHV316" s="1"/>
      <c r="PHW316" s="1"/>
      <c r="PHX316" s="1"/>
      <c r="PHY316" s="1"/>
      <c r="PHZ316" s="1"/>
      <c r="PIA316" s="1"/>
      <c r="PIB316" s="1"/>
      <c r="PIC316" s="1"/>
      <c r="PID316" s="1"/>
      <c r="PIE316" s="1"/>
      <c r="PIF316" s="1"/>
      <c r="PIG316" s="1"/>
      <c r="PIH316" s="1"/>
      <c r="PII316" s="1"/>
      <c r="PIJ316" s="1"/>
      <c r="PIK316" s="1"/>
      <c r="PIL316" s="1"/>
      <c r="PIM316" s="1"/>
      <c r="PIN316" s="1"/>
      <c r="PIO316" s="1"/>
      <c r="PIP316" s="1"/>
      <c r="PIQ316" s="1"/>
      <c r="PIR316" s="1"/>
      <c r="PIS316" s="1"/>
      <c r="PIT316" s="1"/>
      <c r="PIU316" s="1"/>
      <c r="PIV316" s="1"/>
      <c r="PIW316" s="1"/>
      <c r="PIX316" s="1"/>
      <c r="PIY316" s="1"/>
      <c r="PIZ316" s="1"/>
      <c r="PJA316" s="1"/>
      <c r="PJB316" s="1"/>
      <c r="PJC316" s="1"/>
      <c r="PJD316" s="1"/>
      <c r="PJE316" s="1"/>
      <c r="PJF316" s="1"/>
      <c r="PJG316" s="1"/>
      <c r="PJH316" s="1"/>
      <c r="PJI316" s="1"/>
      <c r="PJJ316" s="1"/>
      <c r="PJK316" s="1"/>
      <c r="PJL316" s="1"/>
      <c r="PJM316" s="1"/>
      <c r="PJN316" s="1"/>
      <c r="PJO316" s="1"/>
      <c r="PJP316" s="1"/>
      <c r="PJQ316" s="1"/>
      <c r="PJR316" s="1"/>
      <c r="PJS316" s="1"/>
      <c r="PJT316" s="1"/>
      <c r="PJU316" s="1"/>
      <c r="PJV316" s="1"/>
      <c r="PJW316" s="1"/>
      <c r="PJX316" s="1"/>
      <c r="PJY316" s="1"/>
      <c r="PJZ316" s="1"/>
      <c r="PKA316" s="1"/>
      <c r="PKB316" s="1"/>
      <c r="PKC316" s="1"/>
      <c r="PKD316" s="1"/>
      <c r="PKE316" s="1"/>
      <c r="PKF316" s="1"/>
      <c r="PKG316" s="1"/>
      <c r="PKH316" s="1"/>
      <c r="PKI316" s="1"/>
      <c r="PKJ316" s="1"/>
      <c r="PKK316" s="1"/>
      <c r="PKL316" s="1"/>
      <c r="PKM316" s="1"/>
      <c r="PKN316" s="1"/>
      <c r="PKO316" s="1"/>
      <c r="PKP316" s="1"/>
      <c r="PKQ316" s="1"/>
      <c r="PKR316" s="1"/>
      <c r="PKS316" s="1"/>
      <c r="PKT316" s="1"/>
      <c r="PKU316" s="1"/>
      <c r="PKV316" s="1"/>
      <c r="PKW316" s="1"/>
      <c r="PKX316" s="1"/>
      <c r="PKY316" s="1"/>
      <c r="PKZ316" s="1"/>
      <c r="PLA316" s="1"/>
      <c r="PLB316" s="1"/>
      <c r="PLC316" s="1"/>
      <c r="PLD316" s="1"/>
      <c r="PLE316" s="1"/>
      <c r="PLF316" s="1"/>
      <c r="PLG316" s="1"/>
      <c r="PLH316" s="1"/>
      <c r="PLI316" s="1"/>
      <c r="PLJ316" s="1"/>
      <c r="PLK316" s="1"/>
      <c r="PLL316" s="1"/>
      <c r="PLM316" s="1"/>
      <c r="PLN316" s="1"/>
      <c r="PLO316" s="1"/>
      <c r="PLP316" s="1"/>
      <c r="PLQ316" s="1"/>
      <c r="PLR316" s="1"/>
      <c r="PLS316" s="1"/>
      <c r="PLT316" s="1"/>
      <c r="PLU316" s="1"/>
      <c r="PLV316" s="1"/>
      <c r="PLW316" s="1"/>
      <c r="PLX316" s="1"/>
      <c r="PLY316" s="1"/>
      <c r="PLZ316" s="1"/>
      <c r="PMA316" s="1"/>
      <c r="PMB316" s="1"/>
      <c r="PMC316" s="1"/>
      <c r="PMD316" s="1"/>
      <c r="PME316" s="1"/>
      <c r="PMF316" s="1"/>
      <c r="PMG316" s="1"/>
      <c r="PMH316" s="1"/>
      <c r="PMI316" s="1"/>
      <c r="PMJ316" s="1"/>
      <c r="PMK316" s="1"/>
      <c r="PML316" s="1"/>
      <c r="PMM316" s="1"/>
      <c r="PMN316" s="1"/>
      <c r="PMO316" s="1"/>
      <c r="PMP316" s="1"/>
      <c r="PMQ316" s="1"/>
      <c r="PMR316" s="1"/>
      <c r="PMS316" s="1"/>
      <c r="PMT316" s="1"/>
      <c r="PMU316" s="1"/>
      <c r="PMV316" s="1"/>
      <c r="PMW316" s="1"/>
      <c r="PMX316" s="1"/>
      <c r="PMY316" s="1"/>
      <c r="PMZ316" s="1"/>
      <c r="PNA316" s="1"/>
      <c r="PNB316" s="1"/>
      <c r="PNC316" s="1"/>
      <c r="PND316" s="1"/>
      <c r="PNE316" s="1"/>
      <c r="PNF316" s="1"/>
      <c r="PNG316" s="1"/>
      <c r="PNH316" s="1"/>
      <c r="PNI316" s="1"/>
      <c r="PNJ316" s="1"/>
      <c r="PNK316" s="1"/>
      <c r="PNL316" s="1"/>
      <c r="PNM316" s="1"/>
      <c r="PNN316" s="1"/>
      <c r="PNO316" s="1"/>
      <c r="PNP316" s="1"/>
      <c r="PNQ316" s="1"/>
      <c r="PNR316" s="1"/>
      <c r="PNS316" s="1"/>
      <c r="PNT316" s="1"/>
      <c r="PNU316" s="1"/>
      <c r="PNV316" s="1"/>
      <c r="PNW316" s="1"/>
      <c r="PNX316" s="1"/>
      <c r="PNY316" s="1"/>
      <c r="PNZ316" s="1"/>
      <c r="POA316" s="1"/>
      <c r="POB316" s="1"/>
      <c r="POC316" s="1"/>
      <c r="POD316" s="1"/>
      <c r="POE316" s="1"/>
      <c r="POF316" s="1"/>
      <c r="POG316" s="1"/>
      <c r="POH316" s="1"/>
      <c r="POI316" s="1"/>
      <c r="POJ316" s="1"/>
      <c r="POK316" s="1"/>
      <c r="POL316" s="1"/>
      <c r="POM316" s="1"/>
      <c r="PON316" s="1"/>
      <c r="POO316" s="1"/>
      <c r="POP316" s="1"/>
      <c r="POQ316" s="1"/>
      <c r="POR316" s="1"/>
      <c r="POS316" s="1"/>
      <c r="POT316" s="1"/>
      <c r="POU316" s="1"/>
      <c r="POV316" s="1"/>
      <c r="POW316" s="1"/>
      <c r="POX316" s="1"/>
      <c r="POY316" s="1"/>
      <c r="POZ316" s="1"/>
      <c r="PPA316" s="1"/>
      <c r="PPB316" s="1"/>
      <c r="PPC316" s="1"/>
      <c r="PPD316" s="1"/>
      <c r="PPE316" s="1"/>
      <c r="PPF316" s="1"/>
      <c r="PPG316" s="1"/>
      <c r="PPH316" s="1"/>
      <c r="PPI316" s="1"/>
      <c r="PPJ316" s="1"/>
      <c r="PPK316" s="1"/>
      <c r="PPL316" s="1"/>
      <c r="PPM316" s="1"/>
      <c r="PPN316" s="1"/>
      <c r="PPO316" s="1"/>
      <c r="PPP316" s="1"/>
      <c r="PPQ316" s="1"/>
      <c r="PPR316" s="1"/>
      <c r="PPS316" s="1"/>
      <c r="PPT316" s="1"/>
      <c r="PPU316" s="1"/>
      <c r="PPV316" s="1"/>
      <c r="PPW316" s="1"/>
      <c r="PPX316" s="1"/>
      <c r="PPY316" s="1"/>
      <c r="PPZ316" s="1"/>
      <c r="PQA316" s="1"/>
      <c r="PQB316" s="1"/>
      <c r="PQC316" s="1"/>
      <c r="PQD316" s="1"/>
      <c r="PQE316" s="1"/>
      <c r="PQF316" s="1"/>
      <c r="PQG316" s="1"/>
      <c r="PQH316" s="1"/>
      <c r="PQI316" s="1"/>
      <c r="PQJ316" s="1"/>
      <c r="PQK316" s="1"/>
      <c r="PQL316" s="1"/>
      <c r="PQM316" s="1"/>
      <c r="PQN316" s="1"/>
      <c r="PQO316" s="1"/>
      <c r="PQP316" s="1"/>
      <c r="PQQ316" s="1"/>
      <c r="PQR316" s="1"/>
      <c r="PQS316" s="1"/>
      <c r="PQT316" s="1"/>
      <c r="PQU316" s="1"/>
      <c r="PQV316" s="1"/>
      <c r="PQW316" s="1"/>
      <c r="PQX316" s="1"/>
      <c r="PQY316" s="1"/>
      <c r="PQZ316" s="1"/>
      <c r="PRA316" s="1"/>
      <c r="PRB316" s="1"/>
      <c r="PRC316" s="1"/>
      <c r="PRD316" s="1"/>
      <c r="PRE316" s="1"/>
      <c r="PRF316" s="1"/>
      <c r="PRG316" s="1"/>
      <c r="PRH316" s="1"/>
      <c r="PRI316" s="1"/>
      <c r="PRJ316" s="1"/>
      <c r="PRK316" s="1"/>
      <c r="PRL316" s="1"/>
      <c r="PRM316" s="1"/>
      <c r="PRN316" s="1"/>
      <c r="PRO316" s="1"/>
      <c r="PRP316" s="1"/>
      <c r="PRQ316" s="1"/>
      <c r="PRR316" s="1"/>
      <c r="PRS316" s="1"/>
      <c r="PRT316" s="1"/>
      <c r="PRU316" s="1"/>
      <c r="PRV316" s="1"/>
      <c r="PRW316" s="1"/>
      <c r="PRX316" s="1"/>
      <c r="PRY316" s="1"/>
      <c r="PRZ316" s="1"/>
      <c r="PSA316" s="1"/>
      <c r="PSB316" s="1"/>
      <c r="PSC316" s="1"/>
      <c r="PSD316" s="1"/>
      <c r="PSE316" s="1"/>
      <c r="PSF316" s="1"/>
      <c r="PSG316" s="1"/>
      <c r="PSH316" s="1"/>
      <c r="PSI316" s="1"/>
      <c r="PSJ316" s="1"/>
      <c r="PSK316" s="1"/>
      <c r="PSL316" s="1"/>
      <c r="PSM316" s="1"/>
      <c r="PSN316" s="1"/>
      <c r="PSO316" s="1"/>
      <c r="PSP316" s="1"/>
      <c r="PSQ316" s="1"/>
      <c r="PSR316" s="1"/>
      <c r="PSS316" s="1"/>
      <c r="PST316" s="1"/>
      <c r="PSU316" s="1"/>
      <c r="PSV316" s="1"/>
      <c r="PSW316" s="1"/>
      <c r="PSX316" s="1"/>
      <c r="PSY316" s="1"/>
      <c r="PSZ316" s="1"/>
      <c r="PTA316" s="1"/>
      <c r="PTB316" s="1"/>
      <c r="PTC316" s="1"/>
      <c r="PTD316" s="1"/>
      <c r="PTE316" s="1"/>
      <c r="PTF316" s="1"/>
      <c r="PTG316" s="1"/>
      <c r="PTH316" s="1"/>
      <c r="PTI316" s="1"/>
      <c r="PTJ316" s="1"/>
      <c r="PTK316" s="1"/>
      <c r="PTL316" s="1"/>
      <c r="PTM316" s="1"/>
      <c r="PTN316" s="1"/>
      <c r="PTO316" s="1"/>
      <c r="PTP316" s="1"/>
      <c r="PTQ316" s="1"/>
      <c r="PTR316" s="1"/>
      <c r="PTS316" s="1"/>
      <c r="PTT316" s="1"/>
      <c r="PTU316" s="1"/>
      <c r="PTV316" s="1"/>
      <c r="PTW316" s="1"/>
      <c r="PTX316" s="1"/>
      <c r="PTY316" s="1"/>
      <c r="PTZ316" s="1"/>
      <c r="PUA316" s="1"/>
      <c r="PUB316" s="1"/>
      <c r="PUC316" s="1"/>
      <c r="PUD316" s="1"/>
      <c r="PUE316" s="1"/>
      <c r="PUF316" s="1"/>
      <c r="PUG316" s="1"/>
      <c r="PUH316" s="1"/>
      <c r="PUI316" s="1"/>
      <c r="PUJ316" s="1"/>
      <c r="PUK316" s="1"/>
      <c r="PUL316" s="1"/>
      <c r="PUM316" s="1"/>
      <c r="PUN316" s="1"/>
      <c r="PUO316" s="1"/>
      <c r="PUP316" s="1"/>
      <c r="PUQ316" s="1"/>
      <c r="PUR316" s="1"/>
      <c r="PUS316" s="1"/>
      <c r="PUT316" s="1"/>
      <c r="PUU316" s="1"/>
      <c r="PUV316" s="1"/>
      <c r="PUW316" s="1"/>
      <c r="PUX316" s="1"/>
      <c r="PUY316" s="1"/>
      <c r="PUZ316" s="1"/>
      <c r="PVA316" s="1"/>
      <c r="PVB316" s="1"/>
      <c r="PVC316" s="1"/>
      <c r="PVD316" s="1"/>
      <c r="PVE316" s="1"/>
      <c r="PVF316" s="1"/>
      <c r="PVG316" s="1"/>
      <c r="PVH316" s="1"/>
      <c r="PVI316" s="1"/>
      <c r="PVJ316" s="1"/>
      <c r="PVK316" s="1"/>
      <c r="PVL316" s="1"/>
      <c r="PVM316" s="1"/>
      <c r="PVN316" s="1"/>
      <c r="PVO316" s="1"/>
      <c r="PVP316" s="1"/>
      <c r="PVQ316" s="1"/>
      <c r="PVR316" s="1"/>
      <c r="PVS316" s="1"/>
      <c r="PVT316" s="1"/>
      <c r="PVU316" s="1"/>
      <c r="PVV316" s="1"/>
      <c r="PVW316" s="1"/>
      <c r="PVX316" s="1"/>
      <c r="PVY316" s="1"/>
      <c r="PVZ316" s="1"/>
      <c r="PWA316" s="1"/>
      <c r="PWB316" s="1"/>
      <c r="PWC316" s="1"/>
      <c r="PWD316" s="1"/>
      <c r="PWE316" s="1"/>
      <c r="PWF316" s="1"/>
      <c r="PWG316" s="1"/>
      <c r="PWH316" s="1"/>
      <c r="PWI316" s="1"/>
      <c r="PWJ316" s="1"/>
      <c r="PWK316" s="1"/>
      <c r="PWL316" s="1"/>
      <c r="PWM316" s="1"/>
      <c r="PWN316" s="1"/>
      <c r="PWO316" s="1"/>
      <c r="PWP316" s="1"/>
      <c r="PWQ316" s="1"/>
      <c r="PWR316" s="1"/>
      <c r="PWS316" s="1"/>
      <c r="PWT316" s="1"/>
      <c r="PWU316" s="1"/>
      <c r="PWV316" s="1"/>
      <c r="PWW316" s="1"/>
      <c r="PWX316" s="1"/>
      <c r="PWY316" s="1"/>
      <c r="PWZ316" s="1"/>
      <c r="PXA316" s="1"/>
      <c r="PXB316" s="1"/>
      <c r="PXC316" s="1"/>
      <c r="PXD316" s="1"/>
      <c r="PXE316" s="1"/>
      <c r="PXF316" s="1"/>
      <c r="PXG316" s="1"/>
      <c r="PXH316" s="1"/>
      <c r="PXI316" s="1"/>
      <c r="PXJ316" s="1"/>
      <c r="PXK316" s="1"/>
      <c r="PXL316" s="1"/>
      <c r="PXM316" s="1"/>
      <c r="PXN316" s="1"/>
      <c r="PXO316" s="1"/>
      <c r="PXP316" s="1"/>
      <c r="PXQ316" s="1"/>
      <c r="PXR316" s="1"/>
      <c r="PXS316" s="1"/>
      <c r="PXT316" s="1"/>
      <c r="PXU316" s="1"/>
      <c r="PXV316" s="1"/>
      <c r="PXW316" s="1"/>
      <c r="PXX316" s="1"/>
      <c r="PXY316" s="1"/>
      <c r="PXZ316" s="1"/>
      <c r="PYA316" s="1"/>
      <c r="PYB316" s="1"/>
      <c r="PYC316" s="1"/>
      <c r="PYD316" s="1"/>
      <c r="PYE316" s="1"/>
      <c r="PYF316" s="1"/>
      <c r="PYG316" s="1"/>
      <c r="PYH316" s="1"/>
      <c r="PYI316" s="1"/>
      <c r="PYJ316" s="1"/>
      <c r="PYK316" s="1"/>
      <c r="PYL316" s="1"/>
      <c r="PYM316" s="1"/>
      <c r="PYN316" s="1"/>
      <c r="PYO316" s="1"/>
      <c r="PYP316" s="1"/>
      <c r="PYQ316" s="1"/>
      <c r="PYR316" s="1"/>
      <c r="PYS316" s="1"/>
      <c r="PYT316" s="1"/>
      <c r="PYU316" s="1"/>
      <c r="PYV316" s="1"/>
      <c r="PYW316" s="1"/>
      <c r="PYX316" s="1"/>
      <c r="PYY316" s="1"/>
      <c r="PYZ316" s="1"/>
      <c r="PZA316" s="1"/>
      <c r="PZB316" s="1"/>
      <c r="PZC316" s="1"/>
      <c r="PZD316" s="1"/>
      <c r="PZE316" s="1"/>
      <c r="PZF316" s="1"/>
      <c r="PZG316" s="1"/>
      <c r="PZH316" s="1"/>
      <c r="PZI316" s="1"/>
      <c r="PZJ316" s="1"/>
      <c r="PZK316" s="1"/>
      <c r="PZL316" s="1"/>
      <c r="PZM316" s="1"/>
      <c r="PZN316" s="1"/>
      <c r="PZO316" s="1"/>
      <c r="PZP316" s="1"/>
      <c r="PZQ316" s="1"/>
      <c r="PZR316" s="1"/>
      <c r="PZS316" s="1"/>
      <c r="PZT316" s="1"/>
      <c r="PZU316" s="1"/>
      <c r="PZV316" s="1"/>
      <c r="PZW316" s="1"/>
      <c r="PZX316" s="1"/>
      <c r="PZY316" s="1"/>
      <c r="PZZ316" s="1"/>
      <c r="QAA316" s="1"/>
      <c r="QAB316" s="1"/>
      <c r="QAC316" s="1"/>
      <c r="QAD316" s="1"/>
      <c r="QAE316" s="1"/>
      <c r="QAF316" s="1"/>
      <c r="QAG316" s="1"/>
      <c r="QAH316" s="1"/>
      <c r="QAI316" s="1"/>
      <c r="QAJ316" s="1"/>
      <c r="QAK316" s="1"/>
      <c r="QAL316" s="1"/>
      <c r="QAM316" s="1"/>
      <c r="QAN316" s="1"/>
      <c r="QAO316" s="1"/>
      <c r="QAP316" s="1"/>
      <c r="QAQ316" s="1"/>
      <c r="QAR316" s="1"/>
      <c r="QAS316" s="1"/>
      <c r="QAT316" s="1"/>
      <c r="QAU316" s="1"/>
      <c r="QAV316" s="1"/>
      <c r="QAW316" s="1"/>
      <c r="QAX316" s="1"/>
      <c r="QAY316" s="1"/>
      <c r="QAZ316" s="1"/>
      <c r="QBA316" s="1"/>
      <c r="QBB316" s="1"/>
      <c r="QBC316" s="1"/>
      <c r="QBD316" s="1"/>
      <c r="QBE316" s="1"/>
      <c r="QBF316" s="1"/>
      <c r="QBG316" s="1"/>
      <c r="QBH316" s="1"/>
      <c r="QBI316" s="1"/>
      <c r="QBJ316" s="1"/>
      <c r="QBK316" s="1"/>
      <c r="QBL316" s="1"/>
      <c r="QBM316" s="1"/>
      <c r="QBN316" s="1"/>
      <c r="QBO316" s="1"/>
      <c r="QBP316" s="1"/>
      <c r="QBQ316" s="1"/>
      <c r="QBR316" s="1"/>
      <c r="QBS316" s="1"/>
      <c r="QBT316" s="1"/>
      <c r="QBU316" s="1"/>
      <c r="QBV316" s="1"/>
      <c r="QBW316" s="1"/>
      <c r="QBX316" s="1"/>
      <c r="QBY316" s="1"/>
      <c r="QBZ316" s="1"/>
      <c r="QCA316" s="1"/>
      <c r="QCB316" s="1"/>
      <c r="QCC316" s="1"/>
      <c r="QCD316" s="1"/>
      <c r="QCE316" s="1"/>
      <c r="QCF316" s="1"/>
      <c r="QCG316" s="1"/>
      <c r="QCH316" s="1"/>
      <c r="QCI316" s="1"/>
      <c r="QCJ316" s="1"/>
      <c r="QCK316" s="1"/>
      <c r="QCL316" s="1"/>
      <c r="QCM316" s="1"/>
      <c r="QCN316" s="1"/>
      <c r="QCO316" s="1"/>
      <c r="QCP316" s="1"/>
      <c r="QCQ316" s="1"/>
      <c r="QCR316" s="1"/>
      <c r="QCS316" s="1"/>
      <c r="QCT316" s="1"/>
      <c r="QCU316" s="1"/>
      <c r="QCV316" s="1"/>
      <c r="QCW316" s="1"/>
      <c r="QCX316" s="1"/>
      <c r="QCY316" s="1"/>
      <c r="QCZ316" s="1"/>
      <c r="QDA316" s="1"/>
      <c r="QDB316" s="1"/>
      <c r="QDC316" s="1"/>
      <c r="QDD316" s="1"/>
      <c r="QDE316" s="1"/>
      <c r="QDF316" s="1"/>
      <c r="QDG316" s="1"/>
      <c r="QDH316" s="1"/>
      <c r="QDI316" s="1"/>
      <c r="QDJ316" s="1"/>
      <c r="QDK316" s="1"/>
      <c r="QDL316" s="1"/>
      <c r="QDM316" s="1"/>
      <c r="QDN316" s="1"/>
      <c r="QDO316" s="1"/>
      <c r="QDP316" s="1"/>
      <c r="QDQ316" s="1"/>
      <c r="QDR316" s="1"/>
      <c r="QDS316" s="1"/>
      <c r="QDT316" s="1"/>
      <c r="QDU316" s="1"/>
      <c r="QDV316" s="1"/>
      <c r="QDW316" s="1"/>
      <c r="QDX316" s="1"/>
      <c r="QDY316" s="1"/>
      <c r="QDZ316" s="1"/>
      <c r="QEA316" s="1"/>
      <c r="QEB316" s="1"/>
      <c r="QEC316" s="1"/>
      <c r="QED316" s="1"/>
      <c r="QEE316" s="1"/>
      <c r="QEF316" s="1"/>
      <c r="QEG316" s="1"/>
      <c r="QEH316" s="1"/>
      <c r="QEI316" s="1"/>
      <c r="QEJ316" s="1"/>
      <c r="QEK316" s="1"/>
      <c r="QEL316" s="1"/>
      <c r="QEM316" s="1"/>
      <c r="QEN316" s="1"/>
      <c r="QEO316" s="1"/>
      <c r="QEP316" s="1"/>
      <c r="QEQ316" s="1"/>
      <c r="QER316" s="1"/>
      <c r="QES316" s="1"/>
      <c r="QET316" s="1"/>
      <c r="QEU316" s="1"/>
      <c r="QEV316" s="1"/>
      <c r="QEW316" s="1"/>
      <c r="QEX316" s="1"/>
      <c r="QEY316" s="1"/>
      <c r="QEZ316" s="1"/>
      <c r="QFA316" s="1"/>
      <c r="QFB316" s="1"/>
      <c r="QFC316" s="1"/>
      <c r="QFD316" s="1"/>
      <c r="QFE316" s="1"/>
      <c r="QFF316" s="1"/>
      <c r="QFG316" s="1"/>
      <c r="QFH316" s="1"/>
      <c r="QFI316" s="1"/>
      <c r="QFJ316" s="1"/>
      <c r="QFK316" s="1"/>
      <c r="QFL316" s="1"/>
      <c r="QFM316" s="1"/>
      <c r="QFN316" s="1"/>
      <c r="QFO316" s="1"/>
      <c r="QFP316" s="1"/>
      <c r="QFQ316" s="1"/>
      <c r="QFR316" s="1"/>
      <c r="QFS316" s="1"/>
      <c r="QFT316" s="1"/>
      <c r="QFU316" s="1"/>
      <c r="QFV316" s="1"/>
      <c r="QFW316" s="1"/>
      <c r="QFX316" s="1"/>
      <c r="QFY316" s="1"/>
      <c r="QFZ316" s="1"/>
      <c r="QGA316" s="1"/>
      <c r="QGB316" s="1"/>
      <c r="QGC316" s="1"/>
      <c r="QGD316" s="1"/>
      <c r="QGE316" s="1"/>
      <c r="QGF316" s="1"/>
      <c r="QGG316" s="1"/>
      <c r="QGH316" s="1"/>
      <c r="QGI316" s="1"/>
      <c r="QGJ316" s="1"/>
      <c r="QGK316" s="1"/>
      <c r="QGL316" s="1"/>
      <c r="QGM316" s="1"/>
      <c r="QGN316" s="1"/>
      <c r="QGO316" s="1"/>
      <c r="QGP316" s="1"/>
      <c r="QGQ316" s="1"/>
      <c r="QGR316" s="1"/>
      <c r="QGS316" s="1"/>
      <c r="QGT316" s="1"/>
      <c r="QGU316" s="1"/>
      <c r="QGV316" s="1"/>
      <c r="QGW316" s="1"/>
      <c r="QGX316" s="1"/>
      <c r="QGY316" s="1"/>
      <c r="QGZ316" s="1"/>
      <c r="QHA316" s="1"/>
      <c r="QHB316" s="1"/>
      <c r="QHC316" s="1"/>
      <c r="QHD316" s="1"/>
      <c r="QHE316" s="1"/>
      <c r="QHF316" s="1"/>
      <c r="QHG316" s="1"/>
      <c r="QHH316" s="1"/>
      <c r="QHI316" s="1"/>
      <c r="QHJ316" s="1"/>
      <c r="QHK316" s="1"/>
      <c r="QHL316" s="1"/>
      <c r="QHM316" s="1"/>
      <c r="QHN316" s="1"/>
      <c r="QHO316" s="1"/>
      <c r="QHP316" s="1"/>
      <c r="QHQ316" s="1"/>
      <c r="QHR316" s="1"/>
      <c r="QHS316" s="1"/>
      <c r="QHT316" s="1"/>
      <c r="QHU316" s="1"/>
      <c r="QHV316" s="1"/>
      <c r="QHW316" s="1"/>
      <c r="QHX316" s="1"/>
      <c r="QHY316" s="1"/>
      <c r="QHZ316" s="1"/>
      <c r="QIA316" s="1"/>
      <c r="QIB316" s="1"/>
      <c r="QIC316" s="1"/>
      <c r="QID316" s="1"/>
      <c r="QIE316" s="1"/>
      <c r="QIF316" s="1"/>
      <c r="QIG316" s="1"/>
      <c r="QIH316" s="1"/>
      <c r="QII316" s="1"/>
      <c r="QIJ316" s="1"/>
      <c r="QIK316" s="1"/>
      <c r="QIL316" s="1"/>
      <c r="QIM316" s="1"/>
      <c r="QIN316" s="1"/>
      <c r="QIO316" s="1"/>
      <c r="QIP316" s="1"/>
      <c r="QIQ316" s="1"/>
      <c r="QIR316" s="1"/>
      <c r="QIS316" s="1"/>
      <c r="QIT316" s="1"/>
      <c r="QIU316" s="1"/>
      <c r="QIV316" s="1"/>
      <c r="QIW316" s="1"/>
      <c r="QIX316" s="1"/>
      <c r="QIY316" s="1"/>
      <c r="QIZ316" s="1"/>
      <c r="QJA316" s="1"/>
      <c r="QJB316" s="1"/>
      <c r="QJC316" s="1"/>
      <c r="QJD316" s="1"/>
      <c r="QJE316" s="1"/>
      <c r="QJF316" s="1"/>
      <c r="QJG316" s="1"/>
      <c r="QJH316" s="1"/>
      <c r="QJI316" s="1"/>
      <c r="QJJ316" s="1"/>
      <c r="QJK316" s="1"/>
      <c r="QJL316" s="1"/>
      <c r="QJM316" s="1"/>
      <c r="QJN316" s="1"/>
      <c r="QJO316" s="1"/>
      <c r="QJP316" s="1"/>
      <c r="QJQ316" s="1"/>
      <c r="QJR316" s="1"/>
      <c r="QJS316" s="1"/>
      <c r="QJT316" s="1"/>
      <c r="QJU316" s="1"/>
      <c r="QJV316" s="1"/>
      <c r="QJW316" s="1"/>
      <c r="QJX316" s="1"/>
      <c r="QJY316" s="1"/>
      <c r="QJZ316" s="1"/>
      <c r="QKA316" s="1"/>
      <c r="QKB316" s="1"/>
      <c r="QKC316" s="1"/>
      <c r="QKD316" s="1"/>
      <c r="QKE316" s="1"/>
      <c r="QKF316" s="1"/>
      <c r="QKG316" s="1"/>
      <c r="QKH316" s="1"/>
      <c r="QKI316" s="1"/>
      <c r="QKJ316" s="1"/>
      <c r="QKK316" s="1"/>
      <c r="QKL316" s="1"/>
      <c r="QKM316" s="1"/>
      <c r="QKN316" s="1"/>
      <c r="QKO316" s="1"/>
      <c r="QKP316" s="1"/>
      <c r="QKQ316" s="1"/>
      <c r="QKR316" s="1"/>
      <c r="QKS316" s="1"/>
      <c r="QKT316" s="1"/>
      <c r="QKU316" s="1"/>
      <c r="QKV316" s="1"/>
      <c r="QKW316" s="1"/>
      <c r="QKX316" s="1"/>
      <c r="QKY316" s="1"/>
      <c r="QKZ316" s="1"/>
      <c r="QLA316" s="1"/>
      <c r="QLB316" s="1"/>
      <c r="QLC316" s="1"/>
      <c r="QLD316" s="1"/>
      <c r="QLE316" s="1"/>
      <c r="QLF316" s="1"/>
      <c r="QLG316" s="1"/>
      <c r="QLH316" s="1"/>
      <c r="QLI316" s="1"/>
      <c r="QLJ316" s="1"/>
      <c r="QLK316" s="1"/>
      <c r="QLL316" s="1"/>
      <c r="QLM316" s="1"/>
      <c r="QLN316" s="1"/>
      <c r="QLO316" s="1"/>
      <c r="QLP316" s="1"/>
      <c r="QLQ316" s="1"/>
      <c r="QLR316" s="1"/>
      <c r="QLS316" s="1"/>
      <c r="QLT316" s="1"/>
      <c r="QLU316" s="1"/>
      <c r="QLV316" s="1"/>
      <c r="QLW316" s="1"/>
      <c r="QLX316" s="1"/>
      <c r="QLY316" s="1"/>
      <c r="QLZ316" s="1"/>
      <c r="QMA316" s="1"/>
      <c r="QMB316" s="1"/>
      <c r="QMC316" s="1"/>
      <c r="QMD316" s="1"/>
      <c r="QME316" s="1"/>
      <c r="QMF316" s="1"/>
      <c r="QMG316" s="1"/>
      <c r="QMH316" s="1"/>
      <c r="QMI316" s="1"/>
      <c r="QMJ316" s="1"/>
      <c r="QMK316" s="1"/>
      <c r="QML316" s="1"/>
      <c r="QMM316" s="1"/>
      <c r="QMN316" s="1"/>
      <c r="QMO316" s="1"/>
      <c r="QMP316" s="1"/>
      <c r="QMQ316" s="1"/>
      <c r="QMR316" s="1"/>
      <c r="QMS316" s="1"/>
      <c r="QMT316" s="1"/>
      <c r="QMU316" s="1"/>
      <c r="QMV316" s="1"/>
      <c r="QMW316" s="1"/>
      <c r="QMX316" s="1"/>
      <c r="QMY316" s="1"/>
      <c r="QMZ316" s="1"/>
      <c r="QNA316" s="1"/>
      <c r="QNB316" s="1"/>
      <c r="QNC316" s="1"/>
      <c r="QND316" s="1"/>
      <c r="QNE316" s="1"/>
      <c r="QNF316" s="1"/>
      <c r="QNG316" s="1"/>
      <c r="QNH316" s="1"/>
      <c r="QNI316" s="1"/>
      <c r="QNJ316" s="1"/>
      <c r="QNK316" s="1"/>
      <c r="QNL316" s="1"/>
      <c r="QNM316" s="1"/>
      <c r="QNN316" s="1"/>
      <c r="QNO316" s="1"/>
      <c r="QNP316" s="1"/>
      <c r="QNQ316" s="1"/>
      <c r="QNR316" s="1"/>
      <c r="QNS316" s="1"/>
      <c r="QNT316" s="1"/>
      <c r="QNU316" s="1"/>
      <c r="QNV316" s="1"/>
      <c r="QNW316" s="1"/>
      <c r="QNX316" s="1"/>
      <c r="QNY316" s="1"/>
      <c r="QNZ316" s="1"/>
      <c r="QOA316" s="1"/>
      <c r="QOB316" s="1"/>
      <c r="QOC316" s="1"/>
      <c r="QOD316" s="1"/>
      <c r="QOE316" s="1"/>
      <c r="QOF316" s="1"/>
      <c r="QOG316" s="1"/>
      <c r="QOH316" s="1"/>
      <c r="QOI316" s="1"/>
      <c r="QOJ316" s="1"/>
      <c r="QOK316" s="1"/>
      <c r="QOL316" s="1"/>
      <c r="QOM316" s="1"/>
      <c r="QON316" s="1"/>
      <c r="QOO316" s="1"/>
      <c r="QOP316" s="1"/>
      <c r="QOQ316" s="1"/>
      <c r="QOR316" s="1"/>
      <c r="QOS316" s="1"/>
      <c r="QOT316" s="1"/>
      <c r="QOU316" s="1"/>
      <c r="QOV316" s="1"/>
      <c r="QOW316" s="1"/>
      <c r="QOX316" s="1"/>
      <c r="QOY316" s="1"/>
      <c r="QOZ316" s="1"/>
      <c r="QPA316" s="1"/>
      <c r="QPB316" s="1"/>
      <c r="QPC316" s="1"/>
      <c r="QPD316" s="1"/>
      <c r="QPE316" s="1"/>
      <c r="QPF316" s="1"/>
      <c r="QPG316" s="1"/>
      <c r="QPH316" s="1"/>
      <c r="QPI316" s="1"/>
      <c r="QPJ316" s="1"/>
      <c r="QPK316" s="1"/>
      <c r="QPL316" s="1"/>
      <c r="QPM316" s="1"/>
      <c r="QPN316" s="1"/>
      <c r="QPO316" s="1"/>
      <c r="QPP316" s="1"/>
      <c r="QPQ316" s="1"/>
      <c r="QPR316" s="1"/>
      <c r="QPS316" s="1"/>
      <c r="QPT316" s="1"/>
      <c r="QPU316" s="1"/>
      <c r="QPV316" s="1"/>
      <c r="QPW316" s="1"/>
      <c r="QPX316" s="1"/>
      <c r="QPY316" s="1"/>
      <c r="QPZ316" s="1"/>
      <c r="QQA316" s="1"/>
      <c r="QQB316" s="1"/>
      <c r="QQC316" s="1"/>
      <c r="QQD316" s="1"/>
      <c r="QQE316" s="1"/>
      <c r="QQF316" s="1"/>
      <c r="QQG316" s="1"/>
      <c r="QQH316" s="1"/>
      <c r="QQI316" s="1"/>
      <c r="QQJ316" s="1"/>
      <c r="QQK316" s="1"/>
      <c r="QQL316" s="1"/>
      <c r="QQM316" s="1"/>
      <c r="QQN316" s="1"/>
      <c r="QQO316" s="1"/>
      <c r="QQP316" s="1"/>
      <c r="QQQ316" s="1"/>
      <c r="QQR316" s="1"/>
      <c r="QQS316" s="1"/>
      <c r="QQT316" s="1"/>
      <c r="QQU316" s="1"/>
      <c r="QQV316" s="1"/>
      <c r="QQW316" s="1"/>
      <c r="QQX316" s="1"/>
      <c r="QQY316" s="1"/>
      <c r="QQZ316" s="1"/>
      <c r="QRA316" s="1"/>
      <c r="QRB316" s="1"/>
      <c r="QRC316" s="1"/>
      <c r="QRD316" s="1"/>
      <c r="QRE316" s="1"/>
      <c r="QRF316" s="1"/>
      <c r="QRG316" s="1"/>
      <c r="QRH316" s="1"/>
      <c r="QRI316" s="1"/>
      <c r="QRJ316" s="1"/>
      <c r="QRK316" s="1"/>
      <c r="QRL316" s="1"/>
      <c r="QRM316" s="1"/>
      <c r="QRN316" s="1"/>
      <c r="QRO316" s="1"/>
      <c r="QRP316" s="1"/>
      <c r="QRQ316" s="1"/>
      <c r="QRR316" s="1"/>
      <c r="QRS316" s="1"/>
      <c r="QRT316" s="1"/>
      <c r="QRU316" s="1"/>
      <c r="QRV316" s="1"/>
      <c r="QRW316" s="1"/>
      <c r="QRX316" s="1"/>
      <c r="QRY316" s="1"/>
      <c r="QRZ316" s="1"/>
      <c r="QSA316" s="1"/>
      <c r="QSB316" s="1"/>
      <c r="QSC316" s="1"/>
      <c r="QSD316" s="1"/>
      <c r="QSE316" s="1"/>
      <c r="QSF316" s="1"/>
      <c r="QSG316" s="1"/>
      <c r="QSH316" s="1"/>
      <c r="QSI316" s="1"/>
      <c r="QSJ316" s="1"/>
      <c r="QSK316" s="1"/>
      <c r="QSL316" s="1"/>
      <c r="QSM316" s="1"/>
      <c r="QSN316" s="1"/>
      <c r="QSO316" s="1"/>
      <c r="QSP316" s="1"/>
      <c r="QSQ316" s="1"/>
      <c r="QSR316" s="1"/>
      <c r="QSS316" s="1"/>
      <c r="QST316" s="1"/>
      <c r="QSU316" s="1"/>
      <c r="QSV316" s="1"/>
      <c r="QSW316" s="1"/>
      <c r="QSX316" s="1"/>
      <c r="QSY316" s="1"/>
      <c r="QSZ316" s="1"/>
      <c r="QTA316" s="1"/>
      <c r="QTB316" s="1"/>
      <c r="QTC316" s="1"/>
      <c r="QTD316" s="1"/>
      <c r="QTE316" s="1"/>
      <c r="QTF316" s="1"/>
      <c r="QTG316" s="1"/>
      <c r="QTH316" s="1"/>
      <c r="QTI316" s="1"/>
      <c r="QTJ316" s="1"/>
      <c r="QTK316" s="1"/>
      <c r="QTL316" s="1"/>
      <c r="QTM316" s="1"/>
      <c r="QTN316" s="1"/>
      <c r="QTO316" s="1"/>
      <c r="QTP316" s="1"/>
      <c r="QTQ316" s="1"/>
      <c r="QTR316" s="1"/>
      <c r="QTS316" s="1"/>
      <c r="QTT316" s="1"/>
      <c r="QTU316" s="1"/>
      <c r="QTV316" s="1"/>
      <c r="QTW316" s="1"/>
      <c r="QTX316" s="1"/>
      <c r="QTY316" s="1"/>
      <c r="QTZ316" s="1"/>
      <c r="QUA316" s="1"/>
      <c r="QUB316" s="1"/>
      <c r="QUC316" s="1"/>
      <c r="QUD316" s="1"/>
      <c r="QUE316" s="1"/>
      <c r="QUF316" s="1"/>
      <c r="QUG316" s="1"/>
      <c r="QUH316" s="1"/>
      <c r="QUI316" s="1"/>
      <c r="QUJ316" s="1"/>
      <c r="QUK316" s="1"/>
      <c r="QUL316" s="1"/>
      <c r="QUM316" s="1"/>
      <c r="QUN316" s="1"/>
      <c r="QUO316" s="1"/>
      <c r="QUP316" s="1"/>
      <c r="QUQ316" s="1"/>
      <c r="QUR316" s="1"/>
      <c r="QUS316" s="1"/>
      <c r="QUT316" s="1"/>
      <c r="QUU316" s="1"/>
      <c r="QUV316" s="1"/>
      <c r="QUW316" s="1"/>
      <c r="QUX316" s="1"/>
      <c r="QUY316" s="1"/>
      <c r="QUZ316" s="1"/>
      <c r="QVA316" s="1"/>
      <c r="QVB316" s="1"/>
      <c r="QVC316" s="1"/>
      <c r="QVD316" s="1"/>
      <c r="QVE316" s="1"/>
      <c r="QVF316" s="1"/>
      <c r="QVG316" s="1"/>
      <c r="QVH316" s="1"/>
      <c r="QVI316" s="1"/>
      <c r="QVJ316" s="1"/>
      <c r="QVK316" s="1"/>
      <c r="QVL316" s="1"/>
      <c r="QVM316" s="1"/>
      <c r="QVN316" s="1"/>
      <c r="QVO316" s="1"/>
      <c r="QVP316" s="1"/>
      <c r="QVQ316" s="1"/>
      <c r="QVR316" s="1"/>
      <c r="QVS316" s="1"/>
      <c r="QVT316" s="1"/>
      <c r="QVU316" s="1"/>
      <c r="QVV316" s="1"/>
      <c r="QVW316" s="1"/>
      <c r="QVX316" s="1"/>
      <c r="QVY316" s="1"/>
      <c r="QVZ316" s="1"/>
      <c r="QWA316" s="1"/>
      <c r="QWB316" s="1"/>
      <c r="QWC316" s="1"/>
      <c r="QWD316" s="1"/>
      <c r="QWE316" s="1"/>
      <c r="QWF316" s="1"/>
      <c r="QWG316" s="1"/>
      <c r="QWH316" s="1"/>
      <c r="QWI316" s="1"/>
      <c r="QWJ316" s="1"/>
      <c r="QWK316" s="1"/>
      <c r="QWL316" s="1"/>
      <c r="QWM316" s="1"/>
      <c r="QWN316" s="1"/>
      <c r="QWO316" s="1"/>
      <c r="QWP316" s="1"/>
      <c r="QWQ316" s="1"/>
      <c r="QWR316" s="1"/>
      <c r="QWS316" s="1"/>
      <c r="QWT316" s="1"/>
      <c r="QWU316" s="1"/>
      <c r="QWV316" s="1"/>
      <c r="QWW316" s="1"/>
      <c r="QWX316" s="1"/>
      <c r="QWY316" s="1"/>
      <c r="QWZ316" s="1"/>
      <c r="QXA316" s="1"/>
      <c r="QXB316" s="1"/>
      <c r="QXC316" s="1"/>
      <c r="QXD316" s="1"/>
      <c r="QXE316" s="1"/>
      <c r="QXF316" s="1"/>
      <c r="QXG316" s="1"/>
      <c r="QXH316" s="1"/>
      <c r="QXI316" s="1"/>
      <c r="QXJ316" s="1"/>
      <c r="QXK316" s="1"/>
      <c r="QXL316" s="1"/>
      <c r="QXM316" s="1"/>
      <c r="QXN316" s="1"/>
      <c r="QXO316" s="1"/>
      <c r="QXP316" s="1"/>
      <c r="QXQ316" s="1"/>
      <c r="QXR316" s="1"/>
      <c r="QXS316" s="1"/>
      <c r="QXT316" s="1"/>
      <c r="QXU316" s="1"/>
      <c r="QXV316" s="1"/>
      <c r="QXW316" s="1"/>
      <c r="QXX316" s="1"/>
      <c r="QXY316" s="1"/>
      <c r="QXZ316" s="1"/>
      <c r="QYA316" s="1"/>
      <c r="QYB316" s="1"/>
      <c r="QYC316" s="1"/>
      <c r="QYD316" s="1"/>
      <c r="QYE316" s="1"/>
      <c r="QYF316" s="1"/>
      <c r="QYG316" s="1"/>
      <c r="QYH316" s="1"/>
      <c r="QYI316" s="1"/>
      <c r="QYJ316" s="1"/>
      <c r="QYK316" s="1"/>
      <c r="QYL316" s="1"/>
      <c r="QYM316" s="1"/>
      <c r="QYN316" s="1"/>
      <c r="QYO316" s="1"/>
      <c r="QYP316" s="1"/>
      <c r="QYQ316" s="1"/>
      <c r="QYR316" s="1"/>
      <c r="QYS316" s="1"/>
      <c r="QYT316" s="1"/>
      <c r="QYU316" s="1"/>
      <c r="QYV316" s="1"/>
      <c r="QYW316" s="1"/>
      <c r="QYX316" s="1"/>
      <c r="QYY316" s="1"/>
      <c r="QYZ316" s="1"/>
      <c r="QZA316" s="1"/>
      <c r="QZB316" s="1"/>
      <c r="QZC316" s="1"/>
      <c r="QZD316" s="1"/>
      <c r="QZE316" s="1"/>
      <c r="QZF316" s="1"/>
      <c r="QZG316" s="1"/>
      <c r="QZH316" s="1"/>
      <c r="QZI316" s="1"/>
      <c r="QZJ316" s="1"/>
      <c r="QZK316" s="1"/>
      <c r="QZL316" s="1"/>
      <c r="QZM316" s="1"/>
      <c r="QZN316" s="1"/>
      <c r="QZO316" s="1"/>
      <c r="QZP316" s="1"/>
      <c r="QZQ316" s="1"/>
      <c r="QZR316" s="1"/>
      <c r="QZS316" s="1"/>
      <c r="QZT316" s="1"/>
      <c r="QZU316" s="1"/>
      <c r="QZV316" s="1"/>
      <c r="QZW316" s="1"/>
      <c r="QZX316" s="1"/>
      <c r="QZY316" s="1"/>
      <c r="QZZ316" s="1"/>
      <c r="RAA316" s="1"/>
      <c r="RAB316" s="1"/>
      <c r="RAC316" s="1"/>
      <c r="RAD316" s="1"/>
      <c r="RAE316" s="1"/>
      <c r="RAF316" s="1"/>
      <c r="RAG316" s="1"/>
      <c r="RAH316" s="1"/>
      <c r="RAI316" s="1"/>
      <c r="RAJ316" s="1"/>
      <c r="RAK316" s="1"/>
      <c r="RAL316" s="1"/>
      <c r="RAM316" s="1"/>
      <c r="RAN316" s="1"/>
      <c r="RAO316" s="1"/>
      <c r="RAP316" s="1"/>
      <c r="RAQ316" s="1"/>
      <c r="RAR316" s="1"/>
      <c r="RAS316" s="1"/>
      <c r="RAT316" s="1"/>
      <c r="RAU316" s="1"/>
      <c r="RAV316" s="1"/>
      <c r="RAW316" s="1"/>
      <c r="RAX316" s="1"/>
      <c r="RAY316" s="1"/>
      <c r="RAZ316" s="1"/>
      <c r="RBA316" s="1"/>
      <c r="RBB316" s="1"/>
      <c r="RBC316" s="1"/>
      <c r="RBD316" s="1"/>
      <c r="RBE316" s="1"/>
      <c r="RBF316" s="1"/>
      <c r="RBG316" s="1"/>
      <c r="RBH316" s="1"/>
      <c r="RBI316" s="1"/>
      <c r="RBJ316" s="1"/>
      <c r="RBK316" s="1"/>
      <c r="RBL316" s="1"/>
      <c r="RBM316" s="1"/>
      <c r="RBN316" s="1"/>
      <c r="RBO316" s="1"/>
      <c r="RBP316" s="1"/>
      <c r="RBQ316" s="1"/>
      <c r="RBR316" s="1"/>
      <c r="RBS316" s="1"/>
      <c r="RBT316" s="1"/>
      <c r="RBU316" s="1"/>
      <c r="RBV316" s="1"/>
      <c r="RBW316" s="1"/>
      <c r="RBX316" s="1"/>
      <c r="RBY316" s="1"/>
      <c r="RBZ316" s="1"/>
      <c r="RCA316" s="1"/>
      <c r="RCB316" s="1"/>
      <c r="RCC316" s="1"/>
      <c r="RCD316" s="1"/>
      <c r="RCE316" s="1"/>
      <c r="RCF316" s="1"/>
      <c r="RCG316" s="1"/>
      <c r="RCH316" s="1"/>
      <c r="RCI316" s="1"/>
      <c r="RCJ316" s="1"/>
      <c r="RCK316" s="1"/>
      <c r="RCL316" s="1"/>
      <c r="RCM316" s="1"/>
      <c r="RCN316" s="1"/>
      <c r="RCO316" s="1"/>
      <c r="RCP316" s="1"/>
      <c r="RCQ316" s="1"/>
      <c r="RCR316" s="1"/>
      <c r="RCS316" s="1"/>
      <c r="RCT316" s="1"/>
      <c r="RCU316" s="1"/>
      <c r="RCV316" s="1"/>
      <c r="RCW316" s="1"/>
      <c r="RCX316" s="1"/>
      <c r="RCY316" s="1"/>
      <c r="RCZ316" s="1"/>
      <c r="RDA316" s="1"/>
      <c r="RDB316" s="1"/>
      <c r="RDC316" s="1"/>
      <c r="RDD316" s="1"/>
      <c r="RDE316" s="1"/>
      <c r="RDF316" s="1"/>
      <c r="RDG316" s="1"/>
      <c r="RDH316" s="1"/>
      <c r="RDI316" s="1"/>
      <c r="RDJ316" s="1"/>
      <c r="RDK316" s="1"/>
      <c r="RDL316" s="1"/>
      <c r="RDM316" s="1"/>
      <c r="RDN316" s="1"/>
      <c r="RDO316" s="1"/>
      <c r="RDP316" s="1"/>
      <c r="RDQ316" s="1"/>
      <c r="RDR316" s="1"/>
      <c r="RDS316" s="1"/>
      <c r="RDT316" s="1"/>
      <c r="RDU316" s="1"/>
      <c r="RDV316" s="1"/>
      <c r="RDW316" s="1"/>
      <c r="RDX316" s="1"/>
      <c r="RDY316" s="1"/>
      <c r="RDZ316" s="1"/>
      <c r="REA316" s="1"/>
      <c r="REB316" s="1"/>
      <c r="REC316" s="1"/>
      <c r="RED316" s="1"/>
      <c r="REE316" s="1"/>
      <c r="REF316" s="1"/>
      <c r="REG316" s="1"/>
      <c r="REH316" s="1"/>
      <c r="REI316" s="1"/>
      <c r="REJ316" s="1"/>
      <c r="REK316" s="1"/>
      <c r="REL316" s="1"/>
      <c r="REM316" s="1"/>
      <c r="REN316" s="1"/>
      <c r="REO316" s="1"/>
      <c r="REP316" s="1"/>
      <c r="REQ316" s="1"/>
      <c r="RER316" s="1"/>
      <c r="RES316" s="1"/>
      <c r="RET316" s="1"/>
      <c r="REU316" s="1"/>
      <c r="REV316" s="1"/>
      <c r="REW316" s="1"/>
      <c r="REX316" s="1"/>
      <c r="REY316" s="1"/>
      <c r="REZ316" s="1"/>
      <c r="RFA316" s="1"/>
      <c r="RFB316" s="1"/>
      <c r="RFC316" s="1"/>
      <c r="RFD316" s="1"/>
      <c r="RFE316" s="1"/>
      <c r="RFF316" s="1"/>
      <c r="RFG316" s="1"/>
      <c r="RFH316" s="1"/>
      <c r="RFI316" s="1"/>
      <c r="RFJ316" s="1"/>
      <c r="RFK316" s="1"/>
      <c r="RFL316" s="1"/>
      <c r="RFM316" s="1"/>
      <c r="RFN316" s="1"/>
      <c r="RFO316" s="1"/>
      <c r="RFP316" s="1"/>
      <c r="RFQ316" s="1"/>
      <c r="RFR316" s="1"/>
      <c r="RFS316" s="1"/>
      <c r="RFT316" s="1"/>
      <c r="RFU316" s="1"/>
      <c r="RFV316" s="1"/>
      <c r="RFW316" s="1"/>
      <c r="RFX316" s="1"/>
      <c r="RFY316" s="1"/>
      <c r="RFZ316" s="1"/>
      <c r="RGA316" s="1"/>
      <c r="RGB316" s="1"/>
      <c r="RGC316" s="1"/>
      <c r="RGD316" s="1"/>
      <c r="RGE316" s="1"/>
      <c r="RGF316" s="1"/>
      <c r="RGG316" s="1"/>
      <c r="RGH316" s="1"/>
      <c r="RGI316" s="1"/>
      <c r="RGJ316" s="1"/>
      <c r="RGK316" s="1"/>
      <c r="RGL316" s="1"/>
      <c r="RGM316" s="1"/>
      <c r="RGN316" s="1"/>
      <c r="RGO316" s="1"/>
      <c r="RGP316" s="1"/>
      <c r="RGQ316" s="1"/>
      <c r="RGR316" s="1"/>
      <c r="RGS316" s="1"/>
      <c r="RGT316" s="1"/>
      <c r="RGU316" s="1"/>
      <c r="RGV316" s="1"/>
      <c r="RGW316" s="1"/>
      <c r="RGX316" s="1"/>
      <c r="RGY316" s="1"/>
      <c r="RGZ316" s="1"/>
      <c r="RHA316" s="1"/>
      <c r="RHB316" s="1"/>
      <c r="RHC316" s="1"/>
      <c r="RHD316" s="1"/>
      <c r="RHE316" s="1"/>
      <c r="RHF316" s="1"/>
      <c r="RHG316" s="1"/>
      <c r="RHH316" s="1"/>
      <c r="RHI316" s="1"/>
      <c r="RHJ316" s="1"/>
      <c r="RHK316" s="1"/>
      <c r="RHL316" s="1"/>
      <c r="RHM316" s="1"/>
      <c r="RHN316" s="1"/>
      <c r="RHO316" s="1"/>
      <c r="RHP316" s="1"/>
      <c r="RHQ316" s="1"/>
      <c r="RHR316" s="1"/>
      <c r="RHS316" s="1"/>
      <c r="RHT316" s="1"/>
      <c r="RHU316" s="1"/>
      <c r="RHV316" s="1"/>
      <c r="RHW316" s="1"/>
      <c r="RHX316" s="1"/>
      <c r="RHY316" s="1"/>
      <c r="RHZ316" s="1"/>
      <c r="RIA316" s="1"/>
      <c r="RIB316" s="1"/>
      <c r="RIC316" s="1"/>
      <c r="RID316" s="1"/>
      <c r="RIE316" s="1"/>
      <c r="RIF316" s="1"/>
      <c r="RIG316" s="1"/>
      <c r="RIH316" s="1"/>
      <c r="RII316" s="1"/>
      <c r="RIJ316" s="1"/>
      <c r="RIK316" s="1"/>
      <c r="RIL316" s="1"/>
      <c r="RIM316" s="1"/>
      <c r="RIN316" s="1"/>
      <c r="RIO316" s="1"/>
      <c r="RIP316" s="1"/>
      <c r="RIQ316" s="1"/>
      <c r="RIR316" s="1"/>
      <c r="RIS316" s="1"/>
      <c r="RIT316" s="1"/>
      <c r="RIU316" s="1"/>
      <c r="RIV316" s="1"/>
      <c r="RIW316" s="1"/>
      <c r="RIX316" s="1"/>
      <c r="RIY316" s="1"/>
      <c r="RIZ316" s="1"/>
      <c r="RJA316" s="1"/>
      <c r="RJB316" s="1"/>
      <c r="RJC316" s="1"/>
      <c r="RJD316" s="1"/>
      <c r="RJE316" s="1"/>
      <c r="RJF316" s="1"/>
      <c r="RJG316" s="1"/>
      <c r="RJH316" s="1"/>
      <c r="RJI316" s="1"/>
      <c r="RJJ316" s="1"/>
      <c r="RJK316" s="1"/>
      <c r="RJL316" s="1"/>
      <c r="RJM316" s="1"/>
      <c r="RJN316" s="1"/>
      <c r="RJO316" s="1"/>
      <c r="RJP316" s="1"/>
      <c r="RJQ316" s="1"/>
      <c r="RJR316" s="1"/>
      <c r="RJS316" s="1"/>
      <c r="RJT316" s="1"/>
      <c r="RJU316" s="1"/>
      <c r="RJV316" s="1"/>
      <c r="RJW316" s="1"/>
      <c r="RJX316" s="1"/>
      <c r="RJY316" s="1"/>
      <c r="RJZ316" s="1"/>
      <c r="RKA316" s="1"/>
      <c r="RKB316" s="1"/>
      <c r="RKC316" s="1"/>
      <c r="RKD316" s="1"/>
      <c r="RKE316" s="1"/>
      <c r="RKF316" s="1"/>
      <c r="RKG316" s="1"/>
      <c r="RKH316" s="1"/>
      <c r="RKI316" s="1"/>
      <c r="RKJ316" s="1"/>
      <c r="RKK316" s="1"/>
      <c r="RKL316" s="1"/>
      <c r="RKM316" s="1"/>
      <c r="RKN316" s="1"/>
      <c r="RKO316" s="1"/>
      <c r="RKP316" s="1"/>
      <c r="RKQ316" s="1"/>
      <c r="RKR316" s="1"/>
      <c r="RKS316" s="1"/>
      <c r="RKT316" s="1"/>
      <c r="RKU316" s="1"/>
      <c r="RKV316" s="1"/>
      <c r="RKW316" s="1"/>
      <c r="RKX316" s="1"/>
      <c r="RKY316" s="1"/>
      <c r="RKZ316" s="1"/>
      <c r="RLA316" s="1"/>
      <c r="RLB316" s="1"/>
      <c r="RLC316" s="1"/>
      <c r="RLD316" s="1"/>
      <c r="RLE316" s="1"/>
      <c r="RLF316" s="1"/>
      <c r="RLG316" s="1"/>
      <c r="RLH316" s="1"/>
      <c r="RLI316" s="1"/>
      <c r="RLJ316" s="1"/>
      <c r="RLK316" s="1"/>
      <c r="RLL316" s="1"/>
      <c r="RLM316" s="1"/>
      <c r="RLN316" s="1"/>
      <c r="RLO316" s="1"/>
      <c r="RLP316" s="1"/>
      <c r="RLQ316" s="1"/>
      <c r="RLR316" s="1"/>
      <c r="RLS316" s="1"/>
      <c r="RLT316" s="1"/>
      <c r="RLU316" s="1"/>
      <c r="RLV316" s="1"/>
      <c r="RLW316" s="1"/>
      <c r="RLX316" s="1"/>
      <c r="RLY316" s="1"/>
      <c r="RLZ316" s="1"/>
      <c r="RMA316" s="1"/>
      <c r="RMB316" s="1"/>
      <c r="RMC316" s="1"/>
      <c r="RMD316" s="1"/>
      <c r="RME316" s="1"/>
      <c r="RMF316" s="1"/>
      <c r="RMG316" s="1"/>
      <c r="RMH316" s="1"/>
      <c r="RMI316" s="1"/>
      <c r="RMJ316" s="1"/>
      <c r="RMK316" s="1"/>
      <c r="RML316" s="1"/>
      <c r="RMM316" s="1"/>
      <c r="RMN316" s="1"/>
      <c r="RMO316" s="1"/>
      <c r="RMP316" s="1"/>
      <c r="RMQ316" s="1"/>
      <c r="RMR316" s="1"/>
      <c r="RMS316" s="1"/>
      <c r="RMT316" s="1"/>
      <c r="RMU316" s="1"/>
      <c r="RMV316" s="1"/>
      <c r="RMW316" s="1"/>
      <c r="RMX316" s="1"/>
      <c r="RMY316" s="1"/>
      <c r="RMZ316" s="1"/>
      <c r="RNA316" s="1"/>
      <c r="RNB316" s="1"/>
      <c r="RNC316" s="1"/>
      <c r="RND316" s="1"/>
      <c r="RNE316" s="1"/>
      <c r="RNF316" s="1"/>
      <c r="RNG316" s="1"/>
      <c r="RNH316" s="1"/>
      <c r="RNI316" s="1"/>
      <c r="RNJ316" s="1"/>
      <c r="RNK316" s="1"/>
      <c r="RNL316" s="1"/>
      <c r="RNM316" s="1"/>
      <c r="RNN316" s="1"/>
      <c r="RNO316" s="1"/>
      <c r="RNP316" s="1"/>
      <c r="RNQ316" s="1"/>
      <c r="RNR316" s="1"/>
      <c r="RNS316" s="1"/>
      <c r="RNT316" s="1"/>
      <c r="RNU316" s="1"/>
      <c r="RNV316" s="1"/>
      <c r="RNW316" s="1"/>
      <c r="RNX316" s="1"/>
      <c r="RNY316" s="1"/>
      <c r="RNZ316" s="1"/>
      <c r="ROA316" s="1"/>
      <c r="ROB316" s="1"/>
      <c r="ROC316" s="1"/>
      <c r="ROD316" s="1"/>
      <c r="ROE316" s="1"/>
      <c r="ROF316" s="1"/>
      <c r="ROG316" s="1"/>
      <c r="ROH316" s="1"/>
      <c r="ROI316" s="1"/>
      <c r="ROJ316" s="1"/>
      <c r="ROK316" s="1"/>
      <c r="ROL316" s="1"/>
      <c r="ROM316" s="1"/>
      <c r="RON316" s="1"/>
      <c r="ROO316" s="1"/>
      <c r="ROP316" s="1"/>
      <c r="ROQ316" s="1"/>
      <c r="ROR316" s="1"/>
      <c r="ROS316" s="1"/>
      <c r="ROT316" s="1"/>
      <c r="ROU316" s="1"/>
      <c r="ROV316" s="1"/>
      <c r="ROW316" s="1"/>
      <c r="ROX316" s="1"/>
      <c r="ROY316" s="1"/>
      <c r="ROZ316" s="1"/>
      <c r="RPA316" s="1"/>
      <c r="RPB316" s="1"/>
      <c r="RPC316" s="1"/>
      <c r="RPD316" s="1"/>
      <c r="RPE316" s="1"/>
      <c r="RPF316" s="1"/>
      <c r="RPG316" s="1"/>
      <c r="RPH316" s="1"/>
      <c r="RPI316" s="1"/>
      <c r="RPJ316" s="1"/>
      <c r="RPK316" s="1"/>
      <c r="RPL316" s="1"/>
      <c r="RPM316" s="1"/>
      <c r="RPN316" s="1"/>
      <c r="RPO316" s="1"/>
      <c r="RPP316" s="1"/>
      <c r="RPQ316" s="1"/>
      <c r="RPR316" s="1"/>
      <c r="RPS316" s="1"/>
      <c r="RPT316" s="1"/>
      <c r="RPU316" s="1"/>
      <c r="RPV316" s="1"/>
      <c r="RPW316" s="1"/>
      <c r="RPX316" s="1"/>
      <c r="RPY316" s="1"/>
      <c r="RPZ316" s="1"/>
      <c r="RQA316" s="1"/>
      <c r="RQB316" s="1"/>
      <c r="RQC316" s="1"/>
      <c r="RQD316" s="1"/>
      <c r="RQE316" s="1"/>
      <c r="RQF316" s="1"/>
      <c r="RQG316" s="1"/>
      <c r="RQH316" s="1"/>
      <c r="RQI316" s="1"/>
      <c r="RQJ316" s="1"/>
      <c r="RQK316" s="1"/>
      <c r="RQL316" s="1"/>
      <c r="RQM316" s="1"/>
      <c r="RQN316" s="1"/>
      <c r="RQO316" s="1"/>
      <c r="RQP316" s="1"/>
      <c r="RQQ316" s="1"/>
      <c r="RQR316" s="1"/>
      <c r="RQS316" s="1"/>
      <c r="RQT316" s="1"/>
      <c r="RQU316" s="1"/>
      <c r="RQV316" s="1"/>
      <c r="RQW316" s="1"/>
      <c r="RQX316" s="1"/>
      <c r="RQY316" s="1"/>
      <c r="RQZ316" s="1"/>
      <c r="RRA316" s="1"/>
      <c r="RRB316" s="1"/>
      <c r="RRC316" s="1"/>
      <c r="RRD316" s="1"/>
      <c r="RRE316" s="1"/>
      <c r="RRF316" s="1"/>
      <c r="RRG316" s="1"/>
      <c r="RRH316" s="1"/>
      <c r="RRI316" s="1"/>
      <c r="RRJ316" s="1"/>
      <c r="RRK316" s="1"/>
      <c r="RRL316" s="1"/>
      <c r="RRM316" s="1"/>
      <c r="RRN316" s="1"/>
      <c r="RRO316" s="1"/>
      <c r="RRP316" s="1"/>
      <c r="RRQ316" s="1"/>
      <c r="RRR316" s="1"/>
      <c r="RRS316" s="1"/>
      <c r="RRT316" s="1"/>
      <c r="RRU316" s="1"/>
      <c r="RRV316" s="1"/>
      <c r="RRW316" s="1"/>
      <c r="RRX316" s="1"/>
      <c r="RRY316" s="1"/>
      <c r="RRZ316" s="1"/>
      <c r="RSA316" s="1"/>
      <c r="RSB316" s="1"/>
      <c r="RSC316" s="1"/>
      <c r="RSD316" s="1"/>
      <c r="RSE316" s="1"/>
      <c r="RSF316" s="1"/>
      <c r="RSG316" s="1"/>
      <c r="RSH316" s="1"/>
      <c r="RSI316" s="1"/>
      <c r="RSJ316" s="1"/>
      <c r="RSK316" s="1"/>
      <c r="RSL316" s="1"/>
      <c r="RSM316" s="1"/>
      <c r="RSN316" s="1"/>
      <c r="RSO316" s="1"/>
      <c r="RSP316" s="1"/>
      <c r="RSQ316" s="1"/>
      <c r="RSR316" s="1"/>
      <c r="RSS316" s="1"/>
      <c r="RST316" s="1"/>
      <c r="RSU316" s="1"/>
      <c r="RSV316" s="1"/>
      <c r="RSW316" s="1"/>
      <c r="RSX316" s="1"/>
      <c r="RSY316" s="1"/>
      <c r="RSZ316" s="1"/>
      <c r="RTA316" s="1"/>
      <c r="RTB316" s="1"/>
      <c r="RTC316" s="1"/>
      <c r="RTD316" s="1"/>
      <c r="RTE316" s="1"/>
      <c r="RTF316" s="1"/>
      <c r="RTG316" s="1"/>
      <c r="RTH316" s="1"/>
      <c r="RTI316" s="1"/>
      <c r="RTJ316" s="1"/>
      <c r="RTK316" s="1"/>
      <c r="RTL316" s="1"/>
      <c r="RTM316" s="1"/>
      <c r="RTN316" s="1"/>
      <c r="RTO316" s="1"/>
      <c r="RTP316" s="1"/>
      <c r="RTQ316" s="1"/>
      <c r="RTR316" s="1"/>
      <c r="RTS316" s="1"/>
      <c r="RTT316" s="1"/>
      <c r="RTU316" s="1"/>
      <c r="RTV316" s="1"/>
      <c r="RTW316" s="1"/>
      <c r="RTX316" s="1"/>
      <c r="RTY316" s="1"/>
      <c r="RTZ316" s="1"/>
      <c r="RUA316" s="1"/>
      <c r="RUB316" s="1"/>
      <c r="RUC316" s="1"/>
      <c r="RUD316" s="1"/>
      <c r="RUE316" s="1"/>
      <c r="RUF316" s="1"/>
      <c r="RUG316" s="1"/>
      <c r="RUH316" s="1"/>
      <c r="RUI316" s="1"/>
      <c r="RUJ316" s="1"/>
      <c r="RUK316" s="1"/>
      <c r="RUL316" s="1"/>
      <c r="RUM316" s="1"/>
      <c r="RUN316" s="1"/>
      <c r="RUO316" s="1"/>
      <c r="RUP316" s="1"/>
      <c r="RUQ316" s="1"/>
      <c r="RUR316" s="1"/>
      <c r="RUS316" s="1"/>
      <c r="RUT316" s="1"/>
      <c r="RUU316" s="1"/>
      <c r="RUV316" s="1"/>
      <c r="RUW316" s="1"/>
      <c r="RUX316" s="1"/>
      <c r="RUY316" s="1"/>
      <c r="RUZ316" s="1"/>
      <c r="RVA316" s="1"/>
      <c r="RVB316" s="1"/>
      <c r="RVC316" s="1"/>
      <c r="RVD316" s="1"/>
      <c r="RVE316" s="1"/>
      <c r="RVF316" s="1"/>
      <c r="RVG316" s="1"/>
      <c r="RVH316" s="1"/>
      <c r="RVI316" s="1"/>
      <c r="RVJ316" s="1"/>
      <c r="RVK316" s="1"/>
      <c r="RVL316" s="1"/>
      <c r="RVM316" s="1"/>
      <c r="RVN316" s="1"/>
      <c r="RVO316" s="1"/>
      <c r="RVP316" s="1"/>
      <c r="RVQ316" s="1"/>
      <c r="RVR316" s="1"/>
      <c r="RVS316" s="1"/>
      <c r="RVT316" s="1"/>
      <c r="RVU316" s="1"/>
      <c r="RVV316" s="1"/>
      <c r="RVW316" s="1"/>
      <c r="RVX316" s="1"/>
      <c r="RVY316" s="1"/>
      <c r="RVZ316" s="1"/>
      <c r="RWA316" s="1"/>
      <c r="RWB316" s="1"/>
      <c r="RWC316" s="1"/>
      <c r="RWD316" s="1"/>
      <c r="RWE316" s="1"/>
      <c r="RWF316" s="1"/>
      <c r="RWG316" s="1"/>
      <c r="RWH316" s="1"/>
      <c r="RWI316" s="1"/>
      <c r="RWJ316" s="1"/>
      <c r="RWK316" s="1"/>
      <c r="RWL316" s="1"/>
      <c r="RWM316" s="1"/>
      <c r="RWN316" s="1"/>
      <c r="RWO316" s="1"/>
      <c r="RWP316" s="1"/>
      <c r="RWQ316" s="1"/>
      <c r="RWR316" s="1"/>
      <c r="RWS316" s="1"/>
      <c r="RWT316" s="1"/>
      <c r="RWU316" s="1"/>
      <c r="RWV316" s="1"/>
      <c r="RWW316" s="1"/>
      <c r="RWX316" s="1"/>
      <c r="RWY316" s="1"/>
      <c r="RWZ316" s="1"/>
      <c r="RXA316" s="1"/>
      <c r="RXB316" s="1"/>
      <c r="RXC316" s="1"/>
      <c r="RXD316" s="1"/>
      <c r="RXE316" s="1"/>
      <c r="RXF316" s="1"/>
      <c r="RXG316" s="1"/>
      <c r="RXH316" s="1"/>
      <c r="RXI316" s="1"/>
      <c r="RXJ316" s="1"/>
      <c r="RXK316" s="1"/>
      <c r="RXL316" s="1"/>
      <c r="RXM316" s="1"/>
      <c r="RXN316" s="1"/>
      <c r="RXO316" s="1"/>
      <c r="RXP316" s="1"/>
      <c r="RXQ316" s="1"/>
      <c r="RXR316" s="1"/>
      <c r="RXS316" s="1"/>
      <c r="RXT316" s="1"/>
      <c r="RXU316" s="1"/>
      <c r="RXV316" s="1"/>
      <c r="RXW316" s="1"/>
      <c r="RXX316" s="1"/>
      <c r="RXY316" s="1"/>
      <c r="RXZ316" s="1"/>
      <c r="RYA316" s="1"/>
      <c r="RYB316" s="1"/>
      <c r="RYC316" s="1"/>
      <c r="RYD316" s="1"/>
      <c r="RYE316" s="1"/>
      <c r="RYF316" s="1"/>
      <c r="RYG316" s="1"/>
      <c r="RYH316" s="1"/>
      <c r="RYI316" s="1"/>
      <c r="RYJ316" s="1"/>
      <c r="RYK316" s="1"/>
      <c r="RYL316" s="1"/>
      <c r="RYM316" s="1"/>
      <c r="RYN316" s="1"/>
      <c r="RYO316" s="1"/>
      <c r="RYP316" s="1"/>
      <c r="RYQ316" s="1"/>
      <c r="RYR316" s="1"/>
      <c r="RYS316" s="1"/>
      <c r="RYT316" s="1"/>
      <c r="RYU316" s="1"/>
      <c r="RYV316" s="1"/>
      <c r="RYW316" s="1"/>
      <c r="RYX316" s="1"/>
      <c r="RYY316" s="1"/>
      <c r="RYZ316" s="1"/>
      <c r="RZA316" s="1"/>
      <c r="RZB316" s="1"/>
      <c r="RZC316" s="1"/>
      <c r="RZD316" s="1"/>
      <c r="RZE316" s="1"/>
      <c r="RZF316" s="1"/>
      <c r="RZG316" s="1"/>
      <c r="RZH316" s="1"/>
      <c r="RZI316" s="1"/>
      <c r="RZJ316" s="1"/>
      <c r="RZK316" s="1"/>
      <c r="RZL316" s="1"/>
      <c r="RZM316" s="1"/>
      <c r="RZN316" s="1"/>
      <c r="RZO316" s="1"/>
      <c r="RZP316" s="1"/>
      <c r="RZQ316" s="1"/>
      <c r="RZR316" s="1"/>
      <c r="RZS316" s="1"/>
      <c r="RZT316" s="1"/>
      <c r="RZU316" s="1"/>
      <c r="RZV316" s="1"/>
      <c r="RZW316" s="1"/>
      <c r="RZX316" s="1"/>
      <c r="RZY316" s="1"/>
      <c r="RZZ316" s="1"/>
      <c r="SAA316" s="1"/>
      <c r="SAB316" s="1"/>
      <c r="SAC316" s="1"/>
      <c r="SAD316" s="1"/>
      <c r="SAE316" s="1"/>
      <c r="SAF316" s="1"/>
      <c r="SAG316" s="1"/>
      <c r="SAH316" s="1"/>
      <c r="SAI316" s="1"/>
      <c r="SAJ316" s="1"/>
      <c r="SAK316" s="1"/>
      <c r="SAL316" s="1"/>
      <c r="SAM316" s="1"/>
      <c r="SAN316" s="1"/>
      <c r="SAO316" s="1"/>
      <c r="SAP316" s="1"/>
      <c r="SAQ316" s="1"/>
      <c r="SAR316" s="1"/>
      <c r="SAS316" s="1"/>
      <c r="SAT316" s="1"/>
      <c r="SAU316" s="1"/>
      <c r="SAV316" s="1"/>
      <c r="SAW316" s="1"/>
      <c r="SAX316" s="1"/>
      <c r="SAY316" s="1"/>
      <c r="SAZ316" s="1"/>
      <c r="SBA316" s="1"/>
      <c r="SBB316" s="1"/>
      <c r="SBC316" s="1"/>
      <c r="SBD316" s="1"/>
      <c r="SBE316" s="1"/>
      <c r="SBF316" s="1"/>
      <c r="SBG316" s="1"/>
      <c r="SBH316" s="1"/>
      <c r="SBI316" s="1"/>
      <c r="SBJ316" s="1"/>
      <c r="SBK316" s="1"/>
      <c r="SBL316" s="1"/>
      <c r="SBM316" s="1"/>
      <c r="SBN316" s="1"/>
      <c r="SBO316" s="1"/>
      <c r="SBP316" s="1"/>
      <c r="SBQ316" s="1"/>
      <c r="SBR316" s="1"/>
      <c r="SBS316" s="1"/>
      <c r="SBT316" s="1"/>
      <c r="SBU316" s="1"/>
      <c r="SBV316" s="1"/>
      <c r="SBW316" s="1"/>
      <c r="SBX316" s="1"/>
      <c r="SBY316" s="1"/>
      <c r="SBZ316" s="1"/>
      <c r="SCA316" s="1"/>
      <c r="SCB316" s="1"/>
      <c r="SCC316" s="1"/>
      <c r="SCD316" s="1"/>
      <c r="SCE316" s="1"/>
      <c r="SCF316" s="1"/>
      <c r="SCG316" s="1"/>
      <c r="SCH316" s="1"/>
      <c r="SCI316" s="1"/>
      <c r="SCJ316" s="1"/>
      <c r="SCK316" s="1"/>
      <c r="SCL316" s="1"/>
      <c r="SCM316" s="1"/>
      <c r="SCN316" s="1"/>
      <c r="SCO316" s="1"/>
      <c r="SCP316" s="1"/>
      <c r="SCQ316" s="1"/>
      <c r="SCR316" s="1"/>
      <c r="SCS316" s="1"/>
      <c r="SCT316" s="1"/>
      <c r="SCU316" s="1"/>
      <c r="SCV316" s="1"/>
      <c r="SCW316" s="1"/>
      <c r="SCX316" s="1"/>
      <c r="SCY316" s="1"/>
      <c r="SCZ316" s="1"/>
      <c r="SDA316" s="1"/>
      <c r="SDB316" s="1"/>
      <c r="SDC316" s="1"/>
      <c r="SDD316" s="1"/>
      <c r="SDE316" s="1"/>
      <c r="SDF316" s="1"/>
      <c r="SDG316" s="1"/>
      <c r="SDH316" s="1"/>
      <c r="SDI316" s="1"/>
      <c r="SDJ316" s="1"/>
      <c r="SDK316" s="1"/>
      <c r="SDL316" s="1"/>
      <c r="SDM316" s="1"/>
      <c r="SDN316" s="1"/>
      <c r="SDO316" s="1"/>
      <c r="SDP316" s="1"/>
      <c r="SDQ316" s="1"/>
      <c r="SDR316" s="1"/>
      <c r="SDS316" s="1"/>
      <c r="SDT316" s="1"/>
      <c r="SDU316" s="1"/>
      <c r="SDV316" s="1"/>
      <c r="SDW316" s="1"/>
      <c r="SDX316" s="1"/>
      <c r="SDY316" s="1"/>
      <c r="SDZ316" s="1"/>
      <c r="SEA316" s="1"/>
      <c r="SEB316" s="1"/>
      <c r="SEC316" s="1"/>
      <c r="SED316" s="1"/>
      <c r="SEE316" s="1"/>
      <c r="SEF316" s="1"/>
      <c r="SEG316" s="1"/>
      <c r="SEH316" s="1"/>
      <c r="SEI316" s="1"/>
      <c r="SEJ316" s="1"/>
      <c r="SEK316" s="1"/>
      <c r="SEL316" s="1"/>
      <c r="SEM316" s="1"/>
      <c r="SEN316" s="1"/>
      <c r="SEO316" s="1"/>
      <c r="SEP316" s="1"/>
      <c r="SEQ316" s="1"/>
      <c r="SER316" s="1"/>
      <c r="SES316" s="1"/>
      <c r="SET316" s="1"/>
      <c r="SEU316" s="1"/>
      <c r="SEV316" s="1"/>
      <c r="SEW316" s="1"/>
      <c r="SEX316" s="1"/>
      <c r="SEY316" s="1"/>
      <c r="SEZ316" s="1"/>
      <c r="SFA316" s="1"/>
      <c r="SFB316" s="1"/>
      <c r="SFC316" s="1"/>
      <c r="SFD316" s="1"/>
      <c r="SFE316" s="1"/>
      <c r="SFF316" s="1"/>
      <c r="SFG316" s="1"/>
      <c r="SFH316" s="1"/>
      <c r="SFI316" s="1"/>
      <c r="SFJ316" s="1"/>
      <c r="SFK316" s="1"/>
      <c r="SFL316" s="1"/>
      <c r="SFM316" s="1"/>
      <c r="SFN316" s="1"/>
      <c r="SFO316" s="1"/>
      <c r="SFP316" s="1"/>
      <c r="SFQ316" s="1"/>
      <c r="SFR316" s="1"/>
      <c r="SFS316" s="1"/>
      <c r="SFT316" s="1"/>
      <c r="SFU316" s="1"/>
      <c r="SFV316" s="1"/>
      <c r="SFW316" s="1"/>
      <c r="SFX316" s="1"/>
      <c r="SFY316" s="1"/>
      <c r="SFZ316" s="1"/>
      <c r="SGA316" s="1"/>
      <c r="SGB316" s="1"/>
      <c r="SGC316" s="1"/>
      <c r="SGD316" s="1"/>
      <c r="SGE316" s="1"/>
      <c r="SGF316" s="1"/>
      <c r="SGG316" s="1"/>
      <c r="SGH316" s="1"/>
      <c r="SGI316" s="1"/>
      <c r="SGJ316" s="1"/>
      <c r="SGK316" s="1"/>
      <c r="SGL316" s="1"/>
      <c r="SGM316" s="1"/>
      <c r="SGN316" s="1"/>
      <c r="SGO316" s="1"/>
      <c r="SGP316" s="1"/>
      <c r="SGQ316" s="1"/>
      <c r="SGR316" s="1"/>
      <c r="SGS316" s="1"/>
      <c r="SGT316" s="1"/>
      <c r="SGU316" s="1"/>
      <c r="SGV316" s="1"/>
      <c r="SGW316" s="1"/>
      <c r="SGX316" s="1"/>
      <c r="SGY316" s="1"/>
      <c r="SGZ316" s="1"/>
      <c r="SHA316" s="1"/>
      <c r="SHB316" s="1"/>
      <c r="SHC316" s="1"/>
      <c r="SHD316" s="1"/>
      <c r="SHE316" s="1"/>
      <c r="SHF316" s="1"/>
      <c r="SHG316" s="1"/>
      <c r="SHH316" s="1"/>
      <c r="SHI316" s="1"/>
      <c r="SHJ316" s="1"/>
      <c r="SHK316" s="1"/>
      <c r="SHL316" s="1"/>
      <c r="SHM316" s="1"/>
      <c r="SHN316" s="1"/>
      <c r="SHO316" s="1"/>
      <c r="SHP316" s="1"/>
      <c r="SHQ316" s="1"/>
      <c r="SHR316" s="1"/>
      <c r="SHS316" s="1"/>
      <c r="SHT316" s="1"/>
      <c r="SHU316" s="1"/>
      <c r="SHV316" s="1"/>
      <c r="SHW316" s="1"/>
      <c r="SHX316" s="1"/>
      <c r="SHY316" s="1"/>
      <c r="SHZ316" s="1"/>
      <c r="SIA316" s="1"/>
      <c r="SIB316" s="1"/>
      <c r="SIC316" s="1"/>
      <c r="SID316" s="1"/>
      <c r="SIE316" s="1"/>
      <c r="SIF316" s="1"/>
      <c r="SIG316" s="1"/>
      <c r="SIH316" s="1"/>
      <c r="SII316" s="1"/>
      <c r="SIJ316" s="1"/>
      <c r="SIK316" s="1"/>
      <c r="SIL316" s="1"/>
      <c r="SIM316" s="1"/>
      <c r="SIN316" s="1"/>
      <c r="SIO316" s="1"/>
      <c r="SIP316" s="1"/>
      <c r="SIQ316" s="1"/>
      <c r="SIR316" s="1"/>
      <c r="SIS316" s="1"/>
      <c r="SIT316" s="1"/>
      <c r="SIU316" s="1"/>
      <c r="SIV316" s="1"/>
      <c r="SIW316" s="1"/>
      <c r="SIX316" s="1"/>
      <c r="SIY316" s="1"/>
      <c r="SIZ316" s="1"/>
      <c r="SJA316" s="1"/>
      <c r="SJB316" s="1"/>
      <c r="SJC316" s="1"/>
      <c r="SJD316" s="1"/>
      <c r="SJE316" s="1"/>
      <c r="SJF316" s="1"/>
      <c r="SJG316" s="1"/>
      <c r="SJH316" s="1"/>
      <c r="SJI316" s="1"/>
      <c r="SJJ316" s="1"/>
      <c r="SJK316" s="1"/>
      <c r="SJL316" s="1"/>
      <c r="SJM316" s="1"/>
      <c r="SJN316" s="1"/>
      <c r="SJO316" s="1"/>
      <c r="SJP316" s="1"/>
      <c r="SJQ316" s="1"/>
      <c r="SJR316" s="1"/>
      <c r="SJS316" s="1"/>
      <c r="SJT316" s="1"/>
      <c r="SJU316" s="1"/>
      <c r="SJV316" s="1"/>
      <c r="SJW316" s="1"/>
      <c r="SJX316" s="1"/>
      <c r="SJY316" s="1"/>
      <c r="SJZ316" s="1"/>
      <c r="SKA316" s="1"/>
      <c r="SKB316" s="1"/>
      <c r="SKC316" s="1"/>
      <c r="SKD316" s="1"/>
      <c r="SKE316" s="1"/>
      <c r="SKF316" s="1"/>
      <c r="SKG316" s="1"/>
      <c r="SKH316" s="1"/>
      <c r="SKI316" s="1"/>
      <c r="SKJ316" s="1"/>
      <c r="SKK316" s="1"/>
      <c r="SKL316" s="1"/>
      <c r="SKM316" s="1"/>
      <c r="SKN316" s="1"/>
      <c r="SKO316" s="1"/>
      <c r="SKP316" s="1"/>
      <c r="SKQ316" s="1"/>
      <c r="SKR316" s="1"/>
      <c r="SKS316" s="1"/>
      <c r="SKT316" s="1"/>
      <c r="SKU316" s="1"/>
      <c r="SKV316" s="1"/>
      <c r="SKW316" s="1"/>
      <c r="SKX316" s="1"/>
      <c r="SKY316" s="1"/>
      <c r="SKZ316" s="1"/>
      <c r="SLA316" s="1"/>
      <c r="SLB316" s="1"/>
      <c r="SLC316" s="1"/>
      <c r="SLD316" s="1"/>
      <c r="SLE316" s="1"/>
      <c r="SLF316" s="1"/>
      <c r="SLG316" s="1"/>
      <c r="SLH316" s="1"/>
      <c r="SLI316" s="1"/>
      <c r="SLJ316" s="1"/>
      <c r="SLK316" s="1"/>
      <c r="SLL316" s="1"/>
      <c r="SLM316" s="1"/>
      <c r="SLN316" s="1"/>
      <c r="SLO316" s="1"/>
      <c r="SLP316" s="1"/>
      <c r="SLQ316" s="1"/>
      <c r="SLR316" s="1"/>
      <c r="SLS316" s="1"/>
      <c r="SLT316" s="1"/>
      <c r="SLU316" s="1"/>
      <c r="SLV316" s="1"/>
      <c r="SLW316" s="1"/>
      <c r="SLX316" s="1"/>
      <c r="SLY316" s="1"/>
      <c r="SLZ316" s="1"/>
      <c r="SMA316" s="1"/>
      <c r="SMB316" s="1"/>
      <c r="SMC316" s="1"/>
      <c r="SMD316" s="1"/>
      <c r="SME316" s="1"/>
      <c r="SMF316" s="1"/>
      <c r="SMG316" s="1"/>
      <c r="SMH316" s="1"/>
      <c r="SMI316" s="1"/>
      <c r="SMJ316" s="1"/>
      <c r="SMK316" s="1"/>
      <c r="SML316" s="1"/>
      <c r="SMM316" s="1"/>
      <c r="SMN316" s="1"/>
      <c r="SMO316" s="1"/>
      <c r="SMP316" s="1"/>
      <c r="SMQ316" s="1"/>
      <c r="SMR316" s="1"/>
      <c r="SMS316" s="1"/>
      <c r="SMT316" s="1"/>
      <c r="SMU316" s="1"/>
      <c r="SMV316" s="1"/>
      <c r="SMW316" s="1"/>
      <c r="SMX316" s="1"/>
      <c r="SMY316" s="1"/>
      <c r="SMZ316" s="1"/>
      <c r="SNA316" s="1"/>
      <c r="SNB316" s="1"/>
      <c r="SNC316" s="1"/>
      <c r="SND316" s="1"/>
      <c r="SNE316" s="1"/>
      <c r="SNF316" s="1"/>
      <c r="SNG316" s="1"/>
      <c r="SNH316" s="1"/>
      <c r="SNI316" s="1"/>
      <c r="SNJ316" s="1"/>
      <c r="SNK316" s="1"/>
      <c r="SNL316" s="1"/>
      <c r="SNM316" s="1"/>
      <c r="SNN316" s="1"/>
      <c r="SNO316" s="1"/>
      <c r="SNP316" s="1"/>
      <c r="SNQ316" s="1"/>
      <c r="SNR316" s="1"/>
      <c r="SNS316" s="1"/>
      <c r="SNT316" s="1"/>
      <c r="SNU316" s="1"/>
      <c r="SNV316" s="1"/>
      <c r="SNW316" s="1"/>
      <c r="SNX316" s="1"/>
      <c r="SNY316" s="1"/>
      <c r="SNZ316" s="1"/>
      <c r="SOA316" s="1"/>
      <c r="SOB316" s="1"/>
      <c r="SOC316" s="1"/>
      <c r="SOD316" s="1"/>
      <c r="SOE316" s="1"/>
      <c r="SOF316" s="1"/>
      <c r="SOG316" s="1"/>
      <c r="SOH316" s="1"/>
      <c r="SOI316" s="1"/>
      <c r="SOJ316" s="1"/>
      <c r="SOK316" s="1"/>
      <c r="SOL316" s="1"/>
      <c r="SOM316" s="1"/>
      <c r="SON316" s="1"/>
      <c r="SOO316" s="1"/>
      <c r="SOP316" s="1"/>
      <c r="SOQ316" s="1"/>
      <c r="SOR316" s="1"/>
      <c r="SOS316" s="1"/>
      <c r="SOT316" s="1"/>
      <c r="SOU316" s="1"/>
      <c r="SOV316" s="1"/>
      <c r="SOW316" s="1"/>
      <c r="SOX316" s="1"/>
      <c r="SOY316" s="1"/>
      <c r="SOZ316" s="1"/>
      <c r="SPA316" s="1"/>
      <c r="SPB316" s="1"/>
      <c r="SPC316" s="1"/>
      <c r="SPD316" s="1"/>
      <c r="SPE316" s="1"/>
      <c r="SPF316" s="1"/>
      <c r="SPG316" s="1"/>
      <c r="SPH316" s="1"/>
      <c r="SPI316" s="1"/>
      <c r="SPJ316" s="1"/>
      <c r="SPK316" s="1"/>
      <c r="SPL316" s="1"/>
      <c r="SPM316" s="1"/>
      <c r="SPN316" s="1"/>
      <c r="SPO316" s="1"/>
      <c r="SPP316" s="1"/>
      <c r="SPQ316" s="1"/>
      <c r="SPR316" s="1"/>
      <c r="SPS316" s="1"/>
      <c r="SPT316" s="1"/>
      <c r="SPU316" s="1"/>
      <c r="SPV316" s="1"/>
      <c r="SPW316" s="1"/>
      <c r="SPX316" s="1"/>
      <c r="SPY316" s="1"/>
      <c r="SPZ316" s="1"/>
      <c r="SQA316" s="1"/>
      <c r="SQB316" s="1"/>
      <c r="SQC316" s="1"/>
      <c r="SQD316" s="1"/>
      <c r="SQE316" s="1"/>
      <c r="SQF316" s="1"/>
      <c r="SQG316" s="1"/>
      <c r="SQH316" s="1"/>
      <c r="SQI316" s="1"/>
      <c r="SQJ316" s="1"/>
      <c r="SQK316" s="1"/>
      <c r="SQL316" s="1"/>
      <c r="SQM316" s="1"/>
      <c r="SQN316" s="1"/>
      <c r="SQO316" s="1"/>
      <c r="SQP316" s="1"/>
      <c r="SQQ316" s="1"/>
      <c r="SQR316" s="1"/>
      <c r="SQS316" s="1"/>
      <c r="SQT316" s="1"/>
      <c r="SQU316" s="1"/>
      <c r="SQV316" s="1"/>
      <c r="SQW316" s="1"/>
      <c r="SQX316" s="1"/>
      <c r="SQY316" s="1"/>
      <c r="SQZ316" s="1"/>
      <c r="SRA316" s="1"/>
      <c r="SRB316" s="1"/>
      <c r="SRC316" s="1"/>
      <c r="SRD316" s="1"/>
      <c r="SRE316" s="1"/>
      <c r="SRF316" s="1"/>
      <c r="SRG316" s="1"/>
      <c r="SRH316" s="1"/>
      <c r="SRI316" s="1"/>
      <c r="SRJ316" s="1"/>
      <c r="SRK316" s="1"/>
      <c r="SRL316" s="1"/>
      <c r="SRM316" s="1"/>
      <c r="SRN316" s="1"/>
      <c r="SRO316" s="1"/>
      <c r="SRP316" s="1"/>
      <c r="SRQ316" s="1"/>
      <c r="SRR316" s="1"/>
      <c r="SRS316" s="1"/>
      <c r="SRT316" s="1"/>
      <c r="SRU316" s="1"/>
      <c r="SRV316" s="1"/>
      <c r="SRW316" s="1"/>
      <c r="SRX316" s="1"/>
      <c r="SRY316" s="1"/>
      <c r="SRZ316" s="1"/>
      <c r="SSA316" s="1"/>
      <c r="SSB316" s="1"/>
      <c r="SSC316" s="1"/>
      <c r="SSD316" s="1"/>
      <c r="SSE316" s="1"/>
      <c r="SSF316" s="1"/>
      <c r="SSG316" s="1"/>
      <c r="SSH316" s="1"/>
      <c r="SSI316" s="1"/>
      <c r="SSJ316" s="1"/>
      <c r="SSK316" s="1"/>
      <c r="SSL316" s="1"/>
      <c r="SSM316" s="1"/>
      <c r="SSN316" s="1"/>
      <c r="SSO316" s="1"/>
      <c r="SSP316" s="1"/>
      <c r="SSQ316" s="1"/>
      <c r="SSR316" s="1"/>
      <c r="SSS316" s="1"/>
      <c r="SST316" s="1"/>
      <c r="SSU316" s="1"/>
      <c r="SSV316" s="1"/>
      <c r="SSW316" s="1"/>
      <c r="SSX316" s="1"/>
      <c r="SSY316" s="1"/>
      <c r="SSZ316" s="1"/>
      <c r="STA316" s="1"/>
      <c r="STB316" s="1"/>
      <c r="STC316" s="1"/>
      <c r="STD316" s="1"/>
      <c r="STE316" s="1"/>
      <c r="STF316" s="1"/>
      <c r="STG316" s="1"/>
      <c r="STH316" s="1"/>
      <c r="STI316" s="1"/>
      <c r="STJ316" s="1"/>
      <c r="STK316" s="1"/>
      <c r="STL316" s="1"/>
      <c r="STM316" s="1"/>
      <c r="STN316" s="1"/>
      <c r="STO316" s="1"/>
      <c r="STP316" s="1"/>
      <c r="STQ316" s="1"/>
      <c r="STR316" s="1"/>
      <c r="STS316" s="1"/>
      <c r="STT316" s="1"/>
      <c r="STU316" s="1"/>
      <c r="STV316" s="1"/>
      <c r="STW316" s="1"/>
      <c r="STX316" s="1"/>
      <c r="STY316" s="1"/>
      <c r="STZ316" s="1"/>
      <c r="SUA316" s="1"/>
      <c r="SUB316" s="1"/>
      <c r="SUC316" s="1"/>
      <c r="SUD316" s="1"/>
      <c r="SUE316" s="1"/>
      <c r="SUF316" s="1"/>
      <c r="SUG316" s="1"/>
      <c r="SUH316" s="1"/>
      <c r="SUI316" s="1"/>
      <c r="SUJ316" s="1"/>
      <c r="SUK316" s="1"/>
      <c r="SUL316" s="1"/>
      <c r="SUM316" s="1"/>
      <c r="SUN316" s="1"/>
      <c r="SUO316" s="1"/>
      <c r="SUP316" s="1"/>
      <c r="SUQ316" s="1"/>
      <c r="SUR316" s="1"/>
      <c r="SUS316" s="1"/>
      <c r="SUT316" s="1"/>
      <c r="SUU316" s="1"/>
      <c r="SUV316" s="1"/>
      <c r="SUW316" s="1"/>
      <c r="SUX316" s="1"/>
      <c r="SUY316" s="1"/>
      <c r="SUZ316" s="1"/>
      <c r="SVA316" s="1"/>
      <c r="SVB316" s="1"/>
      <c r="SVC316" s="1"/>
      <c r="SVD316" s="1"/>
      <c r="SVE316" s="1"/>
      <c r="SVF316" s="1"/>
      <c r="SVG316" s="1"/>
      <c r="SVH316" s="1"/>
      <c r="SVI316" s="1"/>
      <c r="SVJ316" s="1"/>
      <c r="SVK316" s="1"/>
      <c r="SVL316" s="1"/>
      <c r="SVM316" s="1"/>
      <c r="SVN316" s="1"/>
      <c r="SVO316" s="1"/>
      <c r="SVP316" s="1"/>
      <c r="SVQ316" s="1"/>
      <c r="SVR316" s="1"/>
      <c r="SVS316" s="1"/>
      <c r="SVT316" s="1"/>
      <c r="SVU316" s="1"/>
      <c r="SVV316" s="1"/>
      <c r="SVW316" s="1"/>
      <c r="SVX316" s="1"/>
      <c r="SVY316" s="1"/>
      <c r="SVZ316" s="1"/>
      <c r="SWA316" s="1"/>
      <c r="SWB316" s="1"/>
      <c r="SWC316" s="1"/>
      <c r="SWD316" s="1"/>
      <c r="SWE316" s="1"/>
      <c r="SWF316" s="1"/>
      <c r="SWG316" s="1"/>
      <c r="SWH316" s="1"/>
      <c r="SWI316" s="1"/>
      <c r="SWJ316" s="1"/>
      <c r="SWK316" s="1"/>
      <c r="SWL316" s="1"/>
      <c r="SWM316" s="1"/>
      <c r="SWN316" s="1"/>
      <c r="SWO316" s="1"/>
      <c r="SWP316" s="1"/>
      <c r="SWQ316" s="1"/>
      <c r="SWR316" s="1"/>
      <c r="SWS316" s="1"/>
      <c r="SWT316" s="1"/>
      <c r="SWU316" s="1"/>
      <c r="SWV316" s="1"/>
      <c r="SWW316" s="1"/>
      <c r="SWX316" s="1"/>
      <c r="SWY316" s="1"/>
      <c r="SWZ316" s="1"/>
      <c r="SXA316" s="1"/>
      <c r="SXB316" s="1"/>
      <c r="SXC316" s="1"/>
      <c r="SXD316" s="1"/>
      <c r="SXE316" s="1"/>
      <c r="SXF316" s="1"/>
      <c r="SXG316" s="1"/>
      <c r="SXH316" s="1"/>
      <c r="SXI316" s="1"/>
      <c r="SXJ316" s="1"/>
      <c r="SXK316" s="1"/>
      <c r="SXL316" s="1"/>
      <c r="SXM316" s="1"/>
      <c r="SXN316" s="1"/>
      <c r="SXO316" s="1"/>
      <c r="SXP316" s="1"/>
      <c r="SXQ316" s="1"/>
      <c r="SXR316" s="1"/>
      <c r="SXS316" s="1"/>
      <c r="SXT316" s="1"/>
      <c r="SXU316" s="1"/>
      <c r="SXV316" s="1"/>
      <c r="SXW316" s="1"/>
      <c r="SXX316" s="1"/>
      <c r="SXY316" s="1"/>
      <c r="SXZ316" s="1"/>
      <c r="SYA316" s="1"/>
      <c r="SYB316" s="1"/>
      <c r="SYC316" s="1"/>
      <c r="SYD316" s="1"/>
      <c r="SYE316" s="1"/>
      <c r="SYF316" s="1"/>
      <c r="SYG316" s="1"/>
      <c r="SYH316" s="1"/>
      <c r="SYI316" s="1"/>
      <c r="SYJ316" s="1"/>
      <c r="SYK316" s="1"/>
      <c r="SYL316" s="1"/>
      <c r="SYM316" s="1"/>
      <c r="SYN316" s="1"/>
      <c r="SYO316" s="1"/>
      <c r="SYP316" s="1"/>
      <c r="SYQ316" s="1"/>
      <c r="SYR316" s="1"/>
      <c r="SYS316" s="1"/>
      <c r="SYT316" s="1"/>
      <c r="SYU316" s="1"/>
      <c r="SYV316" s="1"/>
      <c r="SYW316" s="1"/>
      <c r="SYX316" s="1"/>
      <c r="SYY316" s="1"/>
      <c r="SYZ316" s="1"/>
      <c r="SZA316" s="1"/>
      <c r="SZB316" s="1"/>
      <c r="SZC316" s="1"/>
      <c r="SZD316" s="1"/>
      <c r="SZE316" s="1"/>
      <c r="SZF316" s="1"/>
      <c r="SZG316" s="1"/>
      <c r="SZH316" s="1"/>
      <c r="SZI316" s="1"/>
      <c r="SZJ316" s="1"/>
      <c r="SZK316" s="1"/>
      <c r="SZL316" s="1"/>
      <c r="SZM316" s="1"/>
      <c r="SZN316" s="1"/>
      <c r="SZO316" s="1"/>
      <c r="SZP316" s="1"/>
      <c r="SZQ316" s="1"/>
      <c r="SZR316" s="1"/>
      <c r="SZS316" s="1"/>
      <c r="SZT316" s="1"/>
      <c r="SZU316" s="1"/>
      <c r="SZV316" s="1"/>
      <c r="SZW316" s="1"/>
      <c r="SZX316" s="1"/>
      <c r="SZY316" s="1"/>
      <c r="SZZ316" s="1"/>
      <c r="TAA316" s="1"/>
      <c r="TAB316" s="1"/>
      <c r="TAC316" s="1"/>
      <c r="TAD316" s="1"/>
      <c r="TAE316" s="1"/>
      <c r="TAF316" s="1"/>
      <c r="TAG316" s="1"/>
      <c r="TAH316" s="1"/>
      <c r="TAI316" s="1"/>
      <c r="TAJ316" s="1"/>
      <c r="TAK316" s="1"/>
      <c r="TAL316" s="1"/>
      <c r="TAM316" s="1"/>
      <c r="TAN316" s="1"/>
      <c r="TAO316" s="1"/>
      <c r="TAP316" s="1"/>
      <c r="TAQ316" s="1"/>
      <c r="TAR316" s="1"/>
      <c r="TAS316" s="1"/>
      <c r="TAT316" s="1"/>
      <c r="TAU316" s="1"/>
      <c r="TAV316" s="1"/>
      <c r="TAW316" s="1"/>
      <c r="TAX316" s="1"/>
      <c r="TAY316" s="1"/>
      <c r="TAZ316" s="1"/>
      <c r="TBA316" s="1"/>
      <c r="TBB316" s="1"/>
      <c r="TBC316" s="1"/>
      <c r="TBD316" s="1"/>
      <c r="TBE316" s="1"/>
      <c r="TBF316" s="1"/>
      <c r="TBG316" s="1"/>
      <c r="TBH316" s="1"/>
      <c r="TBI316" s="1"/>
      <c r="TBJ316" s="1"/>
      <c r="TBK316" s="1"/>
      <c r="TBL316" s="1"/>
      <c r="TBM316" s="1"/>
      <c r="TBN316" s="1"/>
      <c r="TBO316" s="1"/>
      <c r="TBP316" s="1"/>
      <c r="TBQ316" s="1"/>
      <c r="TBR316" s="1"/>
      <c r="TBS316" s="1"/>
      <c r="TBT316" s="1"/>
      <c r="TBU316" s="1"/>
      <c r="TBV316" s="1"/>
      <c r="TBW316" s="1"/>
      <c r="TBX316" s="1"/>
      <c r="TBY316" s="1"/>
      <c r="TBZ316" s="1"/>
      <c r="TCA316" s="1"/>
      <c r="TCB316" s="1"/>
      <c r="TCC316" s="1"/>
      <c r="TCD316" s="1"/>
      <c r="TCE316" s="1"/>
      <c r="TCF316" s="1"/>
      <c r="TCG316" s="1"/>
      <c r="TCH316" s="1"/>
      <c r="TCI316" s="1"/>
      <c r="TCJ316" s="1"/>
      <c r="TCK316" s="1"/>
      <c r="TCL316" s="1"/>
      <c r="TCM316" s="1"/>
      <c r="TCN316" s="1"/>
      <c r="TCO316" s="1"/>
      <c r="TCP316" s="1"/>
      <c r="TCQ316" s="1"/>
      <c r="TCR316" s="1"/>
      <c r="TCS316" s="1"/>
      <c r="TCT316" s="1"/>
      <c r="TCU316" s="1"/>
      <c r="TCV316" s="1"/>
      <c r="TCW316" s="1"/>
      <c r="TCX316" s="1"/>
      <c r="TCY316" s="1"/>
      <c r="TCZ316" s="1"/>
      <c r="TDA316" s="1"/>
      <c r="TDB316" s="1"/>
      <c r="TDC316" s="1"/>
      <c r="TDD316" s="1"/>
      <c r="TDE316" s="1"/>
      <c r="TDF316" s="1"/>
      <c r="TDG316" s="1"/>
      <c r="TDH316" s="1"/>
      <c r="TDI316" s="1"/>
      <c r="TDJ316" s="1"/>
      <c r="TDK316" s="1"/>
      <c r="TDL316" s="1"/>
      <c r="TDM316" s="1"/>
      <c r="TDN316" s="1"/>
      <c r="TDO316" s="1"/>
      <c r="TDP316" s="1"/>
      <c r="TDQ316" s="1"/>
      <c r="TDR316" s="1"/>
      <c r="TDS316" s="1"/>
      <c r="TDT316" s="1"/>
      <c r="TDU316" s="1"/>
      <c r="TDV316" s="1"/>
      <c r="TDW316" s="1"/>
      <c r="TDX316" s="1"/>
      <c r="TDY316" s="1"/>
      <c r="TDZ316" s="1"/>
      <c r="TEA316" s="1"/>
      <c r="TEB316" s="1"/>
      <c r="TEC316" s="1"/>
      <c r="TED316" s="1"/>
      <c r="TEE316" s="1"/>
      <c r="TEF316" s="1"/>
      <c r="TEG316" s="1"/>
      <c r="TEH316" s="1"/>
      <c r="TEI316" s="1"/>
      <c r="TEJ316" s="1"/>
      <c r="TEK316" s="1"/>
      <c r="TEL316" s="1"/>
      <c r="TEM316" s="1"/>
      <c r="TEN316" s="1"/>
      <c r="TEO316" s="1"/>
      <c r="TEP316" s="1"/>
      <c r="TEQ316" s="1"/>
      <c r="TER316" s="1"/>
      <c r="TES316" s="1"/>
      <c r="TET316" s="1"/>
      <c r="TEU316" s="1"/>
      <c r="TEV316" s="1"/>
      <c r="TEW316" s="1"/>
      <c r="TEX316" s="1"/>
      <c r="TEY316" s="1"/>
      <c r="TEZ316" s="1"/>
      <c r="TFA316" s="1"/>
      <c r="TFB316" s="1"/>
      <c r="TFC316" s="1"/>
      <c r="TFD316" s="1"/>
      <c r="TFE316" s="1"/>
      <c r="TFF316" s="1"/>
      <c r="TFG316" s="1"/>
      <c r="TFH316" s="1"/>
      <c r="TFI316" s="1"/>
      <c r="TFJ316" s="1"/>
      <c r="TFK316" s="1"/>
      <c r="TFL316" s="1"/>
      <c r="TFM316" s="1"/>
      <c r="TFN316" s="1"/>
      <c r="TFO316" s="1"/>
      <c r="TFP316" s="1"/>
      <c r="TFQ316" s="1"/>
      <c r="TFR316" s="1"/>
      <c r="TFS316" s="1"/>
      <c r="TFT316" s="1"/>
      <c r="TFU316" s="1"/>
      <c r="TFV316" s="1"/>
      <c r="TFW316" s="1"/>
      <c r="TFX316" s="1"/>
      <c r="TFY316" s="1"/>
      <c r="TFZ316" s="1"/>
      <c r="TGA316" s="1"/>
      <c r="TGB316" s="1"/>
      <c r="TGC316" s="1"/>
      <c r="TGD316" s="1"/>
      <c r="TGE316" s="1"/>
      <c r="TGF316" s="1"/>
      <c r="TGG316" s="1"/>
      <c r="TGH316" s="1"/>
      <c r="TGI316" s="1"/>
      <c r="TGJ316" s="1"/>
      <c r="TGK316" s="1"/>
      <c r="TGL316" s="1"/>
      <c r="TGM316" s="1"/>
      <c r="TGN316" s="1"/>
      <c r="TGO316" s="1"/>
      <c r="TGP316" s="1"/>
      <c r="TGQ316" s="1"/>
      <c r="TGR316" s="1"/>
      <c r="TGS316" s="1"/>
      <c r="TGT316" s="1"/>
      <c r="TGU316" s="1"/>
      <c r="TGV316" s="1"/>
      <c r="TGW316" s="1"/>
      <c r="TGX316" s="1"/>
      <c r="TGY316" s="1"/>
      <c r="TGZ316" s="1"/>
      <c r="THA316" s="1"/>
      <c r="THB316" s="1"/>
      <c r="THC316" s="1"/>
      <c r="THD316" s="1"/>
      <c r="THE316" s="1"/>
      <c r="THF316" s="1"/>
      <c r="THG316" s="1"/>
      <c r="THH316" s="1"/>
      <c r="THI316" s="1"/>
      <c r="THJ316" s="1"/>
      <c r="THK316" s="1"/>
      <c r="THL316" s="1"/>
      <c r="THM316" s="1"/>
      <c r="THN316" s="1"/>
      <c r="THO316" s="1"/>
      <c r="THP316" s="1"/>
      <c r="THQ316" s="1"/>
      <c r="THR316" s="1"/>
      <c r="THS316" s="1"/>
      <c r="THT316" s="1"/>
      <c r="THU316" s="1"/>
      <c r="THV316" s="1"/>
      <c r="THW316" s="1"/>
      <c r="THX316" s="1"/>
      <c r="THY316" s="1"/>
      <c r="THZ316" s="1"/>
      <c r="TIA316" s="1"/>
      <c r="TIB316" s="1"/>
      <c r="TIC316" s="1"/>
      <c r="TID316" s="1"/>
      <c r="TIE316" s="1"/>
      <c r="TIF316" s="1"/>
      <c r="TIG316" s="1"/>
      <c r="TIH316" s="1"/>
      <c r="TII316" s="1"/>
      <c r="TIJ316" s="1"/>
      <c r="TIK316" s="1"/>
      <c r="TIL316" s="1"/>
      <c r="TIM316" s="1"/>
      <c r="TIN316" s="1"/>
      <c r="TIO316" s="1"/>
      <c r="TIP316" s="1"/>
      <c r="TIQ316" s="1"/>
      <c r="TIR316" s="1"/>
      <c r="TIS316" s="1"/>
      <c r="TIT316" s="1"/>
      <c r="TIU316" s="1"/>
      <c r="TIV316" s="1"/>
      <c r="TIW316" s="1"/>
      <c r="TIX316" s="1"/>
      <c r="TIY316" s="1"/>
      <c r="TIZ316" s="1"/>
      <c r="TJA316" s="1"/>
      <c r="TJB316" s="1"/>
      <c r="TJC316" s="1"/>
      <c r="TJD316" s="1"/>
      <c r="TJE316" s="1"/>
      <c r="TJF316" s="1"/>
      <c r="TJG316" s="1"/>
      <c r="TJH316" s="1"/>
      <c r="TJI316" s="1"/>
      <c r="TJJ316" s="1"/>
      <c r="TJK316" s="1"/>
      <c r="TJL316" s="1"/>
      <c r="TJM316" s="1"/>
      <c r="TJN316" s="1"/>
      <c r="TJO316" s="1"/>
      <c r="TJP316" s="1"/>
      <c r="TJQ316" s="1"/>
      <c r="TJR316" s="1"/>
      <c r="TJS316" s="1"/>
      <c r="TJT316" s="1"/>
      <c r="TJU316" s="1"/>
      <c r="TJV316" s="1"/>
      <c r="TJW316" s="1"/>
      <c r="TJX316" s="1"/>
      <c r="TJY316" s="1"/>
      <c r="TJZ316" s="1"/>
      <c r="TKA316" s="1"/>
      <c r="TKB316" s="1"/>
      <c r="TKC316" s="1"/>
      <c r="TKD316" s="1"/>
      <c r="TKE316" s="1"/>
      <c r="TKF316" s="1"/>
      <c r="TKG316" s="1"/>
      <c r="TKH316" s="1"/>
      <c r="TKI316" s="1"/>
      <c r="TKJ316" s="1"/>
      <c r="TKK316" s="1"/>
      <c r="TKL316" s="1"/>
      <c r="TKM316" s="1"/>
      <c r="TKN316" s="1"/>
      <c r="TKO316" s="1"/>
      <c r="TKP316" s="1"/>
      <c r="TKQ316" s="1"/>
      <c r="TKR316" s="1"/>
      <c r="TKS316" s="1"/>
      <c r="TKT316" s="1"/>
      <c r="TKU316" s="1"/>
      <c r="TKV316" s="1"/>
      <c r="TKW316" s="1"/>
      <c r="TKX316" s="1"/>
      <c r="TKY316" s="1"/>
      <c r="TKZ316" s="1"/>
      <c r="TLA316" s="1"/>
      <c r="TLB316" s="1"/>
      <c r="TLC316" s="1"/>
      <c r="TLD316" s="1"/>
      <c r="TLE316" s="1"/>
      <c r="TLF316" s="1"/>
      <c r="TLG316" s="1"/>
      <c r="TLH316" s="1"/>
      <c r="TLI316" s="1"/>
      <c r="TLJ316" s="1"/>
      <c r="TLK316" s="1"/>
      <c r="TLL316" s="1"/>
      <c r="TLM316" s="1"/>
      <c r="TLN316" s="1"/>
      <c r="TLO316" s="1"/>
      <c r="TLP316" s="1"/>
      <c r="TLQ316" s="1"/>
      <c r="TLR316" s="1"/>
      <c r="TLS316" s="1"/>
      <c r="TLT316" s="1"/>
      <c r="TLU316" s="1"/>
      <c r="TLV316" s="1"/>
      <c r="TLW316" s="1"/>
      <c r="TLX316" s="1"/>
      <c r="TLY316" s="1"/>
      <c r="TLZ316" s="1"/>
      <c r="TMA316" s="1"/>
      <c r="TMB316" s="1"/>
      <c r="TMC316" s="1"/>
      <c r="TMD316" s="1"/>
      <c r="TME316" s="1"/>
      <c r="TMF316" s="1"/>
      <c r="TMG316" s="1"/>
      <c r="TMH316" s="1"/>
      <c r="TMI316" s="1"/>
      <c r="TMJ316" s="1"/>
      <c r="TMK316" s="1"/>
      <c r="TML316" s="1"/>
      <c r="TMM316" s="1"/>
      <c r="TMN316" s="1"/>
      <c r="TMO316" s="1"/>
      <c r="TMP316" s="1"/>
      <c r="TMQ316" s="1"/>
      <c r="TMR316" s="1"/>
      <c r="TMS316" s="1"/>
      <c r="TMT316" s="1"/>
      <c r="TMU316" s="1"/>
      <c r="TMV316" s="1"/>
      <c r="TMW316" s="1"/>
      <c r="TMX316" s="1"/>
      <c r="TMY316" s="1"/>
      <c r="TMZ316" s="1"/>
      <c r="TNA316" s="1"/>
      <c r="TNB316" s="1"/>
      <c r="TNC316" s="1"/>
      <c r="TND316" s="1"/>
      <c r="TNE316" s="1"/>
      <c r="TNF316" s="1"/>
      <c r="TNG316" s="1"/>
      <c r="TNH316" s="1"/>
      <c r="TNI316" s="1"/>
      <c r="TNJ316" s="1"/>
      <c r="TNK316" s="1"/>
      <c r="TNL316" s="1"/>
      <c r="TNM316" s="1"/>
      <c r="TNN316" s="1"/>
      <c r="TNO316" s="1"/>
      <c r="TNP316" s="1"/>
      <c r="TNQ316" s="1"/>
      <c r="TNR316" s="1"/>
      <c r="TNS316" s="1"/>
      <c r="TNT316" s="1"/>
      <c r="TNU316" s="1"/>
      <c r="TNV316" s="1"/>
      <c r="TNW316" s="1"/>
      <c r="TNX316" s="1"/>
      <c r="TNY316" s="1"/>
      <c r="TNZ316" s="1"/>
      <c r="TOA316" s="1"/>
      <c r="TOB316" s="1"/>
      <c r="TOC316" s="1"/>
      <c r="TOD316" s="1"/>
      <c r="TOE316" s="1"/>
      <c r="TOF316" s="1"/>
      <c r="TOG316" s="1"/>
      <c r="TOH316" s="1"/>
      <c r="TOI316" s="1"/>
      <c r="TOJ316" s="1"/>
      <c r="TOK316" s="1"/>
      <c r="TOL316" s="1"/>
      <c r="TOM316" s="1"/>
      <c r="TON316" s="1"/>
      <c r="TOO316" s="1"/>
      <c r="TOP316" s="1"/>
      <c r="TOQ316" s="1"/>
      <c r="TOR316" s="1"/>
      <c r="TOS316" s="1"/>
      <c r="TOT316" s="1"/>
      <c r="TOU316" s="1"/>
      <c r="TOV316" s="1"/>
      <c r="TOW316" s="1"/>
      <c r="TOX316" s="1"/>
      <c r="TOY316" s="1"/>
      <c r="TOZ316" s="1"/>
      <c r="TPA316" s="1"/>
      <c r="TPB316" s="1"/>
      <c r="TPC316" s="1"/>
      <c r="TPD316" s="1"/>
      <c r="TPE316" s="1"/>
      <c r="TPF316" s="1"/>
      <c r="TPG316" s="1"/>
      <c r="TPH316" s="1"/>
      <c r="TPI316" s="1"/>
      <c r="TPJ316" s="1"/>
      <c r="TPK316" s="1"/>
      <c r="TPL316" s="1"/>
      <c r="TPM316" s="1"/>
      <c r="TPN316" s="1"/>
      <c r="TPO316" s="1"/>
      <c r="TPP316" s="1"/>
      <c r="TPQ316" s="1"/>
      <c r="TPR316" s="1"/>
      <c r="TPS316" s="1"/>
      <c r="TPT316" s="1"/>
      <c r="TPU316" s="1"/>
      <c r="TPV316" s="1"/>
      <c r="TPW316" s="1"/>
      <c r="TPX316" s="1"/>
      <c r="TPY316" s="1"/>
      <c r="TPZ316" s="1"/>
      <c r="TQA316" s="1"/>
      <c r="TQB316" s="1"/>
      <c r="TQC316" s="1"/>
      <c r="TQD316" s="1"/>
      <c r="TQE316" s="1"/>
      <c r="TQF316" s="1"/>
      <c r="TQG316" s="1"/>
      <c r="TQH316" s="1"/>
      <c r="TQI316" s="1"/>
      <c r="TQJ316" s="1"/>
      <c r="TQK316" s="1"/>
      <c r="TQL316" s="1"/>
      <c r="TQM316" s="1"/>
      <c r="TQN316" s="1"/>
      <c r="TQO316" s="1"/>
      <c r="TQP316" s="1"/>
      <c r="TQQ316" s="1"/>
      <c r="TQR316" s="1"/>
      <c r="TQS316" s="1"/>
      <c r="TQT316" s="1"/>
      <c r="TQU316" s="1"/>
      <c r="TQV316" s="1"/>
      <c r="TQW316" s="1"/>
      <c r="TQX316" s="1"/>
      <c r="TQY316" s="1"/>
      <c r="TQZ316" s="1"/>
      <c r="TRA316" s="1"/>
      <c r="TRB316" s="1"/>
      <c r="TRC316" s="1"/>
      <c r="TRD316" s="1"/>
      <c r="TRE316" s="1"/>
      <c r="TRF316" s="1"/>
      <c r="TRG316" s="1"/>
      <c r="TRH316" s="1"/>
      <c r="TRI316" s="1"/>
      <c r="TRJ316" s="1"/>
      <c r="TRK316" s="1"/>
      <c r="TRL316" s="1"/>
      <c r="TRM316" s="1"/>
      <c r="TRN316" s="1"/>
      <c r="TRO316" s="1"/>
      <c r="TRP316" s="1"/>
      <c r="TRQ316" s="1"/>
      <c r="TRR316" s="1"/>
      <c r="TRS316" s="1"/>
      <c r="TRT316" s="1"/>
      <c r="TRU316" s="1"/>
      <c r="TRV316" s="1"/>
      <c r="TRW316" s="1"/>
      <c r="TRX316" s="1"/>
      <c r="TRY316" s="1"/>
      <c r="TRZ316" s="1"/>
      <c r="TSA316" s="1"/>
      <c r="TSB316" s="1"/>
      <c r="TSC316" s="1"/>
      <c r="TSD316" s="1"/>
      <c r="TSE316" s="1"/>
      <c r="TSF316" s="1"/>
      <c r="TSG316" s="1"/>
      <c r="TSH316" s="1"/>
      <c r="TSI316" s="1"/>
      <c r="TSJ316" s="1"/>
      <c r="TSK316" s="1"/>
      <c r="TSL316" s="1"/>
      <c r="TSM316" s="1"/>
      <c r="TSN316" s="1"/>
      <c r="TSO316" s="1"/>
      <c r="TSP316" s="1"/>
      <c r="TSQ316" s="1"/>
      <c r="TSR316" s="1"/>
      <c r="TSS316" s="1"/>
      <c r="TST316" s="1"/>
      <c r="TSU316" s="1"/>
      <c r="TSV316" s="1"/>
      <c r="TSW316" s="1"/>
      <c r="TSX316" s="1"/>
      <c r="TSY316" s="1"/>
      <c r="TSZ316" s="1"/>
      <c r="TTA316" s="1"/>
      <c r="TTB316" s="1"/>
      <c r="TTC316" s="1"/>
      <c r="TTD316" s="1"/>
      <c r="TTE316" s="1"/>
      <c r="TTF316" s="1"/>
      <c r="TTG316" s="1"/>
      <c r="TTH316" s="1"/>
      <c r="TTI316" s="1"/>
      <c r="TTJ316" s="1"/>
      <c r="TTK316" s="1"/>
      <c r="TTL316" s="1"/>
      <c r="TTM316" s="1"/>
      <c r="TTN316" s="1"/>
      <c r="TTO316" s="1"/>
      <c r="TTP316" s="1"/>
      <c r="TTQ316" s="1"/>
      <c r="TTR316" s="1"/>
      <c r="TTS316" s="1"/>
      <c r="TTT316" s="1"/>
      <c r="TTU316" s="1"/>
      <c r="TTV316" s="1"/>
      <c r="TTW316" s="1"/>
      <c r="TTX316" s="1"/>
      <c r="TTY316" s="1"/>
      <c r="TTZ316" s="1"/>
      <c r="TUA316" s="1"/>
      <c r="TUB316" s="1"/>
      <c r="TUC316" s="1"/>
      <c r="TUD316" s="1"/>
      <c r="TUE316" s="1"/>
      <c r="TUF316" s="1"/>
      <c r="TUG316" s="1"/>
      <c r="TUH316" s="1"/>
      <c r="TUI316" s="1"/>
      <c r="TUJ316" s="1"/>
      <c r="TUK316" s="1"/>
      <c r="TUL316" s="1"/>
      <c r="TUM316" s="1"/>
      <c r="TUN316" s="1"/>
      <c r="TUO316" s="1"/>
      <c r="TUP316" s="1"/>
      <c r="TUQ316" s="1"/>
      <c r="TUR316" s="1"/>
      <c r="TUS316" s="1"/>
      <c r="TUT316" s="1"/>
      <c r="TUU316" s="1"/>
      <c r="TUV316" s="1"/>
      <c r="TUW316" s="1"/>
      <c r="TUX316" s="1"/>
      <c r="TUY316" s="1"/>
      <c r="TUZ316" s="1"/>
      <c r="TVA316" s="1"/>
      <c r="TVB316" s="1"/>
      <c r="TVC316" s="1"/>
      <c r="TVD316" s="1"/>
      <c r="TVE316" s="1"/>
      <c r="TVF316" s="1"/>
      <c r="TVG316" s="1"/>
      <c r="TVH316" s="1"/>
      <c r="TVI316" s="1"/>
      <c r="TVJ316" s="1"/>
      <c r="TVK316" s="1"/>
      <c r="TVL316" s="1"/>
      <c r="TVM316" s="1"/>
      <c r="TVN316" s="1"/>
      <c r="TVO316" s="1"/>
      <c r="TVP316" s="1"/>
      <c r="TVQ316" s="1"/>
      <c r="TVR316" s="1"/>
      <c r="TVS316" s="1"/>
      <c r="TVT316" s="1"/>
      <c r="TVU316" s="1"/>
      <c r="TVV316" s="1"/>
      <c r="TVW316" s="1"/>
      <c r="TVX316" s="1"/>
      <c r="TVY316" s="1"/>
      <c r="TVZ316" s="1"/>
      <c r="TWA316" s="1"/>
      <c r="TWB316" s="1"/>
      <c r="TWC316" s="1"/>
      <c r="TWD316" s="1"/>
      <c r="TWE316" s="1"/>
      <c r="TWF316" s="1"/>
      <c r="TWG316" s="1"/>
      <c r="TWH316" s="1"/>
      <c r="TWI316" s="1"/>
      <c r="TWJ316" s="1"/>
      <c r="TWK316" s="1"/>
      <c r="TWL316" s="1"/>
      <c r="TWM316" s="1"/>
      <c r="TWN316" s="1"/>
      <c r="TWO316" s="1"/>
      <c r="TWP316" s="1"/>
      <c r="TWQ316" s="1"/>
      <c r="TWR316" s="1"/>
      <c r="TWS316" s="1"/>
      <c r="TWT316" s="1"/>
      <c r="TWU316" s="1"/>
      <c r="TWV316" s="1"/>
      <c r="TWW316" s="1"/>
      <c r="TWX316" s="1"/>
      <c r="TWY316" s="1"/>
      <c r="TWZ316" s="1"/>
      <c r="TXA316" s="1"/>
      <c r="TXB316" s="1"/>
      <c r="TXC316" s="1"/>
      <c r="TXD316" s="1"/>
      <c r="TXE316" s="1"/>
      <c r="TXF316" s="1"/>
      <c r="TXG316" s="1"/>
      <c r="TXH316" s="1"/>
      <c r="TXI316" s="1"/>
      <c r="TXJ316" s="1"/>
      <c r="TXK316" s="1"/>
      <c r="TXL316" s="1"/>
      <c r="TXM316" s="1"/>
      <c r="TXN316" s="1"/>
      <c r="TXO316" s="1"/>
      <c r="TXP316" s="1"/>
      <c r="TXQ316" s="1"/>
      <c r="TXR316" s="1"/>
      <c r="TXS316" s="1"/>
      <c r="TXT316" s="1"/>
      <c r="TXU316" s="1"/>
      <c r="TXV316" s="1"/>
      <c r="TXW316" s="1"/>
      <c r="TXX316" s="1"/>
      <c r="TXY316" s="1"/>
      <c r="TXZ316" s="1"/>
      <c r="TYA316" s="1"/>
      <c r="TYB316" s="1"/>
      <c r="TYC316" s="1"/>
      <c r="TYD316" s="1"/>
      <c r="TYE316" s="1"/>
      <c r="TYF316" s="1"/>
      <c r="TYG316" s="1"/>
      <c r="TYH316" s="1"/>
      <c r="TYI316" s="1"/>
      <c r="TYJ316" s="1"/>
      <c r="TYK316" s="1"/>
      <c r="TYL316" s="1"/>
      <c r="TYM316" s="1"/>
      <c r="TYN316" s="1"/>
      <c r="TYO316" s="1"/>
      <c r="TYP316" s="1"/>
      <c r="TYQ316" s="1"/>
      <c r="TYR316" s="1"/>
      <c r="TYS316" s="1"/>
      <c r="TYT316" s="1"/>
      <c r="TYU316" s="1"/>
      <c r="TYV316" s="1"/>
      <c r="TYW316" s="1"/>
      <c r="TYX316" s="1"/>
      <c r="TYY316" s="1"/>
      <c r="TYZ316" s="1"/>
      <c r="TZA316" s="1"/>
      <c r="TZB316" s="1"/>
      <c r="TZC316" s="1"/>
      <c r="TZD316" s="1"/>
      <c r="TZE316" s="1"/>
      <c r="TZF316" s="1"/>
      <c r="TZG316" s="1"/>
      <c r="TZH316" s="1"/>
      <c r="TZI316" s="1"/>
      <c r="TZJ316" s="1"/>
      <c r="TZK316" s="1"/>
      <c r="TZL316" s="1"/>
      <c r="TZM316" s="1"/>
      <c r="TZN316" s="1"/>
      <c r="TZO316" s="1"/>
      <c r="TZP316" s="1"/>
      <c r="TZQ316" s="1"/>
      <c r="TZR316" s="1"/>
      <c r="TZS316" s="1"/>
      <c r="TZT316" s="1"/>
      <c r="TZU316" s="1"/>
      <c r="TZV316" s="1"/>
      <c r="TZW316" s="1"/>
      <c r="TZX316" s="1"/>
      <c r="TZY316" s="1"/>
      <c r="TZZ316" s="1"/>
      <c r="UAA316" s="1"/>
      <c r="UAB316" s="1"/>
      <c r="UAC316" s="1"/>
      <c r="UAD316" s="1"/>
      <c r="UAE316" s="1"/>
      <c r="UAF316" s="1"/>
      <c r="UAG316" s="1"/>
      <c r="UAH316" s="1"/>
      <c r="UAI316" s="1"/>
      <c r="UAJ316" s="1"/>
      <c r="UAK316" s="1"/>
      <c r="UAL316" s="1"/>
      <c r="UAM316" s="1"/>
      <c r="UAN316" s="1"/>
      <c r="UAO316" s="1"/>
      <c r="UAP316" s="1"/>
      <c r="UAQ316" s="1"/>
      <c r="UAR316" s="1"/>
      <c r="UAS316" s="1"/>
      <c r="UAT316" s="1"/>
      <c r="UAU316" s="1"/>
      <c r="UAV316" s="1"/>
      <c r="UAW316" s="1"/>
      <c r="UAX316" s="1"/>
      <c r="UAY316" s="1"/>
      <c r="UAZ316" s="1"/>
      <c r="UBA316" s="1"/>
      <c r="UBB316" s="1"/>
      <c r="UBC316" s="1"/>
      <c r="UBD316" s="1"/>
      <c r="UBE316" s="1"/>
      <c r="UBF316" s="1"/>
      <c r="UBG316" s="1"/>
      <c r="UBH316" s="1"/>
      <c r="UBI316" s="1"/>
      <c r="UBJ316" s="1"/>
      <c r="UBK316" s="1"/>
      <c r="UBL316" s="1"/>
      <c r="UBM316" s="1"/>
      <c r="UBN316" s="1"/>
      <c r="UBO316" s="1"/>
      <c r="UBP316" s="1"/>
      <c r="UBQ316" s="1"/>
      <c r="UBR316" s="1"/>
      <c r="UBS316" s="1"/>
      <c r="UBT316" s="1"/>
      <c r="UBU316" s="1"/>
      <c r="UBV316" s="1"/>
      <c r="UBW316" s="1"/>
      <c r="UBX316" s="1"/>
      <c r="UBY316" s="1"/>
      <c r="UBZ316" s="1"/>
      <c r="UCA316" s="1"/>
      <c r="UCB316" s="1"/>
      <c r="UCC316" s="1"/>
      <c r="UCD316" s="1"/>
      <c r="UCE316" s="1"/>
      <c r="UCF316" s="1"/>
      <c r="UCG316" s="1"/>
      <c r="UCH316" s="1"/>
      <c r="UCI316" s="1"/>
      <c r="UCJ316" s="1"/>
      <c r="UCK316" s="1"/>
      <c r="UCL316" s="1"/>
      <c r="UCM316" s="1"/>
      <c r="UCN316" s="1"/>
      <c r="UCO316" s="1"/>
      <c r="UCP316" s="1"/>
      <c r="UCQ316" s="1"/>
      <c r="UCR316" s="1"/>
      <c r="UCS316" s="1"/>
      <c r="UCT316" s="1"/>
      <c r="UCU316" s="1"/>
      <c r="UCV316" s="1"/>
      <c r="UCW316" s="1"/>
      <c r="UCX316" s="1"/>
      <c r="UCY316" s="1"/>
      <c r="UCZ316" s="1"/>
      <c r="UDA316" s="1"/>
      <c r="UDB316" s="1"/>
      <c r="UDC316" s="1"/>
      <c r="UDD316" s="1"/>
      <c r="UDE316" s="1"/>
      <c r="UDF316" s="1"/>
      <c r="UDG316" s="1"/>
      <c r="UDH316" s="1"/>
      <c r="UDI316" s="1"/>
      <c r="UDJ316" s="1"/>
      <c r="UDK316" s="1"/>
      <c r="UDL316" s="1"/>
      <c r="UDM316" s="1"/>
      <c r="UDN316" s="1"/>
      <c r="UDO316" s="1"/>
      <c r="UDP316" s="1"/>
      <c r="UDQ316" s="1"/>
      <c r="UDR316" s="1"/>
      <c r="UDS316" s="1"/>
      <c r="UDT316" s="1"/>
      <c r="UDU316" s="1"/>
      <c r="UDV316" s="1"/>
      <c r="UDW316" s="1"/>
      <c r="UDX316" s="1"/>
      <c r="UDY316" s="1"/>
      <c r="UDZ316" s="1"/>
      <c r="UEA316" s="1"/>
      <c r="UEB316" s="1"/>
      <c r="UEC316" s="1"/>
      <c r="UED316" s="1"/>
      <c r="UEE316" s="1"/>
      <c r="UEF316" s="1"/>
      <c r="UEG316" s="1"/>
      <c r="UEH316" s="1"/>
      <c r="UEI316" s="1"/>
      <c r="UEJ316" s="1"/>
      <c r="UEK316" s="1"/>
      <c r="UEL316" s="1"/>
      <c r="UEM316" s="1"/>
      <c r="UEN316" s="1"/>
      <c r="UEO316" s="1"/>
      <c r="UEP316" s="1"/>
      <c r="UEQ316" s="1"/>
      <c r="UER316" s="1"/>
      <c r="UES316" s="1"/>
      <c r="UET316" s="1"/>
      <c r="UEU316" s="1"/>
      <c r="UEV316" s="1"/>
      <c r="UEW316" s="1"/>
      <c r="UEX316" s="1"/>
      <c r="UEY316" s="1"/>
      <c r="UEZ316" s="1"/>
      <c r="UFA316" s="1"/>
      <c r="UFB316" s="1"/>
      <c r="UFC316" s="1"/>
      <c r="UFD316" s="1"/>
      <c r="UFE316" s="1"/>
      <c r="UFF316" s="1"/>
      <c r="UFG316" s="1"/>
      <c r="UFH316" s="1"/>
      <c r="UFI316" s="1"/>
      <c r="UFJ316" s="1"/>
      <c r="UFK316" s="1"/>
      <c r="UFL316" s="1"/>
      <c r="UFM316" s="1"/>
      <c r="UFN316" s="1"/>
      <c r="UFO316" s="1"/>
      <c r="UFP316" s="1"/>
      <c r="UFQ316" s="1"/>
      <c r="UFR316" s="1"/>
      <c r="UFS316" s="1"/>
      <c r="UFT316" s="1"/>
      <c r="UFU316" s="1"/>
      <c r="UFV316" s="1"/>
      <c r="UFW316" s="1"/>
      <c r="UFX316" s="1"/>
      <c r="UFY316" s="1"/>
      <c r="UFZ316" s="1"/>
      <c r="UGA316" s="1"/>
      <c r="UGB316" s="1"/>
      <c r="UGC316" s="1"/>
      <c r="UGD316" s="1"/>
      <c r="UGE316" s="1"/>
      <c r="UGF316" s="1"/>
      <c r="UGG316" s="1"/>
      <c r="UGH316" s="1"/>
      <c r="UGI316" s="1"/>
      <c r="UGJ316" s="1"/>
      <c r="UGK316" s="1"/>
      <c r="UGL316" s="1"/>
      <c r="UGM316" s="1"/>
      <c r="UGN316" s="1"/>
      <c r="UGO316" s="1"/>
      <c r="UGP316" s="1"/>
      <c r="UGQ316" s="1"/>
      <c r="UGR316" s="1"/>
      <c r="UGS316" s="1"/>
      <c r="UGT316" s="1"/>
      <c r="UGU316" s="1"/>
      <c r="UGV316" s="1"/>
      <c r="UGW316" s="1"/>
      <c r="UGX316" s="1"/>
      <c r="UGY316" s="1"/>
      <c r="UGZ316" s="1"/>
      <c r="UHA316" s="1"/>
      <c r="UHB316" s="1"/>
      <c r="UHC316" s="1"/>
      <c r="UHD316" s="1"/>
      <c r="UHE316" s="1"/>
      <c r="UHF316" s="1"/>
      <c r="UHG316" s="1"/>
      <c r="UHH316" s="1"/>
      <c r="UHI316" s="1"/>
      <c r="UHJ316" s="1"/>
      <c r="UHK316" s="1"/>
      <c r="UHL316" s="1"/>
      <c r="UHM316" s="1"/>
      <c r="UHN316" s="1"/>
      <c r="UHO316" s="1"/>
      <c r="UHP316" s="1"/>
      <c r="UHQ316" s="1"/>
      <c r="UHR316" s="1"/>
      <c r="UHS316" s="1"/>
      <c r="UHT316" s="1"/>
      <c r="UHU316" s="1"/>
      <c r="UHV316" s="1"/>
      <c r="UHW316" s="1"/>
      <c r="UHX316" s="1"/>
      <c r="UHY316" s="1"/>
      <c r="UHZ316" s="1"/>
      <c r="UIA316" s="1"/>
      <c r="UIB316" s="1"/>
      <c r="UIC316" s="1"/>
      <c r="UID316" s="1"/>
      <c r="UIE316" s="1"/>
      <c r="UIF316" s="1"/>
      <c r="UIG316" s="1"/>
      <c r="UIH316" s="1"/>
      <c r="UII316" s="1"/>
      <c r="UIJ316" s="1"/>
      <c r="UIK316" s="1"/>
      <c r="UIL316" s="1"/>
      <c r="UIM316" s="1"/>
      <c r="UIN316" s="1"/>
      <c r="UIO316" s="1"/>
      <c r="UIP316" s="1"/>
      <c r="UIQ316" s="1"/>
      <c r="UIR316" s="1"/>
      <c r="UIS316" s="1"/>
      <c r="UIT316" s="1"/>
      <c r="UIU316" s="1"/>
      <c r="UIV316" s="1"/>
      <c r="UIW316" s="1"/>
      <c r="UIX316" s="1"/>
      <c r="UIY316" s="1"/>
      <c r="UIZ316" s="1"/>
      <c r="UJA316" s="1"/>
      <c r="UJB316" s="1"/>
      <c r="UJC316" s="1"/>
      <c r="UJD316" s="1"/>
      <c r="UJE316" s="1"/>
      <c r="UJF316" s="1"/>
      <c r="UJG316" s="1"/>
      <c r="UJH316" s="1"/>
      <c r="UJI316" s="1"/>
      <c r="UJJ316" s="1"/>
      <c r="UJK316" s="1"/>
      <c r="UJL316" s="1"/>
      <c r="UJM316" s="1"/>
      <c r="UJN316" s="1"/>
      <c r="UJO316" s="1"/>
      <c r="UJP316" s="1"/>
      <c r="UJQ316" s="1"/>
      <c r="UJR316" s="1"/>
      <c r="UJS316" s="1"/>
      <c r="UJT316" s="1"/>
      <c r="UJU316" s="1"/>
      <c r="UJV316" s="1"/>
      <c r="UJW316" s="1"/>
      <c r="UJX316" s="1"/>
      <c r="UJY316" s="1"/>
      <c r="UJZ316" s="1"/>
      <c r="UKA316" s="1"/>
      <c r="UKB316" s="1"/>
      <c r="UKC316" s="1"/>
      <c r="UKD316" s="1"/>
      <c r="UKE316" s="1"/>
      <c r="UKF316" s="1"/>
      <c r="UKG316" s="1"/>
      <c r="UKH316" s="1"/>
      <c r="UKI316" s="1"/>
      <c r="UKJ316" s="1"/>
      <c r="UKK316" s="1"/>
      <c r="UKL316" s="1"/>
      <c r="UKM316" s="1"/>
      <c r="UKN316" s="1"/>
      <c r="UKO316" s="1"/>
      <c r="UKP316" s="1"/>
      <c r="UKQ316" s="1"/>
      <c r="UKR316" s="1"/>
      <c r="UKS316" s="1"/>
      <c r="UKT316" s="1"/>
      <c r="UKU316" s="1"/>
      <c r="UKV316" s="1"/>
      <c r="UKW316" s="1"/>
      <c r="UKX316" s="1"/>
      <c r="UKY316" s="1"/>
      <c r="UKZ316" s="1"/>
      <c r="ULA316" s="1"/>
      <c r="ULB316" s="1"/>
      <c r="ULC316" s="1"/>
      <c r="ULD316" s="1"/>
      <c r="ULE316" s="1"/>
      <c r="ULF316" s="1"/>
      <c r="ULG316" s="1"/>
      <c r="ULH316" s="1"/>
      <c r="ULI316" s="1"/>
      <c r="ULJ316" s="1"/>
      <c r="ULK316" s="1"/>
      <c r="ULL316" s="1"/>
      <c r="ULM316" s="1"/>
      <c r="ULN316" s="1"/>
      <c r="ULO316" s="1"/>
      <c r="ULP316" s="1"/>
      <c r="ULQ316" s="1"/>
      <c r="ULR316" s="1"/>
      <c r="ULS316" s="1"/>
      <c r="ULT316" s="1"/>
      <c r="ULU316" s="1"/>
      <c r="ULV316" s="1"/>
      <c r="ULW316" s="1"/>
      <c r="ULX316" s="1"/>
      <c r="ULY316" s="1"/>
      <c r="ULZ316" s="1"/>
      <c r="UMA316" s="1"/>
      <c r="UMB316" s="1"/>
      <c r="UMC316" s="1"/>
      <c r="UMD316" s="1"/>
      <c r="UME316" s="1"/>
      <c r="UMF316" s="1"/>
      <c r="UMG316" s="1"/>
      <c r="UMH316" s="1"/>
      <c r="UMI316" s="1"/>
      <c r="UMJ316" s="1"/>
      <c r="UMK316" s="1"/>
      <c r="UML316" s="1"/>
      <c r="UMM316" s="1"/>
      <c r="UMN316" s="1"/>
      <c r="UMO316" s="1"/>
      <c r="UMP316" s="1"/>
      <c r="UMQ316" s="1"/>
      <c r="UMR316" s="1"/>
      <c r="UMS316" s="1"/>
      <c r="UMT316" s="1"/>
      <c r="UMU316" s="1"/>
      <c r="UMV316" s="1"/>
      <c r="UMW316" s="1"/>
      <c r="UMX316" s="1"/>
      <c r="UMY316" s="1"/>
      <c r="UMZ316" s="1"/>
      <c r="UNA316" s="1"/>
      <c r="UNB316" s="1"/>
      <c r="UNC316" s="1"/>
      <c r="UND316" s="1"/>
      <c r="UNE316" s="1"/>
      <c r="UNF316" s="1"/>
      <c r="UNG316" s="1"/>
      <c r="UNH316" s="1"/>
      <c r="UNI316" s="1"/>
      <c r="UNJ316" s="1"/>
      <c r="UNK316" s="1"/>
      <c r="UNL316" s="1"/>
      <c r="UNM316" s="1"/>
      <c r="UNN316" s="1"/>
      <c r="UNO316" s="1"/>
      <c r="UNP316" s="1"/>
      <c r="UNQ316" s="1"/>
      <c r="UNR316" s="1"/>
      <c r="UNS316" s="1"/>
      <c r="UNT316" s="1"/>
      <c r="UNU316" s="1"/>
      <c r="UNV316" s="1"/>
      <c r="UNW316" s="1"/>
      <c r="UNX316" s="1"/>
      <c r="UNY316" s="1"/>
      <c r="UNZ316" s="1"/>
      <c r="UOA316" s="1"/>
      <c r="UOB316" s="1"/>
      <c r="UOC316" s="1"/>
      <c r="UOD316" s="1"/>
      <c r="UOE316" s="1"/>
      <c r="UOF316" s="1"/>
      <c r="UOG316" s="1"/>
      <c r="UOH316" s="1"/>
      <c r="UOI316" s="1"/>
      <c r="UOJ316" s="1"/>
      <c r="UOK316" s="1"/>
      <c r="UOL316" s="1"/>
      <c r="UOM316" s="1"/>
      <c r="UON316" s="1"/>
      <c r="UOO316" s="1"/>
      <c r="UOP316" s="1"/>
      <c r="UOQ316" s="1"/>
      <c r="UOR316" s="1"/>
      <c r="UOS316" s="1"/>
      <c r="UOT316" s="1"/>
      <c r="UOU316" s="1"/>
      <c r="UOV316" s="1"/>
      <c r="UOW316" s="1"/>
      <c r="UOX316" s="1"/>
      <c r="UOY316" s="1"/>
      <c r="UOZ316" s="1"/>
      <c r="UPA316" s="1"/>
      <c r="UPB316" s="1"/>
      <c r="UPC316" s="1"/>
      <c r="UPD316" s="1"/>
      <c r="UPE316" s="1"/>
      <c r="UPF316" s="1"/>
      <c r="UPG316" s="1"/>
      <c r="UPH316" s="1"/>
      <c r="UPI316" s="1"/>
      <c r="UPJ316" s="1"/>
      <c r="UPK316" s="1"/>
      <c r="UPL316" s="1"/>
      <c r="UPM316" s="1"/>
      <c r="UPN316" s="1"/>
      <c r="UPO316" s="1"/>
      <c r="UPP316" s="1"/>
      <c r="UPQ316" s="1"/>
      <c r="UPR316" s="1"/>
      <c r="UPS316" s="1"/>
      <c r="UPT316" s="1"/>
      <c r="UPU316" s="1"/>
      <c r="UPV316" s="1"/>
      <c r="UPW316" s="1"/>
      <c r="UPX316" s="1"/>
      <c r="UPY316" s="1"/>
      <c r="UPZ316" s="1"/>
      <c r="UQA316" s="1"/>
      <c r="UQB316" s="1"/>
      <c r="UQC316" s="1"/>
      <c r="UQD316" s="1"/>
      <c r="UQE316" s="1"/>
      <c r="UQF316" s="1"/>
      <c r="UQG316" s="1"/>
      <c r="UQH316" s="1"/>
      <c r="UQI316" s="1"/>
      <c r="UQJ316" s="1"/>
      <c r="UQK316" s="1"/>
      <c r="UQL316" s="1"/>
      <c r="UQM316" s="1"/>
      <c r="UQN316" s="1"/>
      <c r="UQO316" s="1"/>
      <c r="UQP316" s="1"/>
      <c r="UQQ316" s="1"/>
      <c r="UQR316" s="1"/>
      <c r="UQS316" s="1"/>
      <c r="UQT316" s="1"/>
      <c r="UQU316" s="1"/>
      <c r="UQV316" s="1"/>
      <c r="UQW316" s="1"/>
      <c r="UQX316" s="1"/>
      <c r="UQY316" s="1"/>
      <c r="UQZ316" s="1"/>
      <c r="URA316" s="1"/>
      <c r="URB316" s="1"/>
      <c r="URC316" s="1"/>
      <c r="URD316" s="1"/>
      <c r="URE316" s="1"/>
      <c r="URF316" s="1"/>
      <c r="URG316" s="1"/>
      <c r="URH316" s="1"/>
      <c r="URI316" s="1"/>
      <c r="URJ316" s="1"/>
      <c r="URK316" s="1"/>
      <c r="URL316" s="1"/>
      <c r="URM316" s="1"/>
      <c r="URN316" s="1"/>
      <c r="URO316" s="1"/>
      <c r="URP316" s="1"/>
      <c r="URQ316" s="1"/>
      <c r="URR316" s="1"/>
      <c r="URS316" s="1"/>
      <c r="URT316" s="1"/>
      <c r="URU316" s="1"/>
      <c r="URV316" s="1"/>
      <c r="URW316" s="1"/>
      <c r="URX316" s="1"/>
      <c r="URY316" s="1"/>
      <c r="URZ316" s="1"/>
      <c r="USA316" s="1"/>
      <c r="USB316" s="1"/>
      <c r="USC316" s="1"/>
      <c r="USD316" s="1"/>
      <c r="USE316" s="1"/>
      <c r="USF316" s="1"/>
      <c r="USG316" s="1"/>
      <c r="USH316" s="1"/>
      <c r="USI316" s="1"/>
      <c r="USJ316" s="1"/>
      <c r="USK316" s="1"/>
      <c r="USL316" s="1"/>
      <c r="USM316" s="1"/>
      <c r="USN316" s="1"/>
      <c r="USO316" s="1"/>
      <c r="USP316" s="1"/>
      <c r="USQ316" s="1"/>
      <c r="USR316" s="1"/>
      <c r="USS316" s="1"/>
      <c r="UST316" s="1"/>
      <c r="USU316" s="1"/>
      <c r="USV316" s="1"/>
      <c r="USW316" s="1"/>
      <c r="USX316" s="1"/>
      <c r="USY316" s="1"/>
      <c r="USZ316" s="1"/>
      <c r="UTA316" s="1"/>
      <c r="UTB316" s="1"/>
      <c r="UTC316" s="1"/>
      <c r="UTD316" s="1"/>
      <c r="UTE316" s="1"/>
      <c r="UTF316" s="1"/>
      <c r="UTG316" s="1"/>
      <c r="UTH316" s="1"/>
      <c r="UTI316" s="1"/>
      <c r="UTJ316" s="1"/>
      <c r="UTK316" s="1"/>
      <c r="UTL316" s="1"/>
      <c r="UTM316" s="1"/>
      <c r="UTN316" s="1"/>
      <c r="UTO316" s="1"/>
      <c r="UTP316" s="1"/>
      <c r="UTQ316" s="1"/>
      <c r="UTR316" s="1"/>
      <c r="UTS316" s="1"/>
      <c r="UTT316" s="1"/>
      <c r="UTU316" s="1"/>
      <c r="UTV316" s="1"/>
      <c r="UTW316" s="1"/>
      <c r="UTX316" s="1"/>
      <c r="UTY316" s="1"/>
      <c r="UTZ316" s="1"/>
      <c r="UUA316" s="1"/>
      <c r="UUB316" s="1"/>
      <c r="UUC316" s="1"/>
      <c r="UUD316" s="1"/>
      <c r="UUE316" s="1"/>
      <c r="UUF316" s="1"/>
      <c r="UUG316" s="1"/>
      <c r="UUH316" s="1"/>
      <c r="UUI316" s="1"/>
      <c r="UUJ316" s="1"/>
      <c r="UUK316" s="1"/>
      <c r="UUL316" s="1"/>
      <c r="UUM316" s="1"/>
      <c r="UUN316" s="1"/>
      <c r="UUO316" s="1"/>
      <c r="UUP316" s="1"/>
      <c r="UUQ316" s="1"/>
      <c r="UUR316" s="1"/>
      <c r="UUS316" s="1"/>
      <c r="UUT316" s="1"/>
      <c r="UUU316" s="1"/>
      <c r="UUV316" s="1"/>
      <c r="UUW316" s="1"/>
      <c r="UUX316" s="1"/>
      <c r="UUY316" s="1"/>
      <c r="UUZ316" s="1"/>
      <c r="UVA316" s="1"/>
      <c r="UVB316" s="1"/>
      <c r="UVC316" s="1"/>
      <c r="UVD316" s="1"/>
      <c r="UVE316" s="1"/>
      <c r="UVF316" s="1"/>
      <c r="UVG316" s="1"/>
      <c r="UVH316" s="1"/>
      <c r="UVI316" s="1"/>
      <c r="UVJ316" s="1"/>
      <c r="UVK316" s="1"/>
      <c r="UVL316" s="1"/>
      <c r="UVM316" s="1"/>
      <c r="UVN316" s="1"/>
      <c r="UVO316" s="1"/>
      <c r="UVP316" s="1"/>
      <c r="UVQ316" s="1"/>
      <c r="UVR316" s="1"/>
      <c r="UVS316" s="1"/>
      <c r="UVT316" s="1"/>
      <c r="UVU316" s="1"/>
      <c r="UVV316" s="1"/>
      <c r="UVW316" s="1"/>
      <c r="UVX316" s="1"/>
      <c r="UVY316" s="1"/>
      <c r="UVZ316" s="1"/>
      <c r="UWA316" s="1"/>
      <c r="UWB316" s="1"/>
      <c r="UWC316" s="1"/>
      <c r="UWD316" s="1"/>
      <c r="UWE316" s="1"/>
      <c r="UWF316" s="1"/>
      <c r="UWG316" s="1"/>
      <c r="UWH316" s="1"/>
      <c r="UWI316" s="1"/>
      <c r="UWJ316" s="1"/>
      <c r="UWK316" s="1"/>
      <c r="UWL316" s="1"/>
      <c r="UWM316" s="1"/>
      <c r="UWN316" s="1"/>
      <c r="UWO316" s="1"/>
      <c r="UWP316" s="1"/>
      <c r="UWQ316" s="1"/>
      <c r="UWR316" s="1"/>
      <c r="UWS316" s="1"/>
      <c r="UWT316" s="1"/>
      <c r="UWU316" s="1"/>
      <c r="UWV316" s="1"/>
      <c r="UWW316" s="1"/>
      <c r="UWX316" s="1"/>
      <c r="UWY316" s="1"/>
      <c r="UWZ316" s="1"/>
      <c r="UXA316" s="1"/>
      <c r="UXB316" s="1"/>
      <c r="UXC316" s="1"/>
      <c r="UXD316" s="1"/>
      <c r="UXE316" s="1"/>
      <c r="UXF316" s="1"/>
      <c r="UXG316" s="1"/>
      <c r="UXH316" s="1"/>
      <c r="UXI316" s="1"/>
      <c r="UXJ316" s="1"/>
      <c r="UXK316" s="1"/>
      <c r="UXL316" s="1"/>
      <c r="UXM316" s="1"/>
      <c r="UXN316" s="1"/>
      <c r="UXO316" s="1"/>
      <c r="UXP316" s="1"/>
      <c r="UXQ316" s="1"/>
      <c r="UXR316" s="1"/>
      <c r="UXS316" s="1"/>
      <c r="UXT316" s="1"/>
      <c r="UXU316" s="1"/>
      <c r="UXV316" s="1"/>
      <c r="UXW316" s="1"/>
      <c r="UXX316" s="1"/>
      <c r="UXY316" s="1"/>
      <c r="UXZ316" s="1"/>
      <c r="UYA316" s="1"/>
      <c r="UYB316" s="1"/>
      <c r="UYC316" s="1"/>
      <c r="UYD316" s="1"/>
      <c r="UYE316" s="1"/>
      <c r="UYF316" s="1"/>
      <c r="UYG316" s="1"/>
      <c r="UYH316" s="1"/>
      <c r="UYI316" s="1"/>
      <c r="UYJ316" s="1"/>
      <c r="UYK316" s="1"/>
      <c r="UYL316" s="1"/>
      <c r="UYM316" s="1"/>
      <c r="UYN316" s="1"/>
      <c r="UYO316" s="1"/>
      <c r="UYP316" s="1"/>
      <c r="UYQ316" s="1"/>
      <c r="UYR316" s="1"/>
      <c r="UYS316" s="1"/>
      <c r="UYT316" s="1"/>
      <c r="UYU316" s="1"/>
      <c r="UYV316" s="1"/>
      <c r="UYW316" s="1"/>
      <c r="UYX316" s="1"/>
      <c r="UYY316" s="1"/>
      <c r="UYZ316" s="1"/>
      <c r="UZA316" s="1"/>
      <c r="UZB316" s="1"/>
      <c r="UZC316" s="1"/>
      <c r="UZD316" s="1"/>
      <c r="UZE316" s="1"/>
      <c r="UZF316" s="1"/>
      <c r="UZG316" s="1"/>
      <c r="UZH316" s="1"/>
      <c r="UZI316" s="1"/>
      <c r="UZJ316" s="1"/>
      <c r="UZK316" s="1"/>
      <c r="UZL316" s="1"/>
      <c r="UZM316" s="1"/>
      <c r="UZN316" s="1"/>
      <c r="UZO316" s="1"/>
      <c r="UZP316" s="1"/>
      <c r="UZQ316" s="1"/>
      <c r="UZR316" s="1"/>
      <c r="UZS316" s="1"/>
      <c r="UZT316" s="1"/>
      <c r="UZU316" s="1"/>
      <c r="UZV316" s="1"/>
      <c r="UZW316" s="1"/>
      <c r="UZX316" s="1"/>
      <c r="UZY316" s="1"/>
      <c r="UZZ316" s="1"/>
      <c r="VAA316" s="1"/>
      <c r="VAB316" s="1"/>
      <c r="VAC316" s="1"/>
      <c r="VAD316" s="1"/>
      <c r="VAE316" s="1"/>
      <c r="VAF316" s="1"/>
      <c r="VAG316" s="1"/>
      <c r="VAH316" s="1"/>
      <c r="VAI316" s="1"/>
      <c r="VAJ316" s="1"/>
      <c r="VAK316" s="1"/>
      <c r="VAL316" s="1"/>
      <c r="VAM316" s="1"/>
      <c r="VAN316" s="1"/>
      <c r="VAO316" s="1"/>
      <c r="VAP316" s="1"/>
      <c r="VAQ316" s="1"/>
      <c r="VAR316" s="1"/>
      <c r="VAS316" s="1"/>
      <c r="VAT316" s="1"/>
      <c r="VAU316" s="1"/>
      <c r="VAV316" s="1"/>
      <c r="VAW316" s="1"/>
      <c r="VAX316" s="1"/>
      <c r="VAY316" s="1"/>
      <c r="VAZ316" s="1"/>
      <c r="VBA316" s="1"/>
      <c r="VBB316" s="1"/>
      <c r="VBC316" s="1"/>
      <c r="VBD316" s="1"/>
      <c r="VBE316" s="1"/>
      <c r="VBF316" s="1"/>
      <c r="VBG316" s="1"/>
      <c r="VBH316" s="1"/>
      <c r="VBI316" s="1"/>
      <c r="VBJ316" s="1"/>
      <c r="VBK316" s="1"/>
      <c r="VBL316" s="1"/>
      <c r="VBM316" s="1"/>
      <c r="VBN316" s="1"/>
      <c r="VBO316" s="1"/>
      <c r="VBP316" s="1"/>
      <c r="VBQ316" s="1"/>
      <c r="VBR316" s="1"/>
      <c r="VBS316" s="1"/>
      <c r="VBT316" s="1"/>
      <c r="VBU316" s="1"/>
      <c r="VBV316" s="1"/>
      <c r="VBW316" s="1"/>
      <c r="VBX316" s="1"/>
      <c r="VBY316" s="1"/>
      <c r="VBZ316" s="1"/>
      <c r="VCA316" s="1"/>
      <c r="VCB316" s="1"/>
      <c r="VCC316" s="1"/>
      <c r="VCD316" s="1"/>
      <c r="VCE316" s="1"/>
      <c r="VCF316" s="1"/>
      <c r="VCG316" s="1"/>
      <c r="VCH316" s="1"/>
      <c r="VCI316" s="1"/>
      <c r="VCJ316" s="1"/>
      <c r="VCK316" s="1"/>
      <c r="VCL316" s="1"/>
      <c r="VCM316" s="1"/>
      <c r="VCN316" s="1"/>
      <c r="VCO316" s="1"/>
      <c r="VCP316" s="1"/>
      <c r="VCQ316" s="1"/>
      <c r="VCR316" s="1"/>
      <c r="VCS316" s="1"/>
      <c r="VCT316" s="1"/>
      <c r="VCU316" s="1"/>
      <c r="VCV316" s="1"/>
      <c r="VCW316" s="1"/>
      <c r="VCX316" s="1"/>
      <c r="VCY316" s="1"/>
      <c r="VCZ316" s="1"/>
      <c r="VDA316" s="1"/>
      <c r="VDB316" s="1"/>
      <c r="VDC316" s="1"/>
      <c r="VDD316" s="1"/>
      <c r="VDE316" s="1"/>
      <c r="VDF316" s="1"/>
      <c r="VDG316" s="1"/>
      <c r="VDH316" s="1"/>
      <c r="VDI316" s="1"/>
      <c r="VDJ316" s="1"/>
      <c r="VDK316" s="1"/>
      <c r="VDL316" s="1"/>
      <c r="VDM316" s="1"/>
      <c r="VDN316" s="1"/>
      <c r="VDO316" s="1"/>
      <c r="VDP316" s="1"/>
      <c r="VDQ316" s="1"/>
      <c r="VDR316" s="1"/>
      <c r="VDS316" s="1"/>
      <c r="VDT316" s="1"/>
      <c r="VDU316" s="1"/>
      <c r="VDV316" s="1"/>
      <c r="VDW316" s="1"/>
      <c r="VDX316" s="1"/>
      <c r="VDY316" s="1"/>
      <c r="VDZ316" s="1"/>
      <c r="VEA316" s="1"/>
      <c r="VEB316" s="1"/>
      <c r="VEC316" s="1"/>
      <c r="VED316" s="1"/>
      <c r="VEE316" s="1"/>
      <c r="VEF316" s="1"/>
      <c r="VEG316" s="1"/>
      <c r="VEH316" s="1"/>
      <c r="VEI316" s="1"/>
      <c r="VEJ316" s="1"/>
      <c r="VEK316" s="1"/>
      <c r="VEL316" s="1"/>
      <c r="VEM316" s="1"/>
      <c r="VEN316" s="1"/>
      <c r="VEO316" s="1"/>
      <c r="VEP316" s="1"/>
      <c r="VEQ316" s="1"/>
      <c r="VER316" s="1"/>
      <c r="VES316" s="1"/>
      <c r="VET316" s="1"/>
      <c r="VEU316" s="1"/>
      <c r="VEV316" s="1"/>
      <c r="VEW316" s="1"/>
      <c r="VEX316" s="1"/>
      <c r="VEY316" s="1"/>
      <c r="VEZ316" s="1"/>
      <c r="VFA316" s="1"/>
      <c r="VFB316" s="1"/>
      <c r="VFC316" s="1"/>
      <c r="VFD316" s="1"/>
      <c r="VFE316" s="1"/>
      <c r="VFF316" s="1"/>
      <c r="VFG316" s="1"/>
      <c r="VFH316" s="1"/>
      <c r="VFI316" s="1"/>
      <c r="VFJ316" s="1"/>
      <c r="VFK316" s="1"/>
      <c r="VFL316" s="1"/>
      <c r="VFM316" s="1"/>
      <c r="VFN316" s="1"/>
      <c r="VFO316" s="1"/>
      <c r="VFP316" s="1"/>
      <c r="VFQ316" s="1"/>
      <c r="VFR316" s="1"/>
      <c r="VFS316" s="1"/>
      <c r="VFT316" s="1"/>
      <c r="VFU316" s="1"/>
      <c r="VFV316" s="1"/>
      <c r="VFW316" s="1"/>
      <c r="VFX316" s="1"/>
      <c r="VFY316" s="1"/>
      <c r="VFZ316" s="1"/>
      <c r="VGA316" s="1"/>
      <c r="VGB316" s="1"/>
      <c r="VGC316" s="1"/>
      <c r="VGD316" s="1"/>
      <c r="VGE316" s="1"/>
      <c r="VGF316" s="1"/>
      <c r="VGG316" s="1"/>
      <c r="VGH316" s="1"/>
      <c r="VGI316" s="1"/>
      <c r="VGJ316" s="1"/>
      <c r="VGK316" s="1"/>
      <c r="VGL316" s="1"/>
      <c r="VGM316" s="1"/>
      <c r="VGN316" s="1"/>
      <c r="VGO316" s="1"/>
      <c r="VGP316" s="1"/>
      <c r="VGQ316" s="1"/>
      <c r="VGR316" s="1"/>
      <c r="VGS316" s="1"/>
      <c r="VGT316" s="1"/>
      <c r="VGU316" s="1"/>
      <c r="VGV316" s="1"/>
      <c r="VGW316" s="1"/>
      <c r="VGX316" s="1"/>
    </row>
    <row r="317" spans="1:15078" s="66" customForma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  <c r="IX317" s="1"/>
      <c r="IY317" s="1"/>
      <c r="IZ317" s="1"/>
      <c r="JA317" s="1"/>
      <c r="JB317" s="1"/>
      <c r="JC317" s="1"/>
      <c r="JD317" s="1"/>
      <c r="JE317" s="1"/>
      <c r="JF317" s="1"/>
      <c r="JG317" s="1"/>
      <c r="JH317" s="1"/>
      <c r="JI317" s="1"/>
      <c r="JJ317" s="1"/>
      <c r="JK317" s="1"/>
      <c r="JL317" s="1"/>
      <c r="JM317" s="1"/>
      <c r="JN317" s="1"/>
      <c r="JO317" s="1"/>
      <c r="JP317" s="1"/>
      <c r="JQ317" s="1"/>
      <c r="JR317" s="1"/>
      <c r="JS317" s="1"/>
      <c r="JT317" s="1"/>
      <c r="JU317" s="1"/>
      <c r="JV317" s="1"/>
      <c r="JW317" s="1"/>
      <c r="JX317" s="1"/>
      <c r="JY317" s="1"/>
      <c r="JZ317" s="1"/>
      <c r="KA317" s="1"/>
      <c r="KB317" s="1"/>
      <c r="KC317" s="1"/>
      <c r="KD317" s="1"/>
      <c r="KE317" s="1"/>
      <c r="KF317" s="1"/>
      <c r="KG317" s="1"/>
      <c r="KH317" s="1"/>
      <c r="KI317" s="1"/>
      <c r="KJ317" s="1"/>
      <c r="KK317" s="1"/>
      <c r="KL317" s="1"/>
      <c r="KM317" s="1"/>
      <c r="KN317" s="1"/>
      <c r="KO317" s="1"/>
      <c r="KP317" s="1"/>
      <c r="KQ317" s="1"/>
      <c r="KR317" s="1"/>
      <c r="KS317" s="1"/>
      <c r="KT317" s="1"/>
      <c r="KU317" s="1"/>
      <c r="KV317" s="1"/>
      <c r="KW317" s="1"/>
      <c r="KX317" s="1"/>
      <c r="KY317" s="1"/>
      <c r="KZ317" s="1"/>
      <c r="LA317" s="1"/>
      <c r="LB317" s="1"/>
      <c r="LC317" s="1"/>
      <c r="LD317" s="1"/>
      <c r="LE317" s="1"/>
      <c r="LF317" s="1"/>
      <c r="LG317" s="1"/>
      <c r="LH317" s="1"/>
      <c r="LI317" s="1"/>
      <c r="LJ317" s="1"/>
      <c r="LK317" s="1"/>
      <c r="LL317" s="1"/>
      <c r="LM317" s="1"/>
      <c r="LN317" s="1"/>
      <c r="LO317" s="1"/>
      <c r="LP317" s="1"/>
      <c r="LQ317" s="1"/>
      <c r="LR317" s="1"/>
      <c r="LS317" s="1"/>
      <c r="LT317" s="1"/>
      <c r="LU317" s="1"/>
      <c r="LV317" s="1"/>
      <c r="LW317" s="1"/>
      <c r="LX317" s="1"/>
      <c r="LY317" s="1"/>
      <c r="LZ317" s="1"/>
      <c r="MA317" s="1"/>
      <c r="MB317" s="1"/>
      <c r="MC317" s="1"/>
      <c r="MD317" s="1"/>
      <c r="ME317" s="1"/>
      <c r="MF317" s="1"/>
      <c r="MG317" s="1"/>
      <c r="MH317" s="1"/>
      <c r="MI317" s="1"/>
      <c r="MJ317" s="1"/>
      <c r="MK317" s="1"/>
      <c r="ML317" s="1"/>
      <c r="MM317" s="1"/>
      <c r="MN317" s="1"/>
      <c r="MO317" s="1"/>
      <c r="MP317" s="1"/>
      <c r="MQ317" s="1"/>
      <c r="MR317" s="1"/>
      <c r="MS317" s="1"/>
      <c r="MT317" s="1"/>
      <c r="MU317" s="1"/>
      <c r="MV317" s="1"/>
      <c r="MW317" s="1"/>
      <c r="MX317" s="1"/>
      <c r="MY317" s="1"/>
      <c r="MZ317" s="1"/>
      <c r="NA317" s="1"/>
      <c r="NB317" s="1"/>
      <c r="NC317" s="1"/>
      <c r="ND317" s="1"/>
      <c r="NE317" s="1"/>
      <c r="NF317" s="1"/>
      <c r="NG317" s="1"/>
      <c r="NH317" s="1"/>
      <c r="NI317" s="1"/>
      <c r="NJ317" s="1"/>
      <c r="NK317" s="1"/>
      <c r="NL317" s="1"/>
      <c r="NM317" s="1"/>
      <c r="NN317" s="1"/>
      <c r="NO317" s="1"/>
      <c r="NP317" s="1"/>
      <c r="NQ317" s="1"/>
      <c r="NR317" s="1"/>
      <c r="NS317" s="1"/>
      <c r="NT317" s="1"/>
      <c r="NU317" s="1"/>
      <c r="NV317" s="1"/>
      <c r="NW317" s="1"/>
      <c r="NX317" s="1"/>
      <c r="NY317" s="1"/>
      <c r="NZ317" s="1"/>
      <c r="OA317" s="1"/>
      <c r="OB317" s="1"/>
      <c r="OC317" s="1"/>
      <c r="OD317" s="1"/>
      <c r="OE317" s="1"/>
      <c r="OF317" s="1"/>
      <c r="OG317" s="1"/>
      <c r="OH317" s="1"/>
      <c r="OI317" s="1"/>
      <c r="OJ317" s="1"/>
      <c r="OK317" s="1"/>
      <c r="OL317" s="1"/>
      <c r="OM317" s="1"/>
      <c r="ON317" s="1"/>
      <c r="OO317" s="1"/>
      <c r="OP317" s="1"/>
      <c r="OQ317" s="1"/>
      <c r="OR317" s="1"/>
      <c r="OS317" s="1"/>
      <c r="OT317" s="1"/>
      <c r="OU317" s="1"/>
      <c r="OV317" s="1"/>
      <c r="OW317" s="1"/>
      <c r="OX317" s="1"/>
      <c r="OY317" s="1"/>
      <c r="OZ317" s="1"/>
      <c r="PA317" s="1"/>
      <c r="PB317" s="1"/>
      <c r="PC317" s="1"/>
      <c r="PD317" s="1"/>
      <c r="PE317" s="1"/>
      <c r="PF317" s="1"/>
      <c r="PG317" s="1"/>
      <c r="PH317" s="1"/>
      <c r="PI317" s="1"/>
      <c r="PJ317" s="1"/>
      <c r="PK317" s="1"/>
      <c r="PL317" s="1"/>
      <c r="PM317" s="1"/>
      <c r="PN317" s="1"/>
      <c r="PO317" s="1"/>
      <c r="PP317" s="1"/>
      <c r="PQ317" s="1"/>
      <c r="PR317" s="1"/>
      <c r="PS317" s="1"/>
      <c r="PT317" s="1"/>
      <c r="PU317" s="1"/>
      <c r="PV317" s="1"/>
      <c r="PW317" s="1"/>
      <c r="PX317" s="1"/>
      <c r="PY317" s="1"/>
      <c r="PZ317" s="1"/>
      <c r="QA317" s="1"/>
      <c r="QB317" s="1"/>
      <c r="QC317" s="1"/>
      <c r="QD317" s="1"/>
      <c r="QE317" s="1"/>
      <c r="QF317" s="1"/>
      <c r="QG317" s="1"/>
      <c r="QH317" s="1"/>
      <c r="QI317" s="1"/>
      <c r="QJ317" s="1"/>
      <c r="QK317" s="1"/>
      <c r="QL317" s="1"/>
      <c r="QM317" s="1"/>
      <c r="QN317" s="1"/>
      <c r="QO317" s="1"/>
      <c r="QP317" s="1"/>
      <c r="QQ317" s="1"/>
      <c r="QR317" s="1"/>
      <c r="QS317" s="1"/>
      <c r="QT317" s="1"/>
      <c r="QU317" s="1"/>
      <c r="QV317" s="1"/>
      <c r="QW317" s="1"/>
      <c r="QX317" s="1"/>
      <c r="QY317" s="1"/>
      <c r="QZ317" s="1"/>
      <c r="RA317" s="1"/>
      <c r="RB317" s="1"/>
      <c r="RC317" s="1"/>
      <c r="RD317" s="1"/>
      <c r="RE317" s="1"/>
      <c r="RF317" s="1"/>
      <c r="RG317" s="1"/>
      <c r="RH317" s="1"/>
      <c r="RI317" s="1"/>
      <c r="RJ317" s="1"/>
      <c r="RK317" s="1"/>
      <c r="RL317" s="1"/>
      <c r="RM317" s="1"/>
      <c r="RN317" s="1"/>
      <c r="RO317" s="1"/>
      <c r="RP317" s="1"/>
      <c r="RQ317" s="1"/>
      <c r="RR317" s="1"/>
      <c r="RS317" s="1"/>
      <c r="RT317" s="1"/>
      <c r="RU317" s="1"/>
      <c r="RV317" s="1"/>
      <c r="RW317" s="1"/>
      <c r="RX317" s="1"/>
      <c r="RY317" s="1"/>
      <c r="RZ317" s="1"/>
      <c r="SA317" s="1"/>
      <c r="SB317" s="1"/>
      <c r="SC317" s="1"/>
      <c r="SD317" s="1"/>
      <c r="SE317" s="1"/>
      <c r="SF317" s="1"/>
      <c r="SG317" s="1"/>
      <c r="SH317" s="1"/>
      <c r="SI317" s="1"/>
      <c r="SJ317" s="1"/>
      <c r="SK317" s="1"/>
      <c r="SL317" s="1"/>
      <c r="SM317" s="1"/>
      <c r="SN317" s="1"/>
      <c r="SO317" s="1"/>
      <c r="SP317" s="1"/>
      <c r="SQ317" s="1"/>
      <c r="SR317" s="1"/>
      <c r="SS317" s="1"/>
      <c r="ST317" s="1"/>
      <c r="SU317" s="1"/>
      <c r="SV317" s="1"/>
      <c r="SW317" s="1"/>
      <c r="SX317" s="1"/>
      <c r="SY317" s="1"/>
      <c r="SZ317" s="1"/>
      <c r="TA317" s="1"/>
      <c r="TB317" s="1"/>
      <c r="TC317" s="1"/>
      <c r="TD317" s="1"/>
      <c r="TE317" s="1"/>
      <c r="TF317" s="1"/>
      <c r="TG317" s="1"/>
      <c r="TH317" s="1"/>
      <c r="TI317" s="1"/>
      <c r="TJ317" s="1"/>
      <c r="TK317" s="1"/>
      <c r="TL317" s="1"/>
      <c r="TM317" s="1"/>
      <c r="TN317" s="1"/>
      <c r="TO317" s="1"/>
      <c r="TP317" s="1"/>
      <c r="TQ317" s="1"/>
      <c r="TR317" s="1"/>
      <c r="TS317" s="1"/>
      <c r="TT317" s="1"/>
      <c r="TU317" s="1"/>
      <c r="TV317" s="1"/>
      <c r="TW317" s="1"/>
      <c r="TX317" s="1"/>
      <c r="TY317" s="1"/>
      <c r="TZ317" s="1"/>
      <c r="UA317" s="1"/>
      <c r="UB317" s="1"/>
      <c r="UC317" s="1"/>
      <c r="UD317" s="1"/>
      <c r="UE317" s="1"/>
      <c r="UF317" s="1"/>
      <c r="UG317" s="1"/>
      <c r="UH317" s="1"/>
      <c r="UI317" s="1"/>
      <c r="UJ317" s="1"/>
      <c r="UK317" s="1"/>
      <c r="UL317" s="1"/>
      <c r="UM317" s="1"/>
      <c r="UN317" s="1"/>
      <c r="UO317" s="1"/>
      <c r="UP317" s="1"/>
      <c r="UQ317" s="1"/>
      <c r="UR317" s="1"/>
      <c r="US317" s="1"/>
      <c r="UT317" s="1"/>
      <c r="UU317" s="1"/>
      <c r="UV317" s="1"/>
      <c r="UW317" s="1"/>
      <c r="UX317" s="1"/>
      <c r="UY317" s="1"/>
      <c r="UZ317" s="1"/>
      <c r="VA317" s="1"/>
      <c r="VB317" s="1"/>
      <c r="VC317" s="1"/>
      <c r="VD317" s="1"/>
      <c r="VE317" s="1"/>
      <c r="VF317" s="1"/>
      <c r="VG317" s="1"/>
      <c r="VH317" s="1"/>
      <c r="VI317" s="1"/>
      <c r="VJ317" s="1"/>
      <c r="VK317" s="1"/>
      <c r="VL317" s="1"/>
      <c r="VM317" s="1"/>
      <c r="VN317" s="1"/>
      <c r="VO317" s="1"/>
      <c r="VP317" s="1"/>
      <c r="VQ317" s="1"/>
      <c r="VR317" s="1"/>
      <c r="VS317" s="1"/>
      <c r="VT317" s="1"/>
      <c r="VU317" s="1"/>
      <c r="VV317" s="1"/>
      <c r="VW317" s="1"/>
      <c r="VX317" s="1"/>
      <c r="VY317" s="1"/>
      <c r="VZ317" s="1"/>
      <c r="WA317" s="1"/>
      <c r="WB317" s="1"/>
      <c r="WC317" s="1"/>
      <c r="WD317" s="1"/>
      <c r="WE317" s="1"/>
      <c r="WF317" s="1"/>
      <c r="WG317" s="1"/>
      <c r="WH317" s="1"/>
      <c r="WI317" s="1"/>
      <c r="WJ317" s="1"/>
      <c r="WK317" s="1"/>
      <c r="WL317" s="1"/>
      <c r="WM317" s="1"/>
      <c r="WN317" s="1"/>
      <c r="WO317" s="1"/>
      <c r="WP317" s="1"/>
      <c r="WQ317" s="1"/>
      <c r="WR317" s="1"/>
      <c r="WS317" s="1"/>
      <c r="WT317" s="1"/>
      <c r="WU317" s="1"/>
      <c r="WV317" s="1"/>
      <c r="WW317" s="1"/>
      <c r="WX317" s="1"/>
      <c r="WY317" s="1"/>
      <c r="WZ317" s="1"/>
      <c r="XA317" s="1"/>
      <c r="XB317" s="1"/>
      <c r="XC317" s="1"/>
      <c r="XD317" s="1"/>
      <c r="XE317" s="1"/>
      <c r="XF317" s="1"/>
      <c r="XG317" s="1"/>
      <c r="XH317" s="1"/>
      <c r="XI317" s="1"/>
      <c r="XJ317" s="1"/>
      <c r="XK317" s="1"/>
      <c r="XL317" s="1"/>
      <c r="XM317" s="1"/>
      <c r="XN317" s="1"/>
      <c r="XO317" s="1"/>
      <c r="XP317" s="1"/>
      <c r="XQ317" s="1"/>
      <c r="XR317" s="1"/>
      <c r="XS317" s="1"/>
      <c r="XT317" s="1"/>
      <c r="XU317" s="1"/>
      <c r="XV317" s="1"/>
      <c r="XW317" s="1"/>
      <c r="XX317" s="1"/>
      <c r="XY317" s="1"/>
      <c r="XZ317" s="1"/>
      <c r="YA317" s="1"/>
      <c r="YB317" s="1"/>
      <c r="YC317" s="1"/>
      <c r="YD317" s="1"/>
      <c r="YE317" s="1"/>
      <c r="YF317" s="1"/>
      <c r="YG317" s="1"/>
      <c r="YH317" s="1"/>
      <c r="YI317" s="1"/>
      <c r="YJ317" s="1"/>
      <c r="YK317" s="1"/>
      <c r="YL317" s="1"/>
      <c r="YM317" s="1"/>
      <c r="YN317" s="1"/>
      <c r="YO317" s="1"/>
      <c r="YP317" s="1"/>
      <c r="YQ317" s="1"/>
      <c r="YR317" s="1"/>
      <c r="YS317" s="1"/>
      <c r="YT317" s="1"/>
      <c r="YU317" s="1"/>
      <c r="YV317" s="1"/>
      <c r="YW317" s="1"/>
      <c r="YX317" s="1"/>
      <c r="YY317" s="1"/>
      <c r="YZ317" s="1"/>
      <c r="ZA317" s="1"/>
      <c r="ZB317" s="1"/>
      <c r="ZC317" s="1"/>
      <c r="ZD317" s="1"/>
      <c r="ZE317" s="1"/>
      <c r="ZF317" s="1"/>
      <c r="ZG317" s="1"/>
      <c r="ZH317" s="1"/>
      <c r="ZI317" s="1"/>
      <c r="ZJ317" s="1"/>
      <c r="ZK317" s="1"/>
      <c r="ZL317" s="1"/>
      <c r="ZM317" s="1"/>
      <c r="ZN317" s="1"/>
      <c r="ZO317" s="1"/>
      <c r="ZP317" s="1"/>
      <c r="ZQ317" s="1"/>
      <c r="ZR317" s="1"/>
      <c r="ZS317" s="1"/>
      <c r="ZT317" s="1"/>
      <c r="ZU317" s="1"/>
      <c r="ZV317" s="1"/>
      <c r="ZW317" s="1"/>
      <c r="ZX317" s="1"/>
      <c r="ZY317" s="1"/>
      <c r="ZZ317" s="1"/>
      <c r="AAA317" s="1"/>
      <c r="AAB317" s="1"/>
      <c r="AAC317" s="1"/>
      <c r="AAD317" s="1"/>
      <c r="AAE317" s="1"/>
      <c r="AAF317" s="1"/>
      <c r="AAG317" s="1"/>
      <c r="AAH317" s="1"/>
      <c r="AAI317" s="1"/>
      <c r="AAJ317" s="1"/>
      <c r="AAK317" s="1"/>
      <c r="AAL317" s="1"/>
      <c r="AAM317" s="1"/>
      <c r="AAN317" s="1"/>
      <c r="AAO317" s="1"/>
      <c r="AAP317" s="1"/>
      <c r="AAQ317" s="1"/>
      <c r="AAR317" s="1"/>
      <c r="AAS317" s="1"/>
      <c r="AAT317" s="1"/>
      <c r="AAU317" s="1"/>
      <c r="AAV317" s="1"/>
      <c r="AAW317" s="1"/>
      <c r="AAX317" s="1"/>
      <c r="AAY317" s="1"/>
      <c r="AAZ317" s="1"/>
      <c r="ABA317" s="1"/>
      <c r="ABB317" s="1"/>
      <c r="ABC317" s="1"/>
      <c r="ABD317" s="1"/>
      <c r="ABE317" s="1"/>
      <c r="ABF317" s="1"/>
      <c r="ABG317" s="1"/>
      <c r="ABH317" s="1"/>
      <c r="ABI317" s="1"/>
      <c r="ABJ317" s="1"/>
      <c r="ABK317" s="1"/>
      <c r="ABL317" s="1"/>
      <c r="ABM317" s="1"/>
      <c r="ABN317" s="1"/>
      <c r="ABO317" s="1"/>
      <c r="ABP317" s="1"/>
      <c r="ABQ317" s="1"/>
      <c r="ABR317" s="1"/>
      <c r="ABS317" s="1"/>
      <c r="ABT317" s="1"/>
      <c r="ABU317" s="1"/>
      <c r="ABV317" s="1"/>
      <c r="ABW317" s="1"/>
      <c r="ABX317" s="1"/>
      <c r="ABY317" s="1"/>
      <c r="ABZ317" s="1"/>
      <c r="ACA317" s="1"/>
      <c r="ACB317" s="1"/>
      <c r="ACC317" s="1"/>
      <c r="ACD317" s="1"/>
      <c r="ACE317" s="1"/>
      <c r="ACF317" s="1"/>
      <c r="ACG317" s="1"/>
      <c r="ACH317" s="1"/>
      <c r="ACI317" s="1"/>
      <c r="ACJ317" s="1"/>
      <c r="ACK317" s="1"/>
      <c r="ACL317" s="1"/>
      <c r="ACM317" s="1"/>
      <c r="ACN317" s="1"/>
      <c r="ACO317" s="1"/>
      <c r="ACP317" s="1"/>
      <c r="ACQ317" s="1"/>
      <c r="ACR317" s="1"/>
      <c r="ACS317" s="1"/>
      <c r="ACT317" s="1"/>
      <c r="ACU317" s="1"/>
      <c r="ACV317" s="1"/>
      <c r="ACW317" s="1"/>
      <c r="ACX317" s="1"/>
      <c r="ACY317" s="1"/>
      <c r="ACZ317" s="1"/>
      <c r="ADA317" s="1"/>
      <c r="ADB317" s="1"/>
      <c r="ADC317" s="1"/>
      <c r="ADD317" s="1"/>
      <c r="ADE317" s="1"/>
      <c r="ADF317" s="1"/>
      <c r="ADG317" s="1"/>
      <c r="ADH317" s="1"/>
      <c r="ADI317" s="1"/>
      <c r="ADJ317" s="1"/>
      <c r="ADK317" s="1"/>
      <c r="ADL317" s="1"/>
      <c r="ADM317" s="1"/>
      <c r="ADN317" s="1"/>
      <c r="ADO317" s="1"/>
      <c r="ADP317" s="1"/>
      <c r="ADQ317" s="1"/>
      <c r="ADR317" s="1"/>
      <c r="ADS317" s="1"/>
      <c r="ADT317" s="1"/>
      <c r="ADU317" s="1"/>
      <c r="ADV317" s="1"/>
      <c r="ADW317" s="1"/>
      <c r="ADX317" s="1"/>
      <c r="ADY317" s="1"/>
      <c r="ADZ317" s="1"/>
      <c r="AEA317" s="1"/>
      <c r="AEB317" s="1"/>
      <c r="AEC317" s="1"/>
      <c r="AED317" s="1"/>
      <c r="AEE317" s="1"/>
      <c r="AEF317" s="1"/>
      <c r="AEG317" s="1"/>
      <c r="AEH317" s="1"/>
      <c r="AEI317" s="1"/>
      <c r="AEJ317" s="1"/>
      <c r="AEK317" s="1"/>
      <c r="AEL317" s="1"/>
      <c r="AEM317" s="1"/>
      <c r="AEN317" s="1"/>
      <c r="AEO317" s="1"/>
      <c r="AEP317" s="1"/>
      <c r="AEQ317" s="1"/>
      <c r="AER317" s="1"/>
      <c r="AES317" s="1"/>
      <c r="AET317" s="1"/>
      <c r="AEU317" s="1"/>
      <c r="AEV317" s="1"/>
      <c r="AEW317" s="1"/>
      <c r="AEX317" s="1"/>
      <c r="AEY317" s="1"/>
      <c r="AEZ317" s="1"/>
      <c r="AFA317" s="1"/>
      <c r="AFB317" s="1"/>
      <c r="AFC317" s="1"/>
      <c r="AFD317" s="1"/>
      <c r="AFE317" s="1"/>
      <c r="AFF317" s="1"/>
      <c r="AFG317" s="1"/>
      <c r="AFH317" s="1"/>
      <c r="AFI317" s="1"/>
      <c r="AFJ317" s="1"/>
      <c r="AFK317" s="1"/>
      <c r="AFL317" s="1"/>
      <c r="AFM317" s="1"/>
      <c r="AFN317" s="1"/>
      <c r="AFO317" s="1"/>
      <c r="AFP317" s="1"/>
      <c r="AFQ317" s="1"/>
      <c r="AFR317" s="1"/>
      <c r="AFS317" s="1"/>
      <c r="AFT317" s="1"/>
      <c r="AFU317" s="1"/>
      <c r="AFV317" s="1"/>
      <c r="AFW317" s="1"/>
      <c r="AFX317" s="1"/>
      <c r="AFY317" s="1"/>
      <c r="AFZ317" s="1"/>
      <c r="AGA317" s="1"/>
      <c r="AGB317" s="1"/>
      <c r="AGC317" s="1"/>
      <c r="AGD317" s="1"/>
      <c r="AGE317" s="1"/>
      <c r="AGF317" s="1"/>
      <c r="AGG317" s="1"/>
      <c r="AGH317" s="1"/>
      <c r="AGI317" s="1"/>
      <c r="AGJ317" s="1"/>
      <c r="AGK317" s="1"/>
      <c r="AGL317" s="1"/>
      <c r="AGM317" s="1"/>
      <c r="AGN317" s="1"/>
      <c r="AGO317" s="1"/>
      <c r="AGP317" s="1"/>
      <c r="AGQ317" s="1"/>
      <c r="AGR317" s="1"/>
      <c r="AGS317" s="1"/>
      <c r="AGT317" s="1"/>
      <c r="AGU317" s="1"/>
      <c r="AGV317" s="1"/>
      <c r="AGW317" s="1"/>
      <c r="AGX317" s="1"/>
      <c r="AGY317" s="1"/>
      <c r="AGZ317" s="1"/>
      <c r="AHA317" s="1"/>
      <c r="AHB317" s="1"/>
      <c r="AHC317" s="1"/>
      <c r="AHD317" s="1"/>
      <c r="AHE317" s="1"/>
      <c r="AHF317" s="1"/>
      <c r="AHG317" s="1"/>
      <c r="AHH317" s="1"/>
      <c r="AHI317" s="1"/>
      <c r="AHJ317" s="1"/>
      <c r="AHK317" s="1"/>
      <c r="AHL317" s="1"/>
      <c r="AHM317" s="1"/>
      <c r="AHN317" s="1"/>
      <c r="AHO317" s="1"/>
      <c r="AHP317" s="1"/>
      <c r="AHQ317" s="1"/>
      <c r="AHR317" s="1"/>
      <c r="AHS317" s="1"/>
      <c r="AHT317" s="1"/>
      <c r="AHU317" s="1"/>
      <c r="AHV317" s="1"/>
      <c r="AHW317" s="1"/>
      <c r="AHX317" s="1"/>
      <c r="AHY317" s="1"/>
      <c r="AHZ317" s="1"/>
      <c r="AIA317" s="1"/>
      <c r="AIB317" s="1"/>
      <c r="AIC317" s="1"/>
      <c r="AID317" s="1"/>
      <c r="AIE317" s="1"/>
      <c r="AIF317" s="1"/>
      <c r="AIG317" s="1"/>
      <c r="AIH317" s="1"/>
      <c r="AII317" s="1"/>
      <c r="AIJ317" s="1"/>
      <c r="AIK317" s="1"/>
      <c r="AIL317" s="1"/>
      <c r="AIM317" s="1"/>
      <c r="AIN317" s="1"/>
      <c r="AIO317" s="1"/>
      <c r="AIP317" s="1"/>
      <c r="AIQ317" s="1"/>
      <c r="AIR317" s="1"/>
      <c r="AIS317" s="1"/>
      <c r="AIT317" s="1"/>
      <c r="AIU317" s="1"/>
      <c r="AIV317" s="1"/>
      <c r="AIW317" s="1"/>
      <c r="AIX317" s="1"/>
      <c r="AIY317" s="1"/>
      <c r="AIZ317" s="1"/>
      <c r="AJA317" s="1"/>
      <c r="AJB317" s="1"/>
      <c r="AJC317" s="1"/>
      <c r="AJD317" s="1"/>
      <c r="AJE317" s="1"/>
      <c r="AJF317" s="1"/>
      <c r="AJG317" s="1"/>
      <c r="AJH317" s="1"/>
      <c r="AJI317" s="1"/>
      <c r="AJJ317" s="1"/>
      <c r="AJK317" s="1"/>
      <c r="AJL317" s="1"/>
      <c r="AJM317" s="1"/>
      <c r="AJN317" s="1"/>
      <c r="AJO317" s="1"/>
      <c r="AJP317" s="1"/>
      <c r="AJQ317" s="1"/>
      <c r="AJR317" s="1"/>
      <c r="AJS317" s="1"/>
      <c r="AJT317" s="1"/>
      <c r="AJU317" s="1"/>
      <c r="AJV317" s="1"/>
      <c r="AJW317" s="1"/>
      <c r="AJX317" s="1"/>
      <c r="AJY317" s="1"/>
      <c r="AJZ317" s="1"/>
      <c r="AKA317" s="1"/>
      <c r="AKB317" s="1"/>
      <c r="AKC317" s="1"/>
      <c r="AKD317" s="1"/>
      <c r="AKE317" s="1"/>
      <c r="AKF317" s="1"/>
      <c r="AKG317" s="1"/>
      <c r="AKH317" s="1"/>
      <c r="AKI317" s="1"/>
      <c r="AKJ317" s="1"/>
      <c r="AKK317" s="1"/>
      <c r="AKL317" s="1"/>
      <c r="AKM317" s="1"/>
      <c r="AKN317" s="1"/>
      <c r="AKO317" s="1"/>
      <c r="AKP317" s="1"/>
      <c r="AKQ317" s="1"/>
      <c r="AKR317" s="1"/>
      <c r="AKS317" s="1"/>
      <c r="AKT317" s="1"/>
      <c r="AKU317" s="1"/>
      <c r="AKV317" s="1"/>
      <c r="AKW317" s="1"/>
      <c r="AKX317" s="1"/>
      <c r="AKY317" s="1"/>
      <c r="AKZ317" s="1"/>
      <c r="ALA317" s="1"/>
      <c r="ALB317" s="1"/>
      <c r="ALC317" s="1"/>
      <c r="ALD317" s="1"/>
      <c r="ALE317" s="1"/>
      <c r="ALF317" s="1"/>
      <c r="ALG317" s="1"/>
      <c r="ALH317" s="1"/>
      <c r="ALI317" s="1"/>
      <c r="ALJ317" s="1"/>
      <c r="ALK317" s="1"/>
      <c r="ALL317" s="1"/>
      <c r="ALM317" s="1"/>
      <c r="ALN317" s="1"/>
      <c r="ALO317" s="1"/>
      <c r="ALP317" s="1"/>
      <c r="ALQ317" s="1"/>
      <c r="ALR317" s="1"/>
      <c r="ALS317" s="1"/>
      <c r="ALT317" s="1"/>
      <c r="ALU317" s="1"/>
      <c r="ALV317" s="1"/>
      <c r="ALW317" s="1"/>
      <c r="ALX317" s="1"/>
      <c r="ALY317" s="1"/>
      <c r="ALZ317" s="1"/>
      <c r="AMA317" s="1"/>
      <c r="AMB317" s="1"/>
      <c r="AMC317" s="1"/>
      <c r="AMD317" s="1"/>
      <c r="AME317" s="1"/>
      <c r="AMF317" s="1"/>
      <c r="AMG317" s="1"/>
      <c r="AMH317" s="1"/>
      <c r="AMI317" s="1"/>
      <c r="AMJ317" s="1"/>
      <c r="AMK317" s="1"/>
      <c r="AML317" s="1"/>
      <c r="AMM317" s="1"/>
      <c r="AMN317" s="1"/>
      <c r="AMO317" s="1"/>
      <c r="AMP317" s="1"/>
      <c r="AMQ317" s="1"/>
      <c r="AMR317" s="1"/>
      <c r="AMS317" s="1"/>
      <c r="AMT317" s="1"/>
      <c r="AMU317" s="1"/>
      <c r="AMV317" s="1"/>
      <c r="AMW317" s="1"/>
      <c r="AMX317" s="1"/>
      <c r="AMY317" s="1"/>
      <c r="AMZ317" s="1"/>
      <c r="ANA317" s="1"/>
      <c r="ANB317" s="1"/>
      <c r="ANC317" s="1"/>
      <c r="AND317" s="1"/>
      <c r="ANE317" s="1"/>
      <c r="ANF317" s="1"/>
      <c r="ANG317" s="1"/>
      <c r="ANH317" s="1"/>
      <c r="ANI317" s="1"/>
      <c r="ANJ317" s="1"/>
      <c r="ANK317" s="1"/>
      <c r="ANL317" s="1"/>
      <c r="ANM317" s="1"/>
      <c r="ANN317" s="1"/>
      <c r="ANO317" s="1"/>
      <c r="ANP317" s="1"/>
      <c r="ANQ317" s="1"/>
      <c r="ANR317" s="1"/>
      <c r="ANS317" s="1"/>
      <c r="ANT317" s="1"/>
      <c r="ANU317" s="1"/>
      <c r="ANV317" s="1"/>
      <c r="ANW317" s="1"/>
      <c r="ANX317" s="1"/>
      <c r="ANY317" s="1"/>
      <c r="ANZ317" s="1"/>
      <c r="AOA317" s="1"/>
      <c r="AOB317" s="1"/>
      <c r="AOC317" s="1"/>
      <c r="AOD317" s="1"/>
      <c r="AOE317" s="1"/>
      <c r="AOF317" s="1"/>
      <c r="AOG317" s="1"/>
      <c r="AOH317" s="1"/>
      <c r="AOI317" s="1"/>
      <c r="AOJ317" s="1"/>
      <c r="AOK317" s="1"/>
      <c r="AOL317" s="1"/>
      <c r="AOM317" s="1"/>
      <c r="AON317" s="1"/>
      <c r="AOO317" s="1"/>
      <c r="AOP317" s="1"/>
      <c r="AOQ317" s="1"/>
      <c r="AOR317" s="1"/>
      <c r="AOS317" s="1"/>
      <c r="AOT317" s="1"/>
      <c r="AOU317" s="1"/>
      <c r="AOV317" s="1"/>
      <c r="AOW317" s="1"/>
      <c r="AOX317" s="1"/>
      <c r="AOY317" s="1"/>
      <c r="AOZ317" s="1"/>
      <c r="APA317" s="1"/>
      <c r="APB317" s="1"/>
      <c r="APC317" s="1"/>
      <c r="APD317" s="1"/>
      <c r="APE317" s="1"/>
      <c r="APF317" s="1"/>
      <c r="APG317" s="1"/>
      <c r="APH317" s="1"/>
      <c r="API317" s="1"/>
      <c r="APJ317" s="1"/>
      <c r="APK317" s="1"/>
      <c r="APL317" s="1"/>
      <c r="APM317" s="1"/>
      <c r="APN317" s="1"/>
      <c r="APO317" s="1"/>
      <c r="APP317" s="1"/>
      <c r="APQ317" s="1"/>
      <c r="APR317" s="1"/>
      <c r="APS317" s="1"/>
      <c r="APT317" s="1"/>
      <c r="APU317" s="1"/>
      <c r="APV317" s="1"/>
      <c r="APW317" s="1"/>
      <c r="APX317" s="1"/>
      <c r="APY317" s="1"/>
      <c r="APZ317" s="1"/>
      <c r="AQA317" s="1"/>
      <c r="AQB317" s="1"/>
      <c r="AQC317" s="1"/>
      <c r="AQD317" s="1"/>
      <c r="AQE317" s="1"/>
      <c r="AQF317" s="1"/>
      <c r="AQG317" s="1"/>
      <c r="AQH317" s="1"/>
      <c r="AQI317" s="1"/>
      <c r="AQJ317" s="1"/>
      <c r="AQK317" s="1"/>
      <c r="AQL317" s="1"/>
      <c r="AQM317" s="1"/>
      <c r="AQN317" s="1"/>
      <c r="AQO317" s="1"/>
      <c r="AQP317" s="1"/>
      <c r="AQQ317" s="1"/>
      <c r="AQR317" s="1"/>
      <c r="AQS317" s="1"/>
      <c r="AQT317" s="1"/>
      <c r="AQU317" s="1"/>
      <c r="AQV317" s="1"/>
      <c r="AQW317" s="1"/>
      <c r="AQX317" s="1"/>
      <c r="AQY317" s="1"/>
      <c r="AQZ317" s="1"/>
      <c r="ARA317" s="1"/>
      <c r="ARB317" s="1"/>
      <c r="ARC317" s="1"/>
      <c r="ARD317" s="1"/>
      <c r="ARE317" s="1"/>
      <c r="ARF317" s="1"/>
      <c r="ARG317" s="1"/>
      <c r="ARH317" s="1"/>
      <c r="ARI317" s="1"/>
      <c r="ARJ317" s="1"/>
      <c r="ARK317" s="1"/>
      <c r="ARL317" s="1"/>
      <c r="ARM317" s="1"/>
      <c r="ARN317" s="1"/>
      <c r="ARO317" s="1"/>
      <c r="ARP317" s="1"/>
      <c r="ARQ317" s="1"/>
      <c r="ARR317" s="1"/>
      <c r="ARS317" s="1"/>
      <c r="ART317" s="1"/>
      <c r="ARU317" s="1"/>
      <c r="ARV317" s="1"/>
      <c r="ARW317" s="1"/>
      <c r="ARX317" s="1"/>
      <c r="ARY317" s="1"/>
      <c r="ARZ317" s="1"/>
      <c r="ASA317" s="1"/>
      <c r="ASB317" s="1"/>
      <c r="ASC317" s="1"/>
      <c r="ASD317" s="1"/>
      <c r="ASE317" s="1"/>
      <c r="ASF317" s="1"/>
      <c r="ASG317" s="1"/>
      <c r="ASH317" s="1"/>
      <c r="ASI317" s="1"/>
      <c r="ASJ317" s="1"/>
      <c r="ASK317" s="1"/>
      <c r="ASL317" s="1"/>
      <c r="ASM317" s="1"/>
      <c r="ASN317" s="1"/>
      <c r="ASO317" s="1"/>
      <c r="ASP317" s="1"/>
      <c r="ASQ317" s="1"/>
      <c r="ASR317" s="1"/>
      <c r="ASS317" s="1"/>
      <c r="AST317" s="1"/>
      <c r="ASU317" s="1"/>
      <c r="ASV317" s="1"/>
      <c r="ASW317" s="1"/>
      <c r="ASX317" s="1"/>
      <c r="ASY317" s="1"/>
      <c r="ASZ317" s="1"/>
      <c r="ATA317" s="1"/>
      <c r="ATB317" s="1"/>
      <c r="ATC317" s="1"/>
      <c r="ATD317" s="1"/>
      <c r="ATE317" s="1"/>
      <c r="ATF317" s="1"/>
      <c r="ATG317" s="1"/>
      <c r="ATH317" s="1"/>
      <c r="ATI317" s="1"/>
      <c r="ATJ317" s="1"/>
      <c r="ATK317" s="1"/>
      <c r="ATL317" s="1"/>
      <c r="ATM317" s="1"/>
      <c r="ATN317" s="1"/>
      <c r="ATO317" s="1"/>
      <c r="ATP317" s="1"/>
      <c r="ATQ317" s="1"/>
      <c r="ATR317" s="1"/>
      <c r="ATS317" s="1"/>
      <c r="ATT317" s="1"/>
      <c r="ATU317" s="1"/>
      <c r="ATV317" s="1"/>
      <c r="ATW317" s="1"/>
      <c r="ATX317" s="1"/>
      <c r="ATY317" s="1"/>
      <c r="ATZ317" s="1"/>
      <c r="AUA317" s="1"/>
      <c r="AUB317" s="1"/>
      <c r="AUC317" s="1"/>
      <c r="AUD317" s="1"/>
      <c r="AUE317" s="1"/>
      <c r="AUF317" s="1"/>
      <c r="AUG317" s="1"/>
      <c r="AUH317" s="1"/>
      <c r="AUI317" s="1"/>
      <c r="AUJ317" s="1"/>
      <c r="AUK317" s="1"/>
      <c r="AUL317" s="1"/>
      <c r="AUM317" s="1"/>
      <c r="AUN317" s="1"/>
      <c r="AUO317" s="1"/>
      <c r="AUP317" s="1"/>
      <c r="AUQ317" s="1"/>
      <c r="AUR317" s="1"/>
      <c r="AUS317" s="1"/>
      <c r="AUT317" s="1"/>
      <c r="AUU317" s="1"/>
      <c r="AUV317" s="1"/>
      <c r="AUW317" s="1"/>
      <c r="AUX317" s="1"/>
      <c r="AUY317" s="1"/>
      <c r="AUZ317" s="1"/>
      <c r="AVA317" s="1"/>
      <c r="AVB317" s="1"/>
      <c r="AVC317" s="1"/>
      <c r="AVD317" s="1"/>
      <c r="AVE317" s="1"/>
      <c r="AVF317" s="1"/>
      <c r="AVG317" s="1"/>
      <c r="AVH317" s="1"/>
      <c r="AVI317" s="1"/>
      <c r="AVJ317" s="1"/>
      <c r="AVK317" s="1"/>
      <c r="AVL317" s="1"/>
      <c r="AVM317" s="1"/>
      <c r="AVN317" s="1"/>
      <c r="AVO317" s="1"/>
      <c r="AVP317" s="1"/>
      <c r="AVQ317" s="1"/>
      <c r="AVR317" s="1"/>
      <c r="AVS317" s="1"/>
      <c r="AVT317" s="1"/>
      <c r="AVU317" s="1"/>
      <c r="AVV317" s="1"/>
      <c r="AVW317" s="1"/>
      <c r="AVX317" s="1"/>
      <c r="AVY317" s="1"/>
      <c r="AVZ317" s="1"/>
      <c r="AWA317" s="1"/>
      <c r="AWB317" s="1"/>
      <c r="AWC317" s="1"/>
      <c r="AWD317" s="1"/>
      <c r="AWE317" s="1"/>
      <c r="AWF317" s="1"/>
      <c r="AWG317" s="1"/>
      <c r="AWH317" s="1"/>
      <c r="AWI317" s="1"/>
      <c r="AWJ317" s="1"/>
      <c r="AWK317" s="1"/>
      <c r="AWL317" s="1"/>
      <c r="AWM317" s="1"/>
      <c r="AWN317" s="1"/>
      <c r="AWO317" s="1"/>
      <c r="AWP317" s="1"/>
      <c r="AWQ317" s="1"/>
      <c r="AWR317" s="1"/>
      <c r="AWS317" s="1"/>
      <c r="AWT317" s="1"/>
      <c r="AWU317" s="1"/>
      <c r="AWV317" s="1"/>
      <c r="AWW317" s="1"/>
      <c r="AWX317" s="1"/>
      <c r="AWY317" s="1"/>
      <c r="AWZ317" s="1"/>
      <c r="AXA317" s="1"/>
      <c r="AXB317" s="1"/>
      <c r="AXC317" s="1"/>
      <c r="AXD317" s="1"/>
      <c r="AXE317" s="1"/>
      <c r="AXF317" s="1"/>
      <c r="AXG317" s="1"/>
      <c r="AXH317" s="1"/>
      <c r="AXI317" s="1"/>
      <c r="AXJ317" s="1"/>
      <c r="AXK317" s="1"/>
      <c r="AXL317" s="1"/>
      <c r="AXM317" s="1"/>
      <c r="AXN317" s="1"/>
      <c r="AXO317" s="1"/>
      <c r="AXP317" s="1"/>
      <c r="AXQ317" s="1"/>
      <c r="AXR317" s="1"/>
      <c r="AXS317" s="1"/>
      <c r="AXT317" s="1"/>
      <c r="AXU317" s="1"/>
      <c r="AXV317" s="1"/>
      <c r="AXW317" s="1"/>
      <c r="AXX317" s="1"/>
      <c r="AXY317" s="1"/>
      <c r="AXZ317" s="1"/>
      <c r="AYA317" s="1"/>
      <c r="AYB317" s="1"/>
      <c r="AYC317" s="1"/>
      <c r="AYD317" s="1"/>
      <c r="AYE317" s="1"/>
      <c r="AYF317" s="1"/>
      <c r="AYG317" s="1"/>
      <c r="AYH317" s="1"/>
      <c r="AYI317" s="1"/>
      <c r="AYJ317" s="1"/>
      <c r="AYK317" s="1"/>
      <c r="AYL317" s="1"/>
      <c r="AYM317" s="1"/>
      <c r="AYN317" s="1"/>
      <c r="AYO317" s="1"/>
      <c r="AYP317" s="1"/>
      <c r="AYQ317" s="1"/>
      <c r="AYR317" s="1"/>
      <c r="AYS317" s="1"/>
      <c r="AYT317" s="1"/>
      <c r="AYU317" s="1"/>
      <c r="AYV317" s="1"/>
      <c r="AYW317" s="1"/>
      <c r="AYX317" s="1"/>
      <c r="AYY317" s="1"/>
      <c r="AYZ317" s="1"/>
      <c r="AZA317" s="1"/>
      <c r="AZB317" s="1"/>
      <c r="AZC317" s="1"/>
      <c r="AZD317" s="1"/>
      <c r="AZE317" s="1"/>
      <c r="AZF317" s="1"/>
      <c r="AZG317" s="1"/>
      <c r="AZH317" s="1"/>
      <c r="AZI317" s="1"/>
      <c r="AZJ317" s="1"/>
      <c r="AZK317" s="1"/>
      <c r="AZL317" s="1"/>
      <c r="AZM317" s="1"/>
      <c r="AZN317" s="1"/>
      <c r="AZO317" s="1"/>
      <c r="AZP317" s="1"/>
      <c r="AZQ317" s="1"/>
      <c r="AZR317" s="1"/>
      <c r="AZS317" s="1"/>
      <c r="AZT317" s="1"/>
      <c r="AZU317" s="1"/>
      <c r="AZV317" s="1"/>
      <c r="AZW317" s="1"/>
      <c r="AZX317" s="1"/>
      <c r="AZY317" s="1"/>
      <c r="AZZ317" s="1"/>
      <c r="BAA317" s="1"/>
      <c r="BAB317" s="1"/>
      <c r="BAC317" s="1"/>
      <c r="BAD317" s="1"/>
      <c r="BAE317" s="1"/>
      <c r="BAF317" s="1"/>
      <c r="BAG317" s="1"/>
      <c r="BAH317" s="1"/>
      <c r="BAI317" s="1"/>
      <c r="BAJ317" s="1"/>
      <c r="BAK317" s="1"/>
      <c r="BAL317" s="1"/>
      <c r="BAM317" s="1"/>
      <c r="BAN317" s="1"/>
      <c r="BAO317" s="1"/>
      <c r="BAP317" s="1"/>
      <c r="BAQ317" s="1"/>
      <c r="BAR317" s="1"/>
      <c r="BAS317" s="1"/>
      <c r="BAT317" s="1"/>
      <c r="BAU317" s="1"/>
      <c r="BAV317" s="1"/>
      <c r="BAW317" s="1"/>
      <c r="BAX317" s="1"/>
      <c r="BAY317" s="1"/>
      <c r="BAZ317" s="1"/>
      <c r="BBA317" s="1"/>
      <c r="BBB317" s="1"/>
      <c r="BBC317" s="1"/>
      <c r="BBD317" s="1"/>
      <c r="BBE317" s="1"/>
      <c r="BBF317" s="1"/>
      <c r="BBG317" s="1"/>
      <c r="BBH317" s="1"/>
      <c r="BBI317" s="1"/>
      <c r="BBJ317" s="1"/>
      <c r="BBK317" s="1"/>
      <c r="BBL317" s="1"/>
      <c r="BBM317" s="1"/>
      <c r="BBN317" s="1"/>
      <c r="BBO317" s="1"/>
      <c r="BBP317" s="1"/>
      <c r="BBQ317" s="1"/>
      <c r="BBR317" s="1"/>
      <c r="BBS317" s="1"/>
      <c r="BBT317" s="1"/>
      <c r="BBU317" s="1"/>
      <c r="BBV317" s="1"/>
      <c r="BBW317" s="1"/>
      <c r="BBX317" s="1"/>
      <c r="BBY317" s="1"/>
      <c r="BBZ317" s="1"/>
      <c r="BCA317" s="1"/>
      <c r="BCB317" s="1"/>
      <c r="BCC317" s="1"/>
      <c r="BCD317" s="1"/>
      <c r="BCE317" s="1"/>
      <c r="BCF317" s="1"/>
      <c r="BCG317" s="1"/>
      <c r="BCH317" s="1"/>
      <c r="BCI317" s="1"/>
      <c r="BCJ317" s="1"/>
      <c r="BCK317" s="1"/>
      <c r="BCL317" s="1"/>
      <c r="BCM317" s="1"/>
      <c r="BCN317" s="1"/>
      <c r="BCO317" s="1"/>
      <c r="BCP317" s="1"/>
      <c r="BCQ317" s="1"/>
      <c r="BCR317" s="1"/>
      <c r="BCS317" s="1"/>
      <c r="BCT317" s="1"/>
      <c r="BCU317" s="1"/>
      <c r="BCV317" s="1"/>
      <c r="BCW317" s="1"/>
      <c r="BCX317" s="1"/>
      <c r="BCY317" s="1"/>
      <c r="BCZ317" s="1"/>
      <c r="BDA317" s="1"/>
      <c r="BDB317" s="1"/>
      <c r="BDC317" s="1"/>
      <c r="BDD317" s="1"/>
      <c r="BDE317" s="1"/>
      <c r="BDF317" s="1"/>
      <c r="BDG317" s="1"/>
      <c r="BDH317" s="1"/>
      <c r="BDI317" s="1"/>
      <c r="BDJ317" s="1"/>
      <c r="BDK317" s="1"/>
      <c r="BDL317" s="1"/>
      <c r="BDM317" s="1"/>
      <c r="BDN317" s="1"/>
      <c r="BDO317" s="1"/>
      <c r="BDP317" s="1"/>
      <c r="BDQ317" s="1"/>
      <c r="BDR317" s="1"/>
      <c r="BDS317" s="1"/>
      <c r="BDT317" s="1"/>
      <c r="BDU317" s="1"/>
      <c r="BDV317" s="1"/>
      <c r="BDW317" s="1"/>
      <c r="BDX317" s="1"/>
      <c r="BDY317" s="1"/>
      <c r="BDZ317" s="1"/>
      <c r="BEA317" s="1"/>
      <c r="BEB317" s="1"/>
      <c r="BEC317" s="1"/>
      <c r="BED317" s="1"/>
      <c r="BEE317" s="1"/>
      <c r="BEF317" s="1"/>
      <c r="BEG317" s="1"/>
      <c r="BEH317" s="1"/>
      <c r="BEI317" s="1"/>
      <c r="BEJ317" s="1"/>
      <c r="BEK317" s="1"/>
      <c r="BEL317" s="1"/>
      <c r="BEM317" s="1"/>
      <c r="BEN317" s="1"/>
      <c r="BEO317" s="1"/>
      <c r="BEP317" s="1"/>
      <c r="BEQ317" s="1"/>
      <c r="BER317" s="1"/>
      <c r="BES317" s="1"/>
      <c r="BET317" s="1"/>
      <c r="BEU317" s="1"/>
      <c r="BEV317" s="1"/>
      <c r="BEW317" s="1"/>
      <c r="BEX317" s="1"/>
      <c r="BEY317" s="1"/>
      <c r="BEZ317" s="1"/>
      <c r="BFA317" s="1"/>
      <c r="BFB317" s="1"/>
      <c r="BFC317" s="1"/>
      <c r="BFD317" s="1"/>
      <c r="BFE317" s="1"/>
      <c r="BFF317" s="1"/>
      <c r="BFG317" s="1"/>
      <c r="BFH317" s="1"/>
      <c r="BFI317" s="1"/>
      <c r="BFJ317" s="1"/>
      <c r="BFK317" s="1"/>
      <c r="BFL317" s="1"/>
      <c r="BFM317" s="1"/>
      <c r="BFN317" s="1"/>
      <c r="BFO317" s="1"/>
      <c r="BFP317" s="1"/>
      <c r="BFQ317" s="1"/>
      <c r="BFR317" s="1"/>
      <c r="BFS317" s="1"/>
      <c r="BFT317" s="1"/>
      <c r="BFU317" s="1"/>
      <c r="BFV317" s="1"/>
      <c r="BFW317" s="1"/>
      <c r="BFX317" s="1"/>
      <c r="BFY317" s="1"/>
      <c r="BFZ317" s="1"/>
      <c r="BGA317" s="1"/>
      <c r="BGB317" s="1"/>
      <c r="BGC317" s="1"/>
      <c r="BGD317" s="1"/>
      <c r="BGE317" s="1"/>
      <c r="BGF317" s="1"/>
      <c r="BGG317" s="1"/>
      <c r="BGH317" s="1"/>
      <c r="BGI317" s="1"/>
      <c r="BGJ317" s="1"/>
      <c r="BGK317" s="1"/>
      <c r="BGL317" s="1"/>
      <c r="BGM317" s="1"/>
      <c r="BGN317" s="1"/>
      <c r="BGO317" s="1"/>
      <c r="BGP317" s="1"/>
      <c r="BGQ317" s="1"/>
      <c r="BGR317" s="1"/>
      <c r="BGS317" s="1"/>
      <c r="BGT317" s="1"/>
      <c r="BGU317" s="1"/>
      <c r="BGV317" s="1"/>
      <c r="BGW317" s="1"/>
      <c r="BGX317" s="1"/>
      <c r="BGY317" s="1"/>
      <c r="BGZ317" s="1"/>
      <c r="BHA317" s="1"/>
      <c r="BHB317" s="1"/>
      <c r="BHC317" s="1"/>
      <c r="BHD317" s="1"/>
      <c r="BHE317" s="1"/>
      <c r="BHF317" s="1"/>
      <c r="BHG317" s="1"/>
      <c r="BHH317" s="1"/>
      <c r="BHI317" s="1"/>
      <c r="BHJ317" s="1"/>
      <c r="BHK317" s="1"/>
      <c r="BHL317" s="1"/>
      <c r="BHM317" s="1"/>
      <c r="BHN317" s="1"/>
      <c r="BHO317" s="1"/>
      <c r="BHP317" s="1"/>
      <c r="BHQ317" s="1"/>
      <c r="BHR317" s="1"/>
      <c r="BHS317" s="1"/>
      <c r="BHT317" s="1"/>
      <c r="BHU317" s="1"/>
      <c r="BHV317" s="1"/>
      <c r="BHW317" s="1"/>
      <c r="BHX317" s="1"/>
      <c r="BHY317" s="1"/>
      <c r="BHZ317" s="1"/>
      <c r="BIA317" s="1"/>
      <c r="BIB317" s="1"/>
      <c r="BIC317" s="1"/>
      <c r="BID317" s="1"/>
      <c r="BIE317" s="1"/>
      <c r="BIF317" s="1"/>
      <c r="BIG317" s="1"/>
      <c r="BIH317" s="1"/>
      <c r="BII317" s="1"/>
      <c r="BIJ317" s="1"/>
      <c r="BIK317" s="1"/>
      <c r="BIL317" s="1"/>
      <c r="BIM317" s="1"/>
      <c r="BIN317" s="1"/>
      <c r="BIO317" s="1"/>
      <c r="BIP317" s="1"/>
      <c r="BIQ317" s="1"/>
      <c r="BIR317" s="1"/>
      <c r="BIS317" s="1"/>
      <c r="BIT317" s="1"/>
      <c r="BIU317" s="1"/>
      <c r="BIV317" s="1"/>
      <c r="BIW317" s="1"/>
      <c r="BIX317" s="1"/>
      <c r="BIY317" s="1"/>
      <c r="BIZ317" s="1"/>
      <c r="BJA317" s="1"/>
      <c r="BJB317" s="1"/>
      <c r="BJC317" s="1"/>
      <c r="BJD317" s="1"/>
      <c r="BJE317" s="1"/>
      <c r="BJF317" s="1"/>
      <c r="BJG317" s="1"/>
      <c r="BJH317" s="1"/>
      <c r="BJI317" s="1"/>
      <c r="BJJ317" s="1"/>
      <c r="BJK317" s="1"/>
      <c r="BJL317" s="1"/>
      <c r="BJM317" s="1"/>
      <c r="BJN317" s="1"/>
      <c r="BJO317" s="1"/>
      <c r="BJP317" s="1"/>
      <c r="BJQ317" s="1"/>
      <c r="BJR317" s="1"/>
      <c r="BJS317" s="1"/>
      <c r="BJT317" s="1"/>
      <c r="BJU317" s="1"/>
      <c r="BJV317" s="1"/>
      <c r="BJW317" s="1"/>
      <c r="BJX317" s="1"/>
      <c r="BJY317" s="1"/>
      <c r="BJZ317" s="1"/>
      <c r="BKA317" s="1"/>
      <c r="BKB317" s="1"/>
      <c r="BKC317" s="1"/>
      <c r="BKD317" s="1"/>
      <c r="BKE317" s="1"/>
      <c r="BKF317" s="1"/>
      <c r="BKG317" s="1"/>
      <c r="BKH317" s="1"/>
      <c r="BKI317" s="1"/>
      <c r="BKJ317" s="1"/>
      <c r="BKK317" s="1"/>
      <c r="BKL317" s="1"/>
      <c r="BKM317" s="1"/>
      <c r="BKN317" s="1"/>
      <c r="BKO317" s="1"/>
      <c r="BKP317" s="1"/>
      <c r="BKQ317" s="1"/>
      <c r="BKR317" s="1"/>
      <c r="BKS317" s="1"/>
      <c r="BKT317" s="1"/>
      <c r="BKU317" s="1"/>
      <c r="BKV317" s="1"/>
      <c r="BKW317" s="1"/>
      <c r="BKX317" s="1"/>
      <c r="BKY317" s="1"/>
      <c r="BKZ317" s="1"/>
      <c r="BLA317" s="1"/>
      <c r="BLB317" s="1"/>
      <c r="BLC317" s="1"/>
      <c r="BLD317" s="1"/>
      <c r="BLE317" s="1"/>
      <c r="BLF317" s="1"/>
      <c r="BLG317" s="1"/>
      <c r="BLH317" s="1"/>
      <c r="BLI317" s="1"/>
      <c r="BLJ317" s="1"/>
      <c r="BLK317" s="1"/>
      <c r="BLL317" s="1"/>
      <c r="BLM317" s="1"/>
      <c r="BLN317" s="1"/>
      <c r="BLO317" s="1"/>
      <c r="BLP317" s="1"/>
      <c r="BLQ317" s="1"/>
      <c r="BLR317" s="1"/>
      <c r="BLS317" s="1"/>
      <c r="BLT317" s="1"/>
      <c r="BLU317" s="1"/>
      <c r="BLV317" s="1"/>
      <c r="BLW317" s="1"/>
      <c r="BLX317" s="1"/>
      <c r="BLY317" s="1"/>
      <c r="BLZ317" s="1"/>
      <c r="BMA317" s="1"/>
      <c r="BMB317" s="1"/>
      <c r="BMC317" s="1"/>
      <c r="BMD317" s="1"/>
      <c r="BME317" s="1"/>
      <c r="BMF317" s="1"/>
      <c r="BMG317" s="1"/>
      <c r="BMH317" s="1"/>
      <c r="BMI317" s="1"/>
      <c r="BMJ317" s="1"/>
      <c r="BMK317" s="1"/>
      <c r="BML317" s="1"/>
      <c r="BMM317" s="1"/>
      <c r="BMN317" s="1"/>
      <c r="BMO317" s="1"/>
      <c r="BMP317" s="1"/>
      <c r="BMQ317" s="1"/>
      <c r="BMR317" s="1"/>
      <c r="BMS317" s="1"/>
      <c r="BMT317" s="1"/>
      <c r="BMU317" s="1"/>
      <c r="BMV317" s="1"/>
      <c r="BMW317" s="1"/>
      <c r="BMX317" s="1"/>
      <c r="BMY317" s="1"/>
      <c r="BMZ317" s="1"/>
      <c r="BNA317" s="1"/>
      <c r="BNB317" s="1"/>
      <c r="BNC317" s="1"/>
      <c r="BND317" s="1"/>
      <c r="BNE317" s="1"/>
      <c r="BNF317" s="1"/>
      <c r="BNG317" s="1"/>
      <c r="BNH317" s="1"/>
      <c r="BNI317" s="1"/>
      <c r="BNJ317" s="1"/>
      <c r="BNK317" s="1"/>
      <c r="BNL317" s="1"/>
      <c r="BNM317" s="1"/>
      <c r="BNN317" s="1"/>
      <c r="BNO317" s="1"/>
      <c r="BNP317" s="1"/>
      <c r="BNQ317" s="1"/>
      <c r="BNR317" s="1"/>
      <c r="BNS317" s="1"/>
      <c r="BNT317" s="1"/>
      <c r="BNU317" s="1"/>
      <c r="BNV317" s="1"/>
      <c r="BNW317" s="1"/>
      <c r="BNX317" s="1"/>
      <c r="BNY317" s="1"/>
      <c r="BNZ317" s="1"/>
      <c r="BOA317" s="1"/>
      <c r="BOB317" s="1"/>
      <c r="BOC317" s="1"/>
      <c r="BOD317" s="1"/>
      <c r="BOE317" s="1"/>
      <c r="BOF317" s="1"/>
      <c r="BOG317" s="1"/>
      <c r="BOH317" s="1"/>
      <c r="BOI317" s="1"/>
      <c r="BOJ317" s="1"/>
      <c r="BOK317" s="1"/>
      <c r="BOL317" s="1"/>
      <c r="BOM317" s="1"/>
      <c r="BON317" s="1"/>
      <c r="BOO317" s="1"/>
      <c r="BOP317" s="1"/>
      <c r="BOQ317" s="1"/>
      <c r="BOR317" s="1"/>
      <c r="BOS317" s="1"/>
      <c r="BOT317" s="1"/>
      <c r="BOU317" s="1"/>
      <c r="BOV317" s="1"/>
      <c r="BOW317" s="1"/>
      <c r="BOX317" s="1"/>
      <c r="BOY317" s="1"/>
      <c r="BOZ317" s="1"/>
      <c r="BPA317" s="1"/>
      <c r="BPB317" s="1"/>
      <c r="BPC317" s="1"/>
      <c r="BPD317" s="1"/>
      <c r="BPE317" s="1"/>
      <c r="BPF317" s="1"/>
      <c r="BPG317" s="1"/>
      <c r="BPH317" s="1"/>
      <c r="BPI317" s="1"/>
      <c r="BPJ317" s="1"/>
      <c r="BPK317" s="1"/>
      <c r="BPL317" s="1"/>
      <c r="BPM317" s="1"/>
      <c r="BPN317" s="1"/>
      <c r="BPO317" s="1"/>
      <c r="BPP317" s="1"/>
      <c r="BPQ317" s="1"/>
      <c r="BPR317" s="1"/>
      <c r="BPS317" s="1"/>
      <c r="BPT317" s="1"/>
      <c r="BPU317" s="1"/>
      <c r="BPV317" s="1"/>
      <c r="BPW317" s="1"/>
      <c r="BPX317" s="1"/>
      <c r="BPY317" s="1"/>
      <c r="BPZ317" s="1"/>
      <c r="BQA317" s="1"/>
      <c r="BQB317" s="1"/>
      <c r="BQC317" s="1"/>
      <c r="BQD317" s="1"/>
      <c r="BQE317" s="1"/>
      <c r="BQF317" s="1"/>
      <c r="BQG317" s="1"/>
      <c r="BQH317" s="1"/>
      <c r="BQI317" s="1"/>
      <c r="BQJ317" s="1"/>
      <c r="BQK317" s="1"/>
      <c r="BQL317" s="1"/>
      <c r="BQM317" s="1"/>
      <c r="BQN317" s="1"/>
      <c r="BQO317" s="1"/>
      <c r="BQP317" s="1"/>
      <c r="BQQ317" s="1"/>
      <c r="BQR317" s="1"/>
      <c r="BQS317" s="1"/>
      <c r="BQT317" s="1"/>
      <c r="BQU317" s="1"/>
      <c r="BQV317" s="1"/>
      <c r="BQW317" s="1"/>
      <c r="BQX317" s="1"/>
      <c r="BQY317" s="1"/>
      <c r="BQZ317" s="1"/>
      <c r="BRA317" s="1"/>
      <c r="BRB317" s="1"/>
      <c r="BRC317" s="1"/>
      <c r="BRD317" s="1"/>
      <c r="BRE317" s="1"/>
      <c r="BRF317" s="1"/>
      <c r="BRG317" s="1"/>
      <c r="BRH317" s="1"/>
      <c r="BRI317" s="1"/>
      <c r="BRJ317" s="1"/>
      <c r="BRK317" s="1"/>
      <c r="BRL317" s="1"/>
      <c r="BRM317" s="1"/>
      <c r="BRN317" s="1"/>
      <c r="BRO317" s="1"/>
      <c r="BRP317" s="1"/>
      <c r="BRQ317" s="1"/>
      <c r="BRR317" s="1"/>
      <c r="BRS317" s="1"/>
      <c r="BRT317" s="1"/>
      <c r="BRU317" s="1"/>
      <c r="BRV317" s="1"/>
      <c r="BRW317" s="1"/>
      <c r="BRX317" s="1"/>
      <c r="BRY317" s="1"/>
      <c r="BRZ317" s="1"/>
      <c r="BSA317" s="1"/>
      <c r="BSB317" s="1"/>
      <c r="BSC317" s="1"/>
      <c r="BSD317" s="1"/>
      <c r="BSE317" s="1"/>
      <c r="BSF317" s="1"/>
      <c r="BSG317" s="1"/>
      <c r="BSH317" s="1"/>
      <c r="BSI317" s="1"/>
      <c r="BSJ317" s="1"/>
      <c r="BSK317" s="1"/>
      <c r="BSL317" s="1"/>
      <c r="BSM317" s="1"/>
      <c r="BSN317" s="1"/>
      <c r="BSO317" s="1"/>
      <c r="BSP317" s="1"/>
      <c r="BSQ317" s="1"/>
      <c r="BSR317" s="1"/>
      <c r="BSS317" s="1"/>
      <c r="BST317" s="1"/>
      <c r="BSU317" s="1"/>
      <c r="BSV317" s="1"/>
      <c r="BSW317" s="1"/>
      <c r="BSX317" s="1"/>
      <c r="BSY317" s="1"/>
      <c r="BSZ317" s="1"/>
      <c r="BTA317" s="1"/>
      <c r="BTB317" s="1"/>
      <c r="BTC317" s="1"/>
      <c r="BTD317" s="1"/>
      <c r="BTE317" s="1"/>
      <c r="BTF317" s="1"/>
      <c r="BTG317" s="1"/>
      <c r="BTH317" s="1"/>
      <c r="BTI317" s="1"/>
      <c r="BTJ317" s="1"/>
      <c r="BTK317" s="1"/>
      <c r="BTL317" s="1"/>
      <c r="BTM317" s="1"/>
      <c r="BTN317" s="1"/>
      <c r="BTO317" s="1"/>
      <c r="BTP317" s="1"/>
      <c r="BTQ317" s="1"/>
      <c r="BTR317" s="1"/>
      <c r="BTS317" s="1"/>
      <c r="BTT317" s="1"/>
      <c r="BTU317" s="1"/>
      <c r="BTV317" s="1"/>
      <c r="BTW317" s="1"/>
      <c r="BTX317" s="1"/>
      <c r="BTY317" s="1"/>
      <c r="BTZ317" s="1"/>
      <c r="BUA317" s="1"/>
      <c r="BUB317" s="1"/>
      <c r="BUC317" s="1"/>
      <c r="BUD317" s="1"/>
      <c r="BUE317" s="1"/>
      <c r="BUF317" s="1"/>
      <c r="BUG317" s="1"/>
      <c r="BUH317" s="1"/>
      <c r="BUI317" s="1"/>
      <c r="BUJ317" s="1"/>
      <c r="BUK317" s="1"/>
      <c r="BUL317" s="1"/>
      <c r="BUM317" s="1"/>
      <c r="BUN317" s="1"/>
      <c r="BUO317" s="1"/>
      <c r="BUP317" s="1"/>
      <c r="BUQ317" s="1"/>
      <c r="BUR317" s="1"/>
      <c r="BUS317" s="1"/>
      <c r="BUT317" s="1"/>
      <c r="BUU317" s="1"/>
      <c r="BUV317" s="1"/>
      <c r="BUW317" s="1"/>
      <c r="BUX317" s="1"/>
      <c r="BUY317" s="1"/>
      <c r="BUZ317" s="1"/>
      <c r="BVA317" s="1"/>
      <c r="BVB317" s="1"/>
      <c r="BVC317" s="1"/>
      <c r="BVD317" s="1"/>
      <c r="BVE317" s="1"/>
      <c r="BVF317" s="1"/>
      <c r="BVG317" s="1"/>
      <c r="BVH317" s="1"/>
      <c r="BVI317" s="1"/>
      <c r="BVJ317" s="1"/>
      <c r="BVK317" s="1"/>
      <c r="BVL317" s="1"/>
      <c r="BVM317" s="1"/>
      <c r="BVN317" s="1"/>
      <c r="BVO317" s="1"/>
      <c r="BVP317" s="1"/>
      <c r="BVQ317" s="1"/>
      <c r="BVR317" s="1"/>
      <c r="BVS317" s="1"/>
      <c r="BVT317" s="1"/>
      <c r="BVU317" s="1"/>
      <c r="BVV317" s="1"/>
      <c r="BVW317" s="1"/>
      <c r="BVX317" s="1"/>
      <c r="BVY317" s="1"/>
      <c r="BVZ317" s="1"/>
      <c r="BWA317" s="1"/>
      <c r="BWB317" s="1"/>
      <c r="BWC317" s="1"/>
      <c r="BWD317" s="1"/>
      <c r="BWE317" s="1"/>
      <c r="BWF317" s="1"/>
      <c r="BWG317" s="1"/>
      <c r="BWH317" s="1"/>
      <c r="BWI317" s="1"/>
      <c r="BWJ317" s="1"/>
      <c r="BWK317" s="1"/>
      <c r="BWL317" s="1"/>
      <c r="BWM317" s="1"/>
      <c r="BWN317" s="1"/>
      <c r="BWO317" s="1"/>
      <c r="BWP317" s="1"/>
      <c r="BWQ317" s="1"/>
      <c r="BWR317" s="1"/>
      <c r="BWS317" s="1"/>
      <c r="BWT317" s="1"/>
      <c r="BWU317" s="1"/>
      <c r="BWV317" s="1"/>
      <c r="BWW317" s="1"/>
      <c r="BWX317" s="1"/>
      <c r="BWY317" s="1"/>
      <c r="BWZ317" s="1"/>
      <c r="BXA317" s="1"/>
      <c r="BXB317" s="1"/>
      <c r="BXC317" s="1"/>
      <c r="BXD317" s="1"/>
      <c r="BXE317" s="1"/>
      <c r="BXF317" s="1"/>
      <c r="BXG317" s="1"/>
      <c r="BXH317" s="1"/>
      <c r="BXI317" s="1"/>
      <c r="BXJ317" s="1"/>
      <c r="BXK317" s="1"/>
      <c r="BXL317" s="1"/>
      <c r="BXM317" s="1"/>
      <c r="BXN317" s="1"/>
      <c r="BXO317" s="1"/>
      <c r="BXP317" s="1"/>
      <c r="BXQ317" s="1"/>
      <c r="BXR317" s="1"/>
      <c r="BXS317" s="1"/>
      <c r="BXT317" s="1"/>
      <c r="BXU317" s="1"/>
      <c r="BXV317" s="1"/>
      <c r="BXW317" s="1"/>
      <c r="BXX317" s="1"/>
      <c r="BXY317" s="1"/>
      <c r="BXZ317" s="1"/>
      <c r="BYA317" s="1"/>
      <c r="BYB317" s="1"/>
      <c r="BYC317" s="1"/>
      <c r="BYD317" s="1"/>
      <c r="BYE317" s="1"/>
      <c r="BYF317" s="1"/>
      <c r="BYG317" s="1"/>
      <c r="BYH317" s="1"/>
      <c r="BYI317" s="1"/>
      <c r="BYJ317" s="1"/>
      <c r="BYK317" s="1"/>
      <c r="BYL317" s="1"/>
      <c r="BYM317" s="1"/>
      <c r="BYN317" s="1"/>
      <c r="BYO317" s="1"/>
      <c r="BYP317" s="1"/>
      <c r="BYQ317" s="1"/>
      <c r="BYR317" s="1"/>
      <c r="BYS317" s="1"/>
      <c r="BYT317" s="1"/>
      <c r="BYU317" s="1"/>
      <c r="BYV317" s="1"/>
      <c r="BYW317" s="1"/>
      <c r="BYX317" s="1"/>
      <c r="BYY317" s="1"/>
      <c r="BYZ317" s="1"/>
      <c r="BZA317" s="1"/>
      <c r="BZB317" s="1"/>
      <c r="BZC317" s="1"/>
      <c r="BZD317" s="1"/>
      <c r="BZE317" s="1"/>
      <c r="BZF317" s="1"/>
      <c r="BZG317" s="1"/>
      <c r="BZH317" s="1"/>
      <c r="BZI317" s="1"/>
      <c r="BZJ317" s="1"/>
      <c r="BZK317" s="1"/>
      <c r="BZL317" s="1"/>
      <c r="BZM317" s="1"/>
      <c r="BZN317" s="1"/>
      <c r="BZO317" s="1"/>
      <c r="BZP317" s="1"/>
      <c r="BZQ317" s="1"/>
      <c r="BZR317" s="1"/>
      <c r="BZS317" s="1"/>
      <c r="BZT317" s="1"/>
      <c r="BZU317" s="1"/>
      <c r="BZV317" s="1"/>
      <c r="BZW317" s="1"/>
      <c r="BZX317" s="1"/>
      <c r="BZY317" s="1"/>
      <c r="BZZ317" s="1"/>
      <c r="CAA317" s="1"/>
      <c r="CAB317" s="1"/>
      <c r="CAC317" s="1"/>
      <c r="CAD317" s="1"/>
      <c r="CAE317" s="1"/>
      <c r="CAF317" s="1"/>
      <c r="CAG317" s="1"/>
      <c r="CAH317" s="1"/>
      <c r="CAI317" s="1"/>
      <c r="CAJ317" s="1"/>
      <c r="CAK317" s="1"/>
      <c r="CAL317" s="1"/>
      <c r="CAM317" s="1"/>
      <c r="CAN317" s="1"/>
      <c r="CAO317" s="1"/>
      <c r="CAP317" s="1"/>
      <c r="CAQ317" s="1"/>
      <c r="CAR317" s="1"/>
      <c r="CAS317" s="1"/>
      <c r="CAT317" s="1"/>
      <c r="CAU317" s="1"/>
      <c r="CAV317" s="1"/>
      <c r="CAW317" s="1"/>
      <c r="CAX317" s="1"/>
      <c r="CAY317" s="1"/>
      <c r="CAZ317" s="1"/>
      <c r="CBA317" s="1"/>
      <c r="CBB317" s="1"/>
      <c r="CBC317" s="1"/>
      <c r="CBD317" s="1"/>
      <c r="CBE317" s="1"/>
      <c r="CBF317" s="1"/>
      <c r="CBG317" s="1"/>
      <c r="CBH317" s="1"/>
      <c r="CBI317" s="1"/>
      <c r="CBJ317" s="1"/>
      <c r="CBK317" s="1"/>
      <c r="CBL317" s="1"/>
      <c r="CBM317" s="1"/>
      <c r="CBN317" s="1"/>
      <c r="CBO317" s="1"/>
      <c r="CBP317" s="1"/>
      <c r="CBQ317" s="1"/>
      <c r="CBR317" s="1"/>
      <c r="CBS317" s="1"/>
      <c r="CBT317" s="1"/>
      <c r="CBU317" s="1"/>
      <c r="CBV317" s="1"/>
      <c r="CBW317" s="1"/>
      <c r="CBX317" s="1"/>
      <c r="CBY317" s="1"/>
      <c r="CBZ317" s="1"/>
      <c r="CCA317" s="1"/>
      <c r="CCB317" s="1"/>
      <c r="CCC317" s="1"/>
      <c r="CCD317" s="1"/>
      <c r="CCE317" s="1"/>
      <c r="CCF317" s="1"/>
      <c r="CCG317" s="1"/>
      <c r="CCH317" s="1"/>
      <c r="CCI317" s="1"/>
      <c r="CCJ317" s="1"/>
      <c r="CCK317" s="1"/>
      <c r="CCL317" s="1"/>
      <c r="CCM317" s="1"/>
      <c r="CCN317" s="1"/>
      <c r="CCO317" s="1"/>
      <c r="CCP317" s="1"/>
      <c r="CCQ317" s="1"/>
      <c r="CCR317" s="1"/>
      <c r="CCS317" s="1"/>
      <c r="CCT317" s="1"/>
      <c r="CCU317" s="1"/>
      <c r="CCV317" s="1"/>
      <c r="CCW317" s="1"/>
      <c r="CCX317" s="1"/>
      <c r="CCY317" s="1"/>
      <c r="CCZ317" s="1"/>
      <c r="CDA317" s="1"/>
      <c r="CDB317" s="1"/>
      <c r="CDC317" s="1"/>
      <c r="CDD317" s="1"/>
      <c r="CDE317" s="1"/>
      <c r="CDF317" s="1"/>
      <c r="CDG317" s="1"/>
      <c r="CDH317" s="1"/>
      <c r="CDI317" s="1"/>
      <c r="CDJ317" s="1"/>
      <c r="CDK317" s="1"/>
      <c r="CDL317" s="1"/>
      <c r="CDM317" s="1"/>
      <c r="CDN317" s="1"/>
      <c r="CDO317" s="1"/>
      <c r="CDP317" s="1"/>
      <c r="CDQ317" s="1"/>
      <c r="CDR317" s="1"/>
      <c r="CDS317" s="1"/>
      <c r="CDT317" s="1"/>
      <c r="CDU317" s="1"/>
      <c r="CDV317" s="1"/>
      <c r="CDW317" s="1"/>
      <c r="CDX317" s="1"/>
      <c r="CDY317" s="1"/>
      <c r="CDZ317" s="1"/>
      <c r="CEA317" s="1"/>
      <c r="CEB317" s="1"/>
      <c r="CEC317" s="1"/>
      <c r="CED317" s="1"/>
      <c r="CEE317" s="1"/>
      <c r="CEF317" s="1"/>
      <c r="CEG317" s="1"/>
      <c r="CEH317" s="1"/>
      <c r="CEI317" s="1"/>
      <c r="CEJ317" s="1"/>
      <c r="CEK317" s="1"/>
      <c r="CEL317" s="1"/>
      <c r="CEM317" s="1"/>
      <c r="CEN317" s="1"/>
      <c r="CEO317" s="1"/>
      <c r="CEP317" s="1"/>
      <c r="CEQ317" s="1"/>
      <c r="CER317" s="1"/>
      <c r="CES317" s="1"/>
      <c r="CET317" s="1"/>
      <c r="CEU317" s="1"/>
      <c r="CEV317" s="1"/>
      <c r="CEW317" s="1"/>
      <c r="CEX317" s="1"/>
      <c r="CEY317" s="1"/>
      <c r="CEZ317" s="1"/>
      <c r="CFA317" s="1"/>
      <c r="CFB317" s="1"/>
      <c r="CFC317" s="1"/>
      <c r="CFD317" s="1"/>
      <c r="CFE317" s="1"/>
      <c r="CFF317" s="1"/>
      <c r="CFG317" s="1"/>
      <c r="CFH317" s="1"/>
      <c r="CFI317" s="1"/>
      <c r="CFJ317" s="1"/>
      <c r="CFK317" s="1"/>
      <c r="CFL317" s="1"/>
      <c r="CFM317" s="1"/>
      <c r="CFN317" s="1"/>
      <c r="CFO317" s="1"/>
      <c r="CFP317" s="1"/>
      <c r="CFQ317" s="1"/>
      <c r="CFR317" s="1"/>
      <c r="CFS317" s="1"/>
      <c r="CFT317" s="1"/>
      <c r="CFU317" s="1"/>
      <c r="CFV317" s="1"/>
      <c r="CFW317" s="1"/>
      <c r="CFX317" s="1"/>
      <c r="CFY317" s="1"/>
      <c r="CFZ317" s="1"/>
      <c r="CGA317" s="1"/>
      <c r="CGB317" s="1"/>
      <c r="CGC317" s="1"/>
      <c r="CGD317" s="1"/>
      <c r="CGE317" s="1"/>
      <c r="CGF317" s="1"/>
      <c r="CGG317" s="1"/>
      <c r="CGH317" s="1"/>
      <c r="CGI317" s="1"/>
      <c r="CGJ317" s="1"/>
      <c r="CGK317" s="1"/>
      <c r="CGL317" s="1"/>
      <c r="CGM317" s="1"/>
      <c r="CGN317" s="1"/>
      <c r="CGO317" s="1"/>
      <c r="CGP317" s="1"/>
      <c r="CGQ317" s="1"/>
      <c r="CGR317" s="1"/>
      <c r="CGS317" s="1"/>
      <c r="CGT317" s="1"/>
      <c r="CGU317" s="1"/>
      <c r="CGV317" s="1"/>
      <c r="CGW317" s="1"/>
      <c r="CGX317" s="1"/>
      <c r="CGY317" s="1"/>
      <c r="CGZ317" s="1"/>
      <c r="CHA317" s="1"/>
      <c r="CHB317" s="1"/>
      <c r="CHC317" s="1"/>
      <c r="CHD317" s="1"/>
      <c r="CHE317" s="1"/>
      <c r="CHF317" s="1"/>
      <c r="CHG317" s="1"/>
      <c r="CHH317" s="1"/>
      <c r="CHI317" s="1"/>
      <c r="CHJ317" s="1"/>
      <c r="CHK317" s="1"/>
      <c r="CHL317" s="1"/>
      <c r="CHM317" s="1"/>
      <c r="CHN317" s="1"/>
      <c r="CHO317" s="1"/>
      <c r="CHP317" s="1"/>
      <c r="CHQ317" s="1"/>
      <c r="CHR317" s="1"/>
      <c r="CHS317" s="1"/>
      <c r="CHT317" s="1"/>
      <c r="CHU317" s="1"/>
      <c r="CHV317" s="1"/>
      <c r="CHW317" s="1"/>
      <c r="CHX317" s="1"/>
      <c r="CHY317" s="1"/>
      <c r="CHZ317" s="1"/>
      <c r="CIA317" s="1"/>
      <c r="CIB317" s="1"/>
      <c r="CIC317" s="1"/>
      <c r="CID317" s="1"/>
      <c r="CIE317" s="1"/>
      <c r="CIF317" s="1"/>
      <c r="CIG317" s="1"/>
      <c r="CIH317" s="1"/>
      <c r="CII317" s="1"/>
      <c r="CIJ317" s="1"/>
      <c r="CIK317" s="1"/>
      <c r="CIL317" s="1"/>
      <c r="CIM317" s="1"/>
      <c r="CIN317" s="1"/>
      <c r="CIO317" s="1"/>
      <c r="CIP317" s="1"/>
      <c r="CIQ317" s="1"/>
      <c r="CIR317" s="1"/>
      <c r="CIS317" s="1"/>
      <c r="CIT317" s="1"/>
      <c r="CIU317" s="1"/>
      <c r="CIV317" s="1"/>
      <c r="CIW317" s="1"/>
      <c r="CIX317" s="1"/>
      <c r="CIY317" s="1"/>
      <c r="CIZ317" s="1"/>
      <c r="CJA317" s="1"/>
      <c r="CJB317" s="1"/>
      <c r="CJC317" s="1"/>
      <c r="CJD317" s="1"/>
      <c r="CJE317" s="1"/>
      <c r="CJF317" s="1"/>
      <c r="CJG317" s="1"/>
      <c r="CJH317" s="1"/>
      <c r="CJI317" s="1"/>
      <c r="CJJ317" s="1"/>
      <c r="CJK317" s="1"/>
      <c r="CJL317" s="1"/>
      <c r="CJM317" s="1"/>
      <c r="CJN317" s="1"/>
      <c r="CJO317" s="1"/>
      <c r="CJP317" s="1"/>
      <c r="CJQ317" s="1"/>
      <c r="CJR317" s="1"/>
      <c r="CJS317" s="1"/>
      <c r="CJT317" s="1"/>
      <c r="CJU317" s="1"/>
      <c r="CJV317" s="1"/>
      <c r="CJW317" s="1"/>
      <c r="CJX317" s="1"/>
      <c r="CJY317" s="1"/>
      <c r="CJZ317" s="1"/>
      <c r="CKA317" s="1"/>
      <c r="CKB317" s="1"/>
      <c r="CKC317" s="1"/>
      <c r="CKD317" s="1"/>
      <c r="CKE317" s="1"/>
      <c r="CKF317" s="1"/>
      <c r="CKG317" s="1"/>
      <c r="CKH317" s="1"/>
      <c r="CKI317" s="1"/>
      <c r="CKJ317" s="1"/>
      <c r="CKK317" s="1"/>
      <c r="CKL317" s="1"/>
      <c r="CKM317" s="1"/>
      <c r="CKN317" s="1"/>
      <c r="CKO317" s="1"/>
      <c r="CKP317" s="1"/>
      <c r="CKQ317" s="1"/>
      <c r="CKR317" s="1"/>
      <c r="CKS317" s="1"/>
      <c r="CKT317" s="1"/>
      <c r="CKU317" s="1"/>
      <c r="CKV317" s="1"/>
      <c r="CKW317" s="1"/>
      <c r="CKX317" s="1"/>
      <c r="CKY317" s="1"/>
      <c r="CKZ317" s="1"/>
      <c r="CLA317" s="1"/>
      <c r="CLB317" s="1"/>
      <c r="CLC317" s="1"/>
      <c r="CLD317" s="1"/>
      <c r="CLE317" s="1"/>
      <c r="CLF317" s="1"/>
      <c r="CLG317" s="1"/>
      <c r="CLH317" s="1"/>
      <c r="CLI317" s="1"/>
      <c r="CLJ317" s="1"/>
      <c r="CLK317" s="1"/>
      <c r="CLL317" s="1"/>
      <c r="CLM317" s="1"/>
      <c r="CLN317" s="1"/>
      <c r="CLO317" s="1"/>
      <c r="CLP317" s="1"/>
      <c r="CLQ317" s="1"/>
      <c r="CLR317" s="1"/>
      <c r="CLS317" s="1"/>
      <c r="CLT317" s="1"/>
      <c r="CLU317" s="1"/>
      <c r="CLV317" s="1"/>
      <c r="CLW317" s="1"/>
      <c r="CLX317" s="1"/>
      <c r="CLY317" s="1"/>
      <c r="CLZ317" s="1"/>
      <c r="CMA317" s="1"/>
      <c r="CMB317" s="1"/>
      <c r="CMC317" s="1"/>
      <c r="CMD317" s="1"/>
      <c r="CME317" s="1"/>
      <c r="CMF317" s="1"/>
      <c r="CMG317" s="1"/>
      <c r="CMH317" s="1"/>
      <c r="CMI317" s="1"/>
      <c r="CMJ317" s="1"/>
      <c r="CMK317" s="1"/>
      <c r="CML317" s="1"/>
      <c r="CMM317" s="1"/>
      <c r="CMN317" s="1"/>
      <c r="CMO317" s="1"/>
      <c r="CMP317" s="1"/>
      <c r="CMQ317" s="1"/>
      <c r="CMR317" s="1"/>
      <c r="CMS317" s="1"/>
      <c r="CMT317" s="1"/>
      <c r="CMU317" s="1"/>
      <c r="CMV317" s="1"/>
      <c r="CMW317" s="1"/>
      <c r="CMX317" s="1"/>
      <c r="CMY317" s="1"/>
      <c r="CMZ317" s="1"/>
      <c r="CNA317" s="1"/>
      <c r="CNB317" s="1"/>
      <c r="CNC317" s="1"/>
      <c r="CND317" s="1"/>
      <c r="CNE317" s="1"/>
      <c r="CNF317" s="1"/>
      <c r="CNG317" s="1"/>
      <c r="CNH317" s="1"/>
      <c r="CNI317" s="1"/>
      <c r="CNJ317" s="1"/>
      <c r="CNK317" s="1"/>
      <c r="CNL317" s="1"/>
      <c r="CNM317" s="1"/>
      <c r="CNN317" s="1"/>
      <c r="CNO317" s="1"/>
      <c r="CNP317" s="1"/>
      <c r="CNQ317" s="1"/>
      <c r="CNR317" s="1"/>
      <c r="CNS317" s="1"/>
      <c r="CNT317" s="1"/>
      <c r="CNU317" s="1"/>
      <c r="CNV317" s="1"/>
      <c r="CNW317" s="1"/>
      <c r="CNX317" s="1"/>
      <c r="CNY317" s="1"/>
      <c r="CNZ317" s="1"/>
      <c r="COA317" s="1"/>
      <c r="COB317" s="1"/>
      <c r="COC317" s="1"/>
      <c r="COD317" s="1"/>
      <c r="COE317" s="1"/>
      <c r="COF317" s="1"/>
      <c r="COG317" s="1"/>
      <c r="COH317" s="1"/>
      <c r="COI317" s="1"/>
      <c r="COJ317" s="1"/>
      <c r="COK317" s="1"/>
      <c r="COL317" s="1"/>
      <c r="COM317" s="1"/>
      <c r="CON317" s="1"/>
      <c r="COO317" s="1"/>
      <c r="COP317" s="1"/>
      <c r="COQ317" s="1"/>
      <c r="COR317" s="1"/>
      <c r="COS317" s="1"/>
      <c r="COT317" s="1"/>
      <c r="COU317" s="1"/>
      <c r="COV317" s="1"/>
      <c r="COW317" s="1"/>
      <c r="COX317" s="1"/>
      <c r="COY317" s="1"/>
      <c r="COZ317" s="1"/>
      <c r="CPA317" s="1"/>
      <c r="CPB317" s="1"/>
      <c r="CPC317" s="1"/>
      <c r="CPD317" s="1"/>
      <c r="CPE317" s="1"/>
      <c r="CPF317" s="1"/>
      <c r="CPG317" s="1"/>
      <c r="CPH317" s="1"/>
      <c r="CPI317" s="1"/>
      <c r="CPJ317" s="1"/>
      <c r="CPK317" s="1"/>
      <c r="CPL317" s="1"/>
      <c r="CPM317" s="1"/>
      <c r="CPN317" s="1"/>
      <c r="CPO317" s="1"/>
      <c r="CPP317" s="1"/>
      <c r="CPQ317" s="1"/>
      <c r="CPR317" s="1"/>
      <c r="CPS317" s="1"/>
      <c r="CPT317" s="1"/>
      <c r="CPU317" s="1"/>
      <c r="CPV317" s="1"/>
      <c r="CPW317" s="1"/>
      <c r="CPX317" s="1"/>
      <c r="CPY317" s="1"/>
      <c r="CPZ317" s="1"/>
      <c r="CQA317" s="1"/>
      <c r="CQB317" s="1"/>
      <c r="CQC317" s="1"/>
      <c r="CQD317" s="1"/>
      <c r="CQE317" s="1"/>
      <c r="CQF317" s="1"/>
      <c r="CQG317" s="1"/>
      <c r="CQH317" s="1"/>
      <c r="CQI317" s="1"/>
      <c r="CQJ317" s="1"/>
      <c r="CQK317" s="1"/>
      <c r="CQL317" s="1"/>
      <c r="CQM317" s="1"/>
      <c r="CQN317" s="1"/>
      <c r="CQO317" s="1"/>
      <c r="CQP317" s="1"/>
      <c r="CQQ317" s="1"/>
      <c r="CQR317" s="1"/>
      <c r="CQS317" s="1"/>
      <c r="CQT317" s="1"/>
      <c r="CQU317" s="1"/>
      <c r="CQV317" s="1"/>
      <c r="CQW317" s="1"/>
      <c r="CQX317" s="1"/>
      <c r="CQY317" s="1"/>
      <c r="CQZ317" s="1"/>
      <c r="CRA317" s="1"/>
      <c r="CRB317" s="1"/>
      <c r="CRC317" s="1"/>
      <c r="CRD317" s="1"/>
      <c r="CRE317" s="1"/>
      <c r="CRF317" s="1"/>
      <c r="CRG317" s="1"/>
      <c r="CRH317" s="1"/>
      <c r="CRI317" s="1"/>
      <c r="CRJ317" s="1"/>
      <c r="CRK317" s="1"/>
      <c r="CRL317" s="1"/>
      <c r="CRM317" s="1"/>
      <c r="CRN317" s="1"/>
      <c r="CRO317" s="1"/>
      <c r="CRP317" s="1"/>
      <c r="CRQ317" s="1"/>
      <c r="CRR317" s="1"/>
      <c r="CRS317" s="1"/>
      <c r="CRT317" s="1"/>
      <c r="CRU317" s="1"/>
      <c r="CRV317" s="1"/>
      <c r="CRW317" s="1"/>
      <c r="CRX317" s="1"/>
      <c r="CRY317" s="1"/>
      <c r="CRZ317" s="1"/>
      <c r="CSA317" s="1"/>
      <c r="CSB317" s="1"/>
      <c r="CSC317" s="1"/>
      <c r="CSD317" s="1"/>
      <c r="CSE317" s="1"/>
      <c r="CSF317" s="1"/>
      <c r="CSG317" s="1"/>
      <c r="CSH317" s="1"/>
      <c r="CSI317" s="1"/>
      <c r="CSJ317" s="1"/>
      <c r="CSK317" s="1"/>
      <c r="CSL317" s="1"/>
      <c r="CSM317" s="1"/>
      <c r="CSN317" s="1"/>
      <c r="CSO317" s="1"/>
      <c r="CSP317" s="1"/>
      <c r="CSQ317" s="1"/>
      <c r="CSR317" s="1"/>
      <c r="CSS317" s="1"/>
      <c r="CST317" s="1"/>
      <c r="CSU317" s="1"/>
      <c r="CSV317" s="1"/>
      <c r="CSW317" s="1"/>
      <c r="CSX317" s="1"/>
      <c r="CSY317" s="1"/>
      <c r="CSZ317" s="1"/>
      <c r="CTA317" s="1"/>
      <c r="CTB317" s="1"/>
      <c r="CTC317" s="1"/>
      <c r="CTD317" s="1"/>
      <c r="CTE317" s="1"/>
      <c r="CTF317" s="1"/>
      <c r="CTG317" s="1"/>
      <c r="CTH317" s="1"/>
      <c r="CTI317" s="1"/>
      <c r="CTJ317" s="1"/>
      <c r="CTK317" s="1"/>
      <c r="CTL317" s="1"/>
      <c r="CTM317" s="1"/>
      <c r="CTN317" s="1"/>
      <c r="CTO317" s="1"/>
      <c r="CTP317" s="1"/>
      <c r="CTQ317" s="1"/>
      <c r="CTR317" s="1"/>
      <c r="CTS317" s="1"/>
      <c r="CTT317" s="1"/>
      <c r="CTU317" s="1"/>
      <c r="CTV317" s="1"/>
      <c r="CTW317" s="1"/>
      <c r="CTX317" s="1"/>
      <c r="CTY317" s="1"/>
      <c r="CTZ317" s="1"/>
      <c r="CUA317" s="1"/>
      <c r="CUB317" s="1"/>
      <c r="CUC317" s="1"/>
      <c r="CUD317" s="1"/>
      <c r="CUE317" s="1"/>
      <c r="CUF317" s="1"/>
      <c r="CUG317" s="1"/>
      <c r="CUH317" s="1"/>
      <c r="CUI317" s="1"/>
      <c r="CUJ317" s="1"/>
      <c r="CUK317" s="1"/>
      <c r="CUL317" s="1"/>
      <c r="CUM317" s="1"/>
      <c r="CUN317" s="1"/>
      <c r="CUO317" s="1"/>
      <c r="CUP317" s="1"/>
      <c r="CUQ317" s="1"/>
      <c r="CUR317" s="1"/>
      <c r="CUS317" s="1"/>
      <c r="CUT317" s="1"/>
      <c r="CUU317" s="1"/>
      <c r="CUV317" s="1"/>
      <c r="CUW317" s="1"/>
      <c r="CUX317" s="1"/>
      <c r="CUY317" s="1"/>
      <c r="CUZ317" s="1"/>
      <c r="CVA317" s="1"/>
      <c r="CVB317" s="1"/>
      <c r="CVC317" s="1"/>
      <c r="CVD317" s="1"/>
      <c r="CVE317" s="1"/>
      <c r="CVF317" s="1"/>
      <c r="CVG317" s="1"/>
      <c r="CVH317" s="1"/>
      <c r="CVI317" s="1"/>
      <c r="CVJ317" s="1"/>
      <c r="CVK317" s="1"/>
      <c r="CVL317" s="1"/>
      <c r="CVM317" s="1"/>
      <c r="CVN317" s="1"/>
      <c r="CVO317" s="1"/>
      <c r="CVP317" s="1"/>
      <c r="CVQ317" s="1"/>
      <c r="CVR317" s="1"/>
      <c r="CVS317" s="1"/>
      <c r="CVT317" s="1"/>
      <c r="CVU317" s="1"/>
      <c r="CVV317" s="1"/>
      <c r="CVW317" s="1"/>
      <c r="CVX317" s="1"/>
      <c r="CVY317" s="1"/>
      <c r="CVZ317" s="1"/>
      <c r="CWA317" s="1"/>
      <c r="CWB317" s="1"/>
      <c r="CWC317" s="1"/>
      <c r="CWD317" s="1"/>
      <c r="CWE317" s="1"/>
      <c r="CWF317" s="1"/>
      <c r="CWG317" s="1"/>
      <c r="CWH317" s="1"/>
      <c r="CWI317" s="1"/>
      <c r="CWJ317" s="1"/>
      <c r="CWK317" s="1"/>
      <c r="CWL317" s="1"/>
      <c r="CWM317" s="1"/>
      <c r="CWN317" s="1"/>
      <c r="CWO317" s="1"/>
      <c r="CWP317" s="1"/>
      <c r="CWQ317" s="1"/>
      <c r="CWR317" s="1"/>
      <c r="CWS317" s="1"/>
      <c r="CWT317" s="1"/>
      <c r="CWU317" s="1"/>
      <c r="CWV317" s="1"/>
      <c r="CWW317" s="1"/>
      <c r="CWX317" s="1"/>
      <c r="CWY317" s="1"/>
      <c r="CWZ317" s="1"/>
      <c r="CXA317" s="1"/>
      <c r="CXB317" s="1"/>
      <c r="CXC317" s="1"/>
      <c r="CXD317" s="1"/>
      <c r="CXE317" s="1"/>
      <c r="CXF317" s="1"/>
      <c r="CXG317" s="1"/>
      <c r="CXH317" s="1"/>
      <c r="CXI317" s="1"/>
      <c r="CXJ317" s="1"/>
      <c r="CXK317" s="1"/>
      <c r="CXL317" s="1"/>
      <c r="CXM317" s="1"/>
      <c r="CXN317" s="1"/>
      <c r="CXO317" s="1"/>
      <c r="CXP317" s="1"/>
      <c r="CXQ317" s="1"/>
      <c r="CXR317" s="1"/>
      <c r="CXS317" s="1"/>
      <c r="CXT317" s="1"/>
      <c r="CXU317" s="1"/>
      <c r="CXV317" s="1"/>
      <c r="CXW317" s="1"/>
      <c r="CXX317" s="1"/>
      <c r="CXY317" s="1"/>
      <c r="CXZ317" s="1"/>
      <c r="CYA317" s="1"/>
      <c r="CYB317" s="1"/>
      <c r="CYC317" s="1"/>
      <c r="CYD317" s="1"/>
      <c r="CYE317" s="1"/>
      <c r="CYF317" s="1"/>
      <c r="CYG317" s="1"/>
      <c r="CYH317" s="1"/>
      <c r="CYI317" s="1"/>
      <c r="CYJ317" s="1"/>
      <c r="CYK317" s="1"/>
      <c r="CYL317" s="1"/>
      <c r="CYM317" s="1"/>
      <c r="CYN317" s="1"/>
      <c r="CYO317" s="1"/>
      <c r="CYP317" s="1"/>
      <c r="CYQ317" s="1"/>
      <c r="CYR317" s="1"/>
      <c r="CYS317" s="1"/>
      <c r="CYT317" s="1"/>
      <c r="CYU317" s="1"/>
      <c r="CYV317" s="1"/>
      <c r="CYW317" s="1"/>
      <c r="CYX317" s="1"/>
      <c r="CYY317" s="1"/>
      <c r="CYZ317" s="1"/>
      <c r="CZA317" s="1"/>
      <c r="CZB317" s="1"/>
      <c r="CZC317" s="1"/>
      <c r="CZD317" s="1"/>
      <c r="CZE317" s="1"/>
      <c r="CZF317" s="1"/>
      <c r="CZG317" s="1"/>
      <c r="CZH317" s="1"/>
      <c r="CZI317" s="1"/>
      <c r="CZJ317" s="1"/>
      <c r="CZK317" s="1"/>
      <c r="CZL317" s="1"/>
      <c r="CZM317" s="1"/>
      <c r="CZN317" s="1"/>
      <c r="CZO317" s="1"/>
      <c r="CZP317" s="1"/>
      <c r="CZQ317" s="1"/>
      <c r="CZR317" s="1"/>
      <c r="CZS317" s="1"/>
      <c r="CZT317" s="1"/>
      <c r="CZU317" s="1"/>
      <c r="CZV317" s="1"/>
      <c r="CZW317" s="1"/>
      <c r="CZX317" s="1"/>
      <c r="CZY317" s="1"/>
      <c r="CZZ317" s="1"/>
      <c r="DAA317" s="1"/>
      <c r="DAB317" s="1"/>
      <c r="DAC317" s="1"/>
      <c r="DAD317" s="1"/>
      <c r="DAE317" s="1"/>
      <c r="DAF317" s="1"/>
      <c r="DAG317" s="1"/>
      <c r="DAH317" s="1"/>
      <c r="DAI317" s="1"/>
      <c r="DAJ317" s="1"/>
      <c r="DAK317" s="1"/>
      <c r="DAL317" s="1"/>
      <c r="DAM317" s="1"/>
      <c r="DAN317" s="1"/>
      <c r="DAO317" s="1"/>
      <c r="DAP317" s="1"/>
      <c r="DAQ317" s="1"/>
      <c r="DAR317" s="1"/>
      <c r="DAS317" s="1"/>
      <c r="DAT317" s="1"/>
      <c r="DAU317" s="1"/>
      <c r="DAV317" s="1"/>
      <c r="DAW317" s="1"/>
      <c r="DAX317" s="1"/>
      <c r="DAY317" s="1"/>
      <c r="DAZ317" s="1"/>
      <c r="DBA317" s="1"/>
      <c r="DBB317" s="1"/>
      <c r="DBC317" s="1"/>
      <c r="DBD317" s="1"/>
      <c r="DBE317" s="1"/>
      <c r="DBF317" s="1"/>
      <c r="DBG317" s="1"/>
      <c r="DBH317" s="1"/>
      <c r="DBI317" s="1"/>
      <c r="DBJ317" s="1"/>
      <c r="DBK317" s="1"/>
      <c r="DBL317" s="1"/>
      <c r="DBM317" s="1"/>
      <c r="DBN317" s="1"/>
      <c r="DBO317" s="1"/>
      <c r="DBP317" s="1"/>
      <c r="DBQ317" s="1"/>
      <c r="DBR317" s="1"/>
      <c r="DBS317" s="1"/>
      <c r="DBT317" s="1"/>
      <c r="DBU317" s="1"/>
      <c r="DBV317" s="1"/>
      <c r="DBW317" s="1"/>
      <c r="DBX317" s="1"/>
      <c r="DBY317" s="1"/>
      <c r="DBZ317" s="1"/>
      <c r="DCA317" s="1"/>
      <c r="DCB317" s="1"/>
      <c r="DCC317" s="1"/>
      <c r="DCD317" s="1"/>
      <c r="DCE317" s="1"/>
      <c r="DCF317" s="1"/>
      <c r="DCG317" s="1"/>
      <c r="DCH317" s="1"/>
      <c r="DCI317" s="1"/>
      <c r="DCJ317" s="1"/>
      <c r="DCK317" s="1"/>
      <c r="DCL317" s="1"/>
      <c r="DCM317" s="1"/>
      <c r="DCN317" s="1"/>
      <c r="DCO317" s="1"/>
      <c r="DCP317" s="1"/>
      <c r="DCQ317" s="1"/>
      <c r="DCR317" s="1"/>
      <c r="DCS317" s="1"/>
      <c r="DCT317" s="1"/>
      <c r="DCU317" s="1"/>
      <c r="DCV317" s="1"/>
      <c r="DCW317" s="1"/>
      <c r="DCX317" s="1"/>
      <c r="DCY317" s="1"/>
      <c r="DCZ317" s="1"/>
      <c r="DDA317" s="1"/>
      <c r="DDB317" s="1"/>
      <c r="DDC317" s="1"/>
      <c r="DDD317" s="1"/>
      <c r="DDE317" s="1"/>
      <c r="DDF317" s="1"/>
      <c r="DDG317" s="1"/>
      <c r="DDH317" s="1"/>
      <c r="DDI317" s="1"/>
      <c r="DDJ317" s="1"/>
      <c r="DDK317" s="1"/>
      <c r="DDL317" s="1"/>
      <c r="DDM317" s="1"/>
      <c r="DDN317" s="1"/>
      <c r="DDO317" s="1"/>
      <c r="DDP317" s="1"/>
      <c r="DDQ317" s="1"/>
      <c r="DDR317" s="1"/>
      <c r="DDS317" s="1"/>
      <c r="DDT317" s="1"/>
      <c r="DDU317" s="1"/>
      <c r="DDV317" s="1"/>
      <c r="DDW317" s="1"/>
      <c r="DDX317" s="1"/>
      <c r="DDY317" s="1"/>
      <c r="DDZ317" s="1"/>
      <c r="DEA317" s="1"/>
      <c r="DEB317" s="1"/>
      <c r="DEC317" s="1"/>
      <c r="DED317" s="1"/>
      <c r="DEE317" s="1"/>
      <c r="DEF317" s="1"/>
      <c r="DEG317" s="1"/>
      <c r="DEH317" s="1"/>
      <c r="DEI317" s="1"/>
      <c r="DEJ317" s="1"/>
      <c r="DEK317" s="1"/>
      <c r="DEL317" s="1"/>
      <c r="DEM317" s="1"/>
      <c r="DEN317" s="1"/>
      <c r="DEO317" s="1"/>
      <c r="DEP317" s="1"/>
      <c r="DEQ317" s="1"/>
      <c r="DER317" s="1"/>
      <c r="DES317" s="1"/>
      <c r="DET317" s="1"/>
      <c r="DEU317" s="1"/>
      <c r="DEV317" s="1"/>
      <c r="DEW317" s="1"/>
      <c r="DEX317" s="1"/>
      <c r="DEY317" s="1"/>
      <c r="DEZ317" s="1"/>
      <c r="DFA317" s="1"/>
      <c r="DFB317" s="1"/>
      <c r="DFC317" s="1"/>
      <c r="DFD317" s="1"/>
      <c r="DFE317" s="1"/>
      <c r="DFF317" s="1"/>
      <c r="DFG317" s="1"/>
      <c r="DFH317" s="1"/>
      <c r="DFI317" s="1"/>
      <c r="DFJ317" s="1"/>
      <c r="DFK317" s="1"/>
      <c r="DFL317" s="1"/>
      <c r="DFM317" s="1"/>
      <c r="DFN317" s="1"/>
      <c r="DFO317" s="1"/>
      <c r="DFP317" s="1"/>
      <c r="DFQ317" s="1"/>
      <c r="DFR317" s="1"/>
      <c r="DFS317" s="1"/>
      <c r="DFT317" s="1"/>
      <c r="DFU317" s="1"/>
      <c r="DFV317" s="1"/>
      <c r="DFW317" s="1"/>
      <c r="DFX317" s="1"/>
      <c r="DFY317" s="1"/>
      <c r="DFZ317" s="1"/>
      <c r="DGA317" s="1"/>
      <c r="DGB317" s="1"/>
      <c r="DGC317" s="1"/>
      <c r="DGD317" s="1"/>
      <c r="DGE317" s="1"/>
      <c r="DGF317" s="1"/>
      <c r="DGG317" s="1"/>
      <c r="DGH317" s="1"/>
      <c r="DGI317" s="1"/>
      <c r="DGJ317" s="1"/>
      <c r="DGK317" s="1"/>
      <c r="DGL317" s="1"/>
      <c r="DGM317" s="1"/>
      <c r="DGN317" s="1"/>
      <c r="DGO317" s="1"/>
      <c r="DGP317" s="1"/>
      <c r="DGQ317" s="1"/>
      <c r="DGR317" s="1"/>
      <c r="DGS317" s="1"/>
      <c r="DGT317" s="1"/>
      <c r="DGU317" s="1"/>
      <c r="DGV317" s="1"/>
      <c r="DGW317" s="1"/>
      <c r="DGX317" s="1"/>
      <c r="DGY317" s="1"/>
      <c r="DGZ317" s="1"/>
      <c r="DHA317" s="1"/>
      <c r="DHB317" s="1"/>
      <c r="DHC317" s="1"/>
      <c r="DHD317" s="1"/>
      <c r="DHE317" s="1"/>
      <c r="DHF317" s="1"/>
      <c r="DHG317" s="1"/>
      <c r="DHH317" s="1"/>
      <c r="DHI317" s="1"/>
      <c r="DHJ317" s="1"/>
      <c r="DHK317" s="1"/>
      <c r="DHL317" s="1"/>
      <c r="DHM317" s="1"/>
      <c r="DHN317" s="1"/>
      <c r="DHO317" s="1"/>
      <c r="DHP317" s="1"/>
      <c r="DHQ317" s="1"/>
      <c r="DHR317" s="1"/>
      <c r="DHS317" s="1"/>
      <c r="DHT317" s="1"/>
      <c r="DHU317" s="1"/>
      <c r="DHV317" s="1"/>
      <c r="DHW317" s="1"/>
      <c r="DHX317" s="1"/>
      <c r="DHY317" s="1"/>
      <c r="DHZ317" s="1"/>
      <c r="DIA317" s="1"/>
      <c r="DIB317" s="1"/>
      <c r="DIC317" s="1"/>
      <c r="DID317" s="1"/>
      <c r="DIE317" s="1"/>
      <c r="DIF317" s="1"/>
      <c r="DIG317" s="1"/>
      <c r="DIH317" s="1"/>
      <c r="DII317" s="1"/>
      <c r="DIJ317" s="1"/>
      <c r="DIK317" s="1"/>
      <c r="DIL317" s="1"/>
      <c r="DIM317" s="1"/>
      <c r="DIN317" s="1"/>
      <c r="DIO317" s="1"/>
      <c r="DIP317" s="1"/>
      <c r="DIQ317" s="1"/>
      <c r="DIR317" s="1"/>
      <c r="DIS317" s="1"/>
      <c r="DIT317" s="1"/>
      <c r="DIU317" s="1"/>
      <c r="DIV317" s="1"/>
      <c r="DIW317" s="1"/>
      <c r="DIX317" s="1"/>
      <c r="DIY317" s="1"/>
      <c r="DIZ317" s="1"/>
      <c r="DJA317" s="1"/>
      <c r="DJB317" s="1"/>
      <c r="DJC317" s="1"/>
      <c r="DJD317" s="1"/>
      <c r="DJE317" s="1"/>
      <c r="DJF317" s="1"/>
      <c r="DJG317" s="1"/>
      <c r="DJH317" s="1"/>
      <c r="DJI317" s="1"/>
      <c r="DJJ317" s="1"/>
      <c r="DJK317" s="1"/>
      <c r="DJL317" s="1"/>
      <c r="DJM317" s="1"/>
      <c r="DJN317" s="1"/>
      <c r="DJO317" s="1"/>
      <c r="DJP317" s="1"/>
      <c r="DJQ317" s="1"/>
      <c r="DJR317" s="1"/>
      <c r="DJS317" s="1"/>
      <c r="DJT317" s="1"/>
      <c r="DJU317" s="1"/>
      <c r="DJV317" s="1"/>
      <c r="DJW317" s="1"/>
      <c r="DJX317" s="1"/>
      <c r="DJY317" s="1"/>
      <c r="DJZ317" s="1"/>
      <c r="DKA317" s="1"/>
      <c r="DKB317" s="1"/>
      <c r="DKC317" s="1"/>
      <c r="DKD317" s="1"/>
      <c r="DKE317" s="1"/>
      <c r="DKF317" s="1"/>
      <c r="DKG317" s="1"/>
      <c r="DKH317" s="1"/>
      <c r="DKI317" s="1"/>
      <c r="DKJ317" s="1"/>
      <c r="DKK317" s="1"/>
      <c r="DKL317" s="1"/>
      <c r="DKM317" s="1"/>
      <c r="DKN317" s="1"/>
      <c r="DKO317" s="1"/>
      <c r="DKP317" s="1"/>
      <c r="DKQ317" s="1"/>
      <c r="DKR317" s="1"/>
      <c r="DKS317" s="1"/>
      <c r="DKT317" s="1"/>
      <c r="DKU317" s="1"/>
      <c r="DKV317" s="1"/>
      <c r="DKW317" s="1"/>
      <c r="DKX317" s="1"/>
      <c r="DKY317" s="1"/>
      <c r="DKZ317" s="1"/>
      <c r="DLA317" s="1"/>
      <c r="DLB317" s="1"/>
      <c r="DLC317" s="1"/>
      <c r="DLD317" s="1"/>
      <c r="DLE317" s="1"/>
      <c r="DLF317" s="1"/>
      <c r="DLG317" s="1"/>
      <c r="DLH317" s="1"/>
      <c r="DLI317" s="1"/>
      <c r="DLJ317" s="1"/>
      <c r="DLK317" s="1"/>
      <c r="DLL317" s="1"/>
      <c r="DLM317" s="1"/>
      <c r="DLN317" s="1"/>
      <c r="DLO317" s="1"/>
      <c r="DLP317" s="1"/>
      <c r="DLQ317" s="1"/>
      <c r="DLR317" s="1"/>
      <c r="DLS317" s="1"/>
      <c r="DLT317" s="1"/>
      <c r="DLU317" s="1"/>
      <c r="DLV317" s="1"/>
      <c r="DLW317" s="1"/>
      <c r="DLX317" s="1"/>
      <c r="DLY317" s="1"/>
      <c r="DLZ317" s="1"/>
      <c r="DMA317" s="1"/>
      <c r="DMB317" s="1"/>
      <c r="DMC317" s="1"/>
      <c r="DMD317" s="1"/>
      <c r="DME317" s="1"/>
      <c r="DMF317" s="1"/>
      <c r="DMG317" s="1"/>
      <c r="DMH317" s="1"/>
      <c r="DMI317" s="1"/>
      <c r="DMJ317" s="1"/>
      <c r="DMK317" s="1"/>
      <c r="DML317" s="1"/>
      <c r="DMM317" s="1"/>
      <c r="DMN317" s="1"/>
      <c r="DMO317" s="1"/>
      <c r="DMP317" s="1"/>
      <c r="DMQ317" s="1"/>
      <c r="DMR317" s="1"/>
      <c r="DMS317" s="1"/>
      <c r="DMT317" s="1"/>
      <c r="DMU317" s="1"/>
      <c r="DMV317" s="1"/>
      <c r="DMW317" s="1"/>
      <c r="DMX317" s="1"/>
      <c r="DMY317" s="1"/>
      <c r="DMZ317" s="1"/>
      <c r="DNA317" s="1"/>
      <c r="DNB317" s="1"/>
      <c r="DNC317" s="1"/>
      <c r="DND317" s="1"/>
      <c r="DNE317" s="1"/>
      <c r="DNF317" s="1"/>
      <c r="DNG317" s="1"/>
      <c r="DNH317" s="1"/>
      <c r="DNI317" s="1"/>
      <c r="DNJ317" s="1"/>
      <c r="DNK317" s="1"/>
      <c r="DNL317" s="1"/>
      <c r="DNM317" s="1"/>
      <c r="DNN317" s="1"/>
      <c r="DNO317" s="1"/>
      <c r="DNP317" s="1"/>
      <c r="DNQ317" s="1"/>
      <c r="DNR317" s="1"/>
      <c r="DNS317" s="1"/>
      <c r="DNT317" s="1"/>
      <c r="DNU317" s="1"/>
      <c r="DNV317" s="1"/>
      <c r="DNW317" s="1"/>
      <c r="DNX317" s="1"/>
      <c r="DNY317" s="1"/>
      <c r="DNZ317" s="1"/>
      <c r="DOA317" s="1"/>
      <c r="DOB317" s="1"/>
      <c r="DOC317" s="1"/>
      <c r="DOD317" s="1"/>
      <c r="DOE317" s="1"/>
      <c r="DOF317" s="1"/>
      <c r="DOG317" s="1"/>
      <c r="DOH317" s="1"/>
      <c r="DOI317" s="1"/>
      <c r="DOJ317" s="1"/>
      <c r="DOK317" s="1"/>
      <c r="DOL317" s="1"/>
      <c r="DOM317" s="1"/>
      <c r="DON317" s="1"/>
      <c r="DOO317" s="1"/>
      <c r="DOP317" s="1"/>
      <c r="DOQ317" s="1"/>
      <c r="DOR317" s="1"/>
      <c r="DOS317" s="1"/>
      <c r="DOT317" s="1"/>
      <c r="DOU317" s="1"/>
      <c r="DOV317" s="1"/>
      <c r="DOW317" s="1"/>
      <c r="DOX317" s="1"/>
      <c r="DOY317" s="1"/>
      <c r="DOZ317" s="1"/>
      <c r="DPA317" s="1"/>
      <c r="DPB317" s="1"/>
      <c r="DPC317" s="1"/>
      <c r="DPD317" s="1"/>
      <c r="DPE317" s="1"/>
      <c r="DPF317" s="1"/>
      <c r="DPG317" s="1"/>
      <c r="DPH317" s="1"/>
      <c r="DPI317" s="1"/>
      <c r="DPJ317" s="1"/>
      <c r="DPK317" s="1"/>
      <c r="DPL317" s="1"/>
      <c r="DPM317" s="1"/>
      <c r="DPN317" s="1"/>
      <c r="DPO317" s="1"/>
      <c r="DPP317" s="1"/>
      <c r="DPQ317" s="1"/>
      <c r="DPR317" s="1"/>
      <c r="DPS317" s="1"/>
      <c r="DPT317" s="1"/>
      <c r="DPU317" s="1"/>
      <c r="DPV317" s="1"/>
      <c r="DPW317" s="1"/>
      <c r="DPX317" s="1"/>
      <c r="DPY317" s="1"/>
      <c r="DPZ317" s="1"/>
      <c r="DQA317" s="1"/>
      <c r="DQB317" s="1"/>
      <c r="DQC317" s="1"/>
      <c r="DQD317" s="1"/>
      <c r="DQE317" s="1"/>
      <c r="DQF317" s="1"/>
      <c r="DQG317" s="1"/>
      <c r="DQH317" s="1"/>
      <c r="DQI317" s="1"/>
      <c r="DQJ317" s="1"/>
      <c r="DQK317" s="1"/>
      <c r="DQL317" s="1"/>
      <c r="DQM317" s="1"/>
      <c r="DQN317" s="1"/>
      <c r="DQO317" s="1"/>
      <c r="DQP317" s="1"/>
      <c r="DQQ317" s="1"/>
      <c r="DQR317" s="1"/>
      <c r="DQS317" s="1"/>
      <c r="DQT317" s="1"/>
      <c r="DQU317" s="1"/>
      <c r="DQV317" s="1"/>
      <c r="DQW317" s="1"/>
      <c r="DQX317" s="1"/>
      <c r="DQY317" s="1"/>
      <c r="DQZ317" s="1"/>
      <c r="DRA317" s="1"/>
      <c r="DRB317" s="1"/>
      <c r="DRC317" s="1"/>
      <c r="DRD317" s="1"/>
      <c r="DRE317" s="1"/>
      <c r="DRF317" s="1"/>
      <c r="DRG317" s="1"/>
      <c r="DRH317" s="1"/>
      <c r="DRI317" s="1"/>
      <c r="DRJ317" s="1"/>
      <c r="DRK317" s="1"/>
      <c r="DRL317" s="1"/>
      <c r="DRM317" s="1"/>
      <c r="DRN317" s="1"/>
      <c r="DRO317" s="1"/>
      <c r="DRP317" s="1"/>
      <c r="DRQ317" s="1"/>
      <c r="DRR317" s="1"/>
      <c r="DRS317" s="1"/>
      <c r="DRT317" s="1"/>
      <c r="DRU317" s="1"/>
      <c r="DRV317" s="1"/>
      <c r="DRW317" s="1"/>
      <c r="DRX317" s="1"/>
      <c r="DRY317" s="1"/>
      <c r="DRZ317" s="1"/>
      <c r="DSA317" s="1"/>
      <c r="DSB317" s="1"/>
      <c r="DSC317" s="1"/>
      <c r="DSD317" s="1"/>
      <c r="DSE317" s="1"/>
      <c r="DSF317" s="1"/>
      <c r="DSG317" s="1"/>
      <c r="DSH317" s="1"/>
      <c r="DSI317" s="1"/>
      <c r="DSJ317" s="1"/>
      <c r="DSK317" s="1"/>
      <c r="DSL317" s="1"/>
      <c r="DSM317" s="1"/>
      <c r="DSN317" s="1"/>
      <c r="DSO317" s="1"/>
      <c r="DSP317" s="1"/>
      <c r="DSQ317" s="1"/>
      <c r="DSR317" s="1"/>
      <c r="DSS317" s="1"/>
      <c r="DST317" s="1"/>
      <c r="DSU317" s="1"/>
      <c r="DSV317" s="1"/>
      <c r="DSW317" s="1"/>
      <c r="DSX317" s="1"/>
      <c r="DSY317" s="1"/>
      <c r="DSZ317" s="1"/>
      <c r="DTA317" s="1"/>
      <c r="DTB317" s="1"/>
      <c r="DTC317" s="1"/>
      <c r="DTD317" s="1"/>
      <c r="DTE317" s="1"/>
      <c r="DTF317" s="1"/>
      <c r="DTG317" s="1"/>
      <c r="DTH317" s="1"/>
      <c r="DTI317" s="1"/>
      <c r="DTJ317" s="1"/>
      <c r="DTK317" s="1"/>
      <c r="DTL317" s="1"/>
      <c r="DTM317" s="1"/>
      <c r="DTN317" s="1"/>
      <c r="DTO317" s="1"/>
      <c r="DTP317" s="1"/>
      <c r="DTQ317" s="1"/>
      <c r="DTR317" s="1"/>
      <c r="DTS317" s="1"/>
      <c r="DTT317" s="1"/>
      <c r="DTU317" s="1"/>
      <c r="DTV317" s="1"/>
      <c r="DTW317" s="1"/>
      <c r="DTX317" s="1"/>
      <c r="DTY317" s="1"/>
      <c r="DTZ317" s="1"/>
      <c r="DUA317" s="1"/>
      <c r="DUB317" s="1"/>
      <c r="DUC317" s="1"/>
      <c r="DUD317" s="1"/>
      <c r="DUE317" s="1"/>
      <c r="DUF317" s="1"/>
      <c r="DUG317" s="1"/>
      <c r="DUH317" s="1"/>
      <c r="DUI317" s="1"/>
      <c r="DUJ317" s="1"/>
      <c r="DUK317" s="1"/>
      <c r="DUL317" s="1"/>
      <c r="DUM317" s="1"/>
      <c r="DUN317" s="1"/>
      <c r="DUO317" s="1"/>
      <c r="DUP317" s="1"/>
      <c r="DUQ317" s="1"/>
      <c r="DUR317" s="1"/>
      <c r="DUS317" s="1"/>
      <c r="DUT317" s="1"/>
      <c r="DUU317" s="1"/>
      <c r="DUV317" s="1"/>
      <c r="DUW317" s="1"/>
      <c r="DUX317" s="1"/>
      <c r="DUY317" s="1"/>
      <c r="DUZ317" s="1"/>
      <c r="DVA317" s="1"/>
      <c r="DVB317" s="1"/>
      <c r="DVC317" s="1"/>
      <c r="DVD317" s="1"/>
      <c r="DVE317" s="1"/>
      <c r="DVF317" s="1"/>
      <c r="DVG317" s="1"/>
      <c r="DVH317" s="1"/>
      <c r="DVI317" s="1"/>
      <c r="DVJ317" s="1"/>
      <c r="DVK317" s="1"/>
      <c r="DVL317" s="1"/>
      <c r="DVM317" s="1"/>
      <c r="DVN317" s="1"/>
      <c r="DVO317" s="1"/>
      <c r="DVP317" s="1"/>
      <c r="DVQ317" s="1"/>
      <c r="DVR317" s="1"/>
      <c r="DVS317" s="1"/>
      <c r="DVT317" s="1"/>
      <c r="DVU317" s="1"/>
      <c r="DVV317" s="1"/>
      <c r="DVW317" s="1"/>
      <c r="DVX317" s="1"/>
      <c r="DVY317" s="1"/>
      <c r="DVZ317" s="1"/>
      <c r="DWA317" s="1"/>
      <c r="DWB317" s="1"/>
      <c r="DWC317" s="1"/>
      <c r="DWD317" s="1"/>
      <c r="DWE317" s="1"/>
      <c r="DWF317" s="1"/>
      <c r="DWG317" s="1"/>
      <c r="DWH317" s="1"/>
      <c r="DWI317" s="1"/>
      <c r="DWJ317" s="1"/>
      <c r="DWK317" s="1"/>
      <c r="DWL317" s="1"/>
      <c r="DWM317" s="1"/>
      <c r="DWN317" s="1"/>
      <c r="DWO317" s="1"/>
      <c r="DWP317" s="1"/>
      <c r="DWQ317" s="1"/>
      <c r="DWR317" s="1"/>
      <c r="DWS317" s="1"/>
      <c r="DWT317" s="1"/>
      <c r="DWU317" s="1"/>
      <c r="DWV317" s="1"/>
      <c r="DWW317" s="1"/>
      <c r="DWX317" s="1"/>
      <c r="DWY317" s="1"/>
      <c r="DWZ317" s="1"/>
      <c r="DXA317" s="1"/>
      <c r="DXB317" s="1"/>
      <c r="DXC317" s="1"/>
      <c r="DXD317" s="1"/>
      <c r="DXE317" s="1"/>
      <c r="DXF317" s="1"/>
      <c r="DXG317" s="1"/>
      <c r="DXH317" s="1"/>
      <c r="DXI317" s="1"/>
      <c r="DXJ317" s="1"/>
      <c r="DXK317" s="1"/>
      <c r="DXL317" s="1"/>
      <c r="DXM317" s="1"/>
      <c r="DXN317" s="1"/>
      <c r="DXO317" s="1"/>
      <c r="DXP317" s="1"/>
      <c r="DXQ317" s="1"/>
      <c r="DXR317" s="1"/>
      <c r="DXS317" s="1"/>
      <c r="DXT317" s="1"/>
      <c r="DXU317" s="1"/>
      <c r="DXV317" s="1"/>
      <c r="DXW317" s="1"/>
      <c r="DXX317" s="1"/>
      <c r="DXY317" s="1"/>
      <c r="DXZ317" s="1"/>
      <c r="DYA317" s="1"/>
      <c r="DYB317" s="1"/>
      <c r="DYC317" s="1"/>
      <c r="DYD317" s="1"/>
      <c r="DYE317" s="1"/>
      <c r="DYF317" s="1"/>
      <c r="DYG317" s="1"/>
      <c r="DYH317" s="1"/>
      <c r="DYI317" s="1"/>
      <c r="DYJ317" s="1"/>
      <c r="DYK317" s="1"/>
      <c r="DYL317" s="1"/>
      <c r="DYM317" s="1"/>
      <c r="DYN317" s="1"/>
      <c r="DYO317" s="1"/>
      <c r="DYP317" s="1"/>
      <c r="DYQ317" s="1"/>
      <c r="DYR317" s="1"/>
      <c r="DYS317" s="1"/>
      <c r="DYT317" s="1"/>
      <c r="DYU317" s="1"/>
      <c r="DYV317" s="1"/>
      <c r="DYW317" s="1"/>
      <c r="DYX317" s="1"/>
      <c r="DYY317" s="1"/>
      <c r="DYZ317" s="1"/>
      <c r="DZA317" s="1"/>
      <c r="DZB317" s="1"/>
      <c r="DZC317" s="1"/>
      <c r="DZD317" s="1"/>
      <c r="DZE317" s="1"/>
      <c r="DZF317" s="1"/>
      <c r="DZG317" s="1"/>
      <c r="DZH317" s="1"/>
      <c r="DZI317" s="1"/>
      <c r="DZJ317" s="1"/>
      <c r="DZK317" s="1"/>
      <c r="DZL317" s="1"/>
      <c r="DZM317" s="1"/>
      <c r="DZN317" s="1"/>
      <c r="DZO317" s="1"/>
      <c r="DZP317" s="1"/>
      <c r="DZQ317" s="1"/>
      <c r="DZR317" s="1"/>
      <c r="DZS317" s="1"/>
      <c r="DZT317" s="1"/>
      <c r="DZU317" s="1"/>
      <c r="DZV317" s="1"/>
      <c r="DZW317" s="1"/>
      <c r="DZX317" s="1"/>
      <c r="DZY317" s="1"/>
      <c r="DZZ317" s="1"/>
      <c r="EAA317" s="1"/>
      <c r="EAB317" s="1"/>
      <c r="EAC317" s="1"/>
      <c r="EAD317" s="1"/>
      <c r="EAE317" s="1"/>
      <c r="EAF317" s="1"/>
      <c r="EAG317" s="1"/>
      <c r="EAH317" s="1"/>
      <c r="EAI317" s="1"/>
      <c r="EAJ317" s="1"/>
      <c r="EAK317" s="1"/>
      <c r="EAL317" s="1"/>
      <c r="EAM317" s="1"/>
      <c r="EAN317" s="1"/>
      <c r="EAO317" s="1"/>
      <c r="EAP317" s="1"/>
      <c r="EAQ317" s="1"/>
      <c r="EAR317" s="1"/>
      <c r="EAS317" s="1"/>
      <c r="EAT317" s="1"/>
      <c r="EAU317" s="1"/>
      <c r="EAV317" s="1"/>
      <c r="EAW317" s="1"/>
      <c r="EAX317" s="1"/>
      <c r="EAY317" s="1"/>
      <c r="EAZ317" s="1"/>
      <c r="EBA317" s="1"/>
      <c r="EBB317" s="1"/>
      <c r="EBC317" s="1"/>
      <c r="EBD317" s="1"/>
      <c r="EBE317" s="1"/>
      <c r="EBF317" s="1"/>
      <c r="EBG317" s="1"/>
      <c r="EBH317" s="1"/>
      <c r="EBI317" s="1"/>
      <c r="EBJ317" s="1"/>
      <c r="EBK317" s="1"/>
      <c r="EBL317" s="1"/>
      <c r="EBM317" s="1"/>
      <c r="EBN317" s="1"/>
      <c r="EBO317" s="1"/>
      <c r="EBP317" s="1"/>
      <c r="EBQ317" s="1"/>
      <c r="EBR317" s="1"/>
      <c r="EBS317" s="1"/>
      <c r="EBT317" s="1"/>
      <c r="EBU317" s="1"/>
      <c r="EBV317" s="1"/>
      <c r="EBW317" s="1"/>
      <c r="EBX317" s="1"/>
      <c r="EBY317" s="1"/>
      <c r="EBZ317" s="1"/>
      <c r="ECA317" s="1"/>
      <c r="ECB317" s="1"/>
      <c r="ECC317" s="1"/>
      <c r="ECD317" s="1"/>
      <c r="ECE317" s="1"/>
      <c r="ECF317" s="1"/>
      <c r="ECG317" s="1"/>
      <c r="ECH317" s="1"/>
      <c r="ECI317" s="1"/>
      <c r="ECJ317" s="1"/>
      <c r="ECK317" s="1"/>
      <c r="ECL317" s="1"/>
      <c r="ECM317" s="1"/>
      <c r="ECN317" s="1"/>
      <c r="ECO317" s="1"/>
      <c r="ECP317" s="1"/>
      <c r="ECQ317" s="1"/>
      <c r="ECR317" s="1"/>
      <c r="ECS317" s="1"/>
      <c r="ECT317" s="1"/>
      <c r="ECU317" s="1"/>
      <c r="ECV317" s="1"/>
      <c r="ECW317" s="1"/>
      <c r="ECX317" s="1"/>
      <c r="ECY317" s="1"/>
      <c r="ECZ317" s="1"/>
      <c r="EDA317" s="1"/>
      <c r="EDB317" s="1"/>
      <c r="EDC317" s="1"/>
      <c r="EDD317" s="1"/>
      <c r="EDE317" s="1"/>
      <c r="EDF317" s="1"/>
      <c r="EDG317" s="1"/>
      <c r="EDH317" s="1"/>
      <c r="EDI317" s="1"/>
      <c r="EDJ317" s="1"/>
      <c r="EDK317" s="1"/>
      <c r="EDL317" s="1"/>
      <c r="EDM317" s="1"/>
      <c r="EDN317" s="1"/>
      <c r="EDO317" s="1"/>
      <c r="EDP317" s="1"/>
      <c r="EDQ317" s="1"/>
      <c r="EDR317" s="1"/>
      <c r="EDS317" s="1"/>
      <c r="EDT317" s="1"/>
      <c r="EDU317" s="1"/>
      <c r="EDV317" s="1"/>
      <c r="EDW317" s="1"/>
      <c r="EDX317" s="1"/>
      <c r="EDY317" s="1"/>
      <c r="EDZ317" s="1"/>
      <c r="EEA317" s="1"/>
      <c r="EEB317" s="1"/>
      <c r="EEC317" s="1"/>
      <c r="EED317" s="1"/>
      <c r="EEE317" s="1"/>
      <c r="EEF317" s="1"/>
      <c r="EEG317" s="1"/>
      <c r="EEH317" s="1"/>
      <c r="EEI317" s="1"/>
      <c r="EEJ317" s="1"/>
      <c r="EEK317" s="1"/>
      <c r="EEL317" s="1"/>
      <c r="EEM317" s="1"/>
      <c r="EEN317" s="1"/>
      <c r="EEO317" s="1"/>
      <c r="EEP317" s="1"/>
      <c r="EEQ317" s="1"/>
      <c r="EER317" s="1"/>
      <c r="EES317" s="1"/>
      <c r="EET317" s="1"/>
      <c r="EEU317" s="1"/>
      <c r="EEV317" s="1"/>
      <c r="EEW317" s="1"/>
      <c r="EEX317" s="1"/>
      <c r="EEY317" s="1"/>
      <c r="EEZ317" s="1"/>
      <c r="EFA317" s="1"/>
      <c r="EFB317" s="1"/>
      <c r="EFC317" s="1"/>
      <c r="EFD317" s="1"/>
      <c r="EFE317" s="1"/>
      <c r="EFF317" s="1"/>
      <c r="EFG317" s="1"/>
      <c r="EFH317" s="1"/>
      <c r="EFI317" s="1"/>
      <c r="EFJ317" s="1"/>
      <c r="EFK317" s="1"/>
      <c r="EFL317" s="1"/>
      <c r="EFM317" s="1"/>
      <c r="EFN317" s="1"/>
      <c r="EFO317" s="1"/>
      <c r="EFP317" s="1"/>
      <c r="EFQ317" s="1"/>
      <c r="EFR317" s="1"/>
      <c r="EFS317" s="1"/>
      <c r="EFT317" s="1"/>
      <c r="EFU317" s="1"/>
      <c r="EFV317" s="1"/>
      <c r="EFW317" s="1"/>
      <c r="EFX317" s="1"/>
      <c r="EFY317" s="1"/>
      <c r="EFZ317" s="1"/>
      <c r="EGA317" s="1"/>
      <c r="EGB317" s="1"/>
      <c r="EGC317" s="1"/>
      <c r="EGD317" s="1"/>
      <c r="EGE317" s="1"/>
      <c r="EGF317" s="1"/>
      <c r="EGG317" s="1"/>
      <c r="EGH317" s="1"/>
      <c r="EGI317" s="1"/>
      <c r="EGJ317" s="1"/>
      <c r="EGK317" s="1"/>
      <c r="EGL317" s="1"/>
      <c r="EGM317" s="1"/>
      <c r="EGN317" s="1"/>
      <c r="EGO317" s="1"/>
      <c r="EGP317" s="1"/>
      <c r="EGQ317" s="1"/>
      <c r="EGR317" s="1"/>
      <c r="EGS317" s="1"/>
      <c r="EGT317" s="1"/>
      <c r="EGU317" s="1"/>
      <c r="EGV317" s="1"/>
      <c r="EGW317" s="1"/>
      <c r="EGX317" s="1"/>
      <c r="EGY317" s="1"/>
      <c r="EGZ317" s="1"/>
      <c r="EHA317" s="1"/>
      <c r="EHB317" s="1"/>
      <c r="EHC317" s="1"/>
      <c r="EHD317" s="1"/>
      <c r="EHE317" s="1"/>
      <c r="EHF317" s="1"/>
      <c r="EHG317" s="1"/>
      <c r="EHH317" s="1"/>
      <c r="EHI317" s="1"/>
      <c r="EHJ317" s="1"/>
      <c r="EHK317" s="1"/>
      <c r="EHL317" s="1"/>
      <c r="EHM317" s="1"/>
      <c r="EHN317" s="1"/>
      <c r="EHO317" s="1"/>
      <c r="EHP317" s="1"/>
      <c r="EHQ317" s="1"/>
      <c r="EHR317" s="1"/>
      <c r="EHS317" s="1"/>
      <c r="EHT317" s="1"/>
      <c r="EHU317" s="1"/>
      <c r="EHV317" s="1"/>
      <c r="EHW317" s="1"/>
      <c r="EHX317" s="1"/>
      <c r="EHY317" s="1"/>
      <c r="EHZ317" s="1"/>
      <c r="EIA317" s="1"/>
      <c r="EIB317" s="1"/>
      <c r="EIC317" s="1"/>
      <c r="EID317" s="1"/>
      <c r="EIE317" s="1"/>
      <c r="EIF317" s="1"/>
      <c r="EIG317" s="1"/>
      <c r="EIH317" s="1"/>
      <c r="EII317" s="1"/>
      <c r="EIJ317" s="1"/>
      <c r="EIK317" s="1"/>
      <c r="EIL317" s="1"/>
      <c r="EIM317" s="1"/>
      <c r="EIN317" s="1"/>
      <c r="EIO317" s="1"/>
      <c r="EIP317" s="1"/>
      <c r="EIQ317" s="1"/>
      <c r="EIR317" s="1"/>
      <c r="EIS317" s="1"/>
      <c r="EIT317" s="1"/>
      <c r="EIU317" s="1"/>
      <c r="EIV317" s="1"/>
      <c r="EIW317" s="1"/>
      <c r="EIX317" s="1"/>
      <c r="EIY317" s="1"/>
      <c r="EIZ317" s="1"/>
      <c r="EJA317" s="1"/>
      <c r="EJB317" s="1"/>
      <c r="EJC317" s="1"/>
      <c r="EJD317" s="1"/>
      <c r="EJE317" s="1"/>
      <c r="EJF317" s="1"/>
      <c r="EJG317" s="1"/>
      <c r="EJH317" s="1"/>
      <c r="EJI317" s="1"/>
      <c r="EJJ317" s="1"/>
      <c r="EJK317" s="1"/>
      <c r="EJL317" s="1"/>
      <c r="EJM317" s="1"/>
      <c r="EJN317" s="1"/>
      <c r="EJO317" s="1"/>
      <c r="EJP317" s="1"/>
      <c r="EJQ317" s="1"/>
      <c r="EJR317" s="1"/>
      <c r="EJS317" s="1"/>
      <c r="EJT317" s="1"/>
      <c r="EJU317" s="1"/>
      <c r="EJV317" s="1"/>
      <c r="EJW317" s="1"/>
      <c r="EJX317" s="1"/>
      <c r="EJY317" s="1"/>
      <c r="EJZ317" s="1"/>
      <c r="EKA317" s="1"/>
      <c r="EKB317" s="1"/>
      <c r="EKC317" s="1"/>
      <c r="EKD317" s="1"/>
      <c r="EKE317" s="1"/>
      <c r="EKF317" s="1"/>
      <c r="EKG317" s="1"/>
      <c r="EKH317" s="1"/>
      <c r="EKI317" s="1"/>
      <c r="EKJ317" s="1"/>
      <c r="EKK317" s="1"/>
      <c r="EKL317" s="1"/>
      <c r="EKM317" s="1"/>
      <c r="EKN317" s="1"/>
      <c r="EKO317" s="1"/>
      <c r="EKP317" s="1"/>
      <c r="EKQ317" s="1"/>
      <c r="EKR317" s="1"/>
      <c r="EKS317" s="1"/>
      <c r="EKT317" s="1"/>
      <c r="EKU317" s="1"/>
      <c r="EKV317" s="1"/>
      <c r="EKW317" s="1"/>
      <c r="EKX317" s="1"/>
      <c r="EKY317" s="1"/>
      <c r="EKZ317" s="1"/>
      <c r="ELA317" s="1"/>
      <c r="ELB317" s="1"/>
      <c r="ELC317" s="1"/>
      <c r="ELD317" s="1"/>
      <c r="ELE317" s="1"/>
      <c r="ELF317" s="1"/>
      <c r="ELG317" s="1"/>
      <c r="ELH317" s="1"/>
      <c r="ELI317" s="1"/>
      <c r="ELJ317" s="1"/>
      <c r="ELK317" s="1"/>
      <c r="ELL317" s="1"/>
      <c r="ELM317" s="1"/>
      <c r="ELN317" s="1"/>
      <c r="ELO317" s="1"/>
      <c r="ELP317" s="1"/>
      <c r="ELQ317" s="1"/>
      <c r="ELR317" s="1"/>
      <c r="ELS317" s="1"/>
      <c r="ELT317" s="1"/>
      <c r="ELU317" s="1"/>
      <c r="ELV317" s="1"/>
      <c r="ELW317" s="1"/>
      <c r="ELX317" s="1"/>
      <c r="ELY317" s="1"/>
      <c r="ELZ317" s="1"/>
      <c r="EMA317" s="1"/>
      <c r="EMB317" s="1"/>
      <c r="EMC317" s="1"/>
      <c r="EMD317" s="1"/>
      <c r="EME317" s="1"/>
      <c r="EMF317" s="1"/>
      <c r="EMG317" s="1"/>
      <c r="EMH317" s="1"/>
      <c r="EMI317" s="1"/>
      <c r="EMJ317" s="1"/>
      <c r="EMK317" s="1"/>
      <c r="EML317" s="1"/>
      <c r="EMM317" s="1"/>
      <c r="EMN317" s="1"/>
      <c r="EMO317" s="1"/>
      <c r="EMP317" s="1"/>
      <c r="EMQ317" s="1"/>
      <c r="EMR317" s="1"/>
      <c r="EMS317" s="1"/>
      <c r="EMT317" s="1"/>
      <c r="EMU317" s="1"/>
      <c r="EMV317" s="1"/>
      <c r="EMW317" s="1"/>
      <c r="EMX317" s="1"/>
      <c r="EMY317" s="1"/>
      <c r="EMZ317" s="1"/>
      <c r="ENA317" s="1"/>
      <c r="ENB317" s="1"/>
      <c r="ENC317" s="1"/>
      <c r="END317" s="1"/>
      <c r="ENE317" s="1"/>
      <c r="ENF317" s="1"/>
      <c r="ENG317" s="1"/>
      <c r="ENH317" s="1"/>
      <c r="ENI317" s="1"/>
      <c r="ENJ317" s="1"/>
      <c r="ENK317" s="1"/>
      <c r="ENL317" s="1"/>
      <c r="ENM317" s="1"/>
      <c r="ENN317" s="1"/>
      <c r="ENO317" s="1"/>
      <c r="ENP317" s="1"/>
      <c r="ENQ317" s="1"/>
      <c r="ENR317" s="1"/>
      <c r="ENS317" s="1"/>
      <c r="ENT317" s="1"/>
      <c r="ENU317" s="1"/>
      <c r="ENV317" s="1"/>
      <c r="ENW317" s="1"/>
      <c r="ENX317" s="1"/>
      <c r="ENY317" s="1"/>
      <c r="ENZ317" s="1"/>
      <c r="EOA317" s="1"/>
      <c r="EOB317" s="1"/>
      <c r="EOC317" s="1"/>
      <c r="EOD317" s="1"/>
      <c r="EOE317" s="1"/>
      <c r="EOF317" s="1"/>
      <c r="EOG317" s="1"/>
      <c r="EOH317" s="1"/>
      <c r="EOI317" s="1"/>
      <c r="EOJ317" s="1"/>
      <c r="EOK317" s="1"/>
      <c r="EOL317" s="1"/>
      <c r="EOM317" s="1"/>
      <c r="EON317" s="1"/>
      <c r="EOO317" s="1"/>
      <c r="EOP317" s="1"/>
      <c r="EOQ317" s="1"/>
      <c r="EOR317" s="1"/>
      <c r="EOS317" s="1"/>
      <c r="EOT317" s="1"/>
      <c r="EOU317" s="1"/>
      <c r="EOV317" s="1"/>
      <c r="EOW317" s="1"/>
      <c r="EOX317" s="1"/>
      <c r="EOY317" s="1"/>
      <c r="EOZ317" s="1"/>
      <c r="EPA317" s="1"/>
      <c r="EPB317" s="1"/>
      <c r="EPC317" s="1"/>
      <c r="EPD317" s="1"/>
      <c r="EPE317" s="1"/>
      <c r="EPF317" s="1"/>
      <c r="EPG317" s="1"/>
      <c r="EPH317" s="1"/>
      <c r="EPI317" s="1"/>
      <c r="EPJ317" s="1"/>
      <c r="EPK317" s="1"/>
      <c r="EPL317" s="1"/>
      <c r="EPM317" s="1"/>
      <c r="EPN317" s="1"/>
      <c r="EPO317" s="1"/>
      <c r="EPP317" s="1"/>
      <c r="EPQ317" s="1"/>
      <c r="EPR317" s="1"/>
      <c r="EPS317" s="1"/>
      <c r="EPT317" s="1"/>
      <c r="EPU317" s="1"/>
      <c r="EPV317" s="1"/>
      <c r="EPW317" s="1"/>
      <c r="EPX317" s="1"/>
      <c r="EPY317" s="1"/>
      <c r="EPZ317" s="1"/>
      <c r="EQA317" s="1"/>
      <c r="EQB317" s="1"/>
      <c r="EQC317" s="1"/>
      <c r="EQD317" s="1"/>
      <c r="EQE317" s="1"/>
      <c r="EQF317" s="1"/>
      <c r="EQG317" s="1"/>
      <c r="EQH317" s="1"/>
      <c r="EQI317" s="1"/>
      <c r="EQJ317" s="1"/>
      <c r="EQK317" s="1"/>
      <c r="EQL317" s="1"/>
      <c r="EQM317" s="1"/>
      <c r="EQN317" s="1"/>
      <c r="EQO317" s="1"/>
      <c r="EQP317" s="1"/>
      <c r="EQQ317" s="1"/>
      <c r="EQR317" s="1"/>
      <c r="EQS317" s="1"/>
      <c r="EQT317" s="1"/>
      <c r="EQU317" s="1"/>
      <c r="EQV317" s="1"/>
      <c r="EQW317" s="1"/>
      <c r="EQX317" s="1"/>
      <c r="EQY317" s="1"/>
      <c r="EQZ317" s="1"/>
      <c r="ERA317" s="1"/>
      <c r="ERB317" s="1"/>
      <c r="ERC317" s="1"/>
      <c r="ERD317" s="1"/>
      <c r="ERE317" s="1"/>
      <c r="ERF317" s="1"/>
      <c r="ERG317" s="1"/>
      <c r="ERH317" s="1"/>
      <c r="ERI317" s="1"/>
      <c r="ERJ317" s="1"/>
      <c r="ERK317" s="1"/>
      <c r="ERL317" s="1"/>
      <c r="ERM317" s="1"/>
      <c r="ERN317" s="1"/>
      <c r="ERO317" s="1"/>
      <c r="ERP317" s="1"/>
      <c r="ERQ317" s="1"/>
      <c r="ERR317" s="1"/>
      <c r="ERS317" s="1"/>
      <c r="ERT317" s="1"/>
      <c r="ERU317" s="1"/>
      <c r="ERV317" s="1"/>
      <c r="ERW317" s="1"/>
      <c r="ERX317" s="1"/>
      <c r="ERY317" s="1"/>
      <c r="ERZ317" s="1"/>
      <c r="ESA317" s="1"/>
      <c r="ESB317" s="1"/>
      <c r="ESC317" s="1"/>
      <c r="ESD317" s="1"/>
      <c r="ESE317" s="1"/>
      <c r="ESF317" s="1"/>
      <c r="ESG317" s="1"/>
      <c r="ESH317" s="1"/>
      <c r="ESI317" s="1"/>
      <c r="ESJ317" s="1"/>
      <c r="ESK317" s="1"/>
      <c r="ESL317" s="1"/>
      <c r="ESM317" s="1"/>
      <c r="ESN317" s="1"/>
      <c r="ESO317" s="1"/>
      <c r="ESP317" s="1"/>
      <c r="ESQ317" s="1"/>
      <c r="ESR317" s="1"/>
      <c r="ESS317" s="1"/>
      <c r="EST317" s="1"/>
      <c r="ESU317" s="1"/>
      <c r="ESV317" s="1"/>
      <c r="ESW317" s="1"/>
      <c r="ESX317" s="1"/>
      <c r="ESY317" s="1"/>
      <c r="ESZ317" s="1"/>
      <c r="ETA317" s="1"/>
      <c r="ETB317" s="1"/>
      <c r="ETC317" s="1"/>
      <c r="ETD317" s="1"/>
      <c r="ETE317" s="1"/>
      <c r="ETF317" s="1"/>
      <c r="ETG317" s="1"/>
      <c r="ETH317" s="1"/>
      <c r="ETI317" s="1"/>
      <c r="ETJ317" s="1"/>
      <c r="ETK317" s="1"/>
      <c r="ETL317" s="1"/>
      <c r="ETM317" s="1"/>
      <c r="ETN317" s="1"/>
      <c r="ETO317" s="1"/>
      <c r="ETP317" s="1"/>
      <c r="ETQ317" s="1"/>
      <c r="ETR317" s="1"/>
      <c r="ETS317" s="1"/>
      <c r="ETT317" s="1"/>
      <c r="ETU317" s="1"/>
      <c r="ETV317" s="1"/>
      <c r="ETW317" s="1"/>
      <c r="ETX317" s="1"/>
      <c r="ETY317" s="1"/>
      <c r="ETZ317" s="1"/>
      <c r="EUA317" s="1"/>
      <c r="EUB317" s="1"/>
      <c r="EUC317" s="1"/>
      <c r="EUD317" s="1"/>
      <c r="EUE317" s="1"/>
      <c r="EUF317" s="1"/>
      <c r="EUG317" s="1"/>
      <c r="EUH317" s="1"/>
      <c r="EUI317" s="1"/>
      <c r="EUJ317" s="1"/>
      <c r="EUK317" s="1"/>
      <c r="EUL317" s="1"/>
      <c r="EUM317" s="1"/>
      <c r="EUN317" s="1"/>
      <c r="EUO317" s="1"/>
      <c r="EUP317" s="1"/>
      <c r="EUQ317" s="1"/>
      <c r="EUR317" s="1"/>
      <c r="EUS317" s="1"/>
      <c r="EUT317" s="1"/>
      <c r="EUU317" s="1"/>
      <c r="EUV317" s="1"/>
      <c r="EUW317" s="1"/>
      <c r="EUX317" s="1"/>
      <c r="EUY317" s="1"/>
      <c r="EUZ317" s="1"/>
      <c r="EVA317" s="1"/>
      <c r="EVB317" s="1"/>
      <c r="EVC317" s="1"/>
      <c r="EVD317" s="1"/>
      <c r="EVE317" s="1"/>
      <c r="EVF317" s="1"/>
      <c r="EVG317" s="1"/>
      <c r="EVH317" s="1"/>
      <c r="EVI317" s="1"/>
      <c r="EVJ317" s="1"/>
      <c r="EVK317" s="1"/>
      <c r="EVL317" s="1"/>
      <c r="EVM317" s="1"/>
      <c r="EVN317" s="1"/>
      <c r="EVO317" s="1"/>
      <c r="EVP317" s="1"/>
      <c r="EVQ317" s="1"/>
      <c r="EVR317" s="1"/>
      <c r="EVS317" s="1"/>
      <c r="EVT317" s="1"/>
      <c r="EVU317" s="1"/>
      <c r="EVV317" s="1"/>
      <c r="EVW317" s="1"/>
      <c r="EVX317" s="1"/>
      <c r="EVY317" s="1"/>
      <c r="EVZ317" s="1"/>
      <c r="EWA317" s="1"/>
      <c r="EWB317" s="1"/>
      <c r="EWC317" s="1"/>
      <c r="EWD317" s="1"/>
      <c r="EWE317" s="1"/>
      <c r="EWF317" s="1"/>
      <c r="EWG317" s="1"/>
      <c r="EWH317" s="1"/>
      <c r="EWI317" s="1"/>
      <c r="EWJ317" s="1"/>
      <c r="EWK317" s="1"/>
      <c r="EWL317" s="1"/>
      <c r="EWM317" s="1"/>
      <c r="EWN317" s="1"/>
      <c r="EWO317" s="1"/>
      <c r="EWP317" s="1"/>
      <c r="EWQ317" s="1"/>
      <c r="EWR317" s="1"/>
      <c r="EWS317" s="1"/>
      <c r="EWT317" s="1"/>
      <c r="EWU317" s="1"/>
      <c r="EWV317" s="1"/>
      <c r="EWW317" s="1"/>
      <c r="EWX317" s="1"/>
      <c r="EWY317" s="1"/>
      <c r="EWZ317" s="1"/>
      <c r="EXA317" s="1"/>
      <c r="EXB317" s="1"/>
      <c r="EXC317" s="1"/>
      <c r="EXD317" s="1"/>
      <c r="EXE317" s="1"/>
      <c r="EXF317" s="1"/>
      <c r="EXG317" s="1"/>
      <c r="EXH317" s="1"/>
      <c r="EXI317" s="1"/>
      <c r="EXJ317" s="1"/>
      <c r="EXK317" s="1"/>
      <c r="EXL317" s="1"/>
      <c r="EXM317" s="1"/>
      <c r="EXN317" s="1"/>
      <c r="EXO317" s="1"/>
      <c r="EXP317" s="1"/>
      <c r="EXQ317" s="1"/>
      <c r="EXR317" s="1"/>
      <c r="EXS317" s="1"/>
      <c r="EXT317" s="1"/>
      <c r="EXU317" s="1"/>
      <c r="EXV317" s="1"/>
      <c r="EXW317" s="1"/>
      <c r="EXX317" s="1"/>
      <c r="EXY317" s="1"/>
      <c r="EXZ317" s="1"/>
      <c r="EYA317" s="1"/>
      <c r="EYB317" s="1"/>
      <c r="EYC317" s="1"/>
      <c r="EYD317" s="1"/>
      <c r="EYE317" s="1"/>
      <c r="EYF317" s="1"/>
      <c r="EYG317" s="1"/>
      <c r="EYH317" s="1"/>
      <c r="EYI317" s="1"/>
      <c r="EYJ317" s="1"/>
      <c r="EYK317" s="1"/>
      <c r="EYL317" s="1"/>
      <c r="EYM317" s="1"/>
      <c r="EYN317" s="1"/>
      <c r="EYO317" s="1"/>
      <c r="EYP317" s="1"/>
      <c r="EYQ317" s="1"/>
      <c r="EYR317" s="1"/>
      <c r="EYS317" s="1"/>
      <c r="EYT317" s="1"/>
      <c r="EYU317" s="1"/>
      <c r="EYV317" s="1"/>
      <c r="EYW317" s="1"/>
      <c r="EYX317" s="1"/>
      <c r="EYY317" s="1"/>
      <c r="EYZ317" s="1"/>
      <c r="EZA317" s="1"/>
      <c r="EZB317" s="1"/>
      <c r="EZC317" s="1"/>
      <c r="EZD317" s="1"/>
      <c r="EZE317" s="1"/>
      <c r="EZF317" s="1"/>
      <c r="EZG317" s="1"/>
      <c r="EZH317" s="1"/>
      <c r="EZI317" s="1"/>
      <c r="EZJ317" s="1"/>
      <c r="EZK317" s="1"/>
      <c r="EZL317" s="1"/>
      <c r="EZM317" s="1"/>
      <c r="EZN317" s="1"/>
      <c r="EZO317" s="1"/>
      <c r="EZP317" s="1"/>
      <c r="EZQ317" s="1"/>
      <c r="EZR317" s="1"/>
      <c r="EZS317" s="1"/>
      <c r="EZT317" s="1"/>
      <c r="EZU317" s="1"/>
      <c r="EZV317" s="1"/>
      <c r="EZW317" s="1"/>
      <c r="EZX317" s="1"/>
      <c r="EZY317" s="1"/>
      <c r="EZZ317" s="1"/>
      <c r="FAA317" s="1"/>
      <c r="FAB317" s="1"/>
      <c r="FAC317" s="1"/>
      <c r="FAD317" s="1"/>
      <c r="FAE317" s="1"/>
      <c r="FAF317" s="1"/>
      <c r="FAG317" s="1"/>
      <c r="FAH317" s="1"/>
      <c r="FAI317" s="1"/>
      <c r="FAJ317" s="1"/>
      <c r="FAK317" s="1"/>
      <c r="FAL317" s="1"/>
      <c r="FAM317" s="1"/>
      <c r="FAN317" s="1"/>
      <c r="FAO317" s="1"/>
      <c r="FAP317" s="1"/>
      <c r="FAQ317" s="1"/>
      <c r="FAR317" s="1"/>
      <c r="FAS317" s="1"/>
      <c r="FAT317" s="1"/>
      <c r="FAU317" s="1"/>
      <c r="FAV317" s="1"/>
      <c r="FAW317" s="1"/>
      <c r="FAX317" s="1"/>
      <c r="FAY317" s="1"/>
      <c r="FAZ317" s="1"/>
      <c r="FBA317" s="1"/>
      <c r="FBB317" s="1"/>
      <c r="FBC317" s="1"/>
      <c r="FBD317" s="1"/>
      <c r="FBE317" s="1"/>
      <c r="FBF317" s="1"/>
      <c r="FBG317" s="1"/>
      <c r="FBH317" s="1"/>
      <c r="FBI317" s="1"/>
      <c r="FBJ317" s="1"/>
      <c r="FBK317" s="1"/>
      <c r="FBL317" s="1"/>
      <c r="FBM317" s="1"/>
      <c r="FBN317" s="1"/>
      <c r="FBO317" s="1"/>
      <c r="FBP317" s="1"/>
      <c r="FBQ317" s="1"/>
      <c r="FBR317" s="1"/>
      <c r="FBS317" s="1"/>
      <c r="FBT317" s="1"/>
      <c r="FBU317" s="1"/>
      <c r="FBV317" s="1"/>
      <c r="FBW317" s="1"/>
      <c r="FBX317" s="1"/>
      <c r="FBY317" s="1"/>
      <c r="FBZ317" s="1"/>
      <c r="FCA317" s="1"/>
      <c r="FCB317" s="1"/>
      <c r="FCC317" s="1"/>
      <c r="FCD317" s="1"/>
      <c r="FCE317" s="1"/>
      <c r="FCF317" s="1"/>
      <c r="FCG317" s="1"/>
      <c r="FCH317" s="1"/>
      <c r="FCI317" s="1"/>
      <c r="FCJ317" s="1"/>
      <c r="FCK317" s="1"/>
      <c r="FCL317" s="1"/>
      <c r="FCM317" s="1"/>
      <c r="FCN317" s="1"/>
      <c r="FCO317" s="1"/>
      <c r="FCP317" s="1"/>
      <c r="FCQ317" s="1"/>
      <c r="FCR317" s="1"/>
      <c r="FCS317" s="1"/>
      <c r="FCT317" s="1"/>
      <c r="FCU317" s="1"/>
      <c r="FCV317" s="1"/>
      <c r="FCW317" s="1"/>
      <c r="FCX317" s="1"/>
      <c r="FCY317" s="1"/>
      <c r="FCZ317" s="1"/>
      <c r="FDA317" s="1"/>
      <c r="FDB317" s="1"/>
      <c r="FDC317" s="1"/>
      <c r="FDD317" s="1"/>
      <c r="FDE317" s="1"/>
      <c r="FDF317" s="1"/>
      <c r="FDG317" s="1"/>
      <c r="FDH317" s="1"/>
      <c r="FDI317" s="1"/>
      <c r="FDJ317" s="1"/>
      <c r="FDK317" s="1"/>
      <c r="FDL317" s="1"/>
      <c r="FDM317" s="1"/>
      <c r="FDN317" s="1"/>
      <c r="FDO317" s="1"/>
      <c r="FDP317" s="1"/>
      <c r="FDQ317" s="1"/>
      <c r="FDR317" s="1"/>
      <c r="FDS317" s="1"/>
      <c r="FDT317" s="1"/>
      <c r="FDU317" s="1"/>
      <c r="FDV317" s="1"/>
      <c r="FDW317" s="1"/>
      <c r="FDX317" s="1"/>
      <c r="FDY317" s="1"/>
      <c r="FDZ317" s="1"/>
      <c r="FEA317" s="1"/>
      <c r="FEB317" s="1"/>
      <c r="FEC317" s="1"/>
      <c r="FED317" s="1"/>
      <c r="FEE317" s="1"/>
      <c r="FEF317" s="1"/>
      <c r="FEG317" s="1"/>
      <c r="FEH317" s="1"/>
      <c r="FEI317" s="1"/>
      <c r="FEJ317" s="1"/>
      <c r="FEK317" s="1"/>
      <c r="FEL317" s="1"/>
      <c r="FEM317" s="1"/>
      <c r="FEN317" s="1"/>
      <c r="FEO317" s="1"/>
      <c r="FEP317" s="1"/>
      <c r="FEQ317" s="1"/>
      <c r="FER317" s="1"/>
      <c r="FES317" s="1"/>
      <c r="FET317" s="1"/>
      <c r="FEU317" s="1"/>
      <c r="FEV317" s="1"/>
      <c r="FEW317" s="1"/>
      <c r="FEX317" s="1"/>
      <c r="FEY317" s="1"/>
      <c r="FEZ317" s="1"/>
      <c r="FFA317" s="1"/>
      <c r="FFB317" s="1"/>
      <c r="FFC317" s="1"/>
      <c r="FFD317" s="1"/>
      <c r="FFE317" s="1"/>
      <c r="FFF317" s="1"/>
      <c r="FFG317" s="1"/>
      <c r="FFH317" s="1"/>
      <c r="FFI317" s="1"/>
      <c r="FFJ317" s="1"/>
      <c r="FFK317" s="1"/>
      <c r="FFL317" s="1"/>
      <c r="FFM317" s="1"/>
      <c r="FFN317" s="1"/>
      <c r="FFO317" s="1"/>
      <c r="FFP317" s="1"/>
      <c r="FFQ317" s="1"/>
      <c r="FFR317" s="1"/>
      <c r="FFS317" s="1"/>
      <c r="FFT317" s="1"/>
      <c r="FFU317" s="1"/>
      <c r="FFV317" s="1"/>
      <c r="FFW317" s="1"/>
      <c r="FFX317" s="1"/>
      <c r="FFY317" s="1"/>
      <c r="FFZ317" s="1"/>
      <c r="FGA317" s="1"/>
      <c r="FGB317" s="1"/>
      <c r="FGC317" s="1"/>
      <c r="FGD317" s="1"/>
      <c r="FGE317" s="1"/>
      <c r="FGF317" s="1"/>
      <c r="FGG317" s="1"/>
      <c r="FGH317" s="1"/>
      <c r="FGI317" s="1"/>
      <c r="FGJ317" s="1"/>
      <c r="FGK317" s="1"/>
      <c r="FGL317" s="1"/>
      <c r="FGM317" s="1"/>
      <c r="FGN317" s="1"/>
      <c r="FGO317" s="1"/>
      <c r="FGP317" s="1"/>
      <c r="FGQ317" s="1"/>
      <c r="FGR317" s="1"/>
      <c r="FGS317" s="1"/>
      <c r="FGT317" s="1"/>
      <c r="FGU317" s="1"/>
      <c r="FGV317" s="1"/>
      <c r="FGW317" s="1"/>
      <c r="FGX317" s="1"/>
      <c r="FGY317" s="1"/>
      <c r="FGZ317" s="1"/>
      <c r="FHA317" s="1"/>
      <c r="FHB317" s="1"/>
      <c r="FHC317" s="1"/>
      <c r="FHD317" s="1"/>
      <c r="FHE317" s="1"/>
      <c r="FHF317" s="1"/>
      <c r="FHG317" s="1"/>
      <c r="FHH317" s="1"/>
      <c r="FHI317" s="1"/>
      <c r="FHJ317" s="1"/>
      <c r="FHK317" s="1"/>
      <c r="FHL317" s="1"/>
      <c r="FHM317" s="1"/>
      <c r="FHN317" s="1"/>
      <c r="FHO317" s="1"/>
      <c r="FHP317" s="1"/>
      <c r="FHQ317" s="1"/>
      <c r="FHR317" s="1"/>
      <c r="FHS317" s="1"/>
      <c r="FHT317" s="1"/>
      <c r="FHU317" s="1"/>
      <c r="FHV317" s="1"/>
      <c r="FHW317" s="1"/>
      <c r="FHX317" s="1"/>
      <c r="FHY317" s="1"/>
      <c r="FHZ317" s="1"/>
      <c r="FIA317" s="1"/>
      <c r="FIB317" s="1"/>
      <c r="FIC317" s="1"/>
      <c r="FID317" s="1"/>
      <c r="FIE317" s="1"/>
      <c r="FIF317" s="1"/>
      <c r="FIG317" s="1"/>
      <c r="FIH317" s="1"/>
      <c r="FII317" s="1"/>
      <c r="FIJ317" s="1"/>
      <c r="FIK317" s="1"/>
      <c r="FIL317" s="1"/>
      <c r="FIM317" s="1"/>
      <c r="FIN317" s="1"/>
      <c r="FIO317" s="1"/>
      <c r="FIP317" s="1"/>
      <c r="FIQ317" s="1"/>
      <c r="FIR317" s="1"/>
      <c r="FIS317" s="1"/>
      <c r="FIT317" s="1"/>
      <c r="FIU317" s="1"/>
      <c r="FIV317" s="1"/>
      <c r="FIW317" s="1"/>
      <c r="FIX317" s="1"/>
      <c r="FIY317" s="1"/>
      <c r="FIZ317" s="1"/>
      <c r="FJA317" s="1"/>
      <c r="FJB317" s="1"/>
      <c r="FJC317" s="1"/>
      <c r="FJD317" s="1"/>
      <c r="FJE317" s="1"/>
      <c r="FJF317" s="1"/>
      <c r="FJG317" s="1"/>
      <c r="FJH317" s="1"/>
      <c r="FJI317" s="1"/>
      <c r="FJJ317" s="1"/>
      <c r="FJK317" s="1"/>
      <c r="FJL317" s="1"/>
      <c r="FJM317" s="1"/>
      <c r="FJN317" s="1"/>
      <c r="FJO317" s="1"/>
      <c r="FJP317" s="1"/>
      <c r="FJQ317" s="1"/>
      <c r="FJR317" s="1"/>
      <c r="FJS317" s="1"/>
      <c r="FJT317" s="1"/>
      <c r="FJU317" s="1"/>
      <c r="FJV317" s="1"/>
      <c r="FJW317" s="1"/>
      <c r="FJX317" s="1"/>
      <c r="FJY317" s="1"/>
      <c r="FJZ317" s="1"/>
      <c r="FKA317" s="1"/>
      <c r="FKB317" s="1"/>
      <c r="FKC317" s="1"/>
      <c r="FKD317" s="1"/>
      <c r="FKE317" s="1"/>
      <c r="FKF317" s="1"/>
      <c r="FKG317" s="1"/>
      <c r="FKH317" s="1"/>
      <c r="FKI317" s="1"/>
      <c r="FKJ317" s="1"/>
      <c r="FKK317" s="1"/>
      <c r="FKL317" s="1"/>
      <c r="FKM317" s="1"/>
      <c r="FKN317" s="1"/>
      <c r="FKO317" s="1"/>
      <c r="FKP317" s="1"/>
      <c r="FKQ317" s="1"/>
      <c r="FKR317" s="1"/>
      <c r="FKS317" s="1"/>
      <c r="FKT317" s="1"/>
      <c r="FKU317" s="1"/>
      <c r="FKV317" s="1"/>
      <c r="FKW317" s="1"/>
      <c r="FKX317" s="1"/>
      <c r="FKY317" s="1"/>
      <c r="FKZ317" s="1"/>
      <c r="FLA317" s="1"/>
      <c r="FLB317" s="1"/>
      <c r="FLC317" s="1"/>
      <c r="FLD317" s="1"/>
      <c r="FLE317" s="1"/>
      <c r="FLF317" s="1"/>
      <c r="FLG317" s="1"/>
      <c r="FLH317" s="1"/>
      <c r="FLI317" s="1"/>
      <c r="FLJ317" s="1"/>
      <c r="FLK317" s="1"/>
      <c r="FLL317" s="1"/>
      <c r="FLM317" s="1"/>
      <c r="FLN317" s="1"/>
      <c r="FLO317" s="1"/>
      <c r="FLP317" s="1"/>
      <c r="FLQ317" s="1"/>
      <c r="FLR317" s="1"/>
      <c r="FLS317" s="1"/>
      <c r="FLT317" s="1"/>
      <c r="FLU317" s="1"/>
      <c r="FLV317" s="1"/>
      <c r="FLW317" s="1"/>
      <c r="FLX317" s="1"/>
      <c r="FLY317" s="1"/>
      <c r="FLZ317" s="1"/>
      <c r="FMA317" s="1"/>
      <c r="FMB317" s="1"/>
      <c r="FMC317" s="1"/>
      <c r="FMD317" s="1"/>
      <c r="FME317" s="1"/>
      <c r="FMF317" s="1"/>
      <c r="FMG317" s="1"/>
      <c r="FMH317" s="1"/>
      <c r="FMI317" s="1"/>
      <c r="FMJ317" s="1"/>
      <c r="FMK317" s="1"/>
      <c r="FML317" s="1"/>
      <c r="FMM317" s="1"/>
      <c r="FMN317" s="1"/>
      <c r="FMO317" s="1"/>
      <c r="FMP317" s="1"/>
      <c r="FMQ317" s="1"/>
      <c r="FMR317" s="1"/>
      <c r="FMS317" s="1"/>
      <c r="FMT317" s="1"/>
      <c r="FMU317" s="1"/>
      <c r="FMV317" s="1"/>
      <c r="FMW317" s="1"/>
      <c r="FMX317" s="1"/>
      <c r="FMY317" s="1"/>
      <c r="FMZ317" s="1"/>
      <c r="FNA317" s="1"/>
      <c r="FNB317" s="1"/>
      <c r="FNC317" s="1"/>
      <c r="FND317" s="1"/>
      <c r="FNE317" s="1"/>
      <c r="FNF317" s="1"/>
      <c r="FNG317" s="1"/>
      <c r="FNH317" s="1"/>
      <c r="FNI317" s="1"/>
      <c r="FNJ317" s="1"/>
      <c r="FNK317" s="1"/>
      <c r="FNL317" s="1"/>
      <c r="FNM317" s="1"/>
      <c r="FNN317" s="1"/>
      <c r="FNO317" s="1"/>
      <c r="FNP317" s="1"/>
      <c r="FNQ317" s="1"/>
      <c r="FNR317" s="1"/>
      <c r="FNS317" s="1"/>
      <c r="FNT317" s="1"/>
      <c r="FNU317" s="1"/>
      <c r="FNV317" s="1"/>
      <c r="FNW317" s="1"/>
      <c r="FNX317" s="1"/>
      <c r="FNY317" s="1"/>
      <c r="FNZ317" s="1"/>
      <c r="FOA317" s="1"/>
      <c r="FOB317" s="1"/>
      <c r="FOC317" s="1"/>
      <c r="FOD317" s="1"/>
      <c r="FOE317" s="1"/>
      <c r="FOF317" s="1"/>
      <c r="FOG317" s="1"/>
      <c r="FOH317" s="1"/>
      <c r="FOI317" s="1"/>
      <c r="FOJ317" s="1"/>
      <c r="FOK317" s="1"/>
      <c r="FOL317" s="1"/>
      <c r="FOM317" s="1"/>
      <c r="FON317" s="1"/>
      <c r="FOO317" s="1"/>
      <c r="FOP317" s="1"/>
      <c r="FOQ317" s="1"/>
      <c r="FOR317" s="1"/>
      <c r="FOS317" s="1"/>
      <c r="FOT317" s="1"/>
      <c r="FOU317" s="1"/>
      <c r="FOV317" s="1"/>
      <c r="FOW317" s="1"/>
      <c r="FOX317" s="1"/>
      <c r="FOY317" s="1"/>
      <c r="FOZ317" s="1"/>
      <c r="FPA317" s="1"/>
      <c r="FPB317" s="1"/>
      <c r="FPC317" s="1"/>
      <c r="FPD317" s="1"/>
      <c r="FPE317" s="1"/>
      <c r="FPF317" s="1"/>
      <c r="FPG317" s="1"/>
      <c r="FPH317" s="1"/>
      <c r="FPI317" s="1"/>
      <c r="FPJ317" s="1"/>
      <c r="FPK317" s="1"/>
      <c r="FPL317" s="1"/>
      <c r="FPM317" s="1"/>
      <c r="FPN317" s="1"/>
      <c r="FPO317" s="1"/>
      <c r="FPP317" s="1"/>
      <c r="FPQ317" s="1"/>
      <c r="FPR317" s="1"/>
      <c r="FPS317" s="1"/>
      <c r="FPT317" s="1"/>
      <c r="FPU317" s="1"/>
      <c r="FPV317" s="1"/>
      <c r="FPW317" s="1"/>
      <c r="FPX317" s="1"/>
      <c r="FPY317" s="1"/>
      <c r="FPZ317" s="1"/>
      <c r="FQA317" s="1"/>
      <c r="FQB317" s="1"/>
      <c r="FQC317" s="1"/>
      <c r="FQD317" s="1"/>
      <c r="FQE317" s="1"/>
      <c r="FQF317" s="1"/>
      <c r="FQG317" s="1"/>
      <c r="FQH317" s="1"/>
      <c r="FQI317" s="1"/>
      <c r="FQJ317" s="1"/>
      <c r="FQK317" s="1"/>
      <c r="FQL317" s="1"/>
      <c r="FQM317" s="1"/>
      <c r="FQN317" s="1"/>
      <c r="FQO317" s="1"/>
      <c r="FQP317" s="1"/>
      <c r="FQQ317" s="1"/>
      <c r="FQR317" s="1"/>
      <c r="FQS317" s="1"/>
      <c r="FQT317" s="1"/>
      <c r="FQU317" s="1"/>
      <c r="FQV317" s="1"/>
      <c r="FQW317" s="1"/>
      <c r="FQX317" s="1"/>
      <c r="FQY317" s="1"/>
      <c r="FQZ317" s="1"/>
      <c r="FRA317" s="1"/>
      <c r="FRB317" s="1"/>
      <c r="FRC317" s="1"/>
      <c r="FRD317" s="1"/>
      <c r="FRE317" s="1"/>
      <c r="FRF317" s="1"/>
      <c r="FRG317" s="1"/>
      <c r="FRH317" s="1"/>
      <c r="FRI317" s="1"/>
      <c r="FRJ317" s="1"/>
      <c r="FRK317" s="1"/>
      <c r="FRL317" s="1"/>
      <c r="FRM317" s="1"/>
      <c r="FRN317" s="1"/>
      <c r="FRO317" s="1"/>
      <c r="FRP317" s="1"/>
      <c r="FRQ317" s="1"/>
      <c r="FRR317" s="1"/>
      <c r="FRS317" s="1"/>
      <c r="FRT317" s="1"/>
      <c r="FRU317" s="1"/>
      <c r="FRV317" s="1"/>
      <c r="FRW317" s="1"/>
      <c r="FRX317" s="1"/>
      <c r="FRY317" s="1"/>
      <c r="FRZ317" s="1"/>
      <c r="FSA317" s="1"/>
      <c r="FSB317" s="1"/>
      <c r="FSC317" s="1"/>
      <c r="FSD317" s="1"/>
      <c r="FSE317" s="1"/>
      <c r="FSF317" s="1"/>
      <c r="FSG317" s="1"/>
      <c r="FSH317" s="1"/>
      <c r="FSI317" s="1"/>
      <c r="FSJ317" s="1"/>
      <c r="FSK317" s="1"/>
      <c r="FSL317" s="1"/>
      <c r="FSM317" s="1"/>
      <c r="FSN317" s="1"/>
      <c r="FSO317" s="1"/>
      <c r="FSP317" s="1"/>
      <c r="FSQ317" s="1"/>
      <c r="FSR317" s="1"/>
      <c r="FSS317" s="1"/>
      <c r="FST317" s="1"/>
      <c r="FSU317" s="1"/>
      <c r="FSV317" s="1"/>
      <c r="FSW317" s="1"/>
      <c r="FSX317" s="1"/>
      <c r="FSY317" s="1"/>
      <c r="FSZ317" s="1"/>
      <c r="FTA317" s="1"/>
      <c r="FTB317" s="1"/>
      <c r="FTC317" s="1"/>
      <c r="FTD317" s="1"/>
      <c r="FTE317" s="1"/>
      <c r="FTF317" s="1"/>
      <c r="FTG317" s="1"/>
      <c r="FTH317" s="1"/>
      <c r="FTI317" s="1"/>
      <c r="FTJ317" s="1"/>
      <c r="FTK317" s="1"/>
      <c r="FTL317" s="1"/>
      <c r="FTM317" s="1"/>
      <c r="FTN317" s="1"/>
      <c r="FTO317" s="1"/>
      <c r="FTP317" s="1"/>
      <c r="FTQ317" s="1"/>
      <c r="FTR317" s="1"/>
      <c r="FTS317" s="1"/>
      <c r="FTT317" s="1"/>
      <c r="FTU317" s="1"/>
      <c r="FTV317" s="1"/>
      <c r="FTW317" s="1"/>
      <c r="FTX317" s="1"/>
      <c r="FTY317" s="1"/>
      <c r="FTZ317" s="1"/>
      <c r="FUA317" s="1"/>
      <c r="FUB317" s="1"/>
      <c r="FUC317" s="1"/>
      <c r="FUD317" s="1"/>
      <c r="FUE317" s="1"/>
      <c r="FUF317" s="1"/>
      <c r="FUG317" s="1"/>
      <c r="FUH317" s="1"/>
      <c r="FUI317" s="1"/>
      <c r="FUJ317" s="1"/>
      <c r="FUK317" s="1"/>
      <c r="FUL317" s="1"/>
      <c r="FUM317" s="1"/>
      <c r="FUN317" s="1"/>
      <c r="FUO317" s="1"/>
      <c r="FUP317" s="1"/>
      <c r="FUQ317" s="1"/>
      <c r="FUR317" s="1"/>
      <c r="FUS317" s="1"/>
      <c r="FUT317" s="1"/>
      <c r="FUU317" s="1"/>
      <c r="FUV317" s="1"/>
      <c r="FUW317" s="1"/>
      <c r="FUX317" s="1"/>
      <c r="FUY317" s="1"/>
      <c r="FUZ317" s="1"/>
      <c r="FVA317" s="1"/>
      <c r="FVB317" s="1"/>
      <c r="FVC317" s="1"/>
      <c r="FVD317" s="1"/>
      <c r="FVE317" s="1"/>
      <c r="FVF317" s="1"/>
      <c r="FVG317" s="1"/>
      <c r="FVH317" s="1"/>
      <c r="FVI317" s="1"/>
      <c r="FVJ317" s="1"/>
      <c r="FVK317" s="1"/>
      <c r="FVL317" s="1"/>
      <c r="FVM317" s="1"/>
      <c r="FVN317" s="1"/>
      <c r="FVO317" s="1"/>
      <c r="FVP317" s="1"/>
      <c r="FVQ317" s="1"/>
      <c r="FVR317" s="1"/>
      <c r="FVS317" s="1"/>
      <c r="FVT317" s="1"/>
      <c r="FVU317" s="1"/>
      <c r="FVV317" s="1"/>
      <c r="FVW317" s="1"/>
      <c r="FVX317" s="1"/>
      <c r="FVY317" s="1"/>
      <c r="FVZ317" s="1"/>
      <c r="FWA317" s="1"/>
      <c r="FWB317" s="1"/>
      <c r="FWC317" s="1"/>
      <c r="FWD317" s="1"/>
      <c r="FWE317" s="1"/>
      <c r="FWF317" s="1"/>
      <c r="FWG317" s="1"/>
      <c r="FWH317" s="1"/>
      <c r="FWI317" s="1"/>
      <c r="FWJ317" s="1"/>
      <c r="FWK317" s="1"/>
      <c r="FWL317" s="1"/>
      <c r="FWM317" s="1"/>
      <c r="FWN317" s="1"/>
      <c r="FWO317" s="1"/>
      <c r="FWP317" s="1"/>
      <c r="FWQ317" s="1"/>
      <c r="FWR317" s="1"/>
      <c r="FWS317" s="1"/>
      <c r="FWT317" s="1"/>
      <c r="FWU317" s="1"/>
      <c r="FWV317" s="1"/>
      <c r="FWW317" s="1"/>
      <c r="FWX317" s="1"/>
      <c r="FWY317" s="1"/>
      <c r="FWZ317" s="1"/>
      <c r="FXA317" s="1"/>
      <c r="FXB317" s="1"/>
      <c r="FXC317" s="1"/>
      <c r="FXD317" s="1"/>
      <c r="FXE317" s="1"/>
      <c r="FXF317" s="1"/>
      <c r="FXG317" s="1"/>
      <c r="FXH317" s="1"/>
      <c r="FXI317" s="1"/>
      <c r="FXJ317" s="1"/>
      <c r="FXK317" s="1"/>
      <c r="FXL317" s="1"/>
      <c r="FXM317" s="1"/>
      <c r="FXN317" s="1"/>
      <c r="FXO317" s="1"/>
      <c r="FXP317" s="1"/>
      <c r="FXQ317" s="1"/>
      <c r="FXR317" s="1"/>
      <c r="FXS317" s="1"/>
      <c r="FXT317" s="1"/>
      <c r="FXU317" s="1"/>
      <c r="FXV317" s="1"/>
      <c r="FXW317" s="1"/>
      <c r="FXX317" s="1"/>
      <c r="FXY317" s="1"/>
      <c r="FXZ317" s="1"/>
      <c r="FYA317" s="1"/>
      <c r="FYB317" s="1"/>
      <c r="FYC317" s="1"/>
      <c r="FYD317" s="1"/>
      <c r="FYE317" s="1"/>
      <c r="FYF317" s="1"/>
      <c r="FYG317" s="1"/>
      <c r="FYH317" s="1"/>
      <c r="FYI317" s="1"/>
      <c r="FYJ317" s="1"/>
      <c r="FYK317" s="1"/>
      <c r="FYL317" s="1"/>
      <c r="FYM317" s="1"/>
      <c r="FYN317" s="1"/>
      <c r="FYO317" s="1"/>
      <c r="FYP317" s="1"/>
      <c r="FYQ317" s="1"/>
      <c r="FYR317" s="1"/>
      <c r="FYS317" s="1"/>
      <c r="FYT317" s="1"/>
      <c r="FYU317" s="1"/>
      <c r="FYV317" s="1"/>
      <c r="FYW317" s="1"/>
      <c r="FYX317" s="1"/>
      <c r="FYY317" s="1"/>
      <c r="FYZ317" s="1"/>
      <c r="FZA317" s="1"/>
      <c r="FZB317" s="1"/>
      <c r="FZC317" s="1"/>
      <c r="FZD317" s="1"/>
      <c r="FZE317" s="1"/>
      <c r="FZF317" s="1"/>
      <c r="FZG317" s="1"/>
      <c r="FZH317" s="1"/>
      <c r="FZI317" s="1"/>
      <c r="FZJ317" s="1"/>
      <c r="FZK317" s="1"/>
      <c r="FZL317" s="1"/>
      <c r="FZM317" s="1"/>
      <c r="FZN317" s="1"/>
      <c r="FZO317" s="1"/>
      <c r="FZP317" s="1"/>
      <c r="FZQ317" s="1"/>
      <c r="FZR317" s="1"/>
      <c r="FZS317" s="1"/>
      <c r="FZT317" s="1"/>
      <c r="FZU317" s="1"/>
      <c r="FZV317" s="1"/>
      <c r="FZW317" s="1"/>
      <c r="FZX317" s="1"/>
      <c r="FZY317" s="1"/>
      <c r="FZZ317" s="1"/>
      <c r="GAA317" s="1"/>
      <c r="GAB317" s="1"/>
      <c r="GAC317" s="1"/>
      <c r="GAD317" s="1"/>
      <c r="GAE317" s="1"/>
      <c r="GAF317" s="1"/>
      <c r="GAG317" s="1"/>
      <c r="GAH317" s="1"/>
      <c r="GAI317" s="1"/>
      <c r="GAJ317" s="1"/>
      <c r="GAK317" s="1"/>
      <c r="GAL317" s="1"/>
      <c r="GAM317" s="1"/>
      <c r="GAN317" s="1"/>
      <c r="GAO317" s="1"/>
      <c r="GAP317" s="1"/>
      <c r="GAQ317" s="1"/>
      <c r="GAR317" s="1"/>
      <c r="GAS317" s="1"/>
      <c r="GAT317" s="1"/>
      <c r="GAU317" s="1"/>
      <c r="GAV317" s="1"/>
      <c r="GAW317" s="1"/>
      <c r="GAX317" s="1"/>
      <c r="GAY317" s="1"/>
      <c r="GAZ317" s="1"/>
      <c r="GBA317" s="1"/>
      <c r="GBB317" s="1"/>
      <c r="GBC317" s="1"/>
      <c r="GBD317" s="1"/>
      <c r="GBE317" s="1"/>
      <c r="GBF317" s="1"/>
      <c r="GBG317" s="1"/>
      <c r="GBH317" s="1"/>
      <c r="GBI317" s="1"/>
      <c r="GBJ317" s="1"/>
      <c r="GBK317" s="1"/>
      <c r="GBL317" s="1"/>
      <c r="GBM317" s="1"/>
      <c r="GBN317" s="1"/>
      <c r="GBO317" s="1"/>
      <c r="GBP317" s="1"/>
      <c r="GBQ317" s="1"/>
      <c r="GBR317" s="1"/>
      <c r="GBS317" s="1"/>
      <c r="GBT317" s="1"/>
      <c r="GBU317" s="1"/>
      <c r="GBV317" s="1"/>
      <c r="GBW317" s="1"/>
      <c r="GBX317" s="1"/>
      <c r="GBY317" s="1"/>
      <c r="GBZ317" s="1"/>
      <c r="GCA317" s="1"/>
      <c r="GCB317" s="1"/>
      <c r="GCC317" s="1"/>
      <c r="GCD317" s="1"/>
      <c r="GCE317" s="1"/>
      <c r="GCF317" s="1"/>
      <c r="GCG317" s="1"/>
      <c r="GCH317" s="1"/>
      <c r="GCI317" s="1"/>
      <c r="GCJ317" s="1"/>
      <c r="GCK317" s="1"/>
      <c r="GCL317" s="1"/>
      <c r="GCM317" s="1"/>
      <c r="GCN317" s="1"/>
      <c r="GCO317" s="1"/>
      <c r="GCP317" s="1"/>
      <c r="GCQ317" s="1"/>
      <c r="GCR317" s="1"/>
      <c r="GCS317" s="1"/>
      <c r="GCT317" s="1"/>
      <c r="GCU317" s="1"/>
      <c r="GCV317" s="1"/>
      <c r="GCW317" s="1"/>
      <c r="GCX317" s="1"/>
      <c r="GCY317" s="1"/>
      <c r="GCZ317" s="1"/>
      <c r="GDA317" s="1"/>
      <c r="GDB317" s="1"/>
      <c r="GDC317" s="1"/>
      <c r="GDD317" s="1"/>
      <c r="GDE317" s="1"/>
      <c r="GDF317" s="1"/>
      <c r="GDG317" s="1"/>
      <c r="GDH317" s="1"/>
      <c r="GDI317" s="1"/>
      <c r="GDJ317" s="1"/>
      <c r="GDK317" s="1"/>
      <c r="GDL317" s="1"/>
      <c r="GDM317" s="1"/>
      <c r="GDN317" s="1"/>
      <c r="GDO317" s="1"/>
      <c r="GDP317" s="1"/>
      <c r="GDQ317" s="1"/>
      <c r="GDR317" s="1"/>
      <c r="GDS317" s="1"/>
      <c r="GDT317" s="1"/>
      <c r="GDU317" s="1"/>
      <c r="GDV317" s="1"/>
      <c r="GDW317" s="1"/>
      <c r="GDX317" s="1"/>
      <c r="GDY317" s="1"/>
      <c r="GDZ317" s="1"/>
      <c r="GEA317" s="1"/>
      <c r="GEB317" s="1"/>
      <c r="GEC317" s="1"/>
      <c r="GED317" s="1"/>
      <c r="GEE317" s="1"/>
      <c r="GEF317" s="1"/>
      <c r="GEG317" s="1"/>
      <c r="GEH317" s="1"/>
      <c r="GEI317" s="1"/>
      <c r="GEJ317" s="1"/>
      <c r="GEK317" s="1"/>
      <c r="GEL317" s="1"/>
      <c r="GEM317" s="1"/>
      <c r="GEN317" s="1"/>
      <c r="GEO317" s="1"/>
      <c r="GEP317" s="1"/>
      <c r="GEQ317" s="1"/>
      <c r="GER317" s="1"/>
      <c r="GES317" s="1"/>
      <c r="GET317" s="1"/>
      <c r="GEU317" s="1"/>
      <c r="GEV317" s="1"/>
      <c r="GEW317" s="1"/>
      <c r="GEX317" s="1"/>
      <c r="GEY317" s="1"/>
      <c r="GEZ317" s="1"/>
      <c r="GFA317" s="1"/>
      <c r="GFB317" s="1"/>
      <c r="GFC317" s="1"/>
      <c r="GFD317" s="1"/>
      <c r="GFE317" s="1"/>
      <c r="GFF317" s="1"/>
      <c r="GFG317" s="1"/>
      <c r="GFH317" s="1"/>
      <c r="GFI317" s="1"/>
      <c r="GFJ317" s="1"/>
      <c r="GFK317" s="1"/>
      <c r="GFL317" s="1"/>
      <c r="GFM317" s="1"/>
      <c r="GFN317" s="1"/>
      <c r="GFO317" s="1"/>
      <c r="GFP317" s="1"/>
      <c r="GFQ317" s="1"/>
      <c r="GFR317" s="1"/>
      <c r="GFS317" s="1"/>
      <c r="GFT317" s="1"/>
      <c r="GFU317" s="1"/>
      <c r="GFV317" s="1"/>
      <c r="GFW317" s="1"/>
      <c r="GFX317" s="1"/>
      <c r="GFY317" s="1"/>
      <c r="GFZ317" s="1"/>
      <c r="GGA317" s="1"/>
      <c r="GGB317" s="1"/>
      <c r="GGC317" s="1"/>
      <c r="GGD317" s="1"/>
      <c r="GGE317" s="1"/>
      <c r="GGF317" s="1"/>
      <c r="GGG317" s="1"/>
      <c r="GGH317" s="1"/>
      <c r="GGI317" s="1"/>
      <c r="GGJ317" s="1"/>
      <c r="GGK317" s="1"/>
      <c r="GGL317" s="1"/>
      <c r="GGM317" s="1"/>
      <c r="GGN317" s="1"/>
      <c r="GGO317" s="1"/>
      <c r="GGP317" s="1"/>
      <c r="GGQ317" s="1"/>
      <c r="GGR317" s="1"/>
      <c r="GGS317" s="1"/>
      <c r="GGT317" s="1"/>
      <c r="GGU317" s="1"/>
      <c r="GGV317" s="1"/>
      <c r="GGW317" s="1"/>
      <c r="GGX317" s="1"/>
      <c r="GGY317" s="1"/>
      <c r="GGZ317" s="1"/>
      <c r="GHA317" s="1"/>
      <c r="GHB317" s="1"/>
      <c r="GHC317" s="1"/>
      <c r="GHD317" s="1"/>
      <c r="GHE317" s="1"/>
      <c r="GHF317" s="1"/>
      <c r="GHG317" s="1"/>
      <c r="GHH317" s="1"/>
      <c r="GHI317" s="1"/>
      <c r="GHJ317" s="1"/>
      <c r="GHK317" s="1"/>
      <c r="GHL317" s="1"/>
      <c r="GHM317" s="1"/>
      <c r="GHN317" s="1"/>
      <c r="GHO317" s="1"/>
      <c r="GHP317" s="1"/>
      <c r="GHQ317" s="1"/>
      <c r="GHR317" s="1"/>
      <c r="GHS317" s="1"/>
      <c r="GHT317" s="1"/>
      <c r="GHU317" s="1"/>
      <c r="GHV317" s="1"/>
      <c r="GHW317" s="1"/>
      <c r="GHX317" s="1"/>
      <c r="GHY317" s="1"/>
      <c r="GHZ317" s="1"/>
      <c r="GIA317" s="1"/>
      <c r="GIB317" s="1"/>
      <c r="GIC317" s="1"/>
      <c r="GID317" s="1"/>
      <c r="GIE317" s="1"/>
      <c r="GIF317" s="1"/>
      <c r="GIG317" s="1"/>
      <c r="GIH317" s="1"/>
      <c r="GII317" s="1"/>
      <c r="GIJ317" s="1"/>
      <c r="GIK317" s="1"/>
      <c r="GIL317" s="1"/>
      <c r="GIM317" s="1"/>
      <c r="GIN317" s="1"/>
      <c r="GIO317" s="1"/>
      <c r="GIP317" s="1"/>
      <c r="GIQ317" s="1"/>
      <c r="GIR317" s="1"/>
      <c r="GIS317" s="1"/>
      <c r="GIT317" s="1"/>
      <c r="GIU317" s="1"/>
      <c r="GIV317" s="1"/>
      <c r="GIW317" s="1"/>
      <c r="GIX317" s="1"/>
      <c r="GIY317" s="1"/>
      <c r="GIZ317" s="1"/>
      <c r="GJA317" s="1"/>
      <c r="GJB317" s="1"/>
      <c r="GJC317" s="1"/>
      <c r="GJD317" s="1"/>
      <c r="GJE317" s="1"/>
      <c r="GJF317" s="1"/>
      <c r="GJG317" s="1"/>
      <c r="GJH317" s="1"/>
      <c r="GJI317" s="1"/>
      <c r="GJJ317" s="1"/>
      <c r="GJK317" s="1"/>
      <c r="GJL317" s="1"/>
      <c r="GJM317" s="1"/>
      <c r="GJN317" s="1"/>
      <c r="GJO317" s="1"/>
      <c r="GJP317" s="1"/>
      <c r="GJQ317" s="1"/>
      <c r="GJR317" s="1"/>
      <c r="GJS317" s="1"/>
      <c r="GJT317" s="1"/>
      <c r="GJU317" s="1"/>
      <c r="GJV317" s="1"/>
      <c r="GJW317" s="1"/>
      <c r="GJX317" s="1"/>
      <c r="GJY317" s="1"/>
      <c r="GJZ317" s="1"/>
      <c r="GKA317" s="1"/>
      <c r="GKB317" s="1"/>
      <c r="GKC317" s="1"/>
      <c r="GKD317" s="1"/>
      <c r="GKE317" s="1"/>
      <c r="GKF317" s="1"/>
      <c r="GKG317" s="1"/>
      <c r="GKH317" s="1"/>
      <c r="GKI317" s="1"/>
      <c r="GKJ317" s="1"/>
      <c r="GKK317" s="1"/>
      <c r="GKL317" s="1"/>
      <c r="GKM317" s="1"/>
      <c r="GKN317" s="1"/>
      <c r="GKO317" s="1"/>
      <c r="GKP317" s="1"/>
      <c r="GKQ317" s="1"/>
      <c r="GKR317" s="1"/>
      <c r="GKS317" s="1"/>
      <c r="GKT317" s="1"/>
      <c r="GKU317" s="1"/>
      <c r="GKV317" s="1"/>
      <c r="GKW317" s="1"/>
      <c r="GKX317" s="1"/>
      <c r="GKY317" s="1"/>
      <c r="GKZ317" s="1"/>
      <c r="GLA317" s="1"/>
      <c r="GLB317" s="1"/>
      <c r="GLC317" s="1"/>
      <c r="GLD317" s="1"/>
      <c r="GLE317" s="1"/>
      <c r="GLF317" s="1"/>
      <c r="GLG317" s="1"/>
      <c r="GLH317" s="1"/>
      <c r="GLI317" s="1"/>
      <c r="GLJ317" s="1"/>
      <c r="GLK317" s="1"/>
      <c r="GLL317" s="1"/>
      <c r="GLM317" s="1"/>
      <c r="GLN317" s="1"/>
      <c r="GLO317" s="1"/>
      <c r="GLP317" s="1"/>
      <c r="GLQ317" s="1"/>
      <c r="GLR317" s="1"/>
      <c r="GLS317" s="1"/>
      <c r="GLT317" s="1"/>
      <c r="GLU317" s="1"/>
      <c r="GLV317" s="1"/>
      <c r="GLW317" s="1"/>
      <c r="GLX317" s="1"/>
      <c r="GLY317" s="1"/>
      <c r="GLZ317" s="1"/>
      <c r="GMA317" s="1"/>
      <c r="GMB317" s="1"/>
      <c r="GMC317" s="1"/>
      <c r="GMD317" s="1"/>
      <c r="GME317" s="1"/>
      <c r="GMF317" s="1"/>
      <c r="GMG317" s="1"/>
      <c r="GMH317" s="1"/>
      <c r="GMI317" s="1"/>
      <c r="GMJ317" s="1"/>
      <c r="GMK317" s="1"/>
      <c r="GML317" s="1"/>
      <c r="GMM317" s="1"/>
      <c r="GMN317" s="1"/>
      <c r="GMO317" s="1"/>
      <c r="GMP317" s="1"/>
      <c r="GMQ317" s="1"/>
      <c r="GMR317" s="1"/>
      <c r="GMS317" s="1"/>
      <c r="GMT317" s="1"/>
      <c r="GMU317" s="1"/>
      <c r="GMV317" s="1"/>
      <c r="GMW317" s="1"/>
      <c r="GMX317" s="1"/>
      <c r="GMY317" s="1"/>
      <c r="GMZ317" s="1"/>
      <c r="GNA317" s="1"/>
      <c r="GNB317" s="1"/>
      <c r="GNC317" s="1"/>
      <c r="GND317" s="1"/>
      <c r="GNE317" s="1"/>
      <c r="GNF317" s="1"/>
      <c r="GNG317" s="1"/>
      <c r="GNH317" s="1"/>
      <c r="GNI317" s="1"/>
      <c r="GNJ317" s="1"/>
      <c r="GNK317" s="1"/>
      <c r="GNL317" s="1"/>
      <c r="GNM317" s="1"/>
      <c r="GNN317" s="1"/>
      <c r="GNO317" s="1"/>
      <c r="GNP317" s="1"/>
      <c r="GNQ317" s="1"/>
      <c r="GNR317" s="1"/>
      <c r="GNS317" s="1"/>
      <c r="GNT317" s="1"/>
      <c r="GNU317" s="1"/>
      <c r="GNV317" s="1"/>
      <c r="GNW317" s="1"/>
      <c r="GNX317" s="1"/>
      <c r="GNY317" s="1"/>
      <c r="GNZ317" s="1"/>
      <c r="GOA317" s="1"/>
      <c r="GOB317" s="1"/>
      <c r="GOC317" s="1"/>
      <c r="GOD317" s="1"/>
      <c r="GOE317" s="1"/>
      <c r="GOF317" s="1"/>
      <c r="GOG317" s="1"/>
      <c r="GOH317" s="1"/>
      <c r="GOI317" s="1"/>
      <c r="GOJ317" s="1"/>
      <c r="GOK317" s="1"/>
      <c r="GOL317" s="1"/>
      <c r="GOM317" s="1"/>
      <c r="GON317" s="1"/>
      <c r="GOO317" s="1"/>
      <c r="GOP317" s="1"/>
      <c r="GOQ317" s="1"/>
      <c r="GOR317" s="1"/>
      <c r="GOS317" s="1"/>
      <c r="GOT317" s="1"/>
      <c r="GOU317" s="1"/>
      <c r="GOV317" s="1"/>
      <c r="GOW317" s="1"/>
      <c r="GOX317" s="1"/>
      <c r="GOY317" s="1"/>
      <c r="GOZ317" s="1"/>
      <c r="GPA317" s="1"/>
      <c r="GPB317" s="1"/>
      <c r="GPC317" s="1"/>
      <c r="GPD317" s="1"/>
      <c r="GPE317" s="1"/>
      <c r="GPF317" s="1"/>
      <c r="GPG317" s="1"/>
      <c r="GPH317" s="1"/>
      <c r="GPI317" s="1"/>
      <c r="GPJ317" s="1"/>
      <c r="GPK317" s="1"/>
      <c r="GPL317" s="1"/>
      <c r="GPM317" s="1"/>
      <c r="GPN317" s="1"/>
      <c r="GPO317" s="1"/>
      <c r="GPP317" s="1"/>
      <c r="GPQ317" s="1"/>
      <c r="GPR317" s="1"/>
      <c r="GPS317" s="1"/>
      <c r="GPT317" s="1"/>
      <c r="GPU317" s="1"/>
      <c r="GPV317" s="1"/>
      <c r="GPW317" s="1"/>
      <c r="GPX317" s="1"/>
      <c r="GPY317" s="1"/>
      <c r="GPZ317" s="1"/>
      <c r="GQA317" s="1"/>
      <c r="GQB317" s="1"/>
      <c r="GQC317" s="1"/>
      <c r="GQD317" s="1"/>
      <c r="GQE317" s="1"/>
      <c r="GQF317" s="1"/>
      <c r="GQG317" s="1"/>
      <c r="GQH317" s="1"/>
      <c r="GQI317" s="1"/>
      <c r="GQJ317" s="1"/>
      <c r="GQK317" s="1"/>
      <c r="GQL317" s="1"/>
      <c r="GQM317" s="1"/>
      <c r="GQN317" s="1"/>
      <c r="GQO317" s="1"/>
      <c r="GQP317" s="1"/>
      <c r="GQQ317" s="1"/>
      <c r="GQR317" s="1"/>
      <c r="GQS317" s="1"/>
      <c r="GQT317" s="1"/>
      <c r="GQU317" s="1"/>
      <c r="GQV317" s="1"/>
      <c r="GQW317" s="1"/>
      <c r="GQX317" s="1"/>
      <c r="GQY317" s="1"/>
      <c r="GQZ317" s="1"/>
      <c r="GRA317" s="1"/>
      <c r="GRB317" s="1"/>
      <c r="GRC317" s="1"/>
      <c r="GRD317" s="1"/>
      <c r="GRE317" s="1"/>
      <c r="GRF317" s="1"/>
      <c r="GRG317" s="1"/>
      <c r="GRH317" s="1"/>
      <c r="GRI317" s="1"/>
      <c r="GRJ317" s="1"/>
      <c r="GRK317" s="1"/>
      <c r="GRL317" s="1"/>
      <c r="GRM317" s="1"/>
      <c r="GRN317" s="1"/>
      <c r="GRO317" s="1"/>
      <c r="GRP317" s="1"/>
      <c r="GRQ317" s="1"/>
      <c r="GRR317" s="1"/>
      <c r="GRS317" s="1"/>
      <c r="GRT317" s="1"/>
      <c r="GRU317" s="1"/>
      <c r="GRV317" s="1"/>
      <c r="GRW317" s="1"/>
      <c r="GRX317" s="1"/>
      <c r="GRY317" s="1"/>
      <c r="GRZ317" s="1"/>
      <c r="GSA317" s="1"/>
      <c r="GSB317" s="1"/>
      <c r="GSC317" s="1"/>
      <c r="GSD317" s="1"/>
      <c r="GSE317" s="1"/>
      <c r="GSF317" s="1"/>
      <c r="GSG317" s="1"/>
      <c r="GSH317" s="1"/>
      <c r="GSI317" s="1"/>
      <c r="GSJ317" s="1"/>
      <c r="GSK317" s="1"/>
      <c r="GSL317" s="1"/>
      <c r="GSM317" s="1"/>
      <c r="GSN317" s="1"/>
      <c r="GSO317" s="1"/>
      <c r="GSP317" s="1"/>
      <c r="GSQ317" s="1"/>
      <c r="GSR317" s="1"/>
      <c r="GSS317" s="1"/>
      <c r="GST317" s="1"/>
      <c r="GSU317" s="1"/>
      <c r="GSV317" s="1"/>
      <c r="GSW317" s="1"/>
      <c r="GSX317" s="1"/>
      <c r="GSY317" s="1"/>
      <c r="GSZ317" s="1"/>
      <c r="GTA317" s="1"/>
      <c r="GTB317" s="1"/>
      <c r="GTC317" s="1"/>
      <c r="GTD317" s="1"/>
      <c r="GTE317" s="1"/>
      <c r="GTF317" s="1"/>
      <c r="GTG317" s="1"/>
      <c r="GTH317" s="1"/>
      <c r="GTI317" s="1"/>
      <c r="GTJ317" s="1"/>
      <c r="GTK317" s="1"/>
      <c r="GTL317" s="1"/>
      <c r="GTM317" s="1"/>
      <c r="GTN317" s="1"/>
      <c r="GTO317" s="1"/>
      <c r="GTP317" s="1"/>
      <c r="GTQ317" s="1"/>
      <c r="GTR317" s="1"/>
      <c r="GTS317" s="1"/>
      <c r="GTT317" s="1"/>
      <c r="GTU317" s="1"/>
      <c r="GTV317" s="1"/>
      <c r="GTW317" s="1"/>
      <c r="GTX317" s="1"/>
      <c r="GTY317" s="1"/>
      <c r="GTZ317" s="1"/>
      <c r="GUA317" s="1"/>
      <c r="GUB317" s="1"/>
      <c r="GUC317" s="1"/>
      <c r="GUD317" s="1"/>
      <c r="GUE317" s="1"/>
      <c r="GUF317" s="1"/>
      <c r="GUG317" s="1"/>
      <c r="GUH317" s="1"/>
      <c r="GUI317" s="1"/>
      <c r="GUJ317" s="1"/>
      <c r="GUK317" s="1"/>
      <c r="GUL317" s="1"/>
      <c r="GUM317" s="1"/>
      <c r="GUN317" s="1"/>
      <c r="GUO317" s="1"/>
      <c r="GUP317" s="1"/>
      <c r="GUQ317" s="1"/>
      <c r="GUR317" s="1"/>
      <c r="GUS317" s="1"/>
      <c r="GUT317" s="1"/>
      <c r="GUU317" s="1"/>
      <c r="GUV317" s="1"/>
      <c r="GUW317" s="1"/>
      <c r="GUX317" s="1"/>
      <c r="GUY317" s="1"/>
      <c r="GUZ317" s="1"/>
      <c r="GVA317" s="1"/>
      <c r="GVB317" s="1"/>
      <c r="GVC317" s="1"/>
      <c r="GVD317" s="1"/>
      <c r="GVE317" s="1"/>
      <c r="GVF317" s="1"/>
      <c r="GVG317" s="1"/>
      <c r="GVH317" s="1"/>
      <c r="GVI317" s="1"/>
      <c r="GVJ317" s="1"/>
      <c r="GVK317" s="1"/>
      <c r="GVL317" s="1"/>
      <c r="GVM317" s="1"/>
      <c r="GVN317" s="1"/>
      <c r="GVO317" s="1"/>
      <c r="GVP317" s="1"/>
      <c r="GVQ317" s="1"/>
      <c r="GVR317" s="1"/>
      <c r="GVS317" s="1"/>
      <c r="GVT317" s="1"/>
      <c r="GVU317" s="1"/>
      <c r="GVV317" s="1"/>
      <c r="GVW317" s="1"/>
      <c r="GVX317" s="1"/>
      <c r="GVY317" s="1"/>
      <c r="GVZ317" s="1"/>
      <c r="GWA317" s="1"/>
      <c r="GWB317" s="1"/>
      <c r="GWC317" s="1"/>
      <c r="GWD317" s="1"/>
      <c r="GWE317" s="1"/>
      <c r="GWF317" s="1"/>
      <c r="GWG317" s="1"/>
      <c r="GWH317" s="1"/>
      <c r="GWI317" s="1"/>
      <c r="GWJ317" s="1"/>
      <c r="GWK317" s="1"/>
      <c r="GWL317" s="1"/>
      <c r="GWM317" s="1"/>
      <c r="GWN317" s="1"/>
      <c r="GWO317" s="1"/>
      <c r="GWP317" s="1"/>
      <c r="GWQ317" s="1"/>
      <c r="GWR317" s="1"/>
      <c r="GWS317" s="1"/>
      <c r="GWT317" s="1"/>
      <c r="GWU317" s="1"/>
      <c r="GWV317" s="1"/>
      <c r="GWW317" s="1"/>
      <c r="GWX317" s="1"/>
      <c r="GWY317" s="1"/>
      <c r="GWZ317" s="1"/>
      <c r="GXA317" s="1"/>
      <c r="GXB317" s="1"/>
      <c r="GXC317" s="1"/>
      <c r="GXD317" s="1"/>
      <c r="GXE317" s="1"/>
      <c r="GXF317" s="1"/>
      <c r="GXG317" s="1"/>
      <c r="GXH317" s="1"/>
      <c r="GXI317" s="1"/>
      <c r="GXJ317" s="1"/>
      <c r="GXK317" s="1"/>
      <c r="GXL317" s="1"/>
      <c r="GXM317" s="1"/>
      <c r="GXN317" s="1"/>
      <c r="GXO317" s="1"/>
      <c r="GXP317" s="1"/>
      <c r="GXQ317" s="1"/>
      <c r="GXR317" s="1"/>
      <c r="GXS317" s="1"/>
      <c r="GXT317" s="1"/>
      <c r="GXU317" s="1"/>
      <c r="GXV317" s="1"/>
      <c r="GXW317" s="1"/>
      <c r="GXX317" s="1"/>
      <c r="GXY317" s="1"/>
      <c r="GXZ317" s="1"/>
      <c r="GYA317" s="1"/>
      <c r="GYB317" s="1"/>
      <c r="GYC317" s="1"/>
      <c r="GYD317" s="1"/>
      <c r="GYE317" s="1"/>
      <c r="GYF317" s="1"/>
      <c r="GYG317" s="1"/>
      <c r="GYH317" s="1"/>
      <c r="GYI317" s="1"/>
      <c r="GYJ317" s="1"/>
      <c r="GYK317" s="1"/>
      <c r="GYL317" s="1"/>
      <c r="GYM317" s="1"/>
      <c r="GYN317" s="1"/>
      <c r="GYO317" s="1"/>
      <c r="GYP317" s="1"/>
      <c r="GYQ317" s="1"/>
      <c r="GYR317" s="1"/>
      <c r="GYS317" s="1"/>
      <c r="GYT317" s="1"/>
      <c r="GYU317" s="1"/>
      <c r="GYV317" s="1"/>
      <c r="GYW317" s="1"/>
      <c r="GYX317" s="1"/>
      <c r="GYY317" s="1"/>
      <c r="GYZ317" s="1"/>
      <c r="GZA317" s="1"/>
      <c r="GZB317" s="1"/>
      <c r="GZC317" s="1"/>
      <c r="GZD317" s="1"/>
      <c r="GZE317" s="1"/>
      <c r="GZF317" s="1"/>
      <c r="GZG317" s="1"/>
      <c r="GZH317" s="1"/>
      <c r="GZI317" s="1"/>
      <c r="GZJ317" s="1"/>
      <c r="GZK317" s="1"/>
      <c r="GZL317" s="1"/>
      <c r="GZM317" s="1"/>
      <c r="GZN317" s="1"/>
      <c r="GZO317" s="1"/>
      <c r="GZP317" s="1"/>
      <c r="GZQ317" s="1"/>
      <c r="GZR317" s="1"/>
      <c r="GZS317" s="1"/>
      <c r="GZT317" s="1"/>
      <c r="GZU317" s="1"/>
      <c r="GZV317" s="1"/>
      <c r="GZW317" s="1"/>
      <c r="GZX317" s="1"/>
      <c r="GZY317" s="1"/>
      <c r="GZZ317" s="1"/>
      <c r="HAA317" s="1"/>
      <c r="HAB317" s="1"/>
      <c r="HAC317" s="1"/>
      <c r="HAD317" s="1"/>
      <c r="HAE317" s="1"/>
      <c r="HAF317" s="1"/>
      <c r="HAG317" s="1"/>
      <c r="HAH317" s="1"/>
      <c r="HAI317" s="1"/>
      <c r="HAJ317" s="1"/>
      <c r="HAK317" s="1"/>
      <c r="HAL317" s="1"/>
      <c r="HAM317" s="1"/>
      <c r="HAN317" s="1"/>
      <c r="HAO317" s="1"/>
      <c r="HAP317" s="1"/>
      <c r="HAQ317" s="1"/>
      <c r="HAR317" s="1"/>
      <c r="HAS317" s="1"/>
      <c r="HAT317" s="1"/>
      <c r="HAU317" s="1"/>
      <c r="HAV317" s="1"/>
      <c r="HAW317" s="1"/>
      <c r="HAX317" s="1"/>
      <c r="HAY317" s="1"/>
      <c r="HAZ317" s="1"/>
      <c r="HBA317" s="1"/>
      <c r="HBB317" s="1"/>
      <c r="HBC317" s="1"/>
      <c r="HBD317" s="1"/>
      <c r="HBE317" s="1"/>
      <c r="HBF317" s="1"/>
      <c r="HBG317" s="1"/>
      <c r="HBH317" s="1"/>
      <c r="HBI317" s="1"/>
      <c r="HBJ317" s="1"/>
      <c r="HBK317" s="1"/>
      <c r="HBL317" s="1"/>
      <c r="HBM317" s="1"/>
      <c r="HBN317" s="1"/>
      <c r="HBO317" s="1"/>
      <c r="HBP317" s="1"/>
      <c r="HBQ317" s="1"/>
      <c r="HBR317" s="1"/>
      <c r="HBS317" s="1"/>
      <c r="HBT317" s="1"/>
      <c r="HBU317" s="1"/>
      <c r="HBV317" s="1"/>
      <c r="HBW317" s="1"/>
      <c r="HBX317" s="1"/>
      <c r="HBY317" s="1"/>
      <c r="HBZ317" s="1"/>
      <c r="HCA317" s="1"/>
      <c r="HCB317" s="1"/>
      <c r="HCC317" s="1"/>
      <c r="HCD317" s="1"/>
      <c r="HCE317" s="1"/>
      <c r="HCF317" s="1"/>
      <c r="HCG317" s="1"/>
      <c r="HCH317" s="1"/>
      <c r="HCI317" s="1"/>
      <c r="HCJ317" s="1"/>
      <c r="HCK317" s="1"/>
      <c r="HCL317" s="1"/>
      <c r="HCM317" s="1"/>
      <c r="HCN317" s="1"/>
      <c r="HCO317" s="1"/>
      <c r="HCP317" s="1"/>
      <c r="HCQ317" s="1"/>
      <c r="HCR317" s="1"/>
      <c r="HCS317" s="1"/>
      <c r="HCT317" s="1"/>
      <c r="HCU317" s="1"/>
      <c r="HCV317" s="1"/>
      <c r="HCW317" s="1"/>
      <c r="HCX317" s="1"/>
      <c r="HCY317" s="1"/>
      <c r="HCZ317" s="1"/>
      <c r="HDA317" s="1"/>
      <c r="HDB317" s="1"/>
      <c r="HDC317" s="1"/>
      <c r="HDD317" s="1"/>
      <c r="HDE317" s="1"/>
      <c r="HDF317" s="1"/>
      <c r="HDG317" s="1"/>
      <c r="HDH317" s="1"/>
      <c r="HDI317" s="1"/>
      <c r="HDJ317" s="1"/>
      <c r="HDK317" s="1"/>
      <c r="HDL317" s="1"/>
      <c r="HDM317" s="1"/>
      <c r="HDN317" s="1"/>
      <c r="HDO317" s="1"/>
      <c r="HDP317" s="1"/>
      <c r="HDQ317" s="1"/>
      <c r="HDR317" s="1"/>
      <c r="HDS317" s="1"/>
      <c r="HDT317" s="1"/>
      <c r="HDU317" s="1"/>
      <c r="HDV317" s="1"/>
      <c r="HDW317" s="1"/>
      <c r="HDX317" s="1"/>
      <c r="HDY317" s="1"/>
      <c r="HDZ317" s="1"/>
      <c r="HEA317" s="1"/>
      <c r="HEB317" s="1"/>
      <c r="HEC317" s="1"/>
      <c r="HED317" s="1"/>
      <c r="HEE317" s="1"/>
      <c r="HEF317" s="1"/>
      <c r="HEG317" s="1"/>
      <c r="HEH317" s="1"/>
      <c r="HEI317" s="1"/>
      <c r="HEJ317" s="1"/>
      <c r="HEK317" s="1"/>
      <c r="HEL317" s="1"/>
      <c r="HEM317" s="1"/>
      <c r="HEN317" s="1"/>
      <c r="HEO317" s="1"/>
      <c r="HEP317" s="1"/>
      <c r="HEQ317" s="1"/>
      <c r="HER317" s="1"/>
      <c r="HES317" s="1"/>
      <c r="HET317" s="1"/>
      <c r="HEU317" s="1"/>
      <c r="HEV317" s="1"/>
      <c r="HEW317" s="1"/>
      <c r="HEX317" s="1"/>
      <c r="HEY317" s="1"/>
      <c r="HEZ317" s="1"/>
      <c r="HFA317" s="1"/>
      <c r="HFB317" s="1"/>
      <c r="HFC317" s="1"/>
      <c r="HFD317" s="1"/>
      <c r="HFE317" s="1"/>
      <c r="HFF317" s="1"/>
      <c r="HFG317" s="1"/>
      <c r="HFH317" s="1"/>
      <c r="HFI317" s="1"/>
      <c r="HFJ317" s="1"/>
      <c r="HFK317" s="1"/>
      <c r="HFL317" s="1"/>
      <c r="HFM317" s="1"/>
      <c r="HFN317" s="1"/>
      <c r="HFO317" s="1"/>
      <c r="HFP317" s="1"/>
      <c r="HFQ317" s="1"/>
      <c r="HFR317" s="1"/>
      <c r="HFS317" s="1"/>
      <c r="HFT317" s="1"/>
      <c r="HFU317" s="1"/>
      <c r="HFV317" s="1"/>
      <c r="HFW317" s="1"/>
      <c r="HFX317" s="1"/>
      <c r="HFY317" s="1"/>
      <c r="HFZ317" s="1"/>
      <c r="HGA317" s="1"/>
      <c r="HGB317" s="1"/>
      <c r="HGC317" s="1"/>
      <c r="HGD317" s="1"/>
      <c r="HGE317" s="1"/>
      <c r="HGF317" s="1"/>
      <c r="HGG317" s="1"/>
      <c r="HGH317" s="1"/>
      <c r="HGI317" s="1"/>
      <c r="HGJ317" s="1"/>
      <c r="HGK317" s="1"/>
      <c r="HGL317" s="1"/>
      <c r="HGM317" s="1"/>
      <c r="HGN317" s="1"/>
      <c r="HGO317" s="1"/>
      <c r="HGP317" s="1"/>
      <c r="HGQ317" s="1"/>
      <c r="HGR317" s="1"/>
      <c r="HGS317" s="1"/>
      <c r="HGT317" s="1"/>
      <c r="HGU317" s="1"/>
      <c r="HGV317" s="1"/>
      <c r="HGW317" s="1"/>
      <c r="HGX317" s="1"/>
      <c r="HGY317" s="1"/>
      <c r="HGZ317" s="1"/>
      <c r="HHA317" s="1"/>
      <c r="HHB317" s="1"/>
      <c r="HHC317" s="1"/>
      <c r="HHD317" s="1"/>
      <c r="HHE317" s="1"/>
      <c r="HHF317" s="1"/>
      <c r="HHG317" s="1"/>
      <c r="HHH317" s="1"/>
      <c r="HHI317" s="1"/>
      <c r="HHJ317" s="1"/>
      <c r="HHK317" s="1"/>
      <c r="HHL317" s="1"/>
      <c r="HHM317" s="1"/>
      <c r="HHN317" s="1"/>
      <c r="HHO317" s="1"/>
      <c r="HHP317" s="1"/>
      <c r="HHQ317" s="1"/>
      <c r="HHR317" s="1"/>
      <c r="HHS317" s="1"/>
      <c r="HHT317" s="1"/>
      <c r="HHU317" s="1"/>
      <c r="HHV317" s="1"/>
      <c r="HHW317" s="1"/>
      <c r="HHX317" s="1"/>
      <c r="HHY317" s="1"/>
      <c r="HHZ317" s="1"/>
      <c r="HIA317" s="1"/>
      <c r="HIB317" s="1"/>
      <c r="HIC317" s="1"/>
      <c r="HID317" s="1"/>
      <c r="HIE317" s="1"/>
      <c r="HIF317" s="1"/>
      <c r="HIG317" s="1"/>
      <c r="HIH317" s="1"/>
      <c r="HII317" s="1"/>
      <c r="HIJ317" s="1"/>
      <c r="HIK317" s="1"/>
      <c r="HIL317" s="1"/>
      <c r="HIM317" s="1"/>
      <c r="HIN317" s="1"/>
      <c r="HIO317" s="1"/>
      <c r="HIP317" s="1"/>
      <c r="HIQ317" s="1"/>
      <c r="HIR317" s="1"/>
      <c r="HIS317" s="1"/>
      <c r="HIT317" s="1"/>
      <c r="HIU317" s="1"/>
      <c r="HIV317" s="1"/>
      <c r="HIW317" s="1"/>
      <c r="HIX317" s="1"/>
      <c r="HIY317" s="1"/>
      <c r="HIZ317" s="1"/>
      <c r="HJA317" s="1"/>
      <c r="HJB317" s="1"/>
      <c r="HJC317" s="1"/>
      <c r="HJD317" s="1"/>
      <c r="HJE317" s="1"/>
      <c r="HJF317" s="1"/>
      <c r="HJG317" s="1"/>
      <c r="HJH317" s="1"/>
      <c r="HJI317" s="1"/>
      <c r="HJJ317" s="1"/>
      <c r="HJK317" s="1"/>
      <c r="HJL317" s="1"/>
      <c r="HJM317" s="1"/>
      <c r="HJN317" s="1"/>
      <c r="HJO317" s="1"/>
      <c r="HJP317" s="1"/>
      <c r="HJQ317" s="1"/>
      <c r="HJR317" s="1"/>
      <c r="HJS317" s="1"/>
      <c r="HJT317" s="1"/>
      <c r="HJU317" s="1"/>
      <c r="HJV317" s="1"/>
      <c r="HJW317" s="1"/>
      <c r="HJX317" s="1"/>
      <c r="HJY317" s="1"/>
      <c r="HJZ317" s="1"/>
      <c r="HKA317" s="1"/>
      <c r="HKB317" s="1"/>
      <c r="HKC317" s="1"/>
      <c r="HKD317" s="1"/>
      <c r="HKE317" s="1"/>
      <c r="HKF317" s="1"/>
      <c r="HKG317" s="1"/>
      <c r="HKH317" s="1"/>
      <c r="HKI317" s="1"/>
      <c r="HKJ317" s="1"/>
      <c r="HKK317" s="1"/>
      <c r="HKL317" s="1"/>
      <c r="HKM317" s="1"/>
      <c r="HKN317" s="1"/>
      <c r="HKO317" s="1"/>
      <c r="HKP317" s="1"/>
      <c r="HKQ317" s="1"/>
      <c r="HKR317" s="1"/>
      <c r="HKS317" s="1"/>
      <c r="HKT317" s="1"/>
      <c r="HKU317" s="1"/>
      <c r="HKV317" s="1"/>
      <c r="HKW317" s="1"/>
      <c r="HKX317" s="1"/>
      <c r="HKY317" s="1"/>
      <c r="HKZ317" s="1"/>
      <c r="HLA317" s="1"/>
      <c r="HLB317" s="1"/>
      <c r="HLC317" s="1"/>
      <c r="HLD317" s="1"/>
      <c r="HLE317" s="1"/>
      <c r="HLF317" s="1"/>
      <c r="HLG317" s="1"/>
      <c r="HLH317" s="1"/>
      <c r="HLI317" s="1"/>
      <c r="HLJ317" s="1"/>
      <c r="HLK317" s="1"/>
      <c r="HLL317" s="1"/>
      <c r="HLM317" s="1"/>
      <c r="HLN317" s="1"/>
      <c r="HLO317" s="1"/>
      <c r="HLP317" s="1"/>
      <c r="HLQ317" s="1"/>
      <c r="HLR317" s="1"/>
      <c r="HLS317" s="1"/>
      <c r="HLT317" s="1"/>
      <c r="HLU317" s="1"/>
      <c r="HLV317" s="1"/>
      <c r="HLW317" s="1"/>
      <c r="HLX317" s="1"/>
      <c r="HLY317" s="1"/>
      <c r="HLZ317" s="1"/>
      <c r="HMA317" s="1"/>
      <c r="HMB317" s="1"/>
      <c r="HMC317" s="1"/>
      <c r="HMD317" s="1"/>
      <c r="HME317" s="1"/>
      <c r="HMF317" s="1"/>
      <c r="HMG317" s="1"/>
      <c r="HMH317" s="1"/>
      <c r="HMI317" s="1"/>
      <c r="HMJ317" s="1"/>
      <c r="HMK317" s="1"/>
      <c r="HML317" s="1"/>
      <c r="HMM317" s="1"/>
      <c r="HMN317" s="1"/>
      <c r="HMO317" s="1"/>
      <c r="HMP317" s="1"/>
      <c r="HMQ317" s="1"/>
      <c r="HMR317" s="1"/>
      <c r="HMS317" s="1"/>
      <c r="HMT317" s="1"/>
      <c r="HMU317" s="1"/>
      <c r="HMV317" s="1"/>
      <c r="HMW317" s="1"/>
      <c r="HMX317" s="1"/>
      <c r="HMY317" s="1"/>
      <c r="HMZ317" s="1"/>
      <c r="HNA317" s="1"/>
      <c r="HNB317" s="1"/>
      <c r="HNC317" s="1"/>
      <c r="HND317" s="1"/>
      <c r="HNE317" s="1"/>
      <c r="HNF317" s="1"/>
      <c r="HNG317" s="1"/>
      <c r="HNH317" s="1"/>
      <c r="HNI317" s="1"/>
      <c r="HNJ317" s="1"/>
      <c r="HNK317" s="1"/>
      <c r="HNL317" s="1"/>
      <c r="HNM317" s="1"/>
      <c r="HNN317" s="1"/>
      <c r="HNO317" s="1"/>
      <c r="HNP317" s="1"/>
      <c r="HNQ317" s="1"/>
      <c r="HNR317" s="1"/>
      <c r="HNS317" s="1"/>
      <c r="HNT317" s="1"/>
      <c r="HNU317" s="1"/>
      <c r="HNV317" s="1"/>
      <c r="HNW317" s="1"/>
      <c r="HNX317" s="1"/>
      <c r="HNY317" s="1"/>
      <c r="HNZ317" s="1"/>
      <c r="HOA317" s="1"/>
      <c r="HOB317" s="1"/>
      <c r="HOC317" s="1"/>
      <c r="HOD317" s="1"/>
      <c r="HOE317" s="1"/>
      <c r="HOF317" s="1"/>
      <c r="HOG317" s="1"/>
      <c r="HOH317" s="1"/>
      <c r="HOI317" s="1"/>
      <c r="HOJ317" s="1"/>
      <c r="HOK317" s="1"/>
      <c r="HOL317" s="1"/>
      <c r="HOM317" s="1"/>
      <c r="HON317" s="1"/>
      <c r="HOO317" s="1"/>
      <c r="HOP317" s="1"/>
      <c r="HOQ317" s="1"/>
      <c r="HOR317" s="1"/>
      <c r="HOS317" s="1"/>
      <c r="HOT317" s="1"/>
      <c r="HOU317" s="1"/>
      <c r="HOV317" s="1"/>
      <c r="HOW317" s="1"/>
      <c r="HOX317" s="1"/>
      <c r="HOY317" s="1"/>
      <c r="HOZ317" s="1"/>
      <c r="HPA317" s="1"/>
      <c r="HPB317" s="1"/>
      <c r="HPC317" s="1"/>
      <c r="HPD317" s="1"/>
      <c r="HPE317" s="1"/>
      <c r="HPF317" s="1"/>
      <c r="HPG317" s="1"/>
      <c r="HPH317" s="1"/>
      <c r="HPI317" s="1"/>
      <c r="HPJ317" s="1"/>
      <c r="HPK317" s="1"/>
      <c r="HPL317" s="1"/>
      <c r="HPM317" s="1"/>
      <c r="HPN317" s="1"/>
      <c r="HPO317" s="1"/>
      <c r="HPP317" s="1"/>
      <c r="HPQ317" s="1"/>
      <c r="HPR317" s="1"/>
      <c r="HPS317" s="1"/>
      <c r="HPT317" s="1"/>
      <c r="HPU317" s="1"/>
      <c r="HPV317" s="1"/>
      <c r="HPW317" s="1"/>
      <c r="HPX317" s="1"/>
      <c r="HPY317" s="1"/>
      <c r="HPZ317" s="1"/>
      <c r="HQA317" s="1"/>
      <c r="HQB317" s="1"/>
      <c r="HQC317" s="1"/>
      <c r="HQD317" s="1"/>
      <c r="HQE317" s="1"/>
      <c r="HQF317" s="1"/>
      <c r="HQG317" s="1"/>
      <c r="HQH317" s="1"/>
      <c r="HQI317" s="1"/>
      <c r="HQJ317" s="1"/>
      <c r="HQK317" s="1"/>
      <c r="HQL317" s="1"/>
      <c r="HQM317" s="1"/>
      <c r="HQN317" s="1"/>
      <c r="HQO317" s="1"/>
      <c r="HQP317" s="1"/>
      <c r="HQQ317" s="1"/>
      <c r="HQR317" s="1"/>
      <c r="HQS317" s="1"/>
      <c r="HQT317" s="1"/>
      <c r="HQU317" s="1"/>
      <c r="HQV317" s="1"/>
      <c r="HQW317" s="1"/>
      <c r="HQX317" s="1"/>
      <c r="HQY317" s="1"/>
      <c r="HQZ317" s="1"/>
      <c r="HRA317" s="1"/>
      <c r="HRB317" s="1"/>
      <c r="HRC317" s="1"/>
      <c r="HRD317" s="1"/>
      <c r="HRE317" s="1"/>
      <c r="HRF317" s="1"/>
      <c r="HRG317" s="1"/>
      <c r="HRH317" s="1"/>
      <c r="HRI317" s="1"/>
      <c r="HRJ317" s="1"/>
      <c r="HRK317" s="1"/>
      <c r="HRL317" s="1"/>
      <c r="HRM317" s="1"/>
      <c r="HRN317" s="1"/>
      <c r="HRO317" s="1"/>
      <c r="HRP317" s="1"/>
      <c r="HRQ317" s="1"/>
      <c r="HRR317" s="1"/>
      <c r="HRS317" s="1"/>
      <c r="HRT317" s="1"/>
      <c r="HRU317" s="1"/>
      <c r="HRV317" s="1"/>
      <c r="HRW317" s="1"/>
      <c r="HRX317" s="1"/>
      <c r="HRY317" s="1"/>
      <c r="HRZ317" s="1"/>
      <c r="HSA317" s="1"/>
      <c r="HSB317" s="1"/>
      <c r="HSC317" s="1"/>
      <c r="HSD317" s="1"/>
      <c r="HSE317" s="1"/>
      <c r="HSF317" s="1"/>
      <c r="HSG317" s="1"/>
      <c r="HSH317" s="1"/>
      <c r="HSI317" s="1"/>
      <c r="HSJ317" s="1"/>
      <c r="HSK317" s="1"/>
      <c r="HSL317" s="1"/>
      <c r="HSM317" s="1"/>
      <c r="HSN317" s="1"/>
      <c r="HSO317" s="1"/>
      <c r="HSP317" s="1"/>
      <c r="HSQ317" s="1"/>
      <c r="HSR317" s="1"/>
      <c r="HSS317" s="1"/>
      <c r="HST317" s="1"/>
      <c r="HSU317" s="1"/>
      <c r="HSV317" s="1"/>
      <c r="HSW317" s="1"/>
      <c r="HSX317" s="1"/>
      <c r="HSY317" s="1"/>
      <c r="HSZ317" s="1"/>
      <c r="HTA317" s="1"/>
      <c r="HTB317" s="1"/>
      <c r="HTC317" s="1"/>
      <c r="HTD317" s="1"/>
      <c r="HTE317" s="1"/>
      <c r="HTF317" s="1"/>
      <c r="HTG317" s="1"/>
      <c r="HTH317" s="1"/>
      <c r="HTI317" s="1"/>
      <c r="HTJ317" s="1"/>
      <c r="HTK317" s="1"/>
      <c r="HTL317" s="1"/>
      <c r="HTM317" s="1"/>
      <c r="HTN317" s="1"/>
      <c r="HTO317" s="1"/>
      <c r="HTP317" s="1"/>
      <c r="HTQ317" s="1"/>
      <c r="HTR317" s="1"/>
      <c r="HTS317" s="1"/>
      <c r="HTT317" s="1"/>
      <c r="HTU317" s="1"/>
      <c r="HTV317" s="1"/>
      <c r="HTW317" s="1"/>
      <c r="HTX317" s="1"/>
      <c r="HTY317" s="1"/>
      <c r="HTZ317" s="1"/>
      <c r="HUA317" s="1"/>
      <c r="HUB317" s="1"/>
      <c r="HUC317" s="1"/>
      <c r="HUD317" s="1"/>
      <c r="HUE317" s="1"/>
      <c r="HUF317" s="1"/>
      <c r="HUG317" s="1"/>
      <c r="HUH317" s="1"/>
      <c r="HUI317" s="1"/>
      <c r="HUJ317" s="1"/>
      <c r="HUK317" s="1"/>
      <c r="HUL317" s="1"/>
      <c r="HUM317" s="1"/>
      <c r="HUN317" s="1"/>
      <c r="HUO317" s="1"/>
      <c r="HUP317" s="1"/>
      <c r="HUQ317" s="1"/>
      <c r="HUR317" s="1"/>
      <c r="HUS317" s="1"/>
      <c r="HUT317" s="1"/>
      <c r="HUU317" s="1"/>
      <c r="HUV317" s="1"/>
      <c r="HUW317" s="1"/>
      <c r="HUX317" s="1"/>
      <c r="HUY317" s="1"/>
      <c r="HUZ317" s="1"/>
      <c r="HVA317" s="1"/>
      <c r="HVB317" s="1"/>
      <c r="HVC317" s="1"/>
      <c r="HVD317" s="1"/>
      <c r="HVE317" s="1"/>
      <c r="HVF317" s="1"/>
      <c r="HVG317" s="1"/>
      <c r="HVH317" s="1"/>
      <c r="HVI317" s="1"/>
      <c r="HVJ317" s="1"/>
      <c r="HVK317" s="1"/>
      <c r="HVL317" s="1"/>
      <c r="HVM317" s="1"/>
      <c r="HVN317" s="1"/>
      <c r="HVO317" s="1"/>
      <c r="HVP317" s="1"/>
      <c r="HVQ317" s="1"/>
      <c r="HVR317" s="1"/>
      <c r="HVS317" s="1"/>
      <c r="HVT317" s="1"/>
      <c r="HVU317" s="1"/>
      <c r="HVV317" s="1"/>
      <c r="HVW317" s="1"/>
      <c r="HVX317" s="1"/>
      <c r="HVY317" s="1"/>
      <c r="HVZ317" s="1"/>
      <c r="HWA317" s="1"/>
      <c r="HWB317" s="1"/>
      <c r="HWC317" s="1"/>
      <c r="HWD317" s="1"/>
      <c r="HWE317" s="1"/>
      <c r="HWF317" s="1"/>
      <c r="HWG317" s="1"/>
      <c r="HWH317" s="1"/>
      <c r="HWI317" s="1"/>
      <c r="HWJ317" s="1"/>
      <c r="HWK317" s="1"/>
      <c r="HWL317" s="1"/>
      <c r="HWM317" s="1"/>
      <c r="HWN317" s="1"/>
      <c r="HWO317" s="1"/>
      <c r="HWP317" s="1"/>
      <c r="HWQ317" s="1"/>
      <c r="HWR317" s="1"/>
      <c r="HWS317" s="1"/>
      <c r="HWT317" s="1"/>
      <c r="HWU317" s="1"/>
      <c r="HWV317" s="1"/>
      <c r="HWW317" s="1"/>
      <c r="HWX317" s="1"/>
      <c r="HWY317" s="1"/>
      <c r="HWZ317" s="1"/>
      <c r="HXA317" s="1"/>
      <c r="HXB317" s="1"/>
      <c r="HXC317" s="1"/>
      <c r="HXD317" s="1"/>
      <c r="HXE317" s="1"/>
      <c r="HXF317" s="1"/>
      <c r="HXG317" s="1"/>
      <c r="HXH317" s="1"/>
      <c r="HXI317" s="1"/>
      <c r="HXJ317" s="1"/>
      <c r="HXK317" s="1"/>
      <c r="HXL317" s="1"/>
      <c r="HXM317" s="1"/>
      <c r="HXN317" s="1"/>
      <c r="HXO317" s="1"/>
      <c r="HXP317" s="1"/>
      <c r="HXQ317" s="1"/>
      <c r="HXR317" s="1"/>
      <c r="HXS317" s="1"/>
      <c r="HXT317" s="1"/>
      <c r="HXU317" s="1"/>
      <c r="HXV317" s="1"/>
      <c r="HXW317" s="1"/>
      <c r="HXX317" s="1"/>
      <c r="HXY317" s="1"/>
      <c r="HXZ317" s="1"/>
      <c r="HYA317" s="1"/>
      <c r="HYB317" s="1"/>
      <c r="HYC317" s="1"/>
      <c r="HYD317" s="1"/>
      <c r="HYE317" s="1"/>
      <c r="HYF317" s="1"/>
      <c r="HYG317" s="1"/>
      <c r="HYH317" s="1"/>
      <c r="HYI317" s="1"/>
      <c r="HYJ317" s="1"/>
      <c r="HYK317" s="1"/>
      <c r="HYL317" s="1"/>
      <c r="HYM317" s="1"/>
      <c r="HYN317" s="1"/>
      <c r="HYO317" s="1"/>
      <c r="HYP317" s="1"/>
      <c r="HYQ317" s="1"/>
      <c r="HYR317" s="1"/>
      <c r="HYS317" s="1"/>
      <c r="HYT317" s="1"/>
      <c r="HYU317" s="1"/>
      <c r="HYV317" s="1"/>
      <c r="HYW317" s="1"/>
      <c r="HYX317" s="1"/>
      <c r="HYY317" s="1"/>
      <c r="HYZ317" s="1"/>
      <c r="HZA317" s="1"/>
      <c r="HZB317" s="1"/>
      <c r="HZC317" s="1"/>
      <c r="HZD317" s="1"/>
      <c r="HZE317" s="1"/>
      <c r="HZF317" s="1"/>
      <c r="HZG317" s="1"/>
      <c r="HZH317" s="1"/>
      <c r="HZI317" s="1"/>
      <c r="HZJ317" s="1"/>
      <c r="HZK317" s="1"/>
      <c r="HZL317" s="1"/>
      <c r="HZM317" s="1"/>
      <c r="HZN317" s="1"/>
      <c r="HZO317" s="1"/>
      <c r="HZP317" s="1"/>
      <c r="HZQ317" s="1"/>
      <c r="HZR317" s="1"/>
      <c r="HZS317" s="1"/>
      <c r="HZT317" s="1"/>
      <c r="HZU317" s="1"/>
      <c r="HZV317" s="1"/>
      <c r="HZW317" s="1"/>
      <c r="HZX317" s="1"/>
      <c r="HZY317" s="1"/>
      <c r="HZZ317" s="1"/>
      <c r="IAA317" s="1"/>
      <c r="IAB317" s="1"/>
      <c r="IAC317" s="1"/>
      <c r="IAD317" s="1"/>
      <c r="IAE317" s="1"/>
      <c r="IAF317" s="1"/>
      <c r="IAG317" s="1"/>
      <c r="IAH317" s="1"/>
      <c r="IAI317" s="1"/>
      <c r="IAJ317" s="1"/>
      <c r="IAK317" s="1"/>
      <c r="IAL317" s="1"/>
      <c r="IAM317" s="1"/>
      <c r="IAN317" s="1"/>
      <c r="IAO317" s="1"/>
      <c r="IAP317" s="1"/>
      <c r="IAQ317" s="1"/>
      <c r="IAR317" s="1"/>
      <c r="IAS317" s="1"/>
      <c r="IAT317" s="1"/>
      <c r="IAU317" s="1"/>
      <c r="IAV317" s="1"/>
      <c r="IAW317" s="1"/>
      <c r="IAX317" s="1"/>
      <c r="IAY317" s="1"/>
      <c r="IAZ317" s="1"/>
      <c r="IBA317" s="1"/>
      <c r="IBB317" s="1"/>
      <c r="IBC317" s="1"/>
      <c r="IBD317" s="1"/>
      <c r="IBE317" s="1"/>
      <c r="IBF317" s="1"/>
      <c r="IBG317" s="1"/>
      <c r="IBH317" s="1"/>
      <c r="IBI317" s="1"/>
      <c r="IBJ317" s="1"/>
      <c r="IBK317" s="1"/>
      <c r="IBL317" s="1"/>
      <c r="IBM317" s="1"/>
      <c r="IBN317" s="1"/>
      <c r="IBO317" s="1"/>
      <c r="IBP317" s="1"/>
      <c r="IBQ317" s="1"/>
      <c r="IBR317" s="1"/>
      <c r="IBS317" s="1"/>
      <c r="IBT317" s="1"/>
      <c r="IBU317" s="1"/>
      <c r="IBV317" s="1"/>
      <c r="IBW317" s="1"/>
      <c r="IBX317" s="1"/>
      <c r="IBY317" s="1"/>
      <c r="IBZ317" s="1"/>
      <c r="ICA317" s="1"/>
      <c r="ICB317" s="1"/>
      <c r="ICC317" s="1"/>
      <c r="ICD317" s="1"/>
      <c r="ICE317" s="1"/>
      <c r="ICF317" s="1"/>
      <c r="ICG317" s="1"/>
      <c r="ICH317" s="1"/>
      <c r="ICI317" s="1"/>
      <c r="ICJ317" s="1"/>
      <c r="ICK317" s="1"/>
      <c r="ICL317" s="1"/>
      <c r="ICM317" s="1"/>
      <c r="ICN317" s="1"/>
      <c r="ICO317" s="1"/>
      <c r="ICP317" s="1"/>
      <c r="ICQ317" s="1"/>
      <c r="ICR317" s="1"/>
      <c r="ICS317" s="1"/>
      <c r="ICT317" s="1"/>
      <c r="ICU317" s="1"/>
      <c r="ICV317" s="1"/>
      <c r="ICW317" s="1"/>
      <c r="ICX317" s="1"/>
      <c r="ICY317" s="1"/>
      <c r="ICZ317" s="1"/>
      <c r="IDA317" s="1"/>
      <c r="IDB317" s="1"/>
      <c r="IDC317" s="1"/>
      <c r="IDD317" s="1"/>
      <c r="IDE317" s="1"/>
      <c r="IDF317" s="1"/>
      <c r="IDG317" s="1"/>
      <c r="IDH317" s="1"/>
      <c r="IDI317" s="1"/>
      <c r="IDJ317" s="1"/>
      <c r="IDK317" s="1"/>
      <c r="IDL317" s="1"/>
      <c r="IDM317" s="1"/>
      <c r="IDN317" s="1"/>
      <c r="IDO317" s="1"/>
      <c r="IDP317" s="1"/>
      <c r="IDQ317" s="1"/>
      <c r="IDR317" s="1"/>
      <c r="IDS317" s="1"/>
      <c r="IDT317" s="1"/>
      <c r="IDU317" s="1"/>
      <c r="IDV317" s="1"/>
      <c r="IDW317" s="1"/>
      <c r="IDX317" s="1"/>
      <c r="IDY317" s="1"/>
      <c r="IDZ317" s="1"/>
      <c r="IEA317" s="1"/>
      <c r="IEB317" s="1"/>
      <c r="IEC317" s="1"/>
      <c r="IED317" s="1"/>
      <c r="IEE317" s="1"/>
      <c r="IEF317" s="1"/>
      <c r="IEG317" s="1"/>
      <c r="IEH317" s="1"/>
      <c r="IEI317" s="1"/>
      <c r="IEJ317" s="1"/>
      <c r="IEK317" s="1"/>
      <c r="IEL317" s="1"/>
      <c r="IEM317" s="1"/>
      <c r="IEN317" s="1"/>
      <c r="IEO317" s="1"/>
      <c r="IEP317" s="1"/>
      <c r="IEQ317" s="1"/>
      <c r="IER317" s="1"/>
      <c r="IES317" s="1"/>
      <c r="IET317" s="1"/>
      <c r="IEU317" s="1"/>
      <c r="IEV317" s="1"/>
      <c r="IEW317" s="1"/>
      <c r="IEX317" s="1"/>
      <c r="IEY317" s="1"/>
      <c r="IEZ317" s="1"/>
      <c r="IFA317" s="1"/>
      <c r="IFB317" s="1"/>
      <c r="IFC317" s="1"/>
      <c r="IFD317" s="1"/>
      <c r="IFE317" s="1"/>
      <c r="IFF317" s="1"/>
      <c r="IFG317" s="1"/>
      <c r="IFH317" s="1"/>
      <c r="IFI317" s="1"/>
      <c r="IFJ317" s="1"/>
      <c r="IFK317" s="1"/>
      <c r="IFL317" s="1"/>
      <c r="IFM317" s="1"/>
      <c r="IFN317" s="1"/>
      <c r="IFO317" s="1"/>
      <c r="IFP317" s="1"/>
      <c r="IFQ317" s="1"/>
      <c r="IFR317" s="1"/>
      <c r="IFS317" s="1"/>
      <c r="IFT317" s="1"/>
      <c r="IFU317" s="1"/>
      <c r="IFV317" s="1"/>
      <c r="IFW317" s="1"/>
      <c r="IFX317" s="1"/>
      <c r="IFY317" s="1"/>
      <c r="IFZ317" s="1"/>
      <c r="IGA317" s="1"/>
      <c r="IGB317" s="1"/>
      <c r="IGC317" s="1"/>
      <c r="IGD317" s="1"/>
      <c r="IGE317" s="1"/>
      <c r="IGF317" s="1"/>
      <c r="IGG317" s="1"/>
      <c r="IGH317" s="1"/>
      <c r="IGI317" s="1"/>
      <c r="IGJ317" s="1"/>
      <c r="IGK317" s="1"/>
      <c r="IGL317" s="1"/>
      <c r="IGM317" s="1"/>
      <c r="IGN317" s="1"/>
      <c r="IGO317" s="1"/>
      <c r="IGP317" s="1"/>
      <c r="IGQ317" s="1"/>
      <c r="IGR317" s="1"/>
      <c r="IGS317" s="1"/>
      <c r="IGT317" s="1"/>
      <c r="IGU317" s="1"/>
      <c r="IGV317" s="1"/>
      <c r="IGW317" s="1"/>
      <c r="IGX317" s="1"/>
      <c r="IGY317" s="1"/>
      <c r="IGZ317" s="1"/>
      <c r="IHA317" s="1"/>
      <c r="IHB317" s="1"/>
      <c r="IHC317" s="1"/>
      <c r="IHD317" s="1"/>
      <c r="IHE317" s="1"/>
      <c r="IHF317" s="1"/>
      <c r="IHG317" s="1"/>
      <c r="IHH317" s="1"/>
      <c r="IHI317" s="1"/>
      <c r="IHJ317" s="1"/>
      <c r="IHK317" s="1"/>
      <c r="IHL317" s="1"/>
      <c r="IHM317" s="1"/>
      <c r="IHN317" s="1"/>
      <c r="IHO317" s="1"/>
      <c r="IHP317" s="1"/>
      <c r="IHQ317" s="1"/>
      <c r="IHR317" s="1"/>
      <c r="IHS317" s="1"/>
      <c r="IHT317" s="1"/>
      <c r="IHU317" s="1"/>
      <c r="IHV317" s="1"/>
      <c r="IHW317" s="1"/>
      <c r="IHX317" s="1"/>
      <c r="IHY317" s="1"/>
      <c r="IHZ317" s="1"/>
      <c r="IIA317" s="1"/>
      <c r="IIB317" s="1"/>
      <c r="IIC317" s="1"/>
      <c r="IID317" s="1"/>
      <c r="IIE317" s="1"/>
      <c r="IIF317" s="1"/>
      <c r="IIG317" s="1"/>
      <c r="IIH317" s="1"/>
      <c r="III317" s="1"/>
      <c r="IIJ317" s="1"/>
      <c r="IIK317" s="1"/>
      <c r="IIL317" s="1"/>
      <c r="IIM317" s="1"/>
      <c r="IIN317" s="1"/>
      <c r="IIO317" s="1"/>
      <c r="IIP317" s="1"/>
      <c r="IIQ317" s="1"/>
      <c r="IIR317" s="1"/>
      <c r="IIS317" s="1"/>
      <c r="IIT317" s="1"/>
      <c r="IIU317" s="1"/>
      <c r="IIV317" s="1"/>
      <c r="IIW317" s="1"/>
      <c r="IIX317" s="1"/>
      <c r="IIY317" s="1"/>
      <c r="IIZ317" s="1"/>
      <c r="IJA317" s="1"/>
      <c r="IJB317" s="1"/>
      <c r="IJC317" s="1"/>
      <c r="IJD317" s="1"/>
      <c r="IJE317" s="1"/>
      <c r="IJF317" s="1"/>
      <c r="IJG317" s="1"/>
      <c r="IJH317" s="1"/>
      <c r="IJI317" s="1"/>
      <c r="IJJ317" s="1"/>
      <c r="IJK317" s="1"/>
      <c r="IJL317" s="1"/>
      <c r="IJM317" s="1"/>
      <c r="IJN317" s="1"/>
      <c r="IJO317" s="1"/>
      <c r="IJP317" s="1"/>
      <c r="IJQ317" s="1"/>
      <c r="IJR317" s="1"/>
      <c r="IJS317" s="1"/>
      <c r="IJT317" s="1"/>
      <c r="IJU317" s="1"/>
      <c r="IJV317" s="1"/>
      <c r="IJW317" s="1"/>
      <c r="IJX317" s="1"/>
      <c r="IJY317" s="1"/>
      <c r="IJZ317" s="1"/>
      <c r="IKA317" s="1"/>
      <c r="IKB317" s="1"/>
      <c r="IKC317" s="1"/>
      <c r="IKD317" s="1"/>
      <c r="IKE317" s="1"/>
      <c r="IKF317" s="1"/>
      <c r="IKG317" s="1"/>
      <c r="IKH317" s="1"/>
      <c r="IKI317" s="1"/>
      <c r="IKJ317" s="1"/>
      <c r="IKK317" s="1"/>
      <c r="IKL317" s="1"/>
      <c r="IKM317" s="1"/>
      <c r="IKN317" s="1"/>
      <c r="IKO317" s="1"/>
      <c r="IKP317" s="1"/>
      <c r="IKQ317" s="1"/>
      <c r="IKR317" s="1"/>
      <c r="IKS317" s="1"/>
      <c r="IKT317" s="1"/>
      <c r="IKU317" s="1"/>
      <c r="IKV317" s="1"/>
      <c r="IKW317" s="1"/>
      <c r="IKX317" s="1"/>
      <c r="IKY317" s="1"/>
      <c r="IKZ317" s="1"/>
      <c r="ILA317" s="1"/>
      <c r="ILB317" s="1"/>
      <c r="ILC317" s="1"/>
      <c r="ILD317" s="1"/>
      <c r="ILE317" s="1"/>
      <c r="ILF317" s="1"/>
      <c r="ILG317" s="1"/>
      <c r="ILH317" s="1"/>
      <c r="ILI317" s="1"/>
      <c r="ILJ317" s="1"/>
      <c r="ILK317" s="1"/>
      <c r="ILL317" s="1"/>
      <c r="ILM317" s="1"/>
      <c r="ILN317" s="1"/>
      <c r="ILO317" s="1"/>
      <c r="ILP317" s="1"/>
      <c r="ILQ317" s="1"/>
      <c r="ILR317" s="1"/>
      <c r="ILS317" s="1"/>
      <c r="ILT317" s="1"/>
      <c r="ILU317" s="1"/>
      <c r="ILV317" s="1"/>
      <c r="ILW317" s="1"/>
      <c r="ILX317" s="1"/>
      <c r="ILY317" s="1"/>
      <c r="ILZ317" s="1"/>
      <c r="IMA317" s="1"/>
      <c r="IMB317" s="1"/>
      <c r="IMC317" s="1"/>
      <c r="IMD317" s="1"/>
      <c r="IME317" s="1"/>
      <c r="IMF317" s="1"/>
      <c r="IMG317" s="1"/>
      <c r="IMH317" s="1"/>
      <c r="IMI317" s="1"/>
      <c r="IMJ317" s="1"/>
      <c r="IMK317" s="1"/>
      <c r="IML317" s="1"/>
      <c r="IMM317" s="1"/>
      <c r="IMN317" s="1"/>
      <c r="IMO317" s="1"/>
      <c r="IMP317" s="1"/>
      <c r="IMQ317" s="1"/>
      <c r="IMR317" s="1"/>
      <c r="IMS317" s="1"/>
      <c r="IMT317" s="1"/>
      <c r="IMU317" s="1"/>
      <c r="IMV317" s="1"/>
      <c r="IMW317" s="1"/>
      <c r="IMX317" s="1"/>
      <c r="IMY317" s="1"/>
      <c r="IMZ317" s="1"/>
      <c r="INA317" s="1"/>
      <c r="INB317" s="1"/>
      <c r="INC317" s="1"/>
      <c r="IND317" s="1"/>
      <c r="INE317" s="1"/>
      <c r="INF317" s="1"/>
      <c r="ING317" s="1"/>
      <c r="INH317" s="1"/>
      <c r="INI317" s="1"/>
      <c r="INJ317" s="1"/>
      <c r="INK317" s="1"/>
      <c r="INL317" s="1"/>
      <c r="INM317" s="1"/>
      <c r="INN317" s="1"/>
      <c r="INO317" s="1"/>
      <c r="INP317" s="1"/>
      <c r="INQ317" s="1"/>
      <c r="INR317" s="1"/>
      <c r="INS317" s="1"/>
      <c r="INT317" s="1"/>
      <c r="INU317" s="1"/>
      <c r="INV317" s="1"/>
      <c r="INW317" s="1"/>
      <c r="INX317" s="1"/>
      <c r="INY317" s="1"/>
      <c r="INZ317" s="1"/>
      <c r="IOA317" s="1"/>
      <c r="IOB317" s="1"/>
      <c r="IOC317" s="1"/>
      <c r="IOD317" s="1"/>
      <c r="IOE317" s="1"/>
      <c r="IOF317" s="1"/>
      <c r="IOG317" s="1"/>
      <c r="IOH317" s="1"/>
      <c r="IOI317" s="1"/>
      <c r="IOJ317" s="1"/>
      <c r="IOK317" s="1"/>
      <c r="IOL317" s="1"/>
      <c r="IOM317" s="1"/>
      <c r="ION317" s="1"/>
      <c r="IOO317" s="1"/>
      <c r="IOP317" s="1"/>
      <c r="IOQ317" s="1"/>
      <c r="IOR317" s="1"/>
      <c r="IOS317" s="1"/>
      <c r="IOT317" s="1"/>
      <c r="IOU317" s="1"/>
      <c r="IOV317" s="1"/>
      <c r="IOW317" s="1"/>
      <c r="IOX317" s="1"/>
      <c r="IOY317" s="1"/>
      <c r="IOZ317" s="1"/>
      <c r="IPA317" s="1"/>
      <c r="IPB317" s="1"/>
      <c r="IPC317" s="1"/>
      <c r="IPD317" s="1"/>
      <c r="IPE317" s="1"/>
      <c r="IPF317" s="1"/>
      <c r="IPG317" s="1"/>
      <c r="IPH317" s="1"/>
      <c r="IPI317" s="1"/>
      <c r="IPJ317" s="1"/>
      <c r="IPK317" s="1"/>
      <c r="IPL317" s="1"/>
      <c r="IPM317" s="1"/>
      <c r="IPN317" s="1"/>
      <c r="IPO317" s="1"/>
      <c r="IPP317" s="1"/>
      <c r="IPQ317" s="1"/>
      <c r="IPR317" s="1"/>
      <c r="IPS317" s="1"/>
      <c r="IPT317" s="1"/>
      <c r="IPU317" s="1"/>
      <c r="IPV317" s="1"/>
      <c r="IPW317" s="1"/>
      <c r="IPX317" s="1"/>
      <c r="IPY317" s="1"/>
      <c r="IPZ317" s="1"/>
      <c r="IQA317" s="1"/>
      <c r="IQB317" s="1"/>
      <c r="IQC317" s="1"/>
      <c r="IQD317" s="1"/>
      <c r="IQE317" s="1"/>
      <c r="IQF317" s="1"/>
      <c r="IQG317" s="1"/>
      <c r="IQH317" s="1"/>
      <c r="IQI317" s="1"/>
      <c r="IQJ317" s="1"/>
      <c r="IQK317" s="1"/>
      <c r="IQL317" s="1"/>
      <c r="IQM317" s="1"/>
      <c r="IQN317" s="1"/>
      <c r="IQO317" s="1"/>
      <c r="IQP317" s="1"/>
      <c r="IQQ317" s="1"/>
      <c r="IQR317" s="1"/>
      <c r="IQS317" s="1"/>
      <c r="IQT317" s="1"/>
      <c r="IQU317" s="1"/>
      <c r="IQV317" s="1"/>
      <c r="IQW317" s="1"/>
      <c r="IQX317" s="1"/>
      <c r="IQY317" s="1"/>
      <c r="IQZ317" s="1"/>
      <c r="IRA317" s="1"/>
      <c r="IRB317" s="1"/>
      <c r="IRC317" s="1"/>
      <c r="IRD317" s="1"/>
      <c r="IRE317" s="1"/>
      <c r="IRF317" s="1"/>
      <c r="IRG317" s="1"/>
      <c r="IRH317" s="1"/>
      <c r="IRI317" s="1"/>
      <c r="IRJ317" s="1"/>
      <c r="IRK317" s="1"/>
      <c r="IRL317" s="1"/>
      <c r="IRM317" s="1"/>
      <c r="IRN317" s="1"/>
      <c r="IRO317" s="1"/>
      <c r="IRP317" s="1"/>
      <c r="IRQ317" s="1"/>
      <c r="IRR317" s="1"/>
      <c r="IRS317" s="1"/>
      <c r="IRT317" s="1"/>
      <c r="IRU317" s="1"/>
      <c r="IRV317" s="1"/>
      <c r="IRW317" s="1"/>
      <c r="IRX317" s="1"/>
      <c r="IRY317" s="1"/>
      <c r="IRZ317" s="1"/>
      <c r="ISA317" s="1"/>
      <c r="ISB317" s="1"/>
      <c r="ISC317" s="1"/>
      <c r="ISD317" s="1"/>
      <c r="ISE317" s="1"/>
      <c r="ISF317" s="1"/>
      <c r="ISG317" s="1"/>
      <c r="ISH317" s="1"/>
      <c r="ISI317" s="1"/>
      <c r="ISJ317" s="1"/>
      <c r="ISK317" s="1"/>
      <c r="ISL317" s="1"/>
      <c r="ISM317" s="1"/>
      <c r="ISN317" s="1"/>
      <c r="ISO317" s="1"/>
      <c r="ISP317" s="1"/>
      <c r="ISQ317" s="1"/>
      <c r="ISR317" s="1"/>
      <c r="ISS317" s="1"/>
      <c r="IST317" s="1"/>
      <c r="ISU317" s="1"/>
      <c r="ISV317" s="1"/>
      <c r="ISW317" s="1"/>
      <c r="ISX317" s="1"/>
      <c r="ISY317" s="1"/>
      <c r="ISZ317" s="1"/>
      <c r="ITA317" s="1"/>
      <c r="ITB317" s="1"/>
      <c r="ITC317" s="1"/>
      <c r="ITD317" s="1"/>
      <c r="ITE317" s="1"/>
      <c r="ITF317" s="1"/>
      <c r="ITG317" s="1"/>
      <c r="ITH317" s="1"/>
      <c r="ITI317" s="1"/>
      <c r="ITJ317" s="1"/>
      <c r="ITK317" s="1"/>
      <c r="ITL317" s="1"/>
      <c r="ITM317" s="1"/>
      <c r="ITN317" s="1"/>
      <c r="ITO317" s="1"/>
      <c r="ITP317" s="1"/>
      <c r="ITQ317" s="1"/>
      <c r="ITR317" s="1"/>
      <c r="ITS317" s="1"/>
      <c r="ITT317" s="1"/>
      <c r="ITU317" s="1"/>
      <c r="ITV317" s="1"/>
      <c r="ITW317" s="1"/>
      <c r="ITX317" s="1"/>
      <c r="ITY317" s="1"/>
      <c r="ITZ317" s="1"/>
      <c r="IUA317" s="1"/>
      <c r="IUB317" s="1"/>
      <c r="IUC317" s="1"/>
      <c r="IUD317" s="1"/>
      <c r="IUE317" s="1"/>
      <c r="IUF317" s="1"/>
      <c r="IUG317" s="1"/>
      <c r="IUH317" s="1"/>
      <c r="IUI317" s="1"/>
      <c r="IUJ317" s="1"/>
      <c r="IUK317" s="1"/>
      <c r="IUL317" s="1"/>
      <c r="IUM317" s="1"/>
      <c r="IUN317" s="1"/>
      <c r="IUO317" s="1"/>
      <c r="IUP317" s="1"/>
      <c r="IUQ317" s="1"/>
      <c r="IUR317" s="1"/>
      <c r="IUS317" s="1"/>
      <c r="IUT317" s="1"/>
      <c r="IUU317" s="1"/>
      <c r="IUV317" s="1"/>
      <c r="IUW317" s="1"/>
      <c r="IUX317" s="1"/>
      <c r="IUY317" s="1"/>
      <c r="IUZ317" s="1"/>
      <c r="IVA317" s="1"/>
      <c r="IVB317" s="1"/>
      <c r="IVC317" s="1"/>
      <c r="IVD317" s="1"/>
      <c r="IVE317" s="1"/>
      <c r="IVF317" s="1"/>
      <c r="IVG317" s="1"/>
      <c r="IVH317" s="1"/>
      <c r="IVI317" s="1"/>
      <c r="IVJ317" s="1"/>
      <c r="IVK317" s="1"/>
      <c r="IVL317" s="1"/>
      <c r="IVM317" s="1"/>
      <c r="IVN317" s="1"/>
      <c r="IVO317" s="1"/>
      <c r="IVP317" s="1"/>
      <c r="IVQ317" s="1"/>
      <c r="IVR317" s="1"/>
      <c r="IVS317" s="1"/>
      <c r="IVT317" s="1"/>
      <c r="IVU317" s="1"/>
      <c r="IVV317" s="1"/>
      <c r="IVW317" s="1"/>
      <c r="IVX317" s="1"/>
      <c r="IVY317" s="1"/>
      <c r="IVZ317" s="1"/>
      <c r="IWA317" s="1"/>
      <c r="IWB317" s="1"/>
      <c r="IWC317" s="1"/>
      <c r="IWD317" s="1"/>
      <c r="IWE317" s="1"/>
      <c r="IWF317" s="1"/>
      <c r="IWG317" s="1"/>
      <c r="IWH317" s="1"/>
      <c r="IWI317" s="1"/>
      <c r="IWJ317" s="1"/>
      <c r="IWK317" s="1"/>
      <c r="IWL317" s="1"/>
      <c r="IWM317" s="1"/>
      <c r="IWN317" s="1"/>
      <c r="IWO317" s="1"/>
      <c r="IWP317" s="1"/>
      <c r="IWQ317" s="1"/>
      <c r="IWR317" s="1"/>
      <c r="IWS317" s="1"/>
      <c r="IWT317" s="1"/>
      <c r="IWU317" s="1"/>
      <c r="IWV317" s="1"/>
      <c r="IWW317" s="1"/>
      <c r="IWX317" s="1"/>
      <c r="IWY317" s="1"/>
      <c r="IWZ317" s="1"/>
      <c r="IXA317" s="1"/>
      <c r="IXB317" s="1"/>
      <c r="IXC317" s="1"/>
      <c r="IXD317" s="1"/>
      <c r="IXE317" s="1"/>
      <c r="IXF317" s="1"/>
      <c r="IXG317" s="1"/>
      <c r="IXH317" s="1"/>
      <c r="IXI317" s="1"/>
      <c r="IXJ317" s="1"/>
      <c r="IXK317" s="1"/>
      <c r="IXL317" s="1"/>
      <c r="IXM317" s="1"/>
      <c r="IXN317" s="1"/>
      <c r="IXO317" s="1"/>
      <c r="IXP317" s="1"/>
      <c r="IXQ317" s="1"/>
      <c r="IXR317" s="1"/>
      <c r="IXS317" s="1"/>
      <c r="IXT317" s="1"/>
      <c r="IXU317" s="1"/>
      <c r="IXV317" s="1"/>
      <c r="IXW317" s="1"/>
      <c r="IXX317" s="1"/>
      <c r="IXY317" s="1"/>
      <c r="IXZ317" s="1"/>
      <c r="IYA317" s="1"/>
      <c r="IYB317" s="1"/>
      <c r="IYC317" s="1"/>
      <c r="IYD317" s="1"/>
      <c r="IYE317" s="1"/>
      <c r="IYF317" s="1"/>
      <c r="IYG317" s="1"/>
      <c r="IYH317" s="1"/>
      <c r="IYI317" s="1"/>
      <c r="IYJ317" s="1"/>
      <c r="IYK317" s="1"/>
      <c r="IYL317" s="1"/>
      <c r="IYM317" s="1"/>
      <c r="IYN317" s="1"/>
      <c r="IYO317" s="1"/>
      <c r="IYP317" s="1"/>
      <c r="IYQ317" s="1"/>
      <c r="IYR317" s="1"/>
      <c r="IYS317" s="1"/>
      <c r="IYT317" s="1"/>
      <c r="IYU317" s="1"/>
      <c r="IYV317" s="1"/>
      <c r="IYW317" s="1"/>
      <c r="IYX317" s="1"/>
      <c r="IYY317" s="1"/>
      <c r="IYZ317" s="1"/>
      <c r="IZA317" s="1"/>
      <c r="IZB317" s="1"/>
      <c r="IZC317" s="1"/>
      <c r="IZD317" s="1"/>
      <c r="IZE317" s="1"/>
      <c r="IZF317" s="1"/>
      <c r="IZG317" s="1"/>
      <c r="IZH317" s="1"/>
      <c r="IZI317" s="1"/>
      <c r="IZJ317" s="1"/>
      <c r="IZK317" s="1"/>
      <c r="IZL317" s="1"/>
      <c r="IZM317" s="1"/>
      <c r="IZN317" s="1"/>
      <c r="IZO317" s="1"/>
      <c r="IZP317" s="1"/>
      <c r="IZQ317" s="1"/>
      <c r="IZR317" s="1"/>
      <c r="IZS317" s="1"/>
      <c r="IZT317" s="1"/>
      <c r="IZU317" s="1"/>
      <c r="IZV317" s="1"/>
      <c r="IZW317" s="1"/>
      <c r="IZX317" s="1"/>
      <c r="IZY317" s="1"/>
      <c r="IZZ317" s="1"/>
      <c r="JAA317" s="1"/>
      <c r="JAB317" s="1"/>
      <c r="JAC317" s="1"/>
      <c r="JAD317" s="1"/>
      <c r="JAE317" s="1"/>
      <c r="JAF317" s="1"/>
      <c r="JAG317" s="1"/>
      <c r="JAH317" s="1"/>
      <c r="JAI317" s="1"/>
      <c r="JAJ317" s="1"/>
      <c r="JAK317" s="1"/>
      <c r="JAL317" s="1"/>
      <c r="JAM317" s="1"/>
      <c r="JAN317" s="1"/>
      <c r="JAO317" s="1"/>
      <c r="JAP317" s="1"/>
      <c r="JAQ317" s="1"/>
      <c r="JAR317" s="1"/>
      <c r="JAS317" s="1"/>
      <c r="JAT317" s="1"/>
      <c r="JAU317" s="1"/>
      <c r="JAV317" s="1"/>
      <c r="JAW317" s="1"/>
      <c r="JAX317" s="1"/>
      <c r="JAY317" s="1"/>
      <c r="JAZ317" s="1"/>
      <c r="JBA317" s="1"/>
      <c r="JBB317" s="1"/>
      <c r="JBC317" s="1"/>
      <c r="JBD317" s="1"/>
      <c r="JBE317" s="1"/>
      <c r="JBF317" s="1"/>
      <c r="JBG317" s="1"/>
      <c r="JBH317" s="1"/>
      <c r="JBI317" s="1"/>
      <c r="JBJ317" s="1"/>
      <c r="JBK317" s="1"/>
      <c r="JBL317" s="1"/>
      <c r="JBM317" s="1"/>
      <c r="JBN317" s="1"/>
      <c r="JBO317" s="1"/>
      <c r="JBP317" s="1"/>
      <c r="JBQ317" s="1"/>
      <c r="JBR317" s="1"/>
      <c r="JBS317" s="1"/>
      <c r="JBT317" s="1"/>
      <c r="JBU317" s="1"/>
      <c r="JBV317" s="1"/>
      <c r="JBW317" s="1"/>
      <c r="JBX317" s="1"/>
      <c r="JBY317" s="1"/>
      <c r="JBZ317" s="1"/>
      <c r="JCA317" s="1"/>
      <c r="JCB317" s="1"/>
      <c r="JCC317" s="1"/>
      <c r="JCD317" s="1"/>
      <c r="JCE317" s="1"/>
      <c r="JCF317" s="1"/>
      <c r="JCG317" s="1"/>
      <c r="JCH317" s="1"/>
      <c r="JCI317" s="1"/>
      <c r="JCJ317" s="1"/>
      <c r="JCK317" s="1"/>
      <c r="JCL317" s="1"/>
      <c r="JCM317" s="1"/>
      <c r="JCN317" s="1"/>
      <c r="JCO317" s="1"/>
      <c r="JCP317" s="1"/>
      <c r="JCQ317" s="1"/>
      <c r="JCR317" s="1"/>
      <c r="JCS317" s="1"/>
      <c r="JCT317" s="1"/>
      <c r="JCU317" s="1"/>
      <c r="JCV317" s="1"/>
      <c r="JCW317" s="1"/>
      <c r="JCX317" s="1"/>
      <c r="JCY317" s="1"/>
      <c r="JCZ317" s="1"/>
      <c r="JDA317" s="1"/>
      <c r="JDB317" s="1"/>
      <c r="JDC317" s="1"/>
      <c r="JDD317" s="1"/>
      <c r="JDE317" s="1"/>
      <c r="JDF317" s="1"/>
      <c r="JDG317" s="1"/>
      <c r="JDH317" s="1"/>
      <c r="JDI317" s="1"/>
      <c r="JDJ317" s="1"/>
      <c r="JDK317" s="1"/>
      <c r="JDL317" s="1"/>
      <c r="JDM317" s="1"/>
      <c r="JDN317" s="1"/>
      <c r="JDO317" s="1"/>
      <c r="JDP317" s="1"/>
      <c r="JDQ317" s="1"/>
      <c r="JDR317" s="1"/>
      <c r="JDS317" s="1"/>
      <c r="JDT317" s="1"/>
      <c r="JDU317" s="1"/>
      <c r="JDV317" s="1"/>
      <c r="JDW317" s="1"/>
      <c r="JDX317" s="1"/>
      <c r="JDY317" s="1"/>
      <c r="JDZ317" s="1"/>
      <c r="JEA317" s="1"/>
      <c r="JEB317" s="1"/>
      <c r="JEC317" s="1"/>
      <c r="JED317" s="1"/>
      <c r="JEE317" s="1"/>
      <c r="JEF317" s="1"/>
      <c r="JEG317" s="1"/>
      <c r="JEH317" s="1"/>
      <c r="JEI317" s="1"/>
      <c r="JEJ317" s="1"/>
      <c r="JEK317" s="1"/>
      <c r="JEL317" s="1"/>
      <c r="JEM317" s="1"/>
      <c r="JEN317" s="1"/>
      <c r="JEO317" s="1"/>
      <c r="JEP317" s="1"/>
      <c r="JEQ317" s="1"/>
      <c r="JER317" s="1"/>
      <c r="JES317" s="1"/>
      <c r="JET317" s="1"/>
      <c r="JEU317" s="1"/>
      <c r="JEV317" s="1"/>
      <c r="JEW317" s="1"/>
      <c r="JEX317" s="1"/>
      <c r="JEY317" s="1"/>
      <c r="JEZ317" s="1"/>
      <c r="JFA317" s="1"/>
      <c r="JFB317" s="1"/>
      <c r="JFC317" s="1"/>
      <c r="JFD317" s="1"/>
      <c r="JFE317" s="1"/>
      <c r="JFF317" s="1"/>
      <c r="JFG317" s="1"/>
      <c r="JFH317" s="1"/>
      <c r="JFI317" s="1"/>
      <c r="JFJ317" s="1"/>
      <c r="JFK317" s="1"/>
      <c r="JFL317" s="1"/>
      <c r="JFM317" s="1"/>
      <c r="JFN317" s="1"/>
      <c r="JFO317" s="1"/>
      <c r="JFP317" s="1"/>
      <c r="JFQ317" s="1"/>
      <c r="JFR317" s="1"/>
      <c r="JFS317" s="1"/>
      <c r="JFT317" s="1"/>
      <c r="JFU317" s="1"/>
      <c r="JFV317" s="1"/>
      <c r="JFW317" s="1"/>
      <c r="JFX317" s="1"/>
      <c r="JFY317" s="1"/>
      <c r="JFZ317" s="1"/>
      <c r="JGA317" s="1"/>
      <c r="JGB317" s="1"/>
      <c r="JGC317" s="1"/>
      <c r="JGD317" s="1"/>
      <c r="JGE317" s="1"/>
      <c r="JGF317" s="1"/>
      <c r="JGG317" s="1"/>
      <c r="JGH317" s="1"/>
      <c r="JGI317" s="1"/>
      <c r="JGJ317" s="1"/>
      <c r="JGK317" s="1"/>
      <c r="JGL317" s="1"/>
      <c r="JGM317" s="1"/>
      <c r="JGN317" s="1"/>
      <c r="JGO317" s="1"/>
      <c r="JGP317" s="1"/>
      <c r="JGQ317" s="1"/>
      <c r="JGR317" s="1"/>
      <c r="JGS317" s="1"/>
      <c r="JGT317" s="1"/>
      <c r="JGU317" s="1"/>
      <c r="JGV317" s="1"/>
      <c r="JGW317" s="1"/>
      <c r="JGX317" s="1"/>
      <c r="JGY317" s="1"/>
      <c r="JGZ317" s="1"/>
      <c r="JHA317" s="1"/>
      <c r="JHB317" s="1"/>
      <c r="JHC317" s="1"/>
      <c r="JHD317" s="1"/>
      <c r="JHE317" s="1"/>
      <c r="JHF317" s="1"/>
      <c r="JHG317" s="1"/>
      <c r="JHH317" s="1"/>
      <c r="JHI317" s="1"/>
      <c r="JHJ317" s="1"/>
      <c r="JHK317" s="1"/>
      <c r="JHL317" s="1"/>
      <c r="JHM317" s="1"/>
      <c r="JHN317" s="1"/>
      <c r="JHO317" s="1"/>
      <c r="JHP317" s="1"/>
      <c r="JHQ317" s="1"/>
      <c r="JHR317" s="1"/>
      <c r="JHS317" s="1"/>
      <c r="JHT317" s="1"/>
      <c r="JHU317" s="1"/>
      <c r="JHV317" s="1"/>
      <c r="JHW317" s="1"/>
      <c r="JHX317" s="1"/>
      <c r="JHY317" s="1"/>
      <c r="JHZ317" s="1"/>
      <c r="JIA317" s="1"/>
      <c r="JIB317" s="1"/>
      <c r="JIC317" s="1"/>
      <c r="JID317" s="1"/>
      <c r="JIE317" s="1"/>
      <c r="JIF317" s="1"/>
      <c r="JIG317" s="1"/>
      <c r="JIH317" s="1"/>
      <c r="JII317" s="1"/>
      <c r="JIJ317" s="1"/>
      <c r="JIK317" s="1"/>
      <c r="JIL317" s="1"/>
      <c r="JIM317" s="1"/>
      <c r="JIN317" s="1"/>
      <c r="JIO317" s="1"/>
      <c r="JIP317" s="1"/>
      <c r="JIQ317" s="1"/>
      <c r="JIR317" s="1"/>
      <c r="JIS317" s="1"/>
      <c r="JIT317" s="1"/>
      <c r="JIU317" s="1"/>
      <c r="JIV317" s="1"/>
      <c r="JIW317" s="1"/>
      <c r="JIX317" s="1"/>
      <c r="JIY317" s="1"/>
      <c r="JIZ317" s="1"/>
      <c r="JJA317" s="1"/>
      <c r="JJB317" s="1"/>
      <c r="JJC317" s="1"/>
      <c r="JJD317" s="1"/>
      <c r="JJE317" s="1"/>
      <c r="JJF317" s="1"/>
      <c r="JJG317" s="1"/>
      <c r="JJH317" s="1"/>
      <c r="JJI317" s="1"/>
      <c r="JJJ317" s="1"/>
      <c r="JJK317" s="1"/>
      <c r="JJL317" s="1"/>
      <c r="JJM317" s="1"/>
      <c r="JJN317" s="1"/>
      <c r="JJO317" s="1"/>
      <c r="JJP317" s="1"/>
      <c r="JJQ317" s="1"/>
      <c r="JJR317" s="1"/>
      <c r="JJS317" s="1"/>
      <c r="JJT317" s="1"/>
      <c r="JJU317" s="1"/>
      <c r="JJV317" s="1"/>
      <c r="JJW317" s="1"/>
      <c r="JJX317" s="1"/>
      <c r="JJY317" s="1"/>
      <c r="JJZ317" s="1"/>
      <c r="JKA317" s="1"/>
      <c r="JKB317" s="1"/>
      <c r="JKC317" s="1"/>
      <c r="JKD317" s="1"/>
      <c r="JKE317" s="1"/>
      <c r="JKF317" s="1"/>
      <c r="JKG317" s="1"/>
      <c r="JKH317" s="1"/>
      <c r="JKI317" s="1"/>
      <c r="JKJ317" s="1"/>
      <c r="JKK317" s="1"/>
      <c r="JKL317" s="1"/>
      <c r="JKM317" s="1"/>
      <c r="JKN317" s="1"/>
      <c r="JKO317" s="1"/>
      <c r="JKP317" s="1"/>
      <c r="JKQ317" s="1"/>
      <c r="JKR317" s="1"/>
      <c r="JKS317" s="1"/>
      <c r="JKT317" s="1"/>
      <c r="JKU317" s="1"/>
      <c r="JKV317" s="1"/>
      <c r="JKW317" s="1"/>
      <c r="JKX317" s="1"/>
      <c r="JKY317" s="1"/>
      <c r="JKZ317" s="1"/>
      <c r="JLA317" s="1"/>
      <c r="JLB317" s="1"/>
      <c r="JLC317" s="1"/>
      <c r="JLD317" s="1"/>
      <c r="JLE317" s="1"/>
      <c r="JLF317" s="1"/>
      <c r="JLG317" s="1"/>
      <c r="JLH317" s="1"/>
      <c r="JLI317" s="1"/>
      <c r="JLJ317" s="1"/>
      <c r="JLK317" s="1"/>
      <c r="JLL317" s="1"/>
      <c r="JLM317" s="1"/>
      <c r="JLN317" s="1"/>
      <c r="JLO317" s="1"/>
      <c r="JLP317" s="1"/>
      <c r="JLQ317" s="1"/>
      <c r="JLR317" s="1"/>
      <c r="JLS317" s="1"/>
      <c r="JLT317" s="1"/>
      <c r="JLU317" s="1"/>
      <c r="JLV317" s="1"/>
      <c r="JLW317" s="1"/>
      <c r="JLX317" s="1"/>
      <c r="JLY317" s="1"/>
      <c r="JLZ317" s="1"/>
      <c r="JMA317" s="1"/>
      <c r="JMB317" s="1"/>
      <c r="JMC317" s="1"/>
      <c r="JMD317" s="1"/>
      <c r="JME317" s="1"/>
      <c r="JMF317" s="1"/>
      <c r="JMG317" s="1"/>
      <c r="JMH317" s="1"/>
      <c r="JMI317" s="1"/>
      <c r="JMJ317" s="1"/>
      <c r="JMK317" s="1"/>
      <c r="JML317" s="1"/>
      <c r="JMM317" s="1"/>
      <c r="JMN317" s="1"/>
      <c r="JMO317" s="1"/>
      <c r="JMP317" s="1"/>
      <c r="JMQ317" s="1"/>
      <c r="JMR317" s="1"/>
      <c r="JMS317" s="1"/>
      <c r="JMT317" s="1"/>
      <c r="JMU317" s="1"/>
      <c r="JMV317" s="1"/>
      <c r="JMW317" s="1"/>
      <c r="JMX317" s="1"/>
      <c r="JMY317" s="1"/>
      <c r="JMZ317" s="1"/>
      <c r="JNA317" s="1"/>
      <c r="JNB317" s="1"/>
      <c r="JNC317" s="1"/>
      <c r="JND317" s="1"/>
      <c r="JNE317" s="1"/>
      <c r="JNF317" s="1"/>
      <c r="JNG317" s="1"/>
      <c r="JNH317" s="1"/>
      <c r="JNI317" s="1"/>
      <c r="JNJ317" s="1"/>
      <c r="JNK317" s="1"/>
      <c r="JNL317" s="1"/>
      <c r="JNM317" s="1"/>
      <c r="JNN317" s="1"/>
      <c r="JNO317" s="1"/>
      <c r="JNP317" s="1"/>
      <c r="JNQ317" s="1"/>
      <c r="JNR317" s="1"/>
      <c r="JNS317" s="1"/>
      <c r="JNT317" s="1"/>
      <c r="JNU317" s="1"/>
      <c r="JNV317" s="1"/>
      <c r="JNW317" s="1"/>
      <c r="JNX317" s="1"/>
      <c r="JNY317" s="1"/>
      <c r="JNZ317" s="1"/>
      <c r="JOA317" s="1"/>
      <c r="JOB317" s="1"/>
      <c r="JOC317" s="1"/>
      <c r="JOD317" s="1"/>
      <c r="JOE317" s="1"/>
      <c r="JOF317" s="1"/>
      <c r="JOG317" s="1"/>
      <c r="JOH317" s="1"/>
      <c r="JOI317" s="1"/>
      <c r="JOJ317" s="1"/>
      <c r="JOK317" s="1"/>
      <c r="JOL317" s="1"/>
      <c r="JOM317" s="1"/>
      <c r="JON317" s="1"/>
      <c r="JOO317" s="1"/>
      <c r="JOP317" s="1"/>
      <c r="JOQ317" s="1"/>
      <c r="JOR317" s="1"/>
      <c r="JOS317" s="1"/>
      <c r="JOT317" s="1"/>
      <c r="JOU317" s="1"/>
      <c r="JOV317" s="1"/>
      <c r="JOW317" s="1"/>
      <c r="JOX317" s="1"/>
      <c r="JOY317" s="1"/>
      <c r="JOZ317" s="1"/>
      <c r="JPA317" s="1"/>
      <c r="JPB317" s="1"/>
      <c r="JPC317" s="1"/>
      <c r="JPD317" s="1"/>
      <c r="JPE317" s="1"/>
      <c r="JPF317" s="1"/>
      <c r="JPG317" s="1"/>
      <c r="JPH317" s="1"/>
      <c r="JPI317" s="1"/>
      <c r="JPJ317" s="1"/>
      <c r="JPK317" s="1"/>
      <c r="JPL317" s="1"/>
      <c r="JPM317" s="1"/>
      <c r="JPN317" s="1"/>
      <c r="JPO317" s="1"/>
      <c r="JPP317" s="1"/>
      <c r="JPQ317" s="1"/>
      <c r="JPR317" s="1"/>
      <c r="JPS317" s="1"/>
      <c r="JPT317" s="1"/>
      <c r="JPU317" s="1"/>
      <c r="JPV317" s="1"/>
      <c r="JPW317" s="1"/>
      <c r="JPX317" s="1"/>
      <c r="JPY317" s="1"/>
      <c r="JPZ317" s="1"/>
      <c r="JQA317" s="1"/>
      <c r="JQB317" s="1"/>
      <c r="JQC317" s="1"/>
      <c r="JQD317" s="1"/>
      <c r="JQE317" s="1"/>
      <c r="JQF317" s="1"/>
      <c r="JQG317" s="1"/>
      <c r="JQH317" s="1"/>
      <c r="JQI317" s="1"/>
      <c r="JQJ317" s="1"/>
      <c r="JQK317" s="1"/>
      <c r="JQL317" s="1"/>
      <c r="JQM317" s="1"/>
      <c r="JQN317" s="1"/>
      <c r="JQO317" s="1"/>
      <c r="JQP317" s="1"/>
      <c r="JQQ317" s="1"/>
      <c r="JQR317" s="1"/>
      <c r="JQS317" s="1"/>
      <c r="JQT317" s="1"/>
      <c r="JQU317" s="1"/>
      <c r="JQV317" s="1"/>
      <c r="JQW317" s="1"/>
      <c r="JQX317" s="1"/>
      <c r="JQY317" s="1"/>
      <c r="JQZ317" s="1"/>
      <c r="JRA317" s="1"/>
      <c r="JRB317" s="1"/>
      <c r="JRC317" s="1"/>
      <c r="JRD317" s="1"/>
      <c r="JRE317" s="1"/>
      <c r="JRF317" s="1"/>
      <c r="JRG317" s="1"/>
      <c r="JRH317" s="1"/>
      <c r="JRI317" s="1"/>
      <c r="JRJ317" s="1"/>
      <c r="JRK317" s="1"/>
      <c r="JRL317" s="1"/>
      <c r="JRM317" s="1"/>
      <c r="JRN317" s="1"/>
      <c r="JRO317" s="1"/>
      <c r="JRP317" s="1"/>
      <c r="JRQ317" s="1"/>
      <c r="JRR317" s="1"/>
      <c r="JRS317" s="1"/>
      <c r="JRT317" s="1"/>
      <c r="JRU317" s="1"/>
      <c r="JRV317" s="1"/>
      <c r="JRW317" s="1"/>
      <c r="JRX317" s="1"/>
      <c r="JRY317" s="1"/>
      <c r="JRZ317" s="1"/>
      <c r="JSA317" s="1"/>
      <c r="JSB317" s="1"/>
      <c r="JSC317" s="1"/>
      <c r="JSD317" s="1"/>
      <c r="JSE317" s="1"/>
      <c r="JSF317" s="1"/>
      <c r="JSG317" s="1"/>
      <c r="JSH317" s="1"/>
      <c r="JSI317" s="1"/>
      <c r="JSJ317" s="1"/>
      <c r="JSK317" s="1"/>
      <c r="JSL317" s="1"/>
      <c r="JSM317" s="1"/>
      <c r="JSN317" s="1"/>
      <c r="JSO317" s="1"/>
      <c r="JSP317" s="1"/>
      <c r="JSQ317" s="1"/>
      <c r="JSR317" s="1"/>
      <c r="JSS317" s="1"/>
      <c r="JST317" s="1"/>
      <c r="JSU317" s="1"/>
      <c r="JSV317" s="1"/>
      <c r="JSW317" s="1"/>
      <c r="JSX317" s="1"/>
      <c r="JSY317" s="1"/>
      <c r="JSZ317" s="1"/>
      <c r="JTA317" s="1"/>
      <c r="JTB317" s="1"/>
      <c r="JTC317" s="1"/>
      <c r="JTD317" s="1"/>
      <c r="JTE317" s="1"/>
      <c r="JTF317" s="1"/>
      <c r="JTG317" s="1"/>
      <c r="JTH317" s="1"/>
      <c r="JTI317" s="1"/>
      <c r="JTJ317" s="1"/>
      <c r="JTK317" s="1"/>
      <c r="JTL317" s="1"/>
      <c r="JTM317" s="1"/>
      <c r="JTN317" s="1"/>
      <c r="JTO317" s="1"/>
      <c r="JTP317" s="1"/>
      <c r="JTQ317" s="1"/>
      <c r="JTR317" s="1"/>
      <c r="JTS317" s="1"/>
      <c r="JTT317" s="1"/>
      <c r="JTU317" s="1"/>
      <c r="JTV317" s="1"/>
      <c r="JTW317" s="1"/>
      <c r="JTX317" s="1"/>
      <c r="JTY317" s="1"/>
      <c r="JTZ317" s="1"/>
      <c r="JUA317" s="1"/>
      <c r="JUB317" s="1"/>
      <c r="JUC317" s="1"/>
      <c r="JUD317" s="1"/>
      <c r="JUE317" s="1"/>
      <c r="JUF317" s="1"/>
      <c r="JUG317" s="1"/>
      <c r="JUH317" s="1"/>
      <c r="JUI317" s="1"/>
      <c r="JUJ317" s="1"/>
      <c r="JUK317" s="1"/>
      <c r="JUL317" s="1"/>
      <c r="JUM317" s="1"/>
      <c r="JUN317" s="1"/>
      <c r="JUO317" s="1"/>
      <c r="JUP317" s="1"/>
      <c r="JUQ317" s="1"/>
      <c r="JUR317" s="1"/>
      <c r="JUS317" s="1"/>
      <c r="JUT317" s="1"/>
      <c r="JUU317" s="1"/>
      <c r="JUV317" s="1"/>
      <c r="JUW317" s="1"/>
      <c r="JUX317" s="1"/>
      <c r="JUY317" s="1"/>
      <c r="JUZ317" s="1"/>
      <c r="JVA317" s="1"/>
      <c r="JVB317" s="1"/>
      <c r="JVC317" s="1"/>
      <c r="JVD317" s="1"/>
      <c r="JVE317" s="1"/>
      <c r="JVF317" s="1"/>
      <c r="JVG317" s="1"/>
      <c r="JVH317" s="1"/>
      <c r="JVI317" s="1"/>
      <c r="JVJ317" s="1"/>
      <c r="JVK317" s="1"/>
      <c r="JVL317" s="1"/>
      <c r="JVM317" s="1"/>
      <c r="JVN317" s="1"/>
      <c r="JVO317" s="1"/>
      <c r="JVP317" s="1"/>
      <c r="JVQ317" s="1"/>
      <c r="JVR317" s="1"/>
      <c r="JVS317" s="1"/>
      <c r="JVT317" s="1"/>
      <c r="JVU317" s="1"/>
      <c r="JVV317" s="1"/>
      <c r="JVW317" s="1"/>
      <c r="JVX317" s="1"/>
      <c r="JVY317" s="1"/>
      <c r="JVZ317" s="1"/>
      <c r="JWA317" s="1"/>
      <c r="JWB317" s="1"/>
      <c r="JWC317" s="1"/>
      <c r="JWD317" s="1"/>
      <c r="JWE317" s="1"/>
      <c r="JWF317" s="1"/>
      <c r="JWG317" s="1"/>
      <c r="JWH317" s="1"/>
      <c r="JWI317" s="1"/>
      <c r="JWJ317" s="1"/>
      <c r="JWK317" s="1"/>
      <c r="JWL317" s="1"/>
      <c r="JWM317" s="1"/>
      <c r="JWN317" s="1"/>
      <c r="JWO317" s="1"/>
      <c r="JWP317" s="1"/>
      <c r="JWQ317" s="1"/>
      <c r="JWR317" s="1"/>
      <c r="JWS317" s="1"/>
      <c r="JWT317" s="1"/>
      <c r="JWU317" s="1"/>
      <c r="JWV317" s="1"/>
      <c r="JWW317" s="1"/>
      <c r="JWX317" s="1"/>
      <c r="JWY317" s="1"/>
      <c r="JWZ317" s="1"/>
      <c r="JXA317" s="1"/>
      <c r="JXB317" s="1"/>
      <c r="JXC317" s="1"/>
      <c r="JXD317" s="1"/>
      <c r="JXE317" s="1"/>
      <c r="JXF317" s="1"/>
      <c r="JXG317" s="1"/>
      <c r="JXH317" s="1"/>
      <c r="JXI317" s="1"/>
      <c r="JXJ317" s="1"/>
      <c r="JXK317" s="1"/>
      <c r="JXL317" s="1"/>
      <c r="JXM317" s="1"/>
      <c r="JXN317" s="1"/>
      <c r="JXO317" s="1"/>
      <c r="JXP317" s="1"/>
      <c r="JXQ317" s="1"/>
      <c r="JXR317" s="1"/>
      <c r="JXS317" s="1"/>
      <c r="JXT317" s="1"/>
      <c r="JXU317" s="1"/>
      <c r="JXV317" s="1"/>
      <c r="JXW317" s="1"/>
      <c r="JXX317" s="1"/>
      <c r="JXY317" s="1"/>
      <c r="JXZ317" s="1"/>
      <c r="JYA317" s="1"/>
      <c r="JYB317" s="1"/>
      <c r="JYC317" s="1"/>
      <c r="JYD317" s="1"/>
      <c r="JYE317" s="1"/>
      <c r="JYF317" s="1"/>
      <c r="JYG317" s="1"/>
      <c r="JYH317" s="1"/>
      <c r="JYI317" s="1"/>
      <c r="JYJ317" s="1"/>
      <c r="JYK317" s="1"/>
      <c r="JYL317" s="1"/>
      <c r="JYM317" s="1"/>
      <c r="JYN317" s="1"/>
      <c r="JYO317" s="1"/>
      <c r="JYP317" s="1"/>
      <c r="JYQ317" s="1"/>
      <c r="JYR317" s="1"/>
      <c r="JYS317" s="1"/>
      <c r="JYT317" s="1"/>
      <c r="JYU317" s="1"/>
      <c r="JYV317" s="1"/>
      <c r="JYW317" s="1"/>
      <c r="JYX317" s="1"/>
      <c r="JYY317" s="1"/>
      <c r="JYZ317" s="1"/>
      <c r="JZA317" s="1"/>
      <c r="JZB317" s="1"/>
      <c r="JZC317" s="1"/>
      <c r="JZD317" s="1"/>
      <c r="JZE317" s="1"/>
      <c r="JZF317" s="1"/>
      <c r="JZG317" s="1"/>
      <c r="JZH317" s="1"/>
      <c r="JZI317" s="1"/>
      <c r="JZJ317" s="1"/>
      <c r="JZK317" s="1"/>
      <c r="JZL317" s="1"/>
      <c r="JZM317" s="1"/>
      <c r="JZN317" s="1"/>
      <c r="JZO317" s="1"/>
      <c r="JZP317" s="1"/>
      <c r="JZQ317" s="1"/>
      <c r="JZR317" s="1"/>
      <c r="JZS317" s="1"/>
      <c r="JZT317" s="1"/>
      <c r="JZU317" s="1"/>
      <c r="JZV317" s="1"/>
      <c r="JZW317" s="1"/>
      <c r="JZX317" s="1"/>
      <c r="JZY317" s="1"/>
      <c r="JZZ317" s="1"/>
      <c r="KAA317" s="1"/>
      <c r="KAB317" s="1"/>
      <c r="KAC317" s="1"/>
      <c r="KAD317" s="1"/>
      <c r="KAE317" s="1"/>
      <c r="KAF317" s="1"/>
      <c r="KAG317" s="1"/>
      <c r="KAH317" s="1"/>
      <c r="KAI317" s="1"/>
      <c r="KAJ317" s="1"/>
      <c r="KAK317" s="1"/>
      <c r="KAL317" s="1"/>
      <c r="KAM317" s="1"/>
      <c r="KAN317" s="1"/>
      <c r="KAO317" s="1"/>
      <c r="KAP317" s="1"/>
      <c r="KAQ317" s="1"/>
      <c r="KAR317" s="1"/>
      <c r="KAS317" s="1"/>
      <c r="KAT317" s="1"/>
      <c r="KAU317" s="1"/>
      <c r="KAV317" s="1"/>
      <c r="KAW317" s="1"/>
      <c r="KAX317" s="1"/>
      <c r="KAY317" s="1"/>
      <c r="KAZ317" s="1"/>
      <c r="KBA317" s="1"/>
      <c r="KBB317" s="1"/>
      <c r="KBC317" s="1"/>
      <c r="KBD317" s="1"/>
      <c r="KBE317" s="1"/>
      <c r="KBF317" s="1"/>
      <c r="KBG317" s="1"/>
      <c r="KBH317" s="1"/>
      <c r="KBI317" s="1"/>
      <c r="KBJ317" s="1"/>
      <c r="KBK317" s="1"/>
      <c r="KBL317" s="1"/>
      <c r="KBM317" s="1"/>
      <c r="KBN317" s="1"/>
      <c r="KBO317" s="1"/>
      <c r="KBP317" s="1"/>
      <c r="KBQ317" s="1"/>
      <c r="KBR317" s="1"/>
      <c r="KBS317" s="1"/>
      <c r="KBT317" s="1"/>
      <c r="KBU317" s="1"/>
      <c r="KBV317" s="1"/>
      <c r="KBW317" s="1"/>
      <c r="KBX317" s="1"/>
      <c r="KBY317" s="1"/>
      <c r="KBZ317" s="1"/>
      <c r="KCA317" s="1"/>
      <c r="KCB317" s="1"/>
      <c r="KCC317" s="1"/>
      <c r="KCD317" s="1"/>
      <c r="KCE317" s="1"/>
      <c r="KCF317" s="1"/>
      <c r="KCG317" s="1"/>
      <c r="KCH317" s="1"/>
      <c r="KCI317" s="1"/>
      <c r="KCJ317" s="1"/>
      <c r="KCK317" s="1"/>
      <c r="KCL317" s="1"/>
      <c r="KCM317" s="1"/>
      <c r="KCN317" s="1"/>
      <c r="KCO317" s="1"/>
      <c r="KCP317" s="1"/>
      <c r="KCQ317" s="1"/>
      <c r="KCR317" s="1"/>
      <c r="KCS317" s="1"/>
      <c r="KCT317" s="1"/>
      <c r="KCU317" s="1"/>
      <c r="KCV317" s="1"/>
      <c r="KCW317" s="1"/>
      <c r="KCX317" s="1"/>
      <c r="KCY317" s="1"/>
      <c r="KCZ317" s="1"/>
      <c r="KDA317" s="1"/>
      <c r="KDB317" s="1"/>
      <c r="KDC317" s="1"/>
      <c r="KDD317" s="1"/>
      <c r="KDE317" s="1"/>
      <c r="KDF317" s="1"/>
      <c r="KDG317" s="1"/>
      <c r="KDH317" s="1"/>
      <c r="KDI317" s="1"/>
      <c r="KDJ317" s="1"/>
      <c r="KDK317" s="1"/>
      <c r="KDL317" s="1"/>
      <c r="KDM317" s="1"/>
      <c r="KDN317" s="1"/>
      <c r="KDO317" s="1"/>
      <c r="KDP317" s="1"/>
      <c r="KDQ317" s="1"/>
      <c r="KDR317" s="1"/>
      <c r="KDS317" s="1"/>
      <c r="KDT317" s="1"/>
      <c r="KDU317" s="1"/>
      <c r="KDV317" s="1"/>
      <c r="KDW317" s="1"/>
      <c r="KDX317" s="1"/>
      <c r="KDY317" s="1"/>
      <c r="KDZ317" s="1"/>
      <c r="KEA317" s="1"/>
      <c r="KEB317" s="1"/>
      <c r="KEC317" s="1"/>
      <c r="KED317" s="1"/>
      <c r="KEE317" s="1"/>
      <c r="KEF317" s="1"/>
      <c r="KEG317" s="1"/>
      <c r="KEH317" s="1"/>
      <c r="KEI317" s="1"/>
      <c r="KEJ317" s="1"/>
      <c r="KEK317" s="1"/>
      <c r="KEL317" s="1"/>
      <c r="KEM317" s="1"/>
      <c r="KEN317" s="1"/>
      <c r="KEO317" s="1"/>
      <c r="KEP317" s="1"/>
      <c r="KEQ317" s="1"/>
      <c r="KER317" s="1"/>
      <c r="KES317" s="1"/>
      <c r="KET317" s="1"/>
      <c r="KEU317" s="1"/>
      <c r="KEV317" s="1"/>
      <c r="KEW317" s="1"/>
      <c r="KEX317" s="1"/>
      <c r="KEY317" s="1"/>
      <c r="KEZ317" s="1"/>
      <c r="KFA317" s="1"/>
      <c r="KFB317" s="1"/>
      <c r="KFC317" s="1"/>
      <c r="KFD317" s="1"/>
      <c r="KFE317" s="1"/>
      <c r="KFF317" s="1"/>
      <c r="KFG317" s="1"/>
      <c r="KFH317" s="1"/>
      <c r="KFI317" s="1"/>
      <c r="KFJ317" s="1"/>
      <c r="KFK317" s="1"/>
      <c r="KFL317" s="1"/>
      <c r="KFM317" s="1"/>
      <c r="KFN317" s="1"/>
      <c r="KFO317" s="1"/>
      <c r="KFP317" s="1"/>
      <c r="KFQ317" s="1"/>
      <c r="KFR317" s="1"/>
      <c r="KFS317" s="1"/>
      <c r="KFT317" s="1"/>
      <c r="KFU317" s="1"/>
      <c r="KFV317" s="1"/>
      <c r="KFW317" s="1"/>
      <c r="KFX317" s="1"/>
      <c r="KFY317" s="1"/>
      <c r="KFZ317" s="1"/>
      <c r="KGA317" s="1"/>
      <c r="KGB317" s="1"/>
      <c r="KGC317" s="1"/>
      <c r="KGD317" s="1"/>
      <c r="KGE317" s="1"/>
      <c r="KGF317" s="1"/>
      <c r="KGG317" s="1"/>
      <c r="KGH317" s="1"/>
      <c r="KGI317" s="1"/>
      <c r="KGJ317" s="1"/>
      <c r="KGK317" s="1"/>
      <c r="KGL317" s="1"/>
      <c r="KGM317" s="1"/>
      <c r="KGN317" s="1"/>
      <c r="KGO317" s="1"/>
      <c r="KGP317" s="1"/>
      <c r="KGQ317" s="1"/>
      <c r="KGR317" s="1"/>
      <c r="KGS317" s="1"/>
      <c r="KGT317" s="1"/>
      <c r="KGU317" s="1"/>
      <c r="KGV317" s="1"/>
      <c r="KGW317" s="1"/>
      <c r="KGX317" s="1"/>
      <c r="KGY317" s="1"/>
      <c r="KGZ317" s="1"/>
      <c r="KHA317" s="1"/>
      <c r="KHB317" s="1"/>
      <c r="KHC317" s="1"/>
      <c r="KHD317" s="1"/>
      <c r="KHE317" s="1"/>
      <c r="KHF317" s="1"/>
      <c r="KHG317" s="1"/>
      <c r="KHH317" s="1"/>
      <c r="KHI317" s="1"/>
      <c r="KHJ317" s="1"/>
      <c r="KHK317" s="1"/>
      <c r="KHL317" s="1"/>
      <c r="KHM317" s="1"/>
      <c r="KHN317" s="1"/>
      <c r="KHO317" s="1"/>
      <c r="KHP317" s="1"/>
      <c r="KHQ317" s="1"/>
      <c r="KHR317" s="1"/>
      <c r="KHS317" s="1"/>
      <c r="KHT317" s="1"/>
      <c r="KHU317" s="1"/>
      <c r="KHV317" s="1"/>
      <c r="KHW317" s="1"/>
      <c r="KHX317" s="1"/>
      <c r="KHY317" s="1"/>
      <c r="KHZ317" s="1"/>
      <c r="KIA317" s="1"/>
      <c r="KIB317" s="1"/>
      <c r="KIC317" s="1"/>
      <c r="KID317" s="1"/>
      <c r="KIE317" s="1"/>
      <c r="KIF317" s="1"/>
      <c r="KIG317" s="1"/>
      <c r="KIH317" s="1"/>
      <c r="KII317" s="1"/>
      <c r="KIJ317" s="1"/>
      <c r="KIK317" s="1"/>
      <c r="KIL317" s="1"/>
      <c r="KIM317" s="1"/>
      <c r="KIN317" s="1"/>
      <c r="KIO317" s="1"/>
      <c r="KIP317" s="1"/>
      <c r="KIQ317" s="1"/>
      <c r="KIR317" s="1"/>
      <c r="KIS317" s="1"/>
      <c r="KIT317" s="1"/>
      <c r="KIU317" s="1"/>
      <c r="KIV317" s="1"/>
      <c r="KIW317" s="1"/>
      <c r="KIX317" s="1"/>
      <c r="KIY317" s="1"/>
      <c r="KIZ317" s="1"/>
      <c r="KJA317" s="1"/>
      <c r="KJB317" s="1"/>
      <c r="KJC317" s="1"/>
      <c r="KJD317" s="1"/>
      <c r="KJE317" s="1"/>
      <c r="KJF317" s="1"/>
      <c r="KJG317" s="1"/>
      <c r="KJH317" s="1"/>
      <c r="KJI317" s="1"/>
      <c r="KJJ317" s="1"/>
      <c r="KJK317" s="1"/>
      <c r="KJL317" s="1"/>
      <c r="KJM317" s="1"/>
      <c r="KJN317" s="1"/>
      <c r="KJO317" s="1"/>
      <c r="KJP317" s="1"/>
      <c r="KJQ317" s="1"/>
      <c r="KJR317" s="1"/>
      <c r="KJS317" s="1"/>
      <c r="KJT317" s="1"/>
      <c r="KJU317" s="1"/>
      <c r="KJV317" s="1"/>
      <c r="KJW317" s="1"/>
      <c r="KJX317" s="1"/>
      <c r="KJY317" s="1"/>
      <c r="KJZ317" s="1"/>
      <c r="KKA317" s="1"/>
      <c r="KKB317" s="1"/>
      <c r="KKC317" s="1"/>
      <c r="KKD317" s="1"/>
      <c r="KKE317" s="1"/>
      <c r="KKF317" s="1"/>
      <c r="KKG317" s="1"/>
      <c r="KKH317" s="1"/>
      <c r="KKI317" s="1"/>
      <c r="KKJ317" s="1"/>
      <c r="KKK317" s="1"/>
      <c r="KKL317" s="1"/>
      <c r="KKM317" s="1"/>
      <c r="KKN317" s="1"/>
      <c r="KKO317" s="1"/>
      <c r="KKP317" s="1"/>
      <c r="KKQ317" s="1"/>
      <c r="KKR317" s="1"/>
      <c r="KKS317" s="1"/>
      <c r="KKT317" s="1"/>
      <c r="KKU317" s="1"/>
      <c r="KKV317" s="1"/>
      <c r="KKW317" s="1"/>
      <c r="KKX317" s="1"/>
      <c r="KKY317" s="1"/>
      <c r="KKZ317" s="1"/>
      <c r="KLA317" s="1"/>
      <c r="KLB317" s="1"/>
      <c r="KLC317" s="1"/>
      <c r="KLD317" s="1"/>
      <c r="KLE317" s="1"/>
      <c r="KLF317" s="1"/>
      <c r="KLG317" s="1"/>
      <c r="KLH317" s="1"/>
      <c r="KLI317" s="1"/>
      <c r="KLJ317" s="1"/>
      <c r="KLK317" s="1"/>
      <c r="KLL317" s="1"/>
      <c r="KLM317" s="1"/>
      <c r="KLN317" s="1"/>
      <c r="KLO317" s="1"/>
      <c r="KLP317" s="1"/>
      <c r="KLQ317" s="1"/>
      <c r="KLR317" s="1"/>
      <c r="KLS317" s="1"/>
      <c r="KLT317" s="1"/>
      <c r="KLU317" s="1"/>
      <c r="KLV317" s="1"/>
      <c r="KLW317" s="1"/>
      <c r="KLX317" s="1"/>
      <c r="KLY317" s="1"/>
      <c r="KLZ317" s="1"/>
      <c r="KMA317" s="1"/>
      <c r="KMB317" s="1"/>
      <c r="KMC317" s="1"/>
      <c r="KMD317" s="1"/>
      <c r="KME317" s="1"/>
      <c r="KMF317" s="1"/>
      <c r="KMG317" s="1"/>
      <c r="KMH317" s="1"/>
      <c r="KMI317" s="1"/>
      <c r="KMJ317" s="1"/>
      <c r="KMK317" s="1"/>
      <c r="KML317" s="1"/>
      <c r="KMM317" s="1"/>
      <c r="KMN317" s="1"/>
      <c r="KMO317" s="1"/>
      <c r="KMP317" s="1"/>
      <c r="KMQ317" s="1"/>
      <c r="KMR317" s="1"/>
      <c r="KMS317" s="1"/>
      <c r="KMT317" s="1"/>
      <c r="KMU317" s="1"/>
      <c r="KMV317" s="1"/>
      <c r="KMW317" s="1"/>
      <c r="KMX317" s="1"/>
      <c r="KMY317" s="1"/>
      <c r="KMZ317" s="1"/>
      <c r="KNA317" s="1"/>
      <c r="KNB317" s="1"/>
      <c r="KNC317" s="1"/>
      <c r="KND317" s="1"/>
      <c r="KNE317" s="1"/>
      <c r="KNF317" s="1"/>
      <c r="KNG317" s="1"/>
      <c r="KNH317" s="1"/>
      <c r="KNI317" s="1"/>
      <c r="KNJ317" s="1"/>
      <c r="KNK317" s="1"/>
      <c r="KNL317" s="1"/>
      <c r="KNM317" s="1"/>
      <c r="KNN317" s="1"/>
      <c r="KNO317" s="1"/>
      <c r="KNP317" s="1"/>
      <c r="KNQ317" s="1"/>
      <c r="KNR317" s="1"/>
      <c r="KNS317" s="1"/>
      <c r="KNT317" s="1"/>
      <c r="KNU317" s="1"/>
      <c r="KNV317" s="1"/>
      <c r="KNW317" s="1"/>
      <c r="KNX317" s="1"/>
      <c r="KNY317" s="1"/>
      <c r="KNZ317" s="1"/>
      <c r="KOA317" s="1"/>
      <c r="KOB317" s="1"/>
      <c r="KOC317" s="1"/>
      <c r="KOD317" s="1"/>
      <c r="KOE317" s="1"/>
      <c r="KOF317" s="1"/>
      <c r="KOG317" s="1"/>
      <c r="KOH317" s="1"/>
      <c r="KOI317" s="1"/>
      <c r="KOJ317" s="1"/>
      <c r="KOK317" s="1"/>
      <c r="KOL317" s="1"/>
      <c r="KOM317" s="1"/>
      <c r="KON317" s="1"/>
      <c r="KOO317" s="1"/>
      <c r="KOP317" s="1"/>
      <c r="KOQ317" s="1"/>
      <c r="KOR317" s="1"/>
      <c r="KOS317" s="1"/>
      <c r="KOT317" s="1"/>
      <c r="KOU317" s="1"/>
      <c r="KOV317" s="1"/>
      <c r="KOW317" s="1"/>
      <c r="KOX317" s="1"/>
      <c r="KOY317" s="1"/>
      <c r="KOZ317" s="1"/>
      <c r="KPA317" s="1"/>
      <c r="KPB317" s="1"/>
      <c r="KPC317" s="1"/>
      <c r="KPD317" s="1"/>
      <c r="KPE317" s="1"/>
      <c r="KPF317" s="1"/>
      <c r="KPG317" s="1"/>
      <c r="KPH317" s="1"/>
      <c r="KPI317" s="1"/>
      <c r="KPJ317" s="1"/>
      <c r="KPK317" s="1"/>
      <c r="KPL317" s="1"/>
      <c r="KPM317" s="1"/>
      <c r="KPN317" s="1"/>
      <c r="KPO317" s="1"/>
      <c r="KPP317" s="1"/>
      <c r="KPQ317" s="1"/>
      <c r="KPR317" s="1"/>
      <c r="KPS317" s="1"/>
      <c r="KPT317" s="1"/>
      <c r="KPU317" s="1"/>
      <c r="KPV317" s="1"/>
      <c r="KPW317" s="1"/>
      <c r="KPX317" s="1"/>
      <c r="KPY317" s="1"/>
      <c r="KPZ317" s="1"/>
      <c r="KQA317" s="1"/>
      <c r="KQB317" s="1"/>
      <c r="KQC317" s="1"/>
      <c r="KQD317" s="1"/>
      <c r="KQE317" s="1"/>
      <c r="KQF317" s="1"/>
      <c r="KQG317" s="1"/>
      <c r="KQH317" s="1"/>
      <c r="KQI317" s="1"/>
      <c r="KQJ317" s="1"/>
      <c r="KQK317" s="1"/>
      <c r="KQL317" s="1"/>
      <c r="KQM317" s="1"/>
      <c r="KQN317" s="1"/>
      <c r="KQO317" s="1"/>
      <c r="KQP317" s="1"/>
      <c r="KQQ317" s="1"/>
      <c r="KQR317" s="1"/>
      <c r="KQS317" s="1"/>
      <c r="KQT317" s="1"/>
      <c r="KQU317" s="1"/>
      <c r="KQV317" s="1"/>
      <c r="KQW317" s="1"/>
      <c r="KQX317" s="1"/>
      <c r="KQY317" s="1"/>
      <c r="KQZ317" s="1"/>
      <c r="KRA317" s="1"/>
      <c r="KRB317" s="1"/>
      <c r="KRC317" s="1"/>
      <c r="KRD317" s="1"/>
      <c r="KRE317" s="1"/>
      <c r="KRF317" s="1"/>
      <c r="KRG317" s="1"/>
      <c r="KRH317" s="1"/>
      <c r="KRI317" s="1"/>
      <c r="KRJ317" s="1"/>
      <c r="KRK317" s="1"/>
      <c r="KRL317" s="1"/>
      <c r="KRM317" s="1"/>
      <c r="KRN317" s="1"/>
      <c r="KRO317" s="1"/>
      <c r="KRP317" s="1"/>
      <c r="KRQ317" s="1"/>
      <c r="KRR317" s="1"/>
      <c r="KRS317" s="1"/>
      <c r="KRT317" s="1"/>
      <c r="KRU317" s="1"/>
      <c r="KRV317" s="1"/>
      <c r="KRW317" s="1"/>
      <c r="KRX317" s="1"/>
      <c r="KRY317" s="1"/>
      <c r="KRZ317" s="1"/>
      <c r="KSA317" s="1"/>
      <c r="KSB317" s="1"/>
      <c r="KSC317" s="1"/>
      <c r="KSD317" s="1"/>
      <c r="KSE317" s="1"/>
      <c r="KSF317" s="1"/>
      <c r="KSG317" s="1"/>
      <c r="KSH317" s="1"/>
      <c r="KSI317" s="1"/>
      <c r="KSJ317" s="1"/>
      <c r="KSK317" s="1"/>
      <c r="KSL317" s="1"/>
      <c r="KSM317" s="1"/>
      <c r="KSN317" s="1"/>
      <c r="KSO317" s="1"/>
      <c r="KSP317" s="1"/>
      <c r="KSQ317" s="1"/>
      <c r="KSR317" s="1"/>
      <c r="KSS317" s="1"/>
      <c r="KST317" s="1"/>
      <c r="KSU317" s="1"/>
      <c r="KSV317" s="1"/>
      <c r="KSW317" s="1"/>
      <c r="KSX317" s="1"/>
      <c r="KSY317" s="1"/>
      <c r="KSZ317" s="1"/>
      <c r="KTA317" s="1"/>
      <c r="KTB317" s="1"/>
      <c r="KTC317" s="1"/>
      <c r="KTD317" s="1"/>
      <c r="KTE317" s="1"/>
      <c r="KTF317" s="1"/>
      <c r="KTG317" s="1"/>
      <c r="KTH317" s="1"/>
      <c r="KTI317" s="1"/>
      <c r="KTJ317" s="1"/>
      <c r="KTK317" s="1"/>
      <c r="KTL317" s="1"/>
      <c r="KTM317" s="1"/>
      <c r="KTN317" s="1"/>
      <c r="KTO317" s="1"/>
      <c r="KTP317" s="1"/>
      <c r="KTQ317" s="1"/>
      <c r="KTR317" s="1"/>
      <c r="KTS317" s="1"/>
      <c r="KTT317" s="1"/>
      <c r="KTU317" s="1"/>
      <c r="KTV317" s="1"/>
      <c r="KTW317" s="1"/>
      <c r="KTX317" s="1"/>
      <c r="KTY317" s="1"/>
      <c r="KTZ317" s="1"/>
      <c r="KUA317" s="1"/>
      <c r="KUB317" s="1"/>
      <c r="KUC317" s="1"/>
      <c r="KUD317" s="1"/>
      <c r="KUE317" s="1"/>
      <c r="KUF317" s="1"/>
      <c r="KUG317" s="1"/>
      <c r="KUH317" s="1"/>
      <c r="KUI317" s="1"/>
      <c r="KUJ317" s="1"/>
      <c r="KUK317" s="1"/>
      <c r="KUL317" s="1"/>
      <c r="KUM317" s="1"/>
      <c r="KUN317" s="1"/>
      <c r="KUO317" s="1"/>
      <c r="KUP317" s="1"/>
      <c r="KUQ317" s="1"/>
      <c r="KUR317" s="1"/>
      <c r="KUS317" s="1"/>
      <c r="KUT317" s="1"/>
      <c r="KUU317" s="1"/>
      <c r="KUV317" s="1"/>
      <c r="KUW317" s="1"/>
      <c r="KUX317" s="1"/>
      <c r="KUY317" s="1"/>
      <c r="KUZ317" s="1"/>
      <c r="KVA317" s="1"/>
      <c r="KVB317" s="1"/>
      <c r="KVC317" s="1"/>
      <c r="KVD317" s="1"/>
      <c r="KVE317" s="1"/>
      <c r="KVF317" s="1"/>
      <c r="KVG317" s="1"/>
      <c r="KVH317" s="1"/>
      <c r="KVI317" s="1"/>
      <c r="KVJ317" s="1"/>
      <c r="KVK317" s="1"/>
      <c r="KVL317" s="1"/>
      <c r="KVM317" s="1"/>
      <c r="KVN317" s="1"/>
      <c r="KVO317" s="1"/>
      <c r="KVP317" s="1"/>
      <c r="KVQ317" s="1"/>
      <c r="KVR317" s="1"/>
      <c r="KVS317" s="1"/>
      <c r="KVT317" s="1"/>
      <c r="KVU317" s="1"/>
      <c r="KVV317" s="1"/>
      <c r="KVW317" s="1"/>
      <c r="KVX317" s="1"/>
      <c r="KVY317" s="1"/>
      <c r="KVZ317" s="1"/>
      <c r="KWA317" s="1"/>
      <c r="KWB317" s="1"/>
      <c r="KWC317" s="1"/>
      <c r="KWD317" s="1"/>
      <c r="KWE317" s="1"/>
      <c r="KWF317" s="1"/>
      <c r="KWG317" s="1"/>
      <c r="KWH317" s="1"/>
      <c r="KWI317" s="1"/>
      <c r="KWJ317" s="1"/>
      <c r="KWK317" s="1"/>
      <c r="KWL317" s="1"/>
      <c r="KWM317" s="1"/>
      <c r="KWN317" s="1"/>
      <c r="KWO317" s="1"/>
      <c r="KWP317" s="1"/>
      <c r="KWQ317" s="1"/>
      <c r="KWR317" s="1"/>
      <c r="KWS317" s="1"/>
      <c r="KWT317" s="1"/>
      <c r="KWU317" s="1"/>
      <c r="KWV317" s="1"/>
      <c r="KWW317" s="1"/>
      <c r="KWX317" s="1"/>
      <c r="KWY317" s="1"/>
      <c r="KWZ317" s="1"/>
      <c r="KXA317" s="1"/>
      <c r="KXB317" s="1"/>
      <c r="KXC317" s="1"/>
      <c r="KXD317" s="1"/>
      <c r="KXE317" s="1"/>
      <c r="KXF317" s="1"/>
      <c r="KXG317" s="1"/>
      <c r="KXH317" s="1"/>
      <c r="KXI317" s="1"/>
      <c r="KXJ317" s="1"/>
      <c r="KXK317" s="1"/>
      <c r="KXL317" s="1"/>
      <c r="KXM317" s="1"/>
      <c r="KXN317" s="1"/>
      <c r="KXO317" s="1"/>
      <c r="KXP317" s="1"/>
      <c r="KXQ317" s="1"/>
      <c r="KXR317" s="1"/>
      <c r="KXS317" s="1"/>
      <c r="KXT317" s="1"/>
      <c r="KXU317" s="1"/>
      <c r="KXV317" s="1"/>
      <c r="KXW317" s="1"/>
      <c r="KXX317" s="1"/>
      <c r="KXY317" s="1"/>
      <c r="KXZ317" s="1"/>
      <c r="KYA317" s="1"/>
      <c r="KYB317" s="1"/>
      <c r="KYC317" s="1"/>
      <c r="KYD317" s="1"/>
      <c r="KYE317" s="1"/>
      <c r="KYF317" s="1"/>
      <c r="KYG317" s="1"/>
      <c r="KYH317" s="1"/>
      <c r="KYI317" s="1"/>
      <c r="KYJ317" s="1"/>
      <c r="KYK317" s="1"/>
      <c r="KYL317" s="1"/>
      <c r="KYM317" s="1"/>
      <c r="KYN317" s="1"/>
      <c r="KYO317" s="1"/>
      <c r="KYP317" s="1"/>
      <c r="KYQ317" s="1"/>
      <c r="KYR317" s="1"/>
      <c r="KYS317" s="1"/>
      <c r="KYT317" s="1"/>
      <c r="KYU317" s="1"/>
      <c r="KYV317" s="1"/>
      <c r="KYW317" s="1"/>
      <c r="KYX317" s="1"/>
      <c r="KYY317" s="1"/>
      <c r="KYZ317" s="1"/>
      <c r="KZA317" s="1"/>
      <c r="KZB317" s="1"/>
      <c r="KZC317" s="1"/>
      <c r="KZD317" s="1"/>
      <c r="KZE317" s="1"/>
      <c r="KZF317" s="1"/>
      <c r="KZG317" s="1"/>
      <c r="KZH317" s="1"/>
      <c r="KZI317" s="1"/>
      <c r="KZJ317" s="1"/>
      <c r="KZK317" s="1"/>
      <c r="KZL317" s="1"/>
      <c r="KZM317" s="1"/>
      <c r="KZN317" s="1"/>
      <c r="KZO317" s="1"/>
      <c r="KZP317" s="1"/>
      <c r="KZQ317" s="1"/>
      <c r="KZR317" s="1"/>
      <c r="KZS317" s="1"/>
      <c r="KZT317" s="1"/>
      <c r="KZU317" s="1"/>
      <c r="KZV317" s="1"/>
      <c r="KZW317" s="1"/>
      <c r="KZX317" s="1"/>
      <c r="KZY317" s="1"/>
      <c r="KZZ317" s="1"/>
      <c r="LAA317" s="1"/>
      <c r="LAB317" s="1"/>
      <c r="LAC317" s="1"/>
      <c r="LAD317" s="1"/>
      <c r="LAE317" s="1"/>
      <c r="LAF317" s="1"/>
      <c r="LAG317" s="1"/>
      <c r="LAH317" s="1"/>
      <c r="LAI317" s="1"/>
      <c r="LAJ317" s="1"/>
      <c r="LAK317" s="1"/>
      <c r="LAL317" s="1"/>
      <c r="LAM317" s="1"/>
      <c r="LAN317" s="1"/>
      <c r="LAO317" s="1"/>
      <c r="LAP317" s="1"/>
      <c r="LAQ317" s="1"/>
      <c r="LAR317" s="1"/>
      <c r="LAS317" s="1"/>
      <c r="LAT317" s="1"/>
      <c r="LAU317" s="1"/>
      <c r="LAV317" s="1"/>
      <c r="LAW317" s="1"/>
      <c r="LAX317" s="1"/>
      <c r="LAY317" s="1"/>
      <c r="LAZ317" s="1"/>
      <c r="LBA317" s="1"/>
      <c r="LBB317" s="1"/>
      <c r="LBC317" s="1"/>
      <c r="LBD317" s="1"/>
      <c r="LBE317" s="1"/>
      <c r="LBF317" s="1"/>
      <c r="LBG317" s="1"/>
      <c r="LBH317" s="1"/>
      <c r="LBI317" s="1"/>
      <c r="LBJ317" s="1"/>
      <c r="LBK317" s="1"/>
      <c r="LBL317" s="1"/>
      <c r="LBM317" s="1"/>
      <c r="LBN317" s="1"/>
      <c r="LBO317" s="1"/>
      <c r="LBP317" s="1"/>
      <c r="LBQ317" s="1"/>
      <c r="LBR317" s="1"/>
      <c r="LBS317" s="1"/>
      <c r="LBT317" s="1"/>
      <c r="LBU317" s="1"/>
      <c r="LBV317" s="1"/>
      <c r="LBW317" s="1"/>
      <c r="LBX317" s="1"/>
      <c r="LBY317" s="1"/>
      <c r="LBZ317" s="1"/>
      <c r="LCA317" s="1"/>
      <c r="LCB317" s="1"/>
      <c r="LCC317" s="1"/>
      <c r="LCD317" s="1"/>
      <c r="LCE317" s="1"/>
      <c r="LCF317" s="1"/>
      <c r="LCG317" s="1"/>
      <c r="LCH317" s="1"/>
      <c r="LCI317" s="1"/>
      <c r="LCJ317" s="1"/>
      <c r="LCK317" s="1"/>
      <c r="LCL317" s="1"/>
      <c r="LCM317" s="1"/>
      <c r="LCN317" s="1"/>
      <c r="LCO317" s="1"/>
      <c r="LCP317" s="1"/>
      <c r="LCQ317" s="1"/>
      <c r="LCR317" s="1"/>
      <c r="LCS317" s="1"/>
      <c r="LCT317" s="1"/>
      <c r="LCU317" s="1"/>
      <c r="LCV317" s="1"/>
      <c r="LCW317" s="1"/>
      <c r="LCX317" s="1"/>
      <c r="LCY317" s="1"/>
      <c r="LCZ317" s="1"/>
      <c r="LDA317" s="1"/>
      <c r="LDB317" s="1"/>
      <c r="LDC317" s="1"/>
      <c r="LDD317" s="1"/>
      <c r="LDE317" s="1"/>
      <c r="LDF317" s="1"/>
      <c r="LDG317" s="1"/>
      <c r="LDH317" s="1"/>
      <c r="LDI317" s="1"/>
      <c r="LDJ317" s="1"/>
      <c r="LDK317" s="1"/>
      <c r="LDL317" s="1"/>
      <c r="LDM317" s="1"/>
      <c r="LDN317" s="1"/>
      <c r="LDO317" s="1"/>
      <c r="LDP317" s="1"/>
      <c r="LDQ317" s="1"/>
      <c r="LDR317" s="1"/>
      <c r="LDS317" s="1"/>
      <c r="LDT317" s="1"/>
      <c r="LDU317" s="1"/>
      <c r="LDV317" s="1"/>
      <c r="LDW317" s="1"/>
      <c r="LDX317" s="1"/>
      <c r="LDY317" s="1"/>
      <c r="LDZ317" s="1"/>
      <c r="LEA317" s="1"/>
      <c r="LEB317" s="1"/>
      <c r="LEC317" s="1"/>
      <c r="LED317" s="1"/>
      <c r="LEE317" s="1"/>
      <c r="LEF317" s="1"/>
      <c r="LEG317" s="1"/>
      <c r="LEH317" s="1"/>
      <c r="LEI317" s="1"/>
      <c r="LEJ317" s="1"/>
      <c r="LEK317" s="1"/>
      <c r="LEL317" s="1"/>
      <c r="LEM317" s="1"/>
      <c r="LEN317" s="1"/>
      <c r="LEO317" s="1"/>
      <c r="LEP317" s="1"/>
      <c r="LEQ317" s="1"/>
      <c r="LER317" s="1"/>
      <c r="LES317" s="1"/>
      <c r="LET317" s="1"/>
      <c r="LEU317" s="1"/>
      <c r="LEV317" s="1"/>
      <c r="LEW317" s="1"/>
      <c r="LEX317" s="1"/>
      <c r="LEY317" s="1"/>
      <c r="LEZ317" s="1"/>
      <c r="LFA317" s="1"/>
      <c r="LFB317" s="1"/>
      <c r="LFC317" s="1"/>
      <c r="LFD317" s="1"/>
      <c r="LFE317" s="1"/>
      <c r="LFF317" s="1"/>
      <c r="LFG317" s="1"/>
      <c r="LFH317" s="1"/>
      <c r="LFI317" s="1"/>
      <c r="LFJ317" s="1"/>
      <c r="LFK317" s="1"/>
      <c r="LFL317" s="1"/>
      <c r="LFM317" s="1"/>
      <c r="LFN317" s="1"/>
      <c r="LFO317" s="1"/>
      <c r="LFP317" s="1"/>
      <c r="LFQ317" s="1"/>
      <c r="LFR317" s="1"/>
      <c r="LFS317" s="1"/>
      <c r="LFT317" s="1"/>
      <c r="LFU317" s="1"/>
      <c r="LFV317" s="1"/>
      <c r="LFW317" s="1"/>
      <c r="LFX317" s="1"/>
      <c r="LFY317" s="1"/>
      <c r="LFZ317" s="1"/>
      <c r="LGA317" s="1"/>
      <c r="LGB317" s="1"/>
      <c r="LGC317" s="1"/>
      <c r="LGD317" s="1"/>
      <c r="LGE317" s="1"/>
      <c r="LGF317" s="1"/>
      <c r="LGG317" s="1"/>
      <c r="LGH317" s="1"/>
      <c r="LGI317" s="1"/>
      <c r="LGJ317" s="1"/>
      <c r="LGK317" s="1"/>
      <c r="LGL317" s="1"/>
      <c r="LGM317" s="1"/>
      <c r="LGN317" s="1"/>
      <c r="LGO317" s="1"/>
      <c r="LGP317" s="1"/>
      <c r="LGQ317" s="1"/>
      <c r="LGR317" s="1"/>
      <c r="LGS317" s="1"/>
      <c r="LGT317" s="1"/>
      <c r="LGU317" s="1"/>
      <c r="LGV317" s="1"/>
      <c r="LGW317" s="1"/>
      <c r="LGX317" s="1"/>
      <c r="LGY317" s="1"/>
      <c r="LGZ317" s="1"/>
      <c r="LHA317" s="1"/>
      <c r="LHB317" s="1"/>
      <c r="LHC317" s="1"/>
      <c r="LHD317" s="1"/>
      <c r="LHE317" s="1"/>
      <c r="LHF317" s="1"/>
      <c r="LHG317" s="1"/>
      <c r="LHH317" s="1"/>
      <c r="LHI317" s="1"/>
      <c r="LHJ317" s="1"/>
      <c r="LHK317" s="1"/>
      <c r="LHL317" s="1"/>
      <c r="LHM317" s="1"/>
      <c r="LHN317" s="1"/>
      <c r="LHO317" s="1"/>
      <c r="LHP317" s="1"/>
      <c r="LHQ317" s="1"/>
      <c r="LHR317" s="1"/>
      <c r="LHS317" s="1"/>
      <c r="LHT317" s="1"/>
      <c r="LHU317" s="1"/>
      <c r="LHV317" s="1"/>
      <c r="LHW317" s="1"/>
      <c r="LHX317" s="1"/>
      <c r="LHY317" s="1"/>
      <c r="LHZ317" s="1"/>
      <c r="LIA317" s="1"/>
      <c r="LIB317" s="1"/>
      <c r="LIC317" s="1"/>
      <c r="LID317" s="1"/>
      <c r="LIE317" s="1"/>
      <c r="LIF317" s="1"/>
      <c r="LIG317" s="1"/>
      <c r="LIH317" s="1"/>
      <c r="LII317" s="1"/>
      <c r="LIJ317" s="1"/>
      <c r="LIK317" s="1"/>
      <c r="LIL317" s="1"/>
      <c r="LIM317" s="1"/>
      <c r="LIN317" s="1"/>
      <c r="LIO317" s="1"/>
      <c r="LIP317" s="1"/>
      <c r="LIQ317" s="1"/>
      <c r="LIR317" s="1"/>
      <c r="LIS317" s="1"/>
      <c r="LIT317" s="1"/>
      <c r="LIU317" s="1"/>
      <c r="LIV317" s="1"/>
      <c r="LIW317" s="1"/>
      <c r="LIX317" s="1"/>
      <c r="LIY317" s="1"/>
      <c r="LIZ317" s="1"/>
      <c r="LJA317" s="1"/>
      <c r="LJB317" s="1"/>
      <c r="LJC317" s="1"/>
      <c r="LJD317" s="1"/>
      <c r="LJE317" s="1"/>
      <c r="LJF317" s="1"/>
      <c r="LJG317" s="1"/>
      <c r="LJH317" s="1"/>
      <c r="LJI317" s="1"/>
      <c r="LJJ317" s="1"/>
      <c r="LJK317" s="1"/>
      <c r="LJL317" s="1"/>
      <c r="LJM317" s="1"/>
      <c r="LJN317" s="1"/>
      <c r="LJO317" s="1"/>
      <c r="LJP317" s="1"/>
      <c r="LJQ317" s="1"/>
      <c r="LJR317" s="1"/>
      <c r="LJS317" s="1"/>
      <c r="LJT317" s="1"/>
      <c r="LJU317" s="1"/>
      <c r="LJV317" s="1"/>
      <c r="LJW317" s="1"/>
      <c r="LJX317" s="1"/>
      <c r="LJY317" s="1"/>
      <c r="LJZ317" s="1"/>
      <c r="LKA317" s="1"/>
      <c r="LKB317" s="1"/>
      <c r="LKC317" s="1"/>
      <c r="LKD317" s="1"/>
      <c r="LKE317" s="1"/>
      <c r="LKF317" s="1"/>
      <c r="LKG317" s="1"/>
      <c r="LKH317" s="1"/>
      <c r="LKI317" s="1"/>
      <c r="LKJ317" s="1"/>
      <c r="LKK317" s="1"/>
      <c r="LKL317" s="1"/>
      <c r="LKM317" s="1"/>
      <c r="LKN317" s="1"/>
      <c r="LKO317" s="1"/>
      <c r="LKP317" s="1"/>
      <c r="LKQ317" s="1"/>
      <c r="LKR317" s="1"/>
      <c r="LKS317" s="1"/>
      <c r="LKT317" s="1"/>
      <c r="LKU317" s="1"/>
      <c r="LKV317" s="1"/>
      <c r="LKW317" s="1"/>
      <c r="LKX317" s="1"/>
      <c r="LKY317" s="1"/>
      <c r="LKZ317" s="1"/>
      <c r="LLA317" s="1"/>
      <c r="LLB317" s="1"/>
      <c r="LLC317" s="1"/>
      <c r="LLD317" s="1"/>
      <c r="LLE317" s="1"/>
      <c r="LLF317" s="1"/>
      <c r="LLG317" s="1"/>
      <c r="LLH317" s="1"/>
      <c r="LLI317" s="1"/>
      <c r="LLJ317" s="1"/>
      <c r="LLK317" s="1"/>
      <c r="LLL317" s="1"/>
      <c r="LLM317" s="1"/>
      <c r="LLN317" s="1"/>
      <c r="LLO317" s="1"/>
      <c r="LLP317" s="1"/>
      <c r="LLQ317" s="1"/>
      <c r="LLR317" s="1"/>
      <c r="LLS317" s="1"/>
      <c r="LLT317" s="1"/>
      <c r="LLU317" s="1"/>
      <c r="LLV317" s="1"/>
      <c r="LLW317" s="1"/>
      <c r="LLX317" s="1"/>
      <c r="LLY317" s="1"/>
      <c r="LLZ317" s="1"/>
      <c r="LMA317" s="1"/>
      <c r="LMB317" s="1"/>
      <c r="LMC317" s="1"/>
      <c r="LMD317" s="1"/>
      <c r="LME317" s="1"/>
      <c r="LMF317" s="1"/>
      <c r="LMG317" s="1"/>
      <c r="LMH317" s="1"/>
      <c r="LMI317" s="1"/>
      <c r="LMJ317" s="1"/>
      <c r="LMK317" s="1"/>
      <c r="LML317" s="1"/>
      <c r="LMM317" s="1"/>
      <c r="LMN317" s="1"/>
      <c r="LMO317" s="1"/>
      <c r="LMP317" s="1"/>
      <c r="LMQ317" s="1"/>
      <c r="LMR317" s="1"/>
      <c r="LMS317" s="1"/>
      <c r="LMT317" s="1"/>
      <c r="LMU317" s="1"/>
      <c r="LMV317" s="1"/>
      <c r="LMW317" s="1"/>
      <c r="LMX317" s="1"/>
      <c r="LMY317" s="1"/>
      <c r="LMZ317" s="1"/>
      <c r="LNA317" s="1"/>
      <c r="LNB317" s="1"/>
      <c r="LNC317" s="1"/>
      <c r="LND317" s="1"/>
      <c r="LNE317" s="1"/>
      <c r="LNF317" s="1"/>
      <c r="LNG317" s="1"/>
      <c r="LNH317" s="1"/>
      <c r="LNI317" s="1"/>
      <c r="LNJ317" s="1"/>
      <c r="LNK317" s="1"/>
      <c r="LNL317" s="1"/>
      <c r="LNM317" s="1"/>
      <c r="LNN317" s="1"/>
      <c r="LNO317" s="1"/>
      <c r="LNP317" s="1"/>
      <c r="LNQ317" s="1"/>
      <c r="LNR317" s="1"/>
      <c r="LNS317" s="1"/>
      <c r="LNT317" s="1"/>
      <c r="LNU317" s="1"/>
      <c r="LNV317" s="1"/>
      <c r="LNW317" s="1"/>
      <c r="LNX317" s="1"/>
      <c r="LNY317" s="1"/>
      <c r="LNZ317" s="1"/>
      <c r="LOA317" s="1"/>
      <c r="LOB317" s="1"/>
      <c r="LOC317" s="1"/>
      <c r="LOD317" s="1"/>
      <c r="LOE317" s="1"/>
      <c r="LOF317" s="1"/>
      <c r="LOG317" s="1"/>
      <c r="LOH317" s="1"/>
      <c r="LOI317" s="1"/>
      <c r="LOJ317" s="1"/>
      <c r="LOK317" s="1"/>
      <c r="LOL317" s="1"/>
      <c r="LOM317" s="1"/>
      <c r="LON317" s="1"/>
      <c r="LOO317" s="1"/>
      <c r="LOP317" s="1"/>
      <c r="LOQ317" s="1"/>
      <c r="LOR317" s="1"/>
      <c r="LOS317" s="1"/>
      <c r="LOT317" s="1"/>
      <c r="LOU317" s="1"/>
      <c r="LOV317" s="1"/>
      <c r="LOW317" s="1"/>
      <c r="LOX317" s="1"/>
      <c r="LOY317" s="1"/>
      <c r="LOZ317" s="1"/>
      <c r="LPA317" s="1"/>
      <c r="LPB317" s="1"/>
      <c r="LPC317" s="1"/>
      <c r="LPD317" s="1"/>
      <c r="LPE317" s="1"/>
      <c r="LPF317" s="1"/>
      <c r="LPG317" s="1"/>
      <c r="LPH317" s="1"/>
      <c r="LPI317" s="1"/>
      <c r="LPJ317" s="1"/>
      <c r="LPK317" s="1"/>
      <c r="LPL317" s="1"/>
      <c r="LPM317" s="1"/>
      <c r="LPN317" s="1"/>
      <c r="LPO317" s="1"/>
      <c r="LPP317" s="1"/>
      <c r="LPQ317" s="1"/>
      <c r="LPR317" s="1"/>
      <c r="LPS317" s="1"/>
      <c r="LPT317" s="1"/>
      <c r="LPU317" s="1"/>
      <c r="LPV317" s="1"/>
      <c r="LPW317" s="1"/>
      <c r="LPX317" s="1"/>
      <c r="LPY317" s="1"/>
      <c r="LPZ317" s="1"/>
      <c r="LQA317" s="1"/>
      <c r="LQB317" s="1"/>
      <c r="LQC317" s="1"/>
      <c r="LQD317" s="1"/>
      <c r="LQE317" s="1"/>
      <c r="LQF317" s="1"/>
      <c r="LQG317" s="1"/>
      <c r="LQH317" s="1"/>
      <c r="LQI317" s="1"/>
      <c r="LQJ317" s="1"/>
      <c r="LQK317" s="1"/>
      <c r="LQL317" s="1"/>
      <c r="LQM317" s="1"/>
      <c r="LQN317" s="1"/>
      <c r="LQO317" s="1"/>
      <c r="LQP317" s="1"/>
      <c r="LQQ317" s="1"/>
      <c r="LQR317" s="1"/>
      <c r="LQS317" s="1"/>
      <c r="LQT317" s="1"/>
      <c r="LQU317" s="1"/>
      <c r="LQV317" s="1"/>
      <c r="LQW317" s="1"/>
      <c r="LQX317" s="1"/>
      <c r="LQY317" s="1"/>
      <c r="LQZ317" s="1"/>
      <c r="LRA317" s="1"/>
      <c r="LRB317" s="1"/>
      <c r="LRC317" s="1"/>
      <c r="LRD317" s="1"/>
      <c r="LRE317" s="1"/>
      <c r="LRF317" s="1"/>
      <c r="LRG317" s="1"/>
      <c r="LRH317" s="1"/>
      <c r="LRI317" s="1"/>
      <c r="LRJ317" s="1"/>
      <c r="LRK317" s="1"/>
      <c r="LRL317" s="1"/>
      <c r="LRM317" s="1"/>
      <c r="LRN317" s="1"/>
      <c r="LRO317" s="1"/>
      <c r="LRP317" s="1"/>
      <c r="LRQ317" s="1"/>
      <c r="LRR317" s="1"/>
      <c r="LRS317" s="1"/>
      <c r="LRT317" s="1"/>
      <c r="LRU317" s="1"/>
      <c r="LRV317" s="1"/>
      <c r="LRW317" s="1"/>
      <c r="LRX317" s="1"/>
      <c r="LRY317" s="1"/>
      <c r="LRZ317" s="1"/>
      <c r="LSA317" s="1"/>
      <c r="LSB317" s="1"/>
      <c r="LSC317" s="1"/>
      <c r="LSD317" s="1"/>
      <c r="LSE317" s="1"/>
      <c r="LSF317" s="1"/>
      <c r="LSG317" s="1"/>
      <c r="LSH317" s="1"/>
      <c r="LSI317" s="1"/>
      <c r="LSJ317" s="1"/>
      <c r="LSK317" s="1"/>
      <c r="LSL317" s="1"/>
      <c r="LSM317" s="1"/>
      <c r="LSN317" s="1"/>
      <c r="LSO317" s="1"/>
      <c r="LSP317" s="1"/>
      <c r="LSQ317" s="1"/>
      <c r="LSR317" s="1"/>
      <c r="LSS317" s="1"/>
      <c r="LST317" s="1"/>
      <c r="LSU317" s="1"/>
      <c r="LSV317" s="1"/>
      <c r="LSW317" s="1"/>
      <c r="LSX317" s="1"/>
      <c r="LSY317" s="1"/>
      <c r="LSZ317" s="1"/>
      <c r="LTA317" s="1"/>
      <c r="LTB317" s="1"/>
      <c r="LTC317" s="1"/>
      <c r="LTD317" s="1"/>
      <c r="LTE317" s="1"/>
      <c r="LTF317" s="1"/>
      <c r="LTG317" s="1"/>
      <c r="LTH317" s="1"/>
      <c r="LTI317" s="1"/>
      <c r="LTJ317" s="1"/>
      <c r="LTK317" s="1"/>
      <c r="LTL317" s="1"/>
      <c r="LTM317" s="1"/>
      <c r="LTN317" s="1"/>
      <c r="LTO317" s="1"/>
      <c r="LTP317" s="1"/>
      <c r="LTQ317" s="1"/>
      <c r="LTR317" s="1"/>
      <c r="LTS317" s="1"/>
      <c r="LTT317" s="1"/>
      <c r="LTU317" s="1"/>
      <c r="LTV317" s="1"/>
      <c r="LTW317" s="1"/>
      <c r="LTX317" s="1"/>
      <c r="LTY317" s="1"/>
      <c r="LTZ317" s="1"/>
      <c r="LUA317" s="1"/>
      <c r="LUB317" s="1"/>
      <c r="LUC317" s="1"/>
      <c r="LUD317" s="1"/>
      <c r="LUE317" s="1"/>
      <c r="LUF317" s="1"/>
      <c r="LUG317" s="1"/>
      <c r="LUH317" s="1"/>
      <c r="LUI317" s="1"/>
      <c r="LUJ317" s="1"/>
      <c r="LUK317" s="1"/>
      <c r="LUL317" s="1"/>
      <c r="LUM317" s="1"/>
      <c r="LUN317" s="1"/>
      <c r="LUO317" s="1"/>
      <c r="LUP317" s="1"/>
      <c r="LUQ317" s="1"/>
      <c r="LUR317" s="1"/>
      <c r="LUS317" s="1"/>
      <c r="LUT317" s="1"/>
      <c r="LUU317" s="1"/>
      <c r="LUV317" s="1"/>
      <c r="LUW317" s="1"/>
      <c r="LUX317" s="1"/>
      <c r="LUY317" s="1"/>
      <c r="LUZ317" s="1"/>
      <c r="LVA317" s="1"/>
      <c r="LVB317" s="1"/>
      <c r="LVC317" s="1"/>
      <c r="LVD317" s="1"/>
      <c r="LVE317" s="1"/>
      <c r="LVF317" s="1"/>
      <c r="LVG317" s="1"/>
      <c r="LVH317" s="1"/>
      <c r="LVI317" s="1"/>
      <c r="LVJ317" s="1"/>
      <c r="LVK317" s="1"/>
      <c r="LVL317" s="1"/>
      <c r="LVM317" s="1"/>
      <c r="LVN317" s="1"/>
      <c r="LVO317" s="1"/>
      <c r="LVP317" s="1"/>
      <c r="LVQ317" s="1"/>
      <c r="LVR317" s="1"/>
      <c r="LVS317" s="1"/>
      <c r="LVT317" s="1"/>
      <c r="LVU317" s="1"/>
      <c r="LVV317" s="1"/>
      <c r="LVW317" s="1"/>
      <c r="LVX317" s="1"/>
      <c r="LVY317" s="1"/>
      <c r="LVZ317" s="1"/>
      <c r="LWA317" s="1"/>
      <c r="LWB317" s="1"/>
      <c r="LWC317" s="1"/>
      <c r="LWD317" s="1"/>
      <c r="LWE317" s="1"/>
      <c r="LWF317" s="1"/>
      <c r="LWG317" s="1"/>
      <c r="LWH317" s="1"/>
      <c r="LWI317" s="1"/>
      <c r="LWJ317" s="1"/>
      <c r="LWK317" s="1"/>
      <c r="LWL317" s="1"/>
      <c r="LWM317" s="1"/>
      <c r="LWN317" s="1"/>
      <c r="LWO317" s="1"/>
      <c r="LWP317" s="1"/>
      <c r="LWQ317" s="1"/>
      <c r="LWR317" s="1"/>
      <c r="LWS317" s="1"/>
      <c r="LWT317" s="1"/>
      <c r="LWU317" s="1"/>
      <c r="LWV317" s="1"/>
      <c r="LWW317" s="1"/>
      <c r="LWX317" s="1"/>
      <c r="LWY317" s="1"/>
      <c r="LWZ317" s="1"/>
      <c r="LXA317" s="1"/>
      <c r="LXB317" s="1"/>
      <c r="LXC317" s="1"/>
      <c r="LXD317" s="1"/>
      <c r="LXE317" s="1"/>
      <c r="LXF317" s="1"/>
      <c r="LXG317" s="1"/>
      <c r="LXH317" s="1"/>
      <c r="LXI317" s="1"/>
      <c r="LXJ317" s="1"/>
      <c r="LXK317" s="1"/>
      <c r="LXL317" s="1"/>
      <c r="LXM317" s="1"/>
      <c r="LXN317" s="1"/>
      <c r="LXO317" s="1"/>
      <c r="LXP317" s="1"/>
      <c r="LXQ317" s="1"/>
      <c r="LXR317" s="1"/>
      <c r="LXS317" s="1"/>
      <c r="LXT317" s="1"/>
      <c r="LXU317" s="1"/>
      <c r="LXV317" s="1"/>
      <c r="LXW317" s="1"/>
      <c r="LXX317" s="1"/>
      <c r="LXY317" s="1"/>
      <c r="LXZ317" s="1"/>
      <c r="LYA317" s="1"/>
      <c r="LYB317" s="1"/>
      <c r="LYC317" s="1"/>
      <c r="LYD317" s="1"/>
      <c r="LYE317" s="1"/>
      <c r="LYF317" s="1"/>
      <c r="LYG317" s="1"/>
      <c r="LYH317" s="1"/>
      <c r="LYI317" s="1"/>
      <c r="LYJ317" s="1"/>
      <c r="LYK317" s="1"/>
      <c r="LYL317" s="1"/>
      <c r="LYM317" s="1"/>
      <c r="LYN317" s="1"/>
      <c r="LYO317" s="1"/>
      <c r="LYP317" s="1"/>
      <c r="LYQ317" s="1"/>
      <c r="LYR317" s="1"/>
      <c r="LYS317" s="1"/>
      <c r="LYT317" s="1"/>
      <c r="LYU317" s="1"/>
      <c r="LYV317" s="1"/>
      <c r="LYW317" s="1"/>
      <c r="LYX317" s="1"/>
      <c r="LYY317" s="1"/>
      <c r="LYZ317" s="1"/>
      <c r="LZA317" s="1"/>
      <c r="LZB317" s="1"/>
      <c r="LZC317" s="1"/>
      <c r="LZD317" s="1"/>
      <c r="LZE317" s="1"/>
      <c r="LZF317" s="1"/>
      <c r="LZG317" s="1"/>
      <c r="LZH317" s="1"/>
      <c r="LZI317" s="1"/>
      <c r="LZJ317" s="1"/>
      <c r="LZK317" s="1"/>
      <c r="LZL317" s="1"/>
      <c r="LZM317" s="1"/>
      <c r="LZN317" s="1"/>
      <c r="LZO317" s="1"/>
      <c r="LZP317" s="1"/>
      <c r="LZQ317" s="1"/>
      <c r="LZR317" s="1"/>
      <c r="LZS317" s="1"/>
      <c r="LZT317" s="1"/>
      <c r="LZU317" s="1"/>
      <c r="LZV317" s="1"/>
      <c r="LZW317" s="1"/>
      <c r="LZX317" s="1"/>
      <c r="LZY317" s="1"/>
      <c r="LZZ317" s="1"/>
      <c r="MAA317" s="1"/>
      <c r="MAB317" s="1"/>
      <c r="MAC317" s="1"/>
      <c r="MAD317" s="1"/>
      <c r="MAE317" s="1"/>
      <c r="MAF317" s="1"/>
      <c r="MAG317" s="1"/>
      <c r="MAH317" s="1"/>
      <c r="MAI317" s="1"/>
      <c r="MAJ317" s="1"/>
      <c r="MAK317" s="1"/>
      <c r="MAL317" s="1"/>
      <c r="MAM317" s="1"/>
      <c r="MAN317" s="1"/>
      <c r="MAO317" s="1"/>
      <c r="MAP317" s="1"/>
      <c r="MAQ317" s="1"/>
      <c r="MAR317" s="1"/>
      <c r="MAS317" s="1"/>
      <c r="MAT317" s="1"/>
      <c r="MAU317" s="1"/>
      <c r="MAV317" s="1"/>
      <c r="MAW317" s="1"/>
      <c r="MAX317" s="1"/>
      <c r="MAY317" s="1"/>
      <c r="MAZ317" s="1"/>
      <c r="MBA317" s="1"/>
      <c r="MBB317" s="1"/>
      <c r="MBC317" s="1"/>
      <c r="MBD317" s="1"/>
      <c r="MBE317" s="1"/>
      <c r="MBF317" s="1"/>
      <c r="MBG317" s="1"/>
      <c r="MBH317" s="1"/>
      <c r="MBI317" s="1"/>
      <c r="MBJ317" s="1"/>
      <c r="MBK317" s="1"/>
      <c r="MBL317" s="1"/>
      <c r="MBM317" s="1"/>
      <c r="MBN317" s="1"/>
      <c r="MBO317" s="1"/>
      <c r="MBP317" s="1"/>
      <c r="MBQ317" s="1"/>
      <c r="MBR317" s="1"/>
      <c r="MBS317" s="1"/>
      <c r="MBT317" s="1"/>
      <c r="MBU317" s="1"/>
      <c r="MBV317" s="1"/>
      <c r="MBW317" s="1"/>
      <c r="MBX317" s="1"/>
      <c r="MBY317" s="1"/>
      <c r="MBZ317" s="1"/>
      <c r="MCA317" s="1"/>
      <c r="MCB317" s="1"/>
      <c r="MCC317" s="1"/>
      <c r="MCD317" s="1"/>
      <c r="MCE317" s="1"/>
      <c r="MCF317" s="1"/>
      <c r="MCG317" s="1"/>
      <c r="MCH317" s="1"/>
      <c r="MCI317" s="1"/>
      <c r="MCJ317" s="1"/>
      <c r="MCK317" s="1"/>
      <c r="MCL317" s="1"/>
      <c r="MCM317" s="1"/>
      <c r="MCN317" s="1"/>
      <c r="MCO317" s="1"/>
      <c r="MCP317" s="1"/>
      <c r="MCQ317" s="1"/>
      <c r="MCR317" s="1"/>
      <c r="MCS317" s="1"/>
      <c r="MCT317" s="1"/>
      <c r="MCU317" s="1"/>
      <c r="MCV317" s="1"/>
      <c r="MCW317" s="1"/>
      <c r="MCX317" s="1"/>
      <c r="MCY317" s="1"/>
      <c r="MCZ317" s="1"/>
      <c r="MDA317" s="1"/>
      <c r="MDB317" s="1"/>
      <c r="MDC317" s="1"/>
      <c r="MDD317" s="1"/>
      <c r="MDE317" s="1"/>
      <c r="MDF317" s="1"/>
      <c r="MDG317" s="1"/>
      <c r="MDH317" s="1"/>
      <c r="MDI317" s="1"/>
      <c r="MDJ317" s="1"/>
      <c r="MDK317" s="1"/>
      <c r="MDL317" s="1"/>
      <c r="MDM317" s="1"/>
      <c r="MDN317" s="1"/>
      <c r="MDO317" s="1"/>
      <c r="MDP317" s="1"/>
      <c r="MDQ317" s="1"/>
      <c r="MDR317" s="1"/>
      <c r="MDS317" s="1"/>
      <c r="MDT317" s="1"/>
      <c r="MDU317" s="1"/>
      <c r="MDV317" s="1"/>
      <c r="MDW317" s="1"/>
      <c r="MDX317" s="1"/>
      <c r="MDY317" s="1"/>
      <c r="MDZ317" s="1"/>
      <c r="MEA317" s="1"/>
      <c r="MEB317" s="1"/>
      <c r="MEC317" s="1"/>
      <c r="MED317" s="1"/>
      <c r="MEE317" s="1"/>
      <c r="MEF317" s="1"/>
      <c r="MEG317" s="1"/>
      <c r="MEH317" s="1"/>
      <c r="MEI317" s="1"/>
      <c r="MEJ317" s="1"/>
      <c r="MEK317" s="1"/>
      <c r="MEL317" s="1"/>
      <c r="MEM317" s="1"/>
      <c r="MEN317" s="1"/>
      <c r="MEO317" s="1"/>
      <c r="MEP317" s="1"/>
      <c r="MEQ317" s="1"/>
      <c r="MER317" s="1"/>
      <c r="MES317" s="1"/>
      <c r="MET317" s="1"/>
      <c r="MEU317" s="1"/>
      <c r="MEV317" s="1"/>
      <c r="MEW317" s="1"/>
      <c r="MEX317" s="1"/>
      <c r="MEY317" s="1"/>
      <c r="MEZ317" s="1"/>
      <c r="MFA317" s="1"/>
      <c r="MFB317" s="1"/>
      <c r="MFC317" s="1"/>
      <c r="MFD317" s="1"/>
      <c r="MFE317" s="1"/>
      <c r="MFF317" s="1"/>
      <c r="MFG317" s="1"/>
      <c r="MFH317" s="1"/>
      <c r="MFI317" s="1"/>
      <c r="MFJ317" s="1"/>
      <c r="MFK317" s="1"/>
      <c r="MFL317" s="1"/>
      <c r="MFM317" s="1"/>
      <c r="MFN317" s="1"/>
      <c r="MFO317" s="1"/>
      <c r="MFP317" s="1"/>
      <c r="MFQ317" s="1"/>
      <c r="MFR317" s="1"/>
      <c r="MFS317" s="1"/>
      <c r="MFT317" s="1"/>
      <c r="MFU317" s="1"/>
      <c r="MFV317" s="1"/>
      <c r="MFW317" s="1"/>
      <c r="MFX317" s="1"/>
      <c r="MFY317" s="1"/>
      <c r="MFZ317" s="1"/>
      <c r="MGA317" s="1"/>
      <c r="MGB317" s="1"/>
      <c r="MGC317" s="1"/>
      <c r="MGD317" s="1"/>
      <c r="MGE317" s="1"/>
      <c r="MGF317" s="1"/>
      <c r="MGG317" s="1"/>
      <c r="MGH317" s="1"/>
      <c r="MGI317" s="1"/>
      <c r="MGJ317" s="1"/>
      <c r="MGK317" s="1"/>
      <c r="MGL317" s="1"/>
      <c r="MGM317" s="1"/>
      <c r="MGN317" s="1"/>
      <c r="MGO317" s="1"/>
      <c r="MGP317" s="1"/>
      <c r="MGQ317" s="1"/>
      <c r="MGR317" s="1"/>
      <c r="MGS317" s="1"/>
      <c r="MGT317" s="1"/>
      <c r="MGU317" s="1"/>
      <c r="MGV317" s="1"/>
      <c r="MGW317" s="1"/>
      <c r="MGX317" s="1"/>
      <c r="MGY317" s="1"/>
      <c r="MGZ317" s="1"/>
      <c r="MHA317" s="1"/>
      <c r="MHB317" s="1"/>
      <c r="MHC317" s="1"/>
      <c r="MHD317" s="1"/>
      <c r="MHE317" s="1"/>
      <c r="MHF317" s="1"/>
      <c r="MHG317" s="1"/>
      <c r="MHH317" s="1"/>
      <c r="MHI317" s="1"/>
      <c r="MHJ317" s="1"/>
      <c r="MHK317" s="1"/>
      <c r="MHL317" s="1"/>
      <c r="MHM317" s="1"/>
      <c r="MHN317" s="1"/>
      <c r="MHO317" s="1"/>
      <c r="MHP317" s="1"/>
      <c r="MHQ317" s="1"/>
      <c r="MHR317" s="1"/>
      <c r="MHS317" s="1"/>
      <c r="MHT317" s="1"/>
      <c r="MHU317" s="1"/>
      <c r="MHV317" s="1"/>
      <c r="MHW317" s="1"/>
      <c r="MHX317" s="1"/>
      <c r="MHY317" s="1"/>
      <c r="MHZ317" s="1"/>
      <c r="MIA317" s="1"/>
      <c r="MIB317" s="1"/>
      <c r="MIC317" s="1"/>
      <c r="MID317" s="1"/>
      <c r="MIE317" s="1"/>
      <c r="MIF317" s="1"/>
      <c r="MIG317" s="1"/>
      <c r="MIH317" s="1"/>
      <c r="MII317" s="1"/>
      <c r="MIJ317" s="1"/>
      <c r="MIK317" s="1"/>
      <c r="MIL317" s="1"/>
      <c r="MIM317" s="1"/>
      <c r="MIN317" s="1"/>
      <c r="MIO317" s="1"/>
      <c r="MIP317" s="1"/>
      <c r="MIQ317" s="1"/>
      <c r="MIR317" s="1"/>
      <c r="MIS317" s="1"/>
      <c r="MIT317" s="1"/>
      <c r="MIU317" s="1"/>
      <c r="MIV317" s="1"/>
      <c r="MIW317" s="1"/>
      <c r="MIX317" s="1"/>
      <c r="MIY317" s="1"/>
      <c r="MIZ317" s="1"/>
      <c r="MJA317" s="1"/>
      <c r="MJB317" s="1"/>
      <c r="MJC317" s="1"/>
      <c r="MJD317" s="1"/>
      <c r="MJE317" s="1"/>
      <c r="MJF317" s="1"/>
      <c r="MJG317" s="1"/>
      <c r="MJH317" s="1"/>
      <c r="MJI317" s="1"/>
      <c r="MJJ317" s="1"/>
      <c r="MJK317" s="1"/>
      <c r="MJL317" s="1"/>
      <c r="MJM317" s="1"/>
      <c r="MJN317" s="1"/>
      <c r="MJO317" s="1"/>
      <c r="MJP317" s="1"/>
      <c r="MJQ317" s="1"/>
      <c r="MJR317" s="1"/>
      <c r="MJS317" s="1"/>
      <c r="MJT317" s="1"/>
      <c r="MJU317" s="1"/>
      <c r="MJV317" s="1"/>
      <c r="MJW317" s="1"/>
      <c r="MJX317" s="1"/>
      <c r="MJY317" s="1"/>
      <c r="MJZ317" s="1"/>
      <c r="MKA317" s="1"/>
      <c r="MKB317" s="1"/>
      <c r="MKC317" s="1"/>
      <c r="MKD317" s="1"/>
      <c r="MKE317" s="1"/>
      <c r="MKF317" s="1"/>
      <c r="MKG317" s="1"/>
      <c r="MKH317" s="1"/>
      <c r="MKI317" s="1"/>
      <c r="MKJ317" s="1"/>
      <c r="MKK317" s="1"/>
      <c r="MKL317" s="1"/>
      <c r="MKM317" s="1"/>
      <c r="MKN317" s="1"/>
      <c r="MKO317" s="1"/>
      <c r="MKP317" s="1"/>
      <c r="MKQ317" s="1"/>
      <c r="MKR317" s="1"/>
      <c r="MKS317" s="1"/>
      <c r="MKT317" s="1"/>
      <c r="MKU317" s="1"/>
      <c r="MKV317" s="1"/>
      <c r="MKW317" s="1"/>
      <c r="MKX317" s="1"/>
      <c r="MKY317" s="1"/>
      <c r="MKZ317" s="1"/>
      <c r="MLA317" s="1"/>
      <c r="MLB317" s="1"/>
      <c r="MLC317" s="1"/>
      <c r="MLD317" s="1"/>
      <c r="MLE317" s="1"/>
      <c r="MLF317" s="1"/>
      <c r="MLG317" s="1"/>
      <c r="MLH317" s="1"/>
      <c r="MLI317" s="1"/>
      <c r="MLJ317" s="1"/>
      <c r="MLK317" s="1"/>
      <c r="MLL317" s="1"/>
      <c r="MLM317" s="1"/>
      <c r="MLN317" s="1"/>
      <c r="MLO317" s="1"/>
      <c r="MLP317" s="1"/>
      <c r="MLQ317" s="1"/>
      <c r="MLR317" s="1"/>
      <c r="MLS317" s="1"/>
      <c r="MLT317" s="1"/>
      <c r="MLU317" s="1"/>
      <c r="MLV317" s="1"/>
      <c r="MLW317" s="1"/>
      <c r="MLX317" s="1"/>
      <c r="MLY317" s="1"/>
      <c r="MLZ317" s="1"/>
      <c r="MMA317" s="1"/>
      <c r="MMB317" s="1"/>
      <c r="MMC317" s="1"/>
      <c r="MMD317" s="1"/>
      <c r="MME317" s="1"/>
      <c r="MMF317" s="1"/>
      <c r="MMG317" s="1"/>
      <c r="MMH317" s="1"/>
      <c r="MMI317" s="1"/>
      <c r="MMJ317" s="1"/>
      <c r="MMK317" s="1"/>
      <c r="MML317" s="1"/>
      <c r="MMM317" s="1"/>
      <c r="MMN317" s="1"/>
      <c r="MMO317" s="1"/>
      <c r="MMP317" s="1"/>
      <c r="MMQ317" s="1"/>
      <c r="MMR317" s="1"/>
      <c r="MMS317" s="1"/>
      <c r="MMT317" s="1"/>
      <c r="MMU317" s="1"/>
      <c r="MMV317" s="1"/>
      <c r="MMW317" s="1"/>
      <c r="MMX317" s="1"/>
      <c r="MMY317" s="1"/>
      <c r="MMZ317" s="1"/>
      <c r="MNA317" s="1"/>
      <c r="MNB317" s="1"/>
      <c r="MNC317" s="1"/>
      <c r="MND317" s="1"/>
      <c r="MNE317" s="1"/>
      <c r="MNF317" s="1"/>
      <c r="MNG317" s="1"/>
      <c r="MNH317" s="1"/>
      <c r="MNI317" s="1"/>
      <c r="MNJ317" s="1"/>
      <c r="MNK317" s="1"/>
      <c r="MNL317" s="1"/>
      <c r="MNM317" s="1"/>
      <c r="MNN317" s="1"/>
      <c r="MNO317" s="1"/>
      <c r="MNP317" s="1"/>
      <c r="MNQ317" s="1"/>
      <c r="MNR317" s="1"/>
      <c r="MNS317" s="1"/>
      <c r="MNT317" s="1"/>
      <c r="MNU317" s="1"/>
      <c r="MNV317" s="1"/>
      <c r="MNW317" s="1"/>
      <c r="MNX317" s="1"/>
      <c r="MNY317" s="1"/>
      <c r="MNZ317" s="1"/>
      <c r="MOA317" s="1"/>
      <c r="MOB317" s="1"/>
      <c r="MOC317" s="1"/>
      <c r="MOD317" s="1"/>
      <c r="MOE317" s="1"/>
      <c r="MOF317" s="1"/>
      <c r="MOG317" s="1"/>
      <c r="MOH317" s="1"/>
      <c r="MOI317" s="1"/>
      <c r="MOJ317" s="1"/>
      <c r="MOK317" s="1"/>
      <c r="MOL317" s="1"/>
      <c r="MOM317" s="1"/>
      <c r="MON317" s="1"/>
      <c r="MOO317" s="1"/>
      <c r="MOP317" s="1"/>
      <c r="MOQ317" s="1"/>
      <c r="MOR317" s="1"/>
      <c r="MOS317" s="1"/>
      <c r="MOT317" s="1"/>
      <c r="MOU317" s="1"/>
      <c r="MOV317" s="1"/>
      <c r="MOW317" s="1"/>
      <c r="MOX317" s="1"/>
      <c r="MOY317" s="1"/>
      <c r="MOZ317" s="1"/>
      <c r="MPA317" s="1"/>
      <c r="MPB317" s="1"/>
      <c r="MPC317" s="1"/>
      <c r="MPD317" s="1"/>
      <c r="MPE317" s="1"/>
      <c r="MPF317" s="1"/>
      <c r="MPG317" s="1"/>
      <c r="MPH317" s="1"/>
      <c r="MPI317" s="1"/>
      <c r="MPJ317" s="1"/>
      <c r="MPK317" s="1"/>
      <c r="MPL317" s="1"/>
      <c r="MPM317" s="1"/>
      <c r="MPN317" s="1"/>
      <c r="MPO317" s="1"/>
      <c r="MPP317" s="1"/>
      <c r="MPQ317" s="1"/>
      <c r="MPR317" s="1"/>
      <c r="MPS317" s="1"/>
      <c r="MPT317" s="1"/>
      <c r="MPU317" s="1"/>
      <c r="MPV317" s="1"/>
      <c r="MPW317" s="1"/>
      <c r="MPX317" s="1"/>
      <c r="MPY317" s="1"/>
      <c r="MPZ317" s="1"/>
      <c r="MQA317" s="1"/>
      <c r="MQB317" s="1"/>
      <c r="MQC317" s="1"/>
      <c r="MQD317" s="1"/>
      <c r="MQE317" s="1"/>
      <c r="MQF317" s="1"/>
      <c r="MQG317" s="1"/>
      <c r="MQH317" s="1"/>
      <c r="MQI317" s="1"/>
      <c r="MQJ317" s="1"/>
      <c r="MQK317" s="1"/>
      <c r="MQL317" s="1"/>
      <c r="MQM317" s="1"/>
      <c r="MQN317" s="1"/>
      <c r="MQO317" s="1"/>
      <c r="MQP317" s="1"/>
      <c r="MQQ317" s="1"/>
      <c r="MQR317" s="1"/>
      <c r="MQS317" s="1"/>
      <c r="MQT317" s="1"/>
      <c r="MQU317" s="1"/>
      <c r="MQV317" s="1"/>
      <c r="MQW317" s="1"/>
      <c r="MQX317" s="1"/>
      <c r="MQY317" s="1"/>
      <c r="MQZ317" s="1"/>
      <c r="MRA317" s="1"/>
      <c r="MRB317" s="1"/>
      <c r="MRC317" s="1"/>
      <c r="MRD317" s="1"/>
      <c r="MRE317" s="1"/>
      <c r="MRF317" s="1"/>
      <c r="MRG317" s="1"/>
      <c r="MRH317" s="1"/>
      <c r="MRI317" s="1"/>
      <c r="MRJ317" s="1"/>
      <c r="MRK317" s="1"/>
      <c r="MRL317" s="1"/>
      <c r="MRM317" s="1"/>
      <c r="MRN317" s="1"/>
      <c r="MRO317" s="1"/>
      <c r="MRP317" s="1"/>
      <c r="MRQ317" s="1"/>
      <c r="MRR317" s="1"/>
      <c r="MRS317" s="1"/>
      <c r="MRT317" s="1"/>
      <c r="MRU317" s="1"/>
      <c r="MRV317" s="1"/>
      <c r="MRW317" s="1"/>
      <c r="MRX317" s="1"/>
      <c r="MRY317" s="1"/>
      <c r="MRZ317" s="1"/>
      <c r="MSA317" s="1"/>
      <c r="MSB317" s="1"/>
      <c r="MSC317" s="1"/>
      <c r="MSD317" s="1"/>
      <c r="MSE317" s="1"/>
      <c r="MSF317" s="1"/>
      <c r="MSG317" s="1"/>
      <c r="MSH317" s="1"/>
      <c r="MSI317" s="1"/>
      <c r="MSJ317" s="1"/>
      <c r="MSK317" s="1"/>
      <c r="MSL317" s="1"/>
      <c r="MSM317" s="1"/>
      <c r="MSN317" s="1"/>
      <c r="MSO317" s="1"/>
      <c r="MSP317" s="1"/>
      <c r="MSQ317" s="1"/>
      <c r="MSR317" s="1"/>
      <c r="MSS317" s="1"/>
      <c r="MST317" s="1"/>
      <c r="MSU317" s="1"/>
      <c r="MSV317" s="1"/>
      <c r="MSW317" s="1"/>
      <c r="MSX317" s="1"/>
      <c r="MSY317" s="1"/>
      <c r="MSZ317" s="1"/>
      <c r="MTA317" s="1"/>
      <c r="MTB317" s="1"/>
      <c r="MTC317" s="1"/>
      <c r="MTD317" s="1"/>
      <c r="MTE317" s="1"/>
      <c r="MTF317" s="1"/>
      <c r="MTG317" s="1"/>
      <c r="MTH317" s="1"/>
      <c r="MTI317" s="1"/>
      <c r="MTJ317" s="1"/>
      <c r="MTK317" s="1"/>
      <c r="MTL317" s="1"/>
      <c r="MTM317" s="1"/>
      <c r="MTN317" s="1"/>
      <c r="MTO317" s="1"/>
      <c r="MTP317" s="1"/>
      <c r="MTQ317" s="1"/>
      <c r="MTR317" s="1"/>
      <c r="MTS317" s="1"/>
      <c r="MTT317" s="1"/>
      <c r="MTU317" s="1"/>
      <c r="MTV317" s="1"/>
      <c r="MTW317" s="1"/>
      <c r="MTX317" s="1"/>
      <c r="MTY317" s="1"/>
      <c r="MTZ317" s="1"/>
      <c r="MUA317" s="1"/>
      <c r="MUB317" s="1"/>
      <c r="MUC317" s="1"/>
      <c r="MUD317" s="1"/>
      <c r="MUE317" s="1"/>
      <c r="MUF317" s="1"/>
      <c r="MUG317" s="1"/>
      <c r="MUH317" s="1"/>
      <c r="MUI317" s="1"/>
      <c r="MUJ317" s="1"/>
      <c r="MUK317" s="1"/>
      <c r="MUL317" s="1"/>
      <c r="MUM317" s="1"/>
      <c r="MUN317" s="1"/>
      <c r="MUO317" s="1"/>
      <c r="MUP317" s="1"/>
      <c r="MUQ317" s="1"/>
      <c r="MUR317" s="1"/>
      <c r="MUS317" s="1"/>
      <c r="MUT317" s="1"/>
      <c r="MUU317" s="1"/>
      <c r="MUV317" s="1"/>
      <c r="MUW317" s="1"/>
      <c r="MUX317" s="1"/>
      <c r="MUY317" s="1"/>
      <c r="MUZ317" s="1"/>
      <c r="MVA317" s="1"/>
      <c r="MVB317" s="1"/>
      <c r="MVC317" s="1"/>
      <c r="MVD317" s="1"/>
      <c r="MVE317" s="1"/>
      <c r="MVF317" s="1"/>
      <c r="MVG317" s="1"/>
      <c r="MVH317" s="1"/>
      <c r="MVI317" s="1"/>
      <c r="MVJ317" s="1"/>
      <c r="MVK317" s="1"/>
      <c r="MVL317" s="1"/>
      <c r="MVM317" s="1"/>
      <c r="MVN317" s="1"/>
      <c r="MVO317" s="1"/>
      <c r="MVP317" s="1"/>
      <c r="MVQ317" s="1"/>
      <c r="MVR317" s="1"/>
      <c r="MVS317" s="1"/>
      <c r="MVT317" s="1"/>
      <c r="MVU317" s="1"/>
      <c r="MVV317" s="1"/>
      <c r="MVW317" s="1"/>
      <c r="MVX317" s="1"/>
      <c r="MVY317" s="1"/>
      <c r="MVZ317" s="1"/>
      <c r="MWA317" s="1"/>
      <c r="MWB317" s="1"/>
      <c r="MWC317" s="1"/>
      <c r="MWD317" s="1"/>
      <c r="MWE317" s="1"/>
      <c r="MWF317" s="1"/>
      <c r="MWG317" s="1"/>
      <c r="MWH317" s="1"/>
      <c r="MWI317" s="1"/>
      <c r="MWJ317" s="1"/>
      <c r="MWK317" s="1"/>
      <c r="MWL317" s="1"/>
      <c r="MWM317" s="1"/>
      <c r="MWN317" s="1"/>
      <c r="MWO317" s="1"/>
      <c r="MWP317" s="1"/>
      <c r="MWQ317" s="1"/>
      <c r="MWR317" s="1"/>
      <c r="MWS317" s="1"/>
      <c r="MWT317" s="1"/>
      <c r="MWU317" s="1"/>
      <c r="MWV317" s="1"/>
      <c r="MWW317" s="1"/>
      <c r="MWX317" s="1"/>
      <c r="MWY317" s="1"/>
      <c r="MWZ317" s="1"/>
      <c r="MXA317" s="1"/>
      <c r="MXB317" s="1"/>
      <c r="MXC317" s="1"/>
      <c r="MXD317" s="1"/>
      <c r="MXE317" s="1"/>
      <c r="MXF317" s="1"/>
      <c r="MXG317" s="1"/>
      <c r="MXH317" s="1"/>
      <c r="MXI317" s="1"/>
      <c r="MXJ317" s="1"/>
      <c r="MXK317" s="1"/>
      <c r="MXL317" s="1"/>
      <c r="MXM317" s="1"/>
      <c r="MXN317" s="1"/>
      <c r="MXO317" s="1"/>
      <c r="MXP317" s="1"/>
      <c r="MXQ317" s="1"/>
      <c r="MXR317" s="1"/>
      <c r="MXS317" s="1"/>
      <c r="MXT317" s="1"/>
      <c r="MXU317" s="1"/>
      <c r="MXV317" s="1"/>
      <c r="MXW317" s="1"/>
      <c r="MXX317" s="1"/>
      <c r="MXY317" s="1"/>
      <c r="MXZ317" s="1"/>
      <c r="MYA317" s="1"/>
      <c r="MYB317" s="1"/>
      <c r="MYC317" s="1"/>
      <c r="MYD317" s="1"/>
      <c r="MYE317" s="1"/>
      <c r="MYF317" s="1"/>
      <c r="MYG317" s="1"/>
      <c r="MYH317" s="1"/>
      <c r="MYI317" s="1"/>
      <c r="MYJ317" s="1"/>
      <c r="MYK317" s="1"/>
      <c r="MYL317" s="1"/>
      <c r="MYM317" s="1"/>
      <c r="MYN317" s="1"/>
      <c r="MYO317" s="1"/>
      <c r="MYP317" s="1"/>
      <c r="MYQ317" s="1"/>
      <c r="MYR317" s="1"/>
      <c r="MYS317" s="1"/>
      <c r="MYT317" s="1"/>
      <c r="MYU317" s="1"/>
      <c r="MYV317" s="1"/>
      <c r="MYW317" s="1"/>
      <c r="MYX317" s="1"/>
      <c r="MYY317" s="1"/>
      <c r="MYZ317" s="1"/>
      <c r="MZA317" s="1"/>
      <c r="MZB317" s="1"/>
      <c r="MZC317" s="1"/>
      <c r="MZD317" s="1"/>
      <c r="MZE317" s="1"/>
      <c r="MZF317" s="1"/>
      <c r="MZG317" s="1"/>
      <c r="MZH317" s="1"/>
      <c r="MZI317" s="1"/>
      <c r="MZJ317" s="1"/>
      <c r="MZK317" s="1"/>
      <c r="MZL317" s="1"/>
      <c r="MZM317" s="1"/>
      <c r="MZN317" s="1"/>
      <c r="MZO317" s="1"/>
      <c r="MZP317" s="1"/>
      <c r="MZQ317" s="1"/>
      <c r="MZR317" s="1"/>
      <c r="MZS317" s="1"/>
      <c r="MZT317" s="1"/>
      <c r="MZU317" s="1"/>
      <c r="MZV317" s="1"/>
      <c r="MZW317" s="1"/>
      <c r="MZX317" s="1"/>
      <c r="MZY317" s="1"/>
      <c r="MZZ317" s="1"/>
      <c r="NAA317" s="1"/>
      <c r="NAB317" s="1"/>
      <c r="NAC317" s="1"/>
      <c r="NAD317" s="1"/>
      <c r="NAE317" s="1"/>
      <c r="NAF317" s="1"/>
      <c r="NAG317" s="1"/>
      <c r="NAH317" s="1"/>
      <c r="NAI317" s="1"/>
      <c r="NAJ317" s="1"/>
      <c r="NAK317" s="1"/>
      <c r="NAL317" s="1"/>
      <c r="NAM317" s="1"/>
      <c r="NAN317" s="1"/>
      <c r="NAO317" s="1"/>
      <c r="NAP317" s="1"/>
      <c r="NAQ317" s="1"/>
      <c r="NAR317" s="1"/>
      <c r="NAS317" s="1"/>
      <c r="NAT317" s="1"/>
      <c r="NAU317" s="1"/>
      <c r="NAV317" s="1"/>
      <c r="NAW317" s="1"/>
      <c r="NAX317" s="1"/>
      <c r="NAY317" s="1"/>
      <c r="NAZ317" s="1"/>
      <c r="NBA317" s="1"/>
      <c r="NBB317" s="1"/>
      <c r="NBC317" s="1"/>
      <c r="NBD317" s="1"/>
      <c r="NBE317" s="1"/>
      <c r="NBF317" s="1"/>
      <c r="NBG317" s="1"/>
      <c r="NBH317" s="1"/>
      <c r="NBI317" s="1"/>
      <c r="NBJ317" s="1"/>
      <c r="NBK317" s="1"/>
      <c r="NBL317" s="1"/>
      <c r="NBM317" s="1"/>
      <c r="NBN317" s="1"/>
      <c r="NBO317" s="1"/>
      <c r="NBP317" s="1"/>
      <c r="NBQ317" s="1"/>
      <c r="NBR317" s="1"/>
      <c r="NBS317" s="1"/>
      <c r="NBT317" s="1"/>
      <c r="NBU317" s="1"/>
      <c r="NBV317" s="1"/>
      <c r="NBW317" s="1"/>
      <c r="NBX317" s="1"/>
      <c r="NBY317" s="1"/>
      <c r="NBZ317" s="1"/>
      <c r="NCA317" s="1"/>
      <c r="NCB317" s="1"/>
      <c r="NCC317" s="1"/>
      <c r="NCD317" s="1"/>
      <c r="NCE317" s="1"/>
      <c r="NCF317" s="1"/>
      <c r="NCG317" s="1"/>
      <c r="NCH317" s="1"/>
      <c r="NCI317" s="1"/>
      <c r="NCJ317" s="1"/>
      <c r="NCK317" s="1"/>
      <c r="NCL317" s="1"/>
      <c r="NCM317" s="1"/>
      <c r="NCN317" s="1"/>
      <c r="NCO317" s="1"/>
      <c r="NCP317" s="1"/>
      <c r="NCQ317" s="1"/>
      <c r="NCR317" s="1"/>
      <c r="NCS317" s="1"/>
      <c r="NCT317" s="1"/>
      <c r="NCU317" s="1"/>
      <c r="NCV317" s="1"/>
      <c r="NCW317" s="1"/>
      <c r="NCX317" s="1"/>
      <c r="NCY317" s="1"/>
      <c r="NCZ317" s="1"/>
      <c r="NDA317" s="1"/>
      <c r="NDB317" s="1"/>
      <c r="NDC317" s="1"/>
      <c r="NDD317" s="1"/>
      <c r="NDE317" s="1"/>
      <c r="NDF317" s="1"/>
      <c r="NDG317" s="1"/>
      <c r="NDH317" s="1"/>
      <c r="NDI317" s="1"/>
      <c r="NDJ317" s="1"/>
      <c r="NDK317" s="1"/>
      <c r="NDL317" s="1"/>
      <c r="NDM317" s="1"/>
      <c r="NDN317" s="1"/>
      <c r="NDO317" s="1"/>
      <c r="NDP317" s="1"/>
      <c r="NDQ317" s="1"/>
      <c r="NDR317" s="1"/>
      <c r="NDS317" s="1"/>
      <c r="NDT317" s="1"/>
      <c r="NDU317" s="1"/>
      <c r="NDV317" s="1"/>
      <c r="NDW317" s="1"/>
      <c r="NDX317" s="1"/>
      <c r="NDY317" s="1"/>
      <c r="NDZ317" s="1"/>
      <c r="NEA317" s="1"/>
      <c r="NEB317" s="1"/>
      <c r="NEC317" s="1"/>
      <c r="NED317" s="1"/>
      <c r="NEE317" s="1"/>
      <c r="NEF317" s="1"/>
      <c r="NEG317" s="1"/>
      <c r="NEH317" s="1"/>
      <c r="NEI317" s="1"/>
      <c r="NEJ317" s="1"/>
      <c r="NEK317" s="1"/>
      <c r="NEL317" s="1"/>
      <c r="NEM317" s="1"/>
      <c r="NEN317" s="1"/>
      <c r="NEO317" s="1"/>
      <c r="NEP317" s="1"/>
      <c r="NEQ317" s="1"/>
      <c r="NER317" s="1"/>
      <c r="NES317" s="1"/>
      <c r="NET317" s="1"/>
      <c r="NEU317" s="1"/>
      <c r="NEV317" s="1"/>
      <c r="NEW317" s="1"/>
      <c r="NEX317" s="1"/>
      <c r="NEY317" s="1"/>
      <c r="NEZ317" s="1"/>
      <c r="NFA317" s="1"/>
      <c r="NFB317" s="1"/>
      <c r="NFC317" s="1"/>
      <c r="NFD317" s="1"/>
      <c r="NFE317" s="1"/>
      <c r="NFF317" s="1"/>
      <c r="NFG317" s="1"/>
      <c r="NFH317" s="1"/>
      <c r="NFI317" s="1"/>
      <c r="NFJ317" s="1"/>
      <c r="NFK317" s="1"/>
      <c r="NFL317" s="1"/>
      <c r="NFM317" s="1"/>
      <c r="NFN317" s="1"/>
      <c r="NFO317" s="1"/>
      <c r="NFP317" s="1"/>
      <c r="NFQ317" s="1"/>
      <c r="NFR317" s="1"/>
      <c r="NFS317" s="1"/>
      <c r="NFT317" s="1"/>
      <c r="NFU317" s="1"/>
      <c r="NFV317" s="1"/>
      <c r="NFW317" s="1"/>
      <c r="NFX317" s="1"/>
      <c r="NFY317" s="1"/>
      <c r="NFZ317" s="1"/>
      <c r="NGA317" s="1"/>
      <c r="NGB317" s="1"/>
      <c r="NGC317" s="1"/>
      <c r="NGD317" s="1"/>
      <c r="NGE317" s="1"/>
      <c r="NGF317" s="1"/>
      <c r="NGG317" s="1"/>
      <c r="NGH317" s="1"/>
      <c r="NGI317" s="1"/>
      <c r="NGJ317" s="1"/>
      <c r="NGK317" s="1"/>
      <c r="NGL317" s="1"/>
      <c r="NGM317" s="1"/>
      <c r="NGN317" s="1"/>
      <c r="NGO317" s="1"/>
      <c r="NGP317" s="1"/>
      <c r="NGQ317" s="1"/>
      <c r="NGR317" s="1"/>
      <c r="NGS317" s="1"/>
      <c r="NGT317" s="1"/>
      <c r="NGU317" s="1"/>
      <c r="NGV317" s="1"/>
      <c r="NGW317" s="1"/>
      <c r="NGX317" s="1"/>
      <c r="NGY317" s="1"/>
      <c r="NGZ317" s="1"/>
      <c r="NHA317" s="1"/>
      <c r="NHB317" s="1"/>
      <c r="NHC317" s="1"/>
      <c r="NHD317" s="1"/>
      <c r="NHE317" s="1"/>
      <c r="NHF317" s="1"/>
      <c r="NHG317" s="1"/>
      <c r="NHH317" s="1"/>
      <c r="NHI317" s="1"/>
      <c r="NHJ317" s="1"/>
      <c r="NHK317" s="1"/>
      <c r="NHL317" s="1"/>
      <c r="NHM317" s="1"/>
      <c r="NHN317" s="1"/>
      <c r="NHO317" s="1"/>
      <c r="NHP317" s="1"/>
      <c r="NHQ317" s="1"/>
      <c r="NHR317" s="1"/>
      <c r="NHS317" s="1"/>
      <c r="NHT317" s="1"/>
      <c r="NHU317" s="1"/>
      <c r="NHV317" s="1"/>
      <c r="NHW317" s="1"/>
      <c r="NHX317" s="1"/>
      <c r="NHY317" s="1"/>
      <c r="NHZ317" s="1"/>
      <c r="NIA317" s="1"/>
      <c r="NIB317" s="1"/>
      <c r="NIC317" s="1"/>
      <c r="NID317" s="1"/>
      <c r="NIE317" s="1"/>
      <c r="NIF317" s="1"/>
      <c r="NIG317" s="1"/>
      <c r="NIH317" s="1"/>
      <c r="NII317" s="1"/>
      <c r="NIJ317" s="1"/>
      <c r="NIK317" s="1"/>
      <c r="NIL317" s="1"/>
      <c r="NIM317" s="1"/>
      <c r="NIN317" s="1"/>
      <c r="NIO317" s="1"/>
      <c r="NIP317" s="1"/>
      <c r="NIQ317" s="1"/>
      <c r="NIR317" s="1"/>
      <c r="NIS317" s="1"/>
      <c r="NIT317" s="1"/>
      <c r="NIU317" s="1"/>
      <c r="NIV317" s="1"/>
      <c r="NIW317" s="1"/>
      <c r="NIX317" s="1"/>
      <c r="NIY317" s="1"/>
      <c r="NIZ317" s="1"/>
      <c r="NJA317" s="1"/>
      <c r="NJB317" s="1"/>
      <c r="NJC317" s="1"/>
      <c r="NJD317" s="1"/>
      <c r="NJE317" s="1"/>
      <c r="NJF317" s="1"/>
      <c r="NJG317" s="1"/>
      <c r="NJH317" s="1"/>
      <c r="NJI317" s="1"/>
      <c r="NJJ317" s="1"/>
      <c r="NJK317" s="1"/>
      <c r="NJL317" s="1"/>
      <c r="NJM317" s="1"/>
      <c r="NJN317" s="1"/>
      <c r="NJO317" s="1"/>
      <c r="NJP317" s="1"/>
      <c r="NJQ317" s="1"/>
      <c r="NJR317" s="1"/>
      <c r="NJS317" s="1"/>
      <c r="NJT317" s="1"/>
      <c r="NJU317" s="1"/>
      <c r="NJV317" s="1"/>
      <c r="NJW317" s="1"/>
      <c r="NJX317" s="1"/>
      <c r="NJY317" s="1"/>
      <c r="NJZ317" s="1"/>
      <c r="NKA317" s="1"/>
      <c r="NKB317" s="1"/>
      <c r="NKC317" s="1"/>
      <c r="NKD317" s="1"/>
      <c r="NKE317" s="1"/>
      <c r="NKF317" s="1"/>
      <c r="NKG317" s="1"/>
      <c r="NKH317" s="1"/>
      <c r="NKI317" s="1"/>
      <c r="NKJ317" s="1"/>
      <c r="NKK317" s="1"/>
      <c r="NKL317" s="1"/>
      <c r="NKM317" s="1"/>
      <c r="NKN317" s="1"/>
      <c r="NKO317" s="1"/>
      <c r="NKP317" s="1"/>
      <c r="NKQ317" s="1"/>
      <c r="NKR317" s="1"/>
      <c r="NKS317" s="1"/>
      <c r="NKT317" s="1"/>
      <c r="NKU317" s="1"/>
      <c r="NKV317" s="1"/>
      <c r="NKW317" s="1"/>
      <c r="NKX317" s="1"/>
      <c r="NKY317" s="1"/>
      <c r="NKZ317" s="1"/>
      <c r="NLA317" s="1"/>
      <c r="NLB317" s="1"/>
      <c r="NLC317" s="1"/>
      <c r="NLD317" s="1"/>
      <c r="NLE317" s="1"/>
      <c r="NLF317" s="1"/>
      <c r="NLG317" s="1"/>
      <c r="NLH317" s="1"/>
      <c r="NLI317" s="1"/>
      <c r="NLJ317" s="1"/>
      <c r="NLK317" s="1"/>
      <c r="NLL317" s="1"/>
      <c r="NLM317" s="1"/>
      <c r="NLN317" s="1"/>
      <c r="NLO317" s="1"/>
      <c r="NLP317" s="1"/>
      <c r="NLQ317" s="1"/>
      <c r="NLR317" s="1"/>
      <c r="NLS317" s="1"/>
      <c r="NLT317" s="1"/>
      <c r="NLU317" s="1"/>
      <c r="NLV317" s="1"/>
      <c r="NLW317" s="1"/>
      <c r="NLX317" s="1"/>
      <c r="NLY317" s="1"/>
      <c r="NLZ317" s="1"/>
      <c r="NMA317" s="1"/>
      <c r="NMB317" s="1"/>
      <c r="NMC317" s="1"/>
      <c r="NMD317" s="1"/>
      <c r="NME317" s="1"/>
      <c r="NMF317" s="1"/>
      <c r="NMG317" s="1"/>
      <c r="NMH317" s="1"/>
      <c r="NMI317" s="1"/>
      <c r="NMJ317" s="1"/>
      <c r="NMK317" s="1"/>
      <c r="NML317" s="1"/>
      <c r="NMM317" s="1"/>
      <c r="NMN317" s="1"/>
      <c r="NMO317" s="1"/>
      <c r="NMP317" s="1"/>
      <c r="NMQ317" s="1"/>
      <c r="NMR317" s="1"/>
      <c r="NMS317" s="1"/>
      <c r="NMT317" s="1"/>
      <c r="NMU317" s="1"/>
      <c r="NMV317" s="1"/>
      <c r="NMW317" s="1"/>
      <c r="NMX317" s="1"/>
      <c r="NMY317" s="1"/>
      <c r="NMZ317" s="1"/>
      <c r="NNA317" s="1"/>
      <c r="NNB317" s="1"/>
      <c r="NNC317" s="1"/>
      <c r="NND317" s="1"/>
      <c r="NNE317" s="1"/>
      <c r="NNF317" s="1"/>
      <c r="NNG317" s="1"/>
      <c r="NNH317" s="1"/>
      <c r="NNI317" s="1"/>
      <c r="NNJ317" s="1"/>
      <c r="NNK317" s="1"/>
      <c r="NNL317" s="1"/>
      <c r="NNM317" s="1"/>
      <c r="NNN317" s="1"/>
      <c r="NNO317" s="1"/>
      <c r="NNP317" s="1"/>
      <c r="NNQ317" s="1"/>
      <c r="NNR317" s="1"/>
      <c r="NNS317" s="1"/>
      <c r="NNT317" s="1"/>
      <c r="NNU317" s="1"/>
      <c r="NNV317" s="1"/>
      <c r="NNW317" s="1"/>
      <c r="NNX317" s="1"/>
      <c r="NNY317" s="1"/>
      <c r="NNZ317" s="1"/>
      <c r="NOA317" s="1"/>
      <c r="NOB317" s="1"/>
      <c r="NOC317" s="1"/>
      <c r="NOD317" s="1"/>
      <c r="NOE317" s="1"/>
      <c r="NOF317" s="1"/>
      <c r="NOG317" s="1"/>
      <c r="NOH317" s="1"/>
      <c r="NOI317" s="1"/>
      <c r="NOJ317" s="1"/>
      <c r="NOK317" s="1"/>
      <c r="NOL317" s="1"/>
      <c r="NOM317" s="1"/>
      <c r="NON317" s="1"/>
      <c r="NOO317" s="1"/>
      <c r="NOP317" s="1"/>
      <c r="NOQ317" s="1"/>
      <c r="NOR317" s="1"/>
      <c r="NOS317" s="1"/>
      <c r="NOT317" s="1"/>
      <c r="NOU317" s="1"/>
      <c r="NOV317" s="1"/>
      <c r="NOW317" s="1"/>
      <c r="NOX317" s="1"/>
      <c r="NOY317" s="1"/>
      <c r="NOZ317" s="1"/>
      <c r="NPA317" s="1"/>
      <c r="NPB317" s="1"/>
      <c r="NPC317" s="1"/>
      <c r="NPD317" s="1"/>
      <c r="NPE317" s="1"/>
      <c r="NPF317" s="1"/>
      <c r="NPG317" s="1"/>
      <c r="NPH317" s="1"/>
      <c r="NPI317" s="1"/>
      <c r="NPJ317" s="1"/>
      <c r="NPK317" s="1"/>
      <c r="NPL317" s="1"/>
      <c r="NPM317" s="1"/>
      <c r="NPN317" s="1"/>
      <c r="NPO317" s="1"/>
      <c r="NPP317" s="1"/>
      <c r="NPQ317" s="1"/>
      <c r="NPR317" s="1"/>
      <c r="NPS317" s="1"/>
      <c r="NPT317" s="1"/>
      <c r="NPU317" s="1"/>
      <c r="NPV317" s="1"/>
      <c r="NPW317" s="1"/>
      <c r="NPX317" s="1"/>
      <c r="NPY317" s="1"/>
      <c r="NPZ317" s="1"/>
      <c r="NQA317" s="1"/>
      <c r="NQB317" s="1"/>
      <c r="NQC317" s="1"/>
      <c r="NQD317" s="1"/>
      <c r="NQE317" s="1"/>
      <c r="NQF317" s="1"/>
      <c r="NQG317" s="1"/>
      <c r="NQH317" s="1"/>
      <c r="NQI317" s="1"/>
      <c r="NQJ317" s="1"/>
      <c r="NQK317" s="1"/>
      <c r="NQL317" s="1"/>
      <c r="NQM317" s="1"/>
      <c r="NQN317" s="1"/>
      <c r="NQO317" s="1"/>
      <c r="NQP317" s="1"/>
      <c r="NQQ317" s="1"/>
      <c r="NQR317" s="1"/>
      <c r="NQS317" s="1"/>
      <c r="NQT317" s="1"/>
      <c r="NQU317" s="1"/>
      <c r="NQV317" s="1"/>
      <c r="NQW317" s="1"/>
      <c r="NQX317" s="1"/>
      <c r="NQY317" s="1"/>
      <c r="NQZ317" s="1"/>
      <c r="NRA317" s="1"/>
      <c r="NRB317" s="1"/>
      <c r="NRC317" s="1"/>
      <c r="NRD317" s="1"/>
      <c r="NRE317" s="1"/>
      <c r="NRF317" s="1"/>
      <c r="NRG317" s="1"/>
      <c r="NRH317" s="1"/>
      <c r="NRI317" s="1"/>
      <c r="NRJ317" s="1"/>
      <c r="NRK317" s="1"/>
      <c r="NRL317" s="1"/>
      <c r="NRM317" s="1"/>
      <c r="NRN317" s="1"/>
      <c r="NRO317" s="1"/>
      <c r="NRP317" s="1"/>
      <c r="NRQ317" s="1"/>
      <c r="NRR317" s="1"/>
      <c r="NRS317" s="1"/>
      <c r="NRT317" s="1"/>
      <c r="NRU317" s="1"/>
      <c r="NRV317" s="1"/>
      <c r="NRW317" s="1"/>
      <c r="NRX317" s="1"/>
      <c r="NRY317" s="1"/>
      <c r="NRZ317" s="1"/>
      <c r="NSA317" s="1"/>
      <c r="NSB317" s="1"/>
      <c r="NSC317" s="1"/>
      <c r="NSD317" s="1"/>
      <c r="NSE317" s="1"/>
      <c r="NSF317" s="1"/>
      <c r="NSG317" s="1"/>
      <c r="NSH317" s="1"/>
      <c r="NSI317" s="1"/>
      <c r="NSJ317" s="1"/>
      <c r="NSK317" s="1"/>
      <c r="NSL317" s="1"/>
      <c r="NSM317" s="1"/>
      <c r="NSN317" s="1"/>
      <c r="NSO317" s="1"/>
      <c r="NSP317" s="1"/>
      <c r="NSQ317" s="1"/>
      <c r="NSR317" s="1"/>
      <c r="NSS317" s="1"/>
      <c r="NST317" s="1"/>
      <c r="NSU317" s="1"/>
      <c r="NSV317" s="1"/>
      <c r="NSW317" s="1"/>
      <c r="NSX317" s="1"/>
      <c r="NSY317" s="1"/>
      <c r="NSZ317" s="1"/>
      <c r="NTA317" s="1"/>
      <c r="NTB317" s="1"/>
      <c r="NTC317" s="1"/>
      <c r="NTD317" s="1"/>
      <c r="NTE317" s="1"/>
      <c r="NTF317" s="1"/>
      <c r="NTG317" s="1"/>
      <c r="NTH317" s="1"/>
      <c r="NTI317" s="1"/>
      <c r="NTJ317" s="1"/>
      <c r="NTK317" s="1"/>
      <c r="NTL317" s="1"/>
      <c r="NTM317" s="1"/>
      <c r="NTN317" s="1"/>
      <c r="NTO317" s="1"/>
      <c r="NTP317" s="1"/>
      <c r="NTQ317" s="1"/>
      <c r="NTR317" s="1"/>
      <c r="NTS317" s="1"/>
      <c r="NTT317" s="1"/>
      <c r="NTU317" s="1"/>
      <c r="NTV317" s="1"/>
      <c r="NTW317" s="1"/>
      <c r="NTX317" s="1"/>
      <c r="NTY317" s="1"/>
      <c r="NTZ317" s="1"/>
      <c r="NUA317" s="1"/>
      <c r="NUB317" s="1"/>
      <c r="NUC317" s="1"/>
      <c r="NUD317" s="1"/>
      <c r="NUE317" s="1"/>
      <c r="NUF317" s="1"/>
      <c r="NUG317" s="1"/>
      <c r="NUH317" s="1"/>
      <c r="NUI317" s="1"/>
      <c r="NUJ317" s="1"/>
      <c r="NUK317" s="1"/>
      <c r="NUL317" s="1"/>
      <c r="NUM317" s="1"/>
      <c r="NUN317" s="1"/>
      <c r="NUO317" s="1"/>
      <c r="NUP317" s="1"/>
      <c r="NUQ317" s="1"/>
      <c r="NUR317" s="1"/>
      <c r="NUS317" s="1"/>
      <c r="NUT317" s="1"/>
      <c r="NUU317" s="1"/>
      <c r="NUV317" s="1"/>
      <c r="NUW317" s="1"/>
      <c r="NUX317" s="1"/>
      <c r="NUY317" s="1"/>
      <c r="NUZ317" s="1"/>
      <c r="NVA317" s="1"/>
      <c r="NVB317" s="1"/>
      <c r="NVC317" s="1"/>
      <c r="NVD317" s="1"/>
      <c r="NVE317" s="1"/>
      <c r="NVF317" s="1"/>
      <c r="NVG317" s="1"/>
      <c r="NVH317" s="1"/>
      <c r="NVI317" s="1"/>
      <c r="NVJ317" s="1"/>
      <c r="NVK317" s="1"/>
      <c r="NVL317" s="1"/>
      <c r="NVM317" s="1"/>
      <c r="NVN317" s="1"/>
      <c r="NVO317" s="1"/>
      <c r="NVP317" s="1"/>
      <c r="NVQ317" s="1"/>
      <c r="NVR317" s="1"/>
      <c r="NVS317" s="1"/>
      <c r="NVT317" s="1"/>
      <c r="NVU317" s="1"/>
      <c r="NVV317" s="1"/>
      <c r="NVW317" s="1"/>
      <c r="NVX317" s="1"/>
      <c r="NVY317" s="1"/>
      <c r="NVZ317" s="1"/>
      <c r="NWA317" s="1"/>
      <c r="NWB317" s="1"/>
      <c r="NWC317" s="1"/>
      <c r="NWD317" s="1"/>
      <c r="NWE317" s="1"/>
      <c r="NWF317" s="1"/>
      <c r="NWG317" s="1"/>
      <c r="NWH317" s="1"/>
      <c r="NWI317" s="1"/>
      <c r="NWJ317" s="1"/>
      <c r="NWK317" s="1"/>
      <c r="NWL317" s="1"/>
      <c r="NWM317" s="1"/>
      <c r="NWN317" s="1"/>
      <c r="NWO317" s="1"/>
      <c r="NWP317" s="1"/>
      <c r="NWQ317" s="1"/>
      <c r="NWR317" s="1"/>
      <c r="NWS317" s="1"/>
      <c r="NWT317" s="1"/>
      <c r="NWU317" s="1"/>
      <c r="NWV317" s="1"/>
      <c r="NWW317" s="1"/>
      <c r="NWX317" s="1"/>
      <c r="NWY317" s="1"/>
      <c r="NWZ317" s="1"/>
      <c r="NXA317" s="1"/>
      <c r="NXB317" s="1"/>
      <c r="NXC317" s="1"/>
      <c r="NXD317" s="1"/>
      <c r="NXE317" s="1"/>
      <c r="NXF317" s="1"/>
      <c r="NXG317" s="1"/>
      <c r="NXH317" s="1"/>
      <c r="NXI317" s="1"/>
      <c r="NXJ317" s="1"/>
      <c r="NXK317" s="1"/>
      <c r="NXL317" s="1"/>
      <c r="NXM317" s="1"/>
      <c r="NXN317" s="1"/>
      <c r="NXO317" s="1"/>
      <c r="NXP317" s="1"/>
      <c r="NXQ317" s="1"/>
      <c r="NXR317" s="1"/>
      <c r="NXS317" s="1"/>
      <c r="NXT317" s="1"/>
      <c r="NXU317" s="1"/>
      <c r="NXV317" s="1"/>
      <c r="NXW317" s="1"/>
      <c r="NXX317" s="1"/>
      <c r="NXY317" s="1"/>
      <c r="NXZ317" s="1"/>
      <c r="NYA317" s="1"/>
      <c r="NYB317" s="1"/>
      <c r="NYC317" s="1"/>
      <c r="NYD317" s="1"/>
      <c r="NYE317" s="1"/>
      <c r="NYF317" s="1"/>
      <c r="NYG317" s="1"/>
      <c r="NYH317" s="1"/>
      <c r="NYI317" s="1"/>
      <c r="NYJ317" s="1"/>
      <c r="NYK317" s="1"/>
      <c r="NYL317" s="1"/>
      <c r="NYM317" s="1"/>
      <c r="NYN317" s="1"/>
      <c r="NYO317" s="1"/>
      <c r="NYP317" s="1"/>
      <c r="NYQ317" s="1"/>
      <c r="NYR317" s="1"/>
      <c r="NYS317" s="1"/>
      <c r="NYT317" s="1"/>
      <c r="NYU317" s="1"/>
      <c r="NYV317" s="1"/>
      <c r="NYW317" s="1"/>
      <c r="NYX317" s="1"/>
      <c r="NYY317" s="1"/>
      <c r="NYZ317" s="1"/>
      <c r="NZA317" s="1"/>
      <c r="NZB317" s="1"/>
      <c r="NZC317" s="1"/>
      <c r="NZD317" s="1"/>
      <c r="NZE317" s="1"/>
      <c r="NZF317" s="1"/>
      <c r="NZG317" s="1"/>
      <c r="NZH317" s="1"/>
      <c r="NZI317" s="1"/>
      <c r="NZJ317" s="1"/>
      <c r="NZK317" s="1"/>
      <c r="NZL317" s="1"/>
      <c r="NZM317" s="1"/>
      <c r="NZN317" s="1"/>
      <c r="NZO317" s="1"/>
      <c r="NZP317" s="1"/>
      <c r="NZQ317" s="1"/>
      <c r="NZR317" s="1"/>
      <c r="NZS317" s="1"/>
      <c r="NZT317" s="1"/>
      <c r="NZU317" s="1"/>
      <c r="NZV317" s="1"/>
      <c r="NZW317" s="1"/>
      <c r="NZX317" s="1"/>
      <c r="NZY317" s="1"/>
      <c r="NZZ317" s="1"/>
      <c r="OAA317" s="1"/>
      <c r="OAB317" s="1"/>
      <c r="OAC317" s="1"/>
      <c r="OAD317" s="1"/>
      <c r="OAE317" s="1"/>
      <c r="OAF317" s="1"/>
      <c r="OAG317" s="1"/>
      <c r="OAH317" s="1"/>
      <c r="OAI317" s="1"/>
      <c r="OAJ317" s="1"/>
      <c r="OAK317" s="1"/>
      <c r="OAL317" s="1"/>
      <c r="OAM317" s="1"/>
      <c r="OAN317" s="1"/>
      <c r="OAO317" s="1"/>
      <c r="OAP317" s="1"/>
      <c r="OAQ317" s="1"/>
      <c r="OAR317" s="1"/>
      <c r="OAS317" s="1"/>
      <c r="OAT317" s="1"/>
      <c r="OAU317" s="1"/>
      <c r="OAV317" s="1"/>
      <c r="OAW317" s="1"/>
      <c r="OAX317" s="1"/>
      <c r="OAY317" s="1"/>
      <c r="OAZ317" s="1"/>
      <c r="OBA317" s="1"/>
      <c r="OBB317" s="1"/>
      <c r="OBC317" s="1"/>
      <c r="OBD317" s="1"/>
      <c r="OBE317" s="1"/>
      <c r="OBF317" s="1"/>
      <c r="OBG317" s="1"/>
      <c r="OBH317" s="1"/>
      <c r="OBI317" s="1"/>
      <c r="OBJ317" s="1"/>
      <c r="OBK317" s="1"/>
      <c r="OBL317" s="1"/>
      <c r="OBM317" s="1"/>
      <c r="OBN317" s="1"/>
      <c r="OBO317" s="1"/>
      <c r="OBP317" s="1"/>
      <c r="OBQ317" s="1"/>
      <c r="OBR317" s="1"/>
      <c r="OBS317" s="1"/>
      <c r="OBT317" s="1"/>
      <c r="OBU317" s="1"/>
      <c r="OBV317" s="1"/>
      <c r="OBW317" s="1"/>
      <c r="OBX317" s="1"/>
      <c r="OBY317" s="1"/>
      <c r="OBZ317" s="1"/>
      <c r="OCA317" s="1"/>
      <c r="OCB317" s="1"/>
      <c r="OCC317" s="1"/>
      <c r="OCD317" s="1"/>
      <c r="OCE317" s="1"/>
      <c r="OCF317" s="1"/>
      <c r="OCG317" s="1"/>
      <c r="OCH317" s="1"/>
      <c r="OCI317" s="1"/>
      <c r="OCJ317" s="1"/>
      <c r="OCK317" s="1"/>
      <c r="OCL317" s="1"/>
      <c r="OCM317" s="1"/>
      <c r="OCN317" s="1"/>
      <c r="OCO317" s="1"/>
      <c r="OCP317" s="1"/>
      <c r="OCQ317" s="1"/>
      <c r="OCR317" s="1"/>
      <c r="OCS317" s="1"/>
      <c r="OCT317" s="1"/>
      <c r="OCU317" s="1"/>
      <c r="OCV317" s="1"/>
      <c r="OCW317" s="1"/>
      <c r="OCX317" s="1"/>
      <c r="OCY317" s="1"/>
      <c r="OCZ317" s="1"/>
      <c r="ODA317" s="1"/>
      <c r="ODB317" s="1"/>
      <c r="ODC317" s="1"/>
      <c r="ODD317" s="1"/>
      <c r="ODE317" s="1"/>
      <c r="ODF317" s="1"/>
      <c r="ODG317" s="1"/>
      <c r="ODH317" s="1"/>
      <c r="ODI317" s="1"/>
      <c r="ODJ317" s="1"/>
      <c r="ODK317" s="1"/>
      <c r="ODL317" s="1"/>
      <c r="ODM317" s="1"/>
      <c r="ODN317" s="1"/>
      <c r="ODO317" s="1"/>
      <c r="ODP317" s="1"/>
      <c r="ODQ317" s="1"/>
      <c r="ODR317" s="1"/>
      <c r="ODS317" s="1"/>
      <c r="ODT317" s="1"/>
      <c r="ODU317" s="1"/>
      <c r="ODV317" s="1"/>
      <c r="ODW317" s="1"/>
      <c r="ODX317" s="1"/>
      <c r="ODY317" s="1"/>
      <c r="ODZ317" s="1"/>
      <c r="OEA317" s="1"/>
      <c r="OEB317" s="1"/>
      <c r="OEC317" s="1"/>
      <c r="OED317" s="1"/>
      <c r="OEE317" s="1"/>
      <c r="OEF317" s="1"/>
      <c r="OEG317" s="1"/>
      <c r="OEH317" s="1"/>
      <c r="OEI317" s="1"/>
      <c r="OEJ317" s="1"/>
      <c r="OEK317" s="1"/>
      <c r="OEL317" s="1"/>
      <c r="OEM317" s="1"/>
      <c r="OEN317" s="1"/>
      <c r="OEO317" s="1"/>
      <c r="OEP317" s="1"/>
      <c r="OEQ317" s="1"/>
      <c r="OER317" s="1"/>
      <c r="OES317" s="1"/>
      <c r="OET317" s="1"/>
      <c r="OEU317" s="1"/>
      <c r="OEV317" s="1"/>
      <c r="OEW317" s="1"/>
      <c r="OEX317" s="1"/>
      <c r="OEY317" s="1"/>
      <c r="OEZ317" s="1"/>
      <c r="OFA317" s="1"/>
      <c r="OFB317" s="1"/>
      <c r="OFC317" s="1"/>
      <c r="OFD317" s="1"/>
      <c r="OFE317" s="1"/>
      <c r="OFF317" s="1"/>
      <c r="OFG317" s="1"/>
      <c r="OFH317" s="1"/>
      <c r="OFI317" s="1"/>
      <c r="OFJ317" s="1"/>
      <c r="OFK317" s="1"/>
      <c r="OFL317" s="1"/>
      <c r="OFM317" s="1"/>
      <c r="OFN317" s="1"/>
      <c r="OFO317" s="1"/>
      <c r="OFP317" s="1"/>
      <c r="OFQ317" s="1"/>
      <c r="OFR317" s="1"/>
      <c r="OFS317" s="1"/>
      <c r="OFT317" s="1"/>
      <c r="OFU317" s="1"/>
      <c r="OFV317" s="1"/>
      <c r="OFW317" s="1"/>
      <c r="OFX317" s="1"/>
      <c r="OFY317" s="1"/>
      <c r="OFZ317" s="1"/>
      <c r="OGA317" s="1"/>
      <c r="OGB317" s="1"/>
      <c r="OGC317" s="1"/>
      <c r="OGD317" s="1"/>
      <c r="OGE317" s="1"/>
      <c r="OGF317" s="1"/>
      <c r="OGG317" s="1"/>
      <c r="OGH317" s="1"/>
      <c r="OGI317" s="1"/>
      <c r="OGJ317" s="1"/>
      <c r="OGK317" s="1"/>
      <c r="OGL317" s="1"/>
      <c r="OGM317" s="1"/>
      <c r="OGN317" s="1"/>
      <c r="OGO317" s="1"/>
      <c r="OGP317" s="1"/>
      <c r="OGQ317" s="1"/>
      <c r="OGR317" s="1"/>
      <c r="OGS317" s="1"/>
      <c r="OGT317" s="1"/>
      <c r="OGU317" s="1"/>
      <c r="OGV317" s="1"/>
      <c r="OGW317" s="1"/>
      <c r="OGX317" s="1"/>
      <c r="OGY317" s="1"/>
      <c r="OGZ317" s="1"/>
      <c r="OHA317" s="1"/>
      <c r="OHB317" s="1"/>
      <c r="OHC317" s="1"/>
      <c r="OHD317" s="1"/>
      <c r="OHE317" s="1"/>
      <c r="OHF317" s="1"/>
      <c r="OHG317" s="1"/>
      <c r="OHH317" s="1"/>
      <c r="OHI317" s="1"/>
      <c r="OHJ317" s="1"/>
      <c r="OHK317" s="1"/>
      <c r="OHL317" s="1"/>
      <c r="OHM317" s="1"/>
      <c r="OHN317" s="1"/>
      <c r="OHO317" s="1"/>
      <c r="OHP317" s="1"/>
      <c r="OHQ317" s="1"/>
      <c r="OHR317" s="1"/>
      <c r="OHS317" s="1"/>
      <c r="OHT317" s="1"/>
      <c r="OHU317" s="1"/>
      <c r="OHV317" s="1"/>
      <c r="OHW317" s="1"/>
      <c r="OHX317" s="1"/>
      <c r="OHY317" s="1"/>
      <c r="OHZ317" s="1"/>
      <c r="OIA317" s="1"/>
      <c r="OIB317" s="1"/>
      <c r="OIC317" s="1"/>
      <c r="OID317" s="1"/>
      <c r="OIE317" s="1"/>
      <c r="OIF317" s="1"/>
      <c r="OIG317" s="1"/>
      <c r="OIH317" s="1"/>
      <c r="OII317" s="1"/>
      <c r="OIJ317" s="1"/>
      <c r="OIK317" s="1"/>
      <c r="OIL317" s="1"/>
      <c r="OIM317" s="1"/>
      <c r="OIN317" s="1"/>
      <c r="OIO317" s="1"/>
      <c r="OIP317" s="1"/>
      <c r="OIQ317" s="1"/>
      <c r="OIR317" s="1"/>
      <c r="OIS317" s="1"/>
      <c r="OIT317" s="1"/>
      <c r="OIU317" s="1"/>
      <c r="OIV317" s="1"/>
      <c r="OIW317" s="1"/>
      <c r="OIX317" s="1"/>
      <c r="OIY317" s="1"/>
      <c r="OIZ317" s="1"/>
      <c r="OJA317" s="1"/>
      <c r="OJB317" s="1"/>
      <c r="OJC317" s="1"/>
      <c r="OJD317" s="1"/>
      <c r="OJE317" s="1"/>
      <c r="OJF317" s="1"/>
      <c r="OJG317" s="1"/>
      <c r="OJH317" s="1"/>
      <c r="OJI317" s="1"/>
      <c r="OJJ317" s="1"/>
      <c r="OJK317" s="1"/>
      <c r="OJL317" s="1"/>
      <c r="OJM317" s="1"/>
      <c r="OJN317" s="1"/>
      <c r="OJO317" s="1"/>
      <c r="OJP317" s="1"/>
      <c r="OJQ317" s="1"/>
      <c r="OJR317" s="1"/>
      <c r="OJS317" s="1"/>
      <c r="OJT317" s="1"/>
      <c r="OJU317" s="1"/>
      <c r="OJV317" s="1"/>
      <c r="OJW317" s="1"/>
      <c r="OJX317" s="1"/>
      <c r="OJY317" s="1"/>
      <c r="OJZ317" s="1"/>
      <c r="OKA317" s="1"/>
      <c r="OKB317" s="1"/>
      <c r="OKC317" s="1"/>
      <c r="OKD317" s="1"/>
      <c r="OKE317" s="1"/>
      <c r="OKF317" s="1"/>
      <c r="OKG317" s="1"/>
      <c r="OKH317" s="1"/>
      <c r="OKI317" s="1"/>
      <c r="OKJ317" s="1"/>
      <c r="OKK317" s="1"/>
      <c r="OKL317" s="1"/>
      <c r="OKM317" s="1"/>
      <c r="OKN317" s="1"/>
      <c r="OKO317" s="1"/>
      <c r="OKP317" s="1"/>
      <c r="OKQ317" s="1"/>
      <c r="OKR317" s="1"/>
      <c r="OKS317" s="1"/>
      <c r="OKT317" s="1"/>
      <c r="OKU317" s="1"/>
      <c r="OKV317" s="1"/>
      <c r="OKW317" s="1"/>
      <c r="OKX317" s="1"/>
      <c r="OKY317" s="1"/>
      <c r="OKZ317" s="1"/>
      <c r="OLA317" s="1"/>
      <c r="OLB317" s="1"/>
      <c r="OLC317" s="1"/>
      <c r="OLD317" s="1"/>
      <c r="OLE317" s="1"/>
      <c r="OLF317" s="1"/>
      <c r="OLG317" s="1"/>
      <c r="OLH317" s="1"/>
      <c r="OLI317" s="1"/>
      <c r="OLJ317" s="1"/>
      <c r="OLK317" s="1"/>
      <c r="OLL317" s="1"/>
      <c r="OLM317" s="1"/>
      <c r="OLN317" s="1"/>
      <c r="OLO317" s="1"/>
      <c r="OLP317" s="1"/>
      <c r="OLQ317" s="1"/>
      <c r="OLR317" s="1"/>
      <c r="OLS317" s="1"/>
      <c r="OLT317" s="1"/>
      <c r="OLU317" s="1"/>
      <c r="OLV317" s="1"/>
      <c r="OLW317" s="1"/>
      <c r="OLX317" s="1"/>
      <c r="OLY317" s="1"/>
      <c r="OLZ317" s="1"/>
      <c r="OMA317" s="1"/>
      <c r="OMB317" s="1"/>
      <c r="OMC317" s="1"/>
      <c r="OMD317" s="1"/>
      <c r="OME317" s="1"/>
      <c r="OMF317" s="1"/>
      <c r="OMG317" s="1"/>
      <c r="OMH317" s="1"/>
      <c r="OMI317" s="1"/>
      <c r="OMJ317" s="1"/>
      <c r="OMK317" s="1"/>
      <c r="OML317" s="1"/>
      <c r="OMM317" s="1"/>
      <c r="OMN317" s="1"/>
      <c r="OMO317" s="1"/>
      <c r="OMP317" s="1"/>
      <c r="OMQ317" s="1"/>
      <c r="OMR317" s="1"/>
      <c r="OMS317" s="1"/>
      <c r="OMT317" s="1"/>
      <c r="OMU317" s="1"/>
      <c r="OMV317" s="1"/>
      <c r="OMW317" s="1"/>
      <c r="OMX317" s="1"/>
      <c r="OMY317" s="1"/>
      <c r="OMZ317" s="1"/>
      <c r="ONA317" s="1"/>
      <c r="ONB317" s="1"/>
      <c r="ONC317" s="1"/>
      <c r="OND317" s="1"/>
      <c r="ONE317" s="1"/>
      <c r="ONF317" s="1"/>
      <c r="ONG317" s="1"/>
      <c r="ONH317" s="1"/>
      <c r="ONI317" s="1"/>
      <c r="ONJ317" s="1"/>
      <c r="ONK317" s="1"/>
      <c r="ONL317" s="1"/>
      <c r="ONM317" s="1"/>
      <c r="ONN317" s="1"/>
      <c r="ONO317" s="1"/>
      <c r="ONP317" s="1"/>
      <c r="ONQ317" s="1"/>
      <c r="ONR317" s="1"/>
      <c r="ONS317" s="1"/>
      <c r="ONT317" s="1"/>
      <c r="ONU317" s="1"/>
      <c r="ONV317" s="1"/>
      <c r="ONW317" s="1"/>
      <c r="ONX317" s="1"/>
      <c r="ONY317" s="1"/>
      <c r="ONZ317" s="1"/>
      <c r="OOA317" s="1"/>
      <c r="OOB317" s="1"/>
      <c r="OOC317" s="1"/>
      <c r="OOD317" s="1"/>
      <c r="OOE317" s="1"/>
      <c r="OOF317" s="1"/>
      <c r="OOG317" s="1"/>
      <c r="OOH317" s="1"/>
      <c r="OOI317" s="1"/>
      <c r="OOJ317" s="1"/>
      <c r="OOK317" s="1"/>
      <c r="OOL317" s="1"/>
      <c r="OOM317" s="1"/>
      <c r="OON317" s="1"/>
      <c r="OOO317" s="1"/>
      <c r="OOP317" s="1"/>
      <c r="OOQ317" s="1"/>
      <c r="OOR317" s="1"/>
      <c r="OOS317" s="1"/>
      <c r="OOT317" s="1"/>
      <c r="OOU317" s="1"/>
      <c r="OOV317" s="1"/>
      <c r="OOW317" s="1"/>
      <c r="OOX317" s="1"/>
      <c r="OOY317" s="1"/>
      <c r="OOZ317" s="1"/>
      <c r="OPA317" s="1"/>
      <c r="OPB317" s="1"/>
      <c r="OPC317" s="1"/>
      <c r="OPD317" s="1"/>
      <c r="OPE317" s="1"/>
      <c r="OPF317" s="1"/>
      <c r="OPG317" s="1"/>
      <c r="OPH317" s="1"/>
      <c r="OPI317" s="1"/>
      <c r="OPJ317" s="1"/>
      <c r="OPK317" s="1"/>
      <c r="OPL317" s="1"/>
      <c r="OPM317" s="1"/>
      <c r="OPN317" s="1"/>
      <c r="OPO317" s="1"/>
      <c r="OPP317" s="1"/>
      <c r="OPQ317" s="1"/>
      <c r="OPR317" s="1"/>
      <c r="OPS317" s="1"/>
      <c r="OPT317" s="1"/>
      <c r="OPU317" s="1"/>
      <c r="OPV317" s="1"/>
      <c r="OPW317" s="1"/>
      <c r="OPX317" s="1"/>
      <c r="OPY317" s="1"/>
      <c r="OPZ317" s="1"/>
      <c r="OQA317" s="1"/>
      <c r="OQB317" s="1"/>
      <c r="OQC317" s="1"/>
      <c r="OQD317" s="1"/>
      <c r="OQE317" s="1"/>
      <c r="OQF317" s="1"/>
      <c r="OQG317" s="1"/>
      <c r="OQH317" s="1"/>
      <c r="OQI317" s="1"/>
      <c r="OQJ317" s="1"/>
      <c r="OQK317" s="1"/>
      <c r="OQL317" s="1"/>
      <c r="OQM317" s="1"/>
      <c r="OQN317" s="1"/>
      <c r="OQO317" s="1"/>
      <c r="OQP317" s="1"/>
      <c r="OQQ317" s="1"/>
      <c r="OQR317" s="1"/>
      <c r="OQS317" s="1"/>
      <c r="OQT317" s="1"/>
      <c r="OQU317" s="1"/>
      <c r="OQV317" s="1"/>
      <c r="OQW317" s="1"/>
      <c r="OQX317" s="1"/>
      <c r="OQY317" s="1"/>
      <c r="OQZ317" s="1"/>
      <c r="ORA317" s="1"/>
      <c r="ORB317" s="1"/>
      <c r="ORC317" s="1"/>
      <c r="ORD317" s="1"/>
      <c r="ORE317" s="1"/>
      <c r="ORF317" s="1"/>
      <c r="ORG317" s="1"/>
      <c r="ORH317" s="1"/>
      <c r="ORI317" s="1"/>
      <c r="ORJ317" s="1"/>
      <c r="ORK317" s="1"/>
      <c r="ORL317" s="1"/>
      <c r="ORM317" s="1"/>
      <c r="ORN317" s="1"/>
      <c r="ORO317" s="1"/>
      <c r="ORP317" s="1"/>
      <c r="ORQ317" s="1"/>
      <c r="ORR317" s="1"/>
      <c r="ORS317" s="1"/>
      <c r="ORT317" s="1"/>
      <c r="ORU317" s="1"/>
      <c r="ORV317" s="1"/>
      <c r="ORW317" s="1"/>
      <c r="ORX317" s="1"/>
      <c r="ORY317" s="1"/>
      <c r="ORZ317" s="1"/>
      <c r="OSA317" s="1"/>
      <c r="OSB317" s="1"/>
      <c r="OSC317" s="1"/>
      <c r="OSD317" s="1"/>
      <c r="OSE317" s="1"/>
      <c r="OSF317" s="1"/>
      <c r="OSG317" s="1"/>
      <c r="OSH317" s="1"/>
      <c r="OSI317" s="1"/>
      <c r="OSJ317" s="1"/>
      <c r="OSK317" s="1"/>
      <c r="OSL317" s="1"/>
      <c r="OSM317" s="1"/>
      <c r="OSN317" s="1"/>
      <c r="OSO317" s="1"/>
      <c r="OSP317" s="1"/>
      <c r="OSQ317" s="1"/>
      <c r="OSR317" s="1"/>
      <c r="OSS317" s="1"/>
      <c r="OST317" s="1"/>
      <c r="OSU317" s="1"/>
      <c r="OSV317" s="1"/>
      <c r="OSW317" s="1"/>
      <c r="OSX317" s="1"/>
      <c r="OSY317" s="1"/>
      <c r="OSZ317" s="1"/>
      <c r="OTA317" s="1"/>
      <c r="OTB317" s="1"/>
      <c r="OTC317" s="1"/>
      <c r="OTD317" s="1"/>
      <c r="OTE317" s="1"/>
      <c r="OTF317" s="1"/>
      <c r="OTG317" s="1"/>
      <c r="OTH317" s="1"/>
      <c r="OTI317" s="1"/>
      <c r="OTJ317" s="1"/>
      <c r="OTK317" s="1"/>
      <c r="OTL317" s="1"/>
      <c r="OTM317" s="1"/>
      <c r="OTN317" s="1"/>
      <c r="OTO317" s="1"/>
      <c r="OTP317" s="1"/>
      <c r="OTQ317" s="1"/>
      <c r="OTR317" s="1"/>
      <c r="OTS317" s="1"/>
      <c r="OTT317" s="1"/>
      <c r="OTU317" s="1"/>
      <c r="OTV317" s="1"/>
      <c r="OTW317" s="1"/>
      <c r="OTX317" s="1"/>
      <c r="OTY317" s="1"/>
      <c r="OTZ317" s="1"/>
      <c r="OUA317" s="1"/>
      <c r="OUB317" s="1"/>
      <c r="OUC317" s="1"/>
      <c r="OUD317" s="1"/>
      <c r="OUE317" s="1"/>
      <c r="OUF317" s="1"/>
      <c r="OUG317" s="1"/>
      <c r="OUH317" s="1"/>
      <c r="OUI317" s="1"/>
      <c r="OUJ317" s="1"/>
      <c r="OUK317" s="1"/>
      <c r="OUL317" s="1"/>
      <c r="OUM317" s="1"/>
      <c r="OUN317" s="1"/>
      <c r="OUO317" s="1"/>
      <c r="OUP317" s="1"/>
      <c r="OUQ317" s="1"/>
      <c r="OUR317" s="1"/>
      <c r="OUS317" s="1"/>
      <c r="OUT317" s="1"/>
      <c r="OUU317" s="1"/>
      <c r="OUV317" s="1"/>
      <c r="OUW317" s="1"/>
      <c r="OUX317" s="1"/>
      <c r="OUY317" s="1"/>
      <c r="OUZ317" s="1"/>
      <c r="OVA317" s="1"/>
      <c r="OVB317" s="1"/>
      <c r="OVC317" s="1"/>
      <c r="OVD317" s="1"/>
      <c r="OVE317" s="1"/>
      <c r="OVF317" s="1"/>
      <c r="OVG317" s="1"/>
      <c r="OVH317" s="1"/>
      <c r="OVI317" s="1"/>
      <c r="OVJ317" s="1"/>
      <c r="OVK317" s="1"/>
      <c r="OVL317" s="1"/>
      <c r="OVM317" s="1"/>
      <c r="OVN317" s="1"/>
      <c r="OVO317" s="1"/>
      <c r="OVP317" s="1"/>
      <c r="OVQ317" s="1"/>
      <c r="OVR317" s="1"/>
      <c r="OVS317" s="1"/>
      <c r="OVT317" s="1"/>
      <c r="OVU317" s="1"/>
      <c r="OVV317" s="1"/>
      <c r="OVW317" s="1"/>
      <c r="OVX317" s="1"/>
      <c r="OVY317" s="1"/>
      <c r="OVZ317" s="1"/>
      <c r="OWA317" s="1"/>
      <c r="OWB317" s="1"/>
      <c r="OWC317" s="1"/>
      <c r="OWD317" s="1"/>
      <c r="OWE317" s="1"/>
      <c r="OWF317" s="1"/>
      <c r="OWG317" s="1"/>
      <c r="OWH317" s="1"/>
      <c r="OWI317" s="1"/>
      <c r="OWJ317" s="1"/>
      <c r="OWK317" s="1"/>
      <c r="OWL317" s="1"/>
      <c r="OWM317" s="1"/>
      <c r="OWN317" s="1"/>
      <c r="OWO317" s="1"/>
      <c r="OWP317" s="1"/>
      <c r="OWQ317" s="1"/>
      <c r="OWR317" s="1"/>
      <c r="OWS317" s="1"/>
      <c r="OWT317" s="1"/>
      <c r="OWU317" s="1"/>
      <c r="OWV317" s="1"/>
      <c r="OWW317" s="1"/>
      <c r="OWX317" s="1"/>
      <c r="OWY317" s="1"/>
      <c r="OWZ317" s="1"/>
      <c r="OXA317" s="1"/>
      <c r="OXB317" s="1"/>
      <c r="OXC317" s="1"/>
      <c r="OXD317" s="1"/>
      <c r="OXE317" s="1"/>
      <c r="OXF317" s="1"/>
      <c r="OXG317" s="1"/>
      <c r="OXH317" s="1"/>
      <c r="OXI317" s="1"/>
      <c r="OXJ317" s="1"/>
      <c r="OXK317" s="1"/>
      <c r="OXL317" s="1"/>
      <c r="OXM317" s="1"/>
      <c r="OXN317" s="1"/>
      <c r="OXO317" s="1"/>
      <c r="OXP317" s="1"/>
      <c r="OXQ317" s="1"/>
      <c r="OXR317" s="1"/>
      <c r="OXS317" s="1"/>
      <c r="OXT317" s="1"/>
      <c r="OXU317" s="1"/>
      <c r="OXV317" s="1"/>
      <c r="OXW317" s="1"/>
      <c r="OXX317" s="1"/>
      <c r="OXY317" s="1"/>
      <c r="OXZ317" s="1"/>
      <c r="OYA317" s="1"/>
      <c r="OYB317" s="1"/>
      <c r="OYC317" s="1"/>
      <c r="OYD317" s="1"/>
      <c r="OYE317" s="1"/>
      <c r="OYF317" s="1"/>
      <c r="OYG317" s="1"/>
      <c r="OYH317" s="1"/>
      <c r="OYI317" s="1"/>
      <c r="OYJ317" s="1"/>
      <c r="OYK317" s="1"/>
      <c r="OYL317" s="1"/>
      <c r="OYM317" s="1"/>
      <c r="OYN317" s="1"/>
      <c r="OYO317" s="1"/>
      <c r="OYP317" s="1"/>
      <c r="OYQ317" s="1"/>
      <c r="OYR317" s="1"/>
      <c r="OYS317" s="1"/>
      <c r="OYT317" s="1"/>
      <c r="OYU317" s="1"/>
      <c r="OYV317" s="1"/>
      <c r="OYW317" s="1"/>
      <c r="OYX317" s="1"/>
      <c r="OYY317" s="1"/>
      <c r="OYZ317" s="1"/>
      <c r="OZA317" s="1"/>
      <c r="OZB317" s="1"/>
      <c r="OZC317" s="1"/>
      <c r="OZD317" s="1"/>
      <c r="OZE317" s="1"/>
      <c r="OZF317" s="1"/>
      <c r="OZG317" s="1"/>
      <c r="OZH317" s="1"/>
      <c r="OZI317" s="1"/>
      <c r="OZJ317" s="1"/>
      <c r="OZK317" s="1"/>
      <c r="OZL317" s="1"/>
      <c r="OZM317" s="1"/>
      <c r="OZN317" s="1"/>
      <c r="OZO317" s="1"/>
      <c r="OZP317" s="1"/>
      <c r="OZQ317" s="1"/>
      <c r="OZR317" s="1"/>
      <c r="OZS317" s="1"/>
      <c r="OZT317" s="1"/>
      <c r="OZU317" s="1"/>
      <c r="OZV317" s="1"/>
      <c r="OZW317" s="1"/>
      <c r="OZX317" s="1"/>
      <c r="OZY317" s="1"/>
      <c r="OZZ317" s="1"/>
      <c r="PAA317" s="1"/>
      <c r="PAB317" s="1"/>
      <c r="PAC317" s="1"/>
      <c r="PAD317" s="1"/>
      <c r="PAE317" s="1"/>
      <c r="PAF317" s="1"/>
      <c r="PAG317" s="1"/>
      <c r="PAH317" s="1"/>
      <c r="PAI317" s="1"/>
      <c r="PAJ317" s="1"/>
      <c r="PAK317" s="1"/>
      <c r="PAL317" s="1"/>
      <c r="PAM317" s="1"/>
      <c r="PAN317" s="1"/>
      <c r="PAO317" s="1"/>
      <c r="PAP317" s="1"/>
      <c r="PAQ317" s="1"/>
      <c r="PAR317" s="1"/>
      <c r="PAS317" s="1"/>
      <c r="PAT317" s="1"/>
      <c r="PAU317" s="1"/>
      <c r="PAV317" s="1"/>
      <c r="PAW317" s="1"/>
      <c r="PAX317" s="1"/>
      <c r="PAY317" s="1"/>
      <c r="PAZ317" s="1"/>
      <c r="PBA317" s="1"/>
      <c r="PBB317" s="1"/>
      <c r="PBC317" s="1"/>
      <c r="PBD317" s="1"/>
      <c r="PBE317" s="1"/>
      <c r="PBF317" s="1"/>
      <c r="PBG317" s="1"/>
      <c r="PBH317" s="1"/>
      <c r="PBI317" s="1"/>
      <c r="PBJ317" s="1"/>
      <c r="PBK317" s="1"/>
      <c r="PBL317" s="1"/>
      <c r="PBM317" s="1"/>
      <c r="PBN317" s="1"/>
      <c r="PBO317" s="1"/>
      <c r="PBP317" s="1"/>
      <c r="PBQ317" s="1"/>
      <c r="PBR317" s="1"/>
      <c r="PBS317" s="1"/>
      <c r="PBT317" s="1"/>
      <c r="PBU317" s="1"/>
      <c r="PBV317" s="1"/>
      <c r="PBW317" s="1"/>
      <c r="PBX317" s="1"/>
      <c r="PBY317" s="1"/>
      <c r="PBZ317" s="1"/>
      <c r="PCA317" s="1"/>
      <c r="PCB317" s="1"/>
      <c r="PCC317" s="1"/>
      <c r="PCD317" s="1"/>
      <c r="PCE317" s="1"/>
      <c r="PCF317" s="1"/>
      <c r="PCG317" s="1"/>
      <c r="PCH317" s="1"/>
      <c r="PCI317" s="1"/>
      <c r="PCJ317" s="1"/>
      <c r="PCK317" s="1"/>
      <c r="PCL317" s="1"/>
      <c r="PCM317" s="1"/>
      <c r="PCN317" s="1"/>
      <c r="PCO317" s="1"/>
      <c r="PCP317" s="1"/>
      <c r="PCQ317" s="1"/>
      <c r="PCR317" s="1"/>
      <c r="PCS317" s="1"/>
      <c r="PCT317" s="1"/>
      <c r="PCU317" s="1"/>
      <c r="PCV317" s="1"/>
      <c r="PCW317" s="1"/>
      <c r="PCX317" s="1"/>
      <c r="PCY317" s="1"/>
      <c r="PCZ317" s="1"/>
      <c r="PDA317" s="1"/>
      <c r="PDB317" s="1"/>
      <c r="PDC317" s="1"/>
      <c r="PDD317" s="1"/>
      <c r="PDE317" s="1"/>
      <c r="PDF317" s="1"/>
      <c r="PDG317" s="1"/>
      <c r="PDH317" s="1"/>
      <c r="PDI317" s="1"/>
      <c r="PDJ317" s="1"/>
      <c r="PDK317" s="1"/>
      <c r="PDL317" s="1"/>
      <c r="PDM317" s="1"/>
      <c r="PDN317" s="1"/>
      <c r="PDO317" s="1"/>
      <c r="PDP317" s="1"/>
      <c r="PDQ317" s="1"/>
      <c r="PDR317" s="1"/>
      <c r="PDS317" s="1"/>
      <c r="PDT317" s="1"/>
      <c r="PDU317" s="1"/>
      <c r="PDV317" s="1"/>
      <c r="PDW317" s="1"/>
      <c r="PDX317" s="1"/>
      <c r="PDY317" s="1"/>
      <c r="PDZ317" s="1"/>
      <c r="PEA317" s="1"/>
      <c r="PEB317" s="1"/>
      <c r="PEC317" s="1"/>
      <c r="PED317" s="1"/>
      <c r="PEE317" s="1"/>
      <c r="PEF317" s="1"/>
      <c r="PEG317" s="1"/>
      <c r="PEH317" s="1"/>
      <c r="PEI317" s="1"/>
      <c r="PEJ317" s="1"/>
      <c r="PEK317" s="1"/>
      <c r="PEL317" s="1"/>
      <c r="PEM317" s="1"/>
      <c r="PEN317" s="1"/>
      <c r="PEO317" s="1"/>
      <c r="PEP317" s="1"/>
      <c r="PEQ317" s="1"/>
      <c r="PER317" s="1"/>
      <c r="PES317" s="1"/>
      <c r="PET317" s="1"/>
      <c r="PEU317" s="1"/>
      <c r="PEV317" s="1"/>
      <c r="PEW317" s="1"/>
      <c r="PEX317" s="1"/>
      <c r="PEY317" s="1"/>
      <c r="PEZ317" s="1"/>
      <c r="PFA317" s="1"/>
      <c r="PFB317" s="1"/>
      <c r="PFC317" s="1"/>
      <c r="PFD317" s="1"/>
      <c r="PFE317" s="1"/>
      <c r="PFF317" s="1"/>
      <c r="PFG317" s="1"/>
      <c r="PFH317" s="1"/>
      <c r="PFI317" s="1"/>
      <c r="PFJ317" s="1"/>
      <c r="PFK317" s="1"/>
      <c r="PFL317" s="1"/>
      <c r="PFM317" s="1"/>
      <c r="PFN317" s="1"/>
      <c r="PFO317" s="1"/>
      <c r="PFP317" s="1"/>
      <c r="PFQ317" s="1"/>
      <c r="PFR317" s="1"/>
      <c r="PFS317" s="1"/>
      <c r="PFT317" s="1"/>
      <c r="PFU317" s="1"/>
      <c r="PFV317" s="1"/>
      <c r="PFW317" s="1"/>
      <c r="PFX317" s="1"/>
      <c r="PFY317" s="1"/>
      <c r="PFZ317" s="1"/>
      <c r="PGA317" s="1"/>
      <c r="PGB317" s="1"/>
      <c r="PGC317" s="1"/>
      <c r="PGD317" s="1"/>
      <c r="PGE317" s="1"/>
      <c r="PGF317" s="1"/>
      <c r="PGG317" s="1"/>
      <c r="PGH317" s="1"/>
      <c r="PGI317" s="1"/>
      <c r="PGJ317" s="1"/>
      <c r="PGK317" s="1"/>
      <c r="PGL317" s="1"/>
      <c r="PGM317" s="1"/>
      <c r="PGN317" s="1"/>
      <c r="PGO317" s="1"/>
      <c r="PGP317" s="1"/>
      <c r="PGQ317" s="1"/>
      <c r="PGR317" s="1"/>
      <c r="PGS317" s="1"/>
      <c r="PGT317" s="1"/>
      <c r="PGU317" s="1"/>
      <c r="PGV317" s="1"/>
      <c r="PGW317" s="1"/>
      <c r="PGX317" s="1"/>
      <c r="PGY317" s="1"/>
      <c r="PGZ317" s="1"/>
      <c r="PHA317" s="1"/>
      <c r="PHB317" s="1"/>
      <c r="PHC317" s="1"/>
      <c r="PHD317" s="1"/>
      <c r="PHE317" s="1"/>
      <c r="PHF317" s="1"/>
      <c r="PHG317" s="1"/>
      <c r="PHH317" s="1"/>
      <c r="PHI317" s="1"/>
      <c r="PHJ317" s="1"/>
      <c r="PHK317" s="1"/>
      <c r="PHL317" s="1"/>
      <c r="PHM317" s="1"/>
      <c r="PHN317" s="1"/>
      <c r="PHO317" s="1"/>
      <c r="PHP317" s="1"/>
      <c r="PHQ317" s="1"/>
      <c r="PHR317" s="1"/>
      <c r="PHS317" s="1"/>
      <c r="PHT317" s="1"/>
      <c r="PHU317" s="1"/>
      <c r="PHV317" s="1"/>
      <c r="PHW317" s="1"/>
      <c r="PHX317" s="1"/>
      <c r="PHY317" s="1"/>
      <c r="PHZ317" s="1"/>
      <c r="PIA317" s="1"/>
      <c r="PIB317" s="1"/>
      <c r="PIC317" s="1"/>
      <c r="PID317" s="1"/>
      <c r="PIE317" s="1"/>
      <c r="PIF317" s="1"/>
      <c r="PIG317" s="1"/>
      <c r="PIH317" s="1"/>
      <c r="PII317" s="1"/>
      <c r="PIJ317" s="1"/>
      <c r="PIK317" s="1"/>
      <c r="PIL317" s="1"/>
      <c r="PIM317" s="1"/>
      <c r="PIN317" s="1"/>
      <c r="PIO317" s="1"/>
      <c r="PIP317" s="1"/>
      <c r="PIQ317" s="1"/>
      <c r="PIR317" s="1"/>
      <c r="PIS317" s="1"/>
      <c r="PIT317" s="1"/>
      <c r="PIU317" s="1"/>
      <c r="PIV317" s="1"/>
      <c r="PIW317" s="1"/>
      <c r="PIX317" s="1"/>
      <c r="PIY317" s="1"/>
      <c r="PIZ317" s="1"/>
      <c r="PJA317" s="1"/>
      <c r="PJB317" s="1"/>
      <c r="PJC317" s="1"/>
      <c r="PJD317" s="1"/>
      <c r="PJE317" s="1"/>
      <c r="PJF317" s="1"/>
      <c r="PJG317" s="1"/>
      <c r="PJH317" s="1"/>
      <c r="PJI317" s="1"/>
      <c r="PJJ317" s="1"/>
      <c r="PJK317" s="1"/>
      <c r="PJL317" s="1"/>
      <c r="PJM317" s="1"/>
      <c r="PJN317" s="1"/>
      <c r="PJO317" s="1"/>
      <c r="PJP317" s="1"/>
      <c r="PJQ317" s="1"/>
      <c r="PJR317" s="1"/>
      <c r="PJS317" s="1"/>
      <c r="PJT317" s="1"/>
      <c r="PJU317" s="1"/>
      <c r="PJV317" s="1"/>
      <c r="PJW317" s="1"/>
      <c r="PJX317" s="1"/>
      <c r="PJY317" s="1"/>
      <c r="PJZ317" s="1"/>
      <c r="PKA317" s="1"/>
      <c r="PKB317" s="1"/>
      <c r="PKC317" s="1"/>
      <c r="PKD317" s="1"/>
      <c r="PKE317" s="1"/>
      <c r="PKF317" s="1"/>
      <c r="PKG317" s="1"/>
      <c r="PKH317" s="1"/>
      <c r="PKI317" s="1"/>
      <c r="PKJ317" s="1"/>
      <c r="PKK317" s="1"/>
      <c r="PKL317" s="1"/>
      <c r="PKM317" s="1"/>
      <c r="PKN317" s="1"/>
      <c r="PKO317" s="1"/>
      <c r="PKP317" s="1"/>
      <c r="PKQ317" s="1"/>
      <c r="PKR317" s="1"/>
      <c r="PKS317" s="1"/>
      <c r="PKT317" s="1"/>
      <c r="PKU317" s="1"/>
      <c r="PKV317" s="1"/>
      <c r="PKW317" s="1"/>
      <c r="PKX317" s="1"/>
      <c r="PKY317" s="1"/>
      <c r="PKZ317" s="1"/>
      <c r="PLA317" s="1"/>
      <c r="PLB317" s="1"/>
      <c r="PLC317" s="1"/>
      <c r="PLD317" s="1"/>
      <c r="PLE317" s="1"/>
      <c r="PLF317" s="1"/>
      <c r="PLG317" s="1"/>
      <c r="PLH317" s="1"/>
      <c r="PLI317" s="1"/>
      <c r="PLJ317" s="1"/>
      <c r="PLK317" s="1"/>
      <c r="PLL317" s="1"/>
      <c r="PLM317" s="1"/>
      <c r="PLN317" s="1"/>
      <c r="PLO317" s="1"/>
      <c r="PLP317" s="1"/>
      <c r="PLQ317" s="1"/>
      <c r="PLR317" s="1"/>
      <c r="PLS317" s="1"/>
      <c r="PLT317" s="1"/>
      <c r="PLU317" s="1"/>
      <c r="PLV317" s="1"/>
      <c r="PLW317" s="1"/>
      <c r="PLX317" s="1"/>
      <c r="PLY317" s="1"/>
      <c r="PLZ317" s="1"/>
      <c r="PMA317" s="1"/>
      <c r="PMB317" s="1"/>
      <c r="PMC317" s="1"/>
      <c r="PMD317" s="1"/>
      <c r="PME317" s="1"/>
      <c r="PMF317" s="1"/>
      <c r="PMG317" s="1"/>
      <c r="PMH317" s="1"/>
      <c r="PMI317" s="1"/>
      <c r="PMJ317" s="1"/>
      <c r="PMK317" s="1"/>
      <c r="PML317" s="1"/>
      <c r="PMM317" s="1"/>
      <c r="PMN317" s="1"/>
      <c r="PMO317" s="1"/>
      <c r="PMP317" s="1"/>
      <c r="PMQ317" s="1"/>
      <c r="PMR317" s="1"/>
      <c r="PMS317" s="1"/>
      <c r="PMT317" s="1"/>
      <c r="PMU317" s="1"/>
      <c r="PMV317" s="1"/>
      <c r="PMW317" s="1"/>
      <c r="PMX317" s="1"/>
      <c r="PMY317" s="1"/>
      <c r="PMZ317" s="1"/>
      <c r="PNA317" s="1"/>
      <c r="PNB317" s="1"/>
      <c r="PNC317" s="1"/>
      <c r="PND317" s="1"/>
      <c r="PNE317" s="1"/>
      <c r="PNF317" s="1"/>
      <c r="PNG317" s="1"/>
      <c r="PNH317" s="1"/>
      <c r="PNI317" s="1"/>
      <c r="PNJ317" s="1"/>
      <c r="PNK317" s="1"/>
      <c r="PNL317" s="1"/>
      <c r="PNM317" s="1"/>
      <c r="PNN317" s="1"/>
      <c r="PNO317" s="1"/>
      <c r="PNP317" s="1"/>
      <c r="PNQ317" s="1"/>
      <c r="PNR317" s="1"/>
      <c r="PNS317" s="1"/>
      <c r="PNT317" s="1"/>
      <c r="PNU317" s="1"/>
      <c r="PNV317" s="1"/>
      <c r="PNW317" s="1"/>
      <c r="PNX317" s="1"/>
      <c r="PNY317" s="1"/>
      <c r="PNZ317" s="1"/>
      <c r="POA317" s="1"/>
      <c r="POB317" s="1"/>
      <c r="POC317" s="1"/>
      <c r="POD317" s="1"/>
      <c r="POE317" s="1"/>
      <c r="POF317" s="1"/>
      <c r="POG317" s="1"/>
      <c r="POH317" s="1"/>
      <c r="POI317" s="1"/>
      <c r="POJ317" s="1"/>
      <c r="POK317" s="1"/>
      <c r="POL317" s="1"/>
      <c r="POM317" s="1"/>
      <c r="PON317" s="1"/>
      <c r="POO317" s="1"/>
      <c r="POP317" s="1"/>
      <c r="POQ317" s="1"/>
      <c r="POR317" s="1"/>
      <c r="POS317" s="1"/>
      <c r="POT317" s="1"/>
      <c r="POU317" s="1"/>
      <c r="POV317" s="1"/>
      <c r="POW317" s="1"/>
      <c r="POX317" s="1"/>
      <c r="POY317" s="1"/>
      <c r="POZ317" s="1"/>
      <c r="PPA317" s="1"/>
      <c r="PPB317" s="1"/>
      <c r="PPC317" s="1"/>
      <c r="PPD317" s="1"/>
      <c r="PPE317" s="1"/>
      <c r="PPF317" s="1"/>
      <c r="PPG317" s="1"/>
      <c r="PPH317" s="1"/>
      <c r="PPI317" s="1"/>
      <c r="PPJ317" s="1"/>
      <c r="PPK317" s="1"/>
      <c r="PPL317" s="1"/>
      <c r="PPM317" s="1"/>
      <c r="PPN317" s="1"/>
      <c r="PPO317" s="1"/>
      <c r="PPP317" s="1"/>
      <c r="PPQ317" s="1"/>
      <c r="PPR317" s="1"/>
      <c r="PPS317" s="1"/>
      <c r="PPT317" s="1"/>
      <c r="PPU317" s="1"/>
      <c r="PPV317" s="1"/>
      <c r="PPW317" s="1"/>
      <c r="PPX317" s="1"/>
      <c r="PPY317" s="1"/>
      <c r="PPZ317" s="1"/>
      <c r="PQA317" s="1"/>
      <c r="PQB317" s="1"/>
      <c r="PQC317" s="1"/>
      <c r="PQD317" s="1"/>
      <c r="PQE317" s="1"/>
      <c r="PQF317" s="1"/>
      <c r="PQG317" s="1"/>
      <c r="PQH317" s="1"/>
      <c r="PQI317" s="1"/>
      <c r="PQJ317" s="1"/>
      <c r="PQK317" s="1"/>
      <c r="PQL317" s="1"/>
      <c r="PQM317" s="1"/>
      <c r="PQN317" s="1"/>
      <c r="PQO317" s="1"/>
      <c r="PQP317" s="1"/>
      <c r="PQQ317" s="1"/>
      <c r="PQR317" s="1"/>
      <c r="PQS317" s="1"/>
      <c r="PQT317" s="1"/>
      <c r="PQU317" s="1"/>
      <c r="PQV317" s="1"/>
      <c r="PQW317" s="1"/>
      <c r="PQX317" s="1"/>
      <c r="PQY317" s="1"/>
      <c r="PQZ317" s="1"/>
      <c r="PRA317" s="1"/>
      <c r="PRB317" s="1"/>
      <c r="PRC317" s="1"/>
      <c r="PRD317" s="1"/>
      <c r="PRE317" s="1"/>
      <c r="PRF317" s="1"/>
      <c r="PRG317" s="1"/>
      <c r="PRH317" s="1"/>
      <c r="PRI317" s="1"/>
      <c r="PRJ317" s="1"/>
      <c r="PRK317" s="1"/>
      <c r="PRL317" s="1"/>
      <c r="PRM317" s="1"/>
      <c r="PRN317" s="1"/>
      <c r="PRO317" s="1"/>
      <c r="PRP317" s="1"/>
      <c r="PRQ317" s="1"/>
      <c r="PRR317" s="1"/>
      <c r="PRS317" s="1"/>
      <c r="PRT317" s="1"/>
      <c r="PRU317" s="1"/>
      <c r="PRV317" s="1"/>
      <c r="PRW317" s="1"/>
      <c r="PRX317" s="1"/>
      <c r="PRY317" s="1"/>
      <c r="PRZ317" s="1"/>
      <c r="PSA317" s="1"/>
      <c r="PSB317" s="1"/>
      <c r="PSC317" s="1"/>
      <c r="PSD317" s="1"/>
      <c r="PSE317" s="1"/>
      <c r="PSF317" s="1"/>
      <c r="PSG317" s="1"/>
      <c r="PSH317" s="1"/>
      <c r="PSI317" s="1"/>
      <c r="PSJ317" s="1"/>
      <c r="PSK317" s="1"/>
      <c r="PSL317" s="1"/>
      <c r="PSM317" s="1"/>
      <c r="PSN317" s="1"/>
      <c r="PSO317" s="1"/>
      <c r="PSP317" s="1"/>
      <c r="PSQ317" s="1"/>
      <c r="PSR317" s="1"/>
      <c r="PSS317" s="1"/>
      <c r="PST317" s="1"/>
      <c r="PSU317" s="1"/>
      <c r="PSV317" s="1"/>
      <c r="PSW317" s="1"/>
      <c r="PSX317" s="1"/>
      <c r="PSY317" s="1"/>
      <c r="PSZ317" s="1"/>
      <c r="PTA317" s="1"/>
      <c r="PTB317" s="1"/>
      <c r="PTC317" s="1"/>
      <c r="PTD317" s="1"/>
      <c r="PTE317" s="1"/>
      <c r="PTF317" s="1"/>
      <c r="PTG317" s="1"/>
      <c r="PTH317" s="1"/>
      <c r="PTI317" s="1"/>
      <c r="PTJ317" s="1"/>
      <c r="PTK317" s="1"/>
      <c r="PTL317" s="1"/>
      <c r="PTM317" s="1"/>
      <c r="PTN317" s="1"/>
      <c r="PTO317" s="1"/>
      <c r="PTP317" s="1"/>
      <c r="PTQ317" s="1"/>
      <c r="PTR317" s="1"/>
      <c r="PTS317" s="1"/>
      <c r="PTT317" s="1"/>
      <c r="PTU317" s="1"/>
      <c r="PTV317" s="1"/>
      <c r="PTW317" s="1"/>
      <c r="PTX317" s="1"/>
      <c r="PTY317" s="1"/>
      <c r="PTZ317" s="1"/>
      <c r="PUA317" s="1"/>
      <c r="PUB317" s="1"/>
      <c r="PUC317" s="1"/>
      <c r="PUD317" s="1"/>
      <c r="PUE317" s="1"/>
      <c r="PUF317" s="1"/>
      <c r="PUG317" s="1"/>
      <c r="PUH317" s="1"/>
      <c r="PUI317" s="1"/>
      <c r="PUJ317" s="1"/>
      <c r="PUK317" s="1"/>
      <c r="PUL317" s="1"/>
      <c r="PUM317" s="1"/>
      <c r="PUN317" s="1"/>
      <c r="PUO317" s="1"/>
      <c r="PUP317" s="1"/>
      <c r="PUQ317" s="1"/>
      <c r="PUR317" s="1"/>
      <c r="PUS317" s="1"/>
      <c r="PUT317" s="1"/>
      <c r="PUU317" s="1"/>
      <c r="PUV317" s="1"/>
      <c r="PUW317" s="1"/>
      <c r="PUX317" s="1"/>
      <c r="PUY317" s="1"/>
      <c r="PUZ317" s="1"/>
      <c r="PVA317" s="1"/>
      <c r="PVB317" s="1"/>
      <c r="PVC317" s="1"/>
      <c r="PVD317" s="1"/>
      <c r="PVE317" s="1"/>
      <c r="PVF317" s="1"/>
      <c r="PVG317" s="1"/>
      <c r="PVH317" s="1"/>
      <c r="PVI317" s="1"/>
      <c r="PVJ317" s="1"/>
      <c r="PVK317" s="1"/>
      <c r="PVL317" s="1"/>
      <c r="PVM317" s="1"/>
      <c r="PVN317" s="1"/>
      <c r="PVO317" s="1"/>
      <c r="PVP317" s="1"/>
      <c r="PVQ317" s="1"/>
      <c r="PVR317" s="1"/>
      <c r="PVS317" s="1"/>
      <c r="PVT317" s="1"/>
      <c r="PVU317" s="1"/>
      <c r="PVV317" s="1"/>
      <c r="PVW317" s="1"/>
      <c r="PVX317" s="1"/>
      <c r="PVY317" s="1"/>
      <c r="PVZ317" s="1"/>
      <c r="PWA317" s="1"/>
      <c r="PWB317" s="1"/>
      <c r="PWC317" s="1"/>
      <c r="PWD317" s="1"/>
      <c r="PWE317" s="1"/>
      <c r="PWF317" s="1"/>
      <c r="PWG317" s="1"/>
      <c r="PWH317" s="1"/>
      <c r="PWI317" s="1"/>
      <c r="PWJ317" s="1"/>
      <c r="PWK317" s="1"/>
      <c r="PWL317" s="1"/>
      <c r="PWM317" s="1"/>
      <c r="PWN317" s="1"/>
      <c r="PWO317" s="1"/>
      <c r="PWP317" s="1"/>
      <c r="PWQ317" s="1"/>
      <c r="PWR317" s="1"/>
      <c r="PWS317" s="1"/>
      <c r="PWT317" s="1"/>
      <c r="PWU317" s="1"/>
      <c r="PWV317" s="1"/>
      <c r="PWW317" s="1"/>
      <c r="PWX317" s="1"/>
      <c r="PWY317" s="1"/>
      <c r="PWZ317" s="1"/>
      <c r="PXA317" s="1"/>
      <c r="PXB317" s="1"/>
      <c r="PXC317" s="1"/>
      <c r="PXD317" s="1"/>
      <c r="PXE317" s="1"/>
      <c r="PXF317" s="1"/>
      <c r="PXG317" s="1"/>
      <c r="PXH317" s="1"/>
      <c r="PXI317" s="1"/>
      <c r="PXJ317" s="1"/>
      <c r="PXK317" s="1"/>
      <c r="PXL317" s="1"/>
      <c r="PXM317" s="1"/>
      <c r="PXN317" s="1"/>
      <c r="PXO317" s="1"/>
      <c r="PXP317" s="1"/>
      <c r="PXQ317" s="1"/>
      <c r="PXR317" s="1"/>
      <c r="PXS317" s="1"/>
      <c r="PXT317" s="1"/>
      <c r="PXU317" s="1"/>
      <c r="PXV317" s="1"/>
      <c r="PXW317" s="1"/>
      <c r="PXX317" s="1"/>
      <c r="PXY317" s="1"/>
      <c r="PXZ317" s="1"/>
      <c r="PYA317" s="1"/>
      <c r="PYB317" s="1"/>
      <c r="PYC317" s="1"/>
      <c r="PYD317" s="1"/>
      <c r="PYE317" s="1"/>
      <c r="PYF317" s="1"/>
      <c r="PYG317" s="1"/>
      <c r="PYH317" s="1"/>
      <c r="PYI317" s="1"/>
      <c r="PYJ317" s="1"/>
      <c r="PYK317" s="1"/>
      <c r="PYL317" s="1"/>
      <c r="PYM317" s="1"/>
      <c r="PYN317" s="1"/>
      <c r="PYO317" s="1"/>
      <c r="PYP317" s="1"/>
      <c r="PYQ317" s="1"/>
      <c r="PYR317" s="1"/>
      <c r="PYS317" s="1"/>
      <c r="PYT317" s="1"/>
      <c r="PYU317" s="1"/>
      <c r="PYV317" s="1"/>
      <c r="PYW317" s="1"/>
      <c r="PYX317" s="1"/>
      <c r="PYY317" s="1"/>
      <c r="PYZ317" s="1"/>
      <c r="PZA317" s="1"/>
      <c r="PZB317" s="1"/>
      <c r="PZC317" s="1"/>
      <c r="PZD317" s="1"/>
      <c r="PZE317" s="1"/>
      <c r="PZF317" s="1"/>
      <c r="PZG317" s="1"/>
      <c r="PZH317" s="1"/>
      <c r="PZI317" s="1"/>
      <c r="PZJ317" s="1"/>
      <c r="PZK317" s="1"/>
      <c r="PZL317" s="1"/>
      <c r="PZM317" s="1"/>
      <c r="PZN317" s="1"/>
      <c r="PZO317" s="1"/>
      <c r="PZP317" s="1"/>
      <c r="PZQ317" s="1"/>
      <c r="PZR317" s="1"/>
      <c r="PZS317" s="1"/>
      <c r="PZT317" s="1"/>
      <c r="PZU317" s="1"/>
      <c r="PZV317" s="1"/>
      <c r="PZW317" s="1"/>
      <c r="PZX317" s="1"/>
      <c r="PZY317" s="1"/>
      <c r="PZZ317" s="1"/>
      <c r="QAA317" s="1"/>
      <c r="QAB317" s="1"/>
      <c r="QAC317" s="1"/>
      <c r="QAD317" s="1"/>
      <c r="QAE317" s="1"/>
      <c r="QAF317" s="1"/>
      <c r="QAG317" s="1"/>
      <c r="QAH317" s="1"/>
      <c r="QAI317" s="1"/>
      <c r="QAJ317" s="1"/>
      <c r="QAK317" s="1"/>
      <c r="QAL317" s="1"/>
      <c r="QAM317" s="1"/>
      <c r="QAN317" s="1"/>
      <c r="QAO317" s="1"/>
      <c r="QAP317" s="1"/>
      <c r="QAQ317" s="1"/>
      <c r="QAR317" s="1"/>
      <c r="QAS317" s="1"/>
      <c r="QAT317" s="1"/>
      <c r="QAU317" s="1"/>
      <c r="QAV317" s="1"/>
      <c r="QAW317" s="1"/>
      <c r="QAX317" s="1"/>
      <c r="QAY317" s="1"/>
      <c r="QAZ317" s="1"/>
      <c r="QBA317" s="1"/>
      <c r="QBB317" s="1"/>
      <c r="QBC317" s="1"/>
      <c r="QBD317" s="1"/>
      <c r="QBE317" s="1"/>
      <c r="QBF317" s="1"/>
      <c r="QBG317" s="1"/>
      <c r="QBH317" s="1"/>
      <c r="QBI317" s="1"/>
      <c r="QBJ317" s="1"/>
      <c r="QBK317" s="1"/>
      <c r="QBL317" s="1"/>
      <c r="QBM317" s="1"/>
      <c r="QBN317" s="1"/>
      <c r="QBO317" s="1"/>
      <c r="QBP317" s="1"/>
      <c r="QBQ317" s="1"/>
      <c r="QBR317" s="1"/>
      <c r="QBS317" s="1"/>
      <c r="QBT317" s="1"/>
      <c r="QBU317" s="1"/>
      <c r="QBV317" s="1"/>
      <c r="QBW317" s="1"/>
      <c r="QBX317" s="1"/>
      <c r="QBY317" s="1"/>
      <c r="QBZ317" s="1"/>
      <c r="QCA317" s="1"/>
      <c r="QCB317" s="1"/>
      <c r="QCC317" s="1"/>
      <c r="QCD317" s="1"/>
      <c r="QCE317" s="1"/>
      <c r="QCF317" s="1"/>
      <c r="QCG317" s="1"/>
      <c r="QCH317" s="1"/>
      <c r="QCI317" s="1"/>
      <c r="QCJ317" s="1"/>
      <c r="QCK317" s="1"/>
      <c r="QCL317" s="1"/>
      <c r="QCM317" s="1"/>
      <c r="QCN317" s="1"/>
      <c r="QCO317" s="1"/>
      <c r="QCP317" s="1"/>
      <c r="QCQ317" s="1"/>
      <c r="QCR317" s="1"/>
      <c r="QCS317" s="1"/>
      <c r="QCT317" s="1"/>
      <c r="QCU317" s="1"/>
      <c r="QCV317" s="1"/>
      <c r="QCW317" s="1"/>
      <c r="QCX317" s="1"/>
      <c r="QCY317" s="1"/>
      <c r="QCZ317" s="1"/>
      <c r="QDA317" s="1"/>
      <c r="QDB317" s="1"/>
      <c r="QDC317" s="1"/>
      <c r="QDD317" s="1"/>
      <c r="QDE317" s="1"/>
      <c r="QDF317" s="1"/>
      <c r="QDG317" s="1"/>
      <c r="QDH317" s="1"/>
      <c r="QDI317" s="1"/>
      <c r="QDJ317" s="1"/>
      <c r="QDK317" s="1"/>
      <c r="QDL317" s="1"/>
      <c r="QDM317" s="1"/>
      <c r="QDN317" s="1"/>
      <c r="QDO317" s="1"/>
      <c r="QDP317" s="1"/>
      <c r="QDQ317" s="1"/>
      <c r="QDR317" s="1"/>
      <c r="QDS317" s="1"/>
      <c r="QDT317" s="1"/>
      <c r="QDU317" s="1"/>
      <c r="QDV317" s="1"/>
      <c r="QDW317" s="1"/>
      <c r="QDX317" s="1"/>
      <c r="QDY317" s="1"/>
      <c r="QDZ317" s="1"/>
      <c r="QEA317" s="1"/>
      <c r="QEB317" s="1"/>
      <c r="QEC317" s="1"/>
      <c r="QED317" s="1"/>
      <c r="QEE317" s="1"/>
      <c r="QEF317" s="1"/>
      <c r="QEG317" s="1"/>
      <c r="QEH317" s="1"/>
      <c r="QEI317" s="1"/>
      <c r="QEJ317" s="1"/>
      <c r="QEK317" s="1"/>
      <c r="QEL317" s="1"/>
      <c r="QEM317" s="1"/>
      <c r="QEN317" s="1"/>
      <c r="QEO317" s="1"/>
      <c r="QEP317" s="1"/>
      <c r="QEQ317" s="1"/>
      <c r="QER317" s="1"/>
      <c r="QES317" s="1"/>
      <c r="QET317" s="1"/>
      <c r="QEU317" s="1"/>
      <c r="QEV317" s="1"/>
      <c r="QEW317" s="1"/>
      <c r="QEX317" s="1"/>
      <c r="QEY317" s="1"/>
      <c r="QEZ317" s="1"/>
      <c r="QFA317" s="1"/>
      <c r="QFB317" s="1"/>
      <c r="QFC317" s="1"/>
      <c r="QFD317" s="1"/>
      <c r="QFE317" s="1"/>
      <c r="QFF317" s="1"/>
      <c r="QFG317" s="1"/>
      <c r="QFH317" s="1"/>
      <c r="QFI317" s="1"/>
      <c r="QFJ317" s="1"/>
      <c r="QFK317" s="1"/>
      <c r="QFL317" s="1"/>
      <c r="QFM317" s="1"/>
      <c r="QFN317" s="1"/>
      <c r="QFO317" s="1"/>
      <c r="QFP317" s="1"/>
      <c r="QFQ317" s="1"/>
      <c r="QFR317" s="1"/>
      <c r="QFS317" s="1"/>
      <c r="QFT317" s="1"/>
      <c r="QFU317" s="1"/>
      <c r="QFV317" s="1"/>
      <c r="QFW317" s="1"/>
      <c r="QFX317" s="1"/>
      <c r="QFY317" s="1"/>
      <c r="QFZ317" s="1"/>
      <c r="QGA317" s="1"/>
      <c r="QGB317" s="1"/>
      <c r="QGC317" s="1"/>
      <c r="QGD317" s="1"/>
      <c r="QGE317" s="1"/>
      <c r="QGF317" s="1"/>
      <c r="QGG317" s="1"/>
      <c r="QGH317" s="1"/>
      <c r="QGI317" s="1"/>
      <c r="QGJ317" s="1"/>
      <c r="QGK317" s="1"/>
      <c r="QGL317" s="1"/>
      <c r="QGM317" s="1"/>
      <c r="QGN317" s="1"/>
      <c r="QGO317" s="1"/>
      <c r="QGP317" s="1"/>
      <c r="QGQ317" s="1"/>
      <c r="QGR317" s="1"/>
      <c r="QGS317" s="1"/>
      <c r="QGT317" s="1"/>
      <c r="QGU317" s="1"/>
      <c r="QGV317" s="1"/>
      <c r="QGW317" s="1"/>
      <c r="QGX317" s="1"/>
      <c r="QGY317" s="1"/>
      <c r="QGZ317" s="1"/>
      <c r="QHA317" s="1"/>
      <c r="QHB317" s="1"/>
      <c r="QHC317" s="1"/>
      <c r="QHD317" s="1"/>
      <c r="QHE317" s="1"/>
      <c r="QHF317" s="1"/>
      <c r="QHG317" s="1"/>
      <c r="QHH317" s="1"/>
      <c r="QHI317" s="1"/>
      <c r="QHJ317" s="1"/>
      <c r="QHK317" s="1"/>
      <c r="QHL317" s="1"/>
      <c r="QHM317" s="1"/>
      <c r="QHN317" s="1"/>
      <c r="QHO317" s="1"/>
      <c r="QHP317" s="1"/>
      <c r="QHQ317" s="1"/>
      <c r="QHR317" s="1"/>
      <c r="QHS317" s="1"/>
      <c r="QHT317" s="1"/>
      <c r="QHU317" s="1"/>
      <c r="QHV317" s="1"/>
      <c r="QHW317" s="1"/>
      <c r="QHX317" s="1"/>
      <c r="QHY317" s="1"/>
      <c r="QHZ317" s="1"/>
      <c r="QIA317" s="1"/>
      <c r="QIB317" s="1"/>
      <c r="QIC317" s="1"/>
      <c r="QID317" s="1"/>
      <c r="QIE317" s="1"/>
      <c r="QIF317" s="1"/>
      <c r="QIG317" s="1"/>
      <c r="QIH317" s="1"/>
      <c r="QII317" s="1"/>
      <c r="QIJ317" s="1"/>
      <c r="QIK317" s="1"/>
      <c r="QIL317" s="1"/>
      <c r="QIM317" s="1"/>
      <c r="QIN317" s="1"/>
      <c r="QIO317" s="1"/>
      <c r="QIP317" s="1"/>
      <c r="QIQ317" s="1"/>
      <c r="QIR317" s="1"/>
      <c r="QIS317" s="1"/>
      <c r="QIT317" s="1"/>
      <c r="QIU317" s="1"/>
      <c r="QIV317" s="1"/>
      <c r="QIW317" s="1"/>
      <c r="QIX317" s="1"/>
      <c r="QIY317" s="1"/>
      <c r="QIZ317" s="1"/>
      <c r="QJA317" s="1"/>
      <c r="QJB317" s="1"/>
      <c r="QJC317" s="1"/>
      <c r="QJD317" s="1"/>
      <c r="QJE317" s="1"/>
      <c r="QJF317" s="1"/>
      <c r="QJG317" s="1"/>
      <c r="QJH317" s="1"/>
      <c r="QJI317" s="1"/>
      <c r="QJJ317" s="1"/>
      <c r="QJK317" s="1"/>
      <c r="QJL317" s="1"/>
      <c r="QJM317" s="1"/>
      <c r="QJN317" s="1"/>
      <c r="QJO317" s="1"/>
      <c r="QJP317" s="1"/>
      <c r="QJQ317" s="1"/>
      <c r="QJR317" s="1"/>
      <c r="QJS317" s="1"/>
      <c r="QJT317" s="1"/>
      <c r="QJU317" s="1"/>
      <c r="QJV317" s="1"/>
      <c r="QJW317" s="1"/>
      <c r="QJX317" s="1"/>
      <c r="QJY317" s="1"/>
      <c r="QJZ317" s="1"/>
      <c r="QKA317" s="1"/>
      <c r="QKB317" s="1"/>
      <c r="QKC317" s="1"/>
      <c r="QKD317" s="1"/>
      <c r="QKE317" s="1"/>
      <c r="QKF317" s="1"/>
      <c r="QKG317" s="1"/>
      <c r="QKH317" s="1"/>
      <c r="QKI317" s="1"/>
      <c r="QKJ317" s="1"/>
      <c r="QKK317" s="1"/>
      <c r="QKL317" s="1"/>
      <c r="QKM317" s="1"/>
      <c r="QKN317" s="1"/>
      <c r="QKO317" s="1"/>
      <c r="QKP317" s="1"/>
      <c r="QKQ317" s="1"/>
      <c r="QKR317" s="1"/>
      <c r="QKS317" s="1"/>
      <c r="QKT317" s="1"/>
      <c r="QKU317" s="1"/>
      <c r="QKV317" s="1"/>
      <c r="QKW317" s="1"/>
      <c r="QKX317" s="1"/>
      <c r="QKY317" s="1"/>
      <c r="QKZ317" s="1"/>
      <c r="QLA317" s="1"/>
      <c r="QLB317" s="1"/>
      <c r="QLC317" s="1"/>
      <c r="QLD317" s="1"/>
      <c r="QLE317" s="1"/>
      <c r="QLF317" s="1"/>
      <c r="QLG317" s="1"/>
      <c r="QLH317" s="1"/>
      <c r="QLI317" s="1"/>
      <c r="QLJ317" s="1"/>
      <c r="QLK317" s="1"/>
      <c r="QLL317" s="1"/>
      <c r="QLM317" s="1"/>
      <c r="QLN317" s="1"/>
      <c r="QLO317" s="1"/>
      <c r="QLP317" s="1"/>
      <c r="QLQ317" s="1"/>
      <c r="QLR317" s="1"/>
      <c r="QLS317" s="1"/>
      <c r="QLT317" s="1"/>
      <c r="QLU317" s="1"/>
      <c r="QLV317" s="1"/>
      <c r="QLW317" s="1"/>
      <c r="QLX317" s="1"/>
      <c r="QLY317" s="1"/>
      <c r="QLZ317" s="1"/>
      <c r="QMA317" s="1"/>
      <c r="QMB317" s="1"/>
      <c r="QMC317" s="1"/>
      <c r="QMD317" s="1"/>
      <c r="QME317" s="1"/>
      <c r="QMF317" s="1"/>
      <c r="QMG317" s="1"/>
      <c r="QMH317" s="1"/>
      <c r="QMI317" s="1"/>
      <c r="QMJ317" s="1"/>
      <c r="QMK317" s="1"/>
      <c r="QML317" s="1"/>
      <c r="QMM317" s="1"/>
      <c r="QMN317" s="1"/>
      <c r="QMO317" s="1"/>
      <c r="QMP317" s="1"/>
      <c r="QMQ317" s="1"/>
      <c r="QMR317" s="1"/>
      <c r="QMS317" s="1"/>
      <c r="QMT317" s="1"/>
      <c r="QMU317" s="1"/>
      <c r="QMV317" s="1"/>
      <c r="QMW317" s="1"/>
      <c r="QMX317" s="1"/>
      <c r="QMY317" s="1"/>
      <c r="QMZ317" s="1"/>
      <c r="QNA317" s="1"/>
      <c r="QNB317" s="1"/>
      <c r="QNC317" s="1"/>
      <c r="QND317" s="1"/>
      <c r="QNE317" s="1"/>
      <c r="QNF317" s="1"/>
      <c r="QNG317" s="1"/>
      <c r="QNH317" s="1"/>
      <c r="QNI317" s="1"/>
      <c r="QNJ317" s="1"/>
      <c r="QNK317" s="1"/>
      <c r="QNL317" s="1"/>
      <c r="QNM317" s="1"/>
      <c r="QNN317" s="1"/>
      <c r="QNO317" s="1"/>
      <c r="QNP317" s="1"/>
      <c r="QNQ317" s="1"/>
      <c r="QNR317" s="1"/>
      <c r="QNS317" s="1"/>
      <c r="QNT317" s="1"/>
      <c r="QNU317" s="1"/>
      <c r="QNV317" s="1"/>
      <c r="QNW317" s="1"/>
      <c r="QNX317" s="1"/>
      <c r="QNY317" s="1"/>
      <c r="QNZ317" s="1"/>
      <c r="QOA317" s="1"/>
      <c r="QOB317" s="1"/>
      <c r="QOC317" s="1"/>
      <c r="QOD317" s="1"/>
      <c r="QOE317" s="1"/>
      <c r="QOF317" s="1"/>
      <c r="QOG317" s="1"/>
      <c r="QOH317" s="1"/>
      <c r="QOI317" s="1"/>
      <c r="QOJ317" s="1"/>
      <c r="QOK317" s="1"/>
      <c r="QOL317" s="1"/>
      <c r="QOM317" s="1"/>
      <c r="QON317" s="1"/>
      <c r="QOO317" s="1"/>
      <c r="QOP317" s="1"/>
      <c r="QOQ317" s="1"/>
      <c r="QOR317" s="1"/>
      <c r="QOS317" s="1"/>
      <c r="QOT317" s="1"/>
      <c r="QOU317" s="1"/>
      <c r="QOV317" s="1"/>
      <c r="QOW317" s="1"/>
      <c r="QOX317" s="1"/>
      <c r="QOY317" s="1"/>
      <c r="QOZ317" s="1"/>
      <c r="QPA317" s="1"/>
      <c r="QPB317" s="1"/>
      <c r="QPC317" s="1"/>
      <c r="QPD317" s="1"/>
      <c r="QPE317" s="1"/>
      <c r="QPF317" s="1"/>
      <c r="QPG317" s="1"/>
      <c r="QPH317" s="1"/>
      <c r="QPI317" s="1"/>
      <c r="QPJ317" s="1"/>
      <c r="QPK317" s="1"/>
      <c r="QPL317" s="1"/>
      <c r="QPM317" s="1"/>
      <c r="QPN317" s="1"/>
      <c r="QPO317" s="1"/>
      <c r="QPP317" s="1"/>
      <c r="QPQ317" s="1"/>
      <c r="QPR317" s="1"/>
      <c r="QPS317" s="1"/>
      <c r="QPT317" s="1"/>
      <c r="QPU317" s="1"/>
      <c r="QPV317" s="1"/>
      <c r="QPW317" s="1"/>
      <c r="QPX317" s="1"/>
      <c r="QPY317" s="1"/>
      <c r="QPZ317" s="1"/>
      <c r="QQA317" s="1"/>
      <c r="QQB317" s="1"/>
      <c r="QQC317" s="1"/>
      <c r="QQD317" s="1"/>
      <c r="QQE317" s="1"/>
      <c r="QQF317" s="1"/>
      <c r="QQG317" s="1"/>
      <c r="QQH317" s="1"/>
      <c r="QQI317" s="1"/>
      <c r="QQJ317" s="1"/>
      <c r="QQK317" s="1"/>
      <c r="QQL317" s="1"/>
      <c r="QQM317" s="1"/>
      <c r="QQN317" s="1"/>
      <c r="QQO317" s="1"/>
      <c r="QQP317" s="1"/>
      <c r="QQQ317" s="1"/>
      <c r="QQR317" s="1"/>
      <c r="QQS317" s="1"/>
      <c r="QQT317" s="1"/>
      <c r="QQU317" s="1"/>
      <c r="QQV317" s="1"/>
      <c r="QQW317" s="1"/>
      <c r="QQX317" s="1"/>
      <c r="QQY317" s="1"/>
      <c r="QQZ317" s="1"/>
      <c r="QRA317" s="1"/>
      <c r="QRB317" s="1"/>
      <c r="QRC317" s="1"/>
      <c r="QRD317" s="1"/>
      <c r="QRE317" s="1"/>
      <c r="QRF317" s="1"/>
      <c r="QRG317" s="1"/>
      <c r="QRH317" s="1"/>
      <c r="QRI317" s="1"/>
      <c r="QRJ317" s="1"/>
      <c r="QRK317" s="1"/>
      <c r="QRL317" s="1"/>
      <c r="QRM317" s="1"/>
      <c r="QRN317" s="1"/>
      <c r="QRO317" s="1"/>
      <c r="QRP317" s="1"/>
      <c r="QRQ317" s="1"/>
      <c r="QRR317" s="1"/>
      <c r="QRS317" s="1"/>
      <c r="QRT317" s="1"/>
      <c r="QRU317" s="1"/>
      <c r="QRV317" s="1"/>
      <c r="QRW317" s="1"/>
      <c r="QRX317" s="1"/>
      <c r="QRY317" s="1"/>
      <c r="QRZ317" s="1"/>
      <c r="QSA317" s="1"/>
      <c r="QSB317" s="1"/>
      <c r="QSC317" s="1"/>
      <c r="QSD317" s="1"/>
      <c r="QSE317" s="1"/>
      <c r="QSF317" s="1"/>
      <c r="QSG317" s="1"/>
      <c r="QSH317" s="1"/>
      <c r="QSI317" s="1"/>
      <c r="QSJ317" s="1"/>
      <c r="QSK317" s="1"/>
      <c r="QSL317" s="1"/>
      <c r="QSM317" s="1"/>
      <c r="QSN317" s="1"/>
      <c r="QSO317" s="1"/>
      <c r="QSP317" s="1"/>
      <c r="QSQ317" s="1"/>
      <c r="QSR317" s="1"/>
      <c r="QSS317" s="1"/>
      <c r="QST317" s="1"/>
      <c r="QSU317" s="1"/>
      <c r="QSV317" s="1"/>
      <c r="QSW317" s="1"/>
      <c r="QSX317" s="1"/>
      <c r="QSY317" s="1"/>
      <c r="QSZ317" s="1"/>
      <c r="QTA317" s="1"/>
      <c r="QTB317" s="1"/>
      <c r="QTC317" s="1"/>
      <c r="QTD317" s="1"/>
      <c r="QTE317" s="1"/>
      <c r="QTF317" s="1"/>
      <c r="QTG317" s="1"/>
      <c r="QTH317" s="1"/>
      <c r="QTI317" s="1"/>
      <c r="QTJ317" s="1"/>
      <c r="QTK317" s="1"/>
      <c r="QTL317" s="1"/>
      <c r="QTM317" s="1"/>
      <c r="QTN317" s="1"/>
      <c r="QTO317" s="1"/>
      <c r="QTP317" s="1"/>
      <c r="QTQ317" s="1"/>
      <c r="QTR317" s="1"/>
      <c r="QTS317" s="1"/>
      <c r="QTT317" s="1"/>
      <c r="QTU317" s="1"/>
      <c r="QTV317" s="1"/>
      <c r="QTW317" s="1"/>
      <c r="QTX317" s="1"/>
      <c r="QTY317" s="1"/>
      <c r="QTZ317" s="1"/>
      <c r="QUA317" s="1"/>
      <c r="QUB317" s="1"/>
      <c r="QUC317" s="1"/>
      <c r="QUD317" s="1"/>
      <c r="QUE317" s="1"/>
      <c r="QUF317" s="1"/>
      <c r="QUG317" s="1"/>
      <c r="QUH317" s="1"/>
      <c r="QUI317" s="1"/>
      <c r="QUJ317" s="1"/>
      <c r="QUK317" s="1"/>
      <c r="QUL317" s="1"/>
      <c r="QUM317" s="1"/>
      <c r="QUN317" s="1"/>
      <c r="QUO317" s="1"/>
      <c r="QUP317" s="1"/>
      <c r="QUQ317" s="1"/>
      <c r="QUR317" s="1"/>
      <c r="QUS317" s="1"/>
      <c r="QUT317" s="1"/>
      <c r="QUU317" s="1"/>
      <c r="QUV317" s="1"/>
      <c r="QUW317" s="1"/>
      <c r="QUX317" s="1"/>
      <c r="QUY317" s="1"/>
      <c r="QUZ317" s="1"/>
      <c r="QVA317" s="1"/>
      <c r="QVB317" s="1"/>
      <c r="QVC317" s="1"/>
      <c r="QVD317" s="1"/>
      <c r="QVE317" s="1"/>
      <c r="QVF317" s="1"/>
      <c r="QVG317" s="1"/>
      <c r="QVH317" s="1"/>
      <c r="QVI317" s="1"/>
      <c r="QVJ317" s="1"/>
      <c r="QVK317" s="1"/>
      <c r="QVL317" s="1"/>
      <c r="QVM317" s="1"/>
      <c r="QVN317" s="1"/>
      <c r="QVO317" s="1"/>
      <c r="QVP317" s="1"/>
      <c r="QVQ317" s="1"/>
      <c r="QVR317" s="1"/>
      <c r="QVS317" s="1"/>
      <c r="QVT317" s="1"/>
      <c r="QVU317" s="1"/>
      <c r="QVV317" s="1"/>
      <c r="QVW317" s="1"/>
      <c r="QVX317" s="1"/>
      <c r="QVY317" s="1"/>
      <c r="QVZ317" s="1"/>
      <c r="QWA317" s="1"/>
      <c r="QWB317" s="1"/>
      <c r="QWC317" s="1"/>
      <c r="QWD317" s="1"/>
      <c r="QWE317" s="1"/>
      <c r="QWF317" s="1"/>
      <c r="QWG317" s="1"/>
      <c r="QWH317" s="1"/>
      <c r="QWI317" s="1"/>
      <c r="QWJ317" s="1"/>
      <c r="QWK317" s="1"/>
      <c r="QWL317" s="1"/>
      <c r="QWM317" s="1"/>
      <c r="QWN317" s="1"/>
      <c r="QWO317" s="1"/>
      <c r="QWP317" s="1"/>
      <c r="QWQ317" s="1"/>
      <c r="QWR317" s="1"/>
      <c r="QWS317" s="1"/>
      <c r="QWT317" s="1"/>
      <c r="QWU317" s="1"/>
      <c r="QWV317" s="1"/>
      <c r="QWW317" s="1"/>
      <c r="QWX317" s="1"/>
      <c r="QWY317" s="1"/>
      <c r="QWZ317" s="1"/>
      <c r="QXA317" s="1"/>
      <c r="QXB317" s="1"/>
      <c r="QXC317" s="1"/>
      <c r="QXD317" s="1"/>
      <c r="QXE317" s="1"/>
      <c r="QXF317" s="1"/>
      <c r="QXG317" s="1"/>
      <c r="QXH317" s="1"/>
      <c r="QXI317" s="1"/>
      <c r="QXJ317" s="1"/>
      <c r="QXK317" s="1"/>
      <c r="QXL317" s="1"/>
      <c r="QXM317" s="1"/>
      <c r="QXN317" s="1"/>
      <c r="QXO317" s="1"/>
      <c r="QXP317" s="1"/>
      <c r="QXQ317" s="1"/>
      <c r="QXR317" s="1"/>
      <c r="QXS317" s="1"/>
      <c r="QXT317" s="1"/>
      <c r="QXU317" s="1"/>
      <c r="QXV317" s="1"/>
      <c r="QXW317" s="1"/>
      <c r="QXX317" s="1"/>
      <c r="QXY317" s="1"/>
      <c r="QXZ317" s="1"/>
      <c r="QYA317" s="1"/>
      <c r="QYB317" s="1"/>
      <c r="QYC317" s="1"/>
      <c r="QYD317" s="1"/>
      <c r="QYE317" s="1"/>
      <c r="QYF317" s="1"/>
      <c r="QYG317" s="1"/>
      <c r="QYH317" s="1"/>
      <c r="QYI317" s="1"/>
      <c r="QYJ317" s="1"/>
      <c r="QYK317" s="1"/>
      <c r="QYL317" s="1"/>
      <c r="QYM317" s="1"/>
      <c r="QYN317" s="1"/>
      <c r="QYO317" s="1"/>
      <c r="QYP317" s="1"/>
      <c r="QYQ317" s="1"/>
      <c r="QYR317" s="1"/>
      <c r="QYS317" s="1"/>
      <c r="QYT317" s="1"/>
      <c r="QYU317" s="1"/>
      <c r="QYV317" s="1"/>
      <c r="QYW317" s="1"/>
      <c r="QYX317" s="1"/>
      <c r="QYY317" s="1"/>
      <c r="QYZ317" s="1"/>
      <c r="QZA317" s="1"/>
      <c r="QZB317" s="1"/>
      <c r="QZC317" s="1"/>
      <c r="QZD317" s="1"/>
      <c r="QZE317" s="1"/>
      <c r="QZF317" s="1"/>
      <c r="QZG317" s="1"/>
      <c r="QZH317" s="1"/>
      <c r="QZI317" s="1"/>
      <c r="QZJ317" s="1"/>
      <c r="QZK317" s="1"/>
      <c r="QZL317" s="1"/>
      <c r="QZM317" s="1"/>
      <c r="QZN317" s="1"/>
      <c r="QZO317" s="1"/>
      <c r="QZP317" s="1"/>
      <c r="QZQ317" s="1"/>
      <c r="QZR317" s="1"/>
      <c r="QZS317" s="1"/>
      <c r="QZT317" s="1"/>
      <c r="QZU317" s="1"/>
      <c r="QZV317" s="1"/>
      <c r="QZW317" s="1"/>
      <c r="QZX317" s="1"/>
      <c r="QZY317" s="1"/>
      <c r="QZZ317" s="1"/>
      <c r="RAA317" s="1"/>
      <c r="RAB317" s="1"/>
      <c r="RAC317" s="1"/>
      <c r="RAD317" s="1"/>
      <c r="RAE317" s="1"/>
      <c r="RAF317" s="1"/>
      <c r="RAG317" s="1"/>
      <c r="RAH317" s="1"/>
      <c r="RAI317" s="1"/>
      <c r="RAJ317" s="1"/>
      <c r="RAK317" s="1"/>
      <c r="RAL317" s="1"/>
      <c r="RAM317" s="1"/>
      <c r="RAN317" s="1"/>
      <c r="RAO317" s="1"/>
      <c r="RAP317" s="1"/>
      <c r="RAQ317" s="1"/>
      <c r="RAR317" s="1"/>
      <c r="RAS317" s="1"/>
      <c r="RAT317" s="1"/>
      <c r="RAU317" s="1"/>
      <c r="RAV317" s="1"/>
      <c r="RAW317" s="1"/>
      <c r="RAX317" s="1"/>
      <c r="RAY317" s="1"/>
      <c r="RAZ317" s="1"/>
      <c r="RBA317" s="1"/>
      <c r="RBB317" s="1"/>
      <c r="RBC317" s="1"/>
      <c r="RBD317" s="1"/>
      <c r="RBE317" s="1"/>
      <c r="RBF317" s="1"/>
      <c r="RBG317" s="1"/>
      <c r="RBH317" s="1"/>
      <c r="RBI317" s="1"/>
      <c r="RBJ317" s="1"/>
      <c r="RBK317" s="1"/>
      <c r="RBL317" s="1"/>
      <c r="RBM317" s="1"/>
      <c r="RBN317" s="1"/>
      <c r="RBO317" s="1"/>
      <c r="RBP317" s="1"/>
      <c r="RBQ317" s="1"/>
      <c r="RBR317" s="1"/>
      <c r="RBS317" s="1"/>
      <c r="RBT317" s="1"/>
      <c r="RBU317" s="1"/>
      <c r="RBV317" s="1"/>
      <c r="RBW317" s="1"/>
      <c r="RBX317" s="1"/>
      <c r="RBY317" s="1"/>
      <c r="RBZ317" s="1"/>
      <c r="RCA317" s="1"/>
      <c r="RCB317" s="1"/>
      <c r="RCC317" s="1"/>
      <c r="RCD317" s="1"/>
      <c r="RCE317" s="1"/>
      <c r="RCF317" s="1"/>
      <c r="RCG317" s="1"/>
      <c r="RCH317" s="1"/>
      <c r="RCI317" s="1"/>
      <c r="RCJ317" s="1"/>
      <c r="RCK317" s="1"/>
      <c r="RCL317" s="1"/>
      <c r="RCM317" s="1"/>
      <c r="RCN317" s="1"/>
      <c r="RCO317" s="1"/>
      <c r="RCP317" s="1"/>
      <c r="RCQ317" s="1"/>
      <c r="RCR317" s="1"/>
      <c r="RCS317" s="1"/>
      <c r="RCT317" s="1"/>
      <c r="RCU317" s="1"/>
      <c r="RCV317" s="1"/>
      <c r="RCW317" s="1"/>
      <c r="RCX317" s="1"/>
      <c r="RCY317" s="1"/>
      <c r="RCZ317" s="1"/>
      <c r="RDA317" s="1"/>
      <c r="RDB317" s="1"/>
      <c r="RDC317" s="1"/>
      <c r="RDD317" s="1"/>
      <c r="RDE317" s="1"/>
      <c r="RDF317" s="1"/>
      <c r="RDG317" s="1"/>
      <c r="RDH317" s="1"/>
      <c r="RDI317" s="1"/>
      <c r="RDJ317" s="1"/>
      <c r="RDK317" s="1"/>
      <c r="RDL317" s="1"/>
      <c r="RDM317" s="1"/>
      <c r="RDN317" s="1"/>
      <c r="RDO317" s="1"/>
      <c r="RDP317" s="1"/>
      <c r="RDQ317" s="1"/>
      <c r="RDR317" s="1"/>
      <c r="RDS317" s="1"/>
      <c r="RDT317" s="1"/>
      <c r="RDU317" s="1"/>
      <c r="RDV317" s="1"/>
      <c r="RDW317" s="1"/>
      <c r="RDX317" s="1"/>
      <c r="RDY317" s="1"/>
      <c r="RDZ317" s="1"/>
      <c r="REA317" s="1"/>
      <c r="REB317" s="1"/>
      <c r="REC317" s="1"/>
      <c r="RED317" s="1"/>
      <c r="REE317" s="1"/>
      <c r="REF317" s="1"/>
      <c r="REG317" s="1"/>
      <c r="REH317" s="1"/>
      <c r="REI317" s="1"/>
      <c r="REJ317" s="1"/>
      <c r="REK317" s="1"/>
      <c r="REL317" s="1"/>
      <c r="REM317" s="1"/>
      <c r="REN317" s="1"/>
      <c r="REO317" s="1"/>
      <c r="REP317" s="1"/>
      <c r="REQ317" s="1"/>
      <c r="RER317" s="1"/>
      <c r="RES317" s="1"/>
      <c r="RET317" s="1"/>
      <c r="REU317" s="1"/>
      <c r="REV317" s="1"/>
      <c r="REW317" s="1"/>
      <c r="REX317" s="1"/>
      <c r="REY317" s="1"/>
      <c r="REZ317" s="1"/>
      <c r="RFA317" s="1"/>
      <c r="RFB317" s="1"/>
      <c r="RFC317" s="1"/>
      <c r="RFD317" s="1"/>
      <c r="RFE317" s="1"/>
      <c r="RFF317" s="1"/>
      <c r="RFG317" s="1"/>
      <c r="RFH317" s="1"/>
      <c r="RFI317" s="1"/>
      <c r="RFJ317" s="1"/>
      <c r="RFK317" s="1"/>
      <c r="RFL317" s="1"/>
      <c r="RFM317" s="1"/>
      <c r="RFN317" s="1"/>
      <c r="RFO317" s="1"/>
      <c r="RFP317" s="1"/>
      <c r="RFQ317" s="1"/>
      <c r="RFR317" s="1"/>
      <c r="RFS317" s="1"/>
      <c r="RFT317" s="1"/>
      <c r="RFU317" s="1"/>
      <c r="RFV317" s="1"/>
      <c r="RFW317" s="1"/>
      <c r="RFX317" s="1"/>
      <c r="RFY317" s="1"/>
      <c r="RFZ317" s="1"/>
      <c r="RGA317" s="1"/>
      <c r="RGB317" s="1"/>
      <c r="RGC317" s="1"/>
      <c r="RGD317" s="1"/>
      <c r="RGE317" s="1"/>
      <c r="RGF317" s="1"/>
      <c r="RGG317" s="1"/>
      <c r="RGH317" s="1"/>
      <c r="RGI317" s="1"/>
      <c r="RGJ317" s="1"/>
      <c r="RGK317" s="1"/>
      <c r="RGL317" s="1"/>
      <c r="RGM317" s="1"/>
      <c r="RGN317" s="1"/>
      <c r="RGO317" s="1"/>
      <c r="RGP317" s="1"/>
      <c r="RGQ317" s="1"/>
      <c r="RGR317" s="1"/>
      <c r="RGS317" s="1"/>
      <c r="RGT317" s="1"/>
      <c r="RGU317" s="1"/>
      <c r="RGV317" s="1"/>
      <c r="RGW317" s="1"/>
      <c r="RGX317" s="1"/>
      <c r="RGY317" s="1"/>
      <c r="RGZ317" s="1"/>
      <c r="RHA317" s="1"/>
      <c r="RHB317" s="1"/>
      <c r="RHC317" s="1"/>
      <c r="RHD317" s="1"/>
      <c r="RHE317" s="1"/>
      <c r="RHF317" s="1"/>
      <c r="RHG317" s="1"/>
      <c r="RHH317" s="1"/>
      <c r="RHI317" s="1"/>
      <c r="RHJ317" s="1"/>
      <c r="RHK317" s="1"/>
      <c r="RHL317" s="1"/>
      <c r="RHM317" s="1"/>
      <c r="RHN317" s="1"/>
      <c r="RHO317" s="1"/>
      <c r="RHP317" s="1"/>
      <c r="RHQ317" s="1"/>
      <c r="RHR317" s="1"/>
      <c r="RHS317" s="1"/>
      <c r="RHT317" s="1"/>
      <c r="RHU317" s="1"/>
      <c r="RHV317" s="1"/>
      <c r="RHW317" s="1"/>
      <c r="RHX317" s="1"/>
      <c r="RHY317" s="1"/>
      <c r="RHZ317" s="1"/>
      <c r="RIA317" s="1"/>
      <c r="RIB317" s="1"/>
      <c r="RIC317" s="1"/>
      <c r="RID317" s="1"/>
      <c r="RIE317" s="1"/>
      <c r="RIF317" s="1"/>
      <c r="RIG317" s="1"/>
      <c r="RIH317" s="1"/>
      <c r="RII317" s="1"/>
      <c r="RIJ317" s="1"/>
      <c r="RIK317" s="1"/>
      <c r="RIL317" s="1"/>
      <c r="RIM317" s="1"/>
      <c r="RIN317" s="1"/>
      <c r="RIO317" s="1"/>
      <c r="RIP317" s="1"/>
      <c r="RIQ317" s="1"/>
      <c r="RIR317" s="1"/>
      <c r="RIS317" s="1"/>
      <c r="RIT317" s="1"/>
      <c r="RIU317" s="1"/>
      <c r="RIV317" s="1"/>
      <c r="RIW317" s="1"/>
      <c r="RIX317" s="1"/>
      <c r="RIY317" s="1"/>
      <c r="RIZ317" s="1"/>
      <c r="RJA317" s="1"/>
      <c r="RJB317" s="1"/>
      <c r="RJC317" s="1"/>
      <c r="RJD317" s="1"/>
      <c r="RJE317" s="1"/>
      <c r="RJF317" s="1"/>
      <c r="RJG317" s="1"/>
      <c r="RJH317" s="1"/>
      <c r="RJI317" s="1"/>
      <c r="RJJ317" s="1"/>
      <c r="RJK317" s="1"/>
      <c r="RJL317" s="1"/>
      <c r="RJM317" s="1"/>
      <c r="RJN317" s="1"/>
      <c r="RJO317" s="1"/>
      <c r="RJP317" s="1"/>
      <c r="RJQ317" s="1"/>
      <c r="RJR317" s="1"/>
      <c r="RJS317" s="1"/>
      <c r="RJT317" s="1"/>
      <c r="RJU317" s="1"/>
      <c r="RJV317" s="1"/>
      <c r="RJW317" s="1"/>
      <c r="RJX317" s="1"/>
      <c r="RJY317" s="1"/>
      <c r="RJZ317" s="1"/>
      <c r="RKA317" s="1"/>
      <c r="RKB317" s="1"/>
      <c r="RKC317" s="1"/>
      <c r="RKD317" s="1"/>
      <c r="RKE317" s="1"/>
      <c r="RKF317" s="1"/>
      <c r="RKG317" s="1"/>
      <c r="RKH317" s="1"/>
      <c r="RKI317" s="1"/>
      <c r="RKJ317" s="1"/>
      <c r="RKK317" s="1"/>
      <c r="RKL317" s="1"/>
      <c r="RKM317" s="1"/>
      <c r="RKN317" s="1"/>
      <c r="RKO317" s="1"/>
      <c r="RKP317" s="1"/>
      <c r="RKQ317" s="1"/>
      <c r="RKR317" s="1"/>
      <c r="RKS317" s="1"/>
      <c r="RKT317" s="1"/>
      <c r="RKU317" s="1"/>
      <c r="RKV317" s="1"/>
      <c r="RKW317" s="1"/>
      <c r="RKX317" s="1"/>
      <c r="RKY317" s="1"/>
      <c r="RKZ317" s="1"/>
      <c r="RLA317" s="1"/>
      <c r="RLB317" s="1"/>
      <c r="RLC317" s="1"/>
      <c r="RLD317" s="1"/>
      <c r="RLE317" s="1"/>
      <c r="RLF317" s="1"/>
      <c r="RLG317" s="1"/>
      <c r="RLH317" s="1"/>
      <c r="RLI317" s="1"/>
      <c r="RLJ317" s="1"/>
      <c r="RLK317" s="1"/>
      <c r="RLL317" s="1"/>
      <c r="RLM317" s="1"/>
      <c r="RLN317" s="1"/>
      <c r="RLO317" s="1"/>
      <c r="RLP317" s="1"/>
      <c r="RLQ317" s="1"/>
      <c r="RLR317" s="1"/>
      <c r="RLS317" s="1"/>
      <c r="RLT317" s="1"/>
      <c r="RLU317" s="1"/>
      <c r="RLV317" s="1"/>
      <c r="RLW317" s="1"/>
      <c r="RLX317" s="1"/>
      <c r="RLY317" s="1"/>
      <c r="RLZ317" s="1"/>
      <c r="RMA317" s="1"/>
      <c r="RMB317" s="1"/>
      <c r="RMC317" s="1"/>
      <c r="RMD317" s="1"/>
      <c r="RME317" s="1"/>
      <c r="RMF317" s="1"/>
      <c r="RMG317" s="1"/>
      <c r="RMH317" s="1"/>
      <c r="RMI317" s="1"/>
      <c r="RMJ317" s="1"/>
      <c r="RMK317" s="1"/>
      <c r="RML317" s="1"/>
      <c r="RMM317" s="1"/>
      <c r="RMN317" s="1"/>
      <c r="RMO317" s="1"/>
      <c r="RMP317" s="1"/>
      <c r="RMQ317" s="1"/>
      <c r="RMR317" s="1"/>
      <c r="RMS317" s="1"/>
      <c r="RMT317" s="1"/>
      <c r="RMU317" s="1"/>
      <c r="RMV317" s="1"/>
      <c r="RMW317" s="1"/>
      <c r="RMX317" s="1"/>
      <c r="RMY317" s="1"/>
      <c r="RMZ317" s="1"/>
      <c r="RNA317" s="1"/>
      <c r="RNB317" s="1"/>
      <c r="RNC317" s="1"/>
      <c r="RND317" s="1"/>
      <c r="RNE317" s="1"/>
      <c r="RNF317" s="1"/>
      <c r="RNG317" s="1"/>
      <c r="RNH317" s="1"/>
      <c r="RNI317" s="1"/>
      <c r="RNJ317" s="1"/>
      <c r="RNK317" s="1"/>
      <c r="RNL317" s="1"/>
      <c r="RNM317" s="1"/>
      <c r="RNN317" s="1"/>
      <c r="RNO317" s="1"/>
      <c r="RNP317" s="1"/>
      <c r="RNQ317" s="1"/>
      <c r="RNR317" s="1"/>
      <c r="RNS317" s="1"/>
      <c r="RNT317" s="1"/>
      <c r="RNU317" s="1"/>
      <c r="RNV317" s="1"/>
      <c r="RNW317" s="1"/>
      <c r="RNX317" s="1"/>
      <c r="RNY317" s="1"/>
      <c r="RNZ317" s="1"/>
      <c r="ROA317" s="1"/>
      <c r="ROB317" s="1"/>
      <c r="ROC317" s="1"/>
      <c r="ROD317" s="1"/>
      <c r="ROE317" s="1"/>
      <c r="ROF317" s="1"/>
      <c r="ROG317" s="1"/>
      <c r="ROH317" s="1"/>
      <c r="ROI317" s="1"/>
      <c r="ROJ317" s="1"/>
      <c r="ROK317" s="1"/>
      <c r="ROL317" s="1"/>
      <c r="ROM317" s="1"/>
      <c r="RON317" s="1"/>
      <c r="ROO317" s="1"/>
      <c r="ROP317" s="1"/>
      <c r="ROQ317" s="1"/>
      <c r="ROR317" s="1"/>
      <c r="ROS317" s="1"/>
      <c r="ROT317" s="1"/>
      <c r="ROU317" s="1"/>
      <c r="ROV317" s="1"/>
      <c r="ROW317" s="1"/>
      <c r="ROX317" s="1"/>
      <c r="ROY317" s="1"/>
      <c r="ROZ317" s="1"/>
      <c r="RPA317" s="1"/>
      <c r="RPB317" s="1"/>
      <c r="RPC317" s="1"/>
      <c r="RPD317" s="1"/>
      <c r="RPE317" s="1"/>
      <c r="RPF317" s="1"/>
      <c r="RPG317" s="1"/>
      <c r="RPH317" s="1"/>
      <c r="RPI317" s="1"/>
      <c r="RPJ317" s="1"/>
      <c r="RPK317" s="1"/>
      <c r="RPL317" s="1"/>
      <c r="RPM317" s="1"/>
      <c r="RPN317" s="1"/>
      <c r="RPO317" s="1"/>
      <c r="RPP317" s="1"/>
      <c r="RPQ317" s="1"/>
      <c r="RPR317" s="1"/>
      <c r="RPS317" s="1"/>
      <c r="RPT317" s="1"/>
      <c r="RPU317" s="1"/>
      <c r="RPV317" s="1"/>
      <c r="RPW317" s="1"/>
      <c r="RPX317" s="1"/>
      <c r="RPY317" s="1"/>
      <c r="RPZ317" s="1"/>
      <c r="RQA317" s="1"/>
      <c r="RQB317" s="1"/>
      <c r="RQC317" s="1"/>
      <c r="RQD317" s="1"/>
      <c r="RQE317" s="1"/>
      <c r="RQF317" s="1"/>
      <c r="RQG317" s="1"/>
      <c r="RQH317" s="1"/>
      <c r="RQI317" s="1"/>
      <c r="RQJ317" s="1"/>
      <c r="RQK317" s="1"/>
      <c r="RQL317" s="1"/>
      <c r="RQM317" s="1"/>
      <c r="RQN317" s="1"/>
      <c r="RQO317" s="1"/>
      <c r="RQP317" s="1"/>
      <c r="RQQ317" s="1"/>
      <c r="RQR317" s="1"/>
      <c r="RQS317" s="1"/>
      <c r="RQT317" s="1"/>
      <c r="RQU317" s="1"/>
      <c r="RQV317" s="1"/>
      <c r="RQW317" s="1"/>
      <c r="RQX317" s="1"/>
      <c r="RQY317" s="1"/>
      <c r="RQZ317" s="1"/>
      <c r="RRA317" s="1"/>
      <c r="RRB317" s="1"/>
      <c r="RRC317" s="1"/>
      <c r="RRD317" s="1"/>
      <c r="RRE317" s="1"/>
      <c r="RRF317" s="1"/>
      <c r="RRG317" s="1"/>
      <c r="RRH317" s="1"/>
      <c r="RRI317" s="1"/>
      <c r="RRJ317" s="1"/>
      <c r="RRK317" s="1"/>
      <c r="RRL317" s="1"/>
      <c r="RRM317" s="1"/>
      <c r="RRN317" s="1"/>
      <c r="RRO317" s="1"/>
      <c r="RRP317" s="1"/>
      <c r="RRQ317" s="1"/>
      <c r="RRR317" s="1"/>
      <c r="RRS317" s="1"/>
      <c r="RRT317" s="1"/>
      <c r="RRU317" s="1"/>
      <c r="RRV317" s="1"/>
      <c r="RRW317" s="1"/>
      <c r="RRX317" s="1"/>
      <c r="RRY317" s="1"/>
      <c r="RRZ317" s="1"/>
      <c r="RSA317" s="1"/>
      <c r="RSB317" s="1"/>
      <c r="RSC317" s="1"/>
      <c r="RSD317" s="1"/>
      <c r="RSE317" s="1"/>
      <c r="RSF317" s="1"/>
      <c r="RSG317" s="1"/>
      <c r="RSH317" s="1"/>
      <c r="RSI317" s="1"/>
      <c r="RSJ317" s="1"/>
      <c r="RSK317" s="1"/>
      <c r="RSL317" s="1"/>
      <c r="RSM317" s="1"/>
      <c r="RSN317" s="1"/>
      <c r="RSO317" s="1"/>
      <c r="RSP317" s="1"/>
      <c r="RSQ317" s="1"/>
      <c r="RSR317" s="1"/>
      <c r="RSS317" s="1"/>
      <c r="RST317" s="1"/>
      <c r="RSU317" s="1"/>
      <c r="RSV317" s="1"/>
      <c r="RSW317" s="1"/>
      <c r="RSX317" s="1"/>
      <c r="RSY317" s="1"/>
      <c r="RSZ317" s="1"/>
      <c r="RTA317" s="1"/>
      <c r="RTB317" s="1"/>
      <c r="RTC317" s="1"/>
      <c r="RTD317" s="1"/>
      <c r="RTE317" s="1"/>
      <c r="RTF317" s="1"/>
      <c r="RTG317" s="1"/>
      <c r="RTH317" s="1"/>
      <c r="RTI317" s="1"/>
      <c r="RTJ317" s="1"/>
      <c r="RTK317" s="1"/>
      <c r="RTL317" s="1"/>
      <c r="RTM317" s="1"/>
      <c r="RTN317" s="1"/>
      <c r="RTO317" s="1"/>
      <c r="RTP317" s="1"/>
      <c r="RTQ317" s="1"/>
      <c r="RTR317" s="1"/>
      <c r="RTS317" s="1"/>
      <c r="RTT317" s="1"/>
      <c r="RTU317" s="1"/>
      <c r="RTV317" s="1"/>
      <c r="RTW317" s="1"/>
      <c r="RTX317" s="1"/>
      <c r="RTY317" s="1"/>
      <c r="RTZ317" s="1"/>
      <c r="RUA317" s="1"/>
      <c r="RUB317" s="1"/>
      <c r="RUC317" s="1"/>
      <c r="RUD317" s="1"/>
      <c r="RUE317" s="1"/>
      <c r="RUF317" s="1"/>
      <c r="RUG317" s="1"/>
      <c r="RUH317" s="1"/>
      <c r="RUI317" s="1"/>
      <c r="RUJ317" s="1"/>
      <c r="RUK317" s="1"/>
      <c r="RUL317" s="1"/>
      <c r="RUM317" s="1"/>
      <c r="RUN317" s="1"/>
      <c r="RUO317" s="1"/>
      <c r="RUP317" s="1"/>
      <c r="RUQ317" s="1"/>
      <c r="RUR317" s="1"/>
      <c r="RUS317" s="1"/>
      <c r="RUT317" s="1"/>
      <c r="RUU317" s="1"/>
      <c r="RUV317" s="1"/>
      <c r="RUW317" s="1"/>
      <c r="RUX317" s="1"/>
      <c r="RUY317" s="1"/>
      <c r="RUZ317" s="1"/>
      <c r="RVA317" s="1"/>
      <c r="RVB317" s="1"/>
      <c r="RVC317" s="1"/>
      <c r="RVD317" s="1"/>
      <c r="RVE317" s="1"/>
      <c r="RVF317" s="1"/>
      <c r="RVG317" s="1"/>
      <c r="RVH317" s="1"/>
      <c r="RVI317" s="1"/>
      <c r="RVJ317" s="1"/>
      <c r="RVK317" s="1"/>
      <c r="RVL317" s="1"/>
      <c r="RVM317" s="1"/>
      <c r="RVN317" s="1"/>
      <c r="RVO317" s="1"/>
      <c r="RVP317" s="1"/>
      <c r="RVQ317" s="1"/>
      <c r="RVR317" s="1"/>
      <c r="RVS317" s="1"/>
      <c r="RVT317" s="1"/>
      <c r="RVU317" s="1"/>
      <c r="RVV317" s="1"/>
      <c r="RVW317" s="1"/>
      <c r="RVX317" s="1"/>
      <c r="RVY317" s="1"/>
      <c r="RVZ317" s="1"/>
      <c r="RWA317" s="1"/>
      <c r="RWB317" s="1"/>
      <c r="RWC317" s="1"/>
      <c r="RWD317" s="1"/>
      <c r="RWE317" s="1"/>
      <c r="RWF317" s="1"/>
      <c r="RWG317" s="1"/>
      <c r="RWH317" s="1"/>
      <c r="RWI317" s="1"/>
      <c r="RWJ317" s="1"/>
      <c r="RWK317" s="1"/>
      <c r="RWL317" s="1"/>
      <c r="RWM317" s="1"/>
      <c r="RWN317" s="1"/>
      <c r="RWO317" s="1"/>
      <c r="RWP317" s="1"/>
      <c r="RWQ317" s="1"/>
      <c r="RWR317" s="1"/>
      <c r="RWS317" s="1"/>
      <c r="RWT317" s="1"/>
      <c r="RWU317" s="1"/>
      <c r="RWV317" s="1"/>
      <c r="RWW317" s="1"/>
      <c r="RWX317" s="1"/>
      <c r="RWY317" s="1"/>
      <c r="RWZ317" s="1"/>
      <c r="RXA317" s="1"/>
      <c r="RXB317" s="1"/>
      <c r="RXC317" s="1"/>
      <c r="RXD317" s="1"/>
      <c r="RXE317" s="1"/>
      <c r="RXF317" s="1"/>
      <c r="RXG317" s="1"/>
      <c r="RXH317" s="1"/>
      <c r="RXI317" s="1"/>
      <c r="RXJ317" s="1"/>
      <c r="RXK317" s="1"/>
      <c r="RXL317" s="1"/>
      <c r="RXM317" s="1"/>
      <c r="RXN317" s="1"/>
      <c r="RXO317" s="1"/>
      <c r="RXP317" s="1"/>
      <c r="RXQ317" s="1"/>
      <c r="RXR317" s="1"/>
      <c r="RXS317" s="1"/>
      <c r="RXT317" s="1"/>
      <c r="RXU317" s="1"/>
      <c r="RXV317" s="1"/>
      <c r="RXW317" s="1"/>
      <c r="RXX317" s="1"/>
      <c r="RXY317" s="1"/>
      <c r="RXZ317" s="1"/>
      <c r="RYA317" s="1"/>
      <c r="RYB317" s="1"/>
      <c r="RYC317" s="1"/>
      <c r="RYD317" s="1"/>
      <c r="RYE317" s="1"/>
      <c r="RYF317" s="1"/>
      <c r="RYG317" s="1"/>
      <c r="RYH317" s="1"/>
      <c r="RYI317" s="1"/>
      <c r="RYJ317" s="1"/>
      <c r="RYK317" s="1"/>
      <c r="RYL317" s="1"/>
      <c r="RYM317" s="1"/>
      <c r="RYN317" s="1"/>
      <c r="RYO317" s="1"/>
      <c r="RYP317" s="1"/>
      <c r="RYQ317" s="1"/>
      <c r="RYR317" s="1"/>
      <c r="RYS317" s="1"/>
      <c r="RYT317" s="1"/>
      <c r="RYU317" s="1"/>
      <c r="RYV317" s="1"/>
      <c r="RYW317" s="1"/>
      <c r="RYX317" s="1"/>
      <c r="RYY317" s="1"/>
      <c r="RYZ317" s="1"/>
      <c r="RZA317" s="1"/>
      <c r="RZB317" s="1"/>
      <c r="RZC317" s="1"/>
      <c r="RZD317" s="1"/>
      <c r="RZE317" s="1"/>
      <c r="RZF317" s="1"/>
      <c r="RZG317" s="1"/>
      <c r="RZH317" s="1"/>
      <c r="RZI317" s="1"/>
      <c r="RZJ317" s="1"/>
      <c r="RZK317" s="1"/>
      <c r="RZL317" s="1"/>
      <c r="RZM317" s="1"/>
      <c r="RZN317" s="1"/>
      <c r="RZO317" s="1"/>
      <c r="RZP317" s="1"/>
      <c r="RZQ317" s="1"/>
      <c r="RZR317" s="1"/>
      <c r="RZS317" s="1"/>
      <c r="RZT317" s="1"/>
      <c r="RZU317" s="1"/>
      <c r="RZV317" s="1"/>
      <c r="RZW317" s="1"/>
      <c r="RZX317" s="1"/>
      <c r="RZY317" s="1"/>
      <c r="RZZ317" s="1"/>
      <c r="SAA317" s="1"/>
      <c r="SAB317" s="1"/>
      <c r="SAC317" s="1"/>
      <c r="SAD317" s="1"/>
      <c r="SAE317" s="1"/>
      <c r="SAF317" s="1"/>
      <c r="SAG317" s="1"/>
      <c r="SAH317" s="1"/>
      <c r="SAI317" s="1"/>
      <c r="SAJ317" s="1"/>
      <c r="SAK317" s="1"/>
      <c r="SAL317" s="1"/>
      <c r="SAM317" s="1"/>
      <c r="SAN317" s="1"/>
      <c r="SAO317" s="1"/>
      <c r="SAP317" s="1"/>
      <c r="SAQ317" s="1"/>
      <c r="SAR317" s="1"/>
      <c r="SAS317" s="1"/>
      <c r="SAT317" s="1"/>
      <c r="SAU317" s="1"/>
      <c r="SAV317" s="1"/>
      <c r="SAW317" s="1"/>
      <c r="SAX317" s="1"/>
      <c r="SAY317" s="1"/>
      <c r="SAZ317" s="1"/>
      <c r="SBA317" s="1"/>
      <c r="SBB317" s="1"/>
      <c r="SBC317" s="1"/>
      <c r="SBD317" s="1"/>
      <c r="SBE317" s="1"/>
      <c r="SBF317" s="1"/>
      <c r="SBG317" s="1"/>
      <c r="SBH317" s="1"/>
      <c r="SBI317" s="1"/>
      <c r="SBJ317" s="1"/>
      <c r="SBK317" s="1"/>
      <c r="SBL317" s="1"/>
      <c r="SBM317" s="1"/>
      <c r="SBN317" s="1"/>
      <c r="SBO317" s="1"/>
      <c r="SBP317" s="1"/>
      <c r="SBQ317" s="1"/>
      <c r="SBR317" s="1"/>
      <c r="SBS317" s="1"/>
      <c r="SBT317" s="1"/>
      <c r="SBU317" s="1"/>
      <c r="SBV317" s="1"/>
      <c r="SBW317" s="1"/>
      <c r="SBX317" s="1"/>
      <c r="SBY317" s="1"/>
      <c r="SBZ317" s="1"/>
      <c r="SCA317" s="1"/>
      <c r="SCB317" s="1"/>
      <c r="SCC317" s="1"/>
      <c r="SCD317" s="1"/>
      <c r="SCE317" s="1"/>
      <c r="SCF317" s="1"/>
      <c r="SCG317" s="1"/>
      <c r="SCH317" s="1"/>
      <c r="SCI317" s="1"/>
      <c r="SCJ317" s="1"/>
      <c r="SCK317" s="1"/>
      <c r="SCL317" s="1"/>
      <c r="SCM317" s="1"/>
      <c r="SCN317" s="1"/>
      <c r="SCO317" s="1"/>
      <c r="SCP317" s="1"/>
      <c r="SCQ317" s="1"/>
      <c r="SCR317" s="1"/>
      <c r="SCS317" s="1"/>
      <c r="SCT317" s="1"/>
      <c r="SCU317" s="1"/>
      <c r="SCV317" s="1"/>
      <c r="SCW317" s="1"/>
      <c r="SCX317" s="1"/>
      <c r="SCY317" s="1"/>
      <c r="SCZ317" s="1"/>
      <c r="SDA317" s="1"/>
      <c r="SDB317" s="1"/>
      <c r="SDC317" s="1"/>
      <c r="SDD317" s="1"/>
      <c r="SDE317" s="1"/>
      <c r="SDF317" s="1"/>
      <c r="SDG317" s="1"/>
      <c r="SDH317" s="1"/>
      <c r="SDI317" s="1"/>
      <c r="SDJ317" s="1"/>
      <c r="SDK317" s="1"/>
      <c r="SDL317" s="1"/>
      <c r="SDM317" s="1"/>
      <c r="SDN317" s="1"/>
      <c r="SDO317" s="1"/>
      <c r="SDP317" s="1"/>
      <c r="SDQ317" s="1"/>
      <c r="SDR317" s="1"/>
      <c r="SDS317" s="1"/>
      <c r="SDT317" s="1"/>
      <c r="SDU317" s="1"/>
      <c r="SDV317" s="1"/>
      <c r="SDW317" s="1"/>
      <c r="SDX317" s="1"/>
      <c r="SDY317" s="1"/>
      <c r="SDZ317" s="1"/>
      <c r="SEA317" s="1"/>
      <c r="SEB317" s="1"/>
      <c r="SEC317" s="1"/>
      <c r="SED317" s="1"/>
      <c r="SEE317" s="1"/>
      <c r="SEF317" s="1"/>
      <c r="SEG317" s="1"/>
      <c r="SEH317" s="1"/>
      <c r="SEI317" s="1"/>
      <c r="SEJ317" s="1"/>
      <c r="SEK317" s="1"/>
      <c r="SEL317" s="1"/>
      <c r="SEM317" s="1"/>
      <c r="SEN317" s="1"/>
      <c r="SEO317" s="1"/>
      <c r="SEP317" s="1"/>
      <c r="SEQ317" s="1"/>
      <c r="SER317" s="1"/>
      <c r="SES317" s="1"/>
      <c r="SET317" s="1"/>
      <c r="SEU317" s="1"/>
      <c r="SEV317" s="1"/>
      <c r="SEW317" s="1"/>
      <c r="SEX317" s="1"/>
      <c r="SEY317" s="1"/>
      <c r="SEZ317" s="1"/>
      <c r="SFA317" s="1"/>
      <c r="SFB317" s="1"/>
      <c r="SFC317" s="1"/>
      <c r="SFD317" s="1"/>
      <c r="SFE317" s="1"/>
      <c r="SFF317" s="1"/>
      <c r="SFG317" s="1"/>
      <c r="SFH317" s="1"/>
      <c r="SFI317" s="1"/>
      <c r="SFJ317" s="1"/>
      <c r="SFK317" s="1"/>
      <c r="SFL317" s="1"/>
      <c r="SFM317" s="1"/>
      <c r="SFN317" s="1"/>
      <c r="SFO317" s="1"/>
      <c r="SFP317" s="1"/>
      <c r="SFQ317" s="1"/>
      <c r="SFR317" s="1"/>
      <c r="SFS317" s="1"/>
      <c r="SFT317" s="1"/>
      <c r="SFU317" s="1"/>
      <c r="SFV317" s="1"/>
      <c r="SFW317" s="1"/>
      <c r="SFX317" s="1"/>
      <c r="SFY317" s="1"/>
      <c r="SFZ317" s="1"/>
      <c r="SGA317" s="1"/>
      <c r="SGB317" s="1"/>
      <c r="SGC317" s="1"/>
      <c r="SGD317" s="1"/>
      <c r="SGE317" s="1"/>
      <c r="SGF317" s="1"/>
      <c r="SGG317" s="1"/>
      <c r="SGH317" s="1"/>
      <c r="SGI317" s="1"/>
      <c r="SGJ317" s="1"/>
      <c r="SGK317" s="1"/>
      <c r="SGL317" s="1"/>
      <c r="SGM317" s="1"/>
      <c r="SGN317" s="1"/>
      <c r="SGO317" s="1"/>
      <c r="SGP317" s="1"/>
      <c r="SGQ317" s="1"/>
      <c r="SGR317" s="1"/>
      <c r="SGS317" s="1"/>
      <c r="SGT317" s="1"/>
      <c r="SGU317" s="1"/>
      <c r="SGV317" s="1"/>
      <c r="SGW317" s="1"/>
      <c r="SGX317" s="1"/>
      <c r="SGY317" s="1"/>
      <c r="SGZ317" s="1"/>
      <c r="SHA317" s="1"/>
      <c r="SHB317" s="1"/>
      <c r="SHC317" s="1"/>
      <c r="SHD317" s="1"/>
      <c r="SHE317" s="1"/>
      <c r="SHF317" s="1"/>
      <c r="SHG317" s="1"/>
      <c r="SHH317" s="1"/>
      <c r="SHI317" s="1"/>
      <c r="SHJ317" s="1"/>
      <c r="SHK317" s="1"/>
      <c r="SHL317" s="1"/>
      <c r="SHM317" s="1"/>
      <c r="SHN317" s="1"/>
      <c r="SHO317" s="1"/>
      <c r="SHP317" s="1"/>
      <c r="SHQ317" s="1"/>
      <c r="SHR317" s="1"/>
      <c r="SHS317" s="1"/>
      <c r="SHT317" s="1"/>
      <c r="SHU317" s="1"/>
      <c r="SHV317" s="1"/>
      <c r="SHW317" s="1"/>
      <c r="SHX317" s="1"/>
      <c r="SHY317" s="1"/>
      <c r="SHZ317" s="1"/>
      <c r="SIA317" s="1"/>
      <c r="SIB317" s="1"/>
      <c r="SIC317" s="1"/>
      <c r="SID317" s="1"/>
      <c r="SIE317" s="1"/>
      <c r="SIF317" s="1"/>
      <c r="SIG317" s="1"/>
      <c r="SIH317" s="1"/>
      <c r="SII317" s="1"/>
      <c r="SIJ317" s="1"/>
      <c r="SIK317" s="1"/>
      <c r="SIL317" s="1"/>
      <c r="SIM317" s="1"/>
      <c r="SIN317" s="1"/>
      <c r="SIO317" s="1"/>
      <c r="SIP317" s="1"/>
      <c r="SIQ317" s="1"/>
      <c r="SIR317" s="1"/>
      <c r="SIS317" s="1"/>
      <c r="SIT317" s="1"/>
      <c r="SIU317" s="1"/>
      <c r="SIV317" s="1"/>
      <c r="SIW317" s="1"/>
      <c r="SIX317" s="1"/>
      <c r="SIY317" s="1"/>
      <c r="SIZ317" s="1"/>
      <c r="SJA317" s="1"/>
      <c r="SJB317" s="1"/>
      <c r="SJC317" s="1"/>
      <c r="SJD317" s="1"/>
      <c r="SJE317" s="1"/>
      <c r="SJF317" s="1"/>
      <c r="SJG317" s="1"/>
      <c r="SJH317" s="1"/>
      <c r="SJI317" s="1"/>
      <c r="SJJ317" s="1"/>
      <c r="SJK317" s="1"/>
      <c r="SJL317" s="1"/>
      <c r="SJM317" s="1"/>
      <c r="SJN317" s="1"/>
      <c r="SJO317" s="1"/>
      <c r="SJP317" s="1"/>
      <c r="SJQ317" s="1"/>
      <c r="SJR317" s="1"/>
      <c r="SJS317" s="1"/>
      <c r="SJT317" s="1"/>
      <c r="SJU317" s="1"/>
      <c r="SJV317" s="1"/>
      <c r="SJW317" s="1"/>
      <c r="SJX317" s="1"/>
      <c r="SJY317" s="1"/>
      <c r="SJZ317" s="1"/>
      <c r="SKA317" s="1"/>
      <c r="SKB317" s="1"/>
      <c r="SKC317" s="1"/>
      <c r="SKD317" s="1"/>
      <c r="SKE317" s="1"/>
      <c r="SKF317" s="1"/>
      <c r="SKG317" s="1"/>
      <c r="SKH317" s="1"/>
      <c r="SKI317" s="1"/>
      <c r="SKJ317" s="1"/>
      <c r="SKK317" s="1"/>
      <c r="SKL317" s="1"/>
      <c r="SKM317" s="1"/>
      <c r="SKN317" s="1"/>
      <c r="SKO317" s="1"/>
      <c r="SKP317" s="1"/>
      <c r="SKQ317" s="1"/>
      <c r="SKR317" s="1"/>
      <c r="SKS317" s="1"/>
      <c r="SKT317" s="1"/>
      <c r="SKU317" s="1"/>
      <c r="SKV317" s="1"/>
      <c r="SKW317" s="1"/>
      <c r="SKX317" s="1"/>
      <c r="SKY317" s="1"/>
      <c r="SKZ317" s="1"/>
      <c r="SLA317" s="1"/>
      <c r="SLB317" s="1"/>
      <c r="SLC317" s="1"/>
      <c r="SLD317" s="1"/>
      <c r="SLE317" s="1"/>
      <c r="SLF317" s="1"/>
      <c r="SLG317" s="1"/>
      <c r="SLH317" s="1"/>
      <c r="SLI317" s="1"/>
      <c r="SLJ317" s="1"/>
      <c r="SLK317" s="1"/>
      <c r="SLL317" s="1"/>
      <c r="SLM317" s="1"/>
      <c r="SLN317" s="1"/>
      <c r="SLO317" s="1"/>
      <c r="SLP317" s="1"/>
      <c r="SLQ317" s="1"/>
      <c r="SLR317" s="1"/>
      <c r="SLS317" s="1"/>
      <c r="SLT317" s="1"/>
      <c r="SLU317" s="1"/>
      <c r="SLV317" s="1"/>
      <c r="SLW317" s="1"/>
      <c r="SLX317" s="1"/>
      <c r="SLY317" s="1"/>
      <c r="SLZ317" s="1"/>
      <c r="SMA317" s="1"/>
      <c r="SMB317" s="1"/>
      <c r="SMC317" s="1"/>
      <c r="SMD317" s="1"/>
      <c r="SME317" s="1"/>
      <c r="SMF317" s="1"/>
      <c r="SMG317" s="1"/>
      <c r="SMH317" s="1"/>
      <c r="SMI317" s="1"/>
      <c r="SMJ317" s="1"/>
      <c r="SMK317" s="1"/>
      <c r="SML317" s="1"/>
      <c r="SMM317" s="1"/>
      <c r="SMN317" s="1"/>
      <c r="SMO317" s="1"/>
      <c r="SMP317" s="1"/>
      <c r="SMQ317" s="1"/>
      <c r="SMR317" s="1"/>
      <c r="SMS317" s="1"/>
      <c r="SMT317" s="1"/>
      <c r="SMU317" s="1"/>
      <c r="SMV317" s="1"/>
      <c r="SMW317" s="1"/>
      <c r="SMX317" s="1"/>
      <c r="SMY317" s="1"/>
      <c r="SMZ317" s="1"/>
      <c r="SNA317" s="1"/>
      <c r="SNB317" s="1"/>
      <c r="SNC317" s="1"/>
      <c r="SND317" s="1"/>
      <c r="SNE317" s="1"/>
      <c r="SNF317" s="1"/>
      <c r="SNG317" s="1"/>
      <c r="SNH317" s="1"/>
      <c r="SNI317" s="1"/>
      <c r="SNJ317" s="1"/>
      <c r="SNK317" s="1"/>
      <c r="SNL317" s="1"/>
      <c r="SNM317" s="1"/>
      <c r="SNN317" s="1"/>
      <c r="SNO317" s="1"/>
      <c r="SNP317" s="1"/>
      <c r="SNQ317" s="1"/>
      <c r="SNR317" s="1"/>
      <c r="SNS317" s="1"/>
      <c r="SNT317" s="1"/>
      <c r="SNU317" s="1"/>
      <c r="SNV317" s="1"/>
      <c r="SNW317" s="1"/>
      <c r="SNX317" s="1"/>
      <c r="SNY317" s="1"/>
      <c r="SNZ317" s="1"/>
      <c r="SOA317" s="1"/>
      <c r="SOB317" s="1"/>
      <c r="SOC317" s="1"/>
      <c r="SOD317" s="1"/>
      <c r="SOE317" s="1"/>
      <c r="SOF317" s="1"/>
      <c r="SOG317" s="1"/>
      <c r="SOH317" s="1"/>
      <c r="SOI317" s="1"/>
      <c r="SOJ317" s="1"/>
      <c r="SOK317" s="1"/>
      <c r="SOL317" s="1"/>
      <c r="SOM317" s="1"/>
      <c r="SON317" s="1"/>
      <c r="SOO317" s="1"/>
      <c r="SOP317" s="1"/>
      <c r="SOQ317" s="1"/>
      <c r="SOR317" s="1"/>
      <c r="SOS317" s="1"/>
      <c r="SOT317" s="1"/>
      <c r="SOU317" s="1"/>
      <c r="SOV317" s="1"/>
      <c r="SOW317" s="1"/>
      <c r="SOX317" s="1"/>
      <c r="SOY317" s="1"/>
      <c r="SOZ317" s="1"/>
      <c r="SPA317" s="1"/>
      <c r="SPB317" s="1"/>
      <c r="SPC317" s="1"/>
      <c r="SPD317" s="1"/>
      <c r="SPE317" s="1"/>
      <c r="SPF317" s="1"/>
      <c r="SPG317" s="1"/>
      <c r="SPH317" s="1"/>
      <c r="SPI317" s="1"/>
      <c r="SPJ317" s="1"/>
      <c r="SPK317" s="1"/>
      <c r="SPL317" s="1"/>
      <c r="SPM317" s="1"/>
      <c r="SPN317" s="1"/>
      <c r="SPO317" s="1"/>
      <c r="SPP317" s="1"/>
      <c r="SPQ317" s="1"/>
      <c r="SPR317" s="1"/>
      <c r="SPS317" s="1"/>
      <c r="SPT317" s="1"/>
      <c r="SPU317" s="1"/>
      <c r="SPV317" s="1"/>
      <c r="SPW317" s="1"/>
      <c r="SPX317" s="1"/>
      <c r="SPY317" s="1"/>
      <c r="SPZ317" s="1"/>
      <c r="SQA317" s="1"/>
      <c r="SQB317" s="1"/>
      <c r="SQC317" s="1"/>
      <c r="SQD317" s="1"/>
      <c r="SQE317" s="1"/>
      <c r="SQF317" s="1"/>
      <c r="SQG317" s="1"/>
      <c r="SQH317" s="1"/>
      <c r="SQI317" s="1"/>
      <c r="SQJ317" s="1"/>
      <c r="SQK317" s="1"/>
      <c r="SQL317" s="1"/>
      <c r="SQM317" s="1"/>
      <c r="SQN317" s="1"/>
      <c r="SQO317" s="1"/>
      <c r="SQP317" s="1"/>
      <c r="SQQ317" s="1"/>
      <c r="SQR317" s="1"/>
      <c r="SQS317" s="1"/>
      <c r="SQT317" s="1"/>
      <c r="SQU317" s="1"/>
      <c r="SQV317" s="1"/>
      <c r="SQW317" s="1"/>
      <c r="SQX317" s="1"/>
      <c r="SQY317" s="1"/>
      <c r="SQZ317" s="1"/>
      <c r="SRA317" s="1"/>
      <c r="SRB317" s="1"/>
      <c r="SRC317" s="1"/>
      <c r="SRD317" s="1"/>
      <c r="SRE317" s="1"/>
      <c r="SRF317" s="1"/>
      <c r="SRG317" s="1"/>
      <c r="SRH317" s="1"/>
      <c r="SRI317" s="1"/>
      <c r="SRJ317" s="1"/>
      <c r="SRK317" s="1"/>
      <c r="SRL317" s="1"/>
      <c r="SRM317" s="1"/>
      <c r="SRN317" s="1"/>
      <c r="SRO317" s="1"/>
      <c r="SRP317" s="1"/>
      <c r="SRQ317" s="1"/>
      <c r="SRR317" s="1"/>
      <c r="SRS317" s="1"/>
      <c r="SRT317" s="1"/>
      <c r="SRU317" s="1"/>
      <c r="SRV317" s="1"/>
      <c r="SRW317" s="1"/>
      <c r="SRX317" s="1"/>
      <c r="SRY317" s="1"/>
      <c r="SRZ317" s="1"/>
      <c r="SSA317" s="1"/>
      <c r="SSB317" s="1"/>
      <c r="SSC317" s="1"/>
      <c r="SSD317" s="1"/>
      <c r="SSE317" s="1"/>
      <c r="SSF317" s="1"/>
      <c r="SSG317" s="1"/>
      <c r="SSH317" s="1"/>
      <c r="SSI317" s="1"/>
      <c r="SSJ317" s="1"/>
      <c r="SSK317" s="1"/>
      <c r="SSL317" s="1"/>
      <c r="SSM317" s="1"/>
      <c r="SSN317" s="1"/>
      <c r="SSO317" s="1"/>
      <c r="SSP317" s="1"/>
      <c r="SSQ317" s="1"/>
      <c r="SSR317" s="1"/>
      <c r="SSS317" s="1"/>
      <c r="SST317" s="1"/>
      <c r="SSU317" s="1"/>
      <c r="SSV317" s="1"/>
      <c r="SSW317" s="1"/>
      <c r="SSX317" s="1"/>
      <c r="SSY317" s="1"/>
      <c r="SSZ317" s="1"/>
      <c r="STA317" s="1"/>
      <c r="STB317" s="1"/>
      <c r="STC317" s="1"/>
      <c r="STD317" s="1"/>
      <c r="STE317" s="1"/>
      <c r="STF317" s="1"/>
      <c r="STG317" s="1"/>
      <c r="STH317" s="1"/>
      <c r="STI317" s="1"/>
      <c r="STJ317" s="1"/>
      <c r="STK317" s="1"/>
      <c r="STL317" s="1"/>
      <c r="STM317" s="1"/>
      <c r="STN317" s="1"/>
      <c r="STO317" s="1"/>
      <c r="STP317" s="1"/>
      <c r="STQ317" s="1"/>
      <c r="STR317" s="1"/>
      <c r="STS317" s="1"/>
      <c r="STT317" s="1"/>
      <c r="STU317" s="1"/>
      <c r="STV317" s="1"/>
      <c r="STW317" s="1"/>
      <c r="STX317" s="1"/>
      <c r="STY317" s="1"/>
      <c r="STZ317" s="1"/>
      <c r="SUA317" s="1"/>
      <c r="SUB317" s="1"/>
      <c r="SUC317" s="1"/>
      <c r="SUD317" s="1"/>
      <c r="SUE317" s="1"/>
      <c r="SUF317" s="1"/>
      <c r="SUG317" s="1"/>
      <c r="SUH317" s="1"/>
      <c r="SUI317" s="1"/>
      <c r="SUJ317" s="1"/>
      <c r="SUK317" s="1"/>
      <c r="SUL317" s="1"/>
      <c r="SUM317" s="1"/>
      <c r="SUN317" s="1"/>
      <c r="SUO317" s="1"/>
      <c r="SUP317" s="1"/>
      <c r="SUQ317" s="1"/>
      <c r="SUR317" s="1"/>
      <c r="SUS317" s="1"/>
      <c r="SUT317" s="1"/>
      <c r="SUU317" s="1"/>
      <c r="SUV317" s="1"/>
      <c r="SUW317" s="1"/>
      <c r="SUX317" s="1"/>
      <c r="SUY317" s="1"/>
      <c r="SUZ317" s="1"/>
      <c r="SVA317" s="1"/>
      <c r="SVB317" s="1"/>
      <c r="SVC317" s="1"/>
      <c r="SVD317" s="1"/>
      <c r="SVE317" s="1"/>
      <c r="SVF317" s="1"/>
      <c r="SVG317" s="1"/>
      <c r="SVH317" s="1"/>
      <c r="SVI317" s="1"/>
      <c r="SVJ317" s="1"/>
      <c r="SVK317" s="1"/>
      <c r="SVL317" s="1"/>
      <c r="SVM317" s="1"/>
      <c r="SVN317" s="1"/>
      <c r="SVO317" s="1"/>
      <c r="SVP317" s="1"/>
      <c r="SVQ317" s="1"/>
      <c r="SVR317" s="1"/>
      <c r="SVS317" s="1"/>
      <c r="SVT317" s="1"/>
      <c r="SVU317" s="1"/>
      <c r="SVV317" s="1"/>
      <c r="SVW317" s="1"/>
      <c r="SVX317" s="1"/>
      <c r="SVY317" s="1"/>
      <c r="SVZ317" s="1"/>
      <c r="SWA317" s="1"/>
      <c r="SWB317" s="1"/>
      <c r="SWC317" s="1"/>
      <c r="SWD317" s="1"/>
      <c r="SWE317" s="1"/>
      <c r="SWF317" s="1"/>
      <c r="SWG317" s="1"/>
      <c r="SWH317" s="1"/>
      <c r="SWI317" s="1"/>
      <c r="SWJ317" s="1"/>
      <c r="SWK317" s="1"/>
      <c r="SWL317" s="1"/>
      <c r="SWM317" s="1"/>
      <c r="SWN317" s="1"/>
      <c r="SWO317" s="1"/>
      <c r="SWP317" s="1"/>
      <c r="SWQ317" s="1"/>
      <c r="SWR317" s="1"/>
      <c r="SWS317" s="1"/>
      <c r="SWT317" s="1"/>
      <c r="SWU317" s="1"/>
      <c r="SWV317" s="1"/>
      <c r="SWW317" s="1"/>
      <c r="SWX317" s="1"/>
      <c r="SWY317" s="1"/>
      <c r="SWZ317" s="1"/>
      <c r="SXA317" s="1"/>
      <c r="SXB317" s="1"/>
      <c r="SXC317" s="1"/>
      <c r="SXD317" s="1"/>
      <c r="SXE317" s="1"/>
      <c r="SXF317" s="1"/>
      <c r="SXG317" s="1"/>
      <c r="SXH317" s="1"/>
      <c r="SXI317" s="1"/>
      <c r="SXJ317" s="1"/>
      <c r="SXK317" s="1"/>
      <c r="SXL317" s="1"/>
      <c r="SXM317" s="1"/>
      <c r="SXN317" s="1"/>
      <c r="SXO317" s="1"/>
      <c r="SXP317" s="1"/>
      <c r="SXQ317" s="1"/>
      <c r="SXR317" s="1"/>
      <c r="SXS317" s="1"/>
      <c r="SXT317" s="1"/>
      <c r="SXU317" s="1"/>
      <c r="SXV317" s="1"/>
      <c r="SXW317" s="1"/>
      <c r="SXX317" s="1"/>
      <c r="SXY317" s="1"/>
      <c r="SXZ317" s="1"/>
      <c r="SYA317" s="1"/>
      <c r="SYB317" s="1"/>
      <c r="SYC317" s="1"/>
      <c r="SYD317" s="1"/>
      <c r="SYE317" s="1"/>
      <c r="SYF317" s="1"/>
      <c r="SYG317" s="1"/>
      <c r="SYH317" s="1"/>
      <c r="SYI317" s="1"/>
      <c r="SYJ317" s="1"/>
      <c r="SYK317" s="1"/>
      <c r="SYL317" s="1"/>
      <c r="SYM317" s="1"/>
      <c r="SYN317" s="1"/>
      <c r="SYO317" s="1"/>
      <c r="SYP317" s="1"/>
      <c r="SYQ317" s="1"/>
      <c r="SYR317" s="1"/>
      <c r="SYS317" s="1"/>
      <c r="SYT317" s="1"/>
      <c r="SYU317" s="1"/>
      <c r="SYV317" s="1"/>
      <c r="SYW317" s="1"/>
      <c r="SYX317" s="1"/>
      <c r="SYY317" s="1"/>
      <c r="SYZ317" s="1"/>
      <c r="SZA317" s="1"/>
      <c r="SZB317" s="1"/>
      <c r="SZC317" s="1"/>
      <c r="SZD317" s="1"/>
      <c r="SZE317" s="1"/>
      <c r="SZF317" s="1"/>
      <c r="SZG317" s="1"/>
      <c r="SZH317" s="1"/>
      <c r="SZI317" s="1"/>
      <c r="SZJ317" s="1"/>
      <c r="SZK317" s="1"/>
      <c r="SZL317" s="1"/>
      <c r="SZM317" s="1"/>
      <c r="SZN317" s="1"/>
      <c r="SZO317" s="1"/>
      <c r="SZP317" s="1"/>
      <c r="SZQ317" s="1"/>
      <c r="SZR317" s="1"/>
      <c r="SZS317" s="1"/>
      <c r="SZT317" s="1"/>
      <c r="SZU317" s="1"/>
      <c r="SZV317" s="1"/>
      <c r="SZW317" s="1"/>
      <c r="SZX317" s="1"/>
      <c r="SZY317" s="1"/>
      <c r="SZZ317" s="1"/>
      <c r="TAA317" s="1"/>
      <c r="TAB317" s="1"/>
      <c r="TAC317" s="1"/>
      <c r="TAD317" s="1"/>
      <c r="TAE317" s="1"/>
      <c r="TAF317" s="1"/>
      <c r="TAG317" s="1"/>
      <c r="TAH317" s="1"/>
      <c r="TAI317" s="1"/>
      <c r="TAJ317" s="1"/>
      <c r="TAK317" s="1"/>
      <c r="TAL317" s="1"/>
      <c r="TAM317" s="1"/>
      <c r="TAN317" s="1"/>
      <c r="TAO317" s="1"/>
      <c r="TAP317" s="1"/>
      <c r="TAQ317" s="1"/>
      <c r="TAR317" s="1"/>
      <c r="TAS317" s="1"/>
      <c r="TAT317" s="1"/>
      <c r="TAU317" s="1"/>
      <c r="TAV317" s="1"/>
      <c r="TAW317" s="1"/>
      <c r="TAX317" s="1"/>
      <c r="TAY317" s="1"/>
      <c r="TAZ317" s="1"/>
      <c r="TBA317" s="1"/>
      <c r="TBB317" s="1"/>
      <c r="TBC317" s="1"/>
      <c r="TBD317" s="1"/>
      <c r="TBE317" s="1"/>
      <c r="TBF317" s="1"/>
      <c r="TBG317" s="1"/>
      <c r="TBH317" s="1"/>
      <c r="TBI317" s="1"/>
      <c r="TBJ317" s="1"/>
      <c r="TBK317" s="1"/>
      <c r="TBL317" s="1"/>
      <c r="TBM317" s="1"/>
      <c r="TBN317" s="1"/>
      <c r="TBO317" s="1"/>
      <c r="TBP317" s="1"/>
      <c r="TBQ317" s="1"/>
      <c r="TBR317" s="1"/>
      <c r="TBS317" s="1"/>
      <c r="TBT317" s="1"/>
      <c r="TBU317" s="1"/>
      <c r="TBV317" s="1"/>
      <c r="TBW317" s="1"/>
      <c r="TBX317" s="1"/>
      <c r="TBY317" s="1"/>
      <c r="TBZ317" s="1"/>
      <c r="TCA317" s="1"/>
      <c r="TCB317" s="1"/>
      <c r="TCC317" s="1"/>
      <c r="TCD317" s="1"/>
      <c r="TCE317" s="1"/>
      <c r="TCF317" s="1"/>
      <c r="TCG317" s="1"/>
      <c r="TCH317" s="1"/>
      <c r="TCI317" s="1"/>
      <c r="TCJ317" s="1"/>
      <c r="TCK317" s="1"/>
      <c r="TCL317" s="1"/>
      <c r="TCM317" s="1"/>
      <c r="TCN317" s="1"/>
      <c r="TCO317" s="1"/>
      <c r="TCP317" s="1"/>
      <c r="TCQ317" s="1"/>
      <c r="TCR317" s="1"/>
      <c r="TCS317" s="1"/>
      <c r="TCT317" s="1"/>
      <c r="TCU317" s="1"/>
      <c r="TCV317" s="1"/>
      <c r="TCW317" s="1"/>
      <c r="TCX317" s="1"/>
      <c r="TCY317" s="1"/>
      <c r="TCZ317" s="1"/>
      <c r="TDA317" s="1"/>
      <c r="TDB317" s="1"/>
      <c r="TDC317" s="1"/>
      <c r="TDD317" s="1"/>
      <c r="TDE317" s="1"/>
      <c r="TDF317" s="1"/>
      <c r="TDG317" s="1"/>
      <c r="TDH317" s="1"/>
      <c r="TDI317" s="1"/>
      <c r="TDJ317" s="1"/>
      <c r="TDK317" s="1"/>
      <c r="TDL317" s="1"/>
      <c r="TDM317" s="1"/>
      <c r="TDN317" s="1"/>
      <c r="TDO317" s="1"/>
      <c r="TDP317" s="1"/>
      <c r="TDQ317" s="1"/>
      <c r="TDR317" s="1"/>
      <c r="TDS317" s="1"/>
      <c r="TDT317" s="1"/>
      <c r="TDU317" s="1"/>
      <c r="TDV317" s="1"/>
      <c r="TDW317" s="1"/>
      <c r="TDX317" s="1"/>
      <c r="TDY317" s="1"/>
      <c r="TDZ317" s="1"/>
      <c r="TEA317" s="1"/>
      <c r="TEB317" s="1"/>
      <c r="TEC317" s="1"/>
      <c r="TED317" s="1"/>
      <c r="TEE317" s="1"/>
      <c r="TEF317" s="1"/>
      <c r="TEG317" s="1"/>
      <c r="TEH317" s="1"/>
      <c r="TEI317" s="1"/>
      <c r="TEJ317" s="1"/>
      <c r="TEK317" s="1"/>
      <c r="TEL317" s="1"/>
      <c r="TEM317" s="1"/>
      <c r="TEN317" s="1"/>
      <c r="TEO317" s="1"/>
      <c r="TEP317" s="1"/>
      <c r="TEQ317" s="1"/>
      <c r="TER317" s="1"/>
      <c r="TES317" s="1"/>
      <c r="TET317" s="1"/>
      <c r="TEU317" s="1"/>
      <c r="TEV317" s="1"/>
      <c r="TEW317" s="1"/>
      <c r="TEX317" s="1"/>
      <c r="TEY317" s="1"/>
      <c r="TEZ317" s="1"/>
      <c r="TFA317" s="1"/>
      <c r="TFB317" s="1"/>
      <c r="TFC317" s="1"/>
      <c r="TFD317" s="1"/>
      <c r="TFE317" s="1"/>
      <c r="TFF317" s="1"/>
      <c r="TFG317" s="1"/>
      <c r="TFH317" s="1"/>
      <c r="TFI317" s="1"/>
      <c r="TFJ317" s="1"/>
      <c r="TFK317" s="1"/>
      <c r="TFL317" s="1"/>
      <c r="TFM317" s="1"/>
      <c r="TFN317" s="1"/>
      <c r="TFO317" s="1"/>
      <c r="TFP317" s="1"/>
      <c r="TFQ317" s="1"/>
      <c r="TFR317" s="1"/>
      <c r="TFS317" s="1"/>
      <c r="TFT317" s="1"/>
      <c r="TFU317" s="1"/>
      <c r="TFV317" s="1"/>
      <c r="TFW317" s="1"/>
      <c r="TFX317" s="1"/>
      <c r="TFY317" s="1"/>
      <c r="TFZ317" s="1"/>
      <c r="TGA317" s="1"/>
      <c r="TGB317" s="1"/>
      <c r="TGC317" s="1"/>
      <c r="TGD317" s="1"/>
      <c r="TGE317" s="1"/>
      <c r="TGF317" s="1"/>
      <c r="TGG317" s="1"/>
      <c r="TGH317" s="1"/>
      <c r="TGI317" s="1"/>
      <c r="TGJ317" s="1"/>
      <c r="TGK317" s="1"/>
      <c r="TGL317" s="1"/>
      <c r="TGM317" s="1"/>
      <c r="TGN317" s="1"/>
      <c r="TGO317" s="1"/>
      <c r="TGP317" s="1"/>
      <c r="TGQ317" s="1"/>
      <c r="TGR317" s="1"/>
      <c r="TGS317" s="1"/>
      <c r="TGT317" s="1"/>
      <c r="TGU317" s="1"/>
      <c r="TGV317" s="1"/>
      <c r="TGW317" s="1"/>
      <c r="TGX317" s="1"/>
      <c r="TGY317" s="1"/>
      <c r="TGZ317" s="1"/>
      <c r="THA317" s="1"/>
      <c r="THB317" s="1"/>
      <c r="THC317" s="1"/>
      <c r="THD317" s="1"/>
      <c r="THE317" s="1"/>
      <c r="THF317" s="1"/>
      <c r="THG317" s="1"/>
      <c r="THH317" s="1"/>
      <c r="THI317" s="1"/>
      <c r="THJ317" s="1"/>
      <c r="THK317" s="1"/>
      <c r="THL317" s="1"/>
      <c r="THM317" s="1"/>
      <c r="THN317" s="1"/>
      <c r="THO317" s="1"/>
      <c r="THP317" s="1"/>
      <c r="THQ317" s="1"/>
      <c r="THR317" s="1"/>
      <c r="THS317" s="1"/>
      <c r="THT317" s="1"/>
      <c r="THU317" s="1"/>
      <c r="THV317" s="1"/>
      <c r="THW317" s="1"/>
      <c r="THX317" s="1"/>
      <c r="THY317" s="1"/>
      <c r="THZ317" s="1"/>
      <c r="TIA317" s="1"/>
      <c r="TIB317" s="1"/>
      <c r="TIC317" s="1"/>
      <c r="TID317" s="1"/>
      <c r="TIE317" s="1"/>
      <c r="TIF317" s="1"/>
      <c r="TIG317" s="1"/>
      <c r="TIH317" s="1"/>
      <c r="TII317" s="1"/>
      <c r="TIJ317" s="1"/>
      <c r="TIK317" s="1"/>
      <c r="TIL317" s="1"/>
      <c r="TIM317" s="1"/>
      <c r="TIN317" s="1"/>
      <c r="TIO317" s="1"/>
      <c r="TIP317" s="1"/>
      <c r="TIQ317" s="1"/>
      <c r="TIR317" s="1"/>
      <c r="TIS317" s="1"/>
      <c r="TIT317" s="1"/>
      <c r="TIU317" s="1"/>
      <c r="TIV317" s="1"/>
      <c r="TIW317" s="1"/>
      <c r="TIX317" s="1"/>
      <c r="TIY317" s="1"/>
      <c r="TIZ317" s="1"/>
      <c r="TJA317" s="1"/>
      <c r="TJB317" s="1"/>
      <c r="TJC317" s="1"/>
      <c r="TJD317" s="1"/>
      <c r="TJE317" s="1"/>
      <c r="TJF317" s="1"/>
      <c r="TJG317" s="1"/>
      <c r="TJH317" s="1"/>
      <c r="TJI317" s="1"/>
      <c r="TJJ317" s="1"/>
      <c r="TJK317" s="1"/>
      <c r="TJL317" s="1"/>
      <c r="TJM317" s="1"/>
      <c r="TJN317" s="1"/>
      <c r="TJO317" s="1"/>
      <c r="TJP317" s="1"/>
      <c r="TJQ317" s="1"/>
      <c r="TJR317" s="1"/>
      <c r="TJS317" s="1"/>
      <c r="TJT317" s="1"/>
      <c r="TJU317" s="1"/>
      <c r="TJV317" s="1"/>
      <c r="TJW317" s="1"/>
      <c r="TJX317" s="1"/>
      <c r="TJY317" s="1"/>
      <c r="TJZ317" s="1"/>
      <c r="TKA317" s="1"/>
      <c r="TKB317" s="1"/>
      <c r="TKC317" s="1"/>
      <c r="TKD317" s="1"/>
      <c r="TKE317" s="1"/>
      <c r="TKF317" s="1"/>
      <c r="TKG317" s="1"/>
      <c r="TKH317" s="1"/>
      <c r="TKI317" s="1"/>
      <c r="TKJ317" s="1"/>
      <c r="TKK317" s="1"/>
      <c r="TKL317" s="1"/>
      <c r="TKM317" s="1"/>
      <c r="TKN317" s="1"/>
      <c r="TKO317" s="1"/>
      <c r="TKP317" s="1"/>
      <c r="TKQ317" s="1"/>
      <c r="TKR317" s="1"/>
      <c r="TKS317" s="1"/>
      <c r="TKT317" s="1"/>
      <c r="TKU317" s="1"/>
      <c r="TKV317" s="1"/>
      <c r="TKW317" s="1"/>
      <c r="TKX317" s="1"/>
      <c r="TKY317" s="1"/>
      <c r="TKZ317" s="1"/>
      <c r="TLA317" s="1"/>
      <c r="TLB317" s="1"/>
      <c r="TLC317" s="1"/>
      <c r="TLD317" s="1"/>
      <c r="TLE317" s="1"/>
      <c r="TLF317" s="1"/>
      <c r="TLG317" s="1"/>
      <c r="TLH317" s="1"/>
      <c r="TLI317" s="1"/>
      <c r="TLJ317" s="1"/>
      <c r="TLK317" s="1"/>
      <c r="TLL317" s="1"/>
      <c r="TLM317" s="1"/>
      <c r="TLN317" s="1"/>
      <c r="TLO317" s="1"/>
      <c r="TLP317" s="1"/>
      <c r="TLQ317" s="1"/>
      <c r="TLR317" s="1"/>
      <c r="TLS317" s="1"/>
      <c r="TLT317" s="1"/>
      <c r="TLU317" s="1"/>
      <c r="TLV317" s="1"/>
      <c r="TLW317" s="1"/>
      <c r="TLX317" s="1"/>
      <c r="TLY317" s="1"/>
      <c r="TLZ317" s="1"/>
      <c r="TMA317" s="1"/>
      <c r="TMB317" s="1"/>
      <c r="TMC317" s="1"/>
      <c r="TMD317" s="1"/>
      <c r="TME317" s="1"/>
      <c r="TMF317" s="1"/>
      <c r="TMG317" s="1"/>
      <c r="TMH317" s="1"/>
      <c r="TMI317" s="1"/>
      <c r="TMJ317" s="1"/>
      <c r="TMK317" s="1"/>
      <c r="TML317" s="1"/>
      <c r="TMM317" s="1"/>
      <c r="TMN317" s="1"/>
      <c r="TMO317" s="1"/>
      <c r="TMP317" s="1"/>
      <c r="TMQ317" s="1"/>
      <c r="TMR317" s="1"/>
      <c r="TMS317" s="1"/>
      <c r="TMT317" s="1"/>
      <c r="TMU317" s="1"/>
      <c r="TMV317" s="1"/>
      <c r="TMW317" s="1"/>
      <c r="TMX317" s="1"/>
      <c r="TMY317" s="1"/>
      <c r="TMZ317" s="1"/>
      <c r="TNA317" s="1"/>
      <c r="TNB317" s="1"/>
      <c r="TNC317" s="1"/>
      <c r="TND317" s="1"/>
      <c r="TNE317" s="1"/>
      <c r="TNF317" s="1"/>
      <c r="TNG317" s="1"/>
      <c r="TNH317" s="1"/>
      <c r="TNI317" s="1"/>
      <c r="TNJ317" s="1"/>
      <c r="TNK317" s="1"/>
      <c r="TNL317" s="1"/>
      <c r="TNM317" s="1"/>
      <c r="TNN317" s="1"/>
      <c r="TNO317" s="1"/>
      <c r="TNP317" s="1"/>
      <c r="TNQ317" s="1"/>
      <c r="TNR317" s="1"/>
      <c r="TNS317" s="1"/>
      <c r="TNT317" s="1"/>
      <c r="TNU317" s="1"/>
      <c r="TNV317" s="1"/>
      <c r="TNW317" s="1"/>
      <c r="TNX317" s="1"/>
      <c r="TNY317" s="1"/>
      <c r="TNZ317" s="1"/>
      <c r="TOA317" s="1"/>
      <c r="TOB317" s="1"/>
      <c r="TOC317" s="1"/>
      <c r="TOD317" s="1"/>
      <c r="TOE317" s="1"/>
      <c r="TOF317" s="1"/>
      <c r="TOG317" s="1"/>
      <c r="TOH317" s="1"/>
      <c r="TOI317" s="1"/>
      <c r="TOJ317" s="1"/>
      <c r="TOK317" s="1"/>
      <c r="TOL317" s="1"/>
      <c r="TOM317" s="1"/>
      <c r="TON317" s="1"/>
      <c r="TOO317" s="1"/>
      <c r="TOP317" s="1"/>
      <c r="TOQ317" s="1"/>
      <c r="TOR317" s="1"/>
      <c r="TOS317" s="1"/>
      <c r="TOT317" s="1"/>
      <c r="TOU317" s="1"/>
      <c r="TOV317" s="1"/>
      <c r="TOW317" s="1"/>
      <c r="TOX317" s="1"/>
      <c r="TOY317" s="1"/>
      <c r="TOZ317" s="1"/>
      <c r="TPA317" s="1"/>
      <c r="TPB317" s="1"/>
      <c r="TPC317" s="1"/>
      <c r="TPD317" s="1"/>
      <c r="TPE317" s="1"/>
      <c r="TPF317" s="1"/>
      <c r="TPG317" s="1"/>
      <c r="TPH317" s="1"/>
      <c r="TPI317" s="1"/>
      <c r="TPJ317" s="1"/>
      <c r="TPK317" s="1"/>
      <c r="TPL317" s="1"/>
      <c r="TPM317" s="1"/>
      <c r="TPN317" s="1"/>
      <c r="TPO317" s="1"/>
      <c r="TPP317" s="1"/>
      <c r="TPQ317" s="1"/>
      <c r="TPR317" s="1"/>
      <c r="TPS317" s="1"/>
      <c r="TPT317" s="1"/>
      <c r="TPU317" s="1"/>
      <c r="TPV317" s="1"/>
      <c r="TPW317" s="1"/>
      <c r="TPX317" s="1"/>
      <c r="TPY317" s="1"/>
      <c r="TPZ317" s="1"/>
      <c r="TQA317" s="1"/>
      <c r="TQB317" s="1"/>
      <c r="TQC317" s="1"/>
      <c r="TQD317" s="1"/>
      <c r="TQE317" s="1"/>
      <c r="TQF317" s="1"/>
      <c r="TQG317" s="1"/>
      <c r="TQH317" s="1"/>
      <c r="TQI317" s="1"/>
      <c r="TQJ317" s="1"/>
      <c r="TQK317" s="1"/>
      <c r="TQL317" s="1"/>
      <c r="TQM317" s="1"/>
      <c r="TQN317" s="1"/>
      <c r="TQO317" s="1"/>
      <c r="TQP317" s="1"/>
      <c r="TQQ317" s="1"/>
      <c r="TQR317" s="1"/>
      <c r="TQS317" s="1"/>
      <c r="TQT317" s="1"/>
      <c r="TQU317" s="1"/>
      <c r="TQV317" s="1"/>
      <c r="TQW317" s="1"/>
      <c r="TQX317" s="1"/>
      <c r="TQY317" s="1"/>
      <c r="TQZ317" s="1"/>
      <c r="TRA317" s="1"/>
      <c r="TRB317" s="1"/>
      <c r="TRC317" s="1"/>
      <c r="TRD317" s="1"/>
      <c r="TRE317" s="1"/>
      <c r="TRF317" s="1"/>
      <c r="TRG317" s="1"/>
      <c r="TRH317" s="1"/>
      <c r="TRI317" s="1"/>
      <c r="TRJ317" s="1"/>
      <c r="TRK317" s="1"/>
      <c r="TRL317" s="1"/>
      <c r="TRM317" s="1"/>
      <c r="TRN317" s="1"/>
      <c r="TRO317" s="1"/>
      <c r="TRP317" s="1"/>
      <c r="TRQ317" s="1"/>
      <c r="TRR317" s="1"/>
      <c r="TRS317" s="1"/>
      <c r="TRT317" s="1"/>
      <c r="TRU317" s="1"/>
      <c r="TRV317" s="1"/>
      <c r="TRW317" s="1"/>
      <c r="TRX317" s="1"/>
      <c r="TRY317" s="1"/>
      <c r="TRZ317" s="1"/>
      <c r="TSA317" s="1"/>
      <c r="TSB317" s="1"/>
      <c r="TSC317" s="1"/>
      <c r="TSD317" s="1"/>
      <c r="TSE317" s="1"/>
      <c r="TSF317" s="1"/>
      <c r="TSG317" s="1"/>
      <c r="TSH317" s="1"/>
      <c r="TSI317" s="1"/>
      <c r="TSJ317" s="1"/>
      <c r="TSK317" s="1"/>
      <c r="TSL317" s="1"/>
      <c r="TSM317" s="1"/>
      <c r="TSN317" s="1"/>
      <c r="TSO317" s="1"/>
      <c r="TSP317" s="1"/>
      <c r="TSQ317" s="1"/>
      <c r="TSR317" s="1"/>
      <c r="TSS317" s="1"/>
      <c r="TST317" s="1"/>
      <c r="TSU317" s="1"/>
      <c r="TSV317" s="1"/>
      <c r="TSW317" s="1"/>
      <c r="TSX317" s="1"/>
      <c r="TSY317" s="1"/>
      <c r="TSZ317" s="1"/>
      <c r="TTA317" s="1"/>
      <c r="TTB317" s="1"/>
      <c r="TTC317" s="1"/>
      <c r="TTD317" s="1"/>
      <c r="TTE317" s="1"/>
      <c r="TTF317" s="1"/>
      <c r="TTG317" s="1"/>
      <c r="TTH317" s="1"/>
      <c r="TTI317" s="1"/>
      <c r="TTJ317" s="1"/>
      <c r="TTK317" s="1"/>
      <c r="TTL317" s="1"/>
      <c r="TTM317" s="1"/>
      <c r="TTN317" s="1"/>
      <c r="TTO317" s="1"/>
      <c r="TTP317" s="1"/>
      <c r="TTQ317" s="1"/>
      <c r="TTR317" s="1"/>
      <c r="TTS317" s="1"/>
      <c r="TTT317" s="1"/>
      <c r="TTU317" s="1"/>
      <c r="TTV317" s="1"/>
      <c r="TTW317" s="1"/>
      <c r="TTX317" s="1"/>
      <c r="TTY317" s="1"/>
      <c r="TTZ317" s="1"/>
      <c r="TUA317" s="1"/>
      <c r="TUB317" s="1"/>
      <c r="TUC317" s="1"/>
      <c r="TUD317" s="1"/>
      <c r="TUE317" s="1"/>
      <c r="TUF317" s="1"/>
      <c r="TUG317" s="1"/>
      <c r="TUH317" s="1"/>
      <c r="TUI317" s="1"/>
      <c r="TUJ317" s="1"/>
      <c r="TUK317" s="1"/>
      <c r="TUL317" s="1"/>
      <c r="TUM317" s="1"/>
      <c r="TUN317" s="1"/>
      <c r="TUO317" s="1"/>
      <c r="TUP317" s="1"/>
      <c r="TUQ317" s="1"/>
      <c r="TUR317" s="1"/>
      <c r="TUS317" s="1"/>
      <c r="TUT317" s="1"/>
      <c r="TUU317" s="1"/>
      <c r="TUV317" s="1"/>
      <c r="TUW317" s="1"/>
      <c r="TUX317" s="1"/>
      <c r="TUY317" s="1"/>
      <c r="TUZ317" s="1"/>
      <c r="TVA317" s="1"/>
      <c r="TVB317" s="1"/>
      <c r="TVC317" s="1"/>
      <c r="TVD317" s="1"/>
      <c r="TVE317" s="1"/>
      <c r="TVF317" s="1"/>
      <c r="TVG317" s="1"/>
      <c r="TVH317" s="1"/>
      <c r="TVI317" s="1"/>
      <c r="TVJ317" s="1"/>
      <c r="TVK317" s="1"/>
      <c r="TVL317" s="1"/>
      <c r="TVM317" s="1"/>
      <c r="TVN317" s="1"/>
      <c r="TVO317" s="1"/>
      <c r="TVP317" s="1"/>
      <c r="TVQ317" s="1"/>
      <c r="TVR317" s="1"/>
      <c r="TVS317" s="1"/>
      <c r="TVT317" s="1"/>
      <c r="TVU317" s="1"/>
      <c r="TVV317" s="1"/>
      <c r="TVW317" s="1"/>
      <c r="TVX317" s="1"/>
      <c r="TVY317" s="1"/>
      <c r="TVZ317" s="1"/>
      <c r="TWA317" s="1"/>
      <c r="TWB317" s="1"/>
      <c r="TWC317" s="1"/>
      <c r="TWD317" s="1"/>
      <c r="TWE317" s="1"/>
      <c r="TWF317" s="1"/>
      <c r="TWG317" s="1"/>
      <c r="TWH317" s="1"/>
      <c r="TWI317" s="1"/>
      <c r="TWJ317" s="1"/>
      <c r="TWK317" s="1"/>
      <c r="TWL317" s="1"/>
      <c r="TWM317" s="1"/>
      <c r="TWN317" s="1"/>
      <c r="TWO317" s="1"/>
      <c r="TWP317" s="1"/>
      <c r="TWQ317" s="1"/>
      <c r="TWR317" s="1"/>
      <c r="TWS317" s="1"/>
      <c r="TWT317" s="1"/>
      <c r="TWU317" s="1"/>
      <c r="TWV317" s="1"/>
      <c r="TWW317" s="1"/>
      <c r="TWX317" s="1"/>
      <c r="TWY317" s="1"/>
      <c r="TWZ317" s="1"/>
      <c r="TXA317" s="1"/>
      <c r="TXB317" s="1"/>
      <c r="TXC317" s="1"/>
      <c r="TXD317" s="1"/>
      <c r="TXE317" s="1"/>
      <c r="TXF317" s="1"/>
      <c r="TXG317" s="1"/>
      <c r="TXH317" s="1"/>
      <c r="TXI317" s="1"/>
      <c r="TXJ317" s="1"/>
      <c r="TXK317" s="1"/>
      <c r="TXL317" s="1"/>
      <c r="TXM317" s="1"/>
      <c r="TXN317" s="1"/>
      <c r="TXO317" s="1"/>
      <c r="TXP317" s="1"/>
      <c r="TXQ317" s="1"/>
      <c r="TXR317" s="1"/>
      <c r="TXS317" s="1"/>
      <c r="TXT317" s="1"/>
      <c r="TXU317" s="1"/>
      <c r="TXV317" s="1"/>
      <c r="TXW317" s="1"/>
      <c r="TXX317" s="1"/>
      <c r="TXY317" s="1"/>
      <c r="TXZ317" s="1"/>
      <c r="TYA317" s="1"/>
      <c r="TYB317" s="1"/>
      <c r="TYC317" s="1"/>
      <c r="TYD317" s="1"/>
      <c r="TYE317" s="1"/>
      <c r="TYF317" s="1"/>
      <c r="TYG317" s="1"/>
      <c r="TYH317" s="1"/>
      <c r="TYI317" s="1"/>
      <c r="TYJ317" s="1"/>
      <c r="TYK317" s="1"/>
      <c r="TYL317" s="1"/>
      <c r="TYM317" s="1"/>
      <c r="TYN317" s="1"/>
      <c r="TYO317" s="1"/>
      <c r="TYP317" s="1"/>
      <c r="TYQ317" s="1"/>
      <c r="TYR317" s="1"/>
      <c r="TYS317" s="1"/>
      <c r="TYT317" s="1"/>
      <c r="TYU317" s="1"/>
      <c r="TYV317" s="1"/>
      <c r="TYW317" s="1"/>
      <c r="TYX317" s="1"/>
      <c r="TYY317" s="1"/>
      <c r="TYZ317" s="1"/>
      <c r="TZA317" s="1"/>
      <c r="TZB317" s="1"/>
      <c r="TZC317" s="1"/>
      <c r="TZD317" s="1"/>
      <c r="TZE317" s="1"/>
      <c r="TZF317" s="1"/>
      <c r="TZG317" s="1"/>
      <c r="TZH317" s="1"/>
      <c r="TZI317" s="1"/>
      <c r="TZJ317" s="1"/>
      <c r="TZK317" s="1"/>
      <c r="TZL317" s="1"/>
      <c r="TZM317" s="1"/>
      <c r="TZN317" s="1"/>
      <c r="TZO317" s="1"/>
      <c r="TZP317" s="1"/>
      <c r="TZQ317" s="1"/>
      <c r="TZR317" s="1"/>
      <c r="TZS317" s="1"/>
      <c r="TZT317" s="1"/>
      <c r="TZU317" s="1"/>
      <c r="TZV317" s="1"/>
      <c r="TZW317" s="1"/>
      <c r="TZX317" s="1"/>
      <c r="TZY317" s="1"/>
      <c r="TZZ317" s="1"/>
      <c r="UAA317" s="1"/>
      <c r="UAB317" s="1"/>
      <c r="UAC317" s="1"/>
      <c r="UAD317" s="1"/>
      <c r="UAE317" s="1"/>
      <c r="UAF317" s="1"/>
      <c r="UAG317" s="1"/>
      <c r="UAH317" s="1"/>
      <c r="UAI317" s="1"/>
      <c r="UAJ317" s="1"/>
      <c r="UAK317" s="1"/>
      <c r="UAL317" s="1"/>
      <c r="UAM317" s="1"/>
      <c r="UAN317" s="1"/>
      <c r="UAO317" s="1"/>
      <c r="UAP317" s="1"/>
      <c r="UAQ317" s="1"/>
      <c r="UAR317" s="1"/>
      <c r="UAS317" s="1"/>
      <c r="UAT317" s="1"/>
      <c r="UAU317" s="1"/>
      <c r="UAV317" s="1"/>
      <c r="UAW317" s="1"/>
      <c r="UAX317" s="1"/>
      <c r="UAY317" s="1"/>
      <c r="UAZ317" s="1"/>
      <c r="UBA317" s="1"/>
      <c r="UBB317" s="1"/>
      <c r="UBC317" s="1"/>
      <c r="UBD317" s="1"/>
      <c r="UBE317" s="1"/>
      <c r="UBF317" s="1"/>
      <c r="UBG317" s="1"/>
      <c r="UBH317" s="1"/>
      <c r="UBI317" s="1"/>
      <c r="UBJ317" s="1"/>
      <c r="UBK317" s="1"/>
      <c r="UBL317" s="1"/>
      <c r="UBM317" s="1"/>
      <c r="UBN317" s="1"/>
      <c r="UBO317" s="1"/>
      <c r="UBP317" s="1"/>
      <c r="UBQ317" s="1"/>
      <c r="UBR317" s="1"/>
      <c r="UBS317" s="1"/>
      <c r="UBT317" s="1"/>
      <c r="UBU317" s="1"/>
      <c r="UBV317" s="1"/>
      <c r="UBW317" s="1"/>
      <c r="UBX317" s="1"/>
      <c r="UBY317" s="1"/>
      <c r="UBZ317" s="1"/>
      <c r="UCA317" s="1"/>
      <c r="UCB317" s="1"/>
      <c r="UCC317" s="1"/>
      <c r="UCD317" s="1"/>
      <c r="UCE317" s="1"/>
      <c r="UCF317" s="1"/>
      <c r="UCG317" s="1"/>
      <c r="UCH317" s="1"/>
      <c r="UCI317" s="1"/>
      <c r="UCJ317" s="1"/>
      <c r="UCK317" s="1"/>
      <c r="UCL317" s="1"/>
      <c r="UCM317" s="1"/>
      <c r="UCN317" s="1"/>
      <c r="UCO317" s="1"/>
      <c r="UCP317" s="1"/>
      <c r="UCQ317" s="1"/>
      <c r="UCR317" s="1"/>
      <c r="UCS317" s="1"/>
      <c r="UCT317" s="1"/>
      <c r="UCU317" s="1"/>
      <c r="UCV317" s="1"/>
      <c r="UCW317" s="1"/>
      <c r="UCX317" s="1"/>
      <c r="UCY317" s="1"/>
      <c r="UCZ317" s="1"/>
      <c r="UDA317" s="1"/>
      <c r="UDB317" s="1"/>
      <c r="UDC317" s="1"/>
      <c r="UDD317" s="1"/>
      <c r="UDE317" s="1"/>
      <c r="UDF317" s="1"/>
      <c r="UDG317" s="1"/>
      <c r="UDH317" s="1"/>
      <c r="UDI317" s="1"/>
      <c r="UDJ317" s="1"/>
      <c r="UDK317" s="1"/>
      <c r="UDL317" s="1"/>
      <c r="UDM317" s="1"/>
      <c r="UDN317" s="1"/>
      <c r="UDO317" s="1"/>
      <c r="UDP317" s="1"/>
      <c r="UDQ317" s="1"/>
      <c r="UDR317" s="1"/>
      <c r="UDS317" s="1"/>
      <c r="UDT317" s="1"/>
      <c r="UDU317" s="1"/>
      <c r="UDV317" s="1"/>
      <c r="UDW317" s="1"/>
      <c r="UDX317" s="1"/>
      <c r="UDY317" s="1"/>
      <c r="UDZ317" s="1"/>
      <c r="UEA317" s="1"/>
      <c r="UEB317" s="1"/>
      <c r="UEC317" s="1"/>
      <c r="UED317" s="1"/>
      <c r="UEE317" s="1"/>
      <c r="UEF317" s="1"/>
      <c r="UEG317" s="1"/>
      <c r="UEH317" s="1"/>
      <c r="UEI317" s="1"/>
      <c r="UEJ317" s="1"/>
      <c r="UEK317" s="1"/>
      <c r="UEL317" s="1"/>
      <c r="UEM317" s="1"/>
      <c r="UEN317" s="1"/>
      <c r="UEO317" s="1"/>
      <c r="UEP317" s="1"/>
      <c r="UEQ317" s="1"/>
      <c r="UER317" s="1"/>
      <c r="UES317" s="1"/>
      <c r="UET317" s="1"/>
      <c r="UEU317" s="1"/>
      <c r="UEV317" s="1"/>
      <c r="UEW317" s="1"/>
      <c r="UEX317" s="1"/>
      <c r="UEY317" s="1"/>
      <c r="UEZ317" s="1"/>
      <c r="UFA317" s="1"/>
      <c r="UFB317" s="1"/>
      <c r="UFC317" s="1"/>
      <c r="UFD317" s="1"/>
      <c r="UFE317" s="1"/>
      <c r="UFF317" s="1"/>
      <c r="UFG317" s="1"/>
      <c r="UFH317" s="1"/>
      <c r="UFI317" s="1"/>
      <c r="UFJ317" s="1"/>
      <c r="UFK317" s="1"/>
      <c r="UFL317" s="1"/>
      <c r="UFM317" s="1"/>
      <c r="UFN317" s="1"/>
      <c r="UFO317" s="1"/>
      <c r="UFP317" s="1"/>
      <c r="UFQ317" s="1"/>
      <c r="UFR317" s="1"/>
      <c r="UFS317" s="1"/>
      <c r="UFT317" s="1"/>
      <c r="UFU317" s="1"/>
      <c r="UFV317" s="1"/>
      <c r="UFW317" s="1"/>
      <c r="UFX317" s="1"/>
      <c r="UFY317" s="1"/>
      <c r="UFZ317" s="1"/>
      <c r="UGA317" s="1"/>
      <c r="UGB317" s="1"/>
      <c r="UGC317" s="1"/>
      <c r="UGD317" s="1"/>
      <c r="UGE317" s="1"/>
      <c r="UGF317" s="1"/>
      <c r="UGG317" s="1"/>
      <c r="UGH317" s="1"/>
      <c r="UGI317" s="1"/>
      <c r="UGJ317" s="1"/>
      <c r="UGK317" s="1"/>
      <c r="UGL317" s="1"/>
      <c r="UGM317" s="1"/>
      <c r="UGN317" s="1"/>
      <c r="UGO317" s="1"/>
      <c r="UGP317" s="1"/>
      <c r="UGQ317" s="1"/>
      <c r="UGR317" s="1"/>
      <c r="UGS317" s="1"/>
      <c r="UGT317" s="1"/>
      <c r="UGU317" s="1"/>
      <c r="UGV317" s="1"/>
      <c r="UGW317" s="1"/>
      <c r="UGX317" s="1"/>
      <c r="UGY317" s="1"/>
      <c r="UGZ317" s="1"/>
      <c r="UHA317" s="1"/>
      <c r="UHB317" s="1"/>
      <c r="UHC317" s="1"/>
      <c r="UHD317" s="1"/>
      <c r="UHE317" s="1"/>
      <c r="UHF317" s="1"/>
      <c r="UHG317" s="1"/>
      <c r="UHH317" s="1"/>
      <c r="UHI317" s="1"/>
      <c r="UHJ317" s="1"/>
      <c r="UHK317" s="1"/>
      <c r="UHL317" s="1"/>
      <c r="UHM317" s="1"/>
      <c r="UHN317" s="1"/>
      <c r="UHO317" s="1"/>
      <c r="UHP317" s="1"/>
      <c r="UHQ317" s="1"/>
      <c r="UHR317" s="1"/>
      <c r="UHS317" s="1"/>
      <c r="UHT317" s="1"/>
      <c r="UHU317" s="1"/>
      <c r="UHV317" s="1"/>
      <c r="UHW317" s="1"/>
      <c r="UHX317" s="1"/>
      <c r="UHY317" s="1"/>
      <c r="UHZ317" s="1"/>
      <c r="UIA317" s="1"/>
      <c r="UIB317" s="1"/>
      <c r="UIC317" s="1"/>
      <c r="UID317" s="1"/>
      <c r="UIE317" s="1"/>
      <c r="UIF317" s="1"/>
      <c r="UIG317" s="1"/>
      <c r="UIH317" s="1"/>
      <c r="UII317" s="1"/>
      <c r="UIJ317" s="1"/>
      <c r="UIK317" s="1"/>
      <c r="UIL317" s="1"/>
      <c r="UIM317" s="1"/>
      <c r="UIN317" s="1"/>
      <c r="UIO317" s="1"/>
      <c r="UIP317" s="1"/>
      <c r="UIQ317" s="1"/>
      <c r="UIR317" s="1"/>
      <c r="UIS317" s="1"/>
      <c r="UIT317" s="1"/>
      <c r="UIU317" s="1"/>
      <c r="UIV317" s="1"/>
      <c r="UIW317" s="1"/>
      <c r="UIX317" s="1"/>
      <c r="UIY317" s="1"/>
      <c r="UIZ317" s="1"/>
      <c r="UJA317" s="1"/>
      <c r="UJB317" s="1"/>
      <c r="UJC317" s="1"/>
      <c r="UJD317" s="1"/>
      <c r="UJE317" s="1"/>
      <c r="UJF317" s="1"/>
      <c r="UJG317" s="1"/>
      <c r="UJH317" s="1"/>
      <c r="UJI317" s="1"/>
      <c r="UJJ317" s="1"/>
      <c r="UJK317" s="1"/>
      <c r="UJL317" s="1"/>
      <c r="UJM317" s="1"/>
      <c r="UJN317" s="1"/>
      <c r="UJO317" s="1"/>
      <c r="UJP317" s="1"/>
      <c r="UJQ317" s="1"/>
      <c r="UJR317" s="1"/>
      <c r="UJS317" s="1"/>
      <c r="UJT317" s="1"/>
      <c r="UJU317" s="1"/>
      <c r="UJV317" s="1"/>
      <c r="UJW317" s="1"/>
      <c r="UJX317" s="1"/>
      <c r="UJY317" s="1"/>
      <c r="UJZ317" s="1"/>
      <c r="UKA317" s="1"/>
      <c r="UKB317" s="1"/>
      <c r="UKC317" s="1"/>
      <c r="UKD317" s="1"/>
      <c r="UKE317" s="1"/>
      <c r="UKF317" s="1"/>
      <c r="UKG317" s="1"/>
      <c r="UKH317" s="1"/>
      <c r="UKI317" s="1"/>
      <c r="UKJ317" s="1"/>
      <c r="UKK317" s="1"/>
      <c r="UKL317" s="1"/>
      <c r="UKM317" s="1"/>
      <c r="UKN317" s="1"/>
      <c r="UKO317" s="1"/>
      <c r="UKP317" s="1"/>
      <c r="UKQ317" s="1"/>
      <c r="UKR317" s="1"/>
      <c r="UKS317" s="1"/>
      <c r="UKT317" s="1"/>
      <c r="UKU317" s="1"/>
      <c r="UKV317" s="1"/>
      <c r="UKW317" s="1"/>
      <c r="UKX317" s="1"/>
      <c r="UKY317" s="1"/>
      <c r="UKZ317" s="1"/>
      <c r="ULA317" s="1"/>
      <c r="ULB317" s="1"/>
      <c r="ULC317" s="1"/>
      <c r="ULD317" s="1"/>
      <c r="ULE317" s="1"/>
      <c r="ULF317" s="1"/>
      <c r="ULG317" s="1"/>
      <c r="ULH317" s="1"/>
      <c r="ULI317" s="1"/>
      <c r="ULJ317" s="1"/>
      <c r="ULK317" s="1"/>
      <c r="ULL317" s="1"/>
      <c r="ULM317" s="1"/>
      <c r="ULN317" s="1"/>
      <c r="ULO317" s="1"/>
      <c r="ULP317" s="1"/>
      <c r="ULQ317" s="1"/>
      <c r="ULR317" s="1"/>
      <c r="ULS317" s="1"/>
      <c r="ULT317" s="1"/>
      <c r="ULU317" s="1"/>
      <c r="ULV317" s="1"/>
      <c r="ULW317" s="1"/>
      <c r="ULX317" s="1"/>
      <c r="ULY317" s="1"/>
      <c r="ULZ317" s="1"/>
      <c r="UMA317" s="1"/>
      <c r="UMB317" s="1"/>
      <c r="UMC317" s="1"/>
      <c r="UMD317" s="1"/>
      <c r="UME317" s="1"/>
      <c r="UMF317" s="1"/>
      <c r="UMG317" s="1"/>
      <c r="UMH317" s="1"/>
      <c r="UMI317" s="1"/>
      <c r="UMJ317" s="1"/>
      <c r="UMK317" s="1"/>
      <c r="UML317" s="1"/>
      <c r="UMM317" s="1"/>
      <c r="UMN317" s="1"/>
      <c r="UMO317" s="1"/>
      <c r="UMP317" s="1"/>
      <c r="UMQ317" s="1"/>
      <c r="UMR317" s="1"/>
      <c r="UMS317" s="1"/>
      <c r="UMT317" s="1"/>
      <c r="UMU317" s="1"/>
      <c r="UMV317" s="1"/>
      <c r="UMW317" s="1"/>
      <c r="UMX317" s="1"/>
      <c r="UMY317" s="1"/>
      <c r="UMZ317" s="1"/>
      <c r="UNA317" s="1"/>
      <c r="UNB317" s="1"/>
      <c r="UNC317" s="1"/>
      <c r="UND317" s="1"/>
      <c r="UNE317" s="1"/>
      <c r="UNF317" s="1"/>
      <c r="UNG317" s="1"/>
      <c r="UNH317" s="1"/>
      <c r="UNI317" s="1"/>
      <c r="UNJ317" s="1"/>
      <c r="UNK317" s="1"/>
      <c r="UNL317" s="1"/>
      <c r="UNM317" s="1"/>
      <c r="UNN317" s="1"/>
      <c r="UNO317" s="1"/>
      <c r="UNP317" s="1"/>
      <c r="UNQ317" s="1"/>
      <c r="UNR317" s="1"/>
      <c r="UNS317" s="1"/>
      <c r="UNT317" s="1"/>
      <c r="UNU317" s="1"/>
      <c r="UNV317" s="1"/>
      <c r="UNW317" s="1"/>
      <c r="UNX317" s="1"/>
      <c r="UNY317" s="1"/>
      <c r="UNZ317" s="1"/>
      <c r="UOA317" s="1"/>
      <c r="UOB317" s="1"/>
      <c r="UOC317" s="1"/>
      <c r="UOD317" s="1"/>
      <c r="UOE317" s="1"/>
      <c r="UOF317" s="1"/>
      <c r="UOG317" s="1"/>
      <c r="UOH317" s="1"/>
      <c r="UOI317" s="1"/>
      <c r="UOJ317" s="1"/>
      <c r="UOK317" s="1"/>
      <c r="UOL317" s="1"/>
      <c r="UOM317" s="1"/>
      <c r="UON317" s="1"/>
      <c r="UOO317" s="1"/>
      <c r="UOP317" s="1"/>
      <c r="UOQ317" s="1"/>
      <c r="UOR317" s="1"/>
      <c r="UOS317" s="1"/>
      <c r="UOT317" s="1"/>
      <c r="UOU317" s="1"/>
      <c r="UOV317" s="1"/>
      <c r="UOW317" s="1"/>
      <c r="UOX317" s="1"/>
      <c r="UOY317" s="1"/>
      <c r="UOZ317" s="1"/>
      <c r="UPA317" s="1"/>
      <c r="UPB317" s="1"/>
      <c r="UPC317" s="1"/>
      <c r="UPD317" s="1"/>
      <c r="UPE317" s="1"/>
      <c r="UPF317" s="1"/>
      <c r="UPG317" s="1"/>
      <c r="UPH317" s="1"/>
      <c r="UPI317" s="1"/>
      <c r="UPJ317" s="1"/>
      <c r="UPK317" s="1"/>
      <c r="UPL317" s="1"/>
      <c r="UPM317" s="1"/>
      <c r="UPN317" s="1"/>
      <c r="UPO317" s="1"/>
      <c r="UPP317" s="1"/>
      <c r="UPQ317" s="1"/>
      <c r="UPR317" s="1"/>
      <c r="UPS317" s="1"/>
      <c r="UPT317" s="1"/>
      <c r="UPU317" s="1"/>
      <c r="UPV317" s="1"/>
      <c r="UPW317" s="1"/>
      <c r="UPX317" s="1"/>
      <c r="UPY317" s="1"/>
      <c r="UPZ317" s="1"/>
      <c r="UQA317" s="1"/>
      <c r="UQB317" s="1"/>
      <c r="UQC317" s="1"/>
      <c r="UQD317" s="1"/>
      <c r="UQE317" s="1"/>
      <c r="UQF317" s="1"/>
      <c r="UQG317" s="1"/>
      <c r="UQH317" s="1"/>
      <c r="UQI317" s="1"/>
      <c r="UQJ317" s="1"/>
      <c r="UQK317" s="1"/>
      <c r="UQL317" s="1"/>
      <c r="UQM317" s="1"/>
      <c r="UQN317" s="1"/>
      <c r="UQO317" s="1"/>
      <c r="UQP317" s="1"/>
      <c r="UQQ317" s="1"/>
      <c r="UQR317" s="1"/>
      <c r="UQS317" s="1"/>
      <c r="UQT317" s="1"/>
      <c r="UQU317" s="1"/>
      <c r="UQV317" s="1"/>
      <c r="UQW317" s="1"/>
      <c r="UQX317" s="1"/>
      <c r="UQY317" s="1"/>
      <c r="UQZ317" s="1"/>
      <c r="URA317" s="1"/>
      <c r="URB317" s="1"/>
      <c r="URC317" s="1"/>
      <c r="URD317" s="1"/>
      <c r="URE317" s="1"/>
      <c r="URF317" s="1"/>
      <c r="URG317" s="1"/>
      <c r="URH317" s="1"/>
      <c r="URI317" s="1"/>
      <c r="URJ317" s="1"/>
      <c r="URK317" s="1"/>
      <c r="URL317" s="1"/>
      <c r="URM317" s="1"/>
      <c r="URN317" s="1"/>
      <c r="URO317" s="1"/>
      <c r="URP317" s="1"/>
      <c r="URQ317" s="1"/>
      <c r="URR317" s="1"/>
      <c r="URS317" s="1"/>
      <c r="URT317" s="1"/>
      <c r="URU317" s="1"/>
      <c r="URV317" s="1"/>
      <c r="URW317" s="1"/>
      <c r="URX317" s="1"/>
      <c r="URY317" s="1"/>
      <c r="URZ317" s="1"/>
      <c r="USA317" s="1"/>
      <c r="USB317" s="1"/>
      <c r="USC317" s="1"/>
      <c r="USD317" s="1"/>
      <c r="USE317" s="1"/>
      <c r="USF317" s="1"/>
      <c r="USG317" s="1"/>
      <c r="USH317" s="1"/>
      <c r="USI317" s="1"/>
      <c r="USJ317" s="1"/>
      <c r="USK317" s="1"/>
      <c r="USL317" s="1"/>
      <c r="USM317" s="1"/>
      <c r="USN317" s="1"/>
      <c r="USO317" s="1"/>
      <c r="USP317" s="1"/>
      <c r="USQ317" s="1"/>
      <c r="USR317" s="1"/>
      <c r="USS317" s="1"/>
      <c r="UST317" s="1"/>
      <c r="USU317" s="1"/>
      <c r="USV317" s="1"/>
      <c r="USW317" s="1"/>
      <c r="USX317" s="1"/>
      <c r="USY317" s="1"/>
      <c r="USZ317" s="1"/>
      <c r="UTA317" s="1"/>
      <c r="UTB317" s="1"/>
      <c r="UTC317" s="1"/>
      <c r="UTD317" s="1"/>
      <c r="UTE317" s="1"/>
      <c r="UTF317" s="1"/>
      <c r="UTG317" s="1"/>
      <c r="UTH317" s="1"/>
      <c r="UTI317" s="1"/>
      <c r="UTJ317" s="1"/>
      <c r="UTK317" s="1"/>
      <c r="UTL317" s="1"/>
      <c r="UTM317" s="1"/>
      <c r="UTN317" s="1"/>
      <c r="UTO317" s="1"/>
      <c r="UTP317" s="1"/>
      <c r="UTQ317" s="1"/>
      <c r="UTR317" s="1"/>
      <c r="UTS317" s="1"/>
      <c r="UTT317" s="1"/>
      <c r="UTU317" s="1"/>
      <c r="UTV317" s="1"/>
      <c r="UTW317" s="1"/>
      <c r="UTX317" s="1"/>
      <c r="UTY317" s="1"/>
      <c r="UTZ317" s="1"/>
      <c r="UUA317" s="1"/>
      <c r="UUB317" s="1"/>
      <c r="UUC317" s="1"/>
      <c r="UUD317" s="1"/>
      <c r="UUE317" s="1"/>
      <c r="UUF317" s="1"/>
      <c r="UUG317" s="1"/>
      <c r="UUH317" s="1"/>
      <c r="UUI317" s="1"/>
      <c r="UUJ317" s="1"/>
      <c r="UUK317" s="1"/>
      <c r="UUL317" s="1"/>
      <c r="UUM317" s="1"/>
      <c r="UUN317" s="1"/>
      <c r="UUO317" s="1"/>
      <c r="UUP317" s="1"/>
      <c r="UUQ317" s="1"/>
      <c r="UUR317" s="1"/>
      <c r="UUS317" s="1"/>
      <c r="UUT317" s="1"/>
      <c r="UUU317" s="1"/>
      <c r="UUV317" s="1"/>
      <c r="UUW317" s="1"/>
      <c r="UUX317" s="1"/>
      <c r="UUY317" s="1"/>
      <c r="UUZ317" s="1"/>
      <c r="UVA317" s="1"/>
      <c r="UVB317" s="1"/>
      <c r="UVC317" s="1"/>
      <c r="UVD317" s="1"/>
      <c r="UVE317" s="1"/>
      <c r="UVF317" s="1"/>
      <c r="UVG317" s="1"/>
      <c r="UVH317" s="1"/>
      <c r="UVI317" s="1"/>
      <c r="UVJ317" s="1"/>
      <c r="UVK317" s="1"/>
      <c r="UVL317" s="1"/>
      <c r="UVM317" s="1"/>
      <c r="UVN317" s="1"/>
      <c r="UVO317" s="1"/>
      <c r="UVP317" s="1"/>
      <c r="UVQ317" s="1"/>
      <c r="UVR317" s="1"/>
      <c r="UVS317" s="1"/>
      <c r="UVT317" s="1"/>
      <c r="UVU317" s="1"/>
      <c r="UVV317" s="1"/>
      <c r="UVW317" s="1"/>
      <c r="UVX317" s="1"/>
      <c r="UVY317" s="1"/>
      <c r="UVZ317" s="1"/>
      <c r="UWA317" s="1"/>
      <c r="UWB317" s="1"/>
      <c r="UWC317" s="1"/>
      <c r="UWD317" s="1"/>
      <c r="UWE317" s="1"/>
      <c r="UWF317" s="1"/>
      <c r="UWG317" s="1"/>
      <c r="UWH317" s="1"/>
      <c r="UWI317" s="1"/>
      <c r="UWJ317" s="1"/>
      <c r="UWK317" s="1"/>
      <c r="UWL317" s="1"/>
      <c r="UWM317" s="1"/>
      <c r="UWN317" s="1"/>
      <c r="UWO317" s="1"/>
      <c r="UWP317" s="1"/>
      <c r="UWQ317" s="1"/>
      <c r="UWR317" s="1"/>
      <c r="UWS317" s="1"/>
      <c r="UWT317" s="1"/>
      <c r="UWU317" s="1"/>
      <c r="UWV317" s="1"/>
      <c r="UWW317" s="1"/>
      <c r="UWX317" s="1"/>
      <c r="UWY317" s="1"/>
      <c r="UWZ317" s="1"/>
      <c r="UXA317" s="1"/>
      <c r="UXB317" s="1"/>
      <c r="UXC317" s="1"/>
      <c r="UXD317" s="1"/>
      <c r="UXE317" s="1"/>
      <c r="UXF317" s="1"/>
      <c r="UXG317" s="1"/>
      <c r="UXH317" s="1"/>
      <c r="UXI317" s="1"/>
      <c r="UXJ317" s="1"/>
      <c r="UXK317" s="1"/>
      <c r="UXL317" s="1"/>
      <c r="UXM317" s="1"/>
      <c r="UXN317" s="1"/>
      <c r="UXO317" s="1"/>
      <c r="UXP317" s="1"/>
      <c r="UXQ317" s="1"/>
      <c r="UXR317" s="1"/>
      <c r="UXS317" s="1"/>
      <c r="UXT317" s="1"/>
      <c r="UXU317" s="1"/>
      <c r="UXV317" s="1"/>
      <c r="UXW317" s="1"/>
      <c r="UXX317" s="1"/>
      <c r="UXY317" s="1"/>
      <c r="UXZ317" s="1"/>
      <c r="UYA317" s="1"/>
      <c r="UYB317" s="1"/>
      <c r="UYC317" s="1"/>
      <c r="UYD317" s="1"/>
      <c r="UYE317" s="1"/>
      <c r="UYF317" s="1"/>
      <c r="UYG317" s="1"/>
      <c r="UYH317" s="1"/>
      <c r="UYI317" s="1"/>
      <c r="UYJ317" s="1"/>
      <c r="UYK317" s="1"/>
      <c r="UYL317" s="1"/>
      <c r="UYM317" s="1"/>
      <c r="UYN317" s="1"/>
      <c r="UYO317" s="1"/>
      <c r="UYP317" s="1"/>
      <c r="UYQ317" s="1"/>
      <c r="UYR317" s="1"/>
      <c r="UYS317" s="1"/>
      <c r="UYT317" s="1"/>
      <c r="UYU317" s="1"/>
      <c r="UYV317" s="1"/>
      <c r="UYW317" s="1"/>
      <c r="UYX317" s="1"/>
      <c r="UYY317" s="1"/>
      <c r="UYZ317" s="1"/>
      <c r="UZA317" s="1"/>
      <c r="UZB317" s="1"/>
      <c r="UZC317" s="1"/>
      <c r="UZD317" s="1"/>
      <c r="UZE317" s="1"/>
      <c r="UZF317" s="1"/>
      <c r="UZG317" s="1"/>
      <c r="UZH317" s="1"/>
      <c r="UZI317" s="1"/>
      <c r="UZJ317" s="1"/>
      <c r="UZK317" s="1"/>
      <c r="UZL317" s="1"/>
      <c r="UZM317" s="1"/>
      <c r="UZN317" s="1"/>
      <c r="UZO317" s="1"/>
      <c r="UZP317" s="1"/>
      <c r="UZQ317" s="1"/>
      <c r="UZR317" s="1"/>
      <c r="UZS317" s="1"/>
      <c r="UZT317" s="1"/>
      <c r="UZU317" s="1"/>
      <c r="UZV317" s="1"/>
      <c r="UZW317" s="1"/>
      <c r="UZX317" s="1"/>
      <c r="UZY317" s="1"/>
      <c r="UZZ317" s="1"/>
      <c r="VAA317" s="1"/>
      <c r="VAB317" s="1"/>
      <c r="VAC317" s="1"/>
      <c r="VAD317" s="1"/>
      <c r="VAE317" s="1"/>
      <c r="VAF317" s="1"/>
      <c r="VAG317" s="1"/>
      <c r="VAH317" s="1"/>
      <c r="VAI317" s="1"/>
      <c r="VAJ317" s="1"/>
      <c r="VAK317" s="1"/>
      <c r="VAL317" s="1"/>
      <c r="VAM317" s="1"/>
      <c r="VAN317" s="1"/>
      <c r="VAO317" s="1"/>
      <c r="VAP317" s="1"/>
      <c r="VAQ317" s="1"/>
      <c r="VAR317" s="1"/>
      <c r="VAS317" s="1"/>
      <c r="VAT317" s="1"/>
      <c r="VAU317" s="1"/>
      <c r="VAV317" s="1"/>
      <c r="VAW317" s="1"/>
      <c r="VAX317" s="1"/>
      <c r="VAY317" s="1"/>
      <c r="VAZ317" s="1"/>
      <c r="VBA317" s="1"/>
      <c r="VBB317" s="1"/>
      <c r="VBC317" s="1"/>
      <c r="VBD317" s="1"/>
      <c r="VBE317" s="1"/>
      <c r="VBF317" s="1"/>
      <c r="VBG317" s="1"/>
      <c r="VBH317" s="1"/>
      <c r="VBI317" s="1"/>
      <c r="VBJ317" s="1"/>
      <c r="VBK317" s="1"/>
      <c r="VBL317" s="1"/>
      <c r="VBM317" s="1"/>
      <c r="VBN317" s="1"/>
      <c r="VBO317" s="1"/>
      <c r="VBP317" s="1"/>
      <c r="VBQ317" s="1"/>
      <c r="VBR317" s="1"/>
      <c r="VBS317" s="1"/>
      <c r="VBT317" s="1"/>
      <c r="VBU317" s="1"/>
      <c r="VBV317" s="1"/>
      <c r="VBW317" s="1"/>
      <c r="VBX317" s="1"/>
      <c r="VBY317" s="1"/>
      <c r="VBZ317" s="1"/>
      <c r="VCA317" s="1"/>
      <c r="VCB317" s="1"/>
      <c r="VCC317" s="1"/>
      <c r="VCD317" s="1"/>
      <c r="VCE317" s="1"/>
      <c r="VCF317" s="1"/>
      <c r="VCG317" s="1"/>
      <c r="VCH317" s="1"/>
      <c r="VCI317" s="1"/>
      <c r="VCJ317" s="1"/>
      <c r="VCK317" s="1"/>
      <c r="VCL317" s="1"/>
      <c r="VCM317" s="1"/>
      <c r="VCN317" s="1"/>
      <c r="VCO317" s="1"/>
      <c r="VCP317" s="1"/>
      <c r="VCQ317" s="1"/>
      <c r="VCR317" s="1"/>
      <c r="VCS317" s="1"/>
      <c r="VCT317" s="1"/>
      <c r="VCU317" s="1"/>
      <c r="VCV317" s="1"/>
      <c r="VCW317" s="1"/>
      <c r="VCX317" s="1"/>
      <c r="VCY317" s="1"/>
      <c r="VCZ317" s="1"/>
      <c r="VDA317" s="1"/>
      <c r="VDB317" s="1"/>
      <c r="VDC317" s="1"/>
      <c r="VDD317" s="1"/>
      <c r="VDE317" s="1"/>
      <c r="VDF317" s="1"/>
      <c r="VDG317" s="1"/>
      <c r="VDH317" s="1"/>
      <c r="VDI317" s="1"/>
      <c r="VDJ317" s="1"/>
      <c r="VDK317" s="1"/>
      <c r="VDL317" s="1"/>
      <c r="VDM317" s="1"/>
      <c r="VDN317" s="1"/>
      <c r="VDO317" s="1"/>
      <c r="VDP317" s="1"/>
      <c r="VDQ317" s="1"/>
      <c r="VDR317" s="1"/>
      <c r="VDS317" s="1"/>
      <c r="VDT317" s="1"/>
      <c r="VDU317" s="1"/>
      <c r="VDV317" s="1"/>
      <c r="VDW317" s="1"/>
      <c r="VDX317" s="1"/>
      <c r="VDY317" s="1"/>
      <c r="VDZ317" s="1"/>
      <c r="VEA317" s="1"/>
      <c r="VEB317" s="1"/>
      <c r="VEC317" s="1"/>
      <c r="VED317" s="1"/>
      <c r="VEE317" s="1"/>
      <c r="VEF317" s="1"/>
      <c r="VEG317" s="1"/>
      <c r="VEH317" s="1"/>
      <c r="VEI317" s="1"/>
      <c r="VEJ317" s="1"/>
      <c r="VEK317" s="1"/>
      <c r="VEL317" s="1"/>
      <c r="VEM317" s="1"/>
      <c r="VEN317" s="1"/>
      <c r="VEO317" s="1"/>
      <c r="VEP317" s="1"/>
      <c r="VEQ317" s="1"/>
      <c r="VER317" s="1"/>
      <c r="VES317" s="1"/>
      <c r="VET317" s="1"/>
      <c r="VEU317" s="1"/>
      <c r="VEV317" s="1"/>
      <c r="VEW317" s="1"/>
      <c r="VEX317" s="1"/>
      <c r="VEY317" s="1"/>
      <c r="VEZ317" s="1"/>
      <c r="VFA317" s="1"/>
      <c r="VFB317" s="1"/>
      <c r="VFC317" s="1"/>
      <c r="VFD317" s="1"/>
      <c r="VFE317" s="1"/>
      <c r="VFF317" s="1"/>
      <c r="VFG317" s="1"/>
      <c r="VFH317" s="1"/>
      <c r="VFI317" s="1"/>
      <c r="VFJ317" s="1"/>
      <c r="VFK317" s="1"/>
      <c r="VFL317" s="1"/>
      <c r="VFM317" s="1"/>
      <c r="VFN317" s="1"/>
      <c r="VFO317" s="1"/>
      <c r="VFP317" s="1"/>
      <c r="VFQ317" s="1"/>
      <c r="VFR317" s="1"/>
      <c r="VFS317" s="1"/>
      <c r="VFT317" s="1"/>
      <c r="VFU317" s="1"/>
      <c r="VFV317" s="1"/>
      <c r="VFW317" s="1"/>
      <c r="VFX317" s="1"/>
      <c r="VFY317" s="1"/>
      <c r="VFZ317" s="1"/>
      <c r="VGA317" s="1"/>
      <c r="VGB317" s="1"/>
      <c r="VGC317" s="1"/>
      <c r="VGD317" s="1"/>
      <c r="VGE317" s="1"/>
      <c r="VGF317" s="1"/>
      <c r="VGG317" s="1"/>
      <c r="VGH317" s="1"/>
      <c r="VGI317" s="1"/>
      <c r="VGJ317" s="1"/>
      <c r="VGK317" s="1"/>
      <c r="VGL317" s="1"/>
      <c r="VGM317" s="1"/>
      <c r="VGN317" s="1"/>
      <c r="VGO317" s="1"/>
      <c r="VGP317" s="1"/>
      <c r="VGQ317" s="1"/>
      <c r="VGR317" s="1"/>
      <c r="VGS317" s="1"/>
      <c r="VGT317" s="1"/>
      <c r="VGU317" s="1"/>
      <c r="VGV317" s="1"/>
      <c r="VGW317" s="1"/>
      <c r="VGX317" s="1"/>
    </row>
    <row r="318" spans="1:15078" s="66" customForma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  <c r="IX318" s="1"/>
      <c r="IY318" s="1"/>
      <c r="IZ318" s="1"/>
      <c r="JA318" s="1"/>
      <c r="JB318" s="1"/>
      <c r="JC318" s="1"/>
      <c r="JD318" s="1"/>
      <c r="JE318" s="1"/>
      <c r="JF318" s="1"/>
      <c r="JG318" s="1"/>
      <c r="JH318" s="1"/>
      <c r="JI318" s="1"/>
      <c r="JJ318" s="1"/>
      <c r="JK318" s="1"/>
      <c r="JL318" s="1"/>
      <c r="JM318" s="1"/>
      <c r="JN318" s="1"/>
      <c r="JO318" s="1"/>
      <c r="JP318" s="1"/>
      <c r="JQ318" s="1"/>
      <c r="JR318" s="1"/>
      <c r="JS318" s="1"/>
      <c r="JT318" s="1"/>
      <c r="JU318" s="1"/>
      <c r="JV318" s="1"/>
      <c r="JW318" s="1"/>
      <c r="JX318" s="1"/>
      <c r="JY318" s="1"/>
      <c r="JZ318" s="1"/>
      <c r="KA318" s="1"/>
      <c r="KB318" s="1"/>
      <c r="KC318" s="1"/>
      <c r="KD318" s="1"/>
      <c r="KE318" s="1"/>
      <c r="KF318" s="1"/>
      <c r="KG318" s="1"/>
      <c r="KH318" s="1"/>
      <c r="KI318" s="1"/>
      <c r="KJ318" s="1"/>
      <c r="KK318" s="1"/>
      <c r="KL318" s="1"/>
      <c r="KM318" s="1"/>
      <c r="KN318" s="1"/>
      <c r="KO318" s="1"/>
      <c r="KP318" s="1"/>
      <c r="KQ318" s="1"/>
      <c r="KR318" s="1"/>
      <c r="KS318" s="1"/>
      <c r="KT318" s="1"/>
      <c r="KU318" s="1"/>
      <c r="KV318" s="1"/>
      <c r="KW318" s="1"/>
      <c r="KX318" s="1"/>
      <c r="KY318" s="1"/>
      <c r="KZ318" s="1"/>
      <c r="LA318" s="1"/>
      <c r="LB318" s="1"/>
      <c r="LC318" s="1"/>
      <c r="LD318" s="1"/>
      <c r="LE318" s="1"/>
      <c r="LF318" s="1"/>
      <c r="LG318" s="1"/>
      <c r="LH318" s="1"/>
      <c r="LI318" s="1"/>
      <c r="LJ318" s="1"/>
      <c r="LK318" s="1"/>
      <c r="LL318" s="1"/>
      <c r="LM318" s="1"/>
      <c r="LN318" s="1"/>
      <c r="LO318" s="1"/>
      <c r="LP318" s="1"/>
      <c r="LQ318" s="1"/>
      <c r="LR318" s="1"/>
      <c r="LS318" s="1"/>
      <c r="LT318" s="1"/>
      <c r="LU318" s="1"/>
      <c r="LV318" s="1"/>
      <c r="LW318" s="1"/>
      <c r="LX318" s="1"/>
      <c r="LY318" s="1"/>
      <c r="LZ318" s="1"/>
      <c r="MA318" s="1"/>
      <c r="MB318" s="1"/>
      <c r="MC318" s="1"/>
      <c r="MD318" s="1"/>
      <c r="ME318" s="1"/>
      <c r="MF318" s="1"/>
      <c r="MG318" s="1"/>
      <c r="MH318" s="1"/>
      <c r="MI318" s="1"/>
      <c r="MJ318" s="1"/>
      <c r="MK318" s="1"/>
      <c r="ML318" s="1"/>
      <c r="MM318" s="1"/>
      <c r="MN318" s="1"/>
      <c r="MO318" s="1"/>
      <c r="MP318" s="1"/>
      <c r="MQ318" s="1"/>
      <c r="MR318" s="1"/>
      <c r="MS318" s="1"/>
      <c r="MT318" s="1"/>
      <c r="MU318" s="1"/>
      <c r="MV318" s="1"/>
      <c r="MW318" s="1"/>
      <c r="MX318" s="1"/>
      <c r="MY318" s="1"/>
      <c r="MZ318" s="1"/>
      <c r="NA318" s="1"/>
      <c r="NB318" s="1"/>
      <c r="NC318" s="1"/>
      <c r="ND318" s="1"/>
      <c r="NE318" s="1"/>
      <c r="NF318" s="1"/>
      <c r="NG318" s="1"/>
      <c r="NH318" s="1"/>
      <c r="NI318" s="1"/>
      <c r="NJ318" s="1"/>
      <c r="NK318" s="1"/>
      <c r="NL318" s="1"/>
      <c r="NM318" s="1"/>
      <c r="NN318" s="1"/>
      <c r="NO318" s="1"/>
      <c r="NP318" s="1"/>
      <c r="NQ318" s="1"/>
      <c r="NR318" s="1"/>
      <c r="NS318" s="1"/>
      <c r="NT318" s="1"/>
      <c r="NU318" s="1"/>
      <c r="NV318" s="1"/>
      <c r="NW318" s="1"/>
      <c r="NX318" s="1"/>
      <c r="NY318" s="1"/>
      <c r="NZ318" s="1"/>
      <c r="OA318" s="1"/>
      <c r="OB318" s="1"/>
      <c r="OC318" s="1"/>
      <c r="OD318" s="1"/>
      <c r="OE318" s="1"/>
      <c r="OF318" s="1"/>
      <c r="OG318" s="1"/>
      <c r="OH318" s="1"/>
      <c r="OI318" s="1"/>
      <c r="OJ318" s="1"/>
      <c r="OK318" s="1"/>
      <c r="OL318" s="1"/>
      <c r="OM318" s="1"/>
      <c r="ON318" s="1"/>
      <c r="OO318" s="1"/>
      <c r="OP318" s="1"/>
      <c r="OQ318" s="1"/>
      <c r="OR318" s="1"/>
      <c r="OS318" s="1"/>
      <c r="OT318" s="1"/>
      <c r="OU318" s="1"/>
      <c r="OV318" s="1"/>
      <c r="OW318" s="1"/>
      <c r="OX318" s="1"/>
      <c r="OY318" s="1"/>
      <c r="OZ318" s="1"/>
      <c r="PA318" s="1"/>
      <c r="PB318" s="1"/>
      <c r="PC318" s="1"/>
      <c r="PD318" s="1"/>
      <c r="PE318" s="1"/>
      <c r="PF318" s="1"/>
      <c r="PG318" s="1"/>
      <c r="PH318" s="1"/>
      <c r="PI318" s="1"/>
      <c r="PJ318" s="1"/>
      <c r="PK318" s="1"/>
      <c r="PL318" s="1"/>
      <c r="PM318" s="1"/>
      <c r="PN318" s="1"/>
      <c r="PO318" s="1"/>
      <c r="PP318" s="1"/>
      <c r="PQ318" s="1"/>
      <c r="PR318" s="1"/>
      <c r="PS318" s="1"/>
      <c r="PT318" s="1"/>
      <c r="PU318" s="1"/>
      <c r="PV318" s="1"/>
      <c r="PW318" s="1"/>
      <c r="PX318" s="1"/>
      <c r="PY318" s="1"/>
      <c r="PZ318" s="1"/>
      <c r="QA318" s="1"/>
      <c r="QB318" s="1"/>
      <c r="QC318" s="1"/>
      <c r="QD318" s="1"/>
      <c r="QE318" s="1"/>
      <c r="QF318" s="1"/>
      <c r="QG318" s="1"/>
      <c r="QH318" s="1"/>
      <c r="QI318" s="1"/>
      <c r="QJ318" s="1"/>
      <c r="QK318" s="1"/>
      <c r="QL318" s="1"/>
      <c r="QM318" s="1"/>
      <c r="QN318" s="1"/>
      <c r="QO318" s="1"/>
      <c r="QP318" s="1"/>
      <c r="QQ318" s="1"/>
      <c r="QR318" s="1"/>
      <c r="QS318" s="1"/>
      <c r="QT318" s="1"/>
      <c r="QU318" s="1"/>
      <c r="QV318" s="1"/>
      <c r="QW318" s="1"/>
      <c r="QX318" s="1"/>
      <c r="QY318" s="1"/>
      <c r="QZ318" s="1"/>
      <c r="RA318" s="1"/>
      <c r="RB318" s="1"/>
      <c r="RC318" s="1"/>
      <c r="RD318" s="1"/>
      <c r="RE318" s="1"/>
      <c r="RF318" s="1"/>
      <c r="RG318" s="1"/>
      <c r="RH318" s="1"/>
      <c r="RI318" s="1"/>
      <c r="RJ318" s="1"/>
      <c r="RK318" s="1"/>
      <c r="RL318" s="1"/>
      <c r="RM318" s="1"/>
      <c r="RN318" s="1"/>
      <c r="RO318" s="1"/>
      <c r="RP318" s="1"/>
      <c r="RQ318" s="1"/>
      <c r="RR318" s="1"/>
      <c r="RS318" s="1"/>
      <c r="RT318" s="1"/>
      <c r="RU318" s="1"/>
      <c r="RV318" s="1"/>
      <c r="RW318" s="1"/>
      <c r="RX318" s="1"/>
      <c r="RY318" s="1"/>
      <c r="RZ318" s="1"/>
      <c r="SA318" s="1"/>
      <c r="SB318" s="1"/>
      <c r="SC318" s="1"/>
      <c r="SD318" s="1"/>
      <c r="SE318" s="1"/>
      <c r="SF318" s="1"/>
      <c r="SG318" s="1"/>
      <c r="SH318" s="1"/>
      <c r="SI318" s="1"/>
      <c r="SJ318" s="1"/>
      <c r="SK318" s="1"/>
      <c r="SL318" s="1"/>
      <c r="SM318" s="1"/>
      <c r="SN318" s="1"/>
      <c r="SO318" s="1"/>
      <c r="SP318" s="1"/>
      <c r="SQ318" s="1"/>
      <c r="SR318" s="1"/>
      <c r="SS318" s="1"/>
      <c r="ST318" s="1"/>
      <c r="SU318" s="1"/>
      <c r="SV318" s="1"/>
      <c r="SW318" s="1"/>
      <c r="SX318" s="1"/>
      <c r="SY318" s="1"/>
      <c r="SZ318" s="1"/>
      <c r="TA318" s="1"/>
      <c r="TB318" s="1"/>
      <c r="TC318" s="1"/>
      <c r="TD318" s="1"/>
      <c r="TE318" s="1"/>
      <c r="TF318" s="1"/>
      <c r="TG318" s="1"/>
      <c r="TH318" s="1"/>
      <c r="TI318" s="1"/>
      <c r="TJ318" s="1"/>
      <c r="TK318" s="1"/>
      <c r="TL318" s="1"/>
      <c r="TM318" s="1"/>
      <c r="TN318" s="1"/>
      <c r="TO318" s="1"/>
      <c r="TP318" s="1"/>
      <c r="TQ318" s="1"/>
      <c r="TR318" s="1"/>
      <c r="TS318" s="1"/>
      <c r="TT318" s="1"/>
      <c r="TU318" s="1"/>
      <c r="TV318" s="1"/>
      <c r="TW318" s="1"/>
      <c r="TX318" s="1"/>
      <c r="TY318" s="1"/>
      <c r="TZ318" s="1"/>
      <c r="UA318" s="1"/>
      <c r="UB318" s="1"/>
      <c r="UC318" s="1"/>
      <c r="UD318" s="1"/>
      <c r="UE318" s="1"/>
      <c r="UF318" s="1"/>
      <c r="UG318" s="1"/>
      <c r="UH318" s="1"/>
      <c r="UI318" s="1"/>
      <c r="UJ318" s="1"/>
      <c r="UK318" s="1"/>
      <c r="UL318" s="1"/>
      <c r="UM318" s="1"/>
      <c r="UN318" s="1"/>
      <c r="UO318" s="1"/>
      <c r="UP318" s="1"/>
      <c r="UQ318" s="1"/>
      <c r="UR318" s="1"/>
      <c r="US318" s="1"/>
      <c r="UT318" s="1"/>
      <c r="UU318" s="1"/>
      <c r="UV318" s="1"/>
      <c r="UW318" s="1"/>
      <c r="UX318" s="1"/>
      <c r="UY318" s="1"/>
      <c r="UZ318" s="1"/>
      <c r="VA318" s="1"/>
      <c r="VB318" s="1"/>
      <c r="VC318" s="1"/>
      <c r="VD318" s="1"/>
      <c r="VE318" s="1"/>
      <c r="VF318" s="1"/>
      <c r="VG318" s="1"/>
      <c r="VH318" s="1"/>
      <c r="VI318" s="1"/>
      <c r="VJ318" s="1"/>
      <c r="VK318" s="1"/>
      <c r="VL318" s="1"/>
      <c r="VM318" s="1"/>
      <c r="VN318" s="1"/>
      <c r="VO318" s="1"/>
      <c r="VP318" s="1"/>
      <c r="VQ318" s="1"/>
      <c r="VR318" s="1"/>
      <c r="VS318" s="1"/>
      <c r="VT318" s="1"/>
      <c r="VU318" s="1"/>
      <c r="VV318" s="1"/>
      <c r="VW318" s="1"/>
      <c r="VX318" s="1"/>
      <c r="VY318" s="1"/>
      <c r="VZ318" s="1"/>
      <c r="WA318" s="1"/>
      <c r="WB318" s="1"/>
      <c r="WC318" s="1"/>
      <c r="WD318" s="1"/>
      <c r="WE318" s="1"/>
      <c r="WF318" s="1"/>
      <c r="WG318" s="1"/>
      <c r="WH318" s="1"/>
      <c r="WI318" s="1"/>
      <c r="WJ318" s="1"/>
      <c r="WK318" s="1"/>
      <c r="WL318" s="1"/>
      <c r="WM318" s="1"/>
      <c r="WN318" s="1"/>
      <c r="WO318" s="1"/>
      <c r="WP318" s="1"/>
      <c r="WQ318" s="1"/>
      <c r="WR318" s="1"/>
      <c r="WS318" s="1"/>
      <c r="WT318" s="1"/>
      <c r="WU318" s="1"/>
      <c r="WV318" s="1"/>
      <c r="WW318" s="1"/>
      <c r="WX318" s="1"/>
      <c r="WY318" s="1"/>
      <c r="WZ318" s="1"/>
      <c r="XA318" s="1"/>
      <c r="XB318" s="1"/>
      <c r="XC318" s="1"/>
      <c r="XD318" s="1"/>
      <c r="XE318" s="1"/>
      <c r="XF318" s="1"/>
      <c r="XG318" s="1"/>
      <c r="XH318" s="1"/>
      <c r="XI318" s="1"/>
      <c r="XJ318" s="1"/>
      <c r="XK318" s="1"/>
      <c r="XL318" s="1"/>
      <c r="XM318" s="1"/>
      <c r="XN318" s="1"/>
      <c r="XO318" s="1"/>
      <c r="XP318" s="1"/>
      <c r="XQ318" s="1"/>
      <c r="XR318" s="1"/>
      <c r="XS318" s="1"/>
      <c r="XT318" s="1"/>
      <c r="XU318" s="1"/>
      <c r="XV318" s="1"/>
      <c r="XW318" s="1"/>
      <c r="XX318" s="1"/>
      <c r="XY318" s="1"/>
      <c r="XZ318" s="1"/>
      <c r="YA318" s="1"/>
      <c r="YB318" s="1"/>
      <c r="YC318" s="1"/>
      <c r="YD318" s="1"/>
      <c r="YE318" s="1"/>
      <c r="YF318" s="1"/>
      <c r="YG318" s="1"/>
      <c r="YH318" s="1"/>
      <c r="YI318" s="1"/>
      <c r="YJ318" s="1"/>
      <c r="YK318" s="1"/>
      <c r="YL318" s="1"/>
      <c r="YM318" s="1"/>
      <c r="YN318" s="1"/>
      <c r="YO318" s="1"/>
      <c r="YP318" s="1"/>
      <c r="YQ318" s="1"/>
      <c r="YR318" s="1"/>
      <c r="YS318" s="1"/>
      <c r="YT318" s="1"/>
      <c r="YU318" s="1"/>
      <c r="YV318" s="1"/>
      <c r="YW318" s="1"/>
      <c r="YX318" s="1"/>
      <c r="YY318" s="1"/>
      <c r="YZ318" s="1"/>
      <c r="ZA318" s="1"/>
      <c r="ZB318" s="1"/>
      <c r="ZC318" s="1"/>
      <c r="ZD318" s="1"/>
      <c r="ZE318" s="1"/>
      <c r="ZF318" s="1"/>
      <c r="ZG318" s="1"/>
      <c r="ZH318" s="1"/>
      <c r="ZI318" s="1"/>
      <c r="ZJ318" s="1"/>
      <c r="ZK318" s="1"/>
      <c r="ZL318" s="1"/>
      <c r="ZM318" s="1"/>
      <c r="ZN318" s="1"/>
      <c r="ZO318" s="1"/>
      <c r="ZP318" s="1"/>
      <c r="ZQ318" s="1"/>
      <c r="ZR318" s="1"/>
      <c r="ZS318" s="1"/>
      <c r="ZT318" s="1"/>
      <c r="ZU318" s="1"/>
      <c r="ZV318" s="1"/>
      <c r="ZW318" s="1"/>
      <c r="ZX318" s="1"/>
      <c r="ZY318" s="1"/>
      <c r="ZZ318" s="1"/>
      <c r="AAA318" s="1"/>
      <c r="AAB318" s="1"/>
      <c r="AAC318" s="1"/>
      <c r="AAD318" s="1"/>
      <c r="AAE318" s="1"/>
      <c r="AAF318" s="1"/>
      <c r="AAG318" s="1"/>
      <c r="AAH318" s="1"/>
      <c r="AAI318" s="1"/>
      <c r="AAJ318" s="1"/>
      <c r="AAK318" s="1"/>
      <c r="AAL318" s="1"/>
      <c r="AAM318" s="1"/>
      <c r="AAN318" s="1"/>
      <c r="AAO318" s="1"/>
      <c r="AAP318" s="1"/>
      <c r="AAQ318" s="1"/>
      <c r="AAR318" s="1"/>
      <c r="AAS318" s="1"/>
      <c r="AAT318" s="1"/>
      <c r="AAU318" s="1"/>
      <c r="AAV318" s="1"/>
      <c r="AAW318" s="1"/>
      <c r="AAX318" s="1"/>
      <c r="AAY318" s="1"/>
      <c r="AAZ318" s="1"/>
      <c r="ABA318" s="1"/>
      <c r="ABB318" s="1"/>
      <c r="ABC318" s="1"/>
      <c r="ABD318" s="1"/>
      <c r="ABE318" s="1"/>
      <c r="ABF318" s="1"/>
      <c r="ABG318" s="1"/>
      <c r="ABH318" s="1"/>
      <c r="ABI318" s="1"/>
      <c r="ABJ318" s="1"/>
      <c r="ABK318" s="1"/>
      <c r="ABL318" s="1"/>
      <c r="ABM318" s="1"/>
      <c r="ABN318" s="1"/>
      <c r="ABO318" s="1"/>
      <c r="ABP318" s="1"/>
      <c r="ABQ318" s="1"/>
      <c r="ABR318" s="1"/>
      <c r="ABS318" s="1"/>
      <c r="ABT318" s="1"/>
      <c r="ABU318" s="1"/>
      <c r="ABV318" s="1"/>
      <c r="ABW318" s="1"/>
      <c r="ABX318" s="1"/>
      <c r="ABY318" s="1"/>
      <c r="ABZ318" s="1"/>
      <c r="ACA318" s="1"/>
      <c r="ACB318" s="1"/>
      <c r="ACC318" s="1"/>
      <c r="ACD318" s="1"/>
      <c r="ACE318" s="1"/>
      <c r="ACF318" s="1"/>
      <c r="ACG318" s="1"/>
      <c r="ACH318" s="1"/>
      <c r="ACI318" s="1"/>
      <c r="ACJ318" s="1"/>
      <c r="ACK318" s="1"/>
      <c r="ACL318" s="1"/>
      <c r="ACM318" s="1"/>
      <c r="ACN318" s="1"/>
      <c r="ACO318" s="1"/>
      <c r="ACP318" s="1"/>
      <c r="ACQ318" s="1"/>
      <c r="ACR318" s="1"/>
      <c r="ACS318" s="1"/>
      <c r="ACT318" s="1"/>
      <c r="ACU318" s="1"/>
      <c r="ACV318" s="1"/>
      <c r="ACW318" s="1"/>
      <c r="ACX318" s="1"/>
      <c r="ACY318" s="1"/>
      <c r="ACZ318" s="1"/>
      <c r="ADA318" s="1"/>
      <c r="ADB318" s="1"/>
      <c r="ADC318" s="1"/>
      <c r="ADD318" s="1"/>
      <c r="ADE318" s="1"/>
      <c r="ADF318" s="1"/>
      <c r="ADG318" s="1"/>
      <c r="ADH318" s="1"/>
      <c r="ADI318" s="1"/>
      <c r="ADJ318" s="1"/>
      <c r="ADK318" s="1"/>
      <c r="ADL318" s="1"/>
      <c r="ADM318" s="1"/>
      <c r="ADN318" s="1"/>
      <c r="ADO318" s="1"/>
      <c r="ADP318" s="1"/>
      <c r="ADQ318" s="1"/>
      <c r="ADR318" s="1"/>
      <c r="ADS318" s="1"/>
      <c r="ADT318" s="1"/>
      <c r="ADU318" s="1"/>
      <c r="ADV318" s="1"/>
      <c r="ADW318" s="1"/>
      <c r="ADX318" s="1"/>
      <c r="ADY318" s="1"/>
      <c r="ADZ318" s="1"/>
      <c r="AEA318" s="1"/>
      <c r="AEB318" s="1"/>
      <c r="AEC318" s="1"/>
      <c r="AED318" s="1"/>
      <c r="AEE318" s="1"/>
      <c r="AEF318" s="1"/>
      <c r="AEG318" s="1"/>
      <c r="AEH318" s="1"/>
      <c r="AEI318" s="1"/>
      <c r="AEJ318" s="1"/>
      <c r="AEK318" s="1"/>
      <c r="AEL318" s="1"/>
      <c r="AEM318" s="1"/>
      <c r="AEN318" s="1"/>
      <c r="AEO318" s="1"/>
      <c r="AEP318" s="1"/>
      <c r="AEQ318" s="1"/>
      <c r="AER318" s="1"/>
      <c r="AES318" s="1"/>
      <c r="AET318" s="1"/>
      <c r="AEU318" s="1"/>
      <c r="AEV318" s="1"/>
      <c r="AEW318" s="1"/>
      <c r="AEX318" s="1"/>
      <c r="AEY318" s="1"/>
      <c r="AEZ318" s="1"/>
      <c r="AFA318" s="1"/>
      <c r="AFB318" s="1"/>
      <c r="AFC318" s="1"/>
      <c r="AFD318" s="1"/>
      <c r="AFE318" s="1"/>
      <c r="AFF318" s="1"/>
      <c r="AFG318" s="1"/>
      <c r="AFH318" s="1"/>
      <c r="AFI318" s="1"/>
      <c r="AFJ318" s="1"/>
      <c r="AFK318" s="1"/>
      <c r="AFL318" s="1"/>
      <c r="AFM318" s="1"/>
      <c r="AFN318" s="1"/>
      <c r="AFO318" s="1"/>
      <c r="AFP318" s="1"/>
      <c r="AFQ318" s="1"/>
      <c r="AFR318" s="1"/>
      <c r="AFS318" s="1"/>
      <c r="AFT318" s="1"/>
      <c r="AFU318" s="1"/>
      <c r="AFV318" s="1"/>
      <c r="AFW318" s="1"/>
      <c r="AFX318" s="1"/>
      <c r="AFY318" s="1"/>
      <c r="AFZ318" s="1"/>
      <c r="AGA318" s="1"/>
      <c r="AGB318" s="1"/>
      <c r="AGC318" s="1"/>
      <c r="AGD318" s="1"/>
      <c r="AGE318" s="1"/>
      <c r="AGF318" s="1"/>
      <c r="AGG318" s="1"/>
      <c r="AGH318" s="1"/>
      <c r="AGI318" s="1"/>
      <c r="AGJ318" s="1"/>
      <c r="AGK318" s="1"/>
      <c r="AGL318" s="1"/>
      <c r="AGM318" s="1"/>
      <c r="AGN318" s="1"/>
      <c r="AGO318" s="1"/>
      <c r="AGP318" s="1"/>
      <c r="AGQ318" s="1"/>
      <c r="AGR318" s="1"/>
      <c r="AGS318" s="1"/>
      <c r="AGT318" s="1"/>
      <c r="AGU318" s="1"/>
      <c r="AGV318" s="1"/>
      <c r="AGW318" s="1"/>
      <c r="AGX318" s="1"/>
      <c r="AGY318" s="1"/>
      <c r="AGZ318" s="1"/>
      <c r="AHA318" s="1"/>
      <c r="AHB318" s="1"/>
      <c r="AHC318" s="1"/>
      <c r="AHD318" s="1"/>
      <c r="AHE318" s="1"/>
      <c r="AHF318" s="1"/>
      <c r="AHG318" s="1"/>
      <c r="AHH318" s="1"/>
      <c r="AHI318" s="1"/>
      <c r="AHJ318" s="1"/>
      <c r="AHK318" s="1"/>
      <c r="AHL318" s="1"/>
      <c r="AHM318" s="1"/>
      <c r="AHN318" s="1"/>
      <c r="AHO318" s="1"/>
      <c r="AHP318" s="1"/>
      <c r="AHQ318" s="1"/>
      <c r="AHR318" s="1"/>
      <c r="AHS318" s="1"/>
      <c r="AHT318" s="1"/>
      <c r="AHU318" s="1"/>
      <c r="AHV318" s="1"/>
      <c r="AHW318" s="1"/>
      <c r="AHX318" s="1"/>
      <c r="AHY318" s="1"/>
      <c r="AHZ318" s="1"/>
      <c r="AIA318" s="1"/>
      <c r="AIB318" s="1"/>
      <c r="AIC318" s="1"/>
      <c r="AID318" s="1"/>
      <c r="AIE318" s="1"/>
      <c r="AIF318" s="1"/>
      <c r="AIG318" s="1"/>
      <c r="AIH318" s="1"/>
      <c r="AII318" s="1"/>
      <c r="AIJ318" s="1"/>
      <c r="AIK318" s="1"/>
      <c r="AIL318" s="1"/>
      <c r="AIM318" s="1"/>
      <c r="AIN318" s="1"/>
      <c r="AIO318" s="1"/>
      <c r="AIP318" s="1"/>
      <c r="AIQ318" s="1"/>
      <c r="AIR318" s="1"/>
      <c r="AIS318" s="1"/>
      <c r="AIT318" s="1"/>
      <c r="AIU318" s="1"/>
      <c r="AIV318" s="1"/>
      <c r="AIW318" s="1"/>
      <c r="AIX318" s="1"/>
      <c r="AIY318" s="1"/>
      <c r="AIZ318" s="1"/>
      <c r="AJA318" s="1"/>
      <c r="AJB318" s="1"/>
      <c r="AJC318" s="1"/>
      <c r="AJD318" s="1"/>
      <c r="AJE318" s="1"/>
      <c r="AJF318" s="1"/>
      <c r="AJG318" s="1"/>
      <c r="AJH318" s="1"/>
      <c r="AJI318" s="1"/>
      <c r="AJJ318" s="1"/>
      <c r="AJK318" s="1"/>
      <c r="AJL318" s="1"/>
      <c r="AJM318" s="1"/>
      <c r="AJN318" s="1"/>
      <c r="AJO318" s="1"/>
      <c r="AJP318" s="1"/>
      <c r="AJQ318" s="1"/>
      <c r="AJR318" s="1"/>
      <c r="AJS318" s="1"/>
      <c r="AJT318" s="1"/>
      <c r="AJU318" s="1"/>
      <c r="AJV318" s="1"/>
      <c r="AJW318" s="1"/>
      <c r="AJX318" s="1"/>
      <c r="AJY318" s="1"/>
      <c r="AJZ318" s="1"/>
      <c r="AKA318" s="1"/>
      <c r="AKB318" s="1"/>
      <c r="AKC318" s="1"/>
      <c r="AKD318" s="1"/>
      <c r="AKE318" s="1"/>
      <c r="AKF318" s="1"/>
      <c r="AKG318" s="1"/>
      <c r="AKH318" s="1"/>
      <c r="AKI318" s="1"/>
      <c r="AKJ318" s="1"/>
      <c r="AKK318" s="1"/>
      <c r="AKL318" s="1"/>
      <c r="AKM318" s="1"/>
      <c r="AKN318" s="1"/>
      <c r="AKO318" s="1"/>
      <c r="AKP318" s="1"/>
      <c r="AKQ318" s="1"/>
      <c r="AKR318" s="1"/>
      <c r="AKS318" s="1"/>
      <c r="AKT318" s="1"/>
      <c r="AKU318" s="1"/>
      <c r="AKV318" s="1"/>
      <c r="AKW318" s="1"/>
      <c r="AKX318" s="1"/>
      <c r="AKY318" s="1"/>
      <c r="AKZ318" s="1"/>
      <c r="ALA318" s="1"/>
      <c r="ALB318" s="1"/>
      <c r="ALC318" s="1"/>
      <c r="ALD318" s="1"/>
      <c r="ALE318" s="1"/>
      <c r="ALF318" s="1"/>
      <c r="ALG318" s="1"/>
      <c r="ALH318" s="1"/>
      <c r="ALI318" s="1"/>
      <c r="ALJ318" s="1"/>
      <c r="ALK318" s="1"/>
      <c r="ALL318" s="1"/>
      <c r="ALM318" s="1"/>
      <c r="ALN318" s="1"/>
      <c r="ALO318" s="1"/>
      <c r="ALP318" s="1"/>
      <c r="ALQ318" s="1"/>
      <c r="ALR318" s="1"/>
      <c r="ALS318" s="1"/>
      <c r="ALT318" s="1"/>
      <c r="ALU318" s="1"/>
      <c r="ALV318" s="1"/>
      <c r="ALW318" s="1"/>
      <c r="ALX318" s="1"/>
      <c r="ALY318" s="1"/>
      <c r="ALZ318" s="1"/>
      <c r="AMA318" s="1"/>
      <c r="AMB318" s="1"/>
      <c r="AMC318" s="1"/>
      <c r="AMD318" s="1"/>
      <c r="AME318" s="1"/>
      <c r="AMF318" s="1"/>
      <c r="AMG318" s="1"/>
      <c r="AMH318" s="1"/>
      <c r="AMI318" s="1"/>
      <c r="AMJ318" s="1"/>
      <c r="AMK318" s="1"/>
      <c r="AML318" s="1"/>
      <c r="AMM318" s="1"/>
      <c r="AMN318" s="1"/>
      <c r="AMO318" s="1"/>
      <c r="AMP318" s="1"/>
      <c r="AMQ318" s="1"/>
      <c r="AMR318" s="1"/>
      <c r="AMS318" s="1"/>
      <c r="AMT318" s="1"/>
      <c r="AMU318" s="1"/>
      <c r="AMV318" s="1"/>
      <c r="AMW318" s="1"/>
      <c r="AMX318" s="1"/>
      <c r="AMY318" s="1"/>
      <c r="AMZ318" s="1"/>
      <c r="ANA318" s="1"/>
      <c r="ANB318" s="1"/>
      <c r="ANC318" s="1"/>
      <c r="AND318" s="1"/>
      <c r="ANE318" s="1"/>
      <c r="ANF318" s="1"/>
      <c r="ANG318" s="1"/>
      <c r="ANH318" s="1"/>
      <c r="ANI318" s="1"/>
      <c r="ANJ318" s="1"/>
      <c r="ANK318" s="1"/>
      <c r="ANL318" s="1"/>
      <c r="ANM318" s="1"/>
      <c r="ANN318" s="1"/>
      <c r="ANO318" s="1"/>
      <c r="ANP318" s="1"/>
      <c r="ANQ318" s="1"/>
      <c r="ANR318" s="1"/>
      <c r="ANS318" s="1"/>
      <c r="ANT318" s="1"/>
      <c r="ANU318" s="1"/>
      <c r="ANV318" s="1"/>
      <c r="ANW318" s="1"/>
      <c r="ANX318" s="1"/>
      <c r="ANY318" s="1"/>
      <c r="ANZ318" s="1"/>
      <c r="AOA318" s="1"/>
      <c r="AOB318" s="1"/>
      <c r="AOC318" s="1"/>
      <c r="AOD318" s="1"/>
      <c r="AOE318" s="1"/>
      <c r="AOF318" s="1"/>
      <c r="AOG318" s="1"/>
      <c r="AOH318" s="1"/>
      <c r="AOI318" s="1"/>
      <c r="AOJ318" s="1"/>
      <c r="AOK318" s="1"/>
      <c r="AOL318" s="1"/>
      <c r="AOM318" s="1"/>
      <c r="AON318" s="1"/>
      <c r="AOO318" s="1"/>
      <c r="AOP318" s="1"/>
      <c r="AOQ318" s="1"/>
      <c r="AOR318" s="1"/>
      <c r="AOS318" s="1"/>
      <c r="AOT318" s="1"/>
      <c r="AOU318" s="1"/>
      <c r="AOV318" s="1"/>
      <c r="AOW318" s="1"/>
      <c r="AOX318" s="1"/>
      <c r="AOY318" s="1"/>
      <c r="AOZ318" s="1"/>
      <c r="APA318" s="1"/>
      <c r="APB318" s="1"/>
      <c r="APC318" s="1"/>
      <c r="APD318" s="1"/>
      <c r="APE318" s="1"/>
      <c r="APF318" s="1"/>
      <c r="APG318" s="1"/>
      <c r="APH318" s="1"/>
      <c r="API318" s="1"/>
      <c r="APJ318" s="1"/>
      <c r="APK318" s="1"/>
      <c r="APL318" s="1"/>
      <c r="APM318" s="1"/>
      <c r="APN318" s="1"/>
      <c r="APO318" s="1"/>
      <c r="APP318" s="1"/>
      <c r="APQ318" s="1"/>
      <c r="APR318" s="1"/>
      <c r="APS318" s="1"/>
      <c r="APT318" s="1"/>
      <c r="APU318" s="1"/>
      <c r="APV318" s="1"/>
      <c r="APW318" s="1"/>
      <c r="APX318" s="1"/>
      <c r="APY318" s="1"/>
      <c r="APZ318" s="1"/>
      <c r="AQA318" s="1"/>
      <c r="AQB318" s="1"/>
      <c r="AQC318" s="1"/>
      <c r="AQD318" s="1"/>
      <c r="AQE318" s="1"/>
      <c r="AQF318" s="1"/>
      <c r="AQG318" s="1"/>
      <c r="AQH318" s="1"/>
      <c r="AQI318" s="1"/>
      <c r="AQJ318" s="1"/>
      <c r="AQK318" s="1"/>
      <c r="AQL318" s="1"/>
      <c r="AQM318" s="1"/>
      <c r="AQN318" s="1"/>
      <c r="AQO318" s="1"/>
      <c r="AQP318" s="1"/>
      <c r="AQQ318" s="1"/>
      <c r="AQR318" s="1"/>
      <c r="AQS318" s="1"/>
      <c r="AQT318" s="1"/>
      <c r="AQU318" s="1"/>
      <c r="AQV318" s="1"/>
      <c r="AQW318" s="1"/>
      <c r="AQX318" s="1"/>
      <c r="AQY318" s="1"/>
      <c r="AQZ318" s="1"/>
      <c r="ARA318" s="1"/>
      <c r="ARB318" s="1"/>
      <c r="ARC318" s="1"/>
      <c r="ARD318" s="1"/>
      <c r="ARE318" s="1"/>
      <c r="ARF318" s="1"/>
      <c r="ARG318" s="1"/>
      <c r="ARH318" s="1"/>
      <c r="ARI318" s="1"/>
      <c r="ARJ318" s="1"/>
      <c r="ARK318" s="1"/>
      <c r="ARL318" s="1"/>
      <c r="ARM318" s="1"/>
      <c r="ARN318" s="1"/>
      <c r="ARO318" s="1"/>
      <c r="ARP318" s="1"/>
      <c r="ARQ318" s="1"/>
      <c r="ARR318" s="1"/>
      <c r="ARS318" s="1"/>
      <c r="ART318" s="1"/>
      <c r="ARU318" s="1"/>
      <c r="ARV318" s="1"/>
      <c r="ARW318" s="1"/>
      <c r="ARX318" s="1"/>
      <c r="ARY318" s="1"/>
      <c r="ARZ318" s="1"/>
      <c r="ASA318" s="1"/>
      <c r="ASB318" s="1"/>
      <c r="ASC318" s="1"/>
      <c r="ASD318" s="1"/>
      <c r="ASE318" s="1"/>
      <c r="ASF318" s="1"/>
      <c r="ASG318" s="1"/>
      <c r="ASH318" s="1"/>
      <c r="ASI318" s="1"/>
      <c r="ASJ318" s="1"/>
      <c r="ASK318" s="1"/>
      <c r="ASL318" s="1"/>
      <c r="ASM318" s="1"/>
      <c r="ASN318" s="1"/>
      <c r="ASO318" s="1"/>
      <c r="ASP318" s="1"/>
      <c r="ASQ318" s="1"/>
      <c r="ASR318" s="1"/>
      <c r="ASS318" s="1"/>
      <c r="AST318" s="1"/>
      <c r="ASU318" s="1"/>
      <c r="ASV318" s="1"/>
      <c r="ASW318" s="1"/>
      <c r="ASX318" s="1"/>
      <c r="ASY318" s="1"/>
      <c r="ASZ318" s="1"/>
      <c r="ATA318" s="1"/>
      <c r="ATB318" s="1"/>
      <c r="ATC318" s="1"/>
      <c r="ATD318" s="1"/>
      <c r="ATE318" s="1"/>
      <c r="ATF318" s="1"/>
      <c r="ATG318" s="1"/>
      <c r="ATH318" s="1"/>
      <c r="ATI318" s="1"/>
      <c r="ATJ318" s="1"/>
      <c r="ATK318" s="1"/>
      <c r="ATL318" s="1"/>
      <c r="ATM318" s="1"/>
      <c r="ATN318" s="1"/>
      <c r="ATO318" s="1"/>
      <c r="ATP318" s="1"/>
      <c r="ATQ318" s="1"/>
      <c r="ATR318" s="1"/>
      <c r="ATS318" s="1"/>
      <c r="ATT318" s="1"/>
      <c r="ATU318" s="1"/>
      <c r="ATV318" s="1"/>
      <c r="ATW318" s="1"/>
      <c r="ATX318" s="1"/>
      <c r="ATY318" s="1"/>
      <c r="ATZ318" s="1"/>
      <c r="AUA318" s="1"/>
      <c r="AUB318" s="1"/>
      <c r="AUC318" s="1"/>
      <c r="AUD318" s="1"/>
      <c r="AUE318" s="1"/>
      <c r="AUF318" s="1"/>
      <c r="AUG318" s="1"/>
      <c r="AUH318" s="1"/>
      <c r="AUI318" s="1"/>
      <c r="AUJ318" s="1"/>
      <c r="AUK318" s="1"/>
      <c r="AUL318" s="1"/>
      <c r="AUM318" s="1"/>
      <c r="AUN318" s="1"/>
      <c r="AUO318" s="1"/>
      <c r="AUP318" s="1"/>
      <c r="AUQ318" s="1"/>
      <c r="AUR318" s="1"/>
      <c r="AUS318" s="1"/>
      <c r="AUT318" s="1"/>
      <c r="AUU318" s="1"/>
      <c r="AUV318" s="1"/>
      <c r="AUW318" s="1"/>
      <c r="AUX318" s="1"/>
      <c r="AUY318" s="1"/>
      <c r="AUZ318" s="1"/>
      <c r="AVA318" s="1"/>
      <c r="AVB318" s="1"/>
      <c r="AVC318" s="1"/>
      <c r="AVD318" s="1"/>
      <c r="AVE318" s="1"/>
      <c r="AVF318" s="1"/>
      <c r="AVG318" s="1"/>
      <c r="AVH318" s="1"/>
      <c r="AVI318" s="1"/>
      <c r="AVJ318" s="1"/>
      <c r="AVK318" s="1"/>
      <c r="AVL318" s="1"/>
      <c r="AVM318" s="1"/>
      <c r="AVN318" s="1"/>
      <c r="AVO318" s="1"/>
      <c r="AVP318" s="1"/>
      <c r="AVQ318" s="1"/>
      <c r="AVR318" s="1"/>
      <c r="AVS318" s="1"/>
      <c r="AVT318" s="1"/>
      <c r="AVU318" s="1"/>
      <c r="AVV318" s="1"/>
      <c r="AVW318" s="1"/>
      <c r="AVX318" s="1"/>
      <c r="AVY318" s="1"/>
      <c r="AVZ318" s="1"/>
      <c r="AWA318" s="1"/>
      <c r="AWB318" s="1"/>
      <c r="AWC318" s="1"/>
      <c r="AWD318" s="1"/>
      <c r="AWE318" s="1"/>
      <c r="AWF318" s="1"/>
      <c r="AWG318" s="1"/>
      <c r="AWH318" s="1"/>
      <c r="AWI318" s="1"/>
      <c r="AWJ318" s="1"/>
      <c r="AWK318" s="1"/>
      <c r="AWL318" s="1"/>
      <c r="AWM318" s="1"/>
      <c r="AWN318" s="1"/>
      <c r="AWO318" s="1"/>
      <c r="AWP318" s="1"/>
      <c r="AWQ318" s="1"/>
      <c r="AWR318" s="1"/>
      <c r="AWS318" s="1"/>
      <c r="AWT318" s="1"/>
      <c r="AWU318" s="1"/>
      <c r="AWV318" s="1"/>
      <c r="AWW318" s="1"/>
      <c r="AWX318" s="1"/>
      <c r="AWY318" s="1"/>
      <c r="AWZ318" s="1"/>
      <c r="AXA318" s="1"/>
      <c r="AXB318" s="1"/>
      <c r="AXC318" s="1"/>
      <c r="AXD318" s="1"/>
      <c r="AXE318" s="1"/>
      <c r="AXF318" s="1"/>
      <c r="AXG318" s="1"/>
      <c r="AXH318" s="1"/>
      <c r="AXI318" s="1"/>
      <c r="AXJ318" s="1"/>
      <c r="AXK318" s="1"/>
      <c r="AXL318" s="1"/>
      <c r="AXM318" s="1"/>
      <c r="AXN318" s="1"/>
      <c r="AXO318" s="1"/>
      <c r="AXP318" s="1"/>
      <c r="AXQ318" s="1"/>
      <c r="AXR318" s="1"/>
      <c r="AXS318" s="1"/>
      <c r="AXT318" s="1"/>
      <c r="AXU318" s="1"/>
      <c r="AXV318" s="1"/>
      <c r="AXW318" s="1"/>
      <c r="AXX318" s="1"/>
      <c r="AXY318" s="1"/>
      <c r="AXZ318" s="1"/>
      <c r="AYA318" s="1"/>
      <c r="AYB318" s="1"/>
      <c r="AYC318" s="1"/>
      <c r="AYD318" s="1"/>
      <c r="AYE318" s="1"/>
      <c r="AYF318" s="1"/>
      <c r="AYG318" s="1"/>
      <c r="AYH318" s="1"/>
      <c r="AYI318" s="1"/>
      <c r="AYJ318" s="1"/>
      <c r="AYK318" s="1"/>
      <c r="AYL318" s="1"/>
      <c r="AYM318" s="1"/>
      <c r="AYN318" s="1"/>
      <c r="AYO318" s="1"/>
      <c r="AYP318" s="1"/>
      <c r="AYQ318" s="1"/>
      <c r="AYR318" s="1"/>
      <c r="AYS318" s="1"/>
      <c r="AYT318" s="1"/>
      <c r="AYU318" s="1"/>
      <c r="AYV318" s="1"/>
      <c r="AYW318" s="1"/>
      <c r="AYX318" s="1"/>
      <c r="AYY318" s="1"/>
      <c r="AYZ318" s="1"/>
      <c r="AZA318" s="1"/>
      <c r="AZB318" s="1"/>
      <c r="AZC318" s="1"/>
      <c r="AZD318" s="1"/>
      <c r="AZE318" s="1"/>
      <c r="AZF318" s="1"/>
      <c r="AZG318" s="1"/>
      <c r="AZH318" s="1"/>
      <c r="AZI318" s="1"/>
      <c r="AZJ318" s="1"/>
      <c r="AZK318" s="1"/>
      <c r="AZL318" s="1"/>
      <c r="AZM318" s="1"/>
      <c r="AZN318" s="1"/>
      <c r="AZO318" s="1"/>
      <c r="AZP318" s="1"/>
      <c r="AZQ318" s="1"/>
      <c r="AZR318" s="1"/>
      <c r="AZS318" s="1"/>
      <c r="AZT318" s="1"/>
      <c r="AZU318" s="1"/>
      <c r="AZV318" s="1"/>
      <c r="AZW318" s="1"/>
      <c r="AZX318" s="1"/>
      <c r="AZY318" s="1"/>
      <c r="AZZ318" s="1"/>
      <c r="BAA318" s="1"/>
      <c r="BAB318" s="1"/>
      <c r="BAC318" s="1"/>
      <c r="BAD318" s="1"/>
      <c r="BAE318" s="1"/>
      <c r="BAF318" s="1"/>
      <c r="BAG318" s="1"/>
      <c r="BAH318" s="1"/>
      <c r="BAI318" s="1"/>
      <c r="BAJ318" s="1"/>
      <c r="BAK318" s="1"/>
      <c r="BAL318" s="1"/>
      <c r="BAM318" s="1"/>
      <c r="BAN318" s="1"/>
      <c r="BAO318" s="1"/>
      <c r="BAP318" s="1"/>
      <c r="BAQ318" s="1"/>
      <c r="BAR318" s="1"/>
      <c r="BAS318" s="1"/>
      <c r="BAT318" s="1"/>
      <c r="BAU318" s="1"/>
      <c r="BAV318" s="1"/>
      <c r="BAW318" s="1"/>
      <c r="BAX318" s="1"/>
      <c r="BAY318" s="1"/>
      <c r="BAZ318" s="1"/>
      <c r="BBA318" s="1"/>
      <c r="BBB318" s="1"/>
      <c r="BBC318" s="1"/>
      <c r="BBD318" s="1"/>
      <c r="BBE318" s="1"/>
      <c r="BBF318" s="1"/>
      <c r="BBG318" s="1"/>
      <c r="BBH318" s="1"/>
      <c r="BBI318" s="1"/>
      <c r="BBJ318" s="1"/>
      <c r="BBK318" s="1"/>
      <c r="BBL318" s="1"/>
      <c r="BBM318" s="1"/>
      <c r="BBN318" s="1"/>
      <c r="BBO318" s="1"/>
      <c r="BBP318" s="1"/>
      <c r="BBQ318" s="1"/>
      <c r="BBR318" s="1"/>
      <c r="BBS318" s="1"/>
      <c r="BBT318" s="1"/>
      <c r="BBU318" s="1"/>
      <c r="BBV318" s="1"/>
      <c r="BBW318" s="1"/>
      <c r="BBX318" s="1"/>
      <c r="BBY318" s="1"/>
      <c r="BBZ318" s="1"/>
      <c r="BCA318" s="1"/>
      <c r="BCB318" s="1"/>
      <c r="BCC318" s="1"/>
      <c r="BCD318" s="1"/>
      <c r="BCE318" s="1"/>
      <c r="BCF318" s="1"/>
      <c r="BCG318" s="1"/>
      <c r="BCH318" s="1"/>
      <c r="BCI318" s="1"/>
      <c r="BCJ318" s="1"/>
      <c r="BCK318" s="1"/>
      <c r="BCL318" s="1"/>
      <c r="BCM318" s="1"/>
      <c r="BCN318" s="1"/>
      <c r="BCO318" s="1"/>
      <c r="BCP318" s="1"/>
      <c r="BCQ318" s="1"/>
      <c r="BCR318" s="1"/>
      <c r="BCS318" s="1"/>
      <c r="BCT318" s="1"/>
      <c r="BCU318" s="1"/>
      <c r="BCV318" s="1"/>
      <c r="BCW318" s="1"/>
      <c r="BCX318" s="1"/>
      <c r="BCY318" s="1"/>
      <c r="BCZ318" s="1"/>
      <c r="BDA318" s="1"/>
      <c r="BDB318" s="1"/>
      <c r="BDC318" s="1"/>
      <c r="BDD318" s="1"/>
      <c r="BDE318" s="1"/>
      <c r="BDF318" s="1"/>
      <c r="BDG318" s="1"/>
      <c r="BDH318" s="1"/>
      <c r="BDI318" s="1"/>
      <c r="BDJ318" s="1"/>
      <c r="BDK318" s="1"/>
      <c r="BDL318" s="1"/>
      <c r="BDM318" s="1"/>
      <c r="BDN318" s="1"/>
      <c r="BDO318" s="1"/>
      <c r="BDP318" s="1"/>
      <c r="BDQ318" s="1"/>
      <c r="BDR318" s="1"/>
      <c r="BDS318" s="1"/>
      <c r="BDT318" s="1"/>
      <c r="BDU318" s="1"/>
      <c r="BDV318" s="1"/>
      <c r="BDW318" s="1"/>
      <c r="BDX318" s="1"/>
      <c r="BDY318" s="1"/>
      <c r="BDZ318" s="1"/>
      <c r="BEA318" s="1"/>
      <c r="BEB318" s="1"/>
      <c r="BEC318" s="1"/>
      <c r="BED318" s="1"/>
      <c r="BEE318" s="1"/>
      <c r="BEF318" s="1"/>
      <c r="BEG318" s="1"/>
      <c r="BEH318" s="1"/>
      <c r="BEI318" s="1"/>
      <c r="BEJ318" s="1"/>
      <c r="BEK318" s="1"/>
      <c r="BEL318" s="1"/>
      <c r="BEM318" s="1"/>
      <c r="BEN318" s="1"/>
      <c r="BEO318" s="1"/>
      <c r="BEP318" s="1"/>
      <c r="BEQ318" s="1"/>
      <c r="BER318" s="1"/>
      <c r="BES318" s="1"/>
      <c r="BET318" s="1"/>
      <c r="BEU318" s="1"/>
      <c r="BEV318" s="1"/>
      <c r="BEW318" s="1"/>
      <c r="BEX318" s="1"/>
      <c r="BEY318" s="1"/>
      <c r="BEZ318" s="1"/>
      <c r="BFA318" s="1"/>
      <c r="BFB318" s="1"/>
      <c r="BFC318" s="1"/>
      <c r="BFD318" s="1"/>
      <c r="BFE318" s="1"/>
      <c r="BFF318" s="1"/>
      <c r="BFG318" s="1"/>
      <c r="BFH318" s="1"/>
      <c r="BFI318" s="1"/>
      <c r="BFJ318" s="1"/>
      <c r="BFK318" s="1"/>
      <c r="BFL318" s="1"/>
      <c r="BFM318" s="1"/>
      <c r="BFN318" s="1"/>
      <c r="BFO318" s="1"/>
      <c r="BFP318" s="1"/>
      <c r="BFQ318" s="1"/>
      <c r="BFR318" s="1"/>
      <c r="BFS318" s="1"/>
      <c r="BFT318" s="1"/>
      <c r="BFU318" s="1"/>
      <c r="BFV318" s="1"/>
      <c r="BFW318" s="1"/>
      <c r="BFX318" s="1"/>
      <c r="BFY318" s="1"/>
      <c r="BFZ318" s="1"/>
      <c r="BGA318" s="1"/>
      <c r="BGB318" s="1"/>
      <c r="BGC318" s="1"/>
      <c r="BGD318" s="1"/>
      <c r="BGE318" s="1"/>
      <c r="BGF318" s="1"/>
      <c r="BGG318" s="1"/>
      <c r="BGH318" s="1"/>
      <c r="BGI318" s="1"/>
      <c r="BGJ318" s="1"/>
      <c r="BGK318" s="1"/>
      <c r="BGL318" s="1"/>
      <c r="BGM318" s="1"/>
      <c r="BGN318" s="1"/>
      <c r="BGO318" s="1"/>
      <c r="BGP318" s="1"/>
      <c r="BGQ318" s="1"/>
      <c r="BGR318" s="1"/>
      <c r="BGS318" s="1"/>
      <c r="BGT318" s="1"/>
      <c r="BGU318" s="1"/>
      <c r="BGV318" s="1"/>
      <c r="BGW318" s="1"/>
      <c r="BGX318" s="1"/>
      <c r="BGY318" s="1"/>
      <c r="BGZ318" s="1"/>
      <c r="BHA318" s="1"/>
      <c r="BHB318" s="1"/>
      <c r="BHC318" s="1"/>
      <c r="BHD318" s="1"/>
      <c r="BHE318" s="1"/>
      <c r="BHF318" s="1"/>
      <c r="BHG318" s="1"/>
      <c r="BHH318" s="1"/>
      <c r="BHI318" s="1"/>
      <c r="BHJ318" s="1"/>
      <c r="BHK318" s="1"/>
      <c r="BHL318" s="1"/>
      <c r="BHM318" s="1"/>
      <c r="BHN318" s="1"/>
      <c r="BHO318" s="1"/>
      <c r="BHP318" s="1"/>
      <c r="BHQ318" s="1"/>
      <c r="BHR318" s="1"/>
      <c r="BHS318" s="1"/>
      <c r="BHT318" s="1"/>
      <c r="BHU318" s="1"/>
      <c r="BHV318" s="1"/>
      <c r="BHW318" s="1"/>
      <c r="BHX318" s="1"/>
      <c r="BHY318" s="1"/>
      <c r="BHZ318" s="1"/>
      <c r="BIA318" s="1"/>
      <c r="BIB318" s="1"/>
      <c r="BIC318" s="1"/>
      <c r="BID318" s="1"/>
      <c r="BIE318" s="1"/>
      <c r="BIF318" s="1"/>
      <c r="BIG318" s="1"/>
      <c r="BIH318" s="1"/>
      <c r="BII318" s="1"/>
      <c r="BIJ318" s="1"/>
      <c r="BIK318" s="1"/>
      <c r="BIL318" s="1"/>
      <c r="BIM318" s="1"/>
      <c r="BIN318" s="1"/>
      <c r="BIO318" s="1"/>
      <c r="BIP318" s="1"/>
      <c r="BIQ318" s="1"/>
      <c r="BIR318" s="1"/>
      <c r="BIS318" s="1"/>
      <c r="BIT318" s="1"/>
      <c r="BIU318" s="1"/>
      <c r="BIV318" s="1"/>
      <c r="BIW318" s="1"/>
      <c r="BIX318" s="1"/>
      <c r="BIY318" s="1"/>
      <c r="BIZ318" s="1"/>
      <c r="BJA318" s="1"/>
      <c r="BJB318" s="1"/>
      <c r="BJC318" s="1"/>
      <c r="BJD318" s="1"/>
      <c r="BJE318" s="1"/>
      <c r="BJF318" s="1"/>
      <c r="BJG318" s="1"/>
      <c r="BJH318" s="1"/>
      <c r="BJI318" s="1"/>
      <c r="BJJ318" s="1"/>
      <c r="BJK318" s="1"/>
      <c r="BJL318" s="1"/>
      <c r="BJM318" s="1"/>
      <c r="BJN318" s="1"/>
      <c r="BJO318" s="1"/>
      <c r="BJP318" s="1"/>
      <c r="BJQ318" s="1"/>
      <c r="BJR318" s="1"/>
      <c r="BJS318" s="1"/>
      <c r="BJT318" s="1"/>
      <c r="BJU318" s="1"/>
      <c r="BJV318" s="1"/>
      <c r="BJW318" s="1"/>
      <c r="BJX318" s="1"/>
      <c r="BJY318" s="1"/>
      <c r="BJZ318" s="1"/>
      <c r="BKA318" s="1"/>
      <c r="BKB318" s="1"/>
      <c r="BKC318" s="1"/>
      <c r="BKD318" s="1"/>
      <c r="BKE318" s="1"/>
      <c r="BKF318" s="1"/>
      <c r="BKG318" s="1"/>
      <c r="BKH318" s="1"/>
      <c r="BKI318" s="1"/>
      <c r="BKJ318" s="1"/>
      <c r="BKK318" s="1"/>
      <c r="BKL318" s="1"/>
      <c r="BKM318" s="1"/>
      <c r="BKN318" s="1"/>
      <c r="BKO318" s="1"/>
      <c r="BKP318" s="1"/>
      <c r="BKQ318" s="1"/>
      <c r="BKR318" s="1"/>
      <c r="BKS318" s="1"/>
      <c r="BKT318" s="1"/>
      <c r="BKU318" s="1"/>
      <c r="BKV318" s="1"/>
      <c r="BKW318" s="1"/>
      <c r="BKX318" s="1"/>
      <c r="BKY318" s="1"/>
      <c r="BKZ318" s="1"/>
      <c r="BLA318" s="1"/>
      <c r="BLB318" s="1"/>
      <c r="BLC318" s="1"/>
      <c r="BLD318" s="1"/>
      <c r="BLE318" s="1"/>
      <c r="BLF318" s="1"/>
      <c r="BLG318" s="1"/>
      <c r="BLH318" s="1"/>
      <c r="BLI318" s="1"/>
      <c r="BLJ318" s="1"/>
      <c r="BLK318" s="1"/>
      <c r="BLL318" s="1"/>
      <c r="BLM318" s="1"/>
      <c r="BLN318" s="1"/>
      <c r="BLO318" s="1"/>
      <c r="BLP318" s="1"/>
      <c r="BLQ318" s="1"/>
      <c r="BLR318" s="1"/>
      <c r="BLS318" s="1"/>
      <c r="BLT318" s="1"/>
      <c r="BLU318" s="1"/>
      <c r="BLV318" s="1"/>
      <c r="BLW318" s="1"/>
      <c r="BLX318" s="1"/>
      <c r="BLY318" s="1"/>
      <c r="BLZ318" s="1"/>
      <c r="BMA318" s="1"/>
      <c r="BMB318" s="1"/>
      <c r="BMC318" s="1"/>
      <c r="BMD318" s="1"/>
      <c r="BME318" s="1"/>
      <c r="BMF318" s="1"/>
      <c r="BMG318" s="1"/>
      <c r="BMH318" s="1"/>
      <c r="BMI318" s="1"/>
      <c r="BMJ318" s="1"/>
      <c r="BMK318" s="1"/>
      <c r="BML318" s="1"/>
      <c r="BMM318" s="1"/>
      <c r="BMN318" s="1"/>
      <c r="BMO318" s="1"/>
      <c r="BMP318" s="1"/>
      <c r="BMQ318" s="1"/>
      <c r="BMR318" s="1"/>
      <c r="BMS318" s="1"/>
      <c r="BMT318" s="1"/>
      <c r="BMU318" s="1"/>
      <c r="BMV318" s="1"/>
      <c r="BMW318" s="1"/>
      <c r="BMX318" s="1"/>
      <c r="BMY318" s="1"/>
      <c r="BMZ318" s="1"/>
      <c r="BNA318" s="1"/>
      <c r="BNB318" s="1"/>
      <c r="BNC318" s="1"/>
      <c r="BND318" s="1"/>
      <c r="BNE318" s="1"/>
      <c r="BNF318" s="1"/>
      <c r="BNG318" s="1"/>
      <c r="BNH318" s="1"/>
      <c r="BNI318" s="1"/>
      <c r="BNJ318" s="1"/>
      <c r="BNK318" s="1"/>
      <c r="BNL318" s="1"/>
      <c r="BNM318" s="1"/>
      <c r="BNN318" s="1"/>
      <c r="BNO318" s="1"/>
      <c r="BNP318" s="1"/>
      <c r="BNQ318" s="1"/>
      <c r="BNR318" s="1"/>
      <c r="BNS318" s="1"/>
      <c r="BNT318" s="1"/>
      <c r="BNU318" s="1"/>
      <c r="BNV318" s="1"/>
      <c r="BNW318" s="1"/>
      <c r="BNX318" s="1"/>
      <c r="BNY318" s="1"/>
      <c r="BNZ318" s="1"/>
      <c r="BOA318" s="1"/>
      <c r="BOB318" s="1"/>
      <c r="BOC318" s="1"/>
      <c r="BOD318" s="1"/>
      <c r="BOE318" s="1"/>
      <c r="BOF318" s="1"/>
      <c r="BOG318" s="1"/>
      <c r="BOH318" s="1"/>
      <c r="BOI318" s="1"/>
      <c r="BOJ318" s="1"/>
      <c r="BOK318" s="1"/>
      <c r="BOL318" s="1"/>
      <c r="BOM318" s="1"/>
      <c r="BON318" s="1"/>
      <c r="BOO318" s="1"/>
      <c r="BOP318" s="1"/>
      <c r="BOQ318" s="1"/>
      <c r="BOR318" s="1"/>
      <c r="BOS318" s="1"/>
      <c r="BOT318" s="1"/>
      <c r="BOU318" s="1"/>
      <c r="BOV318" s="1"/>
      <c r="BOW318" s="1"/>
      <c r="BOX318" s="1"/>
      <c r="BOY318" s="1"/>
      <c r="BOZ318" s="1"/>
      <c r="BPA318" s="1"/>
      <c r="BPB318" s="1"/>
      <c r="BPC318" s="1"/>
      <c r="BPD318" s="1"/>
      <c r="BPE318" s="1"/>
      <c r="BPF318" s="1"/>
      <c r="BPG318" s="1"/>
      <c r="BPH318" s="1"/>
      <c r="BPI318" s="1"/>
      <c r="BPJ318" s="1"/>
      <c r="BPK318" s="1"/>
      <c r="BPL318" s="1"/>
      <c r="BPM318" s="1"/>
      <c r="BPN318" s="1"/>
      <c r="BPO318" s="1"/>
      <c r="BPP318" s="1"/>
      <c r="BPQ318" s="1"/>
      <c r="BPR318" s="1"/>
      <c r="BPS318" s="1"/>
      <c r="BPT318" s="1"/>
      <c r="BPU318" s="1"/>
      <c r="BPV318" s="1"/>
      <c r="BPW318" s="1"/>
      <c r="BPX318" s="1"/>
      <c r="BPY318" s="1"/>
      <c r="BPZ318" s="1"/>
      <c r="BQA318" s="1"/>
      <c r="BQB318" s="1"/>
      <c r="BQC318" s="1"/>
      <c r="BQD318" s="1"/>
      <c r="BQE318" s="1"/>
      <c r="BQF318" s="1"/>
      <c r="BQG318" s="1"/>
      <c r="BQH318" s="1"/>
      <c r="BQI318" s="1"/>
      <c r="BQJ318" s="1"/>
      <c r="BQK318" s="1"/>
      <c r="BQL318" s="1"/>
      <c r="BQM318" s="1"/>
      <c r="BQN318" s="1"/>
      <c r="BQO318" s="1"/>
      <c r="BQP318" s="1"/>
      <c r="BQQ318" s="1"/>
      <c r="BQR318" s="1"/>
      <c r="BQS318" s="1"/>
      <c r="BQT318" s="1"/>
      <c r="BQU318" s="1"/>
      <c r="BQV318" s="1"/>
      <c r="BQW318" s="1"/>
      <c r="BQX318" s="1"/>
      <c r="BQY318" s="1"/>
      <c r="BQZ318" s="1"/>
      <c r="BRA318" s="1"/>
      <c r="BRB318" s="1"/>
      <c r="BRC318" s="1"/>
      <c r="BRD318" s="1"/>
      <c r="BRE318" s="1"/>
      <c r="BRF318" s="1"/>
      <c r="BRG318" s="1"/>
      <c r="BRH318" s="1"/>
      <c r="BRI318" s="1"/>
      <c r="BRJ318" s="1"/>
      <c r="BRK318" s="1"/>
      <c r="BRL318" s="1"/>
      <c r="BRM318" s="1"/>
      <c r="BRN318" s="1"/>
      <c r="BRO318" s="1"/>
      <c r="BRP318" s="1"/>
      <c r="BRQ318" s="1"/>
      <c r="BRR318" s="1"/>
      <c r="BRS318" s="1"/>
      <c r="BRT318" s="1"/>
      <c r="BRU318" s="1"/>
      <c r="BRV318" s="1"/>
      <c r="BRW318" s="1"/>
      <c r="BRX318" s="1"/>
      <c r="BRY318" s="1"/>
      <c r="BRZ318" s="1"/>
      <c r="BSA318" s="1"/>
      <c r="BSB318" s="1"/>
      <c r="BSC318" s="1"/>
      <c r="BSD318" s="1"/>
      <c r="BSE318" s="1"/>
      <c r="BSF318" s="1"/>
      <c r="BSG318" s="1"/>
      <c r="BSH318" s="1"/>
      <c r="BSI318" s="1"/>
      <c r="BSJ318" s="1"/>
      <c r="BSK318" s="1"/>
      <c r="BSL318" s="1"/>
      <c r="BSM318" s="1"/>
      <c r="BSN318" s="1"/>
      <c r="BSO318" s="1"/>
      <c r="BSP318" s="1"/>
      <c r="BSQ318" s="1"/>
      <c r="BSR318" s="1"/>
      <c r="BSS318" s="1"/>
      <c r="BST318" s="1"/>
      <c r="BSU318" s="1"/>
      <c r="BSV318" s="1"/>
      <c r="BSW318" s="1"/>
      <c r="BSX318" s="1"/>
      <c r="BSY318" s="1"/>
      <c r="BSZ318" s="1"/>
      <c r="BTA318" s="1"/>
      <c r="BTB318" s="1"/>
      <c r="BTC318" s="1"/>
      <c r="BTD318" s="1"/>
      <c r="BTE318" s="1"/>
      <c r="BTF318" s="1"/>
      <c r="BTG318" s="1"/>
      <c r="BTH318" s="1"/>
      <c r="BTI318" s="1"/>
      <c r="BTJ318" s="1"/>
      <c r="BTK318" s="1"/>
      <c r="BTL318" s="1"/>
      <c r="BTM318" s="1"/>
      <c r="BTN318" s="1"/>
      <c r="BTO318" s="1"/>
      <c r="BTP318" s="1"/>
      <c r="BTQ318" s="1"/>
      <c r="BTR318" s="1"/>
      <c r="BTS318" s="1"/>
      <c r="BTT318" s="1"/>
      <c r="BTU318" s="1"/>
      <c r="BTV318" s="1"/>
      <c r="BTW318" s="1"/>
      <c r="BTX318" s="1"/>
      <c r="BTY318" s="1"/>
      <c r="BTZ318" s="1"/>
      <c r="BUA318" s="1"/>
      <c r="BUB318" s="1"/>
      <c r="BUC318" s="1"/>
      <c r="BUD318" s="1"/>
      <c r="BUE318" s="1"/>
      <c r="BUF318" s="1"/>
      <c r="BUG318" s="1"/>
      <c r="BUH318" s="1"/>
      <c r="BUI318" s="1"/>
      <c r="BUJ318" s="1"/>
      <c r="BUK318" s="1"/>
      <c r="BUL318" s="1"/>
      <c r="BUM318" s="1"/>
      <c r="BUN318" s="1"/>
      <c r="BUO318" s="1"/>
      <c r="BUP318" s="1"/>
      <c r="BUQ318" s="1"/>
      <c r="BUR318" s="1"/>
      <c r="BUS318" s="1"/>
      <c r="BUT318" s="1"/>
      <c r="BUU318" s="1"/>
      <c r="BUV318" s="1"/>
      <c r="BUW318" s="1"/>
      <c r="BUX318" s="1"/>
      <c r="BUY318" s="1"/>
      <c r="BUZ318" s="1"/>
      <c r="BVA318" s="1"/>
      <c r="BVB318" s="1"/>
      <c r="BVC318" s="1"/>
      <c r="BVD318" s="1"/>
      <c r="BVE318" s="1"/>
      <c r="BVF318" s="1"/>
      <c r="BVG318" s="1"/>
      <c r="BVH318" s="1"/>
      <c r="BVI318" s="1"/>
      <c r="BVJ318" s="1"/>
      <c r="BVK318" s="1"/>
      <c r="BVL318" s="1"/>
      <c r="BVM318" s="1"/>
      <c r="BVN318" s="1"/>
      <c r="BVO318" s="1"/>
      <c r="BVP318" s="1"/>
      <c r="BVQ318" s="1"/>
      <c r="BVR318" s="1"/>
      <c r="BVS318" s="1"/>
      <c r="BVT318" s="1"/>
      <c r="BVU318" s="1"/>
      <c r="BVV318" s="1"/>
      <c r="BVW318" s="1"/>
      <c r="BVX318" s="1"/>
      <c r="BVY318" s="1"/>
      <c r="BVZ318" s="1"/>
      <c r="BWA318" s="1"/>
      <c r="BWB318" s="1"/>
      <c r="BWC318" s="1"/>
      <c r="BWD318" s="1"/>
      <c r="BWE318" s="1"/>
      <c r="BWF318" s="1"/>
      <c r="BWG318" s="1"/>
      <c r="BWH318" s="1"/>
      <c r="BWI318" s="1"/>
      <c r="BWJ318" s="1"/>
      <c r="BWK318" s="1"/>
      <c r="BWL318" s="1"/>
      <c r="BWM318" s="1"/>
      <c r="BWN318" s="1"/>
      <c r="BWO318" s="1"/>
      <c r="BWP318" s="1"/>
      <c r="BWQ318" s="1"/>
      <c r="BWR318" s="1"/>
      <c r="BWS318" s="1"/>
      <c r="BWT318" s="1"/>
      <c r="BWU318" s="1"/>
      <c r="BWV318" s="1"/>
      <c r="BWW318" s="1"/>
      <c r="BWX318" s="1"/>
      <c r="BWY318" s="1"/>
      <c r="BWZ318" s="1"/>
      <c r="BXA318" s="1"/>
      <c r="BXB318" s="1"/>
      <c r="BXC318" s="1"/>
      <c r="BXD318" s="1"/>
      <c r="BXE318" s="1"/>
      <c r="BXF318" s="1"/>
      <c r="BXG318" s="1"/>
      <c r="BXH318" s="1"/>
      <c r="BXI318" s="1"/>
      <c r="BXJ318" s="1"/>
      <c r="BXK318" s="1"/>
      <c r="BXL318" s="1"/>
      <c r="BXM318" s="1"/>
      <c r="BXN318" s="1"/>
      <c r="BXO318" s="1"/>
      <c r="BXP318" s="1"/>
      <c r="BXQ318" s="1"/>
      <c r="BXR318" s="1"/>
      <c r="BXS318" s="1"/>
      <c r="BXT318" s="1"/>
      <c r="BXU318" s="1"/>
      <c r="BXV318" s="1"/>
      <c r="BXW318" s="1"/>
      <c r="BXX318" s="1"/>
      <c r="BXY318" s="1"/>
      <c r="BXZ318" s="1"/>
      <c r="BYA318" s="1"/>
      <c r="BYB318" s="1"/>
      <c r="BYC318" s="1"/>
      <c r="BYD318" s="1"/>
      <c r="BYE318" s="1"/>
      <c r="BYF318" s="1"/>
      <c r="BYG318" s="1"/>
      <c r="BYH318" s="1"/>
      <c r="BYI318" s="1"/>
      <c r="BYJ318" s="1"/>
      <c r="BYK318" s="1"/>
      <c r="BYL318" s="1"/>
      <c r="BYM318" s="1"/>
      <c r="BYN318" s="1"/>
      <c r="BYO318" s="1"/>
      <c r="BYP318" s="1"/>
      <c r="BYQ318" s="1"/>
      <c r="BYR318" s="1"/>
      <c r="BYS318" s="1"/>
      <c r="BYT318" s="1"/>
      <c r="BYU318" s="1"/>
      <c r="BYV318" s="1"/>
      <c r="BYW318" s="1"/>
      <c r="BYX318" s="1"/>
      <c r="BYY318" s="1"/>
      <c r="BYZ318" s="1"/>
      <c r="BZA318" s="1"/>
      <c r="BZB318" s="1"/>
      <c r="BZC318" s="1"/>
      <c r="BZD318" s="1"/>
      <c r="BZE318" s="1"/>
      <c r="BZF318" s="1"/>
      <c r="BZG318" s="1"/>
      <c r="BZH318" s="1"/>
      <c r="BZI318" s="1"/>
      <c r="BZJ318" s="1"/>
      <c r="BZK318" s="1"/>
      <c r="BZL318" s="1"/>
      <c r="BZM318" s="1"/>
      <c r="BZN318" s="1"/>
      <c r="BZO318" s="1"/>
      <c r="BZP318" s="1"/>
      <c r="BZQ318" s="1"/>
      <c r="BZR318" s="1"/>
      <c r="BZS318" s="1"/>
      <c r="BZT318" s="1"/>
      <c r="BZU318" s="1"/>
      <c r="BZV318" s="1"/>
      <c r="BZW318" s="1"/>
      <c r="BZX318" s="1"/>
      <c r="BZY318" s="1"/>
      <c r="BZZ318" s="1"/>
      <c r="CAA318" s="1"/>
      <c r="CAB318" s="1"/>
      <c r="CAC318" s="1"/>
      <c r="CAD318" s="1"/>
      <c r="CAE318" s="1"/>
      <c r="CAF318" s="1"/>
      <c r="CAG318" s="1"/>
      <c r="CAH318" s="1"/>
      <c r="CAI318" s="1"/>
      <c r="CAJ318" s="1"/>
      <c r="CAK318" s="1"/>
      <c r="CAL318" s="1"/>
      <c r="CAM318" s="1"/>
      <c r="CAN318" s="1"/>
      <c r="CAO318" s="1"/>
      <c r="CAP318" s="1"/>
      <c r="CAQ318" s="1"/>
      <c r="CAR318" s="1"/>
      <c r="CAS318" s="1"/>
      <c r="CAT318" s="1"/>
      <c r="CAU318" s="1"/>
      <c r="CAV318" s="1"/>
      <c r="CAW318" s="1"/>
      <c r="CAX318" s="1"/>
      <c r="CAY318" s="1"/>
      <c r="CAZ318" s="1"/>
      <c r="CBA318" s="1"/>
      <c r="CBB318" s="1"/>
      <c r="CBC318" s="1"/>
      <c r="CBD318" s="1"/>
      <c r="CBE318" s="1"/>
      <c r="CBF318" s="1"/>
      <c r="CBG318" s="1"/>
      <c r="CBH318" s="1"/>
      <c r="CBI318" s="1"/>
      <c r="CBJ318" s="1"/>
      <c r="CBK318" s="1"/>
      <c r="CBL318" s="1"/>
      <c r="CBM318" s="1"/>
      <c r="CBN318" s="1"/>
      <c r="CBO318" s="1"/>
      <c r="CBP318" s="1"/>
      <c r="CBQ318" s="1"/>
      <c r="CBR318" s="1"/>
      <c r="CBS318" s="1"/>
      <c r="CBT318" s="1"/>
      <c r="CBU318" s="1"/>
      <c r="CBV318" s="1"/>
      <c r="CBW318" s="1"/>
      <c r="CBX318" s="1"/>
      <c r="CBY318" s="1"/>
      <c r="CBZ318" s="1"/>
      <c r="CCA318" s="1"/>
      <c r="CCB318" s="1"/>
      <c r="CCC318" s="1"/>
      <c r="CCD318" s="1"/>
      <c r="CCE318" s="1"/>
      <c r="CCF318" s="1"/>
      <c r="CCG318" s="1"/>
      <c r="CCH318" s="1"/>
      <c r="CCI318" s="1"/>
      <c r="CCJ318" s="1"/>
      <c r="CCK318" s="1"/>
      <c r="CCL318" s="1"/>
      <c r="CCM318" s="1"/>
      <c r="CCN318" s="1"/>
      <c r="CCO318" s="1"/>
      <c r="CCP318" s="1"/>
      <c r="CCQ318" s="1"/>
      <c r="CCR318" s="1"/>
      <c r="CCS318" s="1"/>
      <c r="CCT318" s="1"/>
      <c r="CCU318" s="1"/>
      <c r="CCV318" s="1"/>
      <c r="CCW318" s="1"/>
      <c r="CCX318" s="1"/>
      <c r="CCY318" s="1"/>
      <c r="CCZ318" s="1"/>
      <c r="CDA318" s="1"/>
      <c r="CDB318" s="1"/>
      <c r="CDC318" s="1"/>
      <c r="CDD318" s="1"/>
      <c r="CDE318" s="1"/>
      <c r="CDF318" s="1"/>
      <c r="CDG318" s="1"/>
      <c r="CDH318" s="1"/>
      <c r="CDI318" s="1"/>
      <c r="CDJ318" s="1"/>
      <c r="CDK318" s="1"/>
      <c r="CDL318" s="1"/>
      <c r="CDM318" s="1"/>
      <c r="CDN318" s="1"/>
      <c r="CDO318" s="1"/>
      <c r="CDP318" s="1"/>
      <c r="CDQ318" s="1"/>
      <c r="CDR318" s="1"/>
      <c r="CDS318" s="1"/>
      <c r="CDT318" s="1"/>
      <c r="CDU318" s="1"/>
      <c r="CDV318" s="1"/>
      <c r="CDW318" s="1"/>
      <c r="CDX318" s="1"/>
      <c r="CDY318" s="1"/>
      <c r="CDZ318" s="1"/>
      <c r="CEA318" s="1"/>
      <c r="CEB318" s="1"/>
      <c r="CEC318" s="1"/>
      <c r="CED318" s="1"/>
      <c r="CEE318" s="1"/>
      <c r="CEF318" s="1"/>
      <c r="CEG318" s="1"/>
      <c r="CEH318" s="1"/>
      <c r="CEI318" s="1"/>
      <c r="CEJ318" s="1"/>
      <c r="CEK318" s="1"/>
      <c r="CEL318" s="1"/>
      <c r="CEM318" s="1"/>
      <c r="CEN318" s="1"/>
      <c r="CEO318" s="1"/>
      <c r="CEP318" s="1"/>
      <c r="CEQ318" s="1"/>
      <c r="CER318" s="1"/>
      <c r="CES318" s="1"/>
      <c r="CET318" s="1"/>
      <c r="CEU318" s="1"/>
      <c r="CEV318" s="1"/>
      <c r="CEW318" s="1"/>
      <c r="CEX318" s="1"/>
      <c r="CEY318" s="1"/>
      <c r="CEZ318" s="1"/>
      <c r="CFA318" s="1"/>
      <c r="CFB318" s="1"/>
      <c r="CFC318" s="1"/>
      <c r="CFD318" s="1"/>
      <c r="CFE318" s="1"/>
      <c r="CFF318" s="1"/>
      <c r="CFG318" s="1"/>
      <c r="CFH318" s="1"/>
      <c r="CFI318" s="1"/>
      <c r="CFJ318" s="1"/>
      <c r="CFK318" s="1"/>
      <c r="CFL318" s="1"/>
      <c r="CFM318" s="1"/>
      <c r="CFN318" s="1"/>
      <c r="CFO318" s="1"/>
      <c r="CFP318" s="1"/>
      <c r="CFQ318" s="1"/>
      <c r="CFR318" s="1"/>
      <c r="CFS318" s="1"/>
      <c r="CFT318" s="1"/>
      <c r="CFU318" s="1"/>
      <c r="CFV318" s="1"/>
      <c r="CFW318" s="1"/>
      <c r="CFX318" s="1"/>
      <c r="CFY318" s="1"/>
      <c r="CFZ318" s="1"/>
      <c r="CGA318" s="1"/>
      <c r="CGB318" s="1"/>
      <c r="CGC318" s="1"/>
      <c r="CGD318" s="1"/>
      <c r="CGE318" s="1"/>
      <c r="CGF318" s="1"/>
      <c r="CGG318" s="1"/>
      <c r="CGH318" s="1"/>
      <c r="CGI318" s="1"/>
      <c r="CGJ318" s="1"/>
      <c r="CGK318" s="1"/>
      <c r="CGL318" s="1"/>
      <c r="CGM318" s="1"/>
      <c r="CGN318" s="1"/>
      <c r="CGO318" s="1"/>
      <c r="CGP318" s="1"/>
      <c r="CGQ318" s="1"/>
      <c r="CGR318" s="1"/>
      <c r="CGS318" s="1"/>
      <c r="CGT318" s="1"/>
      <c r="CGU318" s="1"/>
      <c r="CGV318" s="1"/>
      <c r="CGW318" s="1"/>
      <c r="CGX318" s="1"/>
      <c r="CGY318" s="1"/>
      <c r="CGZ318" s="1"/>
      <c r="CHA318" s="1"/>
      <c r="CHB318" s="1"/>
      <c r="CHC318" s="1"/>
      <c r="CHD318" s="1"/>
      <c r="CHE318" s="1"/>
      <c r="CHF318" s="1"/>
      <c r="CHG318" s="1"/>
      <c r="CHH318" s="1"/>
      <c r="CHI318" s="1"/>
      <c r="CHJ318" s="1"/>
      <c r="CHK318" s="1"/>
      <c r="CHL318" s="1"/>
      <c r="CHM318" s="1"/>
      <c r="CHN318" s="1"/>
      <c r="CHO318" s="1"/>
      <c r="CHP318" s="1"/>
      <c r="CHQ318" s="1"/>
      <c r="CHR318" s="1"/>
      <c r="CHS318" s="1"/>
      <c r="CHT318" s="1"/>
      <c r="CHU318" s="1"/>
      <c r="CHV318" s="1"/>
      <c r="CHW318" s="1"/>
      <c r="CHX318" s="1"/>
      <c r="CHY318" s="1"/>
      <c r="CHZ318" s="1"/>
      <c r="CIA318" s="1"/>
      <c r="CIB318" s="1"/>
      <c r="CIC318" s="1"/>
      <c r="CID318" s="1"/>
      <c r="CIE318" s="1"/>
      <c r="CIF318" s="1"/>
      <c r="CIG318" s="1"/>
      <c r="CIH318" s="1"/>
      <c r="CII318" s="1"/>
      <c r="CIJ318" s="1"/>
      <c r="CIK318" s="1"/>
      <c r="CIL318" s="1"/>
      <c r="CIM318" s="1"/>
      <c r="CIN318" s="1"/>
      <c r="CIO318" s="1"/>
      <c r="CIP318" s="1"/>
      <c r="CIQ318" s="1"/>
      <c r="CIR318" s="1"/>
      <c r="CIS318" s="1"/>
      <c r="CIT318" s="1"/>
      <c r="CIU318" s="1"/>
      <c r="CIV318" s="1"/>
      <c r="CIW318" s="1"/>
      <c r="CIX318" s="1"/>
      <c r="CIY318" s="1"/>
      <c r="CIZ318" s="1"/>
      <c r="CJA318" s="1"/>
      <c r="CJB318" s="1"/>
      <c r="CJC318" s="1"/>
      <c r="CJD318" s="1"/>
      <c r="CJE318" s="1"/>
      <c r="CJF318" s="1"/>
      <c r="CJG318" s="1"/>
      <c r="CJH318" s="1"/>
      <c r="CJI318" s="1"/>
      <c r="CJJ318" s="1"/>
      <c r="CJK318" s="1"/>
      <c r="CJL318" s="1"/>
      <c r="CJM318" s="1"/>
      <c r="CJN318" s="1"/>
      <c r="CJO318" s="1"/>
      <c r="CJP318" s="1"/>
      <c r="CJQ318" s="1"/>
      <c r="CJR318" s="1"/>
      <c r="CJS318" s="1"/>
      <c r="CJT318" s="1"/>
      <c r="CJU318" s="1"/>
      <c r="CJV318" s="1"/>
      <c r="CJW318" s="1"/>
      <c r="CJX318" s="1"/>
      <c r="CJY318" s="1"/>
      <c r="CJZ318" s="1"/>
      <c r="CKA318" s="1"/>
      <c r="CKB318" s="1"/>
      <c r="CKC318" s="1"/>
      <c r="CKD318" s="1"/>
      <c r="CKE318" s="1"/>
      <c r="CKF318" s="1"/>
      <c r="CKG318" s="1"/>
      <c r="CKH318" s="1"/>
      <c r="CKI318" s="1"/>
      <c r="CKJ318" s="1"/>
      <c r="CKK318" s="1"/>
      <c r="CKL318" s="1"/>
      <c r="CKM318" s="1"/>
      <c r="CKN318" s="1"/>
      <c r="CKO318" s="1"/>
      <c r="CKP318" s="1"/>
      <c r="CKQ318" s="1"/>
      <c r="CKR318" s="1"/>
      <c r="CKS318" s="1"/>
      <c r="CKT318" s="1"/>
      <c r="CKU318" s="1"/>
      <c r="CKV318" s="1"/>
      <c r="CKW318" s="1"/>
      <c r="CKX318" s="1"/>
      <c r="CKY318" s="1"/>
      <c r="CKZ318" s="1"/>
      <c r="CLA318" s="1"/>
      <c r="CLB318" s="1"/>
      <c r="CLC318" s="1"/>
      <c r="CLD318" s="1"/>
      <c r="CLE318" s="1"/>
      <c r="CLF318" s="1"/>
      <c r="CLG318" s="1"/>
      <c r="CLH318" s="1"/>
      <c r="CLI318" s="1"/>
      <c r="CLJ318" s="1"/>
      <c r="CLK318" s="1"/>
      <c r="CLL318" s="1"/>
      <c r="CLM318" s="1"/>
      <c r="CLN318" s="1"/>
      <c r="CLO318" s="1"/>
      <c r="CLP318" s="1"/>
      <c r="CLQ318" s="1"/>
      <c r="CLR318" s="1"/>
      <c r="CLS318" s="1"/>
      <c r="CLT318" s="1"/>
      <c r="CLU318" s="1"/>
      <c r="CLV318" s="1"/>
      <c r="CLW318" s="1"/>
      <c r="CLX318" s="1"/>
      <c r="CLY318" s="1"/>
      <c r="CLZ318" s="1"/>
      <c r="CMA318" s="1"/>
      <c r="CMB318" s="1"/>
      <c r="CMC318" s="1"/>
      <c r="CMD318" s="1"/>
      <c r="CME318" s="1"/>
      <c r="CMF318" s="1"/>
      <c r="CMG318" s="1"/>
      <c r="CMH318" s="1"/>
      <c r="CMI318" s="1"/>
      <c r="CMJ318" s="1"/>
      <c r="CMK318" s="1"/>
      <c r="CML318" s="1"/>
      <c r="CMM318" s="1"/>
      <c r="CMN318" s="1"/>
      <c r="CMO318" s="1"/>
      <c r="CMP318" s="1"/>
      <c r="CMQ318" s="1"/>
      <c r="CMR318" s="1"/>
      <c r="CMS318" s="1"/>
      <c r="CMT318" s="1"/>
      <c r="CMU318" s="1"/>
      <c r="CMV318" s="1"/>
      <c r="CMW318" s="1"/>
      <c r="CMX318" s="1"/>
      <c r="CMY318" s="1"/>
      <c r="CMZ318" s="1"/>
      <c r="CNA318" s="1"/>
      <c r="CNB318" s="1"/>
      <c r="CNC318" s="1"/>
      <c r="CND318" s="1"/>
      <c r="CNE318" s="1"/>
      <c r="CNF318" s="1"/>
      <c r="CNG318" s="1"/>
      <c r="CNH318" s="1"/>
      <c r="CNI318" s="1"/>
      <c r="CNJ318" s="1"/>
      <c r="CNK318" s="1"/>
      <c r="CNL318" s="1"/>
      <c r="CNM318" s="1"/>
      <c r="CNN318" s="1"/>
      <c r="CNO318" s="1"/>
      <c r="CNP318" s="1"/>
      <c r="CNQ318" s="1"/>
      <c r="CNR318" s="1"/>
      <c r="CNS318" s="1"/>
      <c r="CNT318" s="1"/>
      <c r="CNU318" s="1"/>
      <c r="CNV318" s="1"/>
      <c r="CNW318" s="1"/>
      <c r="CNX318" s="1"/>
      <c r="CNY318" s="1"/>
      <c r="CNZ318" s="1"/>
      <c r="COA318" s="1"/>
      <c r="COB318" s="1"/>
      <c r="COC318" s="1"/>
      <c r="COD318" s="1"/>
      <c r="COE318" s="1"/>
      <c r="COF318" s="1"/>
      <c r="COG318" s="1"/>
      <c r="COH318" s="1"/>
      <c r="COI318" s="1"/>
      <c r="COJ318" s="1"/>
      <c r="COK318" s="1"/>
      <c r="COL318" s="1"/>
      <c r="COM318" s="1"/>
      <c r="CON318" s="1"/>
      <c r="COO318" s="1"/>
      <c r="COP318" s="1"/>
      <c r="COQ318" s="1"/>
      <c r="COR318" s="1"/>
      <c r="COS318" s="1"/>
      <c r="COT318" s="1"/>
      <c r="COU318" s="1"/>
      <c r="COV318" s="1"/>
      <c r="COW318" s="1"/>
      <c r="COX318" s="1"/>
      <c r="COY318" s="1"/>
      <c r="COZ318" s="1"/>
      <c r="CPA318" s="1"/>
      <c r="CPB318" s="1"/>
      <c r="CPC318" s="1"/>
      <c r="CPD318" s="1"/>
      <c r="CPE318" s="1"/>
      <c r="CPF318" s="1"/>
      <c r="CPG318" s="1"/>
      <c r="CPH318" s="1"/>
      <c r="CPI318" s="1"/>
      <c r="CPJ318" s="1"/>
      <c r="CPK318" s="1"/>
      <c r="CPL318" s="1"/>
      <c r="CPM318" s="1"/>
      <c r="CPN318" s="1"/>
      <c r="CPO318" s="1"/>
      <c r="CPP318" s="1"/>
      <c r="CPQ318" s="1"/>
      <c r="CPR318" s="1"/>
      <c r="CPS318" s="1"/>
      <c r="CPT318" s="1"/>
      <c r="CPU318" s="1"/>
      <c r="CPV318" s="1"/>
      <c r="CPW318" s="1"/>
      <c r="CPX318" s="1"/>
      <c r="CPY318" s="1"/>
      <c r="CPZ318" s="1"/>
      <c r="CQA318" s="1"/>
      <c r="CQB318" s="1"/>
      <c r="CQC318" s="1"/>
      <c r="CQD318" s="1"/>
      <c r="CQE318" s="1"/>
      <c r="CQF318" s="1"/>
      <c r="CQG318" s="1"/>
      <c r="CQH318" s="1"/>
      <c r="CQI318" s="1"/>
      <c r="CQJ318" s="1"/>
      <c r="CQK318" s="1"/>
      <c r="CQL318" s="1"/>
      <c r="CQM318" s="1"/>
      <c r="CQN318" s="1"/>
      <c r="CQO318" s="1"/>
      <c r="CQP318" s="1"/>
      <c r="CQQ318" s="1"/>
      <c r="CQR318" s="1"/>
      <c r="CQS318" s="1"/>
      <c r="CQT318" s="1"/>
      <c r="CQU318" s="1"/>
      <c r="CQV318" s="1"/>
      <c r="CQW318" s="1"/>
      <c r="CQX318" s="1"/>
      <c r="CQY318" s="1"/>
      <c r="CQZ318" s="1"/>
      <c r="CRA318" s="1"/>
      <c r="CRB318" s="1"/>
      <c r="CRC318" s="1"/>
      <c r="CRD318" s="1"/>
      <c r="CRE318" s="1"/>
      <c r="CRF318" s="1"/>
      <c r="CRG318" s="1"/>
      <c r="CRH318" s="1"/>
      <c r="CRI318" s="1"/>
      <c r="CRJ318" s="1"/>
      <c r="CRK318" s="1"/>
      <c r="CRL318" s="1"/>
      <c r="CRM318" s="1"/>
      <c r="CRN318" s="1"/>
      <c r="CRO318" s="1"/>
      <c r="CRP318" s="1"/>
      <c r="CRQ318" s="1"/>
      <c r="CRR318" s="1"/>
      <c r="CRS318" s="1"/>
      <c r="CRT318" s="1"/>
      <c r="CRU318" s="1"/>
      <c r="CRV318" s="1"/>
      <c r="CRW318" s="1"/>
      <c r="CRX318" s="1"/>
      <c r="CRY318" s="1"/>
      <c r="CRZ318" s="1"/>
      <c r="CSA318" s="1"/>
      <c r="CSB318" s="1"/>
      <c r="CSC318" s="1"/>
      <c r="CSD318" s="1"/>
      <c r="CSE318" s="1"/>
      <c r="CSF318" s="1"/>
      <c r="CSG318" s="1"/>
      <c r="CSH318" s="1"/>
      <c r="CSI318" s="1"/>
      <c r="CSJ318" s="1"/>
      <c r="CSK318" s="1"/>
      <c r="CSL318" s="1"/>
      <c r="CSM318" s="1"/>
      <c r="CSN318" s="1"/>
      <c r="CSO318" s="1"/>
      <c r="CSP318" s="1"/>
      <c r="CSQ318" s="1"/>
      <c r="CSR318" s="1"/>
      <c r="CSS318" s="1"/>
      <c r="CST318" s="1"/>
      <c r="CSU318" s="1"/>
      <c r="CSV318" s="1"/>
      <c r="CSW318" s="1"/>
      <c r="CSX318" s="1"/>
      <c r="CSY318" s="1"/>
      <c r="CSZ318" s="1"/>
      <c r="CTA318" s="1"/>
      <c r="CTB318" s="1"/>
      <c r="CTC318" s="1"/>
      <c r="CTD318" s="1"/>
      <c r="CTE318" s="1"/>
      <c r="CTF318" s="1"/>
      <c r="CTG318" s="1"/>
      <c r="CTH318" s="1"/>
      <c r="CTI318" s="1"/>
      <c r="CTJ318" s="1"/>
      <c r="CTK318" s="1"/>
      <c r="CTL318" s="1"/>
      <c r="CTM318" s="1"/>
      <c r="CTN318" s="1"/>
      <c r="CTO318" s="1"/>
      <c r="CTP318" s="1"/>
      <c r="CTQ318" s="1"/>
      <c r="CTR318" s="1"/>
      <c r="CTS318" s="1"/>
      <c r="CTT318" s="1"/>
      <c r="CTU318" s="1"/>
      <c r="CTV318" s="1"/>
      <c r="CTW318" s="1"/>
      <c r="CTX318" s="1"/>
      <c r="CTY318" s="1"/>
      <c r="CTZ318" s="1"/>
      <c r="CUA318" s="1"/>
      <c r="CUB318" s="1"/>
      <c r="CUC318" s="1"/>
      <c r="CUD318" s="1"/>
      <c r="CUE318" s="1"/>
      <c r="CUF318" s="1"/>
      <c r="CUG318" s="1"/>
      <c r="CUH318" s="1"/>
      <c r="CUI318" s="1"/>
      <c r="CUJ318" s="1"/>
      <c r="CUK318" s="1"/>
      <c r="CUL318" s="1"/>
      <c r="CUM318" s="1"/>
      <c r="CUN318" s="1"/>
      <c r="CUO318" s="1"/>
      <c r="CUP318" s="1"/>
      <c r="CUQ318" s="1"/>
      <c r="CUR318" s="1"/>
      <c r="CUS318" s="1"/>
      <c r="CUT318" s="1"/>
      <c r="CUU318" s="1"/>
      <c r="CUV318" s="1"/>
      <c r="CUW318" s="1"/>
      <c r="CUX318" s="1"/>
      <c r="CUY318" s="1"/>
      <c r="CUZ318" s="1"/>
      <c r="CVA318" s="1"/>
      <c r="CVB318" s="1"/>
      <c r="CVC318" s="1"/>
      <c r="CVD318" s="1"/>
      <c r="CVE318" s="1"/>
      <c r="CVF318" s="1"/>
      <c r="CVG318" s="1"/>
      <c r="CVH318" s="1"/>
      <c r="CVI318" s="1"/>
      <c r="CVJ318" s="1"/>
      <c r="CVK318" s="1"/>
      <c r="CVL318" s="1"/>
      <c r="CVM318" s="1"/>
      <c r="CVN318" s="1"/>
      <c r="CVO318" s="1"/>
      <c r="CVP318" s="1"/>
      <c r="CVQ318" s="1"/>
      <c r="CVR318" s="1"/>
      <c r="CVS318" s="1"/>
      <c r="CVT318" s="1"/>
      <c r="CVU318" s="1"/>
      <c r="CVV318" s="1"/>
      <c r="CVW318" s="1"/>
      <c r="CVX318" s="1"/>
      <c r="CVY318" s="1"/>
      <c r="CVZ318" s="1"/>
      <c r="CWA318" s="1"/>
      <c r="CWB318" s="1"/>
      <c r="CWC318" s="1"/>
      <c r="CWD318" s="1"/>
      <c r="CWE318" s="1"/>
      <c r="CWF318" s="1"/>
      <c r="CWG318" s="1"/>
      <c r="CWH318" s="1"/>
      <c r="CWI318" s="1"/>
      <c r="CWJ318" s="1"/>
      <c r="CWK318" s="1"/>
      <c r="CWL318" s="1"/>
      <c r="CWM318" s="1"/>
      <c r="CWN318" s="1"/>
      <c r="CWO318" s="1"/>
      <c r="CWP318" s="1"/>
      <c r="CWQ318" s="1"/>
      <c r="CWR318" s="1"/>
      <c r="CWS318" s="1"/>
      <c r="CWT318" s="1"/>
      <c r="CWU318" s="1"/>
      <c r="CWV318" s="1"/>
      <c r="CWW318" s="1"/>
      <c r="CWX318" s="1"/>
      <c r="CWY318" s="1"/>
      <c r="CWZ318" s="1"/>
      <c r="CXA318" s="1"/>
      <c r="CXB318" s="1"/>
      <c r="CXC318" s="1"/>
      <c r="CXD318" s="1"/>
      <c r="CXE318" s="1"/>
      <c r="CXF318" s="1"/>
      <c r="CXG318" s="1"/>
      <c r="CXH318" s="1"/>
      <c r="CXI318" s="1"/>
      <c r="CXJ318" s="1"/>
      <c r="CXK318" s="1"/>
      <c r="CXL318" s="1"/>
      <c r="CXM318" s="1"/>
      <c r="CXN318" s="1"/>
      <c r="CXO318" s="1"/>
      <c r="CXP318" s="1"/>
      <c r="CXQ318" s="1"/>
      <c r="CXR318" s="1"/>
      <c r="CXS318" s="1"/>
      <c r="CXT318" s="1"/>
      <c r="CXU318" s="1"/>
      <c r="CXV318" s="1"/>
      <c r="CXW318" s="1"/>
      <c r="CXX318" s="1"/>
      <c r="CXY318" s="1"/>
      <c r="CXZ318" s="1"/>
      <c r="CYA318" s="1"/>
      <c r="CYB318" s="1"/>
      <c r="CYC318" s="1"/>
      <c r="CYD318" s="1"/>
      <c r="CYE318" s="1"/>
      <c r="CYF318" s="1"/>
      <c r="CYG318" s="1"/>
      <c r="CYH318" s="1"/>
      <c r="CYI318" s="1"/>
      <c r="CYJ318" s="1"/>
      <c r="CYK318" s="1"/>
      <c r="CYL318" s="1"/>
      <c r="CYM318" s="1"/>
      <c r="CYN318" s="1"/>
      <c r="CYO318" s="1"/>
      <c r="CYP318" s="1"/>
      <c r="CYQ318" s="1"/>
      <c r="CYR318" s="1"/>
      <c r="CYS318" s="1"/>
      <c r="CYT318" s="1"/>
      <c r="CYU318" s="1"/>
      <c r="CYV318" s="1"/>
      <c r="CYW318" s="1"/>
      <c r="CYX318" s="1"/>
      <c r="CYY318" s="1"/>
      <c r="CYZ318" s="1"/>
      <c r="CZA318" s="1"/>
      <c r="CZB318" s="1"/>
      <c r="CZC318" s="1"/>
      <c r="CZD318" s="1"/>
      <c r="CZE318" s="1"/>
      <c r="CZF318" s="1"/>
      <c r="CZG318" s="1"/>
      <c r="CZH318" s="1"/>
      <c r="CZI318" s="1"/>
      <c r="CZJ318" s="1"/>
      <c r="CZK318" s="1"/>
      <c r="CZL318" s="1"/>
      <c r="CZM318" s="1"/>
      <c r="CZN318" s="1"/>
      <c r="CZO318" s="1"/>
      <c r="CZP318" s="1"/>
      <c r="CZQ318" s="1"/>
      <c r="CZR318" s="1"/>
      <c r="CZS318" s="1"/>
      <c r="CZT318" s="1"/>
      <c r="CZU318" s="1"/>
      <c r="CZV318" s="1"/>
      <c r="CZW318" s="1"/>
      <c r="CZX318" s="1"/>
      <c r="CZY318" s="1"/>
      <c r="CZZ318" s="1"/>
      <c r="DAA318" s="1"/>
      <c r="DAB318" s="1"/>
      <c r="DAC318" s="1"/>
      <c r="DAD318" s="1"/>
      <c r="DAE318" s="1"/>
      <c r="DAF318" s="1"/>
      <c r="DAG318" s="1"/>
      <c r="DAH318" s="1"/>
      <c r="DAI318" s="1"/>
      <c r="DAJ318" s="1"/>
      <c r="DAK318" s="1"/>
      <c r="DAL318" s="1"/>
      <c r="DAM318" s="1"/>
      <c r="DAN318" s="1"/>
      <c r="DAO318" s="1"/>
      <c r="DAP318" s="1"/>
      <c r="DAQ318" s="1"/>
      <c r="DAR318" s="1"/>
      <c r="DAS318" s="1"/>
      <c r="DAT318" s="1"/>
      <c r="DAU318" s="1"/>
      <c r="DAV318" s="1"/>
      <c r="DAW318" s="1"/>
      <c r="DAX318" s="1"/>
      <c r="DAY318" s="1"/>
      <c r="DAZ318" s="1"/>
      <c r="DBA318" s="1"/>
      <c r="DBB318" s="1"/>
      <c r="DBC318" s="1"/>
      <c r="DBD318" s="1"/>
      <c r="DBE318" s="1"/>
      <c r="DBF318" s="1"/>
      <c r="DBG318" s="1"/>
      <c r="DBH318" s="1"/>
      <c r="DBI318" s="1"/>
      <c r="DBJ318" s="1"/>
      <c r="DBK318" s="1"/>
      <c r="DBL318" s="1"/>
      <c r="DBM318" s="1"/>
      <c r="DBN318" s="1"/>
      <c r="DBO318" s="1"/>
      <c r="DBP318" s="1"/>
      <c r="DBQ318" s="1"/>
      <c r="DBR318" s="1"/>
      <c r="DBS318" s="1"/>
      <c r="DBT318" s="1"/>
      <c r="DBU318" s="1"/>
      <c r="DBV318" s="1"/>
      <c r="DBW318" s="1"/>
      <c r="DBX318" s="1"/>
      <c r="DBY318" s="1"/>
      <c r="DBZ318" s="1"/>
      <c r="DCA318" s="1"/>
      <c r="DCB318" s="1"/>
      <c r="DCC318" s="1"/>
      <c r="DCD318" s="1"/>
      <c r="DCE318" s="1"/>
      <c r="DCF318" s="1"/>
      <c r="DCG318" s="1"/>
      <c r="DCH318" s="1"/>
      <c r="DCI318" s="1"/>
      <c r="DCJ318" s="1"/>
      <c r="DCK318" s="1"/>
      <c r="DCL318" s="1"/>
      <c r="DCM318" s="1"/>
      <c r="DCN318" s="1"/>
      <c r="DCO318" s="1"/>
      <c r="DCP318" s="1"/>
      <c r="DCQ318" s="1"/>
      <c r="DCR318" s="1"/>
      <c r="DCS318" s="1"/>
      <c r="DCT318" s="1"/>
      <c r="DCU318" s="1"/>
      <c r="DCV318" s="1"/>
      <c r="DCW318" s="1"/>
      <c r="DCX318" s="1"/>
      <c r="DCY318" s="1"/>
      <c r="DCZ318" s="1"/>
      <c r="DDA318" s="1"/>
      <c r="DDB318" s="1"/>
      <c r="DDC318" s="1"/>
      <c r="DDD318" s="1"/>
      <c r="DDE318" s="1"/>
      <c r="DDF318" s="1"/>
      <c r="DDG318" s="1"/>
      <c r="DDH318" s="1"/>
      <c r="DDI318" s="1"/>
      <c r="DDJ318" s="1"/>
      <c r="DDK318" s="1"/>
      <c r="DDL318" s="1"/>
      <c r="DDM318" s="1"/>
      <c r="DDN318" s="1"/>
      <c r="DDO318" s="1"/>
      <c r="DDP318" s="1"/>
      <c r="DDQ318" s="1"/>
      <c r="DDR318" s="1"/>
      <c r="DDS318" s="1"/>
      <c r="DDT318" s="1"/>
      <c r="DDU318" s="1"/>
      <c r="DDV318" s="1"/>
      <c r="DDW318" s="1"/>
      <c r="DDX318" s="1"/>
      <c r="DDY318" s="1"/>
      <c r="DDZ318" s="1"/>
      <c r="DEA318" s="1"/>
      <c r="DEB318" s="1"/>
      <c r="DEC318" s="1"/>
      <c r="DED318" s="1"/>
      <c r="DEE318" s="1"/>
      <c r="DEF318" s="1"/>
      <c r="DEG318" s="1"/>
      <c r="DEH318" s="1"/>
      <c r="DEI318" s="1"/>
      <c r="DEJ318" s="1"/>
      <c r="DEK318" s="1"/>
      <c r="DEL318" s="1"/>
      <c r="DEM318" s="1"/>
      <c r="DEN318" s="1"/>
      <c r="DEO318" s="1"/>
      <c r="DEP318" s="1"/>
      <c r="DEQ318" s="1"/>
      <c r="DER318" s="1"/>
      <c r="DES318" s="1"/>
      <c r="DET318" s="1"/>
      <c r="DEU318" s="1"/>
      <c r="DEV318" s="1"/>
      <c r="DEW318" s="1"/>
      <c r="DEX318" s="1"/>
      <c r="DEY318" s="1"/>
      <c r="DEZ318" s="1"/>
      <c r="DFA318" s="1"/>
      <c r="DFB318" s="1"/>
      <c r="DFC318" s="1"/>
      <c r="DFD318" s="1"/>
      <c r="DFE318" s="1"/>
      <c r="DFF318" s="1"/>
      <c r="DFG318" s="1"/>
      <c r="DFH318" s="1"/>
      <c r="DFI318" s="1"/>
      <c r="DFJ318" s="1"/>
      <c r="DFK318" s="1"/>
      <c r="DFL318" s="1"/>
      <c r="DFM318" s="1"/>
      <c r="DFN318" s="1"/>
      <c r="DFO318" s="1"/>
      <c r="DFP318" s="1"/>
      <c r="DFQ318" s="1"/>
      <c r="DFR318" s="1"/>
      <c r="DFS318" s="1"/>
      <c r="DFT318" s="1"/>
      <c r="DFU318" s="1"/>
      <c r="DFV318" s="1"/>
      <c r="DFW318" s="1"/>
      <c r="DFX318" s="1"/>
      <c r="DFY318" s="1"/>
      <c r="DFZ318" s="1"/>
      <c r="DGA318" s="1"/>
      <c r="DGB318" s="1"/>
      <c r="DGC318" s="1"/>
      <c r="DGD318" s="1"/>
      <c r="DGE318" s="1"/>
      <c r="DGF318" s="1"/>
      <c r="DGG318" s="1"/>
      <c r="DGH318" s="1"/>
      <c r="DGI318" s="1"/>
      <c r="DGJ318" s="1"/>
      <c r="DGK318" s="1"/>
      <c r="DGL318" s="1"/>
      <c r="DGM318" s="1"/>
      <c r="DGN318" s="1"/>
      <c r="DGO318" s="1"/>
      <c r="DGP318" s="1"/>
      <c r="DGQ318" s="1"/>
      <c r="DGR318" s="1"/>
      <c r="DGS318" s="1"/>
      <c r="DGT318" s="1"/>
      <c r="DGU318" s="1"/>
      <c r="DGV318" s="1"/>
      <c r="DGW318" s="1"/>
      <c r="DGX318" s="1"/>
      <c r="DGY318" s="1"/>
      <c r="DGZ318" s="1"/>
      <c r="DHA318" s="1"/>
      <c r="DHB318" s="1"/>
      <c r="DHC318" s="1"/>
      <c r="DHD318" s="1"/>
      <c r="DHE318" s="1"/>
      <c r="DHF318" s="1"/>
      <c r="DHG318" s="1"/>
      <c r="DHH318" s="1"/>
      <c r="DHI318" s="1"/>
      <c r="DHJ318" s="1"/>
      <c r="DHK318" s="1"/>
      <c r="DHL318" s="1"/>
      <c r="DHM318" s="1"/>
      <c r="DHN318" s="1"/>
      <c r="DHO318" s="1"/>
      <c r="DHP318" s="1"/>
      <c r="DHQ318" s="1"/>
      <c r="DHR318" s="1"/>
      <c r="DHS318" s="1"/>
      <c r="DHT318" s="1"/>
      <c r="DHU318" s="1"/>
      <c r="DHV318" s="1"/>
      <c r="DHW318" s="1"/>
      <c r="DHX318" s="1"/>
      <c r="DHY318" s="1"/>
      <c r="DHZ318" s="1"/>
      <c r="DIA318" s="1"/>
      <c r="DIB318" s="1"/>
      <c r="DIC318" s="1"/>
      <c r="DID318" s="1"/>
      <c r="DIE318" s="1"/>
      <c r="DIF318" s="1"/>
      <c r="DIG318" s="1"/>
      <c r="DIH318" s="1"/>
      <c r="DII318" s="1"/>
      <c r="DIJ318" s="1"/>
      <c r="DIK318" s="1"/>
      <c r="DIL318" s="1"/>
      <c r="DIM318" s="1"/>
      <c r="DIN318" s="1"/>
      <c r="DIO318" s="1"/>
      <c r="DIP318" s="1"/>
      <c r="DIQ318" s="1"/>
      <c r="DIR318" s="1"/>
      <c r="DIS318" s="1"/>
      <c r="DIT318" s="1"/>
      <c r="DIU318" s="1"/>
      <c r="DIV318" s="1"/>
      <c r="DIW318" s="1"/>
      <c r="DIX318" s="1"/>
      <c r="DIY318" s="1"/>
      <c r="DIZ318" s="1"/>
      <c r="DJA318" s="1"/>
      <c r="DJB318" s="1"/>
      <c r="DJC318" s="1"/>
      <c r="DJD318" s="1"/>
      <c r="DJE318" s="1"/>
      <c r="DJF318" s="1"/>
      <c r="DJG318" s="1"/>
      <c r="DJH318" s="1"/>
      <c r="DJI318" s="1"/>
      <c r="DJJ318" s="1"/>
      <c r="DJK318" s="1"/>
      <c r="DJL318" s="1"/>
      <c r="DJM318" s="1"/>
      <c r="DJN318" s="1"/>
      <c r="DJO318" s="1"/>
      <c r="DJP318" s="1"/>
      <c r="DJQ318" s="1"/>
      <c r="DJR318" s="1"/>
      <c r="DJS318" s="1"/>
      <c r="DJT318" s="1"/>
      <c r="DJU318" s="1"/>
      <c r="DJV318" s="1"/>
      <c r="DJW318" s="1"/>
      <c r="DJX318" s="1"/>
      <c r="DJY318" s="1"/>
      <c r="DJZ318" s="1"/>
      <c r="DKA318" s="1"/>
      <c r="DKB318" s="1"/>
      <c r="DKC318" s="1"/>
      <c r="DKD318" s="1"/>
      <c r="DKE318" s="1"/>
      <c r="DKF318" s="1"/>
      <c r="DKG318" s="1"/>
      <c r="DKH318" s="1"/>
      <c r="DKI318" s="1"/>
      <c r="DKJ318" s="1"/>
      <c r="DKK318" s="1"/>
      <c r="DKL318" s="1"/>
      <c r="DKM318" s="1"/>
      <c r="DKN318" s="1"/>
      <c r="DKO318" s="1"/>
      <c r="DKP318" s="1"/>
      <c r="DKQ318" s="1"/>
      <c r="DKR318" s="1"/>
      <c r="DKS318" s="1"/>
      <c r="DKT318" s="1"/>
      <c r="DKU318" s="1"/>
      <c r="DKV318" s="1"/>
      <c r="DKW318" s="1"/>
      <c r="DKX318" s="1"/>
      <c r="DKY318" s="1"/>
      <c r="DKZ318" s="1"/>
      <c r="DLA318" s="1"/>
      <c r="DLB318" s="1"/>
      <c r="DLC318" s="1"/>
      <c r="DLD318" s="1"/>
      <c r="DLE318" s="1"/>
      <c r="DLF318" s="1"/>
      <c r="DLG318" s="1"/>
      <c r="DLH318" s="1"/>
      <c r="DLI318" s="1"/>
      <c r="DLJ318" s="1"/>
      <c r="DLK318" s="1"/>
      <c r="DLL318" s="1"/>
      <c r="DLM318" s="1"/>
      <c r="DLN318" s="1"/>
      <c r="DLO318" s="1"/>
      <c r="DLP318" s="1"/>
      <c r="DLQ318" s="1"/>
      <c r="DLR318" s="1"/>
      <c r="DLS318" s="1"/>
      <c r="DLT318" s="1"/>
      <c r="DLU318" s="1"/>
      <c r="DLV318" s="1"/>
      <c r="DLW318" s="1"/>
      <c r="DLX318" s="1"/>
      <c r="DLY318" s="1"/>
      <c r="DLZ318" s="1"/>
      <c r="DMA318" s="1"/>
      <c r="DMB318" s="1"/>
      <c r="DMC318" s="1"/>
      <c r="DMD318" s="1"/>
      <c r="DME318" s="1"/>
      <c r="DMF318" s="1"/>
      <c r="DMG318" s="1"/>
      <c r="DMH318" s="1"/>
      <c r="DMI318" s="1"/>
      <c r="DMJ318" s="1"/>
      <c r="DMK318" s="1"/>
      <c r="DML318" s="1"/>
      <c r="DMM318" s="1"/>
      <c r="DMN318" s="1"/>
      <c r="DMO318" s="1"/>
      <c r="DMP318" s="1"/>
      <c r="DMQ318" s="1"/>
      <c r="DMR318" s="1"/>
      <c r="DMS318" s="1"/>
      <c r="DMT318" s="1"/>
      <c r="DMU318" s="1"/>
      <c r="DMV318" s="1"/>
      <c r="DMW318" s="1"/>
      <c r="DMX318" s="1"/>
      <c r="DMY318" s="1"/>
      <c r="DMZ318" s="1"/>
      <c r="DNA318" s="1"/>
      <c r="DNB318" s="1"/>
      <c r="DNC318" s="1"/>
      <c r="DND318" s="1"/>
      <c r="DNE318" s="1"/>
      <c r="DNF318" s="1"/>
      <c r="DNG318" s="1"/>
      <c r="DNH318" s="1"/>
      <c r="DNI318" s="1"/>
      <c r="DNJ318" s="1"/>
      <c r="DNK318" s="1"/>
      <c r="DNL318" s="1"/>
      <c r="DNM318" s="1"/>
      <c r="DNN318" s="1"/>
      <c r="DNO318" s="1"/>
      <c r="DNP318" s="1"/>
      <c r="DNQ318" s="1"/>
      <c r="DNR318" s="1"/>
      <c r="DNS318" s="1"/>
      <c r="DNT318" s="1"/>
      <c r="DNU318" s="1"/>
      <c r="DNV318" s="1"/>
      <c r="DNW318" s="1"/>
      <c r="DNX318" s="1"/>
      <c r="DNY318" s="1"/>
      <c r="DNZ318" s="1"/>
      <c r="DOA318" s="1"/>
      <c r="DOB318" s="1"/>
      <c r="DOC318" s="1"/>
      <c r="DOD318" s="1"/>
      <c r="DOE318" s="1"/>
      <c r="DOF318" s="1"/>
      <c r="DOG318" s="1"/>
      <c r="DOH318" s="1"/>
      <c r="DOI318" s="1"/>
      <c r="DOJ318" s="1"/>
      <c r="DOK318" s="1"/>
      <c r="DOL318" s="1"/>
      <c r="DOM318" s="1"/>
      <c r="DON318" s="1"/>
      <c r="DOO318" s="1"/>
      <c r="DOP318" s="1"/>
      <c r="DOQ318" s="1"/>
      <c r="DOR318" s="1"/>
      <c r="DOS318" s="1"/>
      <c r="DOT318" s="1"/>
      <c r="DOU318" s="1"/>
      <c r="DOV318" s="1"/>
      <c r="DOW318" s="1"/>
      <c r="DOX318" s="1"/>
      <c r="DOY318" s="1"/>
      <c r="DOZ318" s="1"/>
      <c r="DPA318" s="1"/>
      <c r="DPB318" s="1"/>
      <c r="DPC318" s="1"/>
      <c r="DPD318" s="1"/>
      <c r="DPE318" s="1"/>
      <c r="DPF318" s="1"/>
      <c r="DPG318" s="1"/>
      <c r="DPH318" s="1"/>
      <c r="DPI318" s="1"/>
      <c r="DPJ318" s="1"/>
      <c r="DPK318" s="1"/>
      <c r="DPL318" s="1"/>
      <c r="DPM318" s="1"/>
      <c r="DPN318" s="1"/>
      <c r="DPO318" s="1"/>
      <c r="DPP318" s="1"/>
      <c r="DPQ318" s="1"/>
      <c r="DPR318" s="1"/>
      <c r="DPS318" s="1"/>
      <c r="DPT318" s="1"/>
      <c r="DPU318" s="1"/>
      <c r="DPV318" s="1"/>
      <c r="DPW318" s="1"/>
      <c r="DPX318" s="1"/>
      <c r="DPY318" s="1"/>
      <c r="DPZ318" s="1"/>
      <c r="DQA318" s="1"/>
      <c r="DQB318" s="1"/>
      <c r="DQC318" s="1"/>
      <c r="DQD318" s="1"/>
      <c r="DQE318" s="1"/>
      <c r="DQF318" s="1"/>
      <c r="DQG318" s="1"/>
      <c r="DQH318" s="1"/>
      <c r="DQI318" s="1"/>
      <c r="DQJ318" s="1"/>
      <c r="DQK318" s="1"/>
      <c r="DQL318" s="1"/>
      <c r="DQM318" s="1"/>
      <c r="DQN318" s="1"/>
      <c r="DQO318" s="1"/>
      <c r="DQP318" s="1"/>
      <c r="DQQ318" s="1"/>
      <c r="DQR318" s="1"/>
      <c r="DQS318" s="1"/>
      <c r="DQT318" s="1"/>
      <c r="DQU318" s="1"/>
      <c r="DQV318" s="1"/>
      <c r="DQW318" s="1"/>
      <c r="DQX318" s="1"/>
      <c r="DQY318" s="1"/>
      <c r="DQZ318" s="1"/>
      <c r="DRA318" s="1"/>
      <c r="DRB318" s="1"/>
      <c r="DRC318" s="1"/>
      <c r="DRD318" s="1"/>
      <c r="DRE318" s="1"/>
      <c r="DRF318" s="1"/>
      <c r="DRG318" s="1"/>
      <c r="DRH318" s="1"/>
      <c r="DRI318" s="1"/>
      <c r="DRJ318" s="1"/>
      <c r="DRK318" s="1"/>
      <c r="DRL318" s="1"/>
      <c r="DRM318" s="1"/>
      <c r="DRN318" s="1"/>
      <c r="DRO318" s="1"/>
      <c r="DRP318" s="1"/>
      <c r="DRQ318" s="1"/>
      <c r="DRR318" s="1"/>
      <c r="DRS318" s="1"/>
      <c r="DRT318" s="1"/>
      <c r="DRU318" s="1"/>
      <c r="DRV318" s="1"/>
      <c r="DRW318" s="1"/>
      <c r="DRX318" s="1"/>
      <c r="DRY318" s="1"/>
      <c r="DRZ318" s="1"/>
      <c r="DSA318" s="1"/>
      <c r="DSB318" s="1"/>
      <c r="DSC318" s="1"/>
      <c r="DSD318" s="1"/>
      <c r="DSE318" s="1"/>
      <c r="DSF318" s="1"/>
      <c r="DSG318" s="1"/>
      <c r="DSH318" s="1"/>
      <c r="DSI318" s="1"/>
      <c r="DSJ318" s="1"/>
      <c r="DSK318" s="1"/>
      <c r="DSL318" s="1"/>
      <c r="DSM318" s="1"/>
      <c r="DSN318" s="1"/>
      <c r="DSO318" s="1"/>
      <c r="DSP318" s="1"/>
      <c r="DSQ318" s="1"/>
      <c r="DSR318" s="1"/>
      <c r="DSS318" s="1"/>
      <c r="DST318" s="1"/>
      <c r="DSU318" s="1"/>
      <c r="DSV318" s="1"/>
      <c r="DSW318" s="1"/>
      <c r="DSX318" s="1"/>
      <c r="DSY318" s="1"/>
      <c r="DSZ318" s="1"/>
      <c r="DTA318" s="1"/>
      <c r="DTB318" s="1"/>
      <c r="DTC318" s="1"/>
      <c r="DTD318" s="1"/>
      <c r="DTE318" s="1"/>
      <c r="DTF318" s="1"/>
      <c r="DTG318" s="1"/>
      <c r="DTH318" s="1"/>
      <c r="DTI318" s="1"/>
      <c r="DTJ318" s="1"/>
      <c r="DTK318" s="1"/>
      <c r="DTL318" s="1"/>
      <c r="DTM318" s="1"/>
      <c r="DTN318" s="1"/>
      <c r="DTO318" s="1"/>
      <c r="DTP318" s="1"/>
      <c r="DTQ318" s="1"/>
      <c r="DTR318" s="1"/>
      <c r="DTS318" s="1"/>
      <c r="DTT318" s="1"/>
      <c r="DTU318" s="1"/>
      <c r="DTV318" s="1"/>
      <c r="DTW318" s="1"/>
      <c r="DTX318" s="1"/>
      <c r="DTY318" s="1"/>
      <c r="DTZ318" s="1"/>
      <c r="DUA318" s="1"/>
      <c r="DUB318" s="1"/>
      <c r="DUC318" s="1"/>
      <c r="DUD318" s="1"/>
      <c r="DUE318" s="1"/>
      <c r="DUF318" s="1"/>
      <c r="DUG318" s="1"/>
      <c r="DUH318" s="1"/>
      <c r="DUI318" s="1"/>
      <c r="DUJ318" s="1"/>
      <c r="DUK318" s="1"/>
      <c r="DUL318" s="1"/>
      <c r="DUM318" s="1"/>
      <c r="DUN318" s="1"/>
      <c r="DUO318" s="1"/>
      <c r="DUP318" s="1"/>
      <c r="DUQ318" s="1"/>
      <c r="DUR318" s="1"/>
      <c r="DUS318" s="1"/>
      <c r="DUT318" s="1"/>
      <c r="DUU318" s="1"/>
      <c r="DUV318" s="1"/>
      <c r="DUW318" s="1"/>
      <c r="DUX318" s="1"/>
      <c r="DUY318" s="1"/>
      <c r="DUZ318" s="1"/>
      <c r="DVA318" s="1"/>
      <c r="DVB318" s="1"/>
      <c r="DVC318" s="1"/>
      <c r="DVD318" s="1"/>
      <c r="DVE318" s="1"/>
      <c r="DVF318" s="1"/>
      <c r="DVG318" s="1"/>
      <c r="DVH318" s="1"/>
      <c r="DVI318" s="1"/>
      <c r="DVJ318" s="1"/>
      <c r="DVK318" s="1"/>
      <c r="DVL318" s="1"/>
      <c r="DVM318" s="1"/>
      <c r="DVN318" s="1"/>
      <c r="DVO318" s="1"/>
      <c r="DVP318" s="1"/>
      <c r="DVQ318" s="1"/>
      <c r="DVR318" s="1"/>
      <c r="DVS318" s="1"/>
      <c r="DVT318" s="1"/>
      <c r="DVU318" s="1"/>
      <c r="DVV318" s="1"/>
      <c r="DVW318" s="1"/>
      <c r="DVX318" s="1"/>
      <c r="DVY318" s="1"/>
      <c r="DVZ318" s="1"/>
      <c r="DWA318" s="1"/>
      <c r="DWB318" s="1"/>
      <c r="DWC318" s="1"/>
      <c r="DWD318" s="1"/>
      <c r="DWE318" s="1"/>
      <c r="DWF318" s="1"/>
      <c r="DWG318" s="1"/>
      <c r="DWH318" s="1"/>
      <c r="DWI318" s="1"/>
      <c r="DWJ318" s="1"/>
      <c r="DWK318" s="1"/>
      <c r="DWL318" s="1"/>
      <c r="DWM318" s="1"/>
      <c r="DWN318" s="1"/>
      <c r="DWO318" s="1"/>
      <c r="DWP318" s="1"/>
      <c r="DWQ318" s="1"/>
      <c r="DWR318" s="1"/>
      <c r="DWS318" s="1"/>
      <c r="DWT318" s="1"/>
      <c r="DWU318" s="1"/>
      <c r="DWV318" s="1"/>
      <c r="DWW318" s="1"/>
      <c r="DWX318" s="1"/>
      <c r="DWY318" s="1"/>
      <c r="DWZ318" s="1"/>
      <c r="DXA318" s="1"/>
      <c r="DXB318" s="1"/>
      <c r="DXC318" s="1"/>
      <c r="DXD318" s="1"/>
      <c r="DXE318" s="1"/>
      <c r="DXF318" s="1"/>
      <c r="DXG318" s="1"/>
      <c r="DXH318" s="1"/>
      <c r="DXI318" s="1"/>
      <c r="DXJ318" s="1"/>
      <c r="DXK318" s="1"/>
      <c r="DXL318" s="1"/>
      <c r="DXM318" s="1"/>
      <c r="DXN318" s="1"/>
      <c r="DXO318" s="1"/>
      <c r="DXP318" s="1"/>
      <c r="DXQ318" s="1"/>
      <c r="DXR318" s="1"/>
      <c r="DXS318" s="1"/>
      <c r="DXT318" s="1"/>
      <c r="DXU318" s="1"/>
      <c r="DXV318" s="1"/>
      <c r="DXW318" s="1"/>
      <c r="DXX318" s="1"/>
      <c r="DXY318" s="1"/>
      <c r="DXZ318" s="1"/>
      <c r="DYA318" s="1"/>
      <c r="DYB318" s="1"/>
      <c r="DYC318" s="1"/>
      <c r="DYD318" s="1"/>
      <c r="DYE318" s="1"/>
      <c r="DYF318" s="1"/>
      <c r="DYG318" s="1"/>
      <c r="DYH318" s="1"/>
      <c r="DYI318" s="1"/>
      <c r="DYJ318" s="1"/>
      <c r="DYK318" s="1"/>
      <c r="DYL318" s="1"/>
      <c r="DYM318" s="1"/>
      <c r="DYN318" s="1"/>
      <c r="DYO318" s="1"/>
      <c r="DYP318" s="1"/>
      <c r="DYQ318" s="1"/>
      <c r="DYR318" s="1"/>
      <c r="DYS318" s="1"/>
      <c r="DYT318" s="1"/>
      <c r="DYU318" s="1"/>
      <c r="DYV318" s="1"/>
      <c r="DYW318" s="1"/>
      <c r="DYX318" s="1"/>
      <c r="DYY318" s="1"/>
      <c r="DYZ318" s="1"/>
      <c r="DZA318" s="1"/>
      <c r="DZB318" s="1"/>
      <c r="DZC318" s="1"/>
      <c r="DZD318" s="1"/>
      <c r="DZE318" s="1"/>
      <c r="DZF318" s="1"/>
      <c r="DZG318" s="1"/>
      <c r="DZH318" s="1"/>
      <c r="DZI318" s="1"/>
      <c r="DZJ318" s="1"/>
      <c r="DZK318" s="1"/>
      <c r="DZL318" s="1"/>
      <c r="DZM318" s="1"/>
      <c r="DZN318" s="1"/>
      <c r="DZO318" s="1"/>
      <c r="DZP318" s="1"/>
      <c r="DZQ318" s="1"/>
      <c r="DZR318" s="1"/>
      <c r="DZS318" s="1"/>
      <c r="DZT318" s="1"/>
      <c r="DZU318" s="1"/>
      <c r="DZV318" s="1"/>
      <c r="DZW318" s="1"/>
      <c r="DZX318" s="1"/>
      <c r="DZY318" s="1"/>
      <c r="DZZ318" s="1"/>
      <c r="EAA318" s="1"/>
      <c r="EAB318" s="1"/>
      <c r="EAC318" s="1"/>
      <c r="EAD318" s="1"/>
      <c r="EAE318" s="1"/>
      <c r="EAF318" s="1"/>
      <c r="EAG318" s="1"/>
      <c r="EAH318" s="1"/>
      <c r="EAI318" s="1"/>
      <c r="EAJ318" s="1"/>
      <c r="EAK318" s="1"/>
      <c r="EAL318" s="1"/>
      <c r="EAM318" s="1"/>
      <c r="EAN318" s="1"/>
      <c r="EAO318" s="1"/>
      <c r="EAP318" s="1"/>
      <c r="EAQ318" s="1"/>
      <c r="EAR318" s="1"/>
      <c r="EAS318" s="1"/>
      <c r="EAT318" s="1"/>
      <c r="EAU318" s="1"/>
      <c r="EAV318" s="1"/>
      <c r="EAW318" s="1"/>
      <c r="EAX318" s="1"/>
      <c r="EAY318" s="1"/>
      <c r="EAZ318" s="1"/>
      <c r="EBA318" s="1"/>
      <c r="EBB318" s="1"/>
      <c r="EBC318" s="1"/>
      <c r="EBD318" s="1"/>
      <c r="EBE318" s="1"/>
      <c r="EBF318" s="1"/>
      <c r="EBG318" s="1"/>
      <c r="EBH318" s="1"/>
      <c r="EBI318" s="1"/>
      <c r="EBJ318" s="1"/>
      <c r="EBK318" s="1"/>
      <c r="EBL318" s="1"/>
      <c r="EBM318" s="1"/>
      <c r="EBN318" s="1"/>
      <c r="EBO318" s="1"/>
      <c r="EBP318" s="1"/>
      <c r="EBQ318" s="1"/>
      <c r="EBR318" s="1"/>
      <c r="EBS318" s="1"/>
      <c r="EBT318" s="1"/>
      <c r="EBU318" s="1"/>
      <c r="EBV318" s="1"/>
      <c r="EBW318" s="1"/>
      <c r="EBX318" s="1"/>
      <c r="EBY318" s="1"/>
      <c r="EBZ318" s="1"/>
      <c r="ECA318" s="1"/>
      <c r="ECB318" s="1"/>
      <c r="ECC318" s="1"/>
      <c r="ECD318" s="1"/>
      <c r="ECE318" s="1"/>
      <c r="ECF318" s="1"/>
      <c r="ECG318" s="1"/>
      <c r="ECH318" s="1"/>
      <c r="ECI318" s="1"/>
      <c r="ECJ318" s="1"/>
      <c r="ECK318" s="1"/>
      <c r="ECL318" s="1"/>
      <c r="ECM318" s="1"/>
      <c r="ECN318" s="1"/>
      <c r="ECO318" s="1"/>
      <c r="ECP318" s="1"/>
      <c r="ECQ318" s="1"/>
      <c r="ECR318" s="1"/>
      <c r="ECS318" s="1"/>
      <c r="ECT318" s="1"/>
      <c r="ECU318" s="1"/>
      <c r="ECV318" s="1"/>
      <c r="ECW318" s="1"/>
      <c r="ECX318" s="1"/>
      <c r="ECY318" s="1"/>
      <c r="ECZ318" s="1"/>
      <c r="EDA318" s="1"/>
      <c r="EDB318" s="1"/>
      <c r="EDC318" s="1"/>
      <c r="EDD318" s="1"/>
      <c r="EDE318" s="1"/>
      <c r="EDF318" s="1"/>
      <c r="EDG318" s="1"/>
      <c r="EDH318" s="1"/>
      <c r="EDI318" s="1"/>
      <c r="EDJ318" s="1"/>
      <c r="EDK318" s="1"/>
      <c r="EDL318" s="1"/>
      <c r="EDM318" s="1"/>
      <c r="EDN318" s="1"/>
      <c r="EDO318" s="1"/>
      <c r="EDP318" s="1"/>
      <c r="EDQ318" s="1"/>
      <c r="EDR318" s="1"/>
      <c r="EDS318" s="1"/>
      <c r="EDT318" s="1"/>
      <c r="EDU318" s="1"/>
      <c r="EDV318" s="1"/>
      <c r="EDW318" s="1"/>
      <c r="EDX318" s="1"/>
      <c r="EDY318" s="1"/>
      <c r="EDZ318" s="1"/>
      <c r="EEA318" s="1"/>
      <c r="EEB318" s="1"/>
      <c r="EEC318" s="1"/>
      <c r="EED318" s="1"/>
      <c r="EEE318" s="1"/>
      <c r="EEF318" s="1"/>
      <c r="EEG318" s="1"/>
      <c r="EEH318" s="1"/>
      <c r="EEI318" s="1"/>
      <c r="EEJ318" s="1"/>
      <c r="EEK318" s="1"/>
      <c r="EEL318" s="1"/>
      <c r="EEM318" s="1"/>
      <c r="EEN318" s="1"/>
      <c r="EEO318" s="1"/>
      <c r="EEP318" s="1"/>
      <c r="EEQ318" s="1"/>
      <c r="EER318" s="1"/>
      <c r="EES318" s="1"/>
      <c r="EET318" s="1"/>
      <c r="EEU318" s="1"/>
      <c r="EEV318" s="1"/>
      <c r="EEW318" s="1"/>
      <c r="EEX318" s="1"/>
      <c r="EEY318" s="1"/>
      <c r="EEZ318" s="1"/>
      <c r="EFA318" s="1"/>
      <c r="EFB318" s="1"/>
      <c r="EFC318" s="1"/>
      <c r="EFD318" s="1"/>
      <c r="EFE318" s="1"/>
      <c r="EFF318" s="1"/>
      <c r="EFG318" s="1"/>
      <c r="EFH318" s="1"/>
      <c r="EFI318" s="1"/>
      <c r="EFJ318" s="1"/>
      <c r="EFK318" s="1"/>
      <c r="EFL318" s="1"/>
      <c r="EFM318" s="1"/>
      <c r="EFN318" s="1"/>
      <c r="EFO318" s="1"/>
      <c r="EFP318" s="1"/>
      <c r="EFQ318" s="1"/>
      <c r="EFR318" s="1"/>
      <c r="EFS318" s="1"/>
      <c r="EFT318" s="1"/>
      <c r="EFU318" s="1"/>
      <c r="EFV318" s="1"/>
      <c r="EFW318" s="1"/>
      <c r="EFX318" s="1"/>
      <c r="EFY318" s="1"/>
      <c r="EFZ318" s="1"/>
      <c r="EGA318" s="1"/>
      <c r="EGB318" s="1"/>
      <c r="EGC318" s="1"/>
      <c r="EGD318" s="1"/>
      <c r="EGE318" s="1"/>
      <c r="EGF318" s="1"/>
      <c r="EGG318" s="1"/>
      <c r="EGH318" s="1"/>
      <c r="EGI318" s="1"/>
      <c r="EGJ318" s="1"/>
      <c r="EGK318" s="1"/>
      <c r="EGL318" s="1"/>
      <c r="EGM318" s="1"/>
      <c r="EGN318" s="1"/>
      <c r="EGO318" s="1"/>
      <c r="EGP318" s="1"/>
      <c r="EGQ318" s="1"/>
      <c r="EGR318" s="1"/>
      <c r="EGS318" s="1"/>
      <c r="EGT318" s="1"/>
      <c r="EGU318" s="1"/>
      <c r="EGV318" s="1"/>
      <c r="EGW318" s="1"/>
      <c r="EGX318" s="1"/>
      <c r="EGY318" s="1"/>
      <c r="EGZ318" s="1"/>
      <c r="EHA318" s="1"/>
      <c r="EHB318" s="1"/>
      <c r="EHC318" s="1"/>
      <c r="EHD318" s="1"/>
      <c r="EHE318" s="1"/>
      <c r="EHF318" s="1"/>
      <c r="EHG318" s="1"/>
      <c r="EHH318" s="1"/>
      <c r="EHI318" s="1"/>
      <c r="EHJ318" s="1"/>
      <c r="EHK318" s="1"/>
      <c r="EHL318" s="1"/>
      <c r="EHM318" s="1"/>
      <c r="EHN318" s="1"/>
      <c r="EHO318" s="1"/>
      <c r="EHP318" s="1"/>
      <c r="EHQ318" s="1"/>
      <c r="EHR318" s="1"/>
      <c r="EHS318" s="1"/>
      <c r="EHT318" s="1"/>
      <c r="EHU318" s="1"/>
      <c r="EHV318" s="1"/>
      <c r="EHW318" s="1"/>
      <c r="EHX318" s="1"/>
      <c r="EHY318" s="1"/>
      <c r="EHZ318" s="1"/>
      <c r="EIA318" s="1"/>
      <c r="EIB318" s="1"/>
      <c r="EIC318" s="1"/>
      <c r="EID318" s="1"/>
      <c r="EIE318" s="1"/>
      <c r="EIF318" s="1"/>
      <c r="EIG318" s="1"/>
      <c r="EIH318" s="1"/>
      <c r="EII318" s="1"/>
      <c r="EIJ318" s="1"/>
      <c r="EIK318" s="1"/>
      <c r="EIL318" s="1"/>
      <c r="EIM318" s="1"/>
      <c r="EIN318" s="1"/>
      <c r="EIO318" s="1"/>
      <c r="EIP318" s="1"/>
      <c r="EIQ318" s="1"/>
      <c r="EIR318" s="1"/>
      <c r="EIS318" s="1"/>
      <c r="EIT318" s="1"/>
      <c r="EIU318" s="1"/>
      <c r="EIV318" s="1"/>
      <c r="EIW318" s="1"/>
      <c r="EIX318" s="1"/>
      <c r="EIY318" s="1"/>
      <c r="EIZ318" s="1"/>
      <c r="EJA318" s="1"/>
      <c r="EJB318" s="1"/>
      <c r="EJC318" s="1"/>
      <c r="EJD318" s="1"/>
      <c r="EJE318" s="1"/>
      <c r="EJF318" s="1"/>
      <c r="EJG318" s="1"/>
      <c r="EJH318" s="1"/>
      <c r="EJI318" s="1"/>
      <c r="EJJ318" s="1"/>
      <c r="EJK318" s="1"/>
      <c r="EJL318" s="1"/>
      <c r="EJM318" s="1"/>
      <c r="EJN318" s="1"/>
      <c r="EJO318" s="1"/>
      <c r="EJP318" s="1"/>
      <c r="EJQ318" s="1"/>
      <c r="EJR318" s="1"/>
      <c r="EJS318" s="1"/>
      <c r="EJT318" s="1"/>
      <c r="EJU318" s="1"/>
      <c r="EJV318" s="1"/>
      <c r="EJW318" s="1"/>
      <c r="EJX318" s="1"/>
      <c r="EJY318" s="1"/>
      <c r="EJZ318" s="1"/>
      <c r="EKA318" s="1"/>
      <c r="EKB318" s="1"/>
      <c r="EKC318" s="1"/>
      <c r="EKD318" s="1"/>
      <c r="EKE318" s="1"/>
      <c r="EKF318" s="1"/>
      <c r="EKG318" s="1"/>
      <c r="EKH318" s="1"/>
      <c r="EKI318" s="1"/>
      <c r="EKJ318" s="1"/>
      <c r="EKK318" s="1"/>
      <c r="EKL318" s="1"/>
      <c r="EKM318" s="1"/>
      <c r="EKN318" s="1"/>
      <c r="EKO318" s="1"/>
      <c r="EKP318" s="1"/>
      <c r="EKQ318" s="1"/>
      <c r="EKR318" s="1"/>
      <c r="EKS318" s="1"/>
      <c r="EKT318" s="1"/>
      <c r="EKU318" s="1"/>
      <c r="EKV318" s="1"/>
      <c r="EKW318" s="1"/>
      <c r="EKX318" s="1"/>
      <c r="EKY318" s="1"/>
      <c r="EKZ318" s="1"/>
      <c r="ELA318" s="1"/>
      <c r="ELB318" s="1"/>
      <c r="ELC318" s="1"/>
      <c r="ELD318" s="1"/>
      <c r="ELE318" s="1"/>
      <c r="ELF318" s="1"/>
      <c r="ELG318" s="1"/>
      <c r="ELH318" s="1"/>
      <c r="ELI318" s="1"/>
      <c r="ELJ318" s="1"/>
      <c r="ELK318" s="1"/>
      <c r="ELL318" s="1"/>
      <c r="ELM318" s="1"/>
      <c r="ELN318" s="1"/>
      <c r="ELO318" s="1"/>
      <c r="ELP318" s="1"/>
      <c r="ELQ318" s="1"/>
      <c r="ELR318" s="1"/>
      <c r="ELS318" s="1"/>
      <c r="ELT318" s="1"/>
      <c r="ELU318" s="1"/>
      <c r="ELV318" s="1"/>
      <c r="ELW318" s="1"/>
      <c r="ELX318" s="1"/>
      <c r="ELY318" s="1"/>
      <c r="ELZ318" s="1"/>
      <c r="EMA318" s="1"/>
      <c r="EMB318" s="1"/>
      <c r="EMC318" s="1"/>
      <c r="EMD318" s="1"/>
      <c r="EME318" s="1"/>
      <c r="EMF318" s="1"/>
      <c r="EMG318" s="1"/>
      <c r="EMH318" s="1"/>
      <c r="EMI318" s="1"/>
      <c r="EMJ318" s="1"/>
      <c r="EMK318" s="1"/>
      <c r="EML318" s="1"/>
      <c r="EMM318" s="1"/>
      <c r="EMN318" s="1"/>
      <c r="EMO318" s="1"/>
      <c r="EMP318" s="1"/>
      <c r="EMQ318" s="1"/>
      <c r="EMR318" s="1"/>
      <c r="EMS318" s="1"/>
      <c r="EMT318" s="1"/>
      <c r="EMU318" s="1"/>
      <c r="EMV318" s="1"/>
      <c r="EMW318" s="1"/>
      <c r="EMX318" s="1"/>
      <c r="EMY318" s="1"/>
      <c r="EMZ318" s="1"/>
      <c r="ENA318" s="1"/>
      <c r="ENB318" s="1"/>
      <c r="ENC318" s="1"/>
      <c r="END318" s="1"/>
      <c r="ENE318" s="1"/>
      <c r="ENF318" s="1"/>
      <c r="ENG318" s="1"/>
      <c r="ENH318" s="1"/>
      <c r="ENI318" s="1"/>
      <c r="ENJ318" s="1"/>
      <c r="ENK318" s="1"/>
      <c r="ENL318" s="1"/>
      <c r="ENM318" s="1"/>
      <c r="ENN318" s="1"/>
      <c r="ENO318" s="1"/>
      <c r="ENP318" s="1"/>
      <c r="ENQ318" s="1"/>
      <c r="ENR318" s="1"/>
      <c r="ENS318" s="1"/>
      <c r="ENT318" s="1"/>
      <c r="ENU318" s="1"/>
      <c r="ENV318" s="1"/>
      <c r="ENW318" s="1"/>
      <c r="ENX318" s="1"/>
      <c r="ENY318" s="1"/>
      <c r="ENZ318" s="1"/>
      <c r="EOA318" s="1"/>
      <c r="EOB318" s="1"/>
      <c r="EOC318" s="1"/>
      <c r="EOD318" s="1"/>
      <c r="EOE318" s="1"/>
      <c r="EOF318" s="1"/>
      <c r="EOG318" s="1"/>
      <c r="EOH318" s="1"/>
      <c r="EOI318" s="1"/>
      <c r="EOJ318" s="1"/>
      <c r="EOK318" s="1"/>
      <c r="EOL318" s="1"/>
      <c r="EOM318" s="1"/>
      <c r="EON318" s="1"/>
      <c r="EOO318" s="1"/>
      <c r="EOP318" s="1"/>
      <c r="EOQ318" s="1"/>
      <c r="EOR318" s="1"/>
      <c r="EOS318" s="1"/>
      <c r="EOT318" s="1"/>
      <c r="EOU318" s="1"/>
      <c r="EOV318" s="1"/>
      <c r="EOW318" s="1"/>
      <c r="EOX318" s="1"/>
      <c r="EOY318" s="1"/>
      <c r="EOZ318" s="1"/>
      <c r="EPA318" s="1"/>
      <c r="EPB318" s="1"/>
      <c r="EPC318" s="1"/>
      <c r="EPD318" s="1"/>
      <c r="EPE318" s="1"/>
      <c r="EPF318" s="1"/>
      <c r="EPG318" s="1"/>
      <c r="EPH318" s="1"/>
      <c r="EPI318" s="1"/>
      <c r="EPJ318" s="1"/>
      <c r="EPK318" s="1"/>
      <c r="EPL318" s="1"/>
      <c r="EPM318" s="1"/>
      <c r="EPN318" s="1"/>
      <c r="EPO318" s="1"/>
      <c r="EPP318" s="1"/>
      <c r="EPQ318" s="1"/>
      <c r="EPR318" s="1"/>
      <c r="EPS318" s="1"/>
      <c r="EPT318" s="1"/>
      <c r="EPU318" s="1"/>
      <c r="EPV318" s="1"/>
      <c r="EPW318" s="1"/>
      <c r="EPX318" s="1"/>
      <c r="EPY318" s="1"/>
      <c r="EPZ318" s="1"/>
      <c r="EQA318" s="1"/>
      <c r="EQB318" s="1"/>
      <c r="EQC318" s="1"/>
      <c r="EQD318" s="1"/>
      <c r="EQE318" s="1"/>
      <c r="EQF318" s="1"/>
      <c r="EQG318" s="1"/>
      <c r="EQH318" s="1"/>
      <c r="EQI318" s="1"/>
      <c r="EQJ318" s="1"/>
      <c r="EQK318" s="1"/>
      <c r="EQL318" s="1"/>
      <c r="EQM318" s="1"/>
      <c r="EQN318" s="1"/>
      <c r="EQO318" s="1"/>
      <c r="EQP318" s="1"/>
      <c r="EQQ318" s="1"/>
      <c r="EQR318" s="1"/>
      <c r="EQS318" s="1"/>
      <c r="EQT318" s="1"/>
      <c r="EQU318" s="1"/>
      <c r="EQV318" s="1"/>
      <c r="EQW318" s="1"/>
      <c r="EQX318" s="1"/>
      <c r="EQY318" s="1"/>
      <c r="EQZ318" s="1"/>
      <c r="ERA318" s="1"/>
      <c r="ERB318" s="1"/>
      <c r="ERC318" s="1"/>
      <c r="ERD318" s="1"/>
      <c r="ERE318" s="1"/>
      <c r="ERF318" s="1"/>
      <c r="ERG318" s="1"/>
      <c r="ERH318" s="1"/>
      <c r="ERI318" s="1"/>
      <c r="ERJ318" s="1"/>
      <c r="ERK318" s="1"/>
      <c r="ERL318" s="1"/>
      <c r="ERM318" s="1"/>
      <c r="ERN318" s="1"/>
      <c r="ERO318" s="1"/>
      <c r="ERP318" s="1"/>
      <c r="ERQ318" s="1"/>
      <c r="ERR318" s="1"/>
      <c r="ERS318" s="1"/>
      <c r="ERT318" s="1"/>
      <c r="ERU318" s="1"/>
      <c r="ERV318" s="1"/>
      <c r="ERW318" s="1"/>
      <c r="ERX318" s="1"/>
      <c r="ERY318" s="1"/>
      <c r="ERZ318" s="1"/>
      <c r="ESA318" s="1"/>
      <c r="ESB318" s="1"/>
      <c r="ESC318" s="1"/>
      <c r="ESD318" s="1"/>
      <c r="ESE318" s="1"/>
      <c r="ESF318" s="1"/>
      <c r="ESG318" s="1"/>
      <c r="ESH318" s="1"/>
      <c r="ESI318" s="1"/>
      <c r="ESJ318" s="1"/>
      <c r="ESK318" s="1"/>
      <c r="ESL318" s="1"/>
      <c r="ESM318" s="1"/>
      <c r="ESN318" s="1"/>
      <c r="ESO318" s="1"/>
      <c r="ESP318" s="1"/>
      <c r="ESQ318" s="1"/>
      <c r="ESR318" s="1"/>
      <c r="ESS318" s="1"/>
      <c r="EST318" s="1"/>
      <c r="ESU318" s="1"/>
      <c r="ESV318" s="1"/>
      <c r="ESW318" s="1"/>
      <c r="ESX318" s="1"/>
      <c r="ESY318" s="1"/>
      <c r="ESZ318" s="1"/>
      <c r="ETA318" s="1"/>
      <c r="ETB318" s="1"/>
      <c r="ETC318" s="1"/>
      <c r="ETD318" s="1"/>
      <c r="ETE318" s="1"/>
      <c r="ETF318" s="1"/>
      <c r="ETG318" s="1"/>
      <c r="ETH318" s="1"/>
      <c r="ETI318" s="1"/>
      <c r="ETJ318" s="1"/>
      <c r="ETK318" s="1"/>
      <c r="ETL318" s="1"/>
      <c r="ETM318" s="1"/>
      <c r="ETN318" s="1"/>
      <c r="ETO318" s="1"/>
      <c r="ETP318" s="1"/>
      <c r="ETQ318" s="1"/>
      <c r="ETR318" s="1"/>
      <c r="ETS318" s="1"/>
      <c r="ETT318" s="1"/>
      <c r="ETU318" s="1"/>
      <c r="ETV318" s="1"/>
      <c r="ETW318" s="1"/>
      <c r="ETX318" s="1"/>
      <c r="ETY318" s="1"/>
      <c r="ETZ318" s="1"/>
      <c r="EUA318" s="1"/>
      <c r="EUB318" s="1"/>
      <c r="EUC318" s="1"/>
      <c r="EUD318" s="1"/>
      <c r="EUE318" s="1"/>
      <c r="EUF318" s="1"/>
      <c r="EUG318" s="1"/>
      <c r="EUH318" s="1"/>
      <c r="EUI318" s="1"/>
      <c r="EUJ318" s="1"/>
      <c r="EUK318" s="1"/>
      <c r="EUL318" s="1"/>
      <c r="EUM318" s="1"/>
      <c r="EUN318" s="1"/>
      <c r="EUO318" s="1"/>
      <c r="EUP318" s="1"/>
      <c r="EUQ318" s="1"/>
      <c r="EUR318" s="1"/>
      <c r="EUS318" s="1"/>
      <c r="EUT318" s="1"/>
      <c r="EUU318" s="1"/>
      <c r="EUV318" s="1"/>
      <c r="EUW318" s="1"/>
      <c r="EUX318" s="1"/>
      <c r="EUY318" s="1"/>
      <c r="EUZ318" s="1"/>
      <c r="EVA318" s="1"/>
      <c r="EVB318" s="1"/>
      <c r="EVC318" s="1"/>
      <c r="EVD318" s="1"/>
      <c r="EVE318" s="1"/>
      <c r="EVF318" s="1"/>
      <c r="EVG318" s="1"/>
      <c r="EVH318" s="1"/>
      <c r="EVI318" s="1"/>
      <c r="EVJ318" s="1"/>
      <c r="EVK318" s="1"/>
      <c r="EVL318" s="1"/>
      <c r="EVM318" s="1"/>
      <c r="EVN318" s="1"/>
      <c r="EVO318" s="1"/>
      <c r="EVP318" s="1"/>
      <c r="EVQ318" s="1"/>
      <c r="EVR318" s="1"/>
      <c r="EVS318" s="1"/>
      <c r="EVT318" s="1"/>
      <c r="EVU318" s="1"/>
      <c r="EVV318" s="1"/>
      <c r="EVW318" s="1"/>
      <c r="EVX318" s="1"/>
      <c r="EVY318" s="1"/>
      <c r="EVZ318" s="1"/>
      <c r="EWA318" s="1"/>
      <c r="EWB318" s="1"/>
      <c r="EWC318" s="1"/>
      <c r="EWD318" s="1"/>
      <c r="EWE318" s="1"/>
      <c r="EWF318" s="1"/>
      <c r="EWG318" s="1"/>
      <c r="EWH318" s="1"/>
      <c r="EWI318" s="1"/>
      <c r="EWJ318" s="1"/>
      <c r="EWK318" s="1"/>
      <c r="EWL318" s="1"/>
      <c r="EWM318" s="1"/>
      <c r="EWN318" s="1"/>
      <c r="EWO318" s="1"/>
      <c r="EWP318" s="1"/>
      <c r="EWQ318" s="1"/>
      <c r="EWR318" s="1"/>
      <c r="EWS318" s="1"/>
      <c r="EWT318" s="1"/>
      <c r="EWU318" s="1"/>
      <c r="EWV318" s="1"/>
      <c r="EWW318" s="1"/>
      <c r="EWX318" s="1"/>
      <c r="EWY318" s="1"/>
      <c r="EWZ318" s="1"/>
      <c r="EXA318" s="1"/>
      <c r="EXB318" s="1"/>
      <c r="EXC318" s="1"/>
      <c r="EXD318" s="1"/>
      <c r="EXE318" s="1"/>
      <c r="EXF318" s="1"/>
      <c r="EXG318" s="1"/>
      <c r="EXH318" s="1"/>
      <c r="EXI318" s="1"/>
      <c r="EXJ318" s="1"/>
      <c r="EXK318" s="1"/>
      <c r="EXL318" s="1"/>
      <c r="EXM318" s="1"/>
      <c r="EXN318" s="1"/>
      <c r="EXO318" s="1"/>
      <c r="EXP318" s="1"/>
      <c r="EXQ318" s="1"/>
      <c r="EXR318" s="1"/>
      <c r="EXS318" s="1"/>
      <c r="EXT318" s="1"/>
      <c r="EXU318" s="1"/>
      <c r="EXV318" s="1"/>
      <c r="EXW318" s="1"/>
      <c r="EXX318" s="1"/>
      <c r="EXY318" s="1"/>
      <c r="EXZ318" s="1"/>
      <c r="EYA318" s="1"/>
      <c r="EYB318" s="1"/>
      <c r="EYC318" s="1"/>
      <c r="EYD318" s="1"/>
      <c r="EYE318" s="1"/>
      <c r="EYF318" s="1"/>
      <c r="EYG318" s="1"/>
      <c r="EYH318" s="1"/>
      <c r="EYI318" s="1"/>
      <c r="EYJ318" s="1"/>
      <c r="EYK318" s="1"/>
      <c r="EYL318" s="1"/>
      <c r="EYM318" s="1"/>
      <c r="EYN318" s="1"/>
      <c r="EYO318" s="1"/>
      <c r="EYP318" s="1"/>
      <c r="EYQ318" s="1"/>
      <c r="EYR318" s="1"/>
      <c r="EYS318" s="1"/>
      <c r="EYT318" s="1"/>
      <c r="EYU318" s="1"/>
      <c r="EYV318" s="1"/>
      <c r="EYW318" s="1"/>
      <c r="EYX318" s="1"/>
      <c r="EYY318" s="1"/>
      <c r="EYZ318" s="1"/>
      <c r="EZA318" s="1"/>
      <c r="EZB318" s="1"/>
      <c r="EZC318" s="1"/>
      <c r="EZD318" s="1"/>
      <c r="EZE318" s="1"/>
      <c r="EZF318" s="1"/>
      <c r="EZG318" s="1"/>
      <c r="EZH318" s="1"/>
      <c r="EZI318" s="1"/>
      <c r="EZJ318" s="1"/>
      <c r="EZK318" s="1"/>
      <c r="EZL318" s="1"/>
      <c r="EZM318" s="1"/>
      <c r="EZN318" s="1"/>
      <c r="EZO318" s="1"/>
      <c r="EZP318" s="1"/>
      <c r="EZQ318" s="1"/>
      <c r="EZR318" s="1"/>
      <c r="EZS318" s="1"/>
      <c r="EZT318" s="1"/>
      <c r="EZU318" s="1"/>
      <c r="EZV318" s="1"/>
      <c r="EZW318" s="1"/>
      <c r="EZX318" s="1"/>
      <c r="EZY318" s="1"/>
      <c r="EZZ318" s="1"/>
      <c r="FAA318" s="1"/>
      <c r="FAB318" s="1"/>
      <c r="FAC318" s="1"/>
      <c r="FAD318" s="1"/>
      <c r="FAE318" s="1"/>
      <c r="FAF318" s="1"/>
      <c r="FAG318" s="1"/>
      <c r="FAH318" s="1"/>
      <c r="FAI318" s="1"/>
      <c r="FAJ318" s="1"/>
      <c r="FAK318" s="1"/>
      <c r="FAL318" s="1"/>
      <c r="FAM318" s="1"/>
      <c r="FAN318" s="1"/>
      <c r="FAO318" s="1"/>
      <c r="FAP318" s="1"/>
      <c r="FAQ318" s="1"/>
      <c r="FAR318" s="1"/>
      <c r="FAS318" s="1"/>
      <c r="FAT318" s="1"/>
      <c r="FAU318" s="1"/>
      <c r="FAV318" s="1"/>
      <c r="FAW318" s="1"/>
      <c r="FAX318" s="1"/>
      <c r="FAY318" s="1"/>
      <c r="FAZ318" s="1"/>
      <c r="FBA318" s="1"/>
      <c r="FBB318" s="1"/>
      <c r="FBC318" s="1"/>
      <c r="FBD318" s="1"/>
      <c r="FBE318" s="1"/>
      <c r="FBF318" s="1"/>
      <c r="FBG318" s="1"/>
      <c r="FBH318" s="1"/>
      <c r="FBI318" s="1"/>
      <c r="FBJ318" s="1"/>
      <c r="FBK318" s="1"/>
      <c r="FBL318" s="1"/>
      <c r="FBM318" s="1"/>
      <c r="FBN318" s="1"/>
      <c r="FBO318" s="1"/>
      <c r="FBP318" s="1"/>
      <c r="FBQ318" s="1"/>
      <c r="FBR318" s="1"/>
      <c r="FBS318" s="1"/>
      <c r="FBT318" s="1"/>
      <c r="FBU318" s="1"/>
      <c r="FBV318" s="1"/>
      <c r="FBW318" s="1"/>
      <c r="FBX318" s="1"/>
      <c r="FBY318" s="1"/>
      <c r="FBZ318" s="1"/>
      <c r="FCA318" s="1"/>
      <c r="FCB318" s="1"/>
      <c r="FCC318" s="1"/>
      <c r="FCD318" s="1"/>
      <c r="FCE318" s="1"/>
      <c r="FCF318" s="1"/>
      <c r="FCG318" s="1"/>
      <c r="FCH318" s="1"/>
      <c r="FCI318" s="1"/>
      <c r="FCJ318" s="1"/>
      <c r="FCK318" s="1"/>
      <c r="FCL318" s="1"/>
      <c r="FCM318" s="1"/>
      <c r="FCN318" s="1"/>
      <c r="FCO318" s="1"/>
      <c r="FCP318" s="1"/>
      <c r="FCQ318" s="1"/>
      <c r="FCR318" s="1"/>
      <c r="FCS318" s="1"/>
      <c r="FCT318" s="1"/>
      <c r="FCU318" s="1"/>
      <c r="FCV318" s="1"/>
      <c r="FCW318" s="1"/>
      <c r="FCX318" s="1"/>
      <c r="FCY318" s="1"/>
      <c r="FCZ318" s="1"/>
      <c r="FDA318" s="1"/>
      <c r="FDB318" s="1"/>
      <c r="FDC318" s="1"/>
      <c r="FDD318" s="1"/>
      <c r="FDE318" s="1"/>
      <c r="FDF318" s="1"/>
      <c r="FDG318" s="1"/>
      <c r="FDH318" s="1"/>
      <c r="FDI318" s="1"/>
      <c r="FDJ318" s="1"/>
      <c r="FDK318" s="1"/>
      <c r="FDL318" s="1"/>
      <c r="FDM318" s="1"/>
      <c r="FDN318" s="1"/>
      <c r="FDO318" s="1"/>
      <c r="FDP318" s="1"/>
      <c r="FDQ318" s="1"/>
      <c r="FDR318" s="1"/>
      <c r="FDS318" s="1"/>
      <c r="FDT318" s="1"/>
      <c r="FDU318" s="1"/>
      <c r="FDV318" s="1"/>
      <c r="FDW318" s="1"/>
      <c r="FDX318" s="1"/>
      <c r="FDY318" s="1"/>
      <c r="FDZ318" s="1"/>
      <c r="FEA318" s="1"/>
      <c r="FEB318" s="1"/>
      <c r="FEC318" s="1"/>
      <c r="FED318" s="1"/>
      <c r="FEE318" s="1"/>
      <c r="FEF318" s="1"/>
      <c r="FEG318" s="1"/>
      <c r="FEH318" s="1"/>
      <c r="FEI318" s="1"/>
      <c r="FEJ318" s="1"/>
      <c r="FEK318" s="1"/>
      <c r="FEL318" s="1"/>
      <c r="FEM318" s="1"/>
      <c r="FEN318" s="1"/>
      <c r="FEO318" s="1"/>
      <c r="FEP318" s="1"/>
      <c r="FEQ318" s="1"/>
      <c r="FER318" s="1"/>
      <c r="FES318" s="1"/>
      <c r="FET318" s="1"/>
      <c r="FEU318" s="1"/>
      <c r="FEV318" s="1"/>
      <c r="FEW318" s="1"/>
      <c r="FEX318" s="1"/>
      <c r="FEY318" s="1"/>
      <c r="FEZ318" s="1"/>
      <c r="FFA318" s="1"/>
      <c r="FFB318" s="1"/>
      <c r="FFC318" s="1"/>
      <c r="FFD318" s="1"/>
      <c r="FFE318" s="1"/>
      <c r="FFF318" s="1"/>
      <c r="FFG318" s="1"/>
      <c r="FFH318" s="1"/>
      <c r="FFI318" s="1"/>
      <c r="FFJ318" s="1"/>
      <c r="FFK318" s="1"/>
      <c r="FFL318" s="1"/>
      <c r="FFM318" s="1"/>
      <c r="FFN318" s="1"/>
      <c r="FFO318" s="1"/>
      <c r="FFP318" s="1"/>
      <c r="FFQ318" s="1"/>
      <c r="FFR318" s="1"/>
      <c r="FFS318" s="1"/>
      <c r="FFT318" s="1"/>
      <c r="FFU318" s="1"/>
      <c r="FFV318" s="1"/>
      <c r="FFW318" s="1"/>
      <c r="FFX318" s="1"/>
      <c r="FFY318" s="1"/>
      <c r="FFZ318" s="1"/>
      <c r="FGA318" s="1"/>
      <c r="FGB318" s="1"/>
      <c r="FGC318" s="1"/>
      <c r="FGD318" s="1"/>
      <c r="FGE318" s="1"/>
      <c r="FGF318" s="1"/>
      <c r="FGG318" s="1"/>
      <c r="FGH318" s="1"/>
      <c r="FGI318" s="1"/>
      <c r="FGJ318" s="1"/>
      <c r="FGK318" s="1"/>
      <c r="FGL318" s="1"/>
      <c r="FGM318" s="1"/>
      <c r="FGN318" s="1"/>
      <c r="FGO318" s="1"/>
      <c r="FGP318" s="1"/>
      <c r="FGQ318" s="1"/>
      <c r="FGR318" s="1"/>
      <c r="FGS318" s="1"/>
      <c r="FGT318" s="1"/>
      <c r="FGU318" s="1"/>
      <c r="FGV318" s="1"/>
      <c r="FGW318" s="1"/>
      <c r="FGX318" s="1"/>
      <c r="FGY318" s="1"/>
      <c r="FGZ318" s="1"/>
      <c r="FHA318" s="1"/>
      <c r="FHB318" s="1"/>
      <c r="FHC318" s="1"/>
      <c r="FHD318" s="1"/>
      <c r="FHE318" s="1"/>
      <c r="FHF318" s="1"/>
      <c r="FHG318" s="1"/>
      <c r="FHH318" s="1"/>
      <c r="FHI318" s="1"/>
      <c r="FHJ318" s="1"/>
      <c r="FHK318" s="1"/>
      <c r="FHL318" s="1"/>
      <c r="FHM318" s="1"/>
      <c r="FHN318" s="1"/>
      <c r="FHO318" s="1"/>
      <c r="FHP318" s="1"/>
      <c r="FHQ318" s="1"/>
      <c r="FHR318" s="1"/>
      <c r="FHS318" s="1"/>
      <c r="FHT318" s="1"/>
      <c r="FHU318" s="1"/>
      <c r="FHV318" s="1"/>
      <c r="FHW318" s="1"/>
      <c r="FHX318" s="1"/>
      <c r="FHY318" s="1"/>
      <c r="FHZ318" s="1"/>
      <c r="FIA318" s="1"/>
      <c r="FIB318" s="1"/>
      <c r="FIC318" s="1"/>
      <c r="FID318" s="1"/>
      <c r="FIE318" s="1"/>
      <c r="FIF318" s="1"/>
      <c r="FIG318" s="1"/>
      <c r="FIH318" s="1"/>
      <c r="FII318" s="1"/>
      <c r="FIJ318" s="1"/>
      <c r="FIK318" s="1"/>
      <c r="FIL318" s="1"/>
      <c r="FIM318" s="1"/>
      <c r="FIN318" s="1"/>
      <c r="FIO318" s="1"/>
      <c r="FIP318" s="1"/>
      <c r="FIQ318" s="1"/>
      <c r="FIR318" s="1"/>
      <c r="FIS318" s="1"/>
      <c r="FIT318" s="1"/>
      <c r="FIU318" s="1"/>
      <c r="FIV318" s="1"/>
      <c r="FIW318" s="1"/>
      <c r="FIX318" s="1"/>
      <c r="FIY318" s="1"/>
      <c r="FIZ318" s="1"/>
      <c r="FJA318" s="1"/>
      <c r="FJB318" s="1"/>
      <c r="FJC318" s="1"/>
      <c r="FJD318" s="1"/>
      <c r="FJE318" s="1"/>
      <c r="FJF318" s="1"/>
      <c r="FJG318" s="1"/>
      <c r="FJH318" s="1"/>
      <c r="FJI318" s="1"/>
      <c r="FJJ318" s="1"/>
      <c r="FJK318" s="1"/>
      <c r="FJL318" s="1"/>
      <c r="FJM318" s="1"/>
      <c r="FJN318" s="1"/>
      <c r="FJO318" s="1"/>
      <c r="FJP318" s="1"/>
      <c r="FJQ318" s="1"/>
      <c r="FJR318" s="1"/>
      <c r="FJS318" s="1"/>
      <c r="FJT318" s="1"/>
      <c r="FJU318" s="1"/>
      <c r="FJV318" s="1"/>
      <c r="FJW318" s="1"/>
      <c r="FJX318" s="1"/>
      <c r="FJY318" s="1"/>
      <c r="FJZ318" s="1"/>
      <c r="FKA318" s="1"/>
      <c r="FKB318" s="1"/>
      <c r="FKC318" s="1"/>
      <c r="FKD318" s="1"/>
      <c r="FKE318" s="1"/>
      <c r="FKF318" s="1"/>
      <c r="FKG318" s="1"/>
      <c r="FKH318" s="1"/>
      <c r="FKI318" s="1"/>
      <c r="FKJ318" s="1"/>
      <c r="FKK318" s="1"/>
      <c r="FKL318" s="1"/>
      <c r="FKM318" s="1"/>
      <c r="FKN318" s="1"/>
      <c r="FKO318" s="1"/>
      <c r="FKP318" s="1"/>
      <c r="FKQ318" s="1"/>
      <c r="FKR318" s="1"/>
      <c r="FKS318" s="1"/>
      <c r="FKT318" s="1"/>
      <c r="FKU318" s="1"/>
      <c r="FKV318" s="1"/>
      <c r="FKW318" s="1"/>
      <c r="FKX318" s="1"/>
      <c r="FKY318" s="1"/>
      <c r="FKZ318" s="1"/>
      <c r="FLA318" s="1"/>
      <c r="FLB318" s="1"/>
      <c r="FLC318" s="1"/>
      <c r="FLD318" s="1"/>
      <c r="FLE318" s="1"/>
      <c r="FLF318" s="1"/>
      <c r="FLG318" s="1"/>
      <c r="FLH318" s="1"/>
      <c r="FLI318" s="1"/>
      <c r="FLJ318" s="1"/>
      <c r="FLK318" s="1"/>
      <c r="FLL318" s="1"/>
      <c r="FLM318" s="1"/>
      <c r="FLN318" s="1"/>
      <c r="FLO318" s="1"/>
      <c r="FLP318" s="1"/>
      <c r="FLQ318" s="1"/>
      <c r="FLR318" s="1"/>
      <c r="FLS318" s="1"/>
      <c r="FLT318" s="1"/>
      <c r="FLU318" s="1"/>
      <c r="FLV318" s="1"/>
      <c r="FLW318" s="1"/>
      <c r="FLX318" s="1"/>
      <c r="FLY318" s="1"/>
      <c r="FLZ318" s="1"/>
      <c r="FMA318" s="1"/>
      <c r="FMB318" s="1"/>
      <c r="FMC318" s="1"/>
      <c r="FMD318" s="1"/>
      <c r="FME318" s="1"/>
      <c r="FMF318" s="1"/>
      <c r="FMG318" s="1"/>
      <c r="FMH318" s="1"/>
      <c r="FMI318" s="1"/>
      <c r="FMJ318" s="1"/>
      <c r="FMK318" s="1"/>
      <c r="FML318" s="1"/>
      <c r="FMM318" s="1"/>
      <c r="FMN318" s="1"/>
      <c r="FMO318" s="1"/>
      <c r="FMP318" s="1"/>
      <c r="FMQ318" s="1"/>
      <c r="FMR318" s="1"/>
      <c r="FMS318" s="1"/>
      <c r="FMT318" s="1"/>
      <c r="FMU318" s="1"/>
      <c r="FMV318" s="1"/>
      <c r="FMW318" s="1"/>
      <c r="FMX318" s="1"/>
      <c r="FMY318" s="1"/>
      <c r="FMZ318" s="1"/>
      <c r="FNA318" s="1"/>
      <c r="FNB318" s="1"/>
      <c r="FNC318" s="1"/>
      <c r="FND318" s="1"/>
      <c r="FNE318" s="1"/>
      <c r="FNF318" s="1"/>
      <c r="FNG318" s="1"/>
      <c r="FNH318" s="1"/>
      <c r="FNI318" s="1"/>
      <c r="FNJ318" s="1"/>
      <c r="FNK318" s="1"/>
      <c r="FNL318" s="1"/>
      <c r="FNM318" s="1"/>
      <c r="FNN318" s="1"/>
      <c r="FNO318" s="1"/>
      <c r="FNP318" s="1"/>
      <c r="FNQ318" s="1"/>
      <c r="FNR318" s="1"/>
      <c r="FNS318" s="1"/>
      <c r="FNT318" s="1"/>
      <c r="FNU318" s="1"/>
      <c r="FNV318" s="1"/>
      <c r="FNW318" s="1"/>
      <c r="FNX318" s="1"/>
      <c r="FNY318" s="1"/>
      <c r="FNZ318" s="1"/>
      <c r="FOA318" s="1"/>
      <c r="FOB318" s="1"/>
      <c r="FOC318" s="1"/>
      <c r="FOD318" s="1"/>
      <c r="FOE318" s="1"/>
      <c r="FOF318" s="1"/>
      <c r="FOG318" s="1"/>
      <c r="FOH318" s="1"/>
      <c r="FOI318" s="1"/>
      <c r="FOJ318" s="1"/>
      <c r="FOK318" s="1"/>
      <c r="FOL318" s="1"/>
      <c r="FOM318" s="1"/>
      <c r="FON318" s="1"/>
      <c r="FOO318" s="1"/>
      <c r="FOP318" s="1"/>
      <c r="FOQ318" s="1"/>
      <c r="FOR318" s="1"/>
      <c r="FOS318" s="1"/>
      <c r="FOT318" s="1"/>
      <c r="FOU318" s="1"/>
      <c r="FOV318" s="1"/>
      <c r="FOW318" s="1"/>
      <c r="FOX318" s="1"/>
      <c r="FOY318" s="1"/>
      <c r="FOZ318" s="1"/>
      <c r="FPA318" s="1"/>
      <c r="FPB318" s="1"/>
      <c r="FPC318" s="1"/>
      <c r="FPD318" s="1"/>
      <c r="FPE318" s="1"/>
      <c r="FPF318" s="1"/>
      <c r="FPG318" s="1"/>
      <c r="FPH318" s="1"/>
      <c r="FPI318" s="1"/>
      <c r="FPJ318" s="1"/>
      <c r="FPK318" s="1"/>
      <c r="FPL318" s="1"/>
      <c r="FPM318" s="1"/>
      <c r="FPN318" s="1"/>
      <c r="FPO318" s="1"/>
      <c r="FPP318" s="1"/>
      <c r="FPQ318" s="1"/>
      <c r="FPR318" s="1"/>
      <c r="FPS318" s="1"/>
      <c r="FPT318" s="1"/>
      <c r="FPU318" s="1"/>
      <c r="FPV318" s="1"/>
      <c r="FPW318" s="1"/>
      <c r="FPX318" s="1"/>
      <c r="FPY318" s="1"/>
      <c r="FPZ318" s="1"/>
      <c r="FQA318" s="1"/>
      <c r="FQB318" s="1"/>
      <c r="FQC318" s="1"/>
      <c r="FQD318" s="1"/>
      <c r="FQE318" s="1"/>
      <c r="FQF318" s="1"/>
      <c r="FQG318" s="1"/>
      <c r="FQH318" s="1"/>
      <c r="FQI318" s="1"/>
      <c r="FQJ318" s="1"/>
      <c r="FQK318" s="1"/>
      <c r="FQL318" s="1"/>
      <c r="FQM318" s="1"/>
      <c r="FQN318" s="1"/>
      <c r="FQO318" s="1"/>
      <c r="FQP318" s="1"/>
      <c r="FQQ318" s="1"/>
      <c r="FQR318" s="1"/>
      <c r="FQS318" s="1"/>
      <c r="FQT318" s="1"/>
      <c r="FQU318" s="1"/>
      <c r="FQV318" s="1"/>
      <c r="FQW318" s="1"/>
      <c r="FQX318" s="1"/>
      <c r="FQY318" s="1"/>
      <c r="FQZ318" s="1"/>
      <c r="FRA318" s="1"/>
      <c r="FRB318" s="1"/>
      <c r="FRC318" s="1"/>
      <c r="FRD318" s="1"/>
      <c r="FRE318" s="1"/>
      <c r="FRF318" s="1"/>
      <c r="FRG318" s="1"/>
      <c r="FRH318" s="1"/>
      <c r="FRI318" s="1"/>
      <c r="FRJ318" s="1"/>
      <c r="FRK318" s="1"/>
      <c r="FRL318" s="1"/>
      <c r="FRM318" s="1"/>
      <c r="FRN318" s="1"/>
      <c r="FRO318" s="1"/>
      <c r="FRP318" s="1"/>
      <c r="FRQ318" s="1"/>
      <c r="FRR318" s="1"/>
      <c r="FRS318" s="1"/>
      <c r="FRT318" s="1"/>
      <c r="FRU318" s="1"/>
      <c r="FRV318" s="1"/>
      <c r="FRW318" s="1"/>
      <c r="FRX318" s="1"/>
      <c r="FRY318" s="1"/>
      <c r="FRZ318" s="1"/>
      <c r="FSA318" s="1"/>
      <c r="FSB318" s="1"/>
      <c r="FSC318" s="1"/>
      <c r="FSD318" s="1"/>
      <c r="FSE318" s="1"/>
      <c r="FSF318" s="1"/>
      <c r="FSG318" s="1"/>
      <c r="FSH318" s="1"/>
      <c r="FSI318" s="1"/>
      <c r="FSJ318" s="1"/>
      <c r="FSK318" s="1"/>
      <c r="FSL318" s="1"/>
      <c r="FSM318" s="1"/>
      <c r="FSN318" s="1"/>
      <c r="FSO318" s="1"/>
      <c r="FSP318" s="1"/>
      <c r="FSQ318" s="1"/>
      <c r="FSR318" s="1"/>
      <c r="FSS318" s="1"/>
      <c r="FST318" s="1"/>
      <c r="FSU318" s="1"/>
      <c r="FSV318" s="1"/>
      <c r="FSW318" s="1"/>
      <c r="FSX318" s="1"/>
      <c r="FSY318" s="1"/>
      <c r="FSZ318" s="1"/>
      <c r="FTA318" s="1"/>
      <c r="FTB318" s="1"/>
      <c r="FTC318" s="1"/>
      <c r="FTD318" s="1"/>
      <c r="FTE318" s="1"/>
      <c r="FTF318" s="1"/>
      <c r="FTG318" s="1"/>
      <c r="FTH318" s="1"/>
      <c r="FTI318" s="1"/>
      <c r="FTJ318" s="1"/>
      <c r="FTK318" s="1"/>
      <c r="FTL318" s="1"/>
      <c r="FTM318" s="1"/>
      <c r="FTN318" s="1"/>
      <c r="FTO318" s="1"/>
      <c r="FTP318" s="1"/>
      <c r="FTQ318" s="1"/>
      <c r="FTR318" s="1"/>
      <c r="FTS318" s="1"/>
      <c r="FTT318" s="1"/>
      <c r="FTU318" s="1"/>
      <c r="FTV318" s="1"/>
      <c r="FTW318" s="1"/>
      <c r="FTX318" s="1"/>
      <c r="FTY318" s="1"/>
      <c r="FTZ318" s="1"/>
      <c r="FUA318" s="1"/>
      <c r="FUB318" s="1"/>
      <c r="FUC318" s="1"/>
      <c r="FUD318" s="1"/>
      <c r="FUE318" s="1"/>
      <c r="FUF318" s="1"/>
      <c r="FUG318" s="1"/>
      <c r="FUH318" s="1"/>
      <c r="FUI318" s="1"/>
      <c r="FUJ318" s="1"/>
      <c r="FUK318" s="1"/>
      <c r="FUL318" s="1"/>
      <c r="FUM318" s="1"/>
      <c r="FUN318" s="1"/>
      <c r="FUO318" s="1"/>
      <c r="FUP318" s="1"/>
      <c r="FUQ318" s="1"/>
      <c r="FUR318" s="1"/>
      <c r="FUS318" s="1"/>
      <c r="FUT318" s="1"/>
      <c r="FUU318" s="1"/>
      <c r="FUV318" s="1"/>
      <c r="FUW318" s="1"/>
      <c r="FUX318" s="1"/>
      <c r="FUY318" s="1"/>
      <c r="FUZ318" s="1"/>
      <c r="FVA318" s="1"/>
      <c r="FVB318" s="1"/>
      <c r="FVC318" s="1"/>
      <c r="FVD318" s="1"/>
      <c r="FVE318" s="1"/>
      <c r="FVF318" s="1"/>
      <c r="FVG318" s="1"/>
      <c r="FVH318" s="1"/>
      <c r="FVI318" s="1"/>
      <c r="FVJ318" s="1"/>
      <c r="FVK318" s="1"/>
      <c r="FVL318" s="1"/>
      <c r="FVM318" s="1"/>
      <c r="FVN318" s="1"/>
      <c r="FVO318" s="1"/>
      <c r="FVP318" s="1"/>
      <c r="FVQ318" s="1"/>
      <c r="FVR318" s="1"/>
      <c r="FVS318" s="1"/>
      <c r="FVT318" s="1"/>
      <c r="FVU318" s="1"/>
      <c r="FVV318" s="1"/>
      <c r="FVW318" s="1"/>
      <c r="FVX318" s="1"/>
      <c r="FVY318" s="1"/>
      <c r="FVZ318" s="1"/>
      <c r="FWA318" s="1"/>
      <c r="FWB318" s="1"/>
      <c r="FWC318" s="1"/>
      <c r="FWD318" s="1"/>
      <c r="FWE318" s="1"/>
      <c r="FWF318" s="1"/>
      <c r="FWG318" s="1"/>
      <c r="FWH318" s="1"/>
      <c r="FWI318" s="1"/>
      <c r="FWJ318" s="1"/>
      <c r="FWK318" s="1"/>
      <c r="FWL318" s="1"/>
      <c r="FWM318" s="1"/>
      <c r="FWN318" s="1"/>
      <c r="FWO318" s="1"/>
      <c r="FWP318" s="1"/>
      <c r="FWQ318" s="1"/>
      <c r="FWR318" s="1"/>
      <c r="FWS318" s="1"/>
      <c r="FWT318" s="1"/>
      <c r="FWU318" s="1"/>
      <c r="FWV318" s="1"/>
      <c r="FWW318" s="1"/>
      <c r="FWX318" s="1"/>
      <c r="FWY318" s="1"/>
      <c r="FWZ318" s="1"/>
      <c r="FXA318" s="1"/>
      <c r="FXB318" s="1"/>
      <c r="FXC318" s="1"/>
      <c r="FXD318" s="1"/>
      <c r="FXE318" s="1"/>
      <c r="FXF318" s="1"/>
      <c r="FXG318" s="1"/>
      <c r="FXH318" s="1"/>
      <c r="FXI318" s="1"/>
      <c r="FXJ318" s="1"/>
      <c r="FXK318" s="1"/>
      <c r="FXL318" s="1"/>
      <c r="FXM318" s="1"/>
      <c r="FXN318" s="1"/>
      <c r="FXO318" s="1"/>
      <c r="FXP318" s="1"/>
      <c r="FXQ318" s="1"/>
      <c r="FXR318" s="1"/>
      <c r="FXS318" s="1"/>
      <c r="FXT318" s="1"/>
      <c r="FXU318" s="1"/>
      <c r="FXV318" s="1"/>
      <c r="FXW318" s="1"/>
      <c r="FXX318" s="1"/>
      <c r="FXY318" s="1"/>
      <c r="FXZ318" s="1"/>
      <c r="FYA318" s="1"/>
      <c r="FYB318" s="1"/>
      <c r="FYC318" s="1"/>
      <c r="FYD318" s="1"/>
      <c r="FYE318" s="1"/>
      <c r="FYF318" s="1"/>
      <c r="FYG318" s="1"/>
      <c r="FYH318" s="1"/>
      <c r="FYI318" s="1"/>
      <c r="FYJ318" s="1"/>
      <c r="FYK318" s="1"/>
      <c r="FYL318" s="1"/>
      <c r="FYM318" s="1"/>
      <c r="FYN318" s="1"/>
      <c r="FYO318" s="1"/>
      <c r="FYP318" s="1"/>
      <c r="FYQ318" s="1"/>
      <c r="FYR318" s="1"/>
      <c r="FYS318" s="1"/>
      <c r="FYT318" s="1"/>
      <c r="FYU318" s="1"/>
      <c r="FYV318" s="1"/>
      <c r="FYW318" s="1"/>
      <c r="FYX318" s="1"/>
      <c r="FYY318" s="1"/>
      <c r="FYZ318" s="1"/>
      <c r="FZA318" s="1"/>
      <c r="FZB318" s="1"/>
      <c r="FZC318" s="1"/>
      <c r="FZD318" s="1"/>
      <c r="FZE318" s="1"/>
      <c r="FZF318" s="1"/>
      <c r="FZG318" s="1"/>
      <c r="FZH318" s="1"/>
      <c r="FZI318" s="1"/>
      <c r="FZJ318" s="1"/>
      <c r="FZK318" s="1"/>
      <c r="FZL318" s="1"/>
      <c r="FZM318" s="1"/>
      <c r="FZN318" s="1"/>
      <c r="FZO318" s="1"/>
      <c r="FZP318" s="1"/>
      <c r="FZQ318" s="1"/>
      <c r="FZR318" s="1"/>
      <c r="FZS318" s="1"/>
      <c r="FZT318" s="1"/>
      <c r="FZU318" s="1"/>
      <c r="FZV318" s="1"/>
      <c r="FZW318" s="1"/>
      <c r="FZX318" s="1"/>
      <c r="FZY318" s="1"/>
      <c r="FZZ318" s="1"/>
      <c r="GAA318" s="1"/>
      <c r="GAB318" s="1"/>
      <c r="GAC318" s="1"/>
      <c r="GAD318" s="1"/>
      <c r="GAE318" s="1"/>
      <c r="GAF318" s="1"/>
      <c r="GAG318" s="1"/>
      <c r="GAH318" s="1"/>
      <c r="GAI318" s="1"/>
      <c r="GAJ318" s="1"/>
      <c r="GAK318" s="1"/>
      <c r="GAL318" s="1"/>
      <c r="GAM318" s="1"/>
      <c r="GAN318" s="1"/>
      <c r="GAO318" s="1"/>
      <c r="GAP318" s="1"/>
      <c r="GAQ318" s="1"/>
      <c r="GAR318" s="1"/>
      <c r="GAS318" s="1"/>
      <c r="GAT318" s="1"/>
      <c r="GAU318" s="1"/>
      <c r="GAV318" s="1"/>
      <c r="GAW318" s="1"/>
      <c r="GAX318" s="1"/>
      <c r="GAY318" s="1"/>
      <c r="GAZ318" s="1"/>
      <c r="GBA318" s="1"/>
      <c r="GBB318" s="1"/>
      <c r="GBC318" s="1"/>
      <c r="GBD318" s="1"/>
      <c r="GBE318" s="1"/>
      <c r="GBF318" s="1"/>
      <c r="GBG318" s="1"/>
      <c r="GBH318" s="1"/>
      <c r="GBI318" s="1"/>
      <c r="GBJ318" s="1"/>
      <c r="GBK318" s="1"/>
      <c r="GBL318" s="1"/>
      <c r="GBM318" s="1"/>
      <c r="GBN318" s="1"/>
      <c r="GBO318" s="1"/>
      <c r="GBP318" s="1"/>
      <c r="GBQ318" s="1"/>
      <c r="GBR318" s="1"/>
      <c r="GBS318" s="1"/>
      <c r="GBT318" s="1"/>
      <c r="GBU318" s="1"/>
      <c r="GBV318" s="1"/>
      <c r="GBW318" s="1"/>
      <c r="GBX318" s="1"/>
      <c r="GBY318" s="1"/>
      <c r="GBZ318" s="1"/>
      <c r="GCA318" s="1"/>
      <c r="GCB318" s="1"/>
      <c r="GCC318" s="1"/>
      <c r="GCD318" s="1"/>
      <c r="GCE318" s="1"/>
      <c r="GCF318" s="1"/>
      <c r="GCG318" s="1"/>
      <c r="GCH318" s="1"/>
      <c r="GCI318" s="1"/>
      <c r="GCJ318" s="1"/>
      <c r="GCK318" s="1"/>
      <c r="GCL318" s="1"/>
      <c r="GCM318" s="1"/>
      <c r="GCN318" s="1"/>
      <c r="GCO318" s="1"/>
      <c r="GCP318" s="1"/>
      <c r="GCQ318" s="1"/>
      <c r="GCR318" s="1"/>
      <c r="GCS318" s="1"/>
      <c r="GCT318" s="1"/>
      <c r="GCU318" s="1"/>
      <c r="GCV318" s="1"/>
      <c r="GCW318" s="1"/>
      <c r="GCX318" s="1"/>
      <c r="GCY318" s="1"/>
      <c r="GCZ318" s="1"/>
      <c r="GDA318" s="1"/>
      <c r="GDB318" s="1"/>
      <c r="GDC318" s="1"/>
      <c r="GDD318" s="1"/>
      <c r="GDE318" s="1"/>
      <c r="GDF318" s="1"/>
      <c r="GDG318" s="1"/>
      <c r="GDH318" s="1"/>
      <c r="GDI318" s="1"/>
      <c r="GDJ318" s="1"/>
      <c r="GDK318" s="1"/>
      <c r="GDL318" s="1"/>
      <c r="GDM318" s="1"/>
      <c r="GDN318" s="1"/>
      <c r="GDO318" s="1"/>
      <c r="GDP318" s="1"/>
      <c r="GDQ318" s="1"/>
      <c r="GDR318" s="1"/>
      <c r="GDS318" s="1"/>
      <c r="GDT318" s="1"/>
      <c r="GDU318" s="1"/>
      <c r="GDV318" s="1"/>
      <c r="GDW318" s="1"/>
      <c r="GDX318" s="1"/>
      <c r="GDY318" s="1"/>
      <c r="GDZ318" s="1"/>
      <c r="GEA318" s="1"/>
      <c r="GEB318" s="1"/>
      <c r="GEC318" s="1"/>
      <c r="GED318" s="1"/>
      <c r="GEE318" s="1"/>
      <c r="GEF318" s="1"/>
      <c r="GEG318" s="1"/>
      <c r="GEH318" s="1"/>
      <c r="GEI318" s="1"/>
      <c r="GEJ318" s="1"/>
      <c r="GEK318" s="1"/>
      <c r="GEL318" s="1"/>
      <c r="GEM318" s="1"/>
      <c r="GEN318" s="1"/>
      <c r="GEO318" s="1"/>
      <c r="GEP318" s="1"/>
      <c r="GEQ318" s="1"/>
      <c r="GER318" s="1"/>
      <c r="GES318" s="1"/>
      <c r="GET318" s="1"/>
      <c r="GEU318" s="1"/>
      <c r="GEV318" s="1"/>
      <c r="GEW318" s="1"/>
      <c r="GEX318" s="1"/>
      <c r="GEY318" s="1"/>
      <c r="GEZ318" s="1"/>
      <c r="GFA318" s="1"/>
      <c r="GFB318" s="1"/>
      <c r="GFC318" s="1"/>
      <c r="GFD318" s="1"/>
      <c r="GFE318" s="1"/>
      <c r="GFF318" s="1"/>
      <c r="GFG318" s="1"/>
      <c r="GFH318" s="1"/>
      <c r="GFI318" s="1"/>
      <c r="GFJ318" s="1"/>
      <c r="GFK318" s="1"/>
      <c r="GFL318" s="1"/>
      <c r="GFM318" s="1"/>
      <c r="GFN318" s="1"/>
      <c r="GFO318" s="1"/>
      <c r="GFP318" s="1"/>
      <c r="GFQ318" s="1"/>
      <c r="GFR318" s="1"/>
      <c r="GFS318" s="1"/>
      <c r="GFT318" s="1"/>
      <c r="GFU318" s="1"/>
      <c r="GFV318" s="1"/>
      <c r="GFW318" s="1"/>
      <c r="GFX318" s="1"/>
      <c r="GFY318" s="1"/>
      <c r="GFZ318" s="1"/>
      <c r="GGA318" s="1"/>
      <c r="GGB318" s="1"/>
      <c r="GGC318" s="1"/>
      <c r="GGD318" s="1"/>
      <c r="GGE318" s="1"/>
      <c r="GGF318" s="1"/>
      <c r="GGG318" s="1"/>
      <c r="GGH318" s="1"/>
      <c r="GGI318" s="1"/>
      <c r="GGJ318" s="1"/>
      <c r="GGK318" s="1"/>
      <c r="GGL318" s="1"/>
      <c r="GGM318" s="1"/>
      <c r="GGN318" s="1"/>
      <c r="GGO318" s="1"/>
      <c r="GGP318" s="1"/>
      <c r="GGQ318" s="1"/>
      <c r="GGR318" s="1"/>
      <c r="GGS318" s="1"/>
      <c r="GGT318" s="1"/>
      <c r="GGU318" s="1"/>
      <c r="GGV318" s="1"/>
      <c r="GGW318" s="1"/>
      <c r="GGX318" s="1"/>
      <c r="GGY318" s="1"/>
      <c r="GGZ318" s="1"/>
      <c r="GHA318" s="1"/>
      <c r="GHB318" s="1"/>
      <c r="GHC318" s="1"/>
      <c r="GHD318" s="1"/>
      <c r="GHE318" s="1"/>
      <c r="GHF318" s="1"/>
      <c r="GHG318" s="1"/>
      <c r="GHH318" s="1"/>
      <c r="GHI318" s="1"/>
      <c r="GHJ318" s="1"/>
      <c r="GHK318" s="1"/>
      <c r="GHL318" s="1"/>
      <c r="GHM318" s="1"/>
      <c r="GHN318" s="1"/>
      <c r="GHO318" s="1"/>
      <c r="GHP318" s="1"/>
      <c r="GHQ318" s="1"/>
      <c r="GHR318" s="1"/>
      <c r="GHS318" s="1"/>
      <c r="GHT318" s="1"/>
      <c r="GHU318" s="1"/>
      <c r="GHV318" s="1"/>
      <c r="GHW318" s="1"/>
      <c r="GHX318" s="1"/>
      <c r="GHY318" s="1"/>
      <c r="GHZ318" s="1"/>
      <c r="GIA318" s="1"/>
      <c r="GIB318" s="1"/>
      <c r="GIC318" s="1"/>
      <c r="GID318" s="1"/>
      <c r="GIE318" s="1"/>
      <c r="GIF318" s="1"/>
      <c r="GIG318" s="1"/>
      <c r="GIH318" s="1"/>
      <c r="GII318" s="1"/>
      <c r="GIJ318" s="1"/>
      <c r="GIK318" s="1"/>
      <c r="GIL318" s="1"/>
      <c r="GIM318" s="1"/>
      <c r="GIN318" s="1"/>
      <c r="GIO318" s="1"/>
      <c r="GIP318" s="1"/>
      <c r="GIQ318" s="1"/>
      <c r="GIR318" s="1"/>
      <c r="GIS318" s="1"/>
      <c r="GIT318" s="1"/>
      <c r="GIU318" s="1"/>
      <c r="GIV318" s="1"/>
      <c r="GIW318" s="1"/>
      <c r="GIX318" s="1"/>
      <c r="GIY318" s="1"/>
      <c r="GIZ318" s="1"/>
      <c r="GJA318" s="1"/>
      <c r="GJB318" s="1"/>
      <c r="GJC318" s="1"/>
      <c r="GJD318" s="1"/>
      <c r="GJE318" s="1"/>
      <c r="GJF318" s="1"/>
      <c r="GJG318" s="1"/>
      <c r="GJH318" s="1"/>
      <c r="GJI318" s="1"/>
      <c r="GJJ318" s="1"/>
      <c r="GJK318" s="1"/>
      <c r="GJL318" s="1"/>
      <c r="GJM318" s="1"/>
      <c r="GJN318" s="1"/>
      <c r="GJO318" s="1"/>
      <c r="GJP318" s="1"/>
      <c r="GJQ318" s="1"/>
      <c r="GJR318" s="1"/>
      <c r="GJS318" s="1"/>
      <c r="GJT318" s="1"/>
      <c r="GJU318" s="1"/>
      <c r="GJV318" s="1"/>
      <c r="GJW318" s="1"/>
      <c r="GJX318" s="1"/>
      <c r="GJY318" s="1"/>
      <c r="GJZ318" s="1"/>
      <c r="GKA318" s="1"/>
      <c r="GKB318" s="1"/>
      <c r="GKC318" s="1"/>
      <c r="GKD318" s="1"/>
      <c r="GKE318" s="1"/>
      <c r="GKF318" s="1"/>
      <c r="GKG318" s="1"/>
      <c r="GKH318" s="1"/>
      <c r="GKI318" s="1"/>
      <c r="GKJ318" s="1"/>
      <c r="GKK318" s="1"/>
      <c r="GKL318" s="1"/>
      <c r="GKM318" s="1"/>
      <c r="GKN318" s="1"/>
      <c r="GKO318" s="1"/>
      <c r="GKP318" s="1"/>
      <c r="GKQ318" s="1"/>
      <c r="GKR318" s="1"/>
      <c r="GKS318" s="1"/>
      <c r="GKT318" s="1"/>
      <c r="GKU318" s="1"/>
      <c r="GKV318" s="1"/>
      <c r="GKW318" s="1"/>
      <c r="GKX318" s="1"/>
      <c r="GKY318" s="1"/>
      <c r="GKZ318" s="1"/>
      <c r="GLA318" s="1"/>
      <c r="GLB318" s="1"/>
      <c r="GLC318" s="1"/>
      <c r="GLD318" s="1"/>
      <c r="GLE318" s="1"/>
      <c r="GLF318" s="1"/>
      <c r="GLG318" s="1"/>
      <c r="GLH318" s="1"/>
      <c r="GLI318" s="1"/>
      <c r="GLJ318" s="1"/>
      <c r="GLK318" s="1"/>
      <c r="GLL318" s="1"/>
      <c r="GLM318" s="1"/>
      <c r="GLN318" s="1"/>
      <c r="GLO318" s="1"/>
      <c r="GLP318" s="1"/>
      <c r="GLQ318" s="1"/>
      <c r="GLR318" s="1"/>
      <c r="GLS318" s="1"/>
      <c r="GLT318" s="1"/>
      <c r="GLU318" s="1"/>
      <c r="GLV318" s="1"/>
      <c r="GLW318" s="1"/>
      <c r="GLX318" s="1"/>
      <c r="GLY318" s="1"/>
      <c r="GLZ318" s="1"/>
      <c r="GMA318" s="1"/>
      <c r="GMB318" s="1"/>
      <c r="GMC318" s="1"/>
      <c r="GMD318" s="1"/>
      <c r="GME318" s="1"/>
      <c r="GMF318" s="1"/>
      <c r="GMG318" s="1"/>
      <c r="GMH318" s="1"/>
      <c r="GMI318" s="1"/>
      <c r="GMJ318" s="1"/>
      <c r="GMK318" s="1"/>
      <c r="GML318" s="1"/>
      <c r="GMM318" s="1"/>
      <c r="GMN318" s="1"/>
      <c r="GMO318" s="1"/>
      <c r="GMP318" s="1"/>
      <c r="GMQ318" s="1"/>
      <c r="GMR318" s="1"/>
      <c r="GMS318" s="1"/>
      <c r="GMT318" s="1"/>
      <c r="GMU318" s="1"/>
      <c r="GMV318" s="1"/>
      <c r="GMW318" s="1"/>
      <c r="GMX318" s="1"/>
      <c r="GMY318" s="1"/>
      <c r="GMZ318" s="1"/>
      <c r="GNA318" s="1"/>
      <c r="GNB318" s="1"/>
      <c r="GNC318" s="1"/>
      <c r="GND318" s="1"/>
      <c r="GNE318" s="1"/>
      <c r="GNF318" s="1"/>
      <c r="GNG318" s="1"/>
      <c r="GNH318" s="1"/>
      <c r="GNI318" s="1"/>
      <c r="GNJ318" s="1"/>
      <c r="GNK318" s="1"/>
      <c r="GNL318" s="1"/>
      <c r="GNM318" s="1"/>
      <c r="GNN318" s="1"/>
      <c r="GNO318" s="1"/>
      <c r="GNP318" s="1"/>
      <c r="GNQ318" s="1"/>
      <c r="GNR318" s="1"/>
      <c r="GNS318" s="1"/>
      <c r="GNT318" s="1"/>
      <c r="GNU318" s="1"/>
      <c r="GNV318" s="1"/>
      <c r="GNW318" s="1"/>
      <c r="GNX318" s="1"/>
      <c r="GNY318" s="1"/>
      <c r="GNZ318" s="1"/>
      <c r="GOA318" s="1"/>
      <c r="GOB318" s="1"/>
      <c r="GOC318" s="1"/>
      <c r="GOD318" s="1"/>
      <c r="GOE318" s="1"/>
      <c r="GOF318" s="1"/>
      <c r="GOG318" s="1"/>
      <c r="GOH318" s="1"/>
      <c r="GOI318" s="1"/>
      <c r="GOJ318" s="1"/>
      <c r="GOK318" s="1"/>
      <c r="GOL318" s="1"/>
      <c r="GOM318" s="1"/>
      <c r="GON318" s="1"/>
      <c r="GOO318" s="1"/>
      <c r="GOP318" s="1"/>
      <c r="GOQ318" s="1"/>
      <c r="GOR318" s="1"/>
      <c r="GOS318" s="1"/>
      <c r="GOT318" s="1"/>
      <c r="GOU318" s="1"/>
      <c r="GOV318" s="1"/>
      <c r="GOW318" s="1"/>
      <c r="GOX318" s="1"/>
      <c r="GOY318" s="1"/>
      <c r="GOZ318" s="1"/>
      <c r="GPA318" s="1"/>
      <c r="GPB318" s="1"/>
      <c r="GPC318" s="1"/>
      <c r="GPD318" s="1"/>
      <c r="GPE318" s="1"/>
      <c r="GPF318" s="1"/>
      <c r="GPG318" s="1"/>
      <c r="GPH318" s="1"/>
      <c r="GPI318" s="1"/>
      <c r="GPJ318" s="1"/>
      <c r="GPK318" s="1"/>
      <c r="GPL318" s="1"/>
      <c r="GPM318" s="1"/>
      <c r="GPN318" s="1"/>
      <c r="GPO318" s="1"/>
      <c r="GPP318" s="1"/>
      <c r="GPQ318" s="1"/>
      <c r="GPR318" s="1"/>
      <c r="GPS318" s="1"/>
      <c r="GPT318" s="1"/>
      <c r="GPU318" s="1"/>
      <c r="GPV318" s="1"/>
      <c r="GPW318" s="1"/>
      <c r="GPX318" s="1"/>
      <c r="GPY318" s="1"/>
      <c r="GPZ318" s="1"/>
      <c r="GQA318" s="1"/>
      <c r="GQB318" s="1"/>
      <c r="GQC318" s="1"/>
      <c r="GQD318" s="1"/>
      <c r="GQE318" s="1"/>
      <c r="GQF318" s="1"/>
      <c r="GQG318" s="1"/>
      <c r="GQH318" s="1"/>
      <c r="GQI318" s="1"/>
      <c r="GQJ318" s="1"/>
      <c r="GQK318" s="1"/>
      <c r="GQL318" s="1"/>
      <c r="GQM318" s="1"/>
      <c r="GQN318" s="1"/>
      <c r="GQO318" s="1"/>
      <c r="GQP318" s="1"/>
      <c r="GQQ318" s="1"/>
      <c r="GQR318" s="1"/>
      <c r="GQS318" s="1"/>
      <c r="GQT318" s="1"/>
      <c r="GQU318" s="1"/>
      <c r="GQV318" s="1"/>
      <c r="GQW318" s="1"/>
      <c r="GQX318" s="1"/>
      <c r="GQY318" s="1"/>
      <c r="GQZ318" s="1"/>
      <c r="GRA318" s="1"/>
      <c r="GRB318" s="1"/>
      <c r="GRC318" s="1"/>
      <c r="GRD318" s="1"/>
      <c r="GRE318" s="1"/>
      <c r="GRF318" s="1"/>
      <c r="GRG318" s="1"/>
      <c r="GRH318" s="1"/>
      <c r="GRI318" s="1"/>
      <c r="GRJ318" s="1"/>
      <c r="GRK318" s="1"/>
      <c r="GRL318" s="1"/>
      <c r="GRM318" s="1"/>
      <c r="GRN318" s="1"/>
      <c r="GRO318" s="1"/>
      <c r="GRP318" s="1"/>
      <c r="GRQ318" s="1"/>
      <c r="GRR318" s="1"/>
      <c r="GRS318" s="1"/>
      <c r="GRT318" s="1"/>
      <c r="GRU318" s="1"/>
      <c r="GRV318" s="1"/>
      <c r="GRW318" s="1"/>
      <c r="GRX318" s="1"/>
      <c r="GRY318" s="1"/>
      <c r="GRZ318" s="1"/>
      <c r="GSA318" s="1"/>
      <c r="GSB318" s="1"/>
      <c r="GSC318" s="1"/>
      <c r="GSD318" s="1"/>
      <c r="GSE318" s="1"/>
      <c r="GSF318" s="1"/>
      <c r="GSG318" s="1"/>
      <c r="GSH318" s="1"/>
      <c r="GSI318" s="1"/>
      <c r="GSJ318" s="1"/>
      <c r="GSK318" s="1"/>
      <c r="GSL318" s="1"/>
      <c r="GSM318" s="1"/>
      <c r="GSN318" s="1"/>
      <c r="GSO318" s="1"/>
      <c r="GSP318" s="1"/>
      <c r="GSQ318" s="1"/>
      <c r="GSR318" s="1"/>
      <c r="GSS318" s="1"/>
      <c r="GST318" s="1"/>
      <c r="GSU318" s="1"/>
      <c r="GSV318" s="1"/>
      <c r="GSW318" s="1"/>
      <c r="GSX318" s="1"/>
      <c r="GSY318" s="1"/>
      <c r="GSZ318" s="1"/>
      <c r="GTA318" s="1"/>
      <c r="GTB318" s="1"/>
      <c r="GTC318" s="1"/>
      <c r="GTD318" s="1"/>
      <c r="GTE318" s="1"/>
      <c r="GTF318" s="1"/>
      <c r="GTG318" s="1"/>
      <c r="GTH318" s="1"/>
      <c r="GTI318" s="1"/>
      <c r="GTJ318" s="1"/>
      <c r="GTK318" s="1"/>
      <c r="GTL318" s="1"/>
      <c r="GTM318" s="1"/>
      <c r="GTN318" s="1"/>
      <c r="GTO318" s="1"/>
      <c r="GTP318" s="1"/>
      <c r="GTQ318" s="1"/>
      <c r="GTR318" s="1"/>
      <c r="GTS318" s="1"/>
      <c r="GTT318" s="1"/>
      <c r="GTU318" s="1"/>
      <c r="GTV318" s="1"/>
      <c r="GTW318" s="1"/>
      <c r="GTX318" s="1"/>
      <c r="GTY318" s="1"/>
      <c r="GTZ318" s="1"/>
      <c r="GUA318" s="1"/>
      <c r="GUB318" s="1"/>
      <c r="GUC318" s="1"/>
      <c r="GUD318" s="1"/>
      <c r="GUE318" s="1"/>
      <c r="GUF318" s="1"/>
      <c r="GUG318" s="1"/>
      <c r="GUH318" s="1"/>
      <c r="GUI318" s="1"/>
      <c r="GUJ318" s="1"/>
      <c r="GUK318" s="1"/>
      <c r="GUL318" s="1"/>
      <c r="GUM318" s="1"/>
      <c r="GUN318" s="1"/>
      <c r="GUO318" s="1"/>
      <c r="GUP318" s="1"/>
      <c r="GUQ318" s="1"/>
      <c r="GUR318" s="1"/>
      <c r="GUS318" s="1"/>
      <c r="GUT318" s="1"/>
      <c r="GUU318" s="1"/>
      <c r="GUV318" s="1"/>
      <c r="GUW318" s="1"/>
      <c r="GUX318" s="1"/>
      <c r="GUY318" s="1"/>
      <c r="GUZ318" s="1"/>
      <c r="GVA318" s="1"/>
      <c r="GVB318" s="1"/>
      <c r="GVC318" s="1"/>
      <c r="GVD318" s="1"/>
      <c r="GVE318" s="1"/>
      <c r="GVF318" s="1"/>
      <c r="GVG318" s="1"/>
      <c r="GVH318" s="1"/>
      <c r="GVI318" s="1"/>
      <c r="GVJ318" s="1"/>
      <c r="GVK318" s="1"/>
      <c r="GVL318" s="1"/>
      <c r="GVM318" s="1"/>
      <c r="GVN318" s="1"/>
      <c r="GVO318" s="1"/>
      <c r="GVP318" s="1"/>
      <c r="GVQ318" s="1"/>
      <c r="GVR318" s="1"/>
      <c r="GVS318" s="1"/>
      <c r="GVT318" s="1"/>
      <c r="GVU318" s="1"/>
      <c r="GVV318" s="1"/>
      <c r="GVW318" s="1"/>
      <c r="GVX318" s="1"/>
      <c r="GVY318" s="1"/>
      <c r="GVZ318" s="1"/>
      <c r="GWA318" s="1"/>
      <c r="GWB318" s="1"/>
      <c r="GWC318" s="1"/>
      <c r="GWD318" s="1"/>
      <c r="GWE318" s="1"/>
      <c r="GWF318" s="1"/>
      <c r="GWG318" s="1"/>
      <c r="GWH318" s="1"/>
      <c r="GWI318" s="1"/>
      <c r="GWJ318" s="1"/>
      <c r="GWK318" s="1"/>
      <c r="GWL318" s="1"/>
      <c r="GWM318" s="1"/>
      <c r="GWN318" s="1"/>
      <c r="GWO318" s="1"/>
      <c r="GWP318" s="1"/>
      <c r="GWQ318" s="1"/>
      <c r="GWR318" s="1"/>
      <c r="GWS318" s="1"/>
      <c r="GWT318" s="1"/>
      <c r="GWU318" s="1"/>
      <c r="GWV318" s="1"/>
      <c r="GWW318" s="1"/>
      <c r="GWX318" s="1"/>
      <c r="GWY318" s="1"/>
      <c r="GWZ318" s="1"/>
      <c r="GXA318" s="1"/>
      <c r="GXB318" s="1"/>
      <c r="GXC318" s="1"/>
      <c r="GXD318" s="1"/>
      <c r="GXE318" s="1"/>
      <c r="GXF318" s="1"/>
      <c r="GXG318" s="1"/>
      <c r="GXH318" s="1"/>
      <c r="GXI318" s="1"/>
      <c r="GXJ318" s="1"/>
      <c r="GXK318" s="1"/>
      <c r="GXL318" s="1"/>
      <c r="GXM318" s="1"/>
      <c r="GXN318" s="1"/>
      <c r="GXO318" s="1"/>
      <c r="GXP318" s="1"/>
      <c r="GXQ318" s="1"/>
      <c r="GXR318" s="1"/>
      <c r="GXS318" s="1"/>
      <c r="GXT318" s="1"/>
      <c r="GXU318" s="1"/>
      <c r="GXV318" s="1"/>
      <c r="GXW318" s="1"/>
      <c r="GXX318" s="1"/>
      <c r="GXY318" s="1"/>
      <c r="GXZ318" s="1"/>
      <c r="GYA318" s="1"/>
      <c r="GYB318" s="1"/>
      <c r="GYC318" s="1"/>
      <c r="GYD318" s="1"/>
      <c r="GYE318" s="1"/>
      <c r="GYF318" s="1"/>
      <c r="GYG318" s="1"/>
      <c r="GYH318" s="1"/>
      <c r="GYI318" s="1"/>
      <c r="GYJ318" s="1"/>
      <c r="GYK318" s="1"/>
      <c r="GYL318" s="1"/>
      <c r="GYM318" s="1"/>
      <c r="GYN318" s="1"/>
      <c r="GYO318" s="1"/>
      <c r="GYP318" s="1"/>
      <c r="GYQ318" s="1"/>
      <c r="GYR318" s="1"/>
      <c r="GYS318" s="1"/>
      <c r="GYT318" s="1"/>
      <c r="GYU318" s="1"/>
      <c r="GYV318" s="1"/>
      <c r="GYW318" s="1"/>
      <c r="GYX318" s="1"/>
      <c r="GYY318" s="1"/>
      <c r="GYZ318" s="1"/>
      <c r="GZA318" s="1"/>
      <c r="GZB318" s="1"/>
      <c r="GZC318" s="1"/>
      <c r="GZD318" s="1"/>
      <c r="GZE318" s="1"/>
      <c r="GZF318" s="1"/>
      <c r="GZG318" s="1"/>
      <c r="GZH318" s="1"/>
      <c r="GZI318" s="1"/>
      <c r="GZJ318" s="1"/>
      <c r="GZK318" s="1"/>
      <c r="GZL318" s="1"/>
      <c r="GZM318" s="1"/>
      <c r="GZN318" s="1"/>
      <c r="GZO318" s="1"/>
      <c r="GZP318" s="1"/>
      <c r="GZQ318" s="1"/>
      <c r="GZR318" s="1"/>
      <c r="GZS318" s="1"/>
      <c r="GZT318" s="1"/>
      <c r="GZU318" s="1"/>
      <c r="GZV318" s="1"/>
      <c r="GZW318" s="1"/>
      <c r="GZX318" s="1"/>
      <c r="GZY318" s="1"/>
      <c r="GZZ318" s="1"/>
      <c r="HAA318" s="1"/>
      <c r="HAB318" s="1"/>
      <c r="HAC318" s="1"/>
      <c r="HAD318" s="1"/>
      <c r="HAE318" s="1"/>
      <c r="HAF318" s="1"/>
      <c r="HAG318" s="1"/>
      <c r="HAH318" s="1"/>
      <c r="HAI318" s="1"/>
      <c r="HAJ318" s="1"/>
      <c r="HAK318" s="1"/>
      <c r="HAL318" s="1"/>
      <c r="HAM318" s="1"/>
      <c r="HAN318" s="1"/>
      <c r="HAO318" s="1"/>
      <c r="HAP318" s="1"/>
      <c r="HAQ318" s="1"/>
      <c r="HAR318" s="1"/>
      <c r="HAS318" s="1"/>
      <c r="HAT318" s="1"/>
      <c r="HAU318" s="1"/>
      <c r="HAV318" s="1"/>
      <c r="HAW318" s="1"/>
      <c r="HAX318" s="1"/>
      <c r="HAY318" s="1"/>
      <c r="HAZ318" s="1"/>
      <c r="HBA318" s="1"/>
      <c r="HBB318" s="1"/>
      <c r="HBC318" s="1"/>
      <c r="HBD318" s="1"/>
      <c r="HBE318" s="1"/>
      <c r="HBF318" s="1"/>
      <c r="HBG318" s="1"/>
      <c r="HBH318" s="1"/>
      <c r="HBI318" s="1"/>
      <c r="HBJ318" s="1"/>
      <c r="HBK318" s="1"/>
      <c r="HBL318" s="1"/>
      <c r="HBM318" s="1"/>
      <c r="HBN318" s="1"/>
      <c r="HBO318" s="1"/>
      <c r="HBP318" s="1"/>
      <c r="HBQ318" s="1"/>
      <c r="HBR318" s="1"/>
      <c r="HBS318" s="1"/>
      <c r="HBT318" s="1"/>
      <c r="HBU318" s="1"/>
      <c r="HBV318" s="1"/>
      <c r="HBW318" s="1"/>
      <c r="HBX318" s="1"/>
      <c r="HBY318" s="1"/>
      <c r="HBZ318" s="1"/>
      <c r="HCA318" s="1"/>
      <c r="HCB318" s="1"/>
      <c r="HCC318" s="1"/>
      <c r="HCD318" s="1"/>
      <c r="HCE318" s="1"/>
      <c r="HCF318" s="1"/>
      <c r="HCG318" s="1"/>
      <c r="HCH318" s="1"/>
      <c r="HCI318" s="1"/>
      <c r="HCJ318" s="1"/>
      <c r="HCK318" s="1"/>
      <c r="HCL318" s="1"/>
      <c r="HCM318" s="1"/>
      <c r="HCN318" s="1"/>
      <c r="HCO318" s="1"/>
      <c r="HCP318" s="1"/>
      <c r="HCQ318" s="1"/>
      <c r="HCR318" s="1"/>
      <c r="HCS318" s="1"/>
      <c r="HCT318" s="1"/>
      <c r="HCU318" s="1"/>
      <c r="HCV318" s="1"/>
      <c r="HCW318" s="1"/>
      <c r="HCX318" s="1"/>
      <c r="HCY318" s="1"/>
      <c r="HCZ318" s="1"/>
      <c r="HDA318" s="1"/>
      <c r="HDB318" s="1"/>
      <c r="HDC318" s="1"/>
      <c r="HDD318" s="1"/>
      <c r="HDE318" s="1"/>
      <c r="HDF318" s="1"/>
      <c r="HDG318" s="1"/>
      <c r="HDH318" s="1"/>
      <c r="HDI318" s="1"/>
      <c r="HDJ318" s="1"/>
      <c r="HDK318" s="1"/>
      <c r="HDL318" s="1"/>
      <c r="HDM318" s="1"/>
      <c r="HDN318" s="1"/>
      <c r="HDO318" s="1"/>
      <c r="HDP318" s="1"/>
      <c r="HDQ318" s="1"/>
      <c r="HDR318" s="1"/>
      <c r="HDS318" s="1"/>
      <c r="HDT318" s="1"/>
      <c r="HDU318" s="1"/>
      <c r="HDV318" s="1"/>
      <c r="HDW318" s="1"/>
      <c r="HDX318" s="1"/>
      <c r="HDY318" s="1"/>
      <c r="HDZ318" s="1"/>
      <c r="HEA318" s="1"/>
      <c r="HEB318" s="1"/>
      <c r="HEC318" s="1"/>
      <c r="HED318" s="1"/>
      <c r="HEE318" s="1"/>
      <c r="HEF318" s="1"/>
      <c r="HEG318" s="1"/>
      <c r="HEH318" s="1"/>
      <c r="HEI318" s="1"/>
      <c r="HEJ318" s="1"/>
      <c r="HEK318" s="1"/>
      <c r="HEL318" s="1"/>
      <c r="HEM318" s="1"/>
      <c r="HEN318" s="1"/>
      <c r="HEO318" s="1"/>
      <c r="HEP318" s="1"/>
      <c r="HEQ318" s="1"/>
      <c r="HER318" s="1"/>
      <c r="HES318" s="1"/>
      <c r="HET318" s="1"/>
      <c r="HEU318" s="1"/>
      <c r="HEV318" s="1"/>
      <c r="HEW318" s="1"/>
      <c r="HEX318" s="1"/>
      <c r="HEY318" s="1"/>
      <c r="HEZ318" s="1"/>
      <c r="HFA318" s="1"/>
      <c r="HFB318" s="1"/>
      <c r="HFC318" s="1"/>
      <c r="HFD318" s="1"/>
      <c r="HFE318" s="1"/>
      <c r="HFF318" s="1"/>
      <c r="HFG318" s="1"/>
      <c r="HFH318" s="1"/>
      <c r="HFI318" s="1"/>
      <c r="HFJ318" s="1"/>
      <c r="HFK318" s="1"/>
      <c r="HFL318" s="1"/>
      <c r="HFM318" s="1"/>
      <c r="HFN318" s="1"/>
      <c r="HFO318" s="1"/>
      <c r="HFP318" s="1"/>
      <c r="HFQ318" s="1"/>
      <c r="HFR318" s="1"/>
      <c r="HFS318" s="1"/>
      <c r="HFT318" s="1"/>
      <c r="HFU318" s="1"/>
      <c r="HFV318" s="1"/>
      <c r="HFW318" s="1"/>
      <c r="HFX318" s="1"/>
      <c r="HFY318" s="1"/>
      <c r="HFZ318" s="1"/>
      <c r="HGA318" s="1"/>
      <c r="HGB318" s="1"/>
      <c r="HGC318" s="1"/>
      <c r="HGD318" s="1"/>
      <c r="HGE318" s="1"/>
      <c r="HGF318" s="1"/>
      <c r="HGG318" s="1"/>
      <c r="HGH318" s="1"/>
      <c r="HGI318" s="1"/>
      <c r="HGJ318" s="1"/>
      <c r="HGK318" s="1"/>
      <c r="HGL318" s="1"/>
      <c r="HGM318" s="1"/>
      <c r="HGN318" s="1"/>
      <c r="HGO318" s="1"/>
      <c r="HGP318" s="1"/>
      <c r="HGQ318" s="1"/>
      <c r="HGR318" s="1"/>
      <c r="HGS318" s="1"/>
      <c r="HGT318" s="1"/>
      <c r="HGU318" s="1"/>
      <c r="HGV318" s="1"/>
      <c r="HGW318" s="1"/>
      <c r="HGX318" s="1"/>
      <c r="HGY318" s="1"/>
      <c r="HGZ318" s="1"/>
      <c r="HHA318" s="1"/>
      <c r="HHB318" s="1"/>
      <c r="HHC318" s="1"/>
      <c r="HHD318" s="1"/>
      <c r="HHE318" s="1"/>
      <c r="HHF318" s="1"/>
      <c r="HHG318" s="1"/>
      <c r="HHH318" s="1"/>
      <c r="HHI318" s="1"/>
      <c r="HHJ318" s="1"/>
      <c r="HHK318" s="1"/>
      <c r="HHL318" s="1"/>
      <c r="HHM318" s="1"/>
      <c r="HHN318" s="1"/>
      <c r="HHO318" s="1"/>
      <c r="HHP318" s="1"/>
      <c r="HHQ318" s="1"/>
      <c r="HHR318" s="1"/>
      <c r="HHS318" s="1"/>
      <c r="HHT318" s="1"/>
      <c r="HHU318" s="1"/>
      <c r="HHV318" s="1"/>
      <c r="HHW318" s="1"/>
      <c r="HHX318" s="1"/>
      <c r="HHY318" s="1"/>
      <c r="HHZ318" s="1"/>
      <c r="HIA318" s="1"/>
      <c r="HIB318" s="1"/>
      <c r="HIC318" s="1"/>
      <c r="HID318" s="1"/>
      <c r="HIE318" s="1"/>
      <c r="HIF318" s="1"/>
      <c r="HIG318" s="1"/>
      <c r="HIH318" s="1"/>
      <c r="HII318" s="1"/>
      <c r="HIJ318" s="1"/>
      <c r="HIK318" s="1"/>
      <c r="HIL318" s="1"/>
      <c r="HIM318" s="1"/>
      <c r="HIN318" s="1"/>
      <c r="HIO318" s="1"/>
      <c r="HIP318" s="1"/>
      <c r="HIQ318" s="1"/>
      <c r="HIR318" s="1"/>
      <c r="HIS318" s="1"/>
      <c r="HIT318" s="1"/>
      <c r="HIU318" s="1"/>
      <c r="HIV318" s="1"/>
      <c r="HIW318" s="1"/>
      <c r="HIX318" s="1"/>
      <c r="HIY318" s="1"/>
      <c r="HIZ318" s="1"/>
      <c r="HJA318" s="1"/>
      <c r="HJB318" s="1"/>
      <c r="HJC318" s="1"/>
      <c r="HJD318" s="1"/>
      <c r="HJE318" s="1"/>
      <c r="HJF318" s="1"/>
      <c r="HJG318" s="1"/>
      <c r="HJH318" s="1"/>
      <c r="HJI318" s="1"/>
      <c r="HJJ318" s="1"/>
      <c r="HJK318" s="1"/>
      <c r="HJL318" s="1"/>
      <c r="HJM318" s="1"/>
      <c r="HJN318" s="1"/>
      <c r="HJO318" s="1"/>
      <c r="HJP318" s="1"/>
      <c r="HJQ318" s="1"/>
      <c r="HJR318" s="1"/>
      <c r="HJS318" s="1"/>
      <c r="HJT318" s="1"/>
      <c r="HJU318" s="1"/>
      <c r="HJV318" s="1"/>
      <c r="HJW318" s="1"/>
      <c r="HJX318" s="1"/>
      <c r="HJY318" s="1"/>
      <c r="HJZ318" s="1"/>
      <c r="HKA318" s="1"/>
      <c r="HKB318" s="1"/>
      <c r="HKC318" s="1"/>
      <c r="HKD318" s="1"/>
      <c r="HKE318" s="1"/>
      <c r="HKF318" s="1"/>
      <c r="HKG318" s="1"/>
      <c r="HKH318" s="1"/>
      <c r="HKI318" s="1"/>
      <c r="HKJ318" s="1"/>
      <c r="HKK318" s="1"/>
      <c r="HKL318" s="1"/>
      <c r="HKM318" s="1"/>
      <c r="HKN318" s="1"/>
      <c r="HKO318" s="1"/>
      <c r="HKP318" s="1"/>
      <c r="HKQ318" s="1"/>
      <c r="HKR318" s="1"/>
      <c r="HKS318" s="1"/>
      <c r="HKT318" s="1"/>
      <c r="HKU318" s="1"/>
      <c r="HKV318" s="1"/>
      <c r="HKW318" s="1"/>
      <c r="HKX318" s="1"/>
      <c r="HKY318" s="1"/>
      <c r="HKZ318" s="1"/>
      <c r="HLA318" s="1"/>
      <c r="HLB318" s="1"/>
      <c r="HLC318" s="1"/>
      <c r="HLD318" s="1"/>
      <c r="HLE318" s="1"/>
      <c r="HLF318" s="1"/>
      <c r="HLG318" s="1"/>
      <c r="HLH318" s="1"/>
      <c r="HLI318" s="1"/>
      <c r="HLJ318" s="1"/>
      <c r="HLK318" s="1"/>
      <c r="HLL318" s="1"/>
      <c r="HLM318" s="1"/>
      <c r="HLN318" s="1"/>
      <c r="HLO318" s="1"/>
      <c r="HLP318" s="1"/>
      <c r="HLQ318" s="1"/>
      <c r="HLR318" s="1"/>
      <c r="HLS318" s="1"/>
      <c r="HLT318" s="1"/>
      <c r="HLU318" s="1"/>
      <c r="HLV318" s="1"/>
      <c r="HLW318" s="1"/>
      <c r="HLX318" s="1"/>
      <c r="HLY318" s="1"/>
      <c r="HLZ318" s="1"/>
      <c r="HMA318" s="1"/>
      <c r="HMB318" s="1"/>
      <c r="HMC318" s="1"/>
      <c r="HMD318" s="1"/>
      <c r="HME318" s="1"/>
      <c r="HMF318" s="1"/>
      <c r="HMG318" s="1"/>
      <c r="HMH318" s="1"/>
      <c r="HMI318" s="1"/>
      <c r="HMJ318" s="1"/>
      <c r="HMK318" s="1"/>
      <c r="HML318" s="1"/>
      <c r="HMM318" s="1"/>
      <c r="HMN318" s="1"/>
      <c r="HMO318" s="1"/>
      <c r="HMP318" s="1"/>
      <c r="HMQ318" s="1"/>
      <c r="HMR318" s="1"/>
      <c r="HMS318" s="1"/>
      <c r="HMT318" s="1"/>
      <c r="HMU318" s="1"/>
      <c r="HMV318" s="1"/>
      <c r="HMW318" s="1"/>
      <c r="HMX318" s="1"/>
      <c r="HMY318" s="1"/>
      <c r="HMZ318" s="1"/>
      <c r="HNA318" s="1"/>
      <c r="HNB318" s="1"/>
      <c r="HNC318" s="1"/>
      <c r="HND318" s="1"/>
      <c r="HNE318" s="1"/>
      <c r="HNF318" s="1"/>
      <c r="HNG318" s="1"/>
      <c r="HNH318" s="1"/>
      <c r="HNI318" s="1"/>
      <c r="HNJ318" s="1"/>
      <c r="HNK318" s="1"/>
      <c r="HNL318" s="1"/>
      <c r="HNM318" s="1"/>
      <c r="HNN318" s="1"/>
      <c r="HNO318" s="1"/>
      <c r="HNP318" s="1"/>
      <c r="HNQ318" s="1"/>
      <c r="HNR318" s="1"/>
      <c r="HNS318" s="1"/>
      <c r="HNT318" s="1"/>
      <c r="HNU318" s="1"/>
      <c r="HNV318" s="1"/>
      <c r="HNW318" s="1"/>
      <c r="HNX318" s="1"/>
      <c r="HNY318" s="1"/>
      <c r="HNZ318" s="1"/>
      <c r="HOA318" s="1"/>
      <c r="HOB318" s="1"/>
      <c r="HOC318" s="1"/>
      <c r="HOD318" s="1"/>
      <c r="HOE318" s="1"/>
      <c r="HOF318" s="1"/>
      <c r="HOG318" s="1"/>
      <c r="HOH318" s="1"/>
      <c r="HOI318" s="1"/>
      <c r="HOJ318" s="1"/>
      <c r="HOK318" s="1"/>
      <c r="HOL318" s="1"/>
      <c r="HOM318" s="1"/>
      <c r="HON318" s="1"/>
      <c r="HOO318" s="1"/>
      <c r="HOP318" s="1"/>
      <c r="HOQ318" s="1"/>
      <c r="HOR318" s="1"/>
      <c r="HOS318" s="1"/>
      <c r="HOT318" s="1"/>
      <c r="HOU318" s="1"/>
      <c r="HOV318" s="1"/>
      <c r="HOW318" s="1"/>
      <c r="HOX318" s="1"/>
      <c r="HOY318" s="1"/>
      <c r="HOZ318" s="1"/>
      <c r="HPA318" s="1"/>
      <c r="HPB318" s="1"/>
      <c r="HPC318" s="1"/>
      <c r="HPD318" s="1"/>
      <c r="HPE318" s="1"/>
      <c r="HPF318" s="1"/>
      <c r="HPG318" s="1"/>
      <c r="HPH318" s="1"/>
      <c r="HPI318" s="1"/>
      <c r="HPJ318" s="1"/>
      <c r="HPK318" s="1"/>
      <c r="HPL318" s="1"/>
      <c r="HPM318" s="1"/>
      <c r="HPN318" s="1"/>
      <c r="HPO318" s="1"/>
      <c r="HPP318" s="1"/>
      <c r="HPQ318" s="1"/>
      <c r="HPR318" s="1"/>
      <c r="HPS318" s="1"/>
      <c r="HPT318" s="1"/>
      <c r="HPU318" s="1"/>
      <c r="HPV318" s="1"/>
      <c r="HPW318" s="1"/>
      <c r="HPX318" s="1"/>
      <c r="HPY318" s="1"/>
      <c r="HPZ318" s="1"/>
      <c r="HQA318" s="1"/>
      <c r="HQB318" s="1"/>
      <c r="HQC318" s="1"/>
      <c r="HQD318" s="1"/>
      <c r="HQE318" s="1"/>
      <c r="HQF318" s="1"/>
      <c r="HQG318" s="1"/>
      <c r="HQH318" s="1"/>
      <c r="HQI318" s="1"/>
      <c r="HQJ318" s="1"/>
      <c r="HQK318" s="1"/>
      <c r="HQL318" s="1"/>
      <c r="HQM318" s="1"/>
      <c r="HQN318" s="1"/>
      <c r="HQO318" s="1"/>
      <c r="HQP318" s="1"/>
      <c r="HQQ318" s="1"/>
      <c r="HQR318" s="1"/>
      <c r="HQS318" s="1"/>
      <c r="HQT318" s="1"/>
      <c r="HQU318" s="1"/>
      <c r="HQV318" s="1"/>
      <c r="HQW318" s="1"/>
      <c r="HQX318" s="1"/>
      <c r="HQY318" s="1"/>
      <c r="HQZ318" s="1"/>
      <c r="HRA318" s="1"/>
      <c r="HRB318" s="1"/>
      <c r="HRC318" s="1"/>
      <c r="HRD318" s="1"/>
      <c r="HRE318" s="1"/>
      <c r="HRF318" s="1"/>
      <c r="HRG318" s="1"/>
      <c r="HRH318" s="1"/>
      <c r="HRI318" s="1"/>
      <c r="HRJ318" s="1"/>
      <c r="HRK318" s="1"/>
      <c r="HRL318" s="1"/>
      <c r="HRM318" s="1"/>
      <c r="HRN318" s="1"/>
      <c r="HRO318" s="1"/>
      <c r="HRP318" s="1"/>
      <c r="HRQ318" s="1"/>
      <c r="HRR318" s="1"/>
      <c r="HRS318" s="1"/>
      <c r="HRT318" s="1"/>
      <c r="HRU318" s="1"/>
      <c r="HRV318" s="1"/>
      <c r="HRW318" s="1"/>
      <c r="HRX318" s="1"/>
      <c r="HRY318" s="1"/>
      <c r="HRZ318" s="1"/>
      <c r="HSA318" s="1"/>
      <c r="HSB318" s="1"/>
      <c r="HSC318" s="1"/>
      <c r="HSD318" s="1"/>
      <c r="HSE318" s="1"/>
      <c r="HSF318" s="1"/>
      <c r="HSG318" s="1"/>
      <c r="HSH318" s="1"/>
      <c r="HSI318" s="1"/>
      <c r="HSJ318" s="1"/>
      <c r="HSK318" s="1"/>
      <c r="HSL318" s="1"/>
      <c r="HSM318" s="1"/>
      <c r="HSN318" s="1"/>
      <c r="HSO318" s="1"/>
      <c r="HSP318" s="1"/>
      <c r="HSQ318" s="1"/>
      <c r="HSR318" s="1"/>
      <c r="HSS318" s="1"/>
      <c r="HST318" s="1"/>
      <c r="HSU318" s="1"/>
      <c r="HSV318" s="1"/>
      <c r="HSW318" s="1"/>
      <c r="HSX318" s="1"/>
      <c r="HSY318" s="1"/>
      <c r="HSZ318" s="1"/>
      <c r="HTA318" s="1"/>
      <c r="HTB318" s="1"/>
      <c r="HTC318" s="1"/>
      <c r="HTD318" s="1"/>
      <c r="HTE318" s="1"/>
      <c r="HTF318" s="1"/>
      <c r="HTG318" s="1"/>
      <c r="HTH318" s="1"/>
      <c r="HTI318" s="1"/>
      <c r="HTJ318" s="1"/>
      <c r="HTK318" s="1"/>
      <c r="HTL318" s="1"/>
      <c r="HTM318" s="1"/>
      <c r="HTN318" s="1"/>
      <c r="HTO318" s="1"/>
      <c r="HTP318" s="1"/>
      <c r="HTQ318" s="1"/>
      <c r="HTR318" s="1"/>
      <c r="HTS318" s="1"/>
      <c r="HTT318" s="1"/>
      <c r="HTU318" s="1"/>
      <c r="HTV318" s="1"/>
      <c r="HTW318" s="1"/>
      <c r="HTX318" s="1"/>
      <c r="HTY318" s="1"/>
      <c r="HTZ318" s="1"/>
      <c r="HUA318" s="1"/>
      <c r="HUB318" s="1"/>
      <c r="HUC318" s="1"/>
      <c r="HUD318" s="1"/>
      <c r="HUE318" s="1"/>
      <c r="HUF318" s="1"/>
      <c r="HUG318" s="1"/>
      <c r="HUH318" s="1"/>
      <c r="HUI318" s="1"/>
      <c r="HUJ318" s="1"/>
      <c r="HUK318" s="1"/>
      <c r="HUL318" s="1"/>
      <c r="HUM318" s="1"/>
      <c r="HUN318" s="1"/>
      <c r="HUO318" s="1"/>
      <c r="HUP318" s="1"/>
      <c r="HUQ318" s="1"/>
      <c r="HUR318" s="1"/>
      <c r="HUS318" s="1"/>
      <c r="HUT318" s="1"/>
      <c r="HUU318" s="1"/>
      <c r="HUV318" s="1"/>
      <c r="HUW318" s="1"/>
      <c r="HUX318" s="1"/>
      <c r="HUY318" s="1"/>
      <c r="HUZ318" s="1"/>
      <c r="HVA318" s="1"/>
      <c r="HVB318" s="1"/>
      <c r="HVC318" s="1"/>
      <c r="HVD318" s="1"/>
      <c r="HVE318" s="1"/>
      <c r="HVF318" s="1"/>
      <c r="HVG318" s="1"/>
      <c r="HVH318" s="1"/>
      <c r="HVI318" s="1"/>
      <c r="HVJ318" s="1"/>
      <c r="HVK318" s="1"/>
      <c r="HVL318" s="1"/>
      <c r="HVM318" s="1"/>
      <c r="HVN318" s="1"/>
      <c r="HVO318" s="1"/>
      <c r="HVP318" s="1"/>
      <c r="HVQ318" s="1"/>
      <c r="HVR318" s="1"/>
      <c r="HVS318" s="1"/>
      <c r="HVT318" s="1"/>
      <c r="HVU318" s="1"/>
      <c r="HVV318" s="1"/>
      <c r="HVW318" s="1"/>
      <c r="HVX318" s="1"/>
      <c r="HVY318" s="1"/>
      <c r="HVZ318" s="1"/>
      <c r="HWA318" s="1"/>
      <c r="HWB318" s="1"/>
      <c r="HWC318" s="1"/>
      <c r="HWD318" s="1"/>
      <c r="HWE318" s="1"/>
      <c r="HWF318" s="1"/>
      <c r="HWG318" s="1"/>
      <c r="HWH318" s="1"/>
      <c r="HWI318" s="1"/>
      <c r="HWJ318" s="1"/>
      <c r="HWK318" s="1"/>
      <c r="HWL318" s="1"/>
      <c r="HWM318" s="1"/>
      <c r="HWN318" s="1"/>
      <c r="HWO318" s="1"/>
      <c r="HWP318" s="1"/>
      <c r="HWQ318" s="1"/>
      <c r="HWR318" s="1"/>
      <c r="HWS318" s="1"/>
      <c r="HWT318" s="1"/>
      <c r="HWU318" s="1"/>
      <c r="HWV318" s="1"/>
      <c r="HWW318" s="1"/>
      <c r="HWX318" s="1"/>
      <c r="HWY318" s="1"/>
      <c r="HWZ318" s="1"/>
      <c r="HXA318" s="1"/>
      <c r="HXB318" s="1"/>
      <c r="HXC318" s="1"/>
      <c r="HXD318" s="1"/>
      <c r="HXE318" s="1"/>
      <c r="HXF318" s="1"/>
      <c r="HXG318" s="1"/>
      <c r="HXH318" s="1"/>
      <c r="HXI318" s="1"/>
      <c r="HXJ318" s="1"/>
      <c r="HXK318" s="1"/>
      <c r="HXL318" s="1"/>
      <c r="HXM318" s="1"/>
      <c r="HXN318" s="1"/>
      <c r="HXO318" s="1"/>
      <c r="HXP318" s="1"/>
      <c r="HXQ318" s="1"/>
      <c r="HXR318" s="1"/>
      <c r="HXS318" s="1"/>
      <c r="HXT318" s="1"/>
      <c r="HXU318" s="1"/>
      <c r="HXV318" s="1"/>
      <c r="HXW318" s="1"/>
      <c r="HXX318" s="1"/>
      <c r="HXY318" s="1"/>
      <c r="HXZ318" s="1"/>
      <c r="HYA318" s="1"/>
      <c r="HYB318" s="1"/>
      <c r="HYC318" s="1"/>
      <c r="HYD318" s="1"/>
      <c r="HYE318" s="1"/>
      <c r="HYF318" s="1"/>
      <c r="HYG318" s="1"/>
      <c r="HYH318" s="1"/>
      <c r="HYI318" s="1"/>
      <c r="HYJ318" s="1"/>
      <c r="HYK318" s="1"/>
      <c r="HYL318" s="1"/>
      <c r="HYM318" s="1"/>
      <c r="HYN318" s="1"/>
      <c r="HYO318" s="1"/>
      <c r="HYP318" s="1"/>
      <c r="HYQ318" s="1"/>
      <c r="HYR318" s="1"/>
      <c r="HYS318" s="1"/>
      <c r="HYT318" s="1"/>
      <c r="HYU318" s="1"/>
      <c r="HYV318" s="1"/>
      <c r="HYW318" s="1"/>
      <c r="HYX318" s="1"/>
      <c r="HYY318" s="1"/>
      <c r="HYZ318" s="1"/>
      <c r="HZA318" s="1"/>
      <c r="HZB318" s="1"/>
      <c r="HZC318" s="1"/>
      <c r="HZD318" s="1"/>
      <c r="HZE318" s="1"/>
      <c r="HZF318" s="1"/>
      <c r="HZG318" s="1"/>
      <c r="HZH318" s="1"/>
      <c r="HZI318" s="1"/>
      <c r="HZJ318" s="1"/>
      <c r="HZK318" s="1"/>
      <c r="HZL318" s="1"/>
      <c r="HZM318" s="1"/>
      <c r="HZN318" s="1"/>
      <c r="HZO318" s="1"/>
      <c r="HZP318" s="1"/>
      <c r="HZQ318" s="1"/>
      <c r="HZR318" s="1"/>
      <c r="HZS318" s="1"/>
      <c r="HZT318" s="1"/>
      <c r="HZU318" s="1"/>
      <c r="HZV318" s="1"/>
      <c r="HZW318" s="1"/>
      <c r="HZX318" s="1"/>
      <c r="HZY318" s="1"/>
      <c r="HZZ318" s="1"/>
      <c r="IAA318" s="1"/>
      <c r="IAB318" s="1"/>
      <c r="IAC318" s="1"/>
      <c r="IAD318" s="1"/>
      <c r="IAE318" s="1"/>
      <c r="IAF318" s="1"/>
      <c r="IAG318" s="1"/>
      <c r="IAH318" s="1"/>
      <c r="IAI318" s="1"/>
      <c r="IAJ318" s="1"/>
      <c r="IAK318" s="1"/>
      <c r="IAL318" s="1"/>
      <c r="IAM318" s="1"/>
      <c r="IAN318" s="1"/>
      <c r="IAO318" s="1"/>
      <c r="IAP318" s="1"/>
      <c r="IAQ318" s="1"/>
      <c r="IAR318" s="1"/>
      <c r="IAS318" s="1"/>
      <c r="IAT318" s="1"/>
      <c r="IAU318" s="1"/>
      <c r="IAV318" s="1"/>
      <c r="IAW318" s="1"/>
      <c r="IAX318" s="1"/>
      <c r="IAY318" s="1"/>
      <c r="IAZ318" s="1"/>
      <c r="IBA318" s="1"/>
      <c r="IBB318" s="1"/>
      <c r="IBC318" s="1"/>
      <c r="IBD318" s="1"/>
      <c r="IBE318" s="1"/>
      <c r="IBF318" s="1"/>
      <c r="IBG318" s="1"/>
      <c r="IBH318" s="1"/>
      <c r="IBI318" s="1"/>
      <c r="IBJ318" s="1"/>
      <c r="IBK318" s="1"/>
      <c r="IBL318" s="1"/>
      <c r="IBM318" s="1"/>
      <c r="IBN318" s="1"/>
      <c r="IBO318" s="1"/>
      <c r="IBP318" s="1"/>
      <c r="IBQ318" s="1"/>
      <c r="IBR318" s="1"/>
      <c r="IBS318" s="1"/>
      <c r="IBT318" s="1"/>
      <c r="IBU318" s="1"/>
      <c r="IBV318" s="1"/>
      <c r="IBW318" s="1"/>
      <c r="IBX318" s="1"/>
      <c r="IBY318" s="1"/>
      <c r="IBZ318" s="1"/>
      <c r="ICA318" s="1"/>
      <c r="ICB318" s="1"/>
      <c r="ICC318" s="1"/>
      <c r="ICD318" s="1"/>
      <c r="ICE318" s="1"/>
      <c r="ICF318" s="1"/>
      <c r="ICG318" s="1"/>
      <c r="ICH318" s="1"/>
      <c r="ICI318" s="1"/>
      <c r="ICJ318" s="1"/>
      <c r="ICK318" s="1"/>
      <c r="ICL318" s="1"/>
      <c r="ICM318" s="1"/>
      <c r="ICN318" s="1"/>
      <c r="ICO318" s="1"/>
      <c r="ICP318" s="1"/>
      <c r="ICQ318" s="1"/>
      <c r="ICR318" s="1"/>
      <c r="ICS318" s="1"/>
      <c r="ICT318" s="1"/>
      <c r="ICU318" s="1"/>
      <c r="ICV318" s="1"/>
      <c r="ICW318" s="1"/>
      <c r="ICX318" s="1"/>
      <c r="ICY318" s="1"/>
      <c r="ICZ318" s="1"/>
      <c r="IDA318" s="1"/>
      <c r="IDB318" s="1"/>
      <c r="IDC318" s="1"/>
      <c r="IDD318" s="1"/>
      <c r="IDE318" s="1"/>
      <c r="IDF318" s="1"/>
      <c r="IDG318" s="1"/>
      <c r="IDH318" s="1"/>
      <c r="IDI318" s="1"/>
      <c r="IDJ318" s="1"/>
      <c r="IDK318" s="1"/>
      <c r="IDL318" s="1"/>
      <c r="IDM318" s="1"/>
      <c r="IDN318" s="1"/>
      <c r="IDO318" s="1"/>
      <c r="IDP318" s="1"/>
      <c r="IDQ318" s="1"/>
      <c r="IDR318" s="1"/>
      <c r="IDS318" s="1"/>
      <c r="IDT318" s="1"/>
      <c r="IDU318" s="1"/>
      <c r="IDV318" s="1"/>
      <c r="IDW318" s="1"/>
      <c r="IDX318" s="1"/>
      <c r="IDY318" s="1"/>
      <c r="IDZ318" s="1"/>
      <c r="IEA318" s="1"/>
      <c r="IEB318" s="1"/>
      <c r="IEC318" s="1"/>
      <c r="IED318" s="1"/>
      <c r="IEE318" s="1"/>
      <c r="IEF318" s="1"/>
      <c r="IEG318" s="1"/>
      <c r="IEH318" s="1"/>
      <c r="IEI318" s="1"/>
      <c r="IEJ318" s="1"/>
      <c r="IEK318" s="1"/>
      <c r="IEL318" s="1"/>
      <c r="IEM318" s="1"/>
      <c r="IEN318" s="1"/>
      <c r="IEO318" s="1"/>
      <c r="IEP318" s="1"/>
      <c r="IEQ318" s="1"/>
      <c r="IER318" s="1"/>
      <c r="IES318" s="1"/>
      <c r="IET318" s="1"/>
      <c r="IEU318" s="1"/>
      <c r="IEV318" s="1"/>
      <c r="IEW318" s="1"/>
      <c r="IEX318" s="1"/>
      <c r="IEY318" s="1"/>
      <c r="IEZ318" s="1"/>
      <c r="IFA318" s="1"/>
      <c r="IFB318" s="1"/>
      <c r="IFC318" s="1"/>
      <c r="IFD318" s="1"/>
      <c r="IFE318" s="1"/>
      <c r="IFF318" s="1"/>
      <c r="IFG318" s="1"/>
      <c r="IFH318" s="1"/>
      <c r="IFI318" s="1"/>
      <c r="IFJ318" s="1"/>
      <c r="IFK318" s="1"/>
      <c r="IFL318" s="1"/>
      <c r="IFM318" s="1"/>
      <c r="IFN318" s="1"/>
      <c r="IFO318" s="1"/>
      <c r="IFP318" s="1"/>
      <c r="IFQ318" s="1"/>
      <c r="IFR318" s="1"/>
      <c r="IFS318" s="1"/>
      <c r="IFT318" s="1"/>
      <c r="IFU318" s="1"/>
      <c r="IFV318" s="1"/>
      <c r="IFW318" s="1"/>
      <c r="IFX318" s="1"/>
      <c r="IFY318" s="1"/>
      <c r="IFZ318" s="1"/>
      <c r="IGA318" s="1"/>
      <c r="IGB318" s="1"/>
      <c r="IGC318" s="1"/>
      <c r="IGD318" s="1"/>
      <c r="IGE318" s="1"/>
      <c r="IGF318" s="1"/>
      <c r="IGG318" s="1"/>
      <c r="IGH318" s="1"/>
      <c r="IGI318" s="1"/>
      <c r="IGJ318" s="1"/>
      <c r="IGK318" s="1"/>
      <c r="IGL318" s="1"/>
      <c r="IGM318" s="1"/>
      <c r="IGN318" s="1"/>
      <c r="IGO318" s="1"/>
      <c r="IGP318" s="1"/>
      <c r="IGQ318" s="1"/>
      <c r="IGR318" s="1"/>
      <c r="IGS318" s="1"/>
      <c r="IGT318" s="1"/>
      <c r="IGU318" s="1"/>
      <c r="IGV318" s="1"/>
      <c r="IGW318" s="1"/>
      <c r="IGX318" s="1"/>
      <c r="IGY318" s="1"/>
      <c r="IGZ318" s="1"/>
      <c r="IHA318" s="1"/>
      <c r="IHB318" s="1"/>
      <c r="IHC318" s="1"/>
      <c r="IHD318" s="1"/>
      <c r="IHE318" s="1"/>
      <c r="IHF318" s="1"/>
      <c r="IHG318" s="1"/>
      <c r="IHH318" s="1"/>
      <c r="IHI318" s="1"/>
      <c r="IHJ318" s="1"/>
      <c r="IHK318" s="1"/>
      <c r="IHL318" s="1"/>
      <c r="IHM318" s="1"/>
      <c r="IHN318" s="1"/>
      <c r="IHO318" s="1"/>
      <c r="IHP318" s="1"/>
      <c r="IHQ318" s="1"/>
      <c r="IHR318" s="1"/>
      <c r="IHS318" s="1"/>
      <c r="IHT318" s="1"/>
      <c r="IHU318" s="1"/>
      <c r="IHV318" s="1"/>
      <c r="IHW318" s="1"/>
      <c r="IHX318" s="1"/>
      <c r="IHY318" s="1"/>
      <c r="IHZ318" s="1"/>
      <c r="IIA318" s="1"/>
      <c r="IIB318" s="1"/>
      <c r="IIC318" s="1"/>
      <c r="IID318" s="1"/>
      <c r="IIE318" s="1"/>
      <c r="IIF318" s="1"/>
      <c r="IIG318" s="1"/>
      <c r="IIH318" s="1"/>
      <c r="III318" s="1"/>
      <c r="IIJ318" s="1"/>
      <c r="IIK318" s="1"/>
      <c r="IIL318" s="1"/>
      <c r="IIM318" s="1"/>
      <c r="IIN318" s="1"/>
      <c r="IIO318" s="1"/>
      <c r="IIP318" s="1"/>
      <c r="IIQ318" s="1"/>
      <c r="IIR318" s="1"/>
      <c r="IIS318" s="1"/>
      <c r="IIT318" s="1"/>
      <c r="IIU318" s="1"/>
      <c r="IIV318" s="1"/>
      <c r="IIW318" s="1"/>
      <c r="IIX318" s="1"/>
      <c r="IIY318" s="1"/>
      <c r="IIZ318" s="1"/>
      <c r="IJA318" s="1"/>
      <c r="IJB318" s="1"/>
      <c r="IJC318" s="1"/>
      <c r="IJD318" s="1"/>
      <c r="IJE318" s="1"/>
      <c r="IJF318" s="1"/>
      <c r="IJG318" s="1"/>
      <c r="IJH318" s="1"/>
      <c r="IJI318" s="1"/>
      <c r="IJJ318" s="1"/>
      <c r="IJK318" s="1"/>
      <c r="IJL318" s="1"/>
      <c r="IJM318" s="1"/>
      <c r="IJN318" s="1"/>
      <c r="IJO318" s="1"/>
      <c r="IJP318" s="1"/>
      <c r="IJQ318" s="1"/>
      <c r="IJR318" s="1"/>
      <c r="IJS318" s="1"/>
      <c r="IJT318" s="1"/>
      <c r="IJU318" s="1"/>
      <c r="IJV318" s="1"/>
      <c r="IJW318" s="1"/>
      <c r="IJX318" s="1"/>
      <c r="IJY318" s="1"/>
      <c r="IJZ318" s="1"/>
      <c r="IKA318" s="1"/>
      <c r="IKB318" s="1"/>
      <c r="IKC318" s="1"/>
      <c r="IKD318" s="1"/>
      <c r="IKE318" s="1"/>
      <c r="IKF318" s="1"/>
      <c r="IKG318" s="1"/>
      <c r="IKH318" s="1"/>
      <c r="IKI318" s="1"/>
      <c r="IKJ318" s="1"/>
      <c r="IKK318" s="1"/>
      <c r="IKL318" s="1"/>
      <c r="IKM318" s="1"/>
      <c r="IKN318" s="1"/>
      <c r="IKO318" s="1"/>
      <c r="IKP318" s="1"/>
      <c r="IKQ318" s="1"/>
      <c r="IKR318" s="1"/>
      <c r="IKS318" s="1"/>
      <c r="IKT318" s="1"/>
      <c r="IKU318" s="1"/>
      <c r="IKV318" s="1"/>
      <c r="IKW318" s="1"/>
      <c r="IKX318" s="1"/>
      <c r="IKY318" s="1"/>
      <c r="IKZ318" s="1"/>
      <c r="ILA318" s="1"/>
      <c r="ILB318" s="1"/>
      <c r="ILC318" s="1"/>
      <c r="ILD318" s="1"/>
      <c r="ILE318" s="1"/>
      <c r="ILF318" s="1"/>
      <c r="ILG318" s="1"/>
      <c r="ILH318" s="1"/>
      <c r="ILI318" s="1"/>
      <c r="ILJ318" s="1"/>
      <c r="ILK318" s="1"/>
      <c r="ILL318" s="1"/>
      <c r="ILM318" s="1"/>
      <c r="ILN318" s="1"/>
      <c r="ILO318" s="1"/>
      <c r="ILP318" s="1"/>
      <c r="ILQ318" s="1"/>
      <c r="ILR318" s="1"/>
      <c r="ILS318" s="1"/>
      <c r="ILT318" s="1"/>
      <c r="ILU318" s="1"/>
      <c r="ILV318" s="1"/>
      <c r="ILW318" s="1"/>
      <c r="ILX318" s="1"/>
      <c r="ILY318" s="1"/>
      <c r="ILZ318" s="1"/>
      <c r="IMA318" s="1"/>
      <c r="IMB318" s="1"/>
      <c r="IMC318" s="1"/>
      <c r="IMD318" s="1"/>
      <c r="IME318" s="1"/>
      <c r="IMF318" s="1"/>
      <c r="IMG318" s="1"/>
      <c r="IMH318" s="1"/>
      <c r="IMI318" s="1"/>
      <c r="IMJ318" s="1"/>
      <c r="IMK318" s="1"/>
      <c r="IML318" s="1"/>
      <c r="IMM318" s="1"/>
      <c r="IMN318" s="1"/>
      <c r="IMO318" s="1"/>
      <c r="IMP318" s="1"/>
      <c r="IMQ318" s="1"/>
      <c r="IMR318" s="1"/>
      <c r="IMS318" s="1"/>
      <c r="IMT318" s="1"/>
      <c r="IMU318" s="1"/>
      <c r="IMV318" s="1"/>
      <c r="IMW318" s="1"/>
      <c r="IMX318" s="1"/>
      <c r="IMY318" s="1"/>
      <c r="IMZ318" s="1"/>
      <c r="INA318" s="1"/>
      <c r="INB318" s="1"/>
      <c r="INC318" s="1"/>
      <c r="IND318" s="1"/>
      <c r="INE318" s="1"/>
      <c r="INF318" s="1"/>
      <c r="ING318" s="1"/>
      <c r="INH318" s="1"/>
      <c r="INI318" s="1"/>
      <c r="INJ318" s="1"/>
      <c r="INK318" s="1"/>
      <c r="INL318" s="1"/>
      <c r="INM318" s="1"/>
      <c r="INN318" s="1"/>
      <c r="INO318" s="1"/>
      <c r="INP318" s="1"/>
      <c r="INQ318" s="1"/>
      <c r="INR318" s="1"/>
      <c r="INS318" s="1"/>
      <c r="INT318" s="1"/>
      <c r="INU318" s="1"/>
      <c r="INV318" s="1"/>
      <c r="INW318" s="1"/>
      <c r="INX318" s="1"/>
      <c r="INY318" s="1"/>
      <c r="INZ318" s="1"/>
      <c r="IOA318" s="1"/>
      <c r="IOB318" s="1"/>
      <c r="IOC318" s="1"/>
      <c r="IOD318" s="1"/>
      <c r="IOE318" s="1"/>
      <c r="IOF318" s="1"/>
      <c r="IOG318" s="1"/>
      <c r="IOH318" s="1"/>
      <c r="IOI318" s="1"/>
      <c r="IOJ318" s="1"/>
      <c r="IOK318" s="1"/>
      <c r="IOL318" s="1"/>
      <c r="IOM318" s="1"/>
      <c r="ION318" s="1"/>
      <c r="IOO318" s="1"/>
      <c r="IOP318" s="1"/>
      <c r="IOQ318" s="1"/>
      <c r="IOR318" s="1"/>
      <c r="IOS318" s="1"/>
      <c r="IOT318" s="1"/>
      <c r="IOU318" s="1"/>
      <c r="IOV318" s="1"/>
      <c r="IOW318" s="1"/>
      <c r="IOX318" s="1"/>
      <c r="IOY318" s="1"/>
      <c r="IOZ318" s="1"/>
      <c r="IPA318" s="1"/>
      <c r="IPB318" s="1"/>
      <c r="IPC318" s="1"/>
      <c r="IPD318" s="1"/>
      <c r="IPE318" s="1"/>
      <c r="IPF318" s="1"/>
      <c r="IPG318" s="1"/>
      <c r="IPH318" s="1"/>
      <c r="IPI318" s="1"/>
      <c r="IPJ318" s="1"/>
      <c r="IPK318" s="1"/>
      <c r="IPL318" s="1"/>
      <c r="IPM318" s="1"/>
      <c r="IPN318" s="1"/>
      <c r="IPO318" s="1"/>
      <c r="IPP318" s="1"/>
      <c r="IPQ318" s="1"/>
      <c r="IPR318" s="1"/>
      <c r="IPS318" s="1"/>
      <c r="IPT318" s="1"/>
      <c r="IPU318" s="1"/>
      <c r="IPV318" s="1"/>
      <c r="IPW318" s="1"/>
      <c r="IPX318" s="1"/>
      <c r="IPY318" s="1"/>
      <c r="IPZ318" s="1"/>
      <c r="IQA318" s="1"/>
      <c r="IQB318" s="1"/>
      <c r="IQC318" s="1"/>
      <c r="IQD318" s="1"/>
      <c r="IQE318" s="1"/>
      <c r="IQF318" s="1"/>
      <c r="IQG318" s="1"/>
      <c r="IQH318" s="1"/>
      <c r="IQI318" s="1"/>
      <c r="IQJ318" s="1"/>
      <c r="IQK318" s="1"/>
      <c r="IQL318" s="1"/>
      <c r="IQM318" s="1"/>
      <c r="IQN318" s="1"/>
      <c r="IQO318" s="1"/>
      <c r="IQP318" s="1"/>
      <c r="IQQ318" s="1"/>
      <c r="IQR318" s="1"/>
      <c r="IQS318" s="1"/>
      <c r="IQT318" s="1"/>
      <c r="IQU318" s="1"/>
      <c r="IQV318" s="1"/>
      <c r="IQW318" s="1"/>
      <c r="IQX318" s="1"/>
      <c r="IQY318" s="1"/>
      <c r="IQZ318" s="1"/>
      <c r="IRA318" s="1"/>
      <c r="IRB318" s="1"/>
      <c r="IRC318" s="1"/>
      <c r="IRD318" s="1"/>
      <c r="IRE318" s="1"/>
      <c r="IRF318" s="1"/>
      <c r="IRG318" s="1"/>
      <c r="IRH318" s="1"/>
      <c r="IRI318" s="1"/>
      <c r="IRJ318" s="1"/>
      <c r="IRK318" s="1"/>
      <c r="IRL318" s="1"/>
      <c r="IRM318" s="1"/>
      <c r="IRN318" s="1"/>
      <c r="IRO318" s="1"/>
      <c r="IRP318" s="1"/>
      <c r="IRQ318" s="1"/>
      <c r="IRR318" s="1"/>
      <c r="IRS318" s="1"/>
      <c r="IRT318" s="1"/>
      <c r="IRU318" s="1"/>
      <c r="IRV318" s="1"/>
      <c r="IRW318" s="1"/>
      <c r="IRX318" s="1"/>
      <c r="IRY318" s="1"/>
      <c r="IRZ318" s="1"/>
      <c r="ISA318" s="1"/>
      <c r="ISB318" s="1"/>
      <c r="ISC318" s="1"/>
      <c r="ISD318" s="1"/>
      <c r="ISE318" s="1"/>
      <c r="ISF318" s="1"/>
      <c r="ISG318" s="1"/>
      <c r="ISH318" s="1"/>
      <c r="ISI318" s="1"/>
      <c r="ISJ318" s="1"/>
      <c r="ISK318" s="1"/>
      <c r="ISL318" s="1"/>
      <c r="ISM318" s="1"/>
      <c r="ISN318" s="1"/>
      <c r="ISO318" s="1"/>
      <c r="ISP318" s="1"/>
      <c r="ISQ318" s="1"/>
      <c r="ISR318" s="1"/>
      <c r="ISS318" s="1"/>
      <c r="IST318" s="1"/>
      <c r="ISU318" s="1"/>
      <c r="ISV318" s="1"/>
      <c r="ISW318" s="1"/>
      <c r="ISX318" s="1"/>
      <c r="ISY318" s="1"/>
      <c r="ISZ318" s="1"/>
      <c r="ITA318" s="1"/>
      <c r="ITB318" s="1"/>
      <c r="ITC318" s="1"/>
      <c r="ITD318" s="1"/>
      <c r="ITE318" s="1"/>
      <c r="ITF318" s="1"/>
      <c r="ITG318" s="1"/>
      <c r="ITH318" s="1"/>
      <c r="ITI318" s="1"/>
      <c r="ITJ318" s="1"/>
      <c r="ITK318" s="1"/>
      <c r="ITL318" s="1"/>
      <c r="ITM318" s="1"/>
      <c r="ITN318" s="1"/>
      <c r="ITO318" s="1"/>
      <c r="ITP318" s="1"/>
      <c r="ITQ318" s="1"/>
      <c r="ITR318" s="1"/>
      <c r="ITS318" s="1"/>
      <c r="ITT318" s="1"/>
      <c r="ITU318" s="1"/>
      <c r="ITV318" s="1"/>
      <c r="ITW318" s="1"/>
      <c r="ITX318" s="1"/>
      <c r="ITY318" s="1"/>
      <c r="ITZ318" s="1"/>
      <c r="IUA318" s="1"/>
      <c r="IUB318" s="1"/>
      <c r="IUC318" s="1"/>
      <c r="IUD318" s="1"/>
      <c r="IUE318" s="1"/>
      <c r="IUF318" s="1"/>
      <c r="IUG318" s="1"/>
      <c r="IUH318" s="1"/>
      <c r="IUI318" s="1"/>
      <c r="IUJ318" s="1"/>
      <c r="IUK318" s="1"/>
      <c r="IUL318" s="1"/>
      <c r="IUM318" s="1"/>
      <c r="IUN318" s="1"/>
      <c r="IUO318" s="1"/>
      <c r="IUP318" s="1"/>
      <c r="IUQ318" s="1"/>
      <c r="IUR318" s="1"/>
      <c r="IUS318" s="1"/>
      <c r="IUT318" s="1"/>
      <c r="IUU318" s="1"/>
      <c r="IUV318" s="1"/>
      <c r="IUW318" s="1"/>
      <c r="IUX318" s="1"/>
      <c r="IUY318" s="1"/>
      <c r="IUZ318" s="1"/>
      <c r="IVA318" s="1"/>
      <c r="IVB318" s="1"/>
      <c r="IVC318" s="1"/>
      <c r="IVD318" s="1"/>
      <c r="IVE318" s="1"/>
      <c r="IVF318" s="1"/>
      <c r="IVG318" s="1"/>
      <c r="IVH318" s="1"/>
      <c r="IVI318" s="1"/>
      <c r="IVJ318" s="1"/>
      <c r="IVK318" s="1"/>
      <c r="IVL318" s="1"/>
      <c r="IVM318" s="1"/>
      <c r="IVN318" s="1"/>
      <c r="IVO318" s="1"/>
      <c r="IVP318" s="1"/>
      <c r="IVQ318" s="1"/>
      <c r="IVR318" s="1"/>
      <c r="IVS318" s="1"/>
      <c r="IVT318" s="1"/>
      <c r="IVU318" s="1"/>
      <c r="IVV318" s="1"/>
      <c r="IVW318" s="1"/>
      <c r="IVX318" s="1"/>
      <c r="IVY318" s="1"/>
      <c r="IVZ318" s="1"/>
      <c r="IWA318" s="1"/>
      <c r="IWB318" s="1"/>
      <c r="IWC318" s="1"/>
      <c r="IWD318" s="1"/>
      <c r="IWE318" s="1"/>
      <c r="IWF318" s="1"/>
      <c r="IWG318" s="1"/>
      <c r="IWH318" s="1"/>
      <c r="IWI318" s="1"/>
      <c r="IWJ318" s="1"/>
      <c r="IWK318" s="1"/>
      <c r="IWL318" s="1"/>
      <c r="IWM318" s="1"/>
      <c r="IWN318" s="1"/>
      <c r="IWO318" s="1"/>
      <c r="IWP318" s="1"/>
      <c r="IWQ318" s="1"/>
      <c r="IWR318" s="1"/>
      <c r="IWS318" s="1"/>
      <c r="IWT318" s="1"/>
      <c r="IWU318" s="1"/>
      <c r="IWV318" s="1"/>
      <c r="IWW318" s="1"/>
      <c r="IWX318" s="1"/>
      <c r="IWY318" s="1"/>
      <c r="IWZ318" s="1"/>
      <c r="IXA318" s="1"/>
      <c r="IXB318" s="1"/>
      <c r="IXC318" s="1"/>
      <c r="IXD318" s="1"/>
      <c r="IXE318" s="1"/>
      <c r="IXF318" s="1"/>
      <c r="IXG318" s="1"/>
      <c r="IXH318" s="1"/>
      <c r="IXI318" s="1"/>
      <c r="IXJ318" s="1"/>
      <c r="IXK318" s="1"/>
      <c r="IXL318" s="1"/>
      <c r="IXM318" s="1"/>
      <c r="IXN318" s="1"/>
      <c r="IXO318" s="1"/>
      <c r="IXP318" s="1"/>
      <c r="IXQ318" s="1"/>
      <c r="IXR318" s="1"/>
      <c r="IXS318" s="1"/>
      <c r="IXT318" s="1"/>
      <c r="IXU318" s="1"/>
      <c r="IXV318" s="1"/>
      <c r="IXW318" s="1"/>
      <c r="IXX318" s="1"/>
      <c r="IXY318" s="1"/>
      <c r="IXZ318" s="1"/>
      <c r="IYA318" s="1"/>
      <c r="IYB318" s="1"/>
      <c r="IYC318" s="1"/>
      <c r="IYD318" s="1"/>
      <c r="IYE318" s="1"/>
      <c r="IYF318" s="1"/>
      <c r="IYG318" s="1"/>
      <c r="IYH318" s="1"/>
      <c r="IYI318" s="1"/>
      <c r="IYJ318" s="1"/>
      <c r="IYK318" s="1"/>
      <c r="IYL318" s="1"/>
      <c r="IYM318" s="1"/>
      <c r="IYN318" s="1"/>
      <c r="IYO318" s="1"/>
      <c r="IYP318" s="1"/>
      <c r="IYQ318" s="1"/>
      <c r="IYR318" s="1"/>
      <c r="IYS318" s="1"/>
      <c r="IYT318" s="1"/>
      <c r="IYU318" s="1"/>
      <c r="IYV318" s="1"/>
      <c r="IYW318" s="1"/>
      <c r="IYX318" s="1"/>
      <c r="IYY318" s="1"/>
      <c r="IYZ318" s="1"/>
      <c r="IZA318" s="1"/>
      <c r="IZB318" s="1"/>
      <c r="IZC318" s="1"/>
      <c r="IZD318" s="1"/>
      <c r="IZE318" s="1"/>
      <c r="IZF318" s="1"/>
      <c r="IZG318" s="1"/>
      <c r="IZH318" s="1"/>
      <c r="IZI318" s="1"/>
      <c r="IZJ318" s="1"/>
      <c r="IZK318" s="1"/>
      <c r="IZL318" s="1"/>
      <c r="IZM318" s="1"/>
      <c r="IZN318" s="1"/>
      <c r="IZO318" s="1"/>
      <c r="IZP318" s="1"/>
      <c r="IZQ318" s="1"/>
      <c r="IZR318" s="1"/>
      <c r="IZS318" s="1"/>
      <c r="IZT318" s="1"/>
      <c r="IZU318" s="1"/>
      <c r="IZV318" s="1"/>
      <c r="IZW318" s="1"/>
      <c r="IZX318" s="1"/>
      <c r="IZY318" s="1"/>
      <c r="IZZ318" s="1"/>
      <c r="JAA318" s="1"/>
      <c r="JAB318" s="1"/>
      <c r="JAC318" s="1"/>
      <c r="JAD318" s="1"/>
      <c r="JAE318" s="1"/>
      <c r="JAF318" s="1"/>
      <c r="JAG318" s="1"/>
      <c r="JAH318" s="1"/>
      <c r="JAI318" s="1"/>
      <c r="JAJ318" s="1"/>
      <c r="JAK318" s="1"/>
      <c r="JAL318" s="1"/>
      <c r="JAM318" s="1"/>
      <c r="JAN318" s="1"/>
      <c r="JAO318" s="1"/>
      <c r="JAP318" s="1"/>
      <c r="JAQ318" s="1"/>
      <c r="JAR318" s="1"/>
      <c r="JAS318" s="1"/>
      <c r="JAT318" s="1"/>
      <c r="JAU318" s="1"/>
      <c r="JAV318" s="1"/>
      <c r="JAW318" s="1"/>
      <c r="JAX318" s="1"/>
      <c r="JAY318" s="1"/>
      <c r="JAZ318" s="1"/>
      <c r="JBA318" s="1"/>
      <c r="JBB318" s="1"/>
      <c r="JBC318" s="1"/>
      <c r="JBD318" s="1"/>
      <c r="JBE318" s="1"/>
      <c r="JBF318" s="1"/>
      <c r="JBG318" s="1"/>
      <c r="JBH318" s="1"/>
      <c r="JBI318" s="1"/>
      <c r="JBJ318" s="1"/>
      <c r="JBK318" s="1"/>
      <c r="JBL318" s="1"/>
      <c r="JBM318" s="1"/>
      <c r="JBN318" s="1"/>
      <c r="JBO318" s="1"/>
      <c r="JBP318" s="1"/>
      <c r="JBQ318" s="1"/>
      <c r="JBR318" s="1"/>
      <c r="JBS318" s="1"/>
      <c r="JBT318" s="1"/>
      <c r="JBU318" s="1"/>
      <c r="JBV318" s="1"/>
      <c r="JBW318" s="1"/>
      <c r="JBX318" s="1"/>
      <c r="JBY318" s="1"/>
      <c r="JBZ318" s="1"/>
      <c r="JCA318" s="1"/>
      <c r="JCB318" s="1"/>
      <c r="JCC318" s="1"/>
      <c r="JCD318" s="1"/>
      <c r="JCE318" s="1"/>
      <c r="JCF318" s="1"/>
      <c r="JCG318" s="1"/>
      <c r="JCH318" s="1"/>
      <c r="JCI318" s="1"/>
      <c r="JCJ318" s="1"/>
      <c r="JCK318" s="1"/>
      <c r="JCL318" s="1"/>
      <c r="JCM318" s="1"/>
      <c r="JCN318" s="1"/>
      <c r="JCO318" s="1"/>
      <c r="JCP318" s="1"/>
      <c r="JCQ318" s="1"/>
      <c r="JCR318" s="1"/>
      <c r="JCS318" s="1"/>
      <c r="JCT318" s="1"/>
      <c r="JCU318" s="1"/>
      <c r="JCV318" s="1"/>
      <c r="JCW318" s="1"/>
      <c r="JCX318" s="1"/>
      <c r="JCY318" s="1"/>
      <c r="JCZ318" s="1"/>
      <c r="JDA318" s="1"/>
      <c r="JDB318" s="1"/>
      <c r="JDC318" s="1"/>
      <c r="JDD318" s="1"/>
      <c r="JDE318" s="1"/>
      <c r="JDF318" s="1"/>
      <c r="JDG318" s="1"/>
      <c r="JDH318" s="1"/>
      <c r="JDI318" s="1"/>
      <c r="JDJ318" s="1"/>
      <c r="JDK318" s="1"/>
      <c r="JDL318" s="1"/>
      <c r="JDM318" s="1"/>
      <c r="JDN318" s="1"/>
      <c r="JDO318" s="1"/>
      <c r="JDP318" s="1"/>
      <c r="JDQ318" s="1"/>
      <c r="JDR318" s="1"/>
      <c r="JDS318" s="1"/>
      <c r="JDT318" s="1"/>
      <c r="JDU318" s="1"/>
      <c r="JDV318" s="1"/>
      <c r="JDW318" s="1"/>
      <c r="JDX318" s="1"/>
      <c r="JDY318" s="1"/>
      <c r="JDZ318" s="1"/>
      <c r="JEA318" s="1"/>
      <c r="JEB318" s="1"/>
      <c r="JEC318" s="1"/>
      <c r="JED318" s="1"/>
      <c r="JEE318" s="1"/>
      <c r="JEF318" s="1"/>
      <c r="JEG318" s="1"/>
      <c r="JEH318" s="1"/>
      <c r="JEI318" s="1"/>
      <c r="JEJ318" s="1"/>
      <c r="JEK318" s="1"/>
      <c r="JEL318" s="1"/>
      <c r="JEM318" s="1"/>
      <c r="JEN318" s="1"/>
      <c r="JEO318" s="1"/>
      <c r="JEP318" s="1"/>
      <c r="JEQ318" s="1"/>
      <c r="JER318" s="1"/>
      <c r="JES318" s="1"/>
      <c r="JET318" s="1"/>
      <c r="JEU318" s="1"/>
      <c r="JEV318" s="1"/>
      <c r="JEW318" s="1"/>
      <c r="JEX318" s="1"/>
      <c r="JEY318" s="1"/>
      <c r="JEZ318" s="1"/>
      <c r="JFA318" s="1"/>
      <c r="JFB318" s="1"/>
      <c r="JFC318" s="1"/>
      <c r="JFD318" s="1"/>
      <c r="JFE318" s="1"/>
      <c r="JFF318" s="1"/>
      <c r="JFG318" s="1"/>
      <c r="JFH318" s="1"/>
      <c r="JFI318" s="1"/>
      <c r="JFJ318" s="1"/>
      <c r="JFK318" s="1"/>
      <c r="JFL318" s="1"/>
      <c r="JFM318" s="1"/>
      <c r="JFN318" s="1"/>
      <c r="JFO318" s="1"/>
      <c r="JFP318" s="1"/>
      <c r="JFQ318" s="1"/>
      <c r="JFR318" s="1"/>
      <c r="JFS318" s="1"/>
      <c r="JFT318" s="1"/>
      <c r="JFU318" s="1"/>
      <c r="JFV318" s="1"/>
      <c r="JFW318" s="1"/>
      <c r="JFX318" s="1"/>
      <c r="JFY318" s="1"/>
      <c r="JFZ318" s="1"/>
      <c r="JGA318" s="1"/>
      <c r="JGB318" s="1"/>
      <c r="JGC318" s="1"/>
      <c r="JGD318" s="1"/>
      <c r="JGE318" s="1"/>
      <c r="JGF318" s="1"/>
      <c r="JGG318" s="1"/>
      <c r="JGH318" s="1"/>
      <c r="JGI318" s="1"/>
      <c r="JGJ318" s="1"/>
      <c r="JGK318" s="1"/>
      <c r="JGL318" s="1"/>
      <c r="JGM318" s="1"/>
      <c r="JGN318" s="1"/>
      <c r="JGO318" s="1"/>
      <c r="JGP318" s="1"/>
      <c r="JGQ318" s="1"/>
      <c r="JGR318" s="1"/>
      <c r="JGS318" s="1"/>
      <c r="JGT318" s="1"/>
      <c r="JGU318" s="1"/>
      <c r="JGV318" s="1"/>
      <c r="JGW318" s="1"/>
      <c r="JGX318" s="1"/>
      <c r="JGY318" s="1"/>
      <c r="JGZ318" s="1"/>
      <c r="JHA318" s="1"/>
      <c r="JHB318" s="1"/>
      <c r="JHC318" s="1"/>
      <c r="JHD318" s="1"/>
      <c r="JHE318" s="1"/>
      <c r="JHF318" s="1"/>
      <c r="JHG318" s="1"/>
      <c r="JHH318" s="1"/>
      <c r="JHI318" s="1"/>
      <c r="JHJ318" s="1"/>
      <c r="JHK318" s="1"/>
      <c r="JHL318" s="1"/>
      <c r="JHM318" s="1"/>
      <c r="JHN318" s="1"/>
      <c r="JHO318" s="1"/>
      <c r="JHP318" s="1"/>
      <c r="JHQ318" s="1"/>
      <c r="JHR318" s="1"/>
      <c r="JHS318" s="1"/>
      <c r="JHT318" s="1"/>
      <c r="JHU318" s="1"/>
      <c r="JHV318" s="1"/>
      <c r="JHW318" s="1"/>
      <c r="JHX318" s="1"/>
      <c r="JHY318" s="1"/>
      <c r="JHZ318" s="1"/>
      <c r="JIA318" s="1"/>
      <c r="JIB318" s="1"/>
      <c r="JIC318" s="1"/>
      <c r="JID318" s="1"/>
      <c r="JIE318" s="1"/>
      <c r="JIF318" s="1"/>
      <c r="JIG318" s="1"/>
      <c r="JIH318" s="1"/>
      <c r="JII318" s="1"/>
      <c r="JIJ318" s="1"/>
      <c r="JIK318" s="1"/>
      <c r="JIL318" s="1"/>
      <c r="JIM318" s="1"/>
      <c r="JIN318" s="1"/>
      <c r="JIO318" s="1"/>
      <c r="JIP318" s="1"/>
      <c r="JIQ318" s="1"/>
      <c r="JIR318" s="1"/>
      <c r="JIS318" s="1"/>
      <c r="JIT318" s="1"/>
      <c r="JIU318" s="1"/>
      <c r="JIV318" s="1"/>
      <c r="JIW318" s="1"/>
      <c r="JIX318" s="1"/>
      <c r="JIY318" s="1"/>
      <c r="JIZ318" s="1"/>
      <c r="JJA318" s="1"/>
      <c r="JJB318" s="1"/>
      <c r="JJC318" s="1"/>
      <c r="JJD318" s="1"/>
      <c r="JJE318" s="1"/>
      <c r="JJF318" s="1"/>
      <c r="JJG318" s="1"/>
      <c r="JJH318" s="1"/>
      <c r="JJI318" s="1"/>
      <c r="JJJ318" s="1"/>
      <c r="JJK318" s="1"/>
      <c r="JJL318" s="1"/>
      <c r="JJM318" s="1"/>
      <c r="JJN318" s="1"/>
      <c r="JJO318" s="1"/>
      <c r="JJP318" s="1"/>
      <c r="JJQ318" s="1"/>
      <c r="JJR318" s="1"/>
      <c r="JJS318" s="1"/>
      <c r="JJT318" s="1"/>
      <c r="JJU318" s="1"/>
      <c r="JJV318" s="1"/>
      <c r="JJW318" s="1"/>
      <c r="JJX318" s="1"/>
      <c r="JJY318" s="1"/>
      <c r="JJZ318" s="1"/>
      <c r="JKA318" s="1"/>
      <c r="JKB318" s="1"/>
      <c r="JKC318" s="1"/>
      <c r="JKD318" s="1"/>
      <c r="JKE318" s="1"/>
      <c r="JKF318" s="1"/>
      <c r="JKG318" s="1"/>
      <c r="JKH318" s="1"/>
      <c r="JKI318" s="1"/>
      <c r="JKJ318" s="1"/>
      <c r="JKK318" s="1"/>
      <c r="JKL318" s="1"/>
      <c r="JKM318" s="1"/>
      <c r="JKN318" s="1"/>
      <c r="JKO318" s="1"/>
      <c r="JKP318" s="1"/>
      <c r="JKQ318" s="1"/>
      <c r="JKR318" s="1"/>
      <c r="JKS318" s="1"/>
      <c r="JKT318" s="1"/>
      <c r="JKU318" s="1"/>
      <c r="JKV318" s="1"/>
      <c r="JKW318" s="1"/>
      <c r="JKX318" s="1"/>
      <c r="JKY318" s="1"/>
      <c r="JKZ318" s="1"/>
      <c r="JLA318" s="1"/>
      <c r="JLB318" s="1"/>
      <c r="JLC318" s="1"/>
      <c r="JLD318" s="1"/>
      <c r="JLE318" s="1"/>
      <c r="JLF318" s="1"/>
      <c r="JLG318" s="1"/>
      <c r="JLH318" s="1"/>
      <c r="JLI318" s="1"/>
      <c r="JLJ318" s="1"/>
      <c r="JLK318" s="1"/>
      <c r="JLL318" s="1"/>
      <c r="JLM318" s="1"/>
      <c r="JLN318" s="1"/>
      <c r="JLO318" s="1"/>
      <c r="JLP318" s="1"/>
      <c r="JLQ318" s="1"/>
      <c r="JLR318" s="1"/>
      <c r="JLS318" s="1"/>
      <c r="JLT318" s="1"/>
      <c r="JLU318" s="1"/>
      <c r="JLV318" s="1"/>
      <c r="JLW318" s="1"/>
      <c r="JLX318" s="1"/>
      <c r="JLY318" s="1"/>
      <c r="JLZ318" s="1"/>
      <c r="JMA318" s="1"/>
      <c r="JMB318" s="1"/>
      <c r="JMC318" s="1"/>
      <c r="JMD318" s="1"/>
      <c r="JME318" s="1"/>
      <c r="JMF318" s="1"/>
      <c r="JMG318" s="1"/>
      <c r="JMH318" s="1"/>
      <c r="JMI318" s="1"/>
      <c r="JMJ318" s="1"/>
      <c r="JMK318" s="1"/>
      <c r="JML318" s="1"/>
      <c r="JMM318" s="1"/>
      <c r="JMN318" s="1"/>
      <c r="JMO318" s="1"/>
      <c r="JMP318" s="1"/>
      <c r="JMQ318" s="1"/>
      <c r="JMR318" s="1"/>
      <c r="JMS318" s="1"/>
      <c r="JMT318" s="1"/>
      <c r="JMU318" s="1"/>
      <c r="JMV318" s="1"/>
      <c r="JMW318" s="1"/>
      <c r="JMX318" s="1"/>
      <c r="JMY318" s="1"/>
      <c r="JMZ318" s="1"/>
      <c r="JNA318" s="1"/>
      <c r="JNB318" s="1"/>
      <c r="JNC318" s="1"/>
      <c r="JND318" s="1"/>
      <c r="JNE318" s="1"/>
      <c r="JNF318" s="1"/>
      <c r="JNG318" s="1"/>
      <c r="JNH318" s="1"/>
      <c r="JNI318" s="1"/>
      <c r="JNJ318" s="1"/>
      <c r="JNK318" s="1"/>
      <c r="JNL318" s="1"/>
      <c r="JNM318" s="1"/>
      <c r="JNN318" s="1"/>
      <c r="JNO318" s="1"/>
      <c r="JNP318" s="1"/>
      <c r="JNQ318" s="1"/>
      <c r="JNR318" s="1"/>
      <c r="JNS318" s="1"/>
      <c r="JNT318" s="1"/>
      <c r="JNU318" s="1"/>
      <c r="JNV318" s="1"/>
      <c r="JNW318" s="1"/>
      <c r="JNX318" s="1"/>
      <c r="JNY318" s="1"/>
      <c r="JNZ318" s="1"/>
      <c r="JOA318" s="1"/>
      <c r="JOB318" s="1"/>
      <c r="JOC318" s="1"/>
      <c r="JOD318" s="1"/>
      <c r="JOE318" s="1"/>
      <c r="JOF318" s="1"/>
      <c r="JOG318" s="1"/>
      <c r="JOH318" s="1"/>
      <c r="JOI318" s="1"/>
      <c r="JOJ318" s="1"/>
      <c r="JOK318" s="1"/>
      <c r="JOL318" s="1"/>
      <c r="JOM318" s="1"/>
      <c r="JON318" s="1"/>
      <c r="JOO318" s="1"/>
      <c r="JOP318" s="1"/>
      <c r="JOQ318" s="1"/>
      <c r="JOR318" s="1"/>
      <c r="JOS318" s="1"/>
      <c r="JOT318" s="1"/>
      <c r="JOU318" s="1"/>
      <c r="JOV318" s="1"/>
      <c r="JOW318" s="1"/>
      <c r="JOX318" s="1"/>
      <c r="JOY318" s="1"/>
      <c r="JOZ318" s="1"/>
      <c r="JPA318" s="1"/>
      <c r="JPB318" s="1"/>
      <c r="JPC318" s="1"/>
      <c r="JPD318" s="1"/>
      <c r="JPE318" s="1"/>
      <c r="JPF318" s="1"/>
      <c r="JPG318" s="1"/>
      <c r="JPH318" s="1"/>
      <c r="JPI318" s="1"/>
      <c r="JPJ318" s="1"/>
      <c r="JPK318" s="1"/>
      <c r="JPL318" s="1"/>
      <c r="JPM318" s="1"/>
      <c r="JPN318" s="1"/>
      <c r="JPO318" s="1"/>
      <c r="JPP318" s="1"/>
      <c r="JPQ318" s="1"/>
      <c r="JPR318" s="1"/>
      <c r="JPS318" s="1"/>
      <c r="JPT318" s="1"/>
      <c r="JPU318" s="1"/>
      <c r="JPV318" s="1"/>
      <c r="JPW318" s="1"/>
      <c r="JPX318" s="1"/>
      <c r="JPY318" s="1"/>
      <c r="JPZ318" s="1"/>
      <c r="JQA318" s="1"/>
      <c r="JQB318" s="1"/>
      <c r="JQC318" s="1"/>
      <c r="JQD318" s="1"/>
      <c r="JQE318" s="1"/>
      <c r="JQF318" s="1"/>
      <c r="JQG318" s="1"/>
      <c r="JQH318" s="1"/>
      <c r="JQI318" s="1"/>
      <c r="JQJ318" s="1"/>
      <c r="JQK318" s="1"/>
      <c r="JQL318" s="1"/>
      <c r="JQM318" s="1"/>
      <c r="JQN318" s="1"/>
      <c r="JQO318" s="1"/>
      <c r="JQP318" s="1"/>
      <c r="JQQ318" s="1"/>
      <c r="JQR318" s="1"/>
      <c r="JQS318" s="1"/>
      <c r="JQT318" s="1"/>
      <c r="JQU318" s="1"/>
      <c r="JQV318" s="1"/>
      <c r="JQW318" s="1"/>
      <c r="JQX318" s="1"/>
      <c r="JQY318" s="1"/>
      <c r="JQZ318" s="1"/>
      <c r="JRA318" s="1"/>
      <c r="JRB318" s="1"/>
      <c r="JRC318" s="1"/>
      <c r="JRD318" s="1"/>
      <c r="JRE318" s="1"/>
      <c r="JRF318" s="1"/>
      <c r="JRG318" s="1"/>
      <c r="JRH318" s="1"/>
      <c r="JRI318" s="1"/>
      <c r="JRJ318" s="1"/>
      <c r="JRK318" s="1"/>
      <c r="JRL318" s="1"/>
      <c r="JRM318" s="1"/>
      <c r="JRN318" s="1"/>
      <c r="JRO318" s="1"/>
      <c r="JRP318" s="1"/>
      <c r="JRQ318" s="1"/>
      <c r="JRR318" s="1"/>
      <c r="JRS318" s="1"/>
      <c r="JRT318" s="1"/>
      <c r="JRU318" s="1"/>
      <c r="JRV318" s="1"/>
      <c r="JRW318" s="1"/>
      <c r="JRX318" s="1"/>
      <c r="JRY318" s="1"/>
      <c r="JRZ318" s="1"/>
      <c r="JSA318" s="1"/>
      <c r="JSB318" s="1"/>
      <c r="JSC318" s="1"/>
      <c r="JSD318" s="1"/>
      <c r="JSE318" s="1"/>
      <c r="JSF318" s="1"/>
      <c r="JSG318" s="1"/>
      <c r="JSH318" s="1"/>
      <c r="JSI318" s="1"/>
      <c r="JSJ318" s="1"/>
      <c r="JSK318" s="1"/>
      <c r="JSL318" s="1"/>
      <c r="JSM318" s="1"/>
      <c r="JSN318" s="1"/>
      <c r="JSO318" s="1"/>
      <c r="JSP318" s="1"/>
      <c r="JSQ318" s="1"/>
      <c r="JSR318" s="1"/>
      <c r="JSS318" s="1"/>
      <c r="JST318" s="1"/>
      <c r="JSU318" s="1"/>
      <c r="JSV318" s="1"/>
      <c r="JSW318" s="1"/>
      <c r="JSX318" s="1"/>
      <c r="JSY318" s="1"/>
      <c r="JSZ318" s="1"/>
      <c r="JTA318" s="1"/>
      <c r="JTB318" s="1"/>
      <c r="JTC318" s="1"/>
      <c r="JTD318" s="1"/>
      <c r="JTE318" s="1"/>
      <c r="JTF318" s="1"/>
      <c r="JTG318" s="1"/>
      <c r="JTH318" s="1"/>
      <c r="JTI318" s="1"/>
      <c r="JTJ318" s="1"/>
      <c r="JTK318" s="1"/>
      <c r="JTL318" s="1"/>
      <c r="JTM318" s="1"/>
      <c r="JTN318" s="1"/>
      <c r="JTO318" s="1"/>
      <c r="JTP318" s="1"/>
      <c r="JTQ318" s="1"/>
      <c r="JTR318" s="1"/>
      <c r="JTS318" s="1"/>
      <c r="JTT318" s="1"/>
      <c r="JTU318" s="1"/>
      <c r="JTV318" s="1"/>
      <c r="JTW318" s="1"/>
      <c r="JTX318" s="1"/>
      <c r="JTY318" s="1"/>
      <c r="JTZ318" s="1"/>
      <c r="JUA318" s="1"/>
      <c r="JUB318" s="1"/>
      <c r="JUC318" s="1"/>
      <c r="JUD318" s="1"/>
      <c r="JUE318" s="1"/>
      <c r="JUF318" s="1"/>
      <c r="JUG318" s="1"/>
      <c r="JUH318" s="1"/>
      <c r="JUI318" s="1"/>
      <c r="JUJ318" s="1"/>
      <c r="JUK318" s="1"/>
      <c r="JUL318" s="1"/>
      <c r="JUM318" s="1"/>
      <c r="JUN318" s="1"/>
      <c r="JUO318" s="1"/>
      <c r="JUP318" s="1"/>
      <c r="JUQ318" s="1"/>
      <c r="JUR318" s="1"/>
      <c r="JUS318" s="1"/>
      <c r="JUT318" s="1"/>
      <c r="JUU318" s="1"/>
      <c r="JUV318" s="1"/>
      <c r="JUW318" s="1"/>
      <c r="JUX318" s="1"/>
      <c r="JUY318" s="1"/>
      <c r="JUZ318" s="1"/>
      <c r="JVA318" s="1"/>
      <c r="JVB318" s="1"/>
      <c r="JVC318" s="1"/>
      <c r="JVD318" s="1"/>
      <c r="JVE318" s="1"/>
      <c r="JVF318" s="1"/>
      <c r="JVG318" s="1"/>
      <c r="JVH318" s="1"/>
      <c r="JVI318" s="1"/>
      <c r="JVJ318" s="1"/>
      <c r="JVK318" s="1"/>
      <c r="JVL318" s="1"/>
      <c r="JVM318" s="1"/>
      <c r="JVN318" s="1"/>
      <c r="JVO318" s="1"/>
      <c r="JVP318" s="1"/>
      <c r="JVQ318" s="1"/>
      <c r="JVR318" s="1"/>
      <c r="JVS318" s="1"/>
      <c r="JVT318" s="1"/>
      <c r="JVU318" s="1"/>
      <c r="JVV318" s="1"/>
      <c r="JVW318" s="1"/>
      <c r="JVX318" s="1"/>
      <c r="JVY318" s="1"/>
      <c r="JVZ318" s="1"/>
      <c r="JWA318" s="1"/>
      <c r="JWB318" s="1"/>
      <c r="JWC318" s="1"/>
      <c r="JWD318" s="1"/>
      <c r="JWE318" s="1"/>
      <c r="JWF318" s="1"/>
      <c r="JWG318" s="1"/>
      <c r="JWH318" s="1"/>
      <c r="JWI318" s="1"/>
      <c r="JWJ318" s="1"/>
      <c r="JWK318" s="1"/>
      <c r="JWL318" s="1"/>
      <c r="JWM318" s="1"/>
      <c r="JWN318" s="1"/>
      <c r="JWO318" s="1"/>
      <c r="JWP318" s="1"/>
      <c r="JWQ318" s="1"/>
      <c r="JWR318" s="1"/>
      <c r="JWS318" s="1"/>
      <c r="JWT318" s="1"/>
      <c r="JWU318" s="1"/>
      <c r="JWV318" s="1"/>
      <c r="JWW318" s="1"/>
      <c r="JWX318" s="1"/>
      <c r="JWY318" s="1"/>
      <c r="JWZ318" s="1"/>
      <c r="JXA318" s="1"/>
      <c r="JXB318" s="1"/>
      <c r="JXC318" s="1"/>
      <c r="JXD318" s="1"/>
      <c r="JXE318" s="1"/>
      <c r="JXF318" s="1"/>
      <c r="JXG318" s="1"/>
      <c r="JXH318" s="1"/>
      <c r="JXI318" s="1"/>
      <c r="JXJ318" s="1"/>
      <c r="JXK318" s="1"/>
      <c r="JXL318" s="1"/>
      <c r="JXM318" s="1"/>
      <c r="JXN318" s="1"/>
      <c r="JXO318" s="1"/>
      <c r="JXP318" s="1"/>
      <c r="JXQ318" s="1"/>
      <c r="JXR318" s="1"/>
      <c r="JXS318" s="1"/>
      <c r="JXT318" s="1"/>
      <c r="JXU318" s="1"/>
      <c r="JXV318" s="1"/>
      <c r="JXW318" s="1"/>
      <c r="JXX318" s="1"/>
      <c r="JXY318" s="1"/>
      <c r="JXZ318" s="1"/>
      <c r="JYA318" s="1"/>
      <c r="JYB318" s="1"/>
      <c r="JYC318" s="1"/>
      <c r="JYD318" s="1"/>
      <c r="JYE318" s="1"/>
      <c r="JYF318" s="1"/>
      <c r="JYG318" s="1"/>
      <c r="JYH318" s="1"/>
      <c r="JYI318" s="1"/>
      <c r="JYJ318" s="1"/>
      <c r="JYK318" s="1"/>
      <c r="JYL318" s="1"/>
      <c r="JYM318" s="1"/>
      <c r="JYN318" s="1"/>
      <c r="JYO318" s="1"/>
      <c r="JYP318" s="1"/>
      <c r="JYQ318" s="1"/>
      <c r="JYR318" s="1"/>
      <c r="JYS318" s="1"/>
      <c r="JYT318" s="1"/>
      <c r="JYU318" s="1"/>
      <c r="JYV318" s="1"/>
      <c r="JYW318" s="1"/>
      <c r="JYX318" s="1"/>
      <c r="JYY318" s="1"/>
      <c r="JYZ318" s="1"/>
      <c r="JZA318" s="1"/>
      <c r="JZB318" s="1"/>
      <c r="JZC318" s="1"/>
      <c r="JZD318" s="1"/>
      <c r="JZE318" s="1"/>
      <c r="JZF318" s="1"/>
      <c r="JZG318" s="1"/>
      <c r="JZH318" s="1"/>
      <c r="JZI318" s="1"/>
      <c r="JZJ318" s="1"/>
      <c r="JZK318" s="1"/>
      <c r="JZL318" s="1"/>
      <c r="JZM318" s="1"/>
      <c r="JZN318" s="1"/>
      <c r="JZO318" s="1"/>
      <c r="JZP318" s="1"/>
      <c r="JZQ318" s="1"/>
      <c r="JZR318" s="1"/>
      <c r="JZS318" s="1"/>
      <c r="JZT318" s="1"/>
      <c r="JZU318" s="1"/>
      <c r="JZV318" s="1"/>
      <c r="JZW318" s="1"/>
      <c r="JZX318" s="1"/>
      <c r="JZY318" s="1"/>
      <c r="JZZ318" s="1"/>
      <c r="KAA318" s="1"/>
      <c r="KAB318" s="1"/>
      <c r="KAC318" s="1"/>
      <c r="KAD318" s="1"/>
      <c r="KAE318" s="1"/>
      <c r="KAF318" s="1"/>
      <c r="KAG318" s="1"/>
      <c r="KAH318" s="1"/>
      <c r="KAI318" s="1"/>
      <c r="KAJ318" s="1"/>
      <c r="KAK318" s="1"/>
      <c r="KAL318" s="1"/>
      <c r="KAM318" s="1"/>
      <c r="KAN318" s="1"/>
      <c r="KAO318" s="1"/>
      <c r="KAP318" s="1"/>
      <c r="KAQ318" s="1"/>
      <c r="KAR318" s="1"/>
      <c r="KAS318" s="1"/>
      <c r="KAT318" s="1"/>
      <c r="KAU318" s="1"/>
      <c r="KAV318" s="1"/>
      <c r="KAW318" s="1"/>
      <c r="KAX318" s="1"/>
      <c r="KAY318" s="1"/>
      <c r="KAZ318" s="1"/>
      <c r="KBA318" s="1"/>
      <c r="KBB318" s="1"/>
      <c r="KBC318" s="1"/>
      <c r="KBD318" s="1"/>
      <c r="KBE318" s="1"/>
      <c r="KBF318" s="1"/>
      <c r="KBG318" s="1"/>
      <c r="KBH318" s="1"/>
      <c r="KBI318" s="1"/>
      <c r="KBJ318" s="1"/>
      <c r="KBK318" s="1"/>
      <c r="KBL318" s="1"/>
      <c r="KBM318" s="1"/>
      <c r="KBN318" s="1"/>
      <c r="KBO318" s="1"/>
      <c r="KBP318" s="1"/>
      <c r="KBQ318" s="1"/>
      <c r="KBR318" s="1"/>
      <c r="KBS318" s="1"/>
      <c r="KBT318" s="1"/>
      <c r="KBU318" s="1"/>
      <c r="KBV318" s="1"/>
      <c r="KBW318" s="1"/>
      <c r="KBX318" s="1"/>
      <c r="KBY318" s="1"/>
      <c r="KBZ318" s="1"/>
      <c r="KCA318" s="1"/>
      <c r="KCB318" s="1"/>
      <c r="KCC318" s="1"/>
      <c r="KCD318" s="1"/>
      <c r="KCE318" s="1"/>
      <c r="KCF318" s="1"/>
      <c r="KCG318" s="1"/>
      <c r="KCH318" s="1"/>
      <c r="KCI318" s="1"/>
      <c r="KCJ318" s="1"/>
      <c r="KCK318" s="1"/>
      <c r="KCL318" s="1"/>
      <c r="KCM318" s="1"/>
      <c r="KCN318" s="1"/>
      <c r="KCO318" s="1"/>
      <c r="KCP318" s="1"/>
      <c r="KCQ318" s="1"/>
      <c r="KCR318" s="1"/>
      <c r="KCS318" s="1"/>
      <c r="KCT318" s="1"/>
      <c r="KCU318" s="1"/>
      <c r="KCV318" s="1"/>
      <c r="KCW318" s="1"/>
      <c r="KCX318" s="1"/>
      <c r="KCY318" s="1"/>
      <c r="KCZ318" s="1"/>
      <c r="KDA318" s="1"/>
      <c r="KDB318" s="1"/>
      <c r="KDC318" s="1"/>
      <c r="KDD318" s="1"/>
      <c r="KDE318" s="1"/>
      <c r="KDF318" s="1"/>
      <c r="KDG318" s="1"/>
      <c r="KDH318" s="1"/>
      <c r="KDI318" s="1"/>
      <c r="KDJ318" s="1"/>
      <c r="KDK318" s="1"/>
      <c r="KDL318" s="1"/>
      <c r="KDM318" s="1"/>
      <c r="KDN318" s="1"/>
      <c r="KDO318" s="1"/>
      <c r="KDP318" s="1"/>
      <c r="KDQ318" s="1"/>
      <c r="KDR318" s="1"/>
      <c r="KDS318" s="1"/>
      <c r="KDT318" s="1"/>
      <c r="KDU318" s="1"/>
      <c r="KDV318" s="1"/>
      <c r="KDW318" s="1"/>
      <c r="KDX318" s="1"/>
      <c r="KDY318" s="1"/>
      <c r="KDZ318" s="1"/>
      <c r="KEA318" s="1"/>
      <c r="KEB318" s="1"/>
      <c r="KEC318" s="1"/>
      <c r="KED318" s="1"/>
      <c r="KEE318" s="1"/>
      <c r="KEF318" s="1"/>
      <c r="KEG318" s="1"/>
      <c r="KEH318" s="1"/>
      <c r="KEI318" s="1"/>
      <c r="KEJ318" s="1"/>
      <c r="KEK318" s="1"/>
      <c r="KEL318" s="1"/>
      <c r="KEM318" s="1"/>
      <c r="KEN318" s="1"/>
      <c r="KEO318" s="1"/>
      <c r="KEP318" s="1"/>
      <c r="KEQ318" s="1"/>
      <c r="KER318" s="1"/>
      <c r="KES318" s="1"/>
      <c r="KET318" s="1"/>
      <c r="KEU318" s="1"/>
      <c r="KEV318" s="1"/>
      <c r="KEW318" s="1"/>
      <c r="KEX318" s="1"/>
      <c r="KEY318" s="1"/>
      <c r="KEZ318" s="1"/>
      <c r="KFA318" s="1"/>
      <c r="KFB318" s="1"/>
      <c r="KFC318" s="1"/>
      <c r="KFD318" s="1"/>
      <c r="KFE318" s="1"/>
      <c r="KFF318" s="1"/>
      <c r="KFG318" s="1"/>
      <c r="KFH318" s="1"/>
      <c r="KFI318" s="1"/>
      <c r="KFJ318" s="1"/>
      <c r="KFK318" s="1"/>
      <c r="KFL318" s="1"/>
      <c r="KFM318" s="1"/>
      <c r="KFN318" s="1"/>
      <c r="KFO318" s="1"/>
      <c r="KFP318" s="1"/>
      <c r="KFQ318" s="1"/>
      <c r="KFR318" s="1"/>
      <c r="KFS318" s="1"/>
      <c r="KFT318" s="1"/>
      <c r="KFU318" s="1"/>
      <c r="KFV318" s="1"/>
      <c r="KFW318" s="1"/>
      <c r="KFX318" s="1"/>
      <c r="KFY318" s="1"/>
      <c r="KFZ318" s="1"/>
      <c r="KGA318" s="1"/>
      <c r="KGB318" s="1"/>
      <c r="KGC318" s="1"/>
      <c r="KGD318" s="1"/>
      <c r="KGE318" s="1"/>
      <c r="KGF318" s="1"/>
      <c r="KGG318" s="1"/>
      <c r="KGH318" s="1"/>
      <c r="KGI318" s="1"/>
      <c r="KGJ318" s="1"/>
      <c r="KGK318" s="1"/>
      <c r="KGL318" s="1"/>
      <c r="KGM318" s="1"/>
      <c r="KGN318" s="1"/>
      <c r="KGO318" s="1"/>
      <c r="KGP318" s="1"/>
      <c r="KGQ318" s="1"/>
      <c r="KGR318" s="1"/>
      <c r="KGS318" s="1"/>
      <c r="KGT318" s="1"/>
      <c r="KGU318" s="1"/>
      <c r="KGV318" s="1"/>
      <c r="KGW318" s="1"/>
      <c r="KGX318" s="1"/>
      <c r="KGY318" s="1"/>
      <c r="KGZ318" s="1"/>
      <c r="KHA318" s="1"/>
      <c r="KHB318" s="1"/>
      <c r="KHC318" s="1"/>
      <c r="KHD318" s="1"/>
      <c r="KHE318" s="1"/>
      <c r="KHF318" s="1"/>
      <c r="KHG318" s="1"/>
      <c r="KHH318" s="1"/>
      <c r="KHI318" s="1"/>
      <c r="KHJ318" s="1"/>
      <c r="KHK318" s="1"/>
      <c r="KHL318" s="1"/>
      <c r="KHM318" s="1"/>
      <c r="KHN318" s="1"/>
      <c r="KHO318" s="1"/>
      <c r="KHP318" s="1"/>
      <c r="KHQ318" s="1"/>
      <c r="KHR318" s="1"/>
      <c r="KHS318" s="1"/>
      <c r="KHT318" s="1"/>
      <c r="KHU318" s="1"/>
      <c r="KHV318" s="1"/>
      <c r="KHW318" s="1"/>
      <c r="KHX318" s="1"/>
      <c r="KHY318" s="1"/>
      <c r="KHZ318" s="1"/>
      <c r="KIA318" s="1"/>
      <c r="KIB318" s="1"/>
      <c r="KIC318" s="1"/>
      <c r="KID318" s="1"/>
      <c r="KIE318" s="1"/>
      <c r="KIF318" s="1"/>
      <c r="KIG318" s="1"/>
      <c r="KIH318" s="1"/>
      <c r="KII318" s="1"/>
      <c r="KIJ318" s="1"/>
      <c r="KIK318" s="1"/>
      <c r="KIL318" s="1"/>
      <c r="KIM318" s="1"/>
      <c r="KIN318" s="1"/>
      <c r="KIO318" s="1"/>
      <c r="KIP318" s="1"/>
      <c r="KIQ318" s="1"/>
      <c r="KIR318" s="1"/>
      <c r="KIS318" s="1"/>
      <c r="KIT318" s="1"/>
      <c r="KIU318" s="1"/>
      <c r="KIV318" s="1"/>
      <c r="KIW318" s="1"/>
      <c r="KIX318" s="1"/>
      <c r="KIY318" s="1"/>
      <c r="KIZ318" s="1"/>
      <c r="KJA318" s="1"/>
      <c r="KJB318" s="1"/>
      <c r="KJC318" s="1"/>
      <c r="KJD318" s="1"/>
      <c r="KJE318" s="1"/>
      <c r="KJF318" s="1"/>
      <c r="KJG318" s="1"/>
      <c r="KJH318" s="1"/>
      <c r="KJI318" s="1"/>
      <c r="KJJ318" s="1"/>
      <c r="KJK318" s="1"/>
      <c r="KJL318" s="1"/>
      <c r="KJM318" s="1"/>
      <c r="KJN318" s="1"/>
      <c r="KJO318" s="1"/>
      <c r="KJP318" s="1"/>
      <c r="KJQ318" s="1"/>
      <c r="KJR318" s="1"/>
      <c r="KJS318" s="1"/>
      <c r="KJT318" s="1"/>
      <c r="KJU318" s="1"/>
      <c r="KJV318" s="1"/>
      <c r="KJW318" s="1"/>
      <c r="KJX318" s="1"/>
      <c r="KJY318" s="1"/>
      <c r="KJZ318" s="1"/>
      <c r="KKA318" s="1"/>
      <c r="KKB318" s="1"/>
      <c r="KKC318" s="1"/>
      <c r="KKD318" s="1"/>
      <c r="KKE318" s="1"/>
      <c r="KKF318" s="1"/>
      <c r="KKG318" s="1"/>
      <c r="KKH318" s="1"/>
      <c r="KKI318" s="1"/>
      <c r="KKJ318" s="1"/>
      <c r="KKK318" s="1"/>
      <c r="KKL318" s="1"/>
      <c r="KKM318" s="1"/>
      <c r="KKN318" s="1"/>
      <c r="KKO318" s="1"/>
      <c r="KKP318" s="1"/>
      <c r="KKQ318" s="1"/>
      <c r="KKR318" s="1"/>
      <c r="KKS318" s="1"/>
      <c r="KKT318" s="1"/>
      <c r="KKU318" s="1"/>
      <c r="KKV318" s="1"/>
      <c r="KKW318" s="1"/>
      <c r="KKX318" s="1"/>
      <c r="KKY318" s="1"/>
      <c r="KKZ318" s="1"/>
      <c r="KLA318" s="1"/>
      <c r="KLB318" s="1"/>
      <c r="KLC318" s="1"/>
      <c r="KLD318" s="1"/>
      <c r="KLE318" s="1"/>
      <c r="KLF318" s="1"/>
      <c r="KLG318" s="1"/>
      <c r="KLH318" s="1"/>
      <c r="KLI318" s="1"/>
      <c r="KLJ318" s="1"/>
      <c r="KLK318" s="1"/>
      <c r="KLL318" s="1"/>
      <c r="KLM318" s="1"/>
      <c r="KLN318" s="1"/>
      <c r="KLO318" s="1"/>
      <c r="KLP318" s="1"/>
      <c r="KLQ318" s="1"/>
      <c r="KLR318" s="1"/>
      <c r="KLS318" s="1"/>
      <c r="KLT318" s="1"/>
      <c r="KLU318" s="1"/>
      <c r="KLV318" s="1"/>
      <c r="KLW318" s="1"/>
      <c r="KLX318" s="1"/>
      <c r="KLY318" s="1"/>
      <c r="KLZ318" s="1"/>
      <c r="KMA318" s="1"/>
      <c r="KMB318" s="1"/>
      <c r="KMC318" s="1"/>
      <c r="KMD318" s="1"/>
      <c r="KME318" s="1"/>
      <c r="KMF318" s="1"/>
      <c r="KMG318" s="1"/>
      <c r="KMH318" s="1"/>
      <c r="KMI318" s="1"/>
      <c r="KMJ318" s="1"/>
      <c r="KMK318" s="1"/>
      <c r="KML318" s="1"/>
      <c r="KMM318" s="1"/>
      <c r="KMN318" s="1"/>
      <c r="KMO318" s="1"/>
      <c r="KMP318" s="1"/>
      <c r="KMQ318" s="1"/>
      <c r="KMR318" s="1"/>
      <c r="KMS318" s="1"/>
      <c r="KMT318" s="1"/>
      <c r="KMU318" s="1"/>
      <c r="KMV318" s="1"/>
      <c r="KMW318" s="1"/>
      <c r="KMX318" s="1"/>
      <c r="KMY318" s="1"/>
      <c r="KMZ318" s="1"/>
      <c r="KNA318" s="1"/>
      <c r="KNB318" s="1"/>
      <c r="KNC318" s="1"/>
      <c r="KND318" s="1"/>
      <c r="KNE318" s="1"/>
      <c r="KNF318" s="1"/>
      <c r="KNG318" s="1"/>
      <c r="KNH318" s="1"/>
      <c r="KNI318" s="1"/>
      <c r="KNJ318" s="1"/>
      <c r="KNK318" s="1"/>
      <c r="KNL318" s="1"/>
      <c r="KNM318" s="1"/>
      <c r="KNN318" s="1"/>
      <c r="KNO318" s="1"/>
      <c r="KNP318" s="1"/>
      <c r="KNQ318" s="1"/>
      <c r="KNR318" s="1"/>
      <c r="KNS318" s="1"/>
      <c r="KNT318" s="1"/>
      <c r="KNU318" s="1"/>
      <c r="KNV318" s="1"/>
      <c r="KNW318" s="1"/>
      <c r="KNX318" s="1"/>
      <c r="KNY318" s="1"/>
      <c r="KNZ318" s="1"/>
      <c r="KOA318" s="1"/>
      <c r="KOB318" s="1"/>
      <c r="KOC318" s="1"/>
      <c r="KOD318" s="1"/>
      <c r="KOE318" s="1"/>
      <c r="KOF318" s="1"/>
      <c r="KOG318" s="1"/>
      <c r="KOH318" s="1"/>
      <c r="KOI318" s="1"/>
      <c r="KOJ318" s="1"/>
      <c r="KOK318" s="1"/>
      <c r="KOL318" s="1"/>
      <c r="KOM318" s="1"/>
      <c r="KON318" s="1"/>
      <c r="KOO318" s="1"/>
      <c r="KOP318" s="1"/>
      <c r="KOQ318" s="1"/>
      <c r="KOR318" s="1"/>
      <c r="KOS318" s="1"/>
      <c r="KOT318" s="1"/>
      <c r="KOU318" s="1"/>
      <c r="KOV318" s="1"/>
      <c r="KOW318" s="1"/>
      <c r="KOX318" s="1"/>
      <c r="KOY318" s="1"/>
      <c r="KOZ318" s="1"/>
      <c r="KPA318" s="1"/>
      <c r="KPB318" s="1"/>
      <c r="KPC318" s="1"/>
      <c r="KPD318" s="1"/>
      <c r="KPE318" s="1"/>
      <c r="KPF318" s="1"/>
      <c r="KPG318" s="1"/>
      <c r="KPH318" s="1"/>
      <c r="KPI318" s="1"/>
      <c r="KPJ318" s="1"/>
      <c r="KPK318" s="1"/>
      <c r="KPL318" s="1"/>
      <c r="KPM318" s="1"/>
      <c r="KPN318" s="1"/>
      <c r="KPO318" s="1"/>
      <c r="KPP318" s="1"/>
      <c r="KPQ318" s="1"/>
      <c r="KPR318" s="1"/>
      <c r="KPS318" s="1"/>
      <c r="KPT318" s="1"/>
      <c r="KPU318" s="1"/>
      <c r="KPV318" s="1"/>
      <c r="KPW318" s="1"/>
      <c r="KPX318" s="1"/>
      <c r="KPY318" s="1"/>
      <c r="KPZ318" s="1"/>
      <c r="KQA318" s="1"/>
      <c r="KQB318" s="1"/>
      <c r="KQC318" s="1"/>
      <c r="KQD318" s="1"/>
      <c r="KQE318" s="1"/>
      <c r="KQF318" s="1"/>
      <c r="KQG318" s="1"/>
      <c r="KQH318" s="1"/>
      <c r="KQI318" s="1"/>
      <c r="KQJ318" s="1"/>
      <c r="KQK318" s="1"/>
      <c r="KQL318" s="1"/>
      <c r="KQM318" s="1"/>
      <c r="KQN318" s="1"/>
      <c r="KQO318" s="1"/>
      <c r="KQP318" s="1"/>
      <c r="KQQ318" s="1"/>
      <c r="KQR318" s="1"/>
      <c r="KQS318" s="1"/>
      <c r="KQT318" s="1"/>
      <c r="KQU318" s="1"/>
      <c r="KQV318" s="1"/>
      <c r="KQW318" s="1"/>
      <c r="KQX318" s="1"/>
      <c r="KQY318" s="1"/>
      <c r="KQZ318" s="1"/>
      <c r="KRA318" s="1"/>
      <c r="KRB318" s="1"/>
      <c r="KRC318" s="1"/>
      <c r="KRD318" s="1"/>
      <c r="KRE318" s="1"/>
      <c r="KRF318" s="1"/>
      <c r="KRG318" s="1"/>
      <c r="KRH318" s="1"/>
      <c r="KRI318" s="1"/>
      <c r="KRJ318" s="1"/>
      <c r="KRK318" s="1"/>
      <c r="KRL318" s="1"/>
      <c r="KRM318" s="1"/>
      <c r="KRN318" s="1"/>
      <c r="KRO318" s="1"/>
      <c r="KRP318" s="1"/>
      <c r="KRQ318" s="1"/>
      <c r="KRR318" s="1"/>
      <c r="KRS318" s="1"/>
      <c r="KRT318" s="1"/>
      <c r="KRU318" s="1"/>
      <c r="KRV318" s="1"/>
      <c r="KRW318" s="1"/>
      <c r="KRX318" s="1"/>
      <c r="KRY318" s="1"/>
      <c r="KRZ318" s="1"/>
      <c r="KSA318" s="1"/>
      <c r="KSB318" s="1"/>
      <c r="KSC318" s="1"/>
      <c r="KSD318" s="1"/>
      <c r="KSE318" s="1"/>
      <c r="KSF318" s="1"/>
      <c r="KSG318" s="1"/>
      <c r="KSH318" s="1"/>
      <c r="KSI318" s="1"/>
      <c r="KSJ318" s="1"/>
      <c r="KSK318" s="1"/>
      <c r="KSL318" s="1"/>
      <c r="KSM318" s="1"/>
      <c r="KSN318" s="1"/>
      <c r="KSO318" s="1"/>
      <c r="KSP318" s="1"/>
      <c r="KSQ318" s="1"/>
      <c r="KSR318" s="1"/>
      <c r="KSS318" s="1"/>
      <c r="KST318" s="1"/>
      <c r="KSU318" s="1"/>
      <c r="KSV318" s="1"/>
      <c r="KSW318" s="1"/>
      <c r="KSX318" s="1"/>
      <c r="KSY318" s="1"/>
      <c r="KSZ318" s="1"/>
      <c r="KTA318" s="1"/>
      <c r="KTB318" s="1"/>
      <c r="KTC318" s="1"/>
      <c r="KTD318" s="1"/>
      <c r="KTE318" s="1"/>
      <c r="KTF318" s="1"/>
      <c r="KTG318" s="1"/>
      <c r="KTH318" s="1"/>
      <c r="KTI318" s="1"/>
      <c r="KTJ318" s="1"/>
      <c r="KTK318" s="1"/>
      <c r="KTL318" s="1"/>
      <c r="KTM318" s="1"/>
      <c r="KTN318" s="1"/>
      <c r="KTO318" s="1"/>
      <c r="KTP318" s="1"/>
      <c r="KTQ318" s="1"/>
      <c r="KTR318" s="1"/>
      <c r="KTS318" s="1"/>
      <c r="KTT318" s="1"/>
      <c r="KTU318" s="1"/>
      <c r="KTV318" s="1"/>
      <c r="KTW318" s="1"/>
      <c r="KTX318" s="1"/>
      <c r="KTY318" s="1"/>
      <c r="KTZ318" s="1"/>
      <c r="KUA318" s="1"/>
      <c r="KUB318" s="1"/>
      <c r="KUC318" s="1"/>
      <c r="KUD318" s="1"/>
      <c r="KUE318" s="1"/>
      <c r="KUF318" s="1"/>
      <c r="KUG318" s="1"/>
      <c r="KUH318" s="1"/>
      <c r="KUI318" s="1"/>
      <c r="KUJ318" s="1"/>
      <c r="KUK318" s="1"/>
      <c r="KUL318" s="1"/>
      <c r="KUM318" s="1"/>
      <c r="KUN318" s="1"/>
      <c r="KUO318" s="1"/>
      <c r="KUP318" s="1"/>
      <c r="KUQ318" s="1"/>
      <c r="KUR318" s="1"/>
      <c r="KUS318" s="1"/>
      <c r="KUT318" s="1"/>
      <c r="KUU318" s="1"/>
      <c r="KUV318" s="1"/>
      <c r="KUW318" s="1"/>
      <c r="KUX318" s="1"/>
      <c r="KUY318" s="1"/>
      <c r="KUZ318" s="1"/>
      <c r="KVA318" s="1"/>
      <c r="KVB318" s="1"/>
      <c r="KVC318" s="1"/>
      <c r="KVD318" s="1"/>
      <c r="KVE318" s="1"/>
      <c r="KVF318" s="1"/>
      <c r="KVG318" s="1"/>
      <c r="KVH318" s="1"/>
      <c r="KVI318" s="1"/>
      <c r="KVJ318" s="1"/>
      <c r="KVK318" s="1"/>
      <c r="KVL318" s="1"/>
      <c r="KVM318" s="1"/>
      <c r="KVN318" s="1"/>
      <c r="KVO318" s="1"/>
      <c r="KVP318" s="1"/>
      <c r="KVQ318" s="1"/>
      <c r="KVR318" s="1"/>
      <c r="KVS318" s="1"/>
      <c r="KVT318" s="1"/>
      <c r="KVU318" s="1"/>
      <c r="KVV318" s="1"/>
      <c r="KVW318" s="1"/>
      <c r="KVX318" s="1"/>
      <c r="KVY318" s="1"/>
      <c r="KVZ318" s="1"/>
      <c r="KWA318" s="1"/>
      <c r="KWB318" s="1"/>
      <c r="KWC318" s="1"/>
      <c r="KWD318" s="1"/>
      <c r="KWE318" s="1"/>
      <c r="KWF318" s="1"/>
      <c r="KWG318" s="1"/>
      <c r="KWH318" s="1"/>
      <c r="KWI318" s="1"/>
      <c r="KWJ318" s="1"/>
      <c r="KWK318" s="1"/>
      <c r="KWL318" s="1"/>
      <c r="KWM318" s="1"/>
      <c r="KWN318" s="1"/>
      <c r="KWO318" s="1"/>
      <c r="KWP318" s="1"/>
      <c r="KWQ318" s="1"/>
      <c r="KWR318" s="1"/>
      <c r="KWS318" s="1"/>
      <c r="KWT318" s="1"/>
      <c r="KWU318" s="1"/>
      <c r="KWV318" s="1"/>
      <c r="KWW318" s="1"/>
      <c r="KWX318" s="1"/>
      <c r="KWY318" s="1"/>
      <c r="KWZ318" s="1"/>
      <c r="KXA318" s="1"/>
      <c r="KXB318" s="1"/>
      <c r="KXC318" s="1"/>
      <c r="KXD318" s="1"/>
      <c r="KXE318" s="1"/>
      <c r="KXF318" s="1"/>
      <c r="KXG318" s="1"/>
      <c r="KXH318" s="1"/>
      <c r="KXI318" s="1"/>
      <c r="KXJ318" s="1"/>
      <c r="KXK318" s="1"/>
      <c r="KXL318" s="1"/>
      <c r="KXM318" s="1"/>
      <c r="KXN318" s="1"/>
      <c r="KXO318" s="1"/>
      <c r="KXP318" s="1"/>
      <c r="KXQ318" s="1"/>
      <c r="KXR318" s="1"/>
      <c r="KXS318" s="1"/>
      <c r="KXT318" s="1"/>
      <c r="KXU318" s="1"/>
      <c r="KXV318" s="1"/>
      <c r="KXW318" s="1"/>
      <c r="KXX318" s="1"/>
      <c r="KXY318" s="1"/>
      <c r="KXZ318" s="1"/>
      <c r="KYA318" s="1"/>
      <c r="KYB318" s="1"/>
      <c r="KYC318" s="1"/>
      <c r="KYD318" s="1"/>
      <c r="KYE318" s="1"/>
      <c r="KYF318" s="1"/>
      <c r="KYG318" s="1"/>
      <c r="KYH318" s="1"/>
      <c r="KYI318" s="1"/>
      <c r="KYJ318" s="1"/>
      <c r="KYK318" s="1"/>
      <c r="KYL318" s="1"/>
      <c r="KYM318" s="1"/>
      <c r="KYN318" s="1"/>
      <c r="KYO318" s="1"/>
      <c r="KYP318" s="1"/>
      <c r="KYQ318" s="1"/>
      <c r="KYR318" s="1"/>
      <c r="KYS318" s="1"/>
      <c r="KYT318" s="1"/>
      <c r="KYU318" s="1"/>
      <c r="KYV318" s="1"/>
      <c r="KYW318" s="1"/>
      <c r="KYX318" s="1"/>
      <c r="KYY318" s="1"/>
      <c r="KYZ318" s="1"/>
      <c r="KZA318" s="1"/>
      <c r="KZB318" s="1"/>
      <c r="KZC318" s="1"/>
      <c r="KZD318" s="1"/>
      <c r="KZE318" s="1"/>
      <c r="KZF318" s="1"/>
      <c r="KZG318" s="1"/>
      <c r="KZH318" s="1"/>
      <c r="KZI318" s="1"/>
      <c r="KZJ318" s="1"/>
      <c r="KZK318" s="1"/>
      <c r="KZL318" s="1"/>
      <c r="KZM318" s="1"/>
      <c r="KZN318" s="1"/>
      <c r="KZO318" s="1"/>
      <c r="KZP318" s="1"/>
      <c r="KZQ318" s="1"/>
      <c r="KZR318" s="1"/>
      <c r="KZS318" s="1"/>
      <c r="KZT318" s="1"/>
      <c r="KZU318" s="1"/>
      <c r="KZV318" s="1"/>
      <c r="KZW318" s="1"/>
      <c r="KZX318" s="1"/>
      <c r="KZY318" s="1"/>
      <c r="KZZ318" s="1"/>
      <c r="LAA318" s="1"/>
      <c r="LAB318" s="1"/>
      <c r="LAC318" s="1"/>
      <c r="LAD318" s="1"/>
      <c r="LAE318" s="1"/>
      <c r="LAF318" s="1"/>
      <c r="LAG318" s="1"/>
      <c r="LAH318" s="1"/>
      <c r="LAI318" s="1"/>
      <c r="LAJ318" s="1"/>
      <c r="LAK318" s="1"/>
      <c r="LAL318" s="1"/>
      <c r="LAM318" s="1"/>
      <c r="LAN318" s="1"/>
      <c r="LAO318" s="1"/>
      <c r="LAP318" s="1"/>
      <c r="LAQ318" s="1"/>
      <c r="LAR318" s="1"/>
      <c r="LAS318" s="1"/>
      <c r="LAT318" s="1"/>
      <c r="LAU318" s="1"/>
      <c r="LAV318" s="1"/>
      <c r="LAW318" s="1"/>
      <c r="LAX318" s="1"/>
      <c r="LAY318" s="1"/>
      <c r="LAZ318" s="1"/>
      <c r="LBA318" s="1"/>
      <c r="LBB318" s="1"/>
      <c r="LBC318" s="1"/>
      <c r="LBD318" s="1"/>
      <c r="LBE318" s="1"/>
      <c r="LBF318" s="1"/>
      <c r="LBG318" s="1"/>
      <c r="LBH318" s="1"/>
      <c r="LBI318" s="1"/>
      <c r="LBJ318" s="1"/>
      <c r="LBK318" s="1"/>
      <c r="LBL318" s="1"/>
      <c r="LBM318" s="1"/>
      <c r="LBN318" s="1"/>
      <c r="LBO318" s="1"/>
      <c r="LBP318" s="1"/>
      <c r="LBQ318" s="1"/>
      <c r="LBR318" s="1"/>
      <c r="LBS318" s="1"/>
      <c r="LBT318" s="1"/>
      <c r="LBU318" s="1"/>
      <c r="LBV318" s="1"/>
      <c r="LBW318" s="1"/>
      <c r="LBX318" s="1"/>
      <c r="LBY318" s="1"/>
      <c r="LBZ318" s="1"/>
      <c r="LCA318" s="1"/>
      <c r="LCB318" s="1"/>
      <c r="LCC318" s="1"/>
      <c r="LCD318" s="1"/>
      <c r="LCE318" s="1"/>
      <c r="LCF318" s="1"/>
      <c r="LCG318" s="1"/>
      <c r="LCH318" s="1"/>
      <c r="LCI318" s="1"/>
      <c r="LCJ318" s="1"/>
      <c r="LCK318" s="1"/>
      <c r="LCL318" s="1"/>
      <c r="LCM318" s="1"/>
      <c r="LCN318" s="1"/>
      <c r="LCO318" s="1"/>
      <c r="LCP318" s="1"/>
      <c r="LCQ318" s="1"/>
      <c r="LCR318" s="1"/>
      <c r="LCS318" s="1"/>
      <c r="LCT318" s="1"/>
      <c r="LCU318" s="1"/>
      <c r="LCV318" s="1"/>
      <c r="LCW318" s="1"/>
      <c r="LCX318" s="1"/>
      <c r="LCY318" s="1"/>
      <c r="LCZ318" s="1"/>
      <c r="LDA318" s="1"/>
      <c r="LDB318" s="1"/>
      <c r="LDC318" s="1"/>
      <c r="LDD318" s="1"/>
      <c r="LDE318" s="1"/>
      <c r="LDF318" s="1"/>
      <c r="LDG318" s="1"/>
      <c r="LDH318" s="1"/>
      <c r="LDI318" s="1"/>
      <c r="LDJ318" s="1"/>
      <c r="LDK318" s="1"/>
      <c r="LDL318" s="1"/>
      <c r="LDM318" s="1"/>
      <c r="LDN318" s="1"/>
      <c r="LDO318" s="1"/>
      <c r="LDP318" s="1"/>
      <c r="LDQ318" s="1"/>
      <c r="LDR318" s="1"/>
      <c r="LDS318" s="1"/>
      <c r="LDT318" s="1"/>
      <c r="LDU318" s="1"/>
      <c r="LDV318" s="1"/>
      <c r="LDW318" s="1"/>
      <c r="LDX318" s="1"/>
      <c r="LDY318" s="1"/>
      <c r="LDZ318" s="1"/>
      <c r="LEA318" s="1"/>
      <c r="LEB318" s="1"/>
      <c r="LEC318" s="1"/>
      <c r="LED318" s="1"/>
      <c r="LEE318" s="1"/>
      <c r="LEF318" s="1"/>
      <c r="LEG318" s="1"/>
      <c r="LEH318" s="1"/>
      <c r="LEI318" s="1"/>
      <c r="LEJ318" s="1"/>
      <c r="LEK318" s="1"/>
      <c r="LEL318" s="1"/>
      <c r="LEM318" s="1"/>
      <c r="LEN318" s="1"/>
      <c r="LEO318" s="1"/>
      <c r="LEP318" s="1"/>
      <c r="LEQ318" s="1"/>
      <c r="LER318" s="1"/>
      <c r="LES318" s="1"/>
      <c r="LET318" s="1"/>
      <c r="LEU318" s="1"/>
      <c r="LEV318" s="1"/>
      <c r="LEW318" s="1"/>
      <c r="LEX318" s="1"/>
      <c r="LEY318" s="1"/>
      <c r="LEZ318" s="1"/>
      <c r="LFA318" s="1"/>
      <c r="LFB318" s="1"/>
      <c r="LFC318" s="1"/>
      <c r="LFD318" s="1"/>
      <c r="LFE318" s="1"/>
      <c r="LFF318" s="1"/>
      <c r="LFG318" s="1"/>
      <c r="LFH318" s="1"/>
      <c r="LFI318" s="1"/>
      <c r="LFJ318" s="1"/>
      <c r="LFK318" s="1"/>
      <c r="LFL318" s="1"/>
      <c r="LFM318" s="1"/>
      <c r="LFN318" s="1"/>
      <c r="LFO318" s="1"/>
      <c r="LFP318" s="1"/>
      <c r="LFQ318" s="1"/>
      <c r="LFR318" s="1"/>
      <c r="LFS318" s="1"/>
      <c r="LFT318" s="1"/>
      <c r="LFU318" s="1"/>
      <c r="LFV318" s="1"/>
      <c r="LFW318" s="1"/>
      <c r="LFX318" s="1"/>
      <c r="LFY318" s="1"/>
      <c r="LFZ318" s="1"/>
      <c r="LGA318" s="1"/>
      <c r="LGB318" s="1"/>
      <c r="LGC318" s="1"/>
      <c r="LGD318" s="1"/>
      <c r="LGE318" s="1"/>
      <c r="LGF318" s="1"/>
      <c r="LGG318" s="1"/>
      <c r="LGH318" s="1"/>
      <c r="LGI318" s="1"/>
      <c r="LGJ318" s="1"/>
      <c r="LGK318" s="1"/>
      <c r="LGL318" s="1"/>
      <c r="LGM318" s="1"/>
      <c r="LGN318" s="1"/>
      <c r="LGO318" s="1"/>
      <c r="LGP318" s="1"/>
      <c r="LGQ318" s="1"/>
      <c r="LGR318" s="1"/>
      <c r="LGS318" s="1"/>
      <c r="LGT318" s="1"/>
      <c r="LGU318" s="1"/>
      <c r="LGV318" s="1"/>
      <c r="LGW318" s="1"/>
      <c r="LGX318" s="1"/>
      <c r="LGY318" s="1"/>
      <c r="LGZ318" s="1"/>
      <c r="LHA318" s="1"/>
      <c r="LHB318" s="1"/>
      <c r="LHC318" s="1"/>
      <c r="LHD318" s="1"/>
      <c r="LHE318" s="1"/>
      <c r="LHF318" s="1"/>
      <c r="LHG318" s="1"/>
      <c r="LHH318" s="1"/>
      <c r="LHI318" s="1"/>
      <c r="LHJ318" s="1"/>
      <c r="LHK318" s="1"/>
      <c r="LHL318" s="1"/>
      <c r="LHM318" s="1"/>
      <c r="LHN318" s="1"/>
      <c r="LHO318" s="1"/>
      <c r="LHP318" s="1"/>
      <c r="LHQ318" s="1"/>
      <c r="LHR318" s="1"/>
      <c r="LHS318" s="1"/>
      <c r="LHT318" s="1"/>
      <c r="LHU318" s="1"/>
      <c r="LHV318" s="1"/>
      <c r="LHW318" s="1"/>
      <c r="LHX318" s="1"/>
      <c r="LHY318" s="1"/>
      <c r="LHZ318" s="1"/>
      <c r="LIA318" s="1"/>
      <c r="LIB318" s="1"/>
      <c r="LIC318" s="1"/>
      <c r="LID318" s="1"/>
      <c r="LIE318" s="1"/>
      <c r="LIF318" s="1"/>
      <c r="LIG318" s="1"/>
      <c r="LIH318" s="1"/>
      <c r="LII318" s="1"/>
      <c r="LIJ318" s="1"/>
      <c r="LIK318" s="1"/>
      <c r="LIL318" s="1"/>
      <c r="LIM318" s="1"/>
      <c r="LIN318" s="1"/>
      <c r="LIO318" s="1"/>
      <c r="LIP318" s="1"/>
      <c r="LIQ318" s="1"/>
      <c r="LIR318" s="1"/>
      <c r="LIS318" s="1"/>
      <c r="LIT318" s="1"/>
      <c r="LIU318" s="1"/>
      <c r="LIV318" s="1"/>
      <c r="LIW318" s="1"/>
      <c r="LIX318" s="1"/>
      <c r="LIY318" s="1"/>
      <c r="LIZ318" s="1"/>
      <c r="LJA318" s="1"/>
      <c r="LJB318" s="1"/>
      <c r="LJC318" s="1"/>
      <c r="LJD318" s="1"/>
      <c r="LJE318" s="1"/>
      <c r="LJF318" s="1"/>
      <c r="LJG318" s="1"/>
      <c r="LJH318" s="1"/>
      <c r="LJI318" s="1"/>
      <c r="LJJ318" s="1"/>
      <c r="LJK318" s="1"/>
      <c r="LJL318" s="1"/>
      <c r="LJM318" s="1"/>
      <c r="LJN318" s="1"/>
      <c r="LJO318" s="1"/>
      <c r="LJP318" s="1"/>
      <c r="LJQ318" s="1"/>
      <c r="LJR318" s="1"/>
      <c r="LJS318" s="1"/>
      <c r="LJT318" s="1"/>
      <c r="LJU318" s="1"/>
      <c r="LJV318" s="1"/>
      <c r="LJW318" s="1"/>
      <c r="LJX318" s="1"/>
      <c r="LJY318" s="1"/>
      <c r="LJZ318" s="1"/>
      <c r="LKA318" s="1"/>
      <c r="LKB318" s="1"/>
      <c r="LKC318" s="1"/>
      <c r="LKD318" s="1"/>
      <c r="LKE318" s="1"/>
      <c r="LKF318" s="1"/>
      <c r="LKG318" s="1"/>
      <c r="LKH318" s="1"/>
      <c r="LKI318" s="1"/>
      <c r="LKJ318" s="1"/>
      <c r="LKK318" s="1"/>
      <c r="LKL318" s="1"/>
      <c r="LKM318" s="1"/>
      <c r="LKN318" s="1"/>
      <c r="LKO318" s="1"/>
      <c r="LKP318" s="1"/>
      <c r="LKQ318" s="1"/>
      <c r="LKR318" s="1"/>
      <c r="LKS318" s="1"/>
      <c r="LKT318" s="1"/>
      <c r="LKU318" s="1"/>
      <c r="LKV318" s="1"/>
      <c r="LKW318" s="1"/>
      <c r="LKX318" s="1"/>
      <c r="LKY318" s="1"/>
      <c r="LKZ318" s="1"/>
      <c r="LLA318" s="1"/>
      <c r="LLB318" s="1"/>
      <c r="LLC318" s="1"/>
      <c r="LLD318" s="1"/>
      <c r="LLE318" s="1"/>
      <c r="LLF318" s="1"/>
      <c r="LLG318" s="1"/>
      <c r="LLH318" s="1"/>
      <c r="LLI318" s="1"/>
      <c r="LLJ318" s="1"/>
      <c r="LLK318" s="1"/>
      <c r="LLL318" s="1"/>
      <c r="LLM318" s="1"/>
      <c r="LLN318" s="1"/>
      <c r="LLO318" s="1"/>
      <c r="LLP318" s="1"/>
      <c r="LLQ318" s="1"/>
      <c r="LLR318" s="1"/>
      <c r="LLS318" s="1"/>
      <c r="LLT318" s="1"/>
      <c r="LLU318" s="1"/>
      <c r="LLV318" s="1"/>
      <c r="LLW318" s="1"/>
      <c r="LLX318" s="1"/>
      <c r="LLY318" s="1"/>
      <c r="LLZ318" s="1"/>
      <c r="LMA318" s="1"/>
      <c r="LMB318" s="1"/>
      <c r="LMC318" s="1"/>
      <c r="LMD318" s="1"/>
      <c r="LME318" s="1"/>
      <c r="LMF318" s="1"/>
      <c r="LMG318" s="1"/>
      <c r="LMH318" s="1"/>
      <c r="LMI318" s="1"/>
      <c r="LMJ318" s="1"/>
      <c r="LMK318" s="1"/>
      <c r="LML318" s="1"/>
      <c r="LMM318" s="1"/>
      <c r="LMN318" s="1"/>
      <c r="LMO318" s="1"/>
      <c r="LMP318" s="1"/>
      <c r="LMQ318" s="1"/>
      <c r="LMR318" s="1"/>
      <c r="LMS318" s="1"/>
      <c r="LMT318" s="1"/>
      <c r="LMU318" s="1"/>
      <c r="LMV318" s="1"/>
      <c r="LMW318" s="1"/>
      <c r="LMX318" s="1"/>
      <c r="LMY318" s="1"/>
      <c r="LMZ318" s="1"/>
      <c r="LNA318" s="1"/>
      <c r="LNB318" s="1"/>
      <c r="LNC318" s="1"/>
      <c r="LND318" s="1"/>
      <c r="LNE318" s="1"/>
      <c r="LNF318" s="1"/>
      <c r="LNG318" s="1"/>
      <c r="LNH318" s="1"/>
      <c r="LNI318" s="1"/>
      <c r="LNJ318" s="1"/>
      <c r="LNK318" s="1"/>
      <c r="LNL318" s="1"/>
      <c r="LNM318" s="1"/>
      <c r="LNN318" s="1"/>
      <c r="LNO318" s="1"/>
      <c r="LNP318" s="1"/>
      <c r="LNQ318" s="1"/>
      <c r="LNR318" s="1"/>
      <c r="LNS318" s="1"/>
      <c r="LNT318" s="1"/>
      <c r="LNU318" s="1"/>
      <c r="LNV318" s="1"/>
      <c r="LNW318" s="1"/>
      <c r="LNX318" s="1"/>
      <c r="LNY318" s="1"/>
      <c r="LNZ318" s="1"/>
      <c r="LOA318" s="1"/>
      <c r="LOB318" s="1"/>
      <c r="LOC318" s="1"/>
      <c r="LOD318" s="1"/>
      <c r="LOE318" s="1"/>
      <c r="LOF318" s="1"/>
      <c r="LOG318" s="1"/>
      <c r="LOH318" s="1"/>
      <c r="LOI318" s="1"/>
      <c r="LOJ318" s="1"/>
      <c r="LOK318" s="1"/>
      <c r="LOL318" s="1"/>
      <c r="LOM318" s="1"/>
      <c r="LON318" s="1"/>
      <c r="LOO318" s="1"/>
      <c r="LOP318" s="1"/>
      <c r="LOQ318" s="1"/>
      <c r="LOR318" s="1"/>
      <c r="LOS318" s="1"/>
      <c r="LOT318" s="1"/>
      <c r="LOU318" s="1"/>
      <c r="LOV318" s="1"/>
      <c r="LOW318" s="1"/>
      <c r="LOX318" s="1"/>
      <c r="LOY318" s="1"/>
      <c r="LOZ318" s="1"/>
      <c r="LPA318" s="1"/>
      <c r="LPB318" s="1"/>
      <c r="LPC318" s="1"/>
      <c r="LPD318" s="1"/>
      <c r="LPE318" s="1"/>
      <c r="LPF318" s="1"/>
      <c r="LPG318" s="1"/>
      <c r="LPH318" s="1"/>
      <c r="LPI318" s="1"/>
      <c r="LPJ318" s="1"/>
      <c r="LPK318" s="1"/>
      <c r="LPL318" s="1"/>
      <c r="LPM318" s="1"/>
      <c r="LPN318" s="1"/>
      <c r="LPO318" s="1"/>
      <c r="LPP318" s="1"/>
      <c r="LPQ318" s="1"/>
      <c r="LPR318" s="1"/>
      <c r="LPS318" s="1"/>
      <c r="LPT318" s="1"/>
      <c r="LPU318" s="1"/>
      <c r="LPV318" s="1"/>
      <c r="LPW318" s="1"/>
      <c r="LPX318" s="1"/>
      <c r="LPY318" s="1"/>
      <c r="LPZ318" s="1"/>
      <c r="LQA318" s="1"/>
      <c r="LQB318" s="1"/>
      <c r="LQC318" s="1"/>
      <c r="LQD318" s="1"/>
      <c r="LQE318" s="1"/>
      <c r="LQF318" s="1"/>
      <c r="LQG318" s="1"/>
      <c r="LQH318" s="1"/>
      <c r="LQI318" s="1"/>
      <c r="LQJ318" s="1"/>
      <c r="LQK318" s="1"/>
      <c r="LQL318" s="1"/>
      <c r="LQM318" s="1"/>
      <c r="LQN318" s="1"/>
      <c r="LQO318" s="1"/>
      <c r="LQP318" s="1"/>
      <c r="LQQ318" s="1"/>
      <c r="LQR318" s="1"/>
      <c r="LQS318" s="1"/>
      <c r="LQT318" s="1"/>
      <c r="LQU318" s="1"/>
      <c r="LQV318" s="1"/>
      <c r="LQW318" s="1"/>
      <c r="LQX318" s="1"/>
      <c r="LQY318" s="1"/>
      <c r="LQZ318" s="1"/>
      <c r="LRA318" s="1"/>
      <c r="LRB318" s="1"/>
      <c r="LRC318" s="1"/>
      <c r="LRD318" s="1"/>
      <c r="LRE318" s="1"/>
      <c r="LRF318" s="1"/>
      <c r="LRG318" s="1"/>
      <c r="LRH318" s="1"/>
      <c r="LRI318" s="1"/>
      <c r="LRJ318" s="1"/>
      <c r="LRK318" s="1"/>
      <c r="LRL318" s="1"/>
      <c r="LRM318" s="1"/>
      <c r="LRN318" s="1"/>
      <c r="LRO318" s="1"/>
      <c r="LRP318" s="1"/>
      <c r="LRQ318" s="1"/>
      <c r="LRR318" s="1"/>
      <c r="LRS318" s="1"/>
      <c r="LRT318" s="1"/>
      <c r="LRU318" s="1"/>
      <c r="LRV318" s="1"/>
      <c r="LRW318" s="1"/>
      <c r="LRX318" s="1"/>
      <c r="LRY318" s="1"/>
      <c r="LRZ318" s="1"/>
      <c r="LSA318" s="1"/>
      <c r="LSB318" s="1"/>
      <c r="LSC318" s="1"/>
      <c r="LSD318" s="1"/>
      <c r="LSE318" s="1"/>
      <c r="LSF318" s="1"/>
      <c r="LSG318" s="1"/>
      <c r="LSH318" s="1"/>
      <c r="LSI318" s="1"/>
      <c r="LSJ318" s="1"/>
      <c r="LSK318" s="1"/>
      <c r="LSL318" s="1"/>
      <c r="LSM318" s="1"/>
      <c r="LSN318" s="1"/>
      <c r="LSO318" s="1"/>
      <c r="LSP318" s="1"/>
      <c r="LSQ318" s="1"/>
      <c r="LSR318" s="1"/>
      <c r="LSS318" s="1"/>
      <c r="LST318" s="1"/>
      <c r="LSU318" s="1"/>
      <c r="LSV318" s="1"/>
      <c r="LSW318" s="1"/>
      <c r="LSX318" s="1"/>
      <c r="LSY318" s="1"/>
      <c r="LSZ318" s="1"/>
      <c r="LTA318" s="1"/>
      <c r="LTB318" s="1"/>
      <c r="LTC318" s="1"/>
      <c r="LTD318" s="1"/>
      <c r="LTE318" s="1"/>
      <c r="LTF318" s="1"/>
      <c r="LTG318" s="1"/>
      <c r="LTH318" s="1"/>
      <c r="LTI318" s="1"/>
      <c r="LTJ318" s="1"/>
      <c r="LTK318" s="1"/>
      <c r="LTL318" s="1"/>
      <c r="LTM318" s="1"/>
      <c r="LTN318" s="1"/>
      <c r="LTO318" s="1"/>
      <c r="LTP318" s="1"/>
      <c r="LTQ318" s="1"/>
      <c r="LTR318" s="1"/>
      <c r="LTS318" s="1"/>
      <c r="LTT318" s="1"/>
      <c r="LTU318" s="1"/>
      <c r="LTV318" s="1"/>
      <c r="LTW318" s="1"/>
      <c r="LTX318" s="1"/>
      <c r="LTY318" s="1"/>
      <c r="LTZ318" s="1"/>
      <c r="LUA318" s="1"/>
      <c r="LUB318" s="1"/>
      <c r="LUC318" s="1"/>
      <c r="LUD318" s="1"/>
      <c r="LUE318" s="1"/>
      <c r="LUF318" s="1"/>
      <c r="LUG318" s="1"/>
      <c r="LUH318" s="1"/>
      <c r="LUI318" s="1"/>
      <c r="LUJ318" s="1"/>
      <c r="LUK318" s="1"/>
      <c r="LUL318" s="1"/>
      <c r="LUM318" s="1"/>
      <c r="LUN318" s="1"/>
      <c r="LUO318" s="1"/>
      <c r="LUP318" s="1"/>
      <c r="LUQ318" s="1"/>
      <c r="LUR318" s="1"/>
      <c r="LUS318" s="1"/>
      <c r="LUT318" s="1"/>
      <c r="LUU318" s="1"/>
      <c r="LUV318" s="1"/>
      <c r="LUW318" s="1"/>
      <c r="LUX318" s="1"/>
      <c r="LUY318" s="1"/>
      <c r="LUZ318" s="1"/>
      <c r="LVA318" s="1"/>
      <c r="LVB318" s="1"/>
      <c r="LVC318" s="1"/>
      <c r="LVD318" s="1"/>
      <c r="LVE318" s="1"/>
      <c r="LVF318" s="1"/>
      <c r="LVG318" s="1"/>
      <c r="LVH318" s="1"/>
      <c r="LVI318" s="1"/>
      <c r="LVJ318" s="1"/>
      <c r="LVK318" s="1"/>
      <c r="LVL318" s="1"/>
      <c r="LVM318" s="1"/>
      <c r="LVN318" s="1"/>
      <c r="LVO318" s="1"/>
      <c r="LVP318" s="1"/>
      <c r="LVQ318" s="1"/>
      <c r="LVR318" s="1"/>
      <c r="LVS318" s="1"/>
      <c r="LVT318" s="1"/>
      <c r="LVU318" s="1"/>
      <c r="LVV318" s="1"/>
      <c r="LVW318" s="1"/>
      <c r="LVX318" s="1"/>
      <c r="LVY318" s="1"/>
      <c r="LVZ318" s="1"/>
      <c r="LWA318" s="1"/>
      <c r="LWB318" s="1"/>
      <c r="LWC318" s="1"/>
      <c r="LWD318" s="1"/>
      <c r="LWE318" s="1"/>
      <c r="LWF318" s="1"/>
      <c r="LWG318" s="1"/>
      <c r="LWH318" s="1"/>
      <c r="LWI318" s="1"/>
      <c r="LWJ318" s="1"/>
      <c r="LWK318" s="1"/>
      <c r="LWL318" s="1"/>
      <c r="LWM318" s="1"/>
      <c r="LWN318" s="1"/>
      <c r="LWO318" s="1"/>
      <c r="LWP318" s="1"/>
      <c r="LWQ318" s="1"/>
      <c r="LWR318" s="1"/>
      <c r="LWS318" s="1"/>
      <c r="LWT318" s="1"/>
      <c r="LWU318" s="1"/>
      <c r="LWV318" s="1"/>
      <c r="LWW318" s="1"/>
      <c r="LWX318" s="1"/>
      <c r="LWY318" s="1"/>
      <c r="LWZ318" s="1"/>
      <c r="LXA318" s="1"/>
      <c r="LXB318" s="1"/>
      <c r="LXC318" s="1"/>
      <c r="LXD318" s="1"/>
      <c r="LXE318" s="1"/>
      <c r="LXF318" s="1"/>
      <c r="LXG318" s="1"/>
      <c r="LXH318" s="1"/>
      <c r="LXI318" s="1"/>
      <c r="LXJ318" s="1"/>
      <c r="LXK318" s="1"/>
      <c r="LXL318" s="1"/>
      <c r="LXM318" s="1"/>
      <c r="LXN318" s="1"/>
      <c r="LXO318" s="1"/>
      <c r="LXP318" s="1"/>
      <c r="LXQ318" s="1"/>
      <c r="LXR318" s="1"/>
      <c r="LXS318" s="1"/>
      <c r="LXT318" s="1"/>
      <c r="LXU318" s="1"/>
      <c r="LXV318" s="1"/>
      <c r="LXW318" s="1"/>
      <c r="LXX318" s="1"/>
      <c r="LXY318" s="1"/>
      <c r="LXZ318" s="1"/>
      <c r="LYA318" s="1"/>
      <c r="LYB318" s="1"/>
      <c r="LYC318" s="1"/>
      <c r="LYD318" s="1"/>
      <c r="LYE318" s="1"/>
      <c r="LYF318" s="1"/>
      <c r="LYG318" s="1"/>
      <c r="LYH318" s="1"/>
      <c r="LYI318" s="1"/>
      <c r="LYJ318" s="1"/>
      <c r="LYK318" s="1"/>
      <c r="LYL318" s="1"/>
      <c r="LYM318" s="1"/>
      <c r="LYN318" s="1"/>
      <c r="LYO318" s="1"/>
      <c r="LYP318" s="1"/>
      <c r="LYQ318" s="1"/>
      <c r="LYR318" s="1"/>
      <c r="LYS318" s="1"/>
      <c r="LYT318" s="1"/>
      <c r="LYU318" s="1"/>
      <c r="LYV318" s="1"/>
      <c r="LYW318" s="1"/>
      <c r="LYX318" s="1"/>
      <c r="LYY318" s="1"/>
      <c r="LYZ318" s="1"/>
      <c r="LZA318" s="1"/>
      <c r="LZB318" s="1"/>
      <c r="LZC318" s="1"/>
      <c r="LZD318" s="1"/>
      <c r="LZE318" s="1"/>
      <c r="LZF318" s="1"/>
      <c r="LZG318" s="1"/>
      <c r="LZH318" s="1"/>
      <c r="LZI318" s="1"/>
      <c r="LZJ318" s="1"/>
      <c r="LZK318" s="1"/>
      <c r="LZL318" s="1"/>
      <c r="LZM318" s="1"/>
      <c r="LZN318" s="1"/>
      <c r="LZO318" s="1"/>
      <c r="LZP318" s="1"/>
      <c r="LZQ318" s="1"/>
      <c r="LZR318" s="1"/>
      <c r="LZS318" s="1"/>
      <c r="LZT318" s="1"/>
      <c r="LZU318" s="1"/>
      <c r="LZV318" s="1"/>
      <c r="LZW318" s="1"/>
      <c r="LZX318" s="1"/>
      <c r="LZY318" s="1"/>
      <c r="LZZ318" s="1"/>
      <c r="MAA318" s="1"/>
      <c r="MAB318" s="1"/>
      <c r="MAC318" s="1"/>
      <c r="MAD318" s="1"/>
      <c r="MAE318" s="1"/>
      <c r="MAF318" s="1"/>
      <c r="MAG318" s="1"/>
      <c r="MAH318" s="1"/>
      <c r="MAI318" s="1"/>
      <c r="MAJ318" s="1"/>
      <c r="MAK318" s="1"/>
      <c r="MAL318" s="1"/>
      <c r="MAM318" s="1"/>
      <c r="MAN318" s="1"/>
      <c r="MAO318" s="1"/>
      <c r="MAP318" s="1"/>
      <c r="MAQ318" s="1"/>
      <c r="MAR318" s="1"/>
      <c r="MAS318" s="1"/>
      <c r="MAT318" s="1"/>
      <c r="MAU318" s="1"/>
      <c r="MAV318" s="1"/>
      <c r="MAW318" s="1"/>
      <c r="MAX318" s="1"/>
      <c r="MAY318" s="1"/>
      <c r="MAZ318" s="1"/>
      <c r="MBA318" s="1"/>
      <c r="MBB318" s="1"/>
      <c r="MBC318" s="1"/>
      <c r="MBD318" s="1"/>
      <c r="MBE318" s="1"/>
      <c r="MBF318" s="1"/>
      <c r="MBG318" s="1"/>
      <c r="MBH318" s="1"/>
      <c r="MBI318" s="1"/>
      <c r="MBJ318" s="1"/>
      <c r="MBK318" s="1"/>
      <c r="MBL318" s="1"/>
      <c r="MBM318" s="1"/>
      <c r="MBN318" s="1"/>
      <c r="MBO318" s="1"/>
      <c r="MBP318" s="1"/>
      <c r="MBQ318" s="1"/>
      <c r="MBR318" s="1"/>
      <c r="MBS318" s="1"/>
      <c r="MBT318" s="1"/>
      <c r="MBU318" s="1"/>
      <c r="MBV318" s="1"/>
      <c r="MBW318" s="1"/>
      <c r="MBX318" s="1"/>
      <c r="MBY318" s="1"/>
      <c r="MBZ318" s="1"/>
      <c r="MCA318" s="1"/>
      <c r="MCB318" s="1"/>
      <c r="MCC318" s="1"/>
      <c r="MCD318" s="1"/>
      <c r="MCE318" s="1"/>
      <c r="MCF318" s="1"/>
      <c r="MCG318" s="1"/>
      <c r="MCH318" s="1"/>
      <c r="MCI318" s="1"/>
      <c r="MCJ318" s="1"/>
      <c r="MCK318" s="1"/>
      <c r="MCL318" s="1"/>
      <c r="MCM318" s="1"/>
      <c r="MCN318" s="1"/>
      <c r="MCO318" s="1"/>
      <c r="MCP318" s="1"/>
      <c r="MCQ318" s="1"/>
      <c r="MCR318" s="1"/>
      <c r="MCS318" s="1"/>
      <c r="MCT318" s="1"/>
      <c r="MCU318" s="1"/>
      <c r="MCV318" s="1"/>
      <c r="MCW318" s="1"/>
      <c r="MCX318" s="1"/>
      <c r="MCY318" s="1"/>
      <c r="MCZ318" s="1"/>
      <c r="MDA318" s="1"/>
      <c r="MDB318" s="1"/>
      <c r="MDC318" s="1"/>
      <c r="MDD318" s="1"/>
      <c r="MDE318" s="1"/>
      <c r="MDF318" s="1"/>
      <c r="MDG318" s="1"/>
      <c r="MDH318" s="1"/>
      <c r="MDI318" s="1"/>
      <c r="MDJ318" s="1"/>
      <c r="MDK318" s="1"/>
      <c r="MDL318" s="1"/>
      <c r="MDM318" s="1"/>
      <c r="MDN318" s="1"/>
      <c r="MDO318" s="1"/>
      <c r="MDP318" s="1"/>
      <c r="MDQ318" s="1"/>
      <c r="MDR318" s="1"/>
      <c r="MDS318" s="1"/>
      <c r="MDT318" s="1"/>
      <c r="MDU318" s="1"/>
      <c r="MDV318" s="1"/>
      <c r="MDW318" s="1"/>
      <c r="MDX318" s="1"/>
      <c r="MDY318" s="1"/>
      <c r="MDZ318" s="1"/>
      <c r="MEA318" s="1"/>
      <c r="MEB318" s="1"/>
      <c r="MEC318" s="1"/>
      <c r="MED318" s="1"/>
      <c r="MEE318" s="1"/>
      <c r="MEF318" s="1"/>
      <c r="MEG318" s="1"/>
      <c r="MEH318" s="1"/>
      <c r="MEI318" s="1"/>
      <c r="MEJ318" s="1"/>
      <c r="MEK318" s="1"/>
      <c r="MEL318" s="1"/>
      <c r="MEM318" s="1"/>
      <c r="MEN318" s="1"/>
      <c r="MEO318" s="1"/>
      <c r="MEP318" s="1"/>
      <c r="MEQ318" s="1"/>
      <c r="MER318" s="1"/>
      <c r="MES318" s="1"/>
      <c r="MET318" s="1"/>
      <c r="MEU318" s="1"/>
      <c r="MEV318" s="1"/>
      <c r="MEW318" s="1"/>
      <c r="MEX318" s="1"/>
      <c r="MEY318" s="1"/>
      <c r="MEZ318" s="1"/>
      <c r="MFA318" s="1"/>
      <c r="MFB318" s="1"/>
      <c r="MFC318" s="1"/>
      <c r="MFD318" s="1"/>
      <c r="MFE318" s="1"/>
      <c r="MFF318" s="1"/>
      <c r="MFG318" s="1"/>
      <c r="MFH318" s="1"/>
      <c r="MFI318" s="1"/>
      <c r="MFJ318" s="1"/>
      <c r="MFK318" s="1"/>
      <c r="MFL318" s="1"/>
      <c r="MFM318" s="1"/>
      <c r="MFN318" s="1"/>
      <c r="MFO318" s="1"/>
      <c r="MFP318" s="1"/>
      <c r="MFQ318" s="1"/>
      <c r="MFR318" s="1"/>
      <c r="MFS318" s="1"/>
      <c r="MFT318" s="1"/>
      <c r="MFU318" s="1"/>
      <c r="MFV318" s="1"/>
      <c r="MFW318" s="1"/>
      <c r="MFX318" s="1"/>
      <c r="MFY318" s="1"/>
      <c r="MFZ318" s="1"/>
      <c r="MGA318" s="1"/>
      <c r="MGB318" s="1"/>
      <c r="MGC318" s="1"/>
      <c r="MGD318" s="1"/>
      <c r="MGE318" s="1"/>
      <c r="MGF318" s="1"/>
      <c r="MGG318" s="1"/>
      <c r="MGH318" s="1"/>
      <c r="MGI318" s="1"/>
      <c r="MGJ318" s="1"/>
      <c r="MGK318" s="1"/>
      <c r="MGL318" s="1"/>
      <c r="MGM318" s="1"/>
      <c r="MGN318" s="1"/>
      <c r="MGO318" s="1"/>
      <c r="MGP318" s="1"/>
      <c r="MGQ318" s="1"/>
      <c r="MGR318" s="1"/>
      <c r="MGS318" s="1"/>
      <c r="MGT318" s="1"/>
      <c r="MGU318" s="1"/>
      <c r="MGV318" s="1"/>
      <c r="MGW318" s="1"/>
      <c r="MGX318" s="1"/>
      <c r="MGY318" s="1"/>
      <c r="MGZ318" s="1"/>
      <c r="MHA318" s="1"/>
      <c r="MHB318" s="1"/>
      <c r="MHC318" s="1"/>
      <c r="MHD318" s="1"/>
      <c r="MHE318" s="1"/>
      <c r="MHF318" s="1"/>
      <c r="MHG318" s="1"/>
      <c r="MHH318" s="1"/>
      <c r="MHI318" s="1"/>
      <c r="MHJ318" s="1"/>
      <c r="MHK318" s="1"/>
      <c r="MHL318" s="1"/>
      <c r="MHM318" s="1"/>
      <c r="MHN318" s="1"/>
      <c r="MHO318" s="1"/>
      <c r="MHP318" s="1"/>
      <c r="MHQ318" s="1"/>
      <c r="MHR318" s="1"/>
      <c r="MHS318" s="1"/>
      <c r="MHT318" s="1"/>
      <c r="MHU318" s="1"/>
      <c r="MHV318" s="1"/>
      <c r="MHW318" s="1"/>
      <c r="MHX318" s="1"/>
      <c r="MHY318" s="1"/>
      <c r="MHZ318" s="1"/>
      <c r="MIA318" s="1"/>
      <c r="MIB318" s="1"/>
      <c r="MIC318" s="1"/>
      <c r="MID318" s="1"/>
      <c r="MIE318" s="1"/>
      <c r="MIF318" s="1"/>
      <c r="MIG318" s="1"/>
      <c r="MIH318" s="1"/>
      <c r="MII318" s="1"/>
      <c r="MIJ318" s="1"/>
      <c r="MIK318" s="1"/>
      <c r="MIL318" s="1"/>
      <c r="MIM318" s="1"/>
      <c r="MIN318" s="1"/>
      <c r="MIO318" s="1"/>
      <c r="MIP318" s="1"/>
      <c r="MIQ318" s="1"/>
      <c r="MIR318" s="1"/>
      <c r="MIS318" s="1"/>
      <c r="MIT318" s="1"/>
      <c r="MIU318" s="1"/>
      <c r="MIV318" s="1"/>
      <c r="MIW318" s="1"/>
      <c r="MIX318" s="1"/>
      <c r="MIY318" s="1"/>
      <c r="MIZ318" s="1"/>
      <c r="MJA318" s="1"/>
      <c r="MJB318" s="1"/>
      <c r="MJC318" s="1"/>
      <c r="MJD318" s="1"/>
      <c r="MJE318" s="1"/>
      <c r="MJF318" s="1"/>
      <c r="MJG318" s="1"/>
      <c r="MJH318" s="1"/>
      <c r="MJI318" s="1"/>
      <c r="MJJ318" s="1"/>
      <c r="MJK318" s="1"/>
      <c r="MJL318" s="1"/>
      <c r="MJM318" s="1"/>
      <c r="MJN318" s="1"/>
      <c r="MJO318" s="1"/>
      <c r="MJP318" s="1"/>
      <c r="MJQ318" s="1"/>
      <c r="MJR318" s="1"/>
      <c r="MJS318" s="1"/>
      <c r="MJT318" s="1"/>
      <c r="MJU318" s="1"/>
      <c r="MJV318" s="1"/>
      <c r="MJW318" s="1"/>
      <c r="MJX318" s="1"/>
      <c r="MJY318" s="1"/>
      <c r="MJZ318" s="1"/>
      <c r="MKA318" s="1"/>
      <c r="MKB318" s="1"/>
      <c r="MKC318" s="1"/>
      <c r="MKD318" s="1"/>
      <c r="MKE318" s="1"/>
      <c r="MKF318" s="1"/>
      <c r="MKG318" s="1"/>
      <c r="MKH318" s="1"/>
      <c r="MKI318" s="1"/>
      <c r="MKJ318" s="1"/>
      <c r="MKK318" s="1"/>
      <c r="MKL318" s="1"/>
      <c r="MKM318" s="1"/>
      <c r="MKN318" s="1"/>
      <c r="MKO318" s="1"/>
      <c r="MKP318" s="1"/>
      <c r="MKQ318" s="1"/>
      <c r="MKR318" s="1"/>
      <c r="MKS318" s="1"/>
      <c r="MKT318" s="1"/>
      <c r="MKU318" s="1"/>
      <c r="MKV318" s="1"/>
      <c r="MKW318" s="1"/>
      <c r="MKX318" s="1"/>
      <c r="MKY318" s="1"/>
      <c r="MKZ318" s="1"/>
      <c r="MLA318" s="1"/>
      <c r="MLB318" s="1"/>
      <c r="MLC318" s="1"/>
      <c r="MLD318" s="1"/>
      <c r="MLE318" s="1"/>
      <c r="MLF318" s="1"/>
      <c r="MLG318" s="1"/>
      <c r="MLH318" s="1"/>
      <c r="MLI318" s="1"/>
      <c r="MLJ318" s="1"/>
      <c r="MLK318" s="1"/>
      <c r="MLL318" s="1"/>
      <c r="MLM318" s="1"/>
      <c r="MLN318" s="1"/>
      <c r="MLO318" s="1"/>
      <c r="MLP318" s="1"/>
      <c r="MLQ318" s="1"/>
      <c r="MLR318" s="1"/>
      <c r="MLS318" s="1"/>
      <c r="MLT318" s="1"/>
      <c r="MLU318" s="1"/>
      <c r="MLV318" s="1"/>
      <c r="MLW318" s="1"/>
      <c r="MLX318" s="1"/>
      <c r="MLY318" s="1"/>
      <c r="MLZ318" s="1"/>
      <c r="MMA318" s="1"/>
      <c r="MMB318" s="1"/>
      <c r="MMC318" s="1"/>
      <c r="MMD318" s="1"/>
      <c r="MME318" s="1"/>
      <c r="MMF318" s="1"/>
      <c r="MMG318" s="1"/>
      <c r="MMH318" s="1"/>
      <c r="MMI318" s="1"/>
      <c r="MMJ318" s="1"/>
      <c r="MMK318" s="1"/>
      <c r="MML318" s="1"/>
      <c r="MMM318" s="1"/>
      <c r="MMN318" s="1"/>
      <c r="MMO318" s="1"/>
      <c r="MMP318" s="1"/>
      <c r="MMQ318" s="1"/>
      <c r="MMR318" s="1"/>
      <c r="MMS318" s="1"/>
      <c r="MMT318" s="1"/>
      <c r="MMU318" s="1"/>
      <c r="MMV318" s="1"/>
      <c r="MMW318" s="1"/>
      <c r="MMX318" s="1"/>
      <c r="MMY318" s="1"/>
      <c r="MMZ318" s="1"/>
      <c r="MNA318" s="1"/>
      <c r="MNB318" s="1"/>
      <c r="MNC318" s="1"/>
      <c r="MND318" s="1"/>
      <c r="MNE318" s="1"/>
      <c r="MNF318" s="1"/>
      <c r="MNG318" s="1"/>
      <c r="MNH318" s="1"/>
      <c r="MNI318" s="1"/>
      <c r="MNJ318" s="1"/>
      <c r="MNK318" s="1"/>
      <c r="MNL318" s="1"/>
      <c r="MNM318" s="1"/>
      <c r="MNN318" s="1"/>
      <c r="MNO318" s="1"/>
      <c r="MNP318" s="1"/>
      <c r="MNQ318" s="1"/>
      <c r="MNR318" s="1"/>
      <c r="MNS318" s="1"/>
      <c r="MNT318" s="1"/>
      <c r="MNU318" s="1"/>
      <c r="MNV318" s="1"/>
      <c r="MNW318" s="1"/>
      <c r="MNX318" s="1"/>
      <c r="MNY318" s="1"/>
      <c r="MNZ318" s="1"/>
      <c r="MOA318" s="1"/>
      <c r="MOB318" s="1"/>
      <c r="MOC318" s="1"/>
      <c r="MOD318" s="1"/>
      <c r="MOE318" s="1"/>
      <c r="MOF318" s="1"/>
      <c r="MOG318" s="1"/>
      <c r="MOH318" s="1"/>
      <c r="MOI318" s="1"/>
      <c r="MOJ318" s="1"/>
      <c r="MOK318" s="1"/>
      <c r="MOL318" s="1"/>
      <c r="MOM318" s="1"/>
      <c r="MON318" s="1"/>
      <c r="MOO318" s="1"/>
      <c r="MOP318" s="1"/>
      <c r="MOQ318" s="1"/>
      <c r="MOR318" s="1"/>
      <c r="MOS318" s="1"/>
      <c r="MOT318" s="1"/>
      <c r="MOU318" s="1"/>
      <c r="MOV318" s="1"/>
      <c r="MOW318" s="1"/>
      <c r="MOX318" s="1"/>
      <c r="MOY318" s="1"/>
      <c r="MOZ318" s="1"/>
      <c r="MPA318" s="1"/>
      <c r="MPB318" s="1"/>
      <c r="MPC318" s="1"/>
      <c r="MPD318" s="1"/>
      <c r="MPE318" s="1"/>
      <c r="MPF318" s="1"/>
      <c r="MPG318" s="1"/>
      <c r="MPH318" s="1"/>
      <c r="MPI318" s="1"/>
      <c r="MPJ318" s="1"/>
      <c r="MPK318" s="1"/>
      <c r="MPL318" s="1"/>
      <c r="MPM318" s="1"/>
      <c r="MPN318" s="1"/>
      <c r="MPO318" s="1"/>
      <c r="MPP318" s="1"/>
      <c r="MPQ318" s="1"/>
      <c r="MPR318" s="1"/>
      <c r="MPS318" s="1"/>
      <c r="MPT318" s="1"/>
      <c r="MPU318" s="1"/>
      <c r="MPV318" s="1"/>
      <c r="MPW318" s="1"/>
      <c r="MPX318" s="1"/>
      <c r="MPY318" s="1"/>
      <c r="MPZ318" s="1"/>
      <c r="MQA318" s="1"/>
      <c r="MQB318" s="1"/>
      <c r="MQC318" s="1"/>
      <c r="MQD318" s="1"/>
      <c r="MQE318" s="1"/>
      <c r="MQF318" s="1"/>
      <c r="MQG318" s="1"/>
      <c r="MQH318" s="1"/>
      <c r="MQI318" s="1"/>
      <c r="MQJ318" s="1"/>
      <c r="MQK318" s="1"/>
      <c r="MQL318" s="1"/>
      <c r="MQM318" s="1"/>
      <c r="MQN318" s="1"/>
      <c r="MQO318" s="1"/>
      <c r="MQP318" s="1"/>
      <c r="MQQ318" s="1"/>
      <c r="MQR318" s="1"/>
      <c r="MQS318" s="1"/>
      <c r="MQT318" s="1"/>
      <c r="MQU318" s="1"/>
      <c r="MQV318" s="1"/>
      <c r="MQW318" s="1"/>
      <c r="MQX318" s="1"/>
      <c r="MQY318" s="1"/>
      <c r="MQZ318" s="1"/>
      <c r="MRA318" s="1"/>
      <c r="MRB318" s="1"/>
      <c r="MRC318" s="1"/>
      <c r="MRD318" s="1"/>
      <c r="MRE318" s="1"/>
      <c r="MRF318" s="1"/>
      <c r="MRG318" s="1"/>
      <c r="MRH318" s="1"/>
      <c r="MRI318" s="1"/>
      <c r="MRJ318" s="1"/>
      <c r="MRK318" s="1"/>
      <c r="MRL318" s="1"/>
      <c r="MRM318" s="1"/>
      <c r="MRN318" s="1"/>
      <c r="MRO318" s="1"/>
      <c r="MRP318" s="1"/>
      <c r="MRQ318" s="1"/>
      <c r="MRR318" s="1"/>
      <c r="MRS318" s="1"/>
      <c r="MRT318" s="1"/>
      <c r="MRU318" s="1"/>
      <c r="MRV318" s="1"/>
      <c r="MRW318" s="1"/>
      <c r="MRX318" s="1"/>
      <c r="MRY318" s="1"/>
      <c r="MRZ318" s="1"/>
      <c r="MSA318" s="1"/>
      <c r="MSB318" s="1"/>
      <c r="MSC318" s="1"/>
      <c r="MSD318" s="1"/>
      <c r="MSE318" s="1"/>
      <c r="MSF318" s="1"/>
      <c r="MSG318" s="1"/>
      <c r="MSH318" s="1"/>
      <c r="MSI318" s="1"/>
      <c r="MSJ318" s="1"/>
      <c r="MSK318" s="1"/>
      <c r="MSL318" s="1"/>
      <c r="MSM318" s="1"/>
      <c r="MSN318" s="1"/>
      <c r="MSO318" s="1"/>
      <c r="MSP318" s="1"/>
      <c r="MSQ318" s="1"/>
      <c r="MSR318" s="1"/>
      <c r="MSS318" s="1"/>
      <c r="MST318" s="1"/>
      <c r="MSU318" s="1"/>
      <c r="MSV318" s="1"/>
      <c r="MSW318" s="1"/>
      <c r="MSX318" s="1"/>
      <c r="MSY318" s="1"/>
      <c r="MSZ318" s="1"/>
      <c r="MTA318" s="1"/>
      <c r="MTB318" s="1"/>
      <c r="MTC318" s="1"/>
      <c r="MTD318" s="1"/>
      <c r="MTE318" s="1"/>
      <c r="MTF318" s="1"/>
      <c r="MTG318" s="1"/>
      <c r="MTH318" s="1"/>
      <c r="MTI318" s="1"/>
      <c r="MTJ318" s="1"/>
      <c r="MTK318" s="1"/>
      <c r="MTL318" s="1"/>
      <c r="MTM318" s="1"/>
      <c r="MTN318" s="1"/>
      <c r="MTO318" s="1"/>
      <c r="MTP318" s="1"/>
      <c r="MTQ318" s="1"/>
      <c r="MTR318" s="1"/>
      <c r="MTS318" s="1"/>
      <c r="MTT318" s="1"/>
      <c r="MTU318" s="1"/>
      <c r="MTV318" s="1"/>
      <c r="MTW318" s="1"/>
      <c r="MTX318" s="1"/>
      <c r="MTY318" s="1"/>
      <c r="MTZ318" s="1"/>
      <c r="MUA318" s="1"/>
      <c r="MUB318" s="1"/>
      <c r="MUC318" s="1"/>
      <c r="MUD318" s="1"/>
      <c r="MUE318" s="1"/>
      <c r="MUF318" s="1"/>
      <c r="MUG318" s="1"/>
      <c r="MUH318" s="1"/>
      <c r="MUI318" s="1"/>
      <c r="MUJ318" s="1"/>
      <c r="MUK318" s="1"/>
      <c r="MUL318" s="1"/>
      <c r="MUM318" s="1"/>
      <c r="MUN318" s="1"/>
      <c r="MUO318" s="1"/>
      <c r="MUP318" s="1"/>
      <c r="MUQ318" s="1"/>
      <c r="MUR318" s="1"/>
      <c r="MUS318" s="1"/>
      <c r="MUT318" s="1"/>
      <c r="MUU318" s="1"/>
      <c r="MUV318" s="1"/>
      <c r="MUW318" s="1"/>
      <c r="MUX318" s="1"/>
      <c r="MUY318" s="1"/>
      <c r="MUZ318" s="1"/>
      <c r="MVA318" s="1"/>
      <c r="MVB318" s="1"/>
      <c r="MVC318" s="1"/>
      <c r="MVD318" s="1"/>
      <c r="MVE318" s="1"/>
      <c r="MVF318" s="1"/>
      <c r="MVG318" s="1"/>
      <c r="MVH318" s="1"/>
      <c r="MVI318" s="1"/>
      <c r="MVJ318" s="1"/>
      <c r="MVK318" s="1"/>
      <c r="MVL318" s="1"/>
      <c r="MVM318" s="1"/>
      <c r="MVN318" s="1"/>
      <c r="MVO318" s="1"/>
      <c r="MVP318" s="1"/>
      <c r="MVQ318" s="1"/>
      <c r="MVR318" s="1"/>
      <c r="MVS318" s="1"/>
      <c r="MVT318" s="1"/>
      <c r="MVU318" s="1"/>
      <c r="MVV318" s="1"/>
      <c r="MVW318" s="1"/>
      <c r="MVX318" s="1"/>
      <c r="MVY318" s="1"/>
      <c r="MVZ318" s="1"/>
      <c r="MWA318" s="1"/>
      <c r="MWB318" s="1"/>
      <c r="MWC318" s="1"/>
      <c r="MWD318" s="1"/>
      <c r="MWE318" s="1"/>
      <c r="MWF318" s="1"/>
      <c r="MWG318" s="1"/>
      <c r="MWH318" s="1"/>
      <c r="MWI318" s="1"/>
      <c r="MWJ318" s="1"/>
      <c r="MWK318" s="1"/>
      <c r="MWL318" s="1"/>
      <c r="MWM318" s="1"/>
      <c r="MWN318" s="1"/>
      <c r="MWO318" s="1"/>
      <c r="MWP318" s="1"/>
      <c r="MWQ318" s="1"/>
      <c r="MWR318" s="1"/>
      <c r="MWS318" s="1"/>
      <c r="MWT318" s="1"/>
      <c r="MWU318" s="1"/>
      <c r="MWV318" s="1"/>
      <c r="MWW318" s="1"/>
      <c r="MWX318" s="1"/>
      <c r="MWY318" s="1"/>
      <c r="MWZ318" s="1"/>
      <c r="MXA318" s="1"/>
      <c r="MXB318" s="1"/>
      <c r="MXC318" s="1"/>
      <c r="MXD318" s="1"/>
      <c r="MXE318" s="1"/>
      <c r="MXF318" s="1"/>
      <c r="MXG318" s="1"/>
      <c r="MXH318" s="1"/>
      <c r="MXI318" s="1"/>
      <c r="MXJ318" s="1"/>
      <c r="MXK318" s="1"/>
      <c r="MXL318" s="1"/>
      <c r="MXM318" s="1"/>
      <c r="MXN318" s="1"/>
      <c r="MXO318" s="1"/>
      <c r="MXP318" s="1"/>
      <c r="MXQ318" s="1"/>
      <c r="MXR318" s="1"/>
      <c r="MXS318" s="1"/>
      <c r="MXT318" s="1"/>
      <c r="MXU318" s="1"/>
      <c r="MXV318" s="1"/>
      <c r="MXW318" s="1"/>
      <c r="MXX318" s="1"/>
      <c r="MXY318" s="1"/>
      <c r="MXZ318" s="1"/>
      <c r="MYA318" s="1"/>
      <c r="MYB318" s="1"/>
      <c r="MYC318" s="1"/>
      <c r="MYD318" s="1"/>
      <c r="MYE318" s="1"/>
      <c r="MYF318" s="1"/>
      <c r="MYG318" s="1"/>
      <c r="MYH318" s="1"/>
      <c r="MYI318" s="1"/>
      <c r="MYJ318" s="1"/>
      <c r="MYK318" s="1"/>
      <c r="MYL318" s="1"/>
      <c r="MYM318" s="1"/>
      <c r="MYN318" s="1"/>
      <c r="MYO318" s="1"/>
      <c r="MYP318" s="1"/>
      <c r="MYQ318" s="1"/>
      <c r="MYR318" s="1"/>
      <c r="MYS318" s="1"/>
      <c r="MYT318" s="1"/>
      <c r="MYU318" s="1"/>
      <c r="MYV318" s="1"/>
      <c r="MYW318" s="1"/>
      <c r="MYX318" s="1"/>
      <c r="MYY318" s="1"/>
      <c r="MYZ318" s="1"/>
      <c r="MZA318" s="1"/>
      <c r="MZB318" s="1"/>
      <c r="MZC318" s="1"/>
      <c r="MZD318" s="1"/>
      <c r="MZE318" s="1"/>
      <c r="MZF318" s="1"/>
      <c r="MZG318" s="1"/>
      <c r="MZH318" s="1"/>
      <c r="MZI318" s="1"/>
      <c r="MZJ318" s="1"/>
      <c r="MZK318" s="1"/>
      <c r="MZL318" s="1"/>
      <c r="MZM318" s="1"/>
      <c r="MZN318" s="1"/>
      <c r="MZO318" s="1"/>
      <c r="MZP318" s="1"/>
      <c r="MZQ318" s="1"/>
      <c r="MZR318" s="1"/>
      <c r="MZS318" s="1"/>
      <c r="MZT318" s="1"/>
      <c r="MZU318" s="1"/>
      <c r="MZV318" s="1"/>
      <c r="MZW318" s="1"/>
      <c r="MZX318" s="1"/>
      <c r="MZY318" s="1"/>
      <c r="MZZ318" s="1"/>
      <c r="NAA318" s="1"/>
      <c r="NAB318" s="1"/>
      <c r="NAC318" s="1"/>
      <c r="NAD318" s="1"/>
      <c r="NAE318" s="1"/>
      <c r="NAF318" s="1"/>
      <c r="NAG318" s="1"/>
      <c r="NAH318" s="1"/>
      <c r="NAI318" s="1"/>
      <c r="NAJ318" s="1"/>
      <c r="NAK318" s="1"/>
      <c r="NAL318" s="1"/>
      <c r="NAM318" s="1"/>
      <c r="NAN318" s="1"/>
      <c r="NAO318" s="1"/>
      <c r="NAP318" s="1"/>
      <c r="NAQ318" s="1"/>
      <c r="NAR318" s="1"/>
      <c r="NAS318" s="1"/>
      <c r="NAT318" s="1"/>
      <c r="NAU318" s="1"/>
      <c r="NAV318" s="1"/>
      <c r="NAW318" s="1"/>
      <c r="NAX318" s="1"/>
      <c r="NAY318" s="1"/>
      <c r="NAZ318" s="1"/>
      <c r="NBA318" s="1"/>
      <c r="NBB318" s="1"/>
      <c r="NBC318" s="1"/>
      <c r="NBD318" s="1"/>
      <c r="NBE318" s="1"/>
      <c r="NBF318" s="1"/>
      <c r="NBG318" s="1"/>
      <c r="NBH318" s="1"/>
      <c r="NBI318" s="1"/>
      <c r="NBJ318" s="1"/>
      <c r="NBK318" s="1"/>
      <c r="NBL318" s="1"/>
      <c r="NBM318" s="1"/>
      <c r="NBN318" s="1"/>
      <c r="NBO318" s="1"/>
      <c r="NBP318" s="1"/>
      <c r="NBQ318" s="1"/>
      <c r="NBR318" s="1"/>
      <c r="NBS318" s="1"/>
      <c r="NBT318" s="1"/>
      <c r="NBU318" s="1"/>
      <c r="NBV318" s="1"/>
      <c r="NBW318" s="1"/>
      <c r="NBX318" s="1"/>
      <c r="NBY318" s="1"/>
      <c r="NBZ318" s="1"/>
      <c r="NCA318" s="1"/>
      <c r="NCB318" s="1"/>
      <c r="NCC318" s="1"/>
      <c r="NCD318" s="1"/>
      <c r="NCE318" s="1"/>
      <c r="NCF318" s="1"/>
      <c r="NCG318" s="1"/>
      <c r="NCH318" s="1"/>
      <c r="NCI318" s="1"/>
      <c r="NCJ318" s="1"/>
      <c r="NCK318" s="1"/>
      <c r="NCL318" s="1"/>
      <c r="NCM318" s="1"/>
      <c r="NCN318" s="1"/>
      <c r="NCO318" s="1"/>
      <c r="NCP318" s="1"/>
      <c r="NCQ318" s="1"/>
      <c r="NCR318" s="1"/>
      <c r="NCS318" s="1"/>
      <c r="NCT318" s="1"/>
      <c r="NCU318" s="1"/>
      <c r="NCV318" s="1"/>
      <c r="NCW318" s="1"/>
      <c r="NCX318" s="1"/>
      <c r="NCY318" s="1"/>
      <c r="NCZ318" s="1"/>
      <c r="NDA318" s="1"/>
      <c r="NDB318" s="1"/>
      <c r="NDC318" s="1"/>
      <c r="NDD318" s="1"/>
      <c r="NDE318" s="1"/>
      <c r="NDF318" s="1"/>
      <c r="NDG318" s="1"/>
      <c r="NDH318" s="1"/>
      <c r="NDI318" s="1"/>
      <c r="NDJ318" s="1"/>
      <c r="NDK318" s="1"/>
      <c r="NDL318" s="1"/>
      <c r="NDM318" s="1"/>
      <c r="NDN318" s="1"/>
      <c r="NDO318" s="1"/>
      <c r="NDP318" s="1"/>
      <c r="NDQ318" s="1"/>
      <c r="NDR318" s="1"/>
      <c r="NDS318" s="1"/>
      <c r="NDT318" s="1"/>
      <c r="NDU318" s="1"/>
      <c r="NDV318" s="1"/>
      <c r="NDW318" s="1"/>
      <c r="NDX318" s="1"/>
      <c r="NDY318" s="1"/>
      <c r="NDZ318" s="1"/>
      <c r="NEA318" s="1"/>
      <c r="NEB318" s="1"/>
      <c r="NEC318" s="1"/>
      <c r="NED318" s="1"/>
      <c r="NEE318" s="1"/>
      <c r="NEF318" s="1"/>
      <c r="NEG318" s="1"/>
      <c r="NEH318" s="1"/>
      <c r="NEI318" s="1"/>
      <c r="NEJ318" s="1"/>
      <c r="NEK318" s="1"/>
      <c r="NEL318" s="1"/>
      <c r="NEM318" s="1"/>
      <c r="NEN318" s="1"/>
      <c r="NEO318" s="1"/>
      <c r="NEP318" s="1"/>
      <c r="NEQ318" s="1"/>
      <c r="NER318" s="1"/>
      <c r="NES318" s="1"/>
      <c r="NET318" s="1"/>
      <c r="NEU318" s="1"/>
      <c r="NEV318" s="1"/>
      <c r="NEW318" s="1"/>
      <c r="NEX318" s="1"/>
      <c r="NEY318" s="1"/>
      <c r="NEZ318" s="1"/>
      <c r="NFA318" s="1"/>
      <c r="NFB318" s="1"/>
      <c r="NFC318" s="1"/>
      <c r="NFD318" s="1"/>
      <c r="NFE318" s="1"/>
      <c r="NFF318" s="1"/>
      <c r="NFG318" s="1"/>
      <c r="NFH318" s="1"/>
      <c r="NFI318" s="1"/>
      <c r="NFJ318" s="1"/>
      <c r="NFK318" s="1"/>
      <c r="NFL318" s="1"/>
      <c r="NFM318" s="1"/>
      <c r="NFN318" s="1"/>
      <c r="NFO318" s="1"/>
      <c r="NFP318" s="1"/>
      <c r="NFQ318" s="1"/>
      <c r="NFR318" s="1"/>
      <c r="NFS318" s="1"/>
      <c r="NFT318" s="1"/>
      <c r="NFU318" s="1"/>
      <c r="NFV318" s="1"/>
      <c r="NFW318" s="1"/>
      <c r="NFX318" s="1"/>
      <c r="NFY318" s="1"/>
      <c r="NFZ318" s="1"/>
      <c r="NGA318" s="1"/>
      <c r="NGB318" s="1"/>
      <c r="NGC318" s="1"/>
      <c r="NGD318" s="1"/>
      <c r="NGE318" s="1"/>
      <c r="NGF318" s="1"/>
      <c r="NGG318" s="1"/>
      <c r="NGH318" s="1"/>
      <c r="NGI318" s="1"/>
      <c r="NGJ318" s="1"/>
      <c r="NGK318" s="1"/>
      <c r="NGL318" s="1"/>
      <c r="NGM318" s="1"/>
      <c r="NGN318" s="1"/>
      <c r="NGO318" s="1"/>
      <c r="NGP318" s="1"/>
      <c r="NGQ318" s="1"/>
      <c r="NGR318" s="1"/>
      <c r="NGS318" s="1"/>
      <c r="NGT318" s="1"/>
      <c r="NGU318" s="1"/>
      <c r="NGV318" s="1"/>
      <c r="NGW318" s="1"/>
      <c r="NGX318" s="1"/>
      <c r="NGY318" s="1"/>
      <c r="NGZ318" s="1"/>
      <c r="NHA318" s="1"/>
      <c r="NHB318" s="1"/>
      <c r="NHC318" s="1"/>
      <c r="NHD318" s="1"/>
      <c r="NHE318" s="1"/>
      <c r="NHF318" s="1"/>
      <c r="NHG318" s="1"/>
      <c r="NHH318" s="1"/>
      <c r="NHI318" s="1"/>
      <c r="NHJ318" s="1"/>
      <c r="NHK318" s="1"/>
      <c r="NHL318" s="1"/>
      <c r="NHM318" s="1"/>
      <c r="NHN318" s="1"/>
      <c r="NHO318" s="1"/>
      <c r="NHP318" s="1"/>
      <c r="NHQ318" s="1"/>
      <c r="NHR318" s="1"/>
      <c r="NHS318" s="1"/>
      <c r="NHT318" s="1"/>
      <c r="NHU318" s="1"/>
      <c r="NHV318" s="1"/>
      <c r="NHW318" s="1"/>
      <c r="NHX318" s="1"/>
      <c r="NHY318" s="1"/>
      <c r="NHZ318" s="1"/>
      <c r="NIA318" s="1"/>
      <c r="NIB318" s="1"/>
      <c r="NIC318" s="1"/>
      <c r="NID318" s="1"/>
      <c r="NIE318" s="1"/>
      <c r="NIF318" s="1"/>
      <c r="NIG318" s="1"/>
      <c r="NIH318" s="1"/>
      <c r="NII318" s="1"/>
      <c r="NIJ318" s="1"/>
      <c r="NIK318" s="1"/>
      <c r="NIL318" s="1"/>
      <c r="NIM318" s="1"/>
      <c r="NIN318" s="1"/>
      <c r="NIO318" s="1"/>
      <c r="NIP318" s="1"/>
      <c r="NIQ318" s="1"/>
      <c r="NIR318" s="1"/>
      <c r="NIS318" s="1"/>
      <c r="NIT318" s="1"/>
      <c r="NIU318" s="1"/>
      <c r="NIV318" s="1"/>
      <c r="NIW318" s="1"/>
      <c r="NIX318" s="1"/>
      <c r="NIY318" s="1"/>
      <c r="NIZ318" s="1"/>
      <c r="NJA318" s="1"/>
      <c r="NJB318" s="1"/>
      <c r="NJC318" s="1"/>
      <c r="NJD318" s="1"/>
      <c r="NJE318" s="1"/>
      <c r="NJF318" s="1"/>
      <c r="NJG318" s="1"/>
      <c r="NJH318" s="1"/>
      <c r="NJI318" s="1"/>
      <c r="NJJ318" s="1"/>
      <c r="NJK318" s="1"/>
      <c r="NJL318" s="1"/>
      <c r="NJM318" s="1"/>
      <c r="NJN318" s="1"/>
      <c r="NJO318" s="1"/>
      <c r="NJP318" s="1"/>
      <c r="NJQ318" s="1"/>
      <c r="NJR318" s="1"/>
      <c r="NJS318" s="1"/>
      <c r="NJT318" s="1"/>
      <c r="NJU318" s="1"/>
      <c r="NJV318" s="1"/>
      <c r="NJW318" s="1"/>
      <c r="NJX318" s="1"/>
      <c r="NJY318" s="1"/>
      <c r="NJZ318" s="1"/>
      <c r="NKA318" s="1"/>
      <c r="NKB318" s="1"/>
      <c r="NKC318" s="1"/>
      <c r="NKD318" s="1"/>
      <c r="NKE318" s="1"/>
      <c r="NKF318" s="1"/>
      <c r="NKG318" s="1"/>
      <c r="NKH318" s="1"/>
      <c r="NKI318" s="1"/>
      <c r="NKJ318" s="1"/>
      <c r="NKK318" s="1"/>
      <c r="NKL318" s="1"/>
      <c r="NKM318" s="1"/>
      <c r="NKN318" s="1"/>
      <c r="NKO318" s="1"/>
      <c r="NKP318" s="1"/>
      <c r="NKQ318" s="1"/>
      <c r="NKR318" s="1"/>
      <c r="NKS318" s="1"/>
      <c r="NKT318" s="1"/>
      <c r="NKU318" s="1"/>
      <c r="NKV318" s="1"/>
      <c r="NKW318" s="1"/>
      <c r="NKX318" s="1"/>
      <c r="NKY318" s="1"/>
      <c r="NKZ318" s="1"/>
      <c r="NLA318" s="1"/>
      <c r="NLB318" s="1"/>
      <c r="NLC318" s="1"/>
      <c r="NLD318" s="1"/>
      <c r="NLE318" s="1"/>
      <c r="NLF318" s="1"/>
      <c r="NLG318" s="1"/>
      <c r="NLH318" s="1"/>
      <c r="NLI318" s="1"/>
      <c r="NLJ318" s="1"/>
      <c r="NLK318" s="1"/>
      <c r="NLL318" s="1"/>
      <c r="NLM318" s="1"/>
      <c r="NLN318" s="1"/>
      <c r="NLO318" s="1"/>
      <c r="NLP318" s="1"/>
      <c r="NLQ318" s="1"/>
      <c r="NLR318" s="1"/>
      <c r="NLS318" s="1"/>
      <c r="NLT318" s="1"/>
      <c r="NLU318" s="1"/>
      <c r="NLV318" s="1"/>
      <c r="NLW318" s="1"/>
      <c r="NLX318" s="1"/>
      <c r="NLY318" s="1"/>
      <c r="NLZ318" s="1"/>
      <c r="NMA318" s="1"/>
      <c r="NMB318" s="1"/>
      <c r="NMC318" s="1"/>
      <c r="NMD318" s="1"/>
      <c r="NME318" s="1"/>
      <c r="NMF318" s="1"/>
      <c r="NMG318" s="1"/>
      <c r="NMH318" s="1"/>
      <c r="NMI318" s="1"/>
      <c r="NMJ318" s="1"/>
      <c r="NMK318" s="1"/>
      <c r="NML318" s="1"/>
      <c r="NMM318" s="1"/>
      <c r="NMN318" s="1"/>
      <c r="NMO318" s="1"/>
      <c r="NMP318" s="1"/>
      <c r="NMQ318" s="1"/>
      <c r="NMR318" s="1"/>
      <c r="NMS318" s="1"/>
      <c r="NMT318" s="1"/>
      <c r="NMU318" s="1"/>
      <c r="NMV318" s="1"/>
      <c r="NMW318" s="1"/>
      <c r="NMX318" s="1"/>
      <c r="NMY318" s="1"/>
      <c r="NMZ318" s="1"/>
      <c r="NNA318" s="1"/>
      <c r="NNB318" s="1"/>
      <c r="NNC318" s="1"/>
      <c r="NND318" s="1"/>
      <c r="NNE318" s="1"/>
      <c r="NNF318" s="1"/>
      <c r="NNG318" s="1"/>
      <c r="NNH318" s="1"/>
      <c r="NNI318" s="1"/>
      <c r="NNJ318" s="1"/>
      <c r="NNK318" s="1"/>
      <c r="NNL318" s="1"/>
      <c r="NNM318" s="1"/>
      <c r="NNN318" s="1"/>
      <c r="NNO318" s="1"/>
      <c r="NNP318" s="1"/>
      <c r="NNQ318" s="1"/>
      <c r="NNR318" s="1"/>
      <c r="NNS318" s="1"/>
      <c r="NNT318" s="1"/>
      <c r="NNU318" s="1"/>
      <c r="NNV318" s="1"/>
      <c r="NNW318" s="1"/>
      <c r="NNX318" s="1"/>
      <c r="NNY318" s="1"/>
      <c r="NNZ318" s="1"/>
      <c r="NOA318" s="1"/>
      <c r="NOB318" s="1"/>
      <c r="NOC318" s="1"/>
      <c r="NOD318" s="1"/>
      <c r="NOE318" s="1"/>
      <c r="NOF318" s="1"/>
      <c r="NOG318" s="1"/>
      <c r="NOH318" s="1"/>
      <c r="NOI318" s="1"/>
      <c r="NOJ318" s="1"/>
      <c r="NOK318" s="1"/>
      <c r="NOL318" s="1"/>
      <c r="NOM318" s="1"/>
      <c r="NON318" s="1"/>
      <c r="NOO318" s="1"/>
      <c r="NOP318" s="1"/>
      <c r="NOQ318" s="1"/>
      <c r="NOR318" s="1"/>
      <c r="NOS318" s="1"/>
      <c r="NOT318" s="1"/>
      <c r="NOU318" s="1"/>
      <c r="NOV318" s="1"/>
      <c r="NOW318" s="1"/>
      <c r="NOX318" s="1"/>
      <c r="NOY318" s="1"/>
      <c r="NOZ318" s="1"/>
      <c r="NPA318" s="1"/>
      <c r="NPB318" s="1"/>
      <c r="NPC318" s="1"/>
      <c r="NPD318" s="1"/>
      <c r="NPE318" s="1"/>
      <c r="NPF318" s="1"/>
      <c r="NPG318" s="1"/>
      <c r="NPH318" s="1"/>
      <c r="NPI318" s="1"/>
      <c r="NPJ318" s="1"/>
      <c r="NPK318" s="1"/>
      <c r="NPL318" s="1"/>
      <c r="NPM318" s="1"/>
      <c r="NPN318" s="1"/>
      <c r="NPO318" s="1"/>
      <c r="NPP318" s="1"/>
      <c r="NPQ318" s="1"/>
      <c r="NPR318" s="1"/>
      <c r="NPS318" s="1"/>
      <c r="NPT318" s="1"/>
      <c r="NPU318" s="1"/>
      <c r="NPV318" s="1"/>
      <c r="NPW318" s="1"/>
      <c r="NPX318" s="1"/>
      <c r="NPY318" s="1"/>
      <c r="NPZ318" s="1"/>
      <c r="NQA318" s="1"/>
      <c r="NQB318" s="1"/>
      <c r="NQC318" s="1"/>
      <c r="NQD318" s="1"/>
      <c r="NQE318" s="1"/>
      <c r="NQF318" s="1"/>
      <c r="NQG318" s="1"/>
      <c r="NQH318" s="1"/>
      <c r="NQI318" s="1"/>
      <c r="NQJ318" s="1"/>
      <c r="NQK318" s="1"/>
      <c r="NQL318" s="1"/>
      <c r="NQM318" s="1"/>
      <c r="NQN318" s="1"/>
      <c r="NQO318" s="1"/>
      <c r="NQP318" s="1"/>
      <c r="NQQ318" s="1"/>
      <c r="NQR318" s="1"/>
      <c r="NQS318" s="1"/>
      <c r="NQT318" s="1"/>
      <c r="NQU318" s="1"/>
      <c r="NQV318" s="1"/>
      <c r="NQW318" s="1"/>
      <c r="NQX318" s="1"/>
      <c r="NQY318" s="1"/>
      <c r="NQZ318" s="1"/>
      <c r="NRA318" s="1"/>
      <c r="NRB318" s="1"/>
      <c r="NRC318" s="1"/>
      <c r="NRD318" s="1"/>
      <c r="NRE318" s="1"/>
      <c r="NRF318" s="1"/>
      <c r="NRG318" s="1"/>
      <c r="NRH318" s="1"/>
      <c r="NRI318" s="1"/>
      <c r="NRJ318" s="1"/>
      <c r="NRK318" s="1"/>
      <c r="NRL318" s="1"/>
      <c r="NRM318" s="1"/>
      <c r="NRN318" s="1"/>
      <c r="NRO318" s="1"/>
      <c r="NRP318" s="1"/>
      <c r="NRQ318" s="1"/>
      <c r="NRR318" s="1"/>
      <c r="NRS318" s="1"/>
      <c r="NRT318" s="1"/>
      <c r="NRU318" s="1"/>
      <c r="NRV318" s="1"/>
      <c r="NRW318" s="1"/>
      <c r="NRX318" s="1"/>
      <c r="NRY318" s="1"/>
      <c r="NRZ318" s="1"/>
      <c r="NSA318" s="1"/>
      <c r="NSB318" s="1"/>
      <c r="NSC318" s="1"/>
      <c r="NSD318" s="1"/>
      <c r="NSE318" s="1"/>
      <c r="NSF318" s="1"/>
      <c r="NSG318" s="1"/>
      <c r="NSH318" s="1"/>
      <c r="NSI318" s="1"/>
      <c r="NSJ318" s="1"/>
      <c r="NSK318" s="1"/>
      <c r="NSL318" s="1"/>
      <c r="NSM318" s="1"/>
      <c r="NSN318" s="1"/>
      <c r="NSO318" s="1"/>
      <c r="NSP318" s="1"/>
      <c r="NSQ318" s="1"/>
      <c r="NSR318" s="1"/>
      <c r="NSS318" s="1"/>
      <c r="NST318" s="1"/>
      <c r="NSU318" s="1"/>
      <c r="NSV318" s="1"/>
      <c r="NSW318" s="1"/>
      <c r="NSX318" s="1"/>
      <c r="NSY318" s="1"/>
      <c r="NSZ318" s="1"/>
      <c r="NTA318" s="1"/>
      <c r="NTB318" s="1"/>
      <c r="NTC318" s="1"/>
      <c r="NTD318" s="1"/>
      <c r="NTE318" s="1"/>
      <c r="NTF318" s="1"/>
      <c r="NTG318" s="1"/>
      <c r="NTH318" s="1"/>
      <c r="NTI318" s="1"/>
      <c r="NTJ318" s="1"/>
      <c r="NTK318" s="1"/>
      <c r="NTL318" s="1"/>
      <c r="NTM318" s="1"/>
      <c r="NTN318" s="1"/>
      <c r="NTO318" s="1"/>
      <c r="NTP318" s="1"/>
      <c r="NTQ318" s="1"/>
      <c r="NTR318" s="1"/>
      <c r="NTS318" s="1"/>
      <c r="NTT318" s="1"/>
      <c r="NTU318" s="1"/>
      <c r="NTV318" s="1"/>
      <c r="NTW318" s="1"/>
      <c r="NTX318" s="1"/>
      <c r="NTY318" s="1"/>
      <c r="NTZ318" s="1"/>
      <c r="NUA318" s="1"/>
      <c r="NUB318" s="1"/>
      <c r="NUC318" s="1"/>
      <c r="NUD318" s="1"/>
      <c r="NUE318" s="1"/>
      <c r="NUF318" s="1"/>
      <c r="NUG318" s="1"/>
      <c r="NUH318" s="1"/>
      <c r="NUI318" s="1"/>
      <c r="NUJ318" s="1"/>
      <c r="NUK318" s="1"/>
      <c r="NUL318" s="1"/>
      <c r="NUM318" s="1"/>
      <c r="NUN318" s="1"/>
      <c r="NUO318" s="1"/>
      <c r="NUP318" s="1"/>
      <c r="NUQ318" s="1"/>
      <c r="NUR318" s="1"/>
      <c r="NUS318" s="1"/>
      <c r="NUT318" s="1"/>
      <c r="NUU318" s="1"/>
      <c r="NUV318" s="1"/>
      <c r="NUW318" s="1"/>
      <c r="NUX318" s="1"/>
      <c r="NUY318" s="1"/>
      <c r="NUZ318" s="1"/>
      <c r="NVA318" s="1"/>
      <c r="NVB318" s="1"/>
      <c r="NVC318" s="1"/>
      <c r="NVD318" s="1"/>
      <c r="NVE318" s="1"/>
      <c r="NVF318" s="1"/>
      <c r="NVG318" s="1"/>
      <c r="NVH318" s="1"/>
      <c r="NVI318" s="1"/>
      <c r="NVJ318" s="1"/>
      <c r="NVK318" s="1"/>
      <c r="NVL318" s="1"/>
      <c r="NVM318" s="1"/>
      <c r="NVN318" s="1"/>
      <c r="NVO318" s="1"/>
      <c r="NVP318" s="1"/>
      <c r="NVQ318" s="1"/>
      <c r="NVR318" s="1"/>
      <c r="NVS318" s="1"/>
      <c r="NVT318" s="1"/>
      <c r="NVU318" s="1"/>
      <c r="NVV318" s="1"/>
      <c r="NVW318" s="1"/>
      <c r="NVX318" s="1"/>
      <c r="NVY318" s="1"/>
      <c r="NVZ318" s="1"/>
      <c r="NWA318" s="1"/>
      <c r="NWB318" s="1"/>
      <c r="NWC318" s="1"/>
      <c r="NWD318" s="1"/>
      <c r="NWE318" s="1"/>
      <c r="NWF318" s="1"/>
      <c r="NWG318" s="1"/>
      <c r="NWH318" s="1"/>
      <c r="NWI318" s="1"/>
      <c r="NWJ318" s="1"/>
      <c r="NWK318" s="1"/>
      <c r="NWL318" s="1"/>
      <c r="NWM318" s="1"/>
      <c r="NWN318" s="1"/>
      <c r="NWO318" s="1"/>
      <c r="NWP318" s="1"/>
      <c r="NWQ318" s="1"/>
      <c r="NWR318" s="1"/>
      <c r="NWS318" s="1"/>
      <c r="NWT318" s="1"/>
      <c r="NWU318" s="1"/>
      <c r="NWV318" s="1"/>
      <c r="NWW318" s="1"/>
      <c r="NWX318" s="1"/>
      <c r="NWY318" s="1"/>
      <c r="NWZ318" s="1"/>
      <c r="NXA318" s="1"/>
      <c r="NXB318" s="1"/>
      <c r="NXC318" s="1"/>
      <c r="NXD318" s="1"/>
      <c r="NXE318" s="1"/>
      <c r="NXF318" s="1"/>
      <c r="NXG318" s="1"/>
      <c r="NXH318" s="1"/>
      <c r="NXI318" s="1"/>
      <c r="NXJ318" s="1"/>
      <c r="NXK318" s="1"/>
      <c r="NXL318" s="1"/>
      <c r="NXM318" s="1"/>
      <c r="NXN318" s="1"/>
      <c r="NXO318" s="1"/>
      <c r="NXP318" s="1"/>
      <c r="NXQ318" s="1"/>
      <c r="NXR318" s="1"/>
      <c r="NXS318" s="1"/>
      <c r="NXT318" s="1"/>
      <c r="NXU318" s="1"/>
      <c r="NXV318" s="1"/>
      <c r="NXW318" s="1"/>
      <c r="NXX318" s="1"/>
      <c r="NXY318" s="1"/>
      <c r="NXZ318" s="1"/>
      <c r="NYA318" s="1"/>
      <c r="NYB318" s="1"/>
      <c r="NYC318" s="1"/>
      <c r="NYD318" s="1"/>
      <c r="NYE318" s="1"/>
      <c r="NYF318" s="1"/>
      <c r="NYG318" s="1"/>
      <c r="NYH318" s="1"/>
      <c r="NYI318" s="1"/>
      <c r="NYJ318" s="1"/>
      <c r="NYK318" s="1"/>
      <c r="NYL318" s="1"/>
      <c r="NYM318" s="1"/>
      <c r="NYN318" s="1"/>
      <c r="NYO318" s="1"/>
      <c r="NYP318" s="1"/>
      <c r="NYQ318" s="1"/>
      <c r="NYR318" s="1"/>
      <c r="NYS318" s="1"/>
      <c r="NYT318" s="1"/>
      <c r="NYU318" s="1"/>
      <c r="NYV318" s="1"/>
      <c r="NYW318" s="1"/>
      <c r="NYX318" s="1"/>
      <c r="NYY318" s="1"/>
      <c r="NYZ318" s="1"/>
      <c r="NZA318" s="1"/>
      <c r="NZB318" s="1"/>
      <c r="NZC318" s="1"/>
      <c r="NZD318" s="1"/>
      <c r="NZE318" s="1"/>
      <c r="NZF318" s="1"/>
      <c r="NZG318" s="1"/>
      <c r="NZH318" s="1"/>
      <c r="NZI318" s="1"/>
      <c r="NZJ318" s="1"/>
      <c r="NZK318" s="1"/>
      <c r="NZL318" s="1"/>
      <c r="NZM318" s="1"/>
      <c r="NZN318" s="1"/>
      <c r="NZO318" s="1"/>
      <c r="NZP318" s="1"/>
      <c r="NZQ318" s="1"/>
      <c r="NZR318" s="1"/>
      <c r="NZS318" s="1"/>
      <c r="NZT318" s="1"/>
      <c r="NZU318" s="1"/>
      <c r="NZV318" s="1"/>
      <c r="NZW318" s="1"/>
      <c r="NZX318" s="1"/>
      <c r="NZY318" s="1"/>
      <c r="NZZ318" s="1"/>
      <c r="OAA318" s="1"/>
      <c r="OAB318" s="1"/>
      <c r="OAC318" s="1"/>
      <c r="OAD318" s="1"/>
      <c r="OAE318" s="1"/>
      <c r="OAF318" s="1"/>
      <c r="OAG318" s="1"/>
      <c r="OAH318" s="1"/>
      <c r="OAI318" s="1"/>
      <c r="OAJ318" s="1"/>
      <c r="OAK318" s="1"/>
      <c r="OAL318" s="1"/>
      <c r="OAM318" s="1"/>
      <c r="OAN318" s="1"/>
      <c r="OAO318" s="1"/>
      <c r="OAP318" s="1"/>
      <c r="OAQ318" s="1"/>
      <c r="OAR318" s="1"/>
      <c r="OAS318" s="1"/>
      <c r="OAT318" s="1"/>
      <c r="OAU318" s="1"/>
      <c r="OAV318" s="1"/>
      <c r="OAW318" s="1"/>
      <c r="OAX318" s="1"/>
      <c r="OAY318" s="1"/>
      <c r="OAZ318" s="1"/>
      <c r="OBA318" s="1"/>
      <c r="OBB318" s="1"/>
      <c r="OBC318" s="1"/>
      <c r="OBD318" s="1"/>
      <c r="OBE318" s="1"/>
      <c r="OBF318" s="1"/>
      <c r="OBG318" s="1"/>
      <c r="OBH318" s="1"/>
      <c r="OBI318" s="1"/>
      <c r="OBJ318" s="1"/>
      <c r="OBK318" s="1"/>
      <c r="OBL318" s="1"/>
      <c r="OBM318" s="1"/>
      <c r="OBN318" s="1"/>
      <c r="OBO318" s="1"/>
      <c r="OBP318" s="1"/>
      <c r="OBQ318" s="1"/>
      <c r="OBR318" s="1"/>
      <c r="OBS318" s="1"/>
      <c r="OBT318" s="1"/>
      <c r="OBU318" s="1"/>
      <c r="OBV318" s="1"/>
      <c r="OBW318" s="1"/>
      <c r="OBX318" s="1"/>
      <c r="OBY318" s="1"/>
      <c r="OBZ318" s="1"/>
      <c r="OCA318" s="1"/>
      <c r="OCB318" s="1"/>
      <c r="OCC318" s="1"/>
      <c r="OCD318" s="1"/>
      <c r="OCE318" s="1"/>
      <c r="OCF318" s="1"/>
      <c r="OCG318" s="1"/>
      <c r="OCH318" s="1"/>
      <c r="OCI318" s="1"/>
      <c r="OCJ318" s="1"/>
      <c r="OCK318" s="1"/>
      <c r="OCL318" s="1"/>
      <c r="OCM318" s="1"/>
      <c r="OCN318" s="1"/>
      <c r="OCO318" s="1"/>
      <c r="OCP318" s="1"/>
      <c r="OCQ318" s="1"/>
      <c r="OCR318" s="1"/>
      <c r="OCS318" s="1"/>
      <c r="OCT318" s="1"/>
      <c r="OCU318" s="1"/>
      <c r="OCV318" s="1"/>
      <c r="OCW318" s="1"/>
      <c r="OCX318" s="1"/>
      <c r="OCY318" s="1"/>
      <c r="OCZ318" s="1"/>
      <c r="ODA318" s="1"/>
      <c r="ODB318" s="1"/>
      <c r="ODC318" s="1"/>
      <c r="ODD318" s="1"/>
      <c r="ODE318" s="1"/>
      <c r="ODF318" s="1"/>
      <c r="ODG318" s="1"/>
      <c r="ODH318" s="1"/>
      <c r="ODI318" s="1"/>
      <c r="ODJ318" s="1"/>
      <c r="ODK318" s="1"/>
      <c r="ODL318" s="1"/>
      <c r="ODM318" s="1"/>
      <c r="ODN318" s="1"/>
      <c r="ODO318" s="1"/>
      <c r="ODP318" s="1"/>
      <c r="ODQ318" s="1"/>
      <c r="ODR318" s="1"/>
      <c r="ODS318" s="1"/>
      <c r="ODT318" s="1"/>
      <c r="ODU318" s="1"/>
      <c r="ODV318" s="1"/>
      <c r="ODW318" s="1"/>
      <c r="ODX318" s="1"/>
      <c r="ODY318" s="1"/>
      <c r="ODZ318" s="1"/>
      <c r="OEA318" s="1"/>
      <c r="OEB318" s="1"/>
      <c r="OEC318" s="1"/>
      <c r="OED318" s="1"/>
      <c r="OEE318" s="1"/>
      <c r="OEF318" s="1"/>
      <c r="OEG318" s="1"/>
      <c r="OEH318" s="1"/>
      <c r="OEI318" s="1"/>
      <c r="OEJ318" s="1"/>
      <c r="OEK318" s="1"/>
      <c r="OEL318" s="1"/>
      <c r="OEM318" s="1"/>
      <c r="OEN318" s="1"/>
      <c r="OEO318" s="1"/>
      <c r="OEP318" s="1"/>
      <c r="OEQ318" s="1"/>
      <c r="OER318" s="1"/>
      <c r="OES318" s="1"/>
      <c r="OET318" s="1"/>
      <c r="OEU318" s="1"/>
      <c r="OEV318" s="1"/>
      <c r="OEW318" s="1"/>
      <c r="OEX318" s="1"/>
      <c r="OEY318" s="1"/>
      <c r="OEZ318" s="1"/>
      <c r="OFA318" s="1"/>
      <c r="OFB318" s="1"/>
      <c r="OFC318" s="1"/>
      <c r="OFD318" s="1"/>
      <c r="OFE318" s="1"/>
      <c r="OFF318" s="1"/>
      <c r="OFG318" s="1"/>
      <c r="OFH318" s="1"/>
      <c r="OFI318" s="1"/>
      <c r="OFJ318" s="1"/>
      <c r="OFK318" s="1"/>
      <c r="OFL318" s="1"/>
      <c r="OFM318" s="1"/>
      <c r="OFN318" s="1"/>
      <c r="OFO318" s="1"/>
      <c r="OFP318" s="1"/>
      <c r="OFQ318" s="1"/>
      <c r="OFR318" s="1"/>
      <c r="OFS318" s="1"/>
      <c r="OFT318" s="1"/>
      <c r="OFU318" s="1"/>
      <c r="OFV318" s="1"/>
      <c r="OFW318" s="1"/>
      <c r="OFX318" s="1"/>
      <c r="OFY318" s="1"/>
      <c r="OFZ318" s="1"/>
      <c r="OGA318" s="1"/>
      <c r="OGB318" s="1"/>
      <c r="OGC318" s="1"/>
      <c r="OGD318" s="1"/>
      <c r="OGE318" s="1"/>
      <c r="OGF318" s="1"/>
      <c r="OGG318" s="1"/>
      <c r="OGH318" s="1"/>
      <c r="OGI318" s="1"/>
      <c r="OGJ318" s="1"/>
      <c r="OGK318" s="1"/>
      <c r="OGL318" s="1"/>
      <c r="OGM318" s="1"/>
      <c r="OGN318" s="1"/>
      <c r="OGO318" s="1"/>
      <c r="OGP318" s="1"/>
      <c r="OGQ318" s="1"/>
      <c r="OGR318" s="1"/>
      <c r="OGS318" s="1"/>
      <c r="OGT318" s="1"/>
      <c r="OGU318" s="1"/>
      <c r="OGV318" s="1"/>
      <c r="OGW318" s="1"/>
      <c r="OGX318" s="1"/>
      <c r="OGY318" s="1"/>
      <c r="OGZ318" s="1"/>
      <c r="OHA318" s="1"/>
      <c r="OHB318" s="1"/>
      <c r="OHC318" s="1"/>
      <c r="OHD318" s="1"/>
      <c r="OHE318" s="1"/>
      <c r="OHF318" s="1"/>
      <c r="OHG318" s="1"/>
      <c r="OHH318" s="1"/>
      <c r="OHI318" s="1"/>
      <c r="OHJ318" s="1"/>
      <c r="OHK318" s="1"/>
      <c r="OHL318" s="1"/>
      <c r="OHM318" s="1"/>
      <c r="OHN318" s="1"/>
      <c r="OHO318" s="1"/>
      <c r="OHP318" s="1"/>
      <c r="OHQ318" s="1"/>
      <c r="OHR318" s="1"/>
      <c r="OHS318" s="1"/>
      <c r="OHT318" s="1"/>
      <c r="OHU318" s="1"/>
      <c r="OHV318" s="1"/>
      <c r="OHW318" s="1"/>
      <c r="OHX318" s="1"/>
      <c r="OHY318" s="1"/>
      <c r="OHZ318" s="1"/>
      <c r="OIA318" s="1"/>
      <c r="OIB318" s="1"/>
      <c r="OIC318" s="1"/>
      <c r="OID318" s="1"/>
      <c r="OIE318" s="1"/>
      <c r="OIF318" s="1"/>
      <c r="OIG318" s="1"/>
      <c r="OIH318" s="1"/>
      <c r="OII318" s="1"/>
      <c r="OIJ318" s="1"/>
      <c r="OIK318" s="1"/>
      <c r="OIL318" s="1"/>
      <c r="OIM318" s="1"/>
      <c r="OIN318" s="1"/>
      <c r="OIO318" s="1"/>
      <c r="OIP318" s="1"/>
      <c r="OIQ318" s="1"/>
      <c r="OIR318" s="1"/>
      <c r="OIS318" s="1"/>
      <c r="OIT318" s="1"/>
      <c r="OIU318" s="1"/>
      <c r="OIV318" s="1"/>
      <c r="OIW318" s="1"/>
      <c r="OIX318" s="1"/>
      <c r="OIY318" s="1"/>
      <c r="OIZ318" s="1"/>
      <c r="OJA318" s="1"/>
      <c r="OJB318" s="1"/>
      <c r="OJC318" s="1"/>
      <c r="OJD318" s="1"/>
      <c r="OJE318" s="1"/>
      <c r="OJF318" s="1"/>
      <c r="OJG318" s="1"/>
      <c r="OJH318" s="1"/>
      <c r="OJI318" s="1"/>
      <c r="OJJ318" s="1"/>
      <c r="OJK318" s="1"/>
      <c r="OJL318" s="1"/>
      <c r="OJM318" s="1"/>
      <c r="OJN318" s="1"/>
      <c r="OJO318" s="1"/>
      <c r="OJP318" s="1"/>
      <c r="OJQ318" s="1"/>
      <c r="OJR318" s="1"/>
      <c r="OJS318" s="1"/>
      <c r="OJT318" s="1"/>
      <c r="OJU318" s="1"/>
      <c r="OJV318" s="1"/>
      <c r="OJW318" s="1"/>
      <c r="OJX318" s="1"/>
      <c r="OJY318" s="1"/>
      <c r="OJZ318" s="1"/>
      <c r="OKA318" s="1"/>
      <c r="OKB318" s="1"/>
      <c r="OKC318" s="1"/>
      <c r="OKD318" s="1"/>
      <c r="OKE318" s="1"/>
      <c r="OKF318" s="1"/>
      <c r="OKG318" s="1"/>
      <c r="OKH318" s="1"/>
      <c r="OKI318" s="1"/>
      <c r="OKJ318" s="1"/>
      <c r="OKK318" s="1"/>
      <c r="OKL318" s="1"/>
      <c r="OKM318" s="1"/>
      <c r="OKN318" s="1"/>
      <c r="OKO318" s="1"/>
      <c r="OKP318" s="1"/>
      <c r="OKQ318" s="1"/>
      <c r="OKR318" s="1"/>
      <c r="OKS318" s="1"/>
      <c r="OKT318" s="1"/>
      <c r="OKU318" s="1"/>
      <c r="OKV318" s="1"/>
      <c r="OKW318" s="1"/>
      <c r="OKX318" s="1"/>
      <c r="OKY318" s="1"/>
      <c r="OKZ318" s="1"/>
      <c r="OLA318" s="1"/>
      <c r="OLB318" s="1"/>
      <c r="OLC318" s="1"/>
      <c r="OLD318" s="1"/>
      <c r="OLE318" s="1"/>
      <c r="OLF318" s="1"/>
      <c r="OLG318" s="1"/>
      <c r="OLH318" s="1"/>
      <c r="OLI318" s="1"/>
      <c r="OLJ318" s="1"/>
      <c r="OLK318" s="1"/>
      <c r="OLL318" s="1"/>
      <c r="OLM318" s="1"/>
      <c r="OLN318" s="1"/>
      <c r="OLO318" s="1"/>
      <c r="OLP318" s="1"/>
      <c r="OLQ318" s="1"/>
      <c r="OLR318" s="1"/>
      <c r="OLS318" s="1"/>
      <c r="OLT318" s="1"/>
      <c r="OLU318" s="1"/>
      <c r="OLV318" s="1"/>
      <c r="OLW318" s="1"/>
      <c r="OLX318" s="1"/>
      <c r="OLY318" s="1"/>
      <c r="OLZ318" s="1"/>
      <c r="OMA318" s="1"/>
      <c r="OMB318" s="1"/>
      <c r="OMC318" s="1"/>
      <c r="OMD318" s="1"/>
      <c r="OME318" s="1"/>
      <c r="OMF318" s="1"/>
      <c r="OMG318" s="1"/>
      <c r="OMH318" s="1"/>
      <c r="OMI318" s="1"/>
      <c r="OMJ318" s="1"/>
      <c r="OMK318" s="1"/>
      <c r="OML318" s="1"/>
      <c r="OMM318" s="1"/>
      <c r="OMN318" s="1"/>
      <c r="OMO318" s="1"/>
      <c r="OMP318" s="1"/>
      <c r="OMQ318" s="1"/>
      <c r="OMR318" s="1"/>
      <c r="OMS318" s="1"/>
      <c r="OMT318" s="1"/>
      <c r="OMU318" s="1"/>
      <c r="OMV318" s="1"/>
      <c r="OMW318" s="1"/>
      <c r="OMX318" s="1"/>
      <c r="OMY318" s="1"/>
      <c r="OMZ318" s="1"/>
      <c r="ONA318" s="1"/>
      <c r="ONB318" s="1"/>
      <c r="ONC318" s="1"/>
      <c r="OND318" s="1"/>
      <c r="ONE318" s="1"/>
      <c r="ONF318" s="1"/>
      <c r="ONG318" s="1"/>
      <c r="ONH318" s="1"/>
      <c r="ONI318" s="1"/>
      <c r="ONJ318" s="1"/>
      <c r="ONK318" s="1"/>
      <c r="ONL318" s="1"/>
      <c r="ONM318" s="1"/>
      <c r="ONN318" s="1"/>
      <c r="ONO318" s="1"/>
      <c r="ONP318" s="1"/>
      <c r="ONQ318" s="1"/>
      <c r="ONR318" s="1"/>
      <c r="ONS318" s="1"/>
      <c r="ONT318" s="1"/>
      <c r="ONU318" s="1"/>
      <c r="ONV318" s="1"/>
      <c r="ONW318" s="1"/>
      <c r="ONX318" s="1"/>
      <c r="ONY318" s="1"/>
      <c r="ONZ318" s="1"/>
      <c r="OOA318" s="1"/>
      <c r="OOB318" s="1"/>
      <c r="OOC318" s="1"/>
      <c r="OOD318" s="1"/>
      <c r="OOE318" s="1"/>
      <c r="OOF318" s="1"/>
      <c r="OOG318" s="1"/>
      <c r="OOH318" s="1"/>
      <c r="OOI318" s="1"/>
      <c r="OOJ318" s="1"/>
      <c r="OOK318" s="1"/>
      <c r="OOL318" s="1"/>
      <c r="OOM318" s="1"/>
      <c r="OON318" s="1"/>
      <c r="OOO318" s="1"/>
      <c r="OOP318" s="1"/>
      <c r="OOQ318" s="1"/>
      <c r="OOR318" s="1"/>
      <c r="OOS318" s="1"/>
      <c r="OOT318" s="1"/>
      <c r="OOU318" s="1"/>
      <c r="OOV318" s="1"/>
      <c r="OOW318" s="1"/>
      <c r="OOX318" s="1"/>
      <c r="OOY318" s="1"/>
      <c r="OOZ318" s="1"/>
      <c r="OPA318" s="1"/>
      <c r="OPB318" s="1"/>
      <c r="OPC318" s="1"/>
      <c r="OPD318" s="1"/>
      <c r="OPE318" s="1"/>
      <c r="OPF318" s="1"/>
      <c r="OPG318" s="1"/>
      <c r="OPH318" s="1"/>
      <c r="OPI318" s="1"/>
      <c r="OPJ318" s="1"/>
      <c r="OPK318" s="1"/>
      <c r="OPL318" s="1"/>
      <c r="OPM318" s="1"/>
      <c r="OPN318" s="1"/>
      <c r="OPO318" s="1"/>
      <c r="OPP318" s="1"/>
      <c r="OPQ318" s="1"/>
      <c r="OPR318" s="1"/>
      <c r="OPS318" s="1"/>
      <c r="OPT318" s="1"/>
      <c r="OPU318" s="1"/>
      <c r="OPV318" s="1"/>
      <c r="OPW318" s="1"/>
      <c r="OPX318" s="1"/>
      <c r="OPY318" s="1"/>
      <c r="OPZ318" s="1"/>
      <c r="OQA318" s="1"/>
      <c r="OQB318" s="1"/>
      <c r="OQC318" s="1"/>
      <c r="OQD318" s="1"/>
      <c r="OQE318" s="1"/>
      <c r="OQF318" s="1"/>
      <c r="OQG318" s="1"/>
      <c r="OQH318" s="1"/>
      <c r="OQI318" s="1"/>
      <c r="OQJ318" s="1"/>
      <c r="OQK318" s="1"/>
      <c r="OQL318" s="1"/>
      <c r="OQM318" s="1"/>
      <c r="OQN318" s="1"/>
      <c r="OQO318" s="1"/>
      <c r="OQP318" s="1"/>
      <c r="OQQ318" s="1"/>
      <c r="OQR318" s="1"/>
      <c r="OQS318" s="1"/>
      <c r="OQT318" s="1"/>
      <c r="OQU318" s="1"/>
      <c r="OQV318" s="1"/>
      <c r="OQW318" s="1"/>
      <c r="OQX318" s="1"/>
      <c r="OQY318" s="1"/>
      <c r="OQZ318" s="1"/>
      <c r="ORA318" s="1"/>
      <c r="ORB318" s="1"/>
      <c r="ORC318" s="1"/>
      <c r="ORD318" s="1"/>
      <c r="ORE318" s="1"/>
      <c r="ORF318" s="1"/>
      <c r="ORG318" s="1"/>
      <c r="ORH318" s="1"/>
      <c r="ORI318" s="1"/>
      <c r="ORJ318" s="1"/>
      <c r="ORK318" s="1"/>
      <c r="ORL318" s="1"/>
      <c r="ORM318" s="1"/>
      <c r="ORN318" s="1"/>
      <c r="ORO318" s="1"/>
      <c r="ORP318" s="1"/>
      <c r="ORQ318" s="1"/>
      <c r="ORR318" s="1"/>
      <c r="ORS318" s="1"/>
      <c r="ORT318" s="1"/>
      <c r="ORU318" s="1"/>
      <c r="ORV318" s="1"/>
      <c r="ORW318" s="1"/>
      <c r="ORX318" s="1"/>
      <c r="ORY318" s="1"/>
      <c r="ORZ318" s="1"/>
      <c r="OSA318" s="1"/>
      <c r="OSB318" s="1"/>
      <c r="OSC318" s="1"/>
      <c r="OSD318" s="1"/>
      <c r="OSE318" s="1"/>
      <c r="OSF318" s="1"/>
      <c r="OSG318" s="1"/>
      <c r="OSH318" s="1"/>
      <c r="OSI318" s="1"/>
      <c r="OSJ318" s="1"/>
      <c r="OSK318" s="1"/>
      <c r="OSL318" s="1"/>
      <c r="OSM318" s="1"/>
      <c r="OSN318" s="1"/>
      <c r="OSO318" s="1"/>
      <c r="OSP318" s="1"/>
      <c r="OSQ318" s="1"/>
      <c r="OSR318" s="1"/>
      <c r="OSS318" s="1"/>
      <c r="OST318" s="1"/>
      <c r="OSU318" s="1"/>
      <c r="OSV318" s="1"/>
      <c r="OSW318" s="1"/>
      <c r="OSX318" s="1"/>
      <c r="OSY318" s="1"/>
      <c r="OSZ318" s="1"/>
      <c r="OTA318" s="1"/>
      <c r="OTB318" s="1"/>
      <c r="OTC318" s="1"/>
      <c r="OTD318" s="1"/>
      <c r="OTE318" s="1"/>
      <c r="OTF318" s="1"/>
      <c r="OTG318" s="1"/>
      <c r="OTH318" s="1"/>
      <c r="OTI318" s="1"/>
      <c r="OTJ318" s="1"/>
      <c r="OTK318" s="1"/>
      <c r="OTL318" s="1"/>
      <c r="OTM318" s="1"/>
      <c r="OTN318" s="1"/>
      <c r="OTO318" s="1"/>
      <c r="OTP318" s="1"/>
      <c r="OTQ318" s="1"/>
      <c r="OTR318" s="1"/>
      <c r="OTS318" s="1"/>
      <c r="OTT318" s="1"/>
      <c r="OTU318" s="1"/>
      <c r="OTV318" s="1"/>
      <c r="OTW318" s="1"/>
      <c r="OTX318" s="1"/>
      <c r="OTY318" s="1"/>
      <c r="OTZ318" s="1"/>
      <c r="OUA318" s="1"/>
      <c r="OUB318" s="1"/>
      <c r="OUC318" s="1"/>
      <c r="OUD318" s="1"/>
      <c r="OUE318" s="1"/>
      <c r="OUF318" s="1"/>
      <c r="OUG318" s="1"/>
      <c r="OUH318" s="1"/>
      <c r="OUI318" s="1"/>
      <c r="OUJ318" s="1"/>
      <c r="OUK318" s="1"/>
      <c r="OUL318" s="1"/>
      <c r="OUM318" s="1"/>
      <c r="OUN318" s="1"/>
      <c r="OUO318" s="1"/>
      <c r="OUP318" s="1"/>
      <c r="OUQ318" s="1"/>
      <c r="OUR318" s="1"/>
      <c r="OUS318" s="1"/>
      <c r="OUT318" s="1"/>
      <c r="OUU318" s="1"/>
      <c r="OUV318" s="1"/>
      <c r="OUW318" s="1"/>
      <c r="OUX318" s="1"/>
      <c r="OUY318" s="1"/>
      <c r="OUZ318" s="1"/>
      <c r="OVA318" s="1"/>
      <c r="OVB318" s="1"/>
      <c r="OVC318" s="1"/>
      <c r="OVD318" s="1"/>
      <c r="OVE318" s="1"/>
      <c r="OVF318" s="1"/>
      <c r="OVG318" s="1"/>
      <c r="OVH318" s="1"/>
      <c r="OVI318" s="1"/>
      <c r="OVJ318" s="1"/>
      <c r="OVK318" s="1"/>
      <c r="OVL318" s="1"/>
      <c r="OVM318" s="1"/>
      <c r="OVN318" s="1"/>
      <c r="OVO318" s="1"/>
      <c r="OVP318" s="1"/>
      <c r="OVQ318" s="1"/>
      <c r="OVR318" s="1"/>
      <c r="OVS318" s="1"/>
      <c r="OVT318" s="1"/>
      <c r="OVU318" s="1"/>
      <c r="OVV318" s="1"/>
      <c r="OVW318" s="1"/>
      <c r="OVX318" s="1"/>
      <c r="OVY318" s="1"/>
      <c r="OVZ318" s="1"/>
      <c r="OWA318" s="1"/>
      <c r="OWB318" s="1"/>
      <c r="OWC318" s="1"/>
      <c r="OWD318" s="1"/>
      <c r="OWE318" s="1"/>
      <c r="OWF318" s="1"/>
      <c r="OWG318" s="1"/>
      <c r="OWH318" s="1"/>
      <c r="OWI318" s="1"/>
      <c r="OWJ318" s="1"/>
      <c r="OWK318" s="1"/>
      <c r="OWL318" s="1"/>
      <c r="OWM318" s="1"/>
      <c r="OWN318" s="1"/>
      <c r="OWO318" s="1"/>
      <c r="OWP318" s="1"/>
      <c r="OWQ318" s="1"/>
      <c r="OWR318" s="1"/>
      <c r="OWS318" s="1"/>
      <c r="OWT318" s="1"/>
      <c r="OWU318" s="1"/>
      <c r="OWV318" s="1"/>
      <c r="OWW318" s="1"/>
      <c r="OWX318" s="1"/>
      <c r="OWY318" s="1"/>
      <c r="OWZ318" s="1"/>
      <c r="OXA318" s="1"/>
      <c r="OXB318" s="1"/>
      <c r="OXC318" s="1"/>
      <c r="OXD318" s="1"/>
      <c r="OXE318" s="1"/>
      <c r="OXF318" s="1"/>
      <c r="OXG318" s="1"/>
      <c r="OXH318" s="1"/>
      <c r="OXI318" s="1"/>
      <c r="OXJ318" s="1"/>
      <c r="OXK318" s="1"/>
      <c r="OXL318" s="1"/>
      <c r="OXM318" s="1"/>
      <c r="OXN318" s="1"/>
      <c r="OXO318" s="1"/>
      <c r="OXP318" s="1"/>
      <c r="OXQ318" s="1"/>
      <c r="OXR318" s="1"/>
      <c r="OXS318" s="1"/>
      <c r="OXT318" s="1"/>
      <c r="OXU318" s="1"/>
      <c r="OXV318" s="1"/>
      <c r="OXW318" s="1"/>
      <c r="OXX318" s="1"/>
      <c r="OXY318" s="1"/>
      <c r="OXZ318" s="1"/>
      <c r="OYA318" s="1"/>
      <c r="OYB318" s="1"/>
      <c r="OYC318" s="1"/>
      <c r="OYD318" s="1"/>
      <c r="OYE318" s="1"/>
      <c r="OYF318" s="1"/>
      <c r="OYG318" s="1"/>
      <c r="OYH318" s="1"/>
      <c r="OYI318" s="1"/>
      <c r="OYJ318" s="1"/>
      <c r="OYK318" s="1"/>
      <c r="OYL318" s="1"/>
      <c r="OYM318" s="1"/>
      <c r="OYN318" s="1"/>
      <c r="OYO318" s="1"/>
      <c r="OYP318" s="1"/>
      <c r="OYQ318" s="1"/>
      <c r="OYR318" s="1"/>
      <c r="OYS318" s="1"/>
      <c r="OYT318" s="1"/>
      <c r="OYU318" s="1"/>
      <c r="OYV318" s="1"/>
      <c r="OYW318" s="1"/>
      <c r="OYX318" s="1"/>
      <c r="OYY318" s="1"/>
      <c r="OYZ318" s="1"/>
      <c r="OZA318" s="1"/>
      <c r="OZB318" s="1"/>
      <c r="OZC318" s="1"/>
      <c r="OZD318" s="1"/>
      <c r="OZE318" s="1"/>
      <c r="OZF318" s="1"/>
      <c r="OZG318" s="1"/>
      <c r="OZH318" s="1"/>
      <c r="OZI318" s="1"/>
      <c r="OZJ318" s="1"/>
      <c r="OZK318" s="1"/>
      <c r="OZL318" s="1"/>
      <c r="OZM318" s="1"/>
      <c r="OZN318" s="1"/>
      <c r="OZO318" s="1"/>
      <c r="OZP318" s="1"/>
      <c r="OZQ318" s="1"/>
      <c r="OZR318" s="1"/>
      <c r="OZS318" s="1"/>
      <c r="OZT318" s="1"/>
      <c r="OZU318" s="1"/>
      <c r="OZV318" s="1"/>
      <c r="OZW318" s="1"/>
      <c r="OZX318" s="1"/>
      <c r="OZY318" s="1"/>
      <c r="OZZ318" s="1"/>
      <c r="PAA318" s="1"/>
      <c r="PAB318" s="1"/>
      <c r="PAC318" s="1"/>
      <c r="PAD318" s="1"/>
      <c r="PAE318" s="1"/>
      <c r="PAF318" s="1"/>
      <c r="PAG318" s="1"/>
      <c r="PAH318" s="1"/>
      <c r="PAI318" s="1"/>
      <c r="PAJ318" s="1"/>
      <c r="PAK318" s="1"/>
      <c r="PAL318" s="1"/>
      <c r="PAM318" s="1"/>
      <c r="PAN318" s="1"/>
      <c r="PAO318" s="1"/>
      <c r="PAP318" s="1"/>
      <c r="PAQ318" s="1"/>
      <c r="PAR318" s="1"/>
      <c r="PAS318" s="1"/>
      <c r="PAT318" s="1"/>
      <c r="PAU318" s="1"/>
      <c r="PAV318" s="1"/>
      <c r="PAW318" s="1"/>
      <c r="PAX318" s="1"/>
      <c r="PAY318" s="1"/>
      <c r="PAZ318" s="1"/>
      <c r="PBA318" s="1"/>
      <c r="PBB318" s="1"/>
      <c r="PBC318" s="1"/>
      <c r="PBD318" s="1"/>
      <c r="PBE318" s="1"/>
      <c r="PBF318" s="1"/>
      <c r="PBG318" s="1"/>
      <c r="PBH318" s="1"/>
      <c r="PBI318" s="1"/>
      <c r="PBJ318" s="1"/>
      <c r="PBK318" s="1"/>
      <c r="PBL318" s="1"/>
      <c r="PBM318" s="1"/>
      <c r="PBN318" s="1"/>
      <c r="PBO318" s="1"/>
      <c r="PBP318" s="1"/>
      <c r="PBQ318" s="1"/>
      <c r="PBR318" s="1"/>
      <c r="PBS318" s="1"/>
      <c r="PBT318" s="1"/>
      <c r="PBU318" s="1"/>
      <c r="PBV318" s="1"/>
      <c r="PBW318" s="1"/>
      <c r="PBX318" s="1"/>
      <c r="PBY318" s="1"/>
      <c r="PBZ318" s="1"/>
      <c r="PCA318" s="1"/>
      <c r="PCB318" s="1"/>
      <c r="PCC318" s="1"/>
      <c r="PCD318" s="1"/>
      <c r="PCE318" s="1"/>
      <c r="PCF318" s="1"/>
      <c r="PCG318" s="1"/>
      <c r="PCH318" s="1"/>
      <c r="PCI318" s="1"/>
      <c r="PCJ318" s="1"/>
      <c r="PCK318" s="1"/>
      <c r="PCL318" s="1"/>
      <c r="PCM318" s="1"/>
      <c r="PCN318" s="1"/>
      <c r="PCO318" s="1"/>
      <c r="PCP318" s="1"/>
      <c r="PCQ318" s="1"/>
      <c r="PCR318" s="1"/>
      <c r="PCS318" s="1"/>
      <c r="PCT318" s="1"/>
      <c r="PCU318" s="1"/>
      <c r="PCV318" s="1"/>
      <c r="PCW318" s="1"/>
      <c r="PCX318" s="1"/>
      <c r="PCY318" s="1"/>
      <c r="PCZ318" s="1"/>
      <c r="PDA318" s="1"/>
      <c r="PDB318" s="1"/>
      <c r="PDC318" s="1"/>
      <c r="PDD318" s="1"/>
      <c r="PDE318" s="1"/>
      <c r="PDF318" s="1"/>
      <c r="PDG318" s="1"/>
      <c r="PDH318" s="1"/>
      <c r="PDI318" s="1"/>
      <c r="PDJ318" s="1"/>
      <c r="PDK318" s="1"/>
      <c r="PDL318" s="1"/>
      <c r="PDM318" s="1"/>
      <c r="PDN318" s="1"/>
      <c r="PDO318" s="1"/>
      <c r="PDP318" s="1"/>
      <c r="PDQ318" s="1"/>
      <c r="PDR318" s="1"/>
      <c r="PDS318" s="1"/>
      <c r="PDT318" s="1"/>
      <c r="PDU318" s="1"/>
      <c r="PDV318" s="1"/>
      <c r="PDW318" s="1"/>
      <c r="PDX318" s="1"/>
      <c r="PDY318" s="1"/>
      <c r="PDZ318" s="1"/>
      <c r="PEA318" s="1"/>
      <c r="PEB318" s="1"/>
      <c r="PEC318" s="1"/>
      <c r="PED318" s="1"/>
      <c r="PEE318" s="1"/>
      <c r="PEF318" s="1"/>
      <c r="PEG318" s="1"/>
      <c r="PEH318" s="1"/>
      <c r="PEI318" s="1"/>
      <c r="PEJ318" s="1"/>
      <c r="PEK318" s="1"/>
      <c r="PEL318" s="1"/>
      <c r="PEM318" s="1"/>
      <c r="PEN318" s="1"/>
      <c r="PEO318" s="1"/>
      <c r="PEP318" s="1"/>
      <c r="PEQ318" s="1"/>
      <c r="PER318" s="1"/>
      <c r="PES318" s="1"/>
      <c r="PET318" s="1"/>
      <c r="PEU318" s="1"/>
      <c r="PEV318" s="1"/>
      <c r="PEW318" s="1"/>
      <c r="PEX318" s="1"/>
      <c r="PEY318" s="1"/>
      <c r="PEZ318" s="1"/>
      <c r="PFA318" s="1"/>
      <c r="PFB318" s="1"/>
      <c r="PFC318" s="1"/>
      <c r="PFD318" s="1"/>
      <c r="PFE318" s="1"/>
      <c r="PFF318" s="1"/>
      <c r="PFG318" s="1"/>
      <c r="PFH318" s="1"/>
      <c r="PFI318" s="1"/>
      <c r="PFJ318" s="1"/>
      <c r="PFK318" s="1"/>
      <c r="PFL318" s="1"/>
      <c r="PFM318" s="1"/>
      <c r="PFN318" s="1"/>
      <c r="PFO318" s="1"/>
      <c r="PFP318" s="1"/>
      <c r="PFQ318" s="1"/>
      <c r="PFR318" s="1"/>
      <c r="PFS318" s="1"/>
      <c r="PFT318" s="1"/>
      <c r="PFU318" s="1"/>
      <c r="PFV318" s="1"/>
      <c r="PFW318" s="1"/>
      <c r="PFX318" s="1"/>
      <c r="PFY318" s="1"/>
      <c r="PFZ318" s="1"/>
      <c r="PGA318" s="1"/>
      <c r="PGB318" s="1"/>
      <c r="PGC318" s="1"/>
      <c r="PGD318" s="1"/>
      <c r="PGE318" s="1"/>
      <c r="PGF318" s="1"/>
      <c r="PGG318" s="1"/>
      <c r="PGH318" s="1"/>
      <c r="PGI318" s="1"/>
      <c r="PGJ318" s="1"/>
      <c r="PGK318" s="1"/>
      <c r="PGL318" s="1"/>
      <c r="PGM318" s="1"/>
      <c r="PGN318" s="1"/>
      <c r="PGO318" s="1"/>
      <c r="PGP318" s="1"/>
      <c r="PGQ318" s="1"/>
      <c r="PGR318" s="1"/>
      <c r="PGS318" s="1"/>
      <c r="PGT318" s="1"/>
      <c r="PGU318" s="1"/>
      <c r="PGV318" s="1"/>
      <c r="PGW318" s="1"/>
      <c r="PGX318" s="1"/>
      <c r="PGY318" s="1"/>
      <c r="PGZ318" s="1"/>
      <c r="PHA318" s="1"/>
      <c r="PHB318" s="1"/>
      <c r="PHC318" s="1"/>
      <c r="PHD318" s="1"/>
      <c r="PHE318" s="1"/>
      <c r="PHF318" s="1"/>
      <c r="PHG318" s="1"/>
      <c r="PHH318" s="1"/>
      <c r="PHI318" s="1"/>
      <c r="PHJ318" s="1"/>
      <c r="PHK318" s="1"/>
      <c r="PHL318" s="1"/>
      <c r="PHM318" s="1"/>
      <c r="PHN318" s="1"/>
      <c r="PHO318" s="1"/>
      <c r="PHP318" s="1"/>
      <c r="PHQ318" s="1"/>
      <c r="PHR318" s="1"/>
      <c r="PHS318" s="1"/>
      <c r="PHT318" s="1"/>
      <c r="PHU318" s="1"/>
      <c r="PHV318" s="1"/>
      <c r="PHW318" s="1"/>
      <c r="PHX318" s="1"/>
      <c r="PHY318" s="1"/>
      <c r="PHZ318" s="1"/>
      <c r="PIA318" s="1"/>
      <c r="PIB318" s="1"/>
      <c r="PIC318" s="1"/>
      <c r="PID318" s="1"/>
      <c r="PIE318" s="1"/>
      <c r="PIF318" s="1"/>
      <c r="PIG318" s="1"/>
      <c r="PIH318" s="1"/>
      <c r="PII318" s="1"/>
      <c r="PIJ318" s="1"/>
      <c r="PIK318" s="1"/>
      <c r="PIL318" s="1"/>
      <c r="PIM318" s="1"/>
      <c r="PIN318" s="1"/>
      <c r="PIO318" s="1"/>
      <c r="PIP318" s="1"/>
      <c r="PIQ318" s="1"/>
      <c r="PIR318" s="1"/>
      <c r="PIS318" s="1"/>
      <c r="PIT318" s="1"/>
      <c r="PIU318" s="1"/>
      <c r="PIV318" s="1"/>
      <c r="PIW318" s="1"/>
      <c r="PIX318" s="1"/>
      <c r="PIY318" s="1"/>
      <c r="PIZ318" s="1"/>
      <c r="PJA318" s="1"/>
      <c r="PJB318" s="1"/>
      <c r="PJC318" s="1"/>
      <c r="PJD318" s="1"/>
      <c r="PJE318" s="1"/>
      <c r="PJF318" s="1"/>
      <c r="PJG318" s="1"/>
      <c r="PJH318" s="1"/>
      <c r="PJI318" s="1"/>
      <c r="PJJ318" s="1"/>
      <c r="PJK318" s="1"/>
      <c r="PJL318" s="1"/>
      <c r="PJM318" s="1"/>
      <c r="PJN318" s="1"/>
      <c r="PJO318" s="1"/>
      <c r="PJP318" s="1"/>
      <c r="PJQ318" s="1"/>
      <c r="PJR318" s="1"/>
      <c r="PJS318" s="1"/>
      <c r="PJT318" s="1"/>
      <c r="PJU318" s="1"/>
      <c r="PJV318" s="1"/>
      <c r="PJW318" s="1"/>
      <c r="PJX318" s="1"/>
      <c r="PJY318" s="1"/>
      <c r="PJZ318" s="1"/>
      <c r="PKA318" s="1"/>
      <c r="PKB318" s="1"/>
      <c r="PKC318" s="1"/>
      <c r="PKD318" s="1"/>
      <c r="PKE318" s="1"/>
      <c r="PKF318" s="1"/>
      <c r="PKG318" s="1"/>
      <c r="PKH318" s="1"/>
      <c r="PKI318" s="1"/>
      <c r="PKJ318" s="1"/>
      <c r="PKK318" s="1"/>
      <c r="PKL318" s="1"/>
      <c r="PKM318" s="1"/>
      <c r="PKN318" s="1"/>
      <c r="PKO318" s="1"/>
      <c r="PKP318" s="1"/>
      <c r="PKQ318" s="1"/>
      <c r="PKR318" s="1"/>
      <c r="PKS318" s="1"/>
      <c r="PKT318" s="1"/>
      <c r="PKU318" s="1"/>
      <c r="PKV318" s="1"/>
      <c r="PKW318" s="1"/>
      <c r="PKX318" s="1"/>
      <c r="PKY318" s="1"/>
      <c r="PKZ318" s="1"/>
      <c r="PLA318" s="1"/>
      <c r="PLB318" s="1"/>
      <c r="PLC318" s="1"/>
      <c r="PLD318" s="1"/>
      <c r="PLE318" s="1"/>
      <c r="PLF318" s="1"/>
      <c r="PLG318" s="1"/>
      <c r="PLH318" s="1"/>
      <c r="PLI318" s="1"/>
      <c r="PLJ318" s="1"/>
      <c r="PLK318" s="1"/>
      <c r="PLL318" s="1"/>
      <c r="PLM318" s="1"/>
      <c r="PLN318" s="1"/>
      <c r="PLO318" s="1"/>
      <c r="PLP318" s="1"/>
      <c r="PLQ318" s="1"/>
      <c r="PLR318" s="1"/>
      <c r="PLS318" s="1"/>
      <c r="PLT318" s="1"/>
      <c r="PLU318" s="1"/>
      <c r="PLV318" s="1"/>
      <c r="PLW318" s="1"/>
      <c r="PLX318" s="1"/>
      <c r="PLY318" s="1"/>
      <c r="PLZ318" s="1"/>
      <c r="PMA318" s="1"/>
      <c r="PMB318" s="1"/>
      <c r="PMC318" s="1"/>
      <c r="PMD318" s="1"/>
      <c r="PME318" s="1"/>
      <c r="PMF318" s="1"/>
      <c r="PMG318" s="1"/>
      <c r="PMH318" s="1"/>
      <c r="PMI318" s="1"/>
      <c r="PMJ318" s="1"/>
      <c r="PMK318" s="1"/>
      <c r="PML318" s="1"/>
      <c r="PMM318" s="1"/>
      <c r="PMN318" s="1"/>
      <c r="PMO318" s="1"/>
      <c r="PMP318" s="1"/>
      <c r="PMQ318" s="1"/>
      <c r="PMR318" s="1"/>
      <c r="PMS318" s="1"/>
      <c r="PMT318" s="1"/>
      <c r="PMU318" s="1"/>
      <c r="PMV318" s="1"/>
      <c r="PMW318" s="1"/>
      <c r="PMX318" s="1"/>
      <c r="PMY318" s="1"/>
      <c r="PMZ318" s="1"/>
      <c r="PNA318" s="1"/>
      <c r="PNB318" s="1"/>
      <c r="PNC318" s="1"/>
      <c r="PND318" s="1"/>
      <c r="PNE318" s="1"/>
      <c r="PNF318" s="1"/>
      <c r="PNG318" s="1"/>
      <c r="PNH318" s="1"/>
      <c r="PNI318" s="1"/>
      <c r="PNJ318" s="1"/>
      <c r="PNK318" s="1"/>
      <c r="PNL318" s="1"/>
      <c r="PNM318" s="1"/>
      <c r="PNN318" s="1"/>
      <c r="PNO318" s="1"/>
      <c r="PNP318" s="1"/>
      <c r="PNQ318" s="1"/>
      <c r="PNR318" s="1"/>
      <c r="PNS318" s="1"/>
      <c r="PNT318" s="1"/>
      <c r="PNU318" s="1"/>
      <c r="PNV318" s="1"/>
      <c r="PNW318" s="1"/>
      <c r="PNX318" s="1"/>
      <c r="PNY318" s="1"/>
      <c r="PNZ318" s="1"/>
      <c r="POA318" s="1"/>
      <c r="POB318" s="1"/>
      <c r="POC318" s="1"/>
      <c r="POD318" s="1"/>
      <c r="POE318" s="1"/>
      <c r="POF318" s="1"/>
      <c r="POG318" s="1"/>
      <c r="POH318" s="1"/>
      <c r="POI318" s="1"/>
      <c r="POJ318" s="1"/>
      <c r="POK318" s="1"/>
      <c r="POL318" s="1"/>
      <c r="POM318" s="1"/>
      <c r="PON318" s="1"/>
      <c r="POO318" s="1"/>
      <c r="POP318" s="1"/>
      <c r="POQ318" s="1"/>
      <c r="POR318" s="1"/>
      <c r="POS318" s="1"/>
      <c r="POT318" s="1"/>
      <c r="POU318" s="1"/>
      <c r="POV318" s="1"/>
      <c r="POW318" s="1"/>
      <c r="POX318" s="1"/>
      <c r="POY318" s="1"/>
      <c r="POZ318" s="1"/>
      <c r="PPA318" s="1"/>
      <c r="PPB318" s="1"/>
      <c r="PPC318" s="1"/>
      <c r="PPD318" s="1"/>
      <c r="PPE318" s="1"/>
      <c r="PPF318" s="1"/>
      <c r="PPG318" s="1"/>
      <c r="PPH318" s="1"/>
      <c r="PPI318" s="1"/>
      <c r="PPJ318" s="1"/>
      <c r="PPK318" s="1"/>
      <c r="PPL318" s="1"/>
      <c r="PPM318" s="1"/>
      <c r="PPN318" s="1"/>
      <c r="PPO318" s="1"/>
      <c r="PPP318" s="1"/>
      <c r="PPQ318" s="1"/>
      <c r="PPR318" s="1"/>
      <c r="PPS318" s="1"/>
      <c r="PPT318" s="1"/>
      <c r="PPU318" s="1"/>
      <c r="PPV318" s="1"/>
      <c r="PPW318" s="1"/>
      <c r="PPX318" s="1"/>
      <c r="PPY318" s="1"/>
      <c r="PPZ318" s="1"/>
      <c r="PQA318" s="1"/>
      <c r="PQB318" s="1"/>
      <c r="PQC318" s="1"/>
      <c r="PQD318" s="1"/>
      <c r="PQE318" s="1"/>
      <c r="PQF318" s="1"/>
      <c r="PQG318" s="1"/>
      <c r="PQH318" s="1"/>
      <c r="PQI318" s="1"/>
      <c r="PQJ318" s="1"/>
      <c r="PQK318" s="1"/>
      <c r="PQL318" s="1"/>
      <c r="PQM318" s="1"/>
      <c r="PQN318" s="1"/>
      <c r="PQO318" s="1"/>
      <c r="PQP318" s="1"/>
      <c r="PQQ318" s="1"/>
      <c r="PQR318" s="1"/>
      <c r="PQS318" s="1"/>
      <c r="PQT318" s="1"/>
      <c r="PQU318" s="1"/>
      <c r="PQV318" s="1"/>
      <c r="PQW318" s="1"/>
      <c r="PQX318" s="1"/>
      <c r="PQY318" s="1"/>
      <c r="PQZ318" s="1"/>
      <c r="PRA318" s="1"/>
      <c r="PRB318" s="1"/>
      <c r="PRC318" s="1"/>
      <c r="PRD318" s="1"/>
      <c r="PRE318" s="1"/>
      <c r="PRF318" s="1"/>
      <c r="PRG318" s="1"/>
      <c r="PRH318" s="1"/>
      <c r="PRI318" s="1"/>
      <c r="PRJ318" s="1"/>
      <c r="PRK318" s="1"/>
      <c r="PRL318" s="1"/>
      <c r="PRM318" s="1"/>
      <c r="PRN318" s="1"/>
      <c r="PRO318" s="1"/>
      <c r="PRP318" s="1"/>
      <c r="PRQ318" s="1"/>
      <c r="PRR318" s="1"/>
      <c r="PRS318" s="1"/>
      <c r="PRT318" s="1"/>
      <c r="PRU318" s="1"/>
      <c r="PRV318" s="1"/>
      <c r="PRW318" s="1"/>
      <c r="PRX318" s="1"/>
      <c r="PRY318" s="1"/>
      <c r="PRZ318" s="1"/>
      <c r="PSA318" s="1"/>
      <c r="PSB318" s="1"/>
      <c r="PSC318" s="1"/>
      <c r="PSD318" s="1"/>
      <c r="PSE318" s="1"/>
      <c r="PSF318" s="1"/>
      <c r="PSG318" s="1"/>
      <c r="PSH318" s="1"/>
      <c r="PSI318" s="1"/>
      <c r="PSJ318" s="1"/>
      <c r="PSK318" s="1"/>
      <c r="PSL318" s="1"/>
      <c r="PSM318" s="1"/>
      <c r="PSN318" s="1"/>
      <c r="PSO318" s="1"/>
      <c r="PSP318" s="1"/>
      <c r="PSQ318" s="1"/>
      <c r="PSR318" s="1"/>
      <c r="PSS318" s="1"/>
      <c r="PST318" s="1"/>
      <c r="PSU318" s="1"/>
      <c r="PSV318" s="1"/>
      <c r="PSW318" s="1"/>
      <c r="PSX318" s="1"/>
      <c r="PSY318" s="1"/>
      <c r="PSZ318" s="1"/>
      <c r="PTA318" s="1"/>
      <c r="PTB318" s="1"/>
      <c r="PTC318" s="1"/>
      <c r="PTD318" s="1"/>
      <c r="PTE318" s="1"/>
      <c r="PTF318" s="1"/>
      <c r="PTG318" s="1"/>
      <c r="PTH318" s="1"/>
      <c r="PTI318" s="1"/>
      <c r="PTJ318" s="1"/>
      <c r="PTK318" s="1"/>
      <c r="PTL318" s="1"/>
      <c r="PTM318" s="1"/>
      <c r="PTN318" s="1"/>
      <c r="PTO318" s="1"/>
      <c r="PTP318" s="1"/>
      <c r="PTQ318" s="1"/>
      <c r="PTR318" s="1"/>
      <c r="PTS318" s="1"/>
      <c r="PTT318" s="1"/>
      <c r="PTU318" s="1"/>
      <c r="PTV318" s="1"/>
      <c r="PTW318" s="1"/>
      <c r="PTX318" s="1"/>
      <c r="PTY318" s="1"/>
      <c r="PTZ318" s="1"/>
      <c r="PUA318" s="1"/>
      <c r="PUB318" s="1"/>
      <c r="PUC318" s="1"/>
      <c r="PUD318" s="1"/>
      <c r="PUE318" s="1"/>
      <c r="PUF318" s="1"/>
      <c r="PUG318" s="1"/>
      <c r="PUH318" s="1"/>
      <c r="PUI318" s="1"/>
      <c r="PUJ318" s="1"/>
      <c r="PUK318" s="1"/>
      <c r="PUL318" s="1"/>
      <c r="PUM318" s="1"/>
      <c r="PUN318" s="1"/>
      <c r="PUO318" s="1"/>
      <c r="PUP318" s="1"/>
      <c r="PUQ318" s="1"/>
      <c r="PUR318" s="1"/>
      <c r="PUS318" s="1"/>
      <c r="PUT318" s="1"/>
      <c r="PUU318" s="1"/>
      <c r="PUV318" s="1"/>
      <c r="PUW318" s="1"/>
      <c r="PUX318" s="1"/>
      <c r="PUY318" s="1"/>
      <c r="PUZ318" s="1"/>
      <c r="PVA318" s="1"/>
      <c r="PVB318" s="1"/>
      <c r="PVC318" s="1"/>
      <c r="PVD318" s="1"/>
      <c r="PVE318" s="1"/>
      <c r="PVF318" s="1"/>
      <c r="PVG318" s="1"/>
      <c r="PVH318" s="1"/>
      <c r="PVI318" s="1"/>
      <c r="PVJ318" s="1"/>
      <c r="PVK318" s="1"/>
      <c r="PVL318" s="1"/>
      <c r="PVM318" s="1"/>
      <c r="PVN318" s="1"/>
      <c r="PVO318" s="1"/>
      <c r="PVP318" s="1"/>
      <c r="PVQ318" s="1"/>
      <c r="PVR318" s="1"/>
      <c r="PVS318" s="1"/>
      <c r="PVT318" s="1"/>
      <c r="PVU318" s="1"/>
      <c r="PVV318" s="1"/>
      <c r="PVW318" s="1"/>
      <c r="PVX318" s="1"/>
      <c r="PVY318" s="1"/>
      <c r="PVZ318" s="1"/>
      <c r="PWA318" s="1"/>
      <c r="PWB318" s="1"/>
      <c r="PWC318" s="1"/>
      <c r="PWD318" s="1"/>
      <c r="PWE318" s="1"/>
      <c r="PWF318" s="1"/>
      <c r="PWG318" s="1"/>
      <c r="PWH318" s="1"/>
      <c r="PWI318" s="1"/>
      <c r="PWJ318" s="1"/>
      <c r="PWK318" s="1"/>
      <c r="PWL318" s="1"/>
      <c r="PWM318" s="1"/>
      <c r="PWN318" s="1"/>
      <c r="PWO318" s="1"/>
      <c r="PWP318" s="1"/>
      <c r="PWQ318" s="1"/>
      <c r="PWR318" s="1"/>
      <c r="PWS318" s="1"/>
      <c r="PWT318" s="1"/>
      <c r="PWU318" s="1"/>
      <c r="PWV318" s="1"/>
      <c r="PWW318" s="1"/>
      <c r="PWX318" s="1"/>
      <c r="PWY318" s="1"/>
      <c r="PWZ318" s="1"/>
      <c r="PXA318" s="1"/>
      <c r="PXB318" s="1"/>
      <c r="PXC318" s="1"/>
      <c r="PXD318" s="1"/>
      <c r="PXE318" s="1"/>
      <c r="PXF318" s="1"/>
      <c r="PXG318" s="1"/>
      <c r="PXH318" s="1"/>
      <c r="PXI318" s="1"/>
      <c r="PXJ318" s="1"/>
      <c r="PXK318" s="1"/>
      <c r="PXL318" s="1"/>
      <c r="PXM318" s="1"/>
      <c r="PXN318" s="1"/>
      <c r="PXO318" s="1"/>
      <c r="PXP318" s="1"/>
      <c r="PXQ318" s="1"/>
      <c r="PXR318" s="1"/>
      <c r="PXS318" s="1"/>
      <c r="PXT318" s="1"/>
      <c r="PXU318" s="1"/>
      <c r="PXV318" s="1"/>
      <c r="PXW318" s="1"/>
      <c r="PXX318" s="1"/>
      <c r="PXY318" s="1"/>
      <c r="PXZ318" s="1"/>
      <c r="PYA318" s="1"/>
      <c r="PYB318" s="1"/>
      <c r="PYC318" s="1"/>
      <c r="PYD318" s="1"/>
      <c r="PYE318" s="1"/>
      <c r="PYF318" s="1"/>
      <c r="PYG318" s="1"/>
      <c r="PYH318" s="1"/>
      <c r="PYI318" s="1"/>
      <c r="PYJ318" s="1"/>
      <c r="PYK318" s="1"/>
      <c r="PYL318" s="1"/>
      <c r="PYM318" s="1"/>
      <c r="PYN318" s="1"/>
      <c r="PYO318" s="1"/>
      <c r="PYP318" s="1"/>
      <c r="PYQ318" s="1"/>
      <c r="PYR318" s="1"/>
      <c r="PYS318" s="1"/>
      <c r="PYT318" s="1"/>
      <c r="PYU318" s="1"/>
      <c r="PYV318" s="1"/>
      <c r="PYW318" s="1"/>
      <c r="PYX318" s="1"/>
      <c r="PYY318" s="1"/>
      <c r="PYZ318" s="1"/>
      <c r="PZA318" s="1"/>
      <c r="PZB318" s="1"/>
      <c r="PZC318" s="1"/>
      <c r="PZD318" s="1"/>
      <c r="PZE318" s="1"/>
      <c r="PZF318" s="1"/>
      <c r="PZG318" s="1"/>
      <c r="PZH318" s="1"/>
      <c r="PZI318" s="1"/>
      <c r="PZJ318" s="1"/>
      <c r="PZK318" s="1"/>
      <c r="PZL318" s="1"/>
      <c r="PZM318" s="1"/>
      <c r="PZN318" s="1"/>
      <c r="PZO318" s="1"/>
      <c r="PZP318" s="1"/>
      <c r="PZQ318" s="1"/>
      <c r="PZR318" s="1"/>
      <c r="PZS318" s="1"/>
      <c r="PZT318" s="1"/>
      <c r="PZU318" s="1"/>
      <c r="PZV318" s="1"/>
      <c r="PZW318" s="1"/>
      <c r="PZX318" s="1"/>
      <c r="PZY318" s="1"/>
      <c r="PZZ318" s="1"/>
      <c r="QAA318" s="1"/>
      <c r="QAB318" s="1"/>
      <c r="QAC318" s="1"/>
      <c r="QAD318" s="1"/>
      <c r="QAE318" s="1"/>
      <c r="QAF318" s="1"/>
      <c r="QAG318" s="1"/>
      <c r="QAH318" s="1"/>
      <c r="QAI318" s="1"/>
      <c r="QAJ318" s="1"/>
      <c r="QAK318" s="1"/>
      <c r="QAL318" s="1"/>
      <c r="QAM318" s="1"/>
      <c r="QAN318" s="1"/>
      <c r="QAO318" s="1"/>
      <c r="QAP318" s="1"/>
      <c r="QAQ318" s="1"/>
      <c r="QAR318" s="1"/>
      <c r="QAS318" s="1"/>
      <c r="QAT318" s="1"/>
      <c r="QAU318" s="1"/>
      <c r="QAV318" s="1"/>
      <c r="QAW318" s="1"/>
      <c r="QAX318" s="1"/>
      <c r="QAY318" s="1"/>
      <c r="QAZ318" s="1"/>
      <c r="QBA318" s="1"/>
      <c r="QBB318" s="1"/>
      <c r="QBC318" s="1"/>
      <c r="QBD318" s="1"/>
      <c r="QBE318" s="1"/>
      <c r="QBF318" s="1"/>
      <c r="QBG318" s="1"/>
      <c r="QBH318" s="1"/>
      <c r="QBI318" s="1"/>
      <c r="QBJ318" s="1"/>
      <c r="QBK318" s="1"/>
      <c r="QBL318" s="1"/>
      <c r="QBM318" s="1"/>
      <c r="QBN318" s="1"/>
      <c r="QBO318" s="1"/>
      <c r="QBP318" s="1"/>
      <c r="QBQ318" s="1"/>
      <c r="QBR318" s="1"/>
      <c r="QBS318" s="1"/>
      <c r="QBT318" s="1"/>
      <c r="QBU318" s="1"/>
      <c r="QBV318" s="1"/>
      <c r="QBW318" s="1"/>
      <c r="QBX318" s="1"/>
      <c r="QBY318" s="1"/>
      <c r="QBZ318" s="1"/>
      <c r="QCA318" s="1"/>
      <c r="QCB318" s="1"/>
      <c r="QCC318" s="1"/>
      <c r="QCD318" s="1"/>
      <c r="QCE318" s="1"/>
      <c r="QCF318" s="1"/>
      <c r="QCG318" s="1"/>
      <c r="QCH318" s="1"/>
      <c r="QCI318" s="1"/>
      <c r="QCJ318" s="1"/>
      <c r="QCK318" s="1"/>
      <c r="QCL318" s="1"/>
      <c r="QCM318" s="1"/>
      <c r="QCN318" s="1"/>
      <c r="QCO318" s="1"/>
      <c r="QCP318" s="1"/>
      <c r="QCQ318" s="1"/>
      <c r="QCR318" s="1"/>
      <c r="QCS318" s="1"/>
      <c r="QCT318" s="1"/>
      <c r="QCU318" s="1"/>
      <c r="QCV318" s="1"/>
      <c r="QCW318" s="1"/>
      <c r="QCX318" s="1"/>
      <c r="QCY318" s="1"/>
      <c r="QCZ318" s="1"/>
      <c r="QDA318" s="1"/>
      <c r="QDB318" s="1"/>
      <c r="QDC318" s="1"/>
      <c r="QDD318" s="1"/>
      <c r="QDE318" s="1"/>
      <c r="QDF318" s="1"/>
      <c r="QDG318" s="1"/>
      <c r="QDH318" s="1"/>
      <c r="QDI318" s="1"/>
      <c r="QDJ318" s="1"/>
      <c r="QDK318" s="1"/>
      <c r="QDL318" s="1"/>
      <c r="QDM318" s="1"/>
      <c r="QDN318" s="1"/>
      <c r="QDO318" s="1"/>
      <c r="QDP318" s="1"/>
      <c r="QDQ318" s="1"/>
      <c r="QDR318" s="1"/>
      <c r="QDS318" s="1"/>
      <c r="QDT318" s="1"/>
      <c r="QDU318" s="1"/>
      <c r="QDV318" s="1"/>
      <c r="QDW318" s="1"/>
      <c r="QDX318" s="1"/>
      <c r="QDY318" s="1"/>
      <c r="QDZ318" s="1"/>
      <c r="QEA318" s="1"/>
      <c r="QEB318" s="1"/>
      <c r="QEC318" s="1"/>
      <c r="QED318" s="1"/>
      <c r="QEE318" s="1"/>
      <c r="QEF318" s="1"/>
      <c r="QEG318" s="1"/>
      <c r="QEH318" s="1"/>
      <c r="QEI318" s="1"/>
      <c r="QEJ318" s="1"/>
      <c r="QEK318" s="1"/>
      <c r="QEL318" s="1"/>
      <c r="QEM318" s="1"/>
      <c r="QEN318" s="1"/>
      <c r="QEO318" s="1"/>
      <c r="QEP318" s="1"/>
      <c r="QEQ318" s="1"/>
      <c r="QER318" s="1"/>
      <c r="QES318" s="1"/>
      <c r="QET318" s="1"/>
      <c r="QEU318" s="1"/>
      <c r="QEV318" s="1"/>
      <c r="QEW318" s="1"/>
      <c r="QEX318" s="1"/>
      <c r="QEY318" s="1"/>
      <c r="QEZ318" s="1"/>
      <c r="QFA318" s="1"/>
      <c r="QFB318" s="1"/>
      <c r="QFC318" s="1"/>
      <c r="QFD318" s="1"/>
      <c r="QFE318" s="1"/>
      <c r="QFF318" s="1"/>
      <c r="QFG318" s="1"/>
      <c r="QFH318" s="1"/>
      <c r="QFI318" s="1"/>
      <c r="QFJ318" s="1"/>
      <c r="QFK318" s="1"/>
      <c r="QFL318" s="1"/>
      <c r="QFM318" s="1"/>
      <c r="QFN318" s="1"/>
      <c r="QFO318" s="1"/>
      <c r="QFP318" s="1"/>
      <c r="QFQ318" s="1"/>
      <c r="QFR318" s="1"/>
      <c r="QFS318" s="1"/>
      <c r="QFT318" s="1"/>
      <c r="QFU318" s="1"/>
      <c r="QFV318" s="1"/>
      <c r="QFW318" s="1"/>
      <c r="QFX318" s="1"/>
      <c r="QFY318" s="1"/>
      <c r="QFZ318" s="1"/>
      <c r="QGA318" s="1"/>
      <c r="QGB318" s="1"/>
      <c r="QGC318" s="1"/>
      <c r="QGD318" s="1"/>
      <c r="QGE318" s="1"/>
      <c r="QGF318" s="1"/>
      <c r="QGG318" s="1"/>
      <c r="QGH318" s="1"/>
      <c r="QGI318" s="1"/>
      <c r="QGJ318" s="1"/>
      <c r="QGK318" s="1"/>
      <c r="QGL318" s="1"/>
      <c r="QGM318" s="1"/>
      <c r="QGN318" s="1"/>
      <c r="QGO318" s="1"/>
      <c r="QGP318" s="1"/>
      <c r="QGQ318" s="1"/>
      <c r="QGR318" s="1"/>
      <c r="QGS318" s="1"/>
      <c r="QGT318" s="1"/>
      <c r="QGU318" s="1"/>
      <c r="QGV318" s="1"/>
      <c r="QGW318" s="1"/>
      <c r="QGX318" s="1"/>
      <c r="QGY318" s="1"/>
      <c r="QGZ318" s="1"/>
      <c r="QHA318" s="1"/>
      <c r="QHB318" s="1"/>
      <c r="QHC318" s="1"/>
      <c r="QHD318" s="1"/>
      <c r="QHE318" s="1"/>
      <c r="QHF318" s="1"/>
      <c r="QHG318" s="1"/>
      <c r="QHH318" s="1"/>
      <c r="QHI318" s="1"/>
      <c r="QHJ318" s="1"/>
      <c r="QHK318" s="1"/>
      <c r="QHL318" s="1"/>
      <c r="QHM318" s="1"/>
      <c r="QHN318" s="1"/>
      <c r="QHO318" s="1"/>
      <c r="QHP318" s="1"/>
      <c r="QHQ318" s="1"/>
      <c r="QHR318" s="1"/>
      <c r="QHS318" s="1"/>
      <c r="QHT318" s="1"/>
      <c r="QHU318" s="1"/>
      <c r="QHV318" s="1"/>
      <c r="QHW318" s="1"/>
      <c r="QHX318" s="1"/>
      <c r="QHY318" s="1"/>
      <c r="QHZ318" s="1"/>
      <c r="QIA318" s="1"/>
      <c r="QIB318" s="1"/>
      <c r="QIC318" s="1"/>
      <c r="QID318" s="1"/>
      <c r="QIE318" s="1"/>
      <c r="QIF318" s="1"/>
      <c r="QIG318" s="1"/>
      <c r="QIH318" s="1"/>
      <c r="QII318" s="1"/>
      <c r="QIJ318" s="1"/>
      <c r="QIK318" s="1"/>
      <c r="QIL318" s="1"/>
      <c r="QIM318" s="1"/>
      <c r="QIN318" s="1"/>
      <c r="QIO318" s="1"/>
      <c r="QIP318" s="1"/>
      <c r="QIQ318" s="1"/>
      <c r="QIR318" s="1"/>
      <c r="QIS318" s="1"/>
      <c r="QIT318" s="1"/>
      <c r="QIU318" s="1"/>
      <c r="QIV318" s="1"/>
      <c r="QIW318" s="1"/>
      <c r="QIX318" s="1"/>
      <c r="QIY318" s="1"/>
      <c r="QIZ318" s="1"/>
      <c r="QJA318" s="1"/>
      <c r="QJB318" s="1"/>
      <c r="QJC318" s="1"/>
      <c r="QJD318" s="1"/>
      <c r="QJE318" s="1"/>
      <c r="QJF318" s="1"/>
      <c r="QJG318" s="1"/>
      <c r="QJH318" s="1"/>
      <c r="QJI318" s="1"/>
      <c r="QJJ318" s="1"/>
      <c r="QJK318" s="1"/>
      <c r="QJL318" s="1"/>
      <c r="QJM318" s="1"/>
      <c r="QJN318" s="1"/>
      <c r="QJO318" s="1"/>
      <c r="QJP318" s="1"/>
      <c r="QJQ318" s="1"/>
      <c r="QJR318" s="1"/>
      <c r="QJS318" s="1"/>
      <c r="QJT318" s="1"/>
      <c r="QJU318" s="1"/>
      <c r="QJV318" s="1"/>
      <c r="QJW318" s="1"/>
      <c r="QJX318" s="1"/>
      <c r="QJY318" s="1"/>
      <c r="QJZ318" s="1"/>
      <c r="QKA318" s="1"/>
      <c r="QKB318" s="1"/>
      <c r="QKC318" s="1"/>
      <c r="QKD318" s="1"/>
      <c r="QKE318" s="1"/>
      <c r="QKF318" s="1"/>
      <c r="QKG318" s="1"/>
      <c r="QKH318" s="1"/>
      <c r="QKI318" s="1"/>
      <c r="QKJ318" s="1"/>
      <c r="QKK318" s="1"/>
      <c r="QKL318" s="1"/>
      <c r="QKM318" s="1"/>
      <c r="QKN318" s="1"/>
      <c r="QKO318" s="1"/>
      <c r="QKP318" s="1"/>
      <c r="QKQ318" s="1"/>
      <c r="QKR318" s="1"/>
      <c r="QKS318" s="1"/>
      <c r="QKT318" s="1"/>
      <c r="QKU318" s="1"/>
      <c r="QKV318" s="1"/>
      <c r="QKW318" s="1"/>
      <c r="QKX318" s="1"/>
      <c r="QKY318" s="1"/>
      <c r="QKZ318" s="1"/>
      <c r="QLA318" s="1"/>
      <c r="QLB318" s="1"/>
      <c r="QLC318" s="1"/>
      <c r="QLD318" s="1"/>
      <c r="QLE318" s="1"/>
      <c r="QLF318" s="1"/>
      <c r="QLG318" s="1"/>
      <c r="QLH318" s="1"/>
      <c r="QLI318" s="1"/>
      <c r="QLJ318" s="1"/>
      <c r="QLK318" s="1"/>
      <c r="QLL318" s="1"/>
      <c r="QLM318" s="1"/>
      <c r="QLN318" s="1"/>
      <c r="QLO318" s="1"/>
      <c r="QLP318" s="1"/>
      <c r="QLQ318" s="1"/>
      <c r="QLR318" s="1"/>
      <c r="QLS318" s="1"/>
      <c r="QLT318" s="1"/>
      <c r="QLU318" s="1"/>
      <c r="QLV318" s="1"/>
      <c r="QLW318" s="1"/>
      <c r="QLX318" s="1"/>
      <c r="QLY318" s="1"/>
      <c r="QLZ318" s="1"/>
      <c r="QMA318" s="1"/>
      <c r="QMB318" s="1"/>
      <c r="QMC318" s="1"/>
      <c r="QMD318" s="1"/>
      <c r="QME318" s="1"/>
      <c r="QMF318" s="1"/>
      <c r="QMG318" s="1"/>
      <c r="QMH318" s="1"/>
      <c r="QMI318" s="1"/>
      <c r="QMJ318" s="1"/>
      <c r="QMK318" s="1"/>
      <c r="QML318" s="1"/>
      <c r="QMM318" s="1"/>
      <c r="QMN318" s="1"/>
      <c r="QMO318" s="1"/>
      <c r="QMP318" s="1"/>
      <c r="QMQ318" s="1"/>
      <c r="QMR318" s="1"/>
      <c r="QMS318" s="1"/>
      <c r="QMT318" s="1"/>
      <c r="QMU318" s="1"/>
      <c r="QMV318" s="1"/>
      <c r="QMW318" s="1"/>
      <c r="QMX318" s="1"/>
      <c r="QMY318" s="1"/>
      <c r="QMZ318" s="1"/>
      <c r="QNA318" s="1"/>
      <c r="QNB318" s="1"/>
      <c r="QNC318" s="1"/>
      <c r="QND318" s="1"/>
      <c r="QNE318" s="1"/>
      <c r="QNF318" s="1"/>
      <c r="QNG318" s="1"/>
      <c r="QNH318" s="1"/>
      <c r="QNI318" s="1"/>
      <c r="QNJ318" s="1"/>
      <c r="QNK318" s="1"/>
      <c r="QNL318" s="1"/>
      <c r="QNM318" s="1"/>
      <c r="QNN318" s="1"/>
      <c r="QNO318" s="1"/>
      <c r="QNP318" s="1"/>
      <c r="QNQ318" s="1"/>
      <c r="QNR318" s="1"/>
      <c r="QNS318" s="1"/>
      <c r="QNT318" s="1"/>
      <c r="QNU318" s="1"/>
      <c r="QNV318" s="1"/>
      <c r="QNW318" s="1"/>
      <c r="QNX318" s="1"/>
      <c r="QNY318" s="1"/>
      <c r="QNZ318" s="1"/>
      <c r="QOA318" s="1"/>
      <c r="QOB318" s="1"/>
      <c r="QOC318" s="1"/>
      <c r="QOD318" s="1"/>
      <c r="QOE318" s="1"/>
      <c r="QOF318" s="1"/>
      <c r="QOG318" s="1"/>
      <c r="QOH318" s="1"/>
      <c r="QOI318" s="1"/>
      <c r="QOJ318" s="1"/>
      <c r="QOK318" s="1"/>
      <c r="QOL318" s="1"/>
      <c r="QOM318" s="1"/>
      <c r="QON318" s="1"/>
      <c r="QOO318" s="1"/>
      <c r="QOP318" s="1"/>
      <c r="QOQ318" s="1"/>
      <c r="QOR318" s="1"/>
      <c r="QOS318" s="1"/>
      <c r="QOT318" s="1"/>
      <c r="QOU318" s="1"/>
      <c r="QOV318" s="1"/>
      <c r="QOW318" s="1"/>
      <c r="QOX318" s="1"/>
      <c r="QOY318" s="1"/>
      <c r="QOZ318" s="1"/>
      <c r="QPA318" s="1"/>
      <c r="QPB318" s="1"/>
      <c r="QPC318" s="1"/>
      <c r="QPD318" s="1"/>
      <c r="QPE318" s="1"/>
      <c r="QPF318" s="1"/>
      <c r="QPG318" s="1"/>
      <c r="QPH318" s="1"/>
      <c r="QPI318" s="1"/>
      <c r="QPJ318" s="1"/>
      <c r="QPK318" s="1"/>
      <c r="QPL318" s="1"/>
      <c r="QPM318" s="1"/>
      <c r="QPN318" s="1"/>
      <c r="QPO318" s="1"/>
      <c r="QPP318" s="1"/>
      <c r="QPQ318" s="1"/>
      <c r="QPR318" s="1"/>
      <c r="QPS318" s="1"/>
      <c r="QPT318" s="1"/>
      <c r="QPU318" s="1"/>
      <c r="QPV318" s="1"/>
      <c r="QPW318" s="1"/>
      <c r="QPX318" s="1"/>
      <c r="QPY318" s="1"/>
      <c r="QPZ318" s="1"/>
      <c r="QQA318" s="1"/>
      <c r="QQB318" s="1"/>
      <c r="QQC318" s="1"/>
      <c r="QQD318" s="1"/>
      <c r="QQE318" s="1"/>
      <c r="QQF318" s="1"/>
      <c r="QQG318" s="1"/>
      <c r="QQH318" s="1"/>
      <c r="QQI318" s="1"/>
      <c r="QQJ318" s="1"/>
      <c r="QQK318" s="1"/>
      <c r="QQL318" s="1"/>
      <c r="QQM318" s="1"/>
      <c r="QQN318" s="1"/>
      <c r="QQO318" s="1"/>
      <c r="QQP318" s="1"/>
      <c r="QQQ318" s="1"/>
      <c r="QQR318" s="1"/>
      <c r="QQS318" s="1"/>
      <c r="QQT318" s="1"/>
      <c r="QQU318" s="1"/>
      <c r="QQV318" s="1"/>
      <c r="QQW318" s="1"/>
      <c r="QQX318" s="1"/>
      <c r="QQY318" s="1"/>
      <c r="QQZ318" s="1"/>
      <c r="QRA318" s="1"/>
      <c r="QRB318" s="1"/>
      <c r="QRC318" s="1"/>
      <c r="QRD318" s="1"/>
      <c r="QRE318" s="1"/>
      <c r="QRF318" s="1"/>
      <c r="QRG318" s="1"/>
      <c r="QRH318" s="1"/>
      <c r="QRI318" s="1"/>
      <c r="QRJ318" s="1"/>
      <c r="QRK318" s="1"/>
      <c r="QRL318" s="1"/>
      <c r="QRM318" s="1"/>
      <c r="QRN318" s="1"/>
      <c r="QRO318" s="1"/>
      <c r="QRP318" s="1"/>
      <c r="QRQ318" s="1"/>
      <c r="QRR318" s="1"/>
      <c r="QRS318" s="1"/>
      <c r="QRT318" s="1"/>
      <c r="QRU318" s="1"/>
      <c r="QRV318" s="1"/>
      <c r="QRW318" s="1"/>
      <c r="QRX318" s="1"/>
      <c r="QRY318" s="1"/>
      <c r="QRZ318" s="1"/>
      <c r="QSA318" s="1"/>
      <c r="QSB318" s="1"/>
      <c r="QSC318" s="1"/>
      <c r="QSD318" s="1"/>
      <c r="QSE318" s="1"/>
      <c r="QSF318" s="1"/>
      <c r="QSG318" s="1"/>
      <c r="QSH318" s="1"/>
      <c r="QSI318" s="1"/>
      <c r="QSJ318" s="1"/>
      <c r="QSK318" s="1"/>
      <c r="QSL318" s="1"/>
      <c r="QSM318" s="1"/>
      <c r="QSN318" s="1"/>
      <c r="QSO318" s="1"/>
      <c r="QSP318" s="1"/>
      <c r="QSQ318" s="1"/>
      <c r="QSR318" s="1"/>
      <c r="QSS318" s="1"/>
      <c r="QST318" s="1"/>
      <c r="QSU318" s="1"/>
      <c r="QSV318" s="1"/>
      <c r="QSW318" s="1"/>
      <c r="QSX318" s="1"/>
      <c r="QSY318" s="1"/>
      <c r="QSZ318" s="1"/>
      <c r="QTA318" s="1"/>
      <c r="QTB318" s="1"/>
      <c r="QTC318" s="1"/>
      <c r="QTD318" s="1"/>
      <c r="QTE318" s="1"/>
      <c r="QTF318" s="1"/>
      <c r="QTG318" s="1"/>
      <c r="QTH318" s="1"/>
      <c r="QTI318" s="1"/>
      <c r="QTJ318" s="1"/>
      <c r="QTK318" s="1"/>
      <c r="QTL318" s="1"/>
      <c r="QTM318" s="1"/>
      <c r="QTN318" s="1"/>
      <c r="QTO318" s="1"/>
      <c r="QTP318" s="1"/>
      <c r="QTQ318" s="1"/>
      <c r="QTR318" s="1"/>
      <c r="QTS318" s="1"/>
      <c r="QTT318" s="1"/>
      <c r="QTU318" s="1"/>
      <c r="QTV318" s="1"/>
      <c r="QTW318" s="1"/>
      <c r="QTX318" s="1"/>
      <c r="QTY318" s="1"/>
      <c r="QTZ318" s="1"/>
      <c r="QUA318" s="1"/>
      <c r="QUB318" s="1"/>
      <c r="QUC318" s="1"/>
      <c r="QUD318" s="1"/>
      <c r="QUE318" s="1"/>
      <c r="QUF318" s="1"/>
      <c r="QUG318" s="1"/>
      <c r="QUH318" s="1"/>
      <c r="QUI318" s="1"/>
      <c r="QUJ318" s="1"/>
      <c r="QUK318" s="1"/>
      <c r="QUL318" s="1"/>
      <c r="QUM318" s="1"/>
      <c r="QUN318" s="1"/>
      <c r="QUO318" s="1"/>
      <c r="QUP318" s="1"/>
      <c r="QUQ318" s="1"/>
      <c r="QUR318" s="1"/>
      <c r="QUS318" s="1"/>
      <c r="QUT318" s="1"/>
      <c r="QUU318" s="1"/>
      <c r="QUV318" s="1"/>
      <c r="QUW318" s="1"/>
      <c r="QUX318" s="1"/>
      <c r="QUY318" s="1"/>
      <c r="QUZ318" s="1"/>
      <c r="QVA318" s="1"/>
      <c r="QVB318" s="1"/>
      <c r="QVC318" s="1"/>
      <c r="QVD318" s="1"/>
      <c r="QVE318" s="1"/>
      <c r="QVF318" s="1"/>
      <c r="QVG318" s="1"/>
      <c r="QVH318" s="1"/>
      <c r="QVI318" s="1"/>
      <c r="QVJ318" s="1"/>
      <c r="QVK318" s="1"/>
      <c r="QVL318" s="1"/>
      <c r="QVM318" s="1"/>
      <c r="QVN318" s="1"/>
      <c r="QVO318" s="1"/>
      <c r="QVP318" s="1"/>
      <c r="QVQ318" s="1"/>
      <c r="QVR318" s="1"/>
      <c r="QVS318" s="1"/>
      <c r="QVT318" s="1"/>
      <c r="QVU318" s="1"/>
      <c r="QVV318" s="1"/>
      <c r="QVW318" s="1"/>
      <c r="QVX318" s="1"/>
      <c r="QVY318" s="1"/>
      <c r="QVZ318" s="1"/>
      <c r="QWA318" s="1"/>
      <c r="QWB318" s="1"/>
      <c r="QWC318" s="1"/>
      <c r="QWD318" s="1"/>
      <c r="QWE318" s="1"/>
      <c r="QWF318" s="1"/>
      <c r="QWG318" s="1"/>
      <c r="QWH318" s="1"/>
      <c r="QWI318" s="1"/>
      <c r="QWJ318" s="1"/>
      <c r="QWK318" s="1"/>
      <c r="QWL318" s="1"/>
      <c r="QWM318" s="1"/>
      <c r="QWN318" s="1"/>
      <c r="QWO318" s="1"/>
      <c r="QWP318" s="1"/>
      <c r="QWQ318" s="1"/>
      <c r="QWR318" s="1"/>
      <c r="QWS318" s="1"/>
      <c r="QWT318" s="1"/>
      <c r="QWU318" s="1"/>
      <c r="QWV318" s="1"/>
      <c r="QWW318" s="1"/>
      <c r="QWX318" s="1"/>
      <c r="QWY318" s="1"/>
      <c r="QWZ318" s="1"/>
      <c r="QXA318" s="1"/>
      <c r="QXB318" s="1"/>
      <c r="QXC318" s="1"/>
      <c r="QXD318" s="1"/>
      <c r="QXE318" s="1"/>
      <c r="QXF318" s="1"/>
      <c r="QXG318" s="1"/>
      <c r="QXH318" s="1"/>
      <c r="QXI318" s="1"/>
      <c r="QXJ318" s="1"/>
      <c r="QXK318" s="1"/>
      <c r="QXL318" s="1"/>
      <c r="QXM318" s="1"/>
      <c r="QXN318" s="1"/>
      <c r="QXO318" s="1"/>
      <c r="QXP318" s="1"/>
      <c r="QXQ318" s="1"/>
      <c r="QXR318" s="1"/>
      <c r="QXS318" s="1"/>
      <c r="QXT318" s="1"/>
      <c r="QXU318" s="1"/>
      <c r="QXV318" s="1"/>
      <c r="QXW318" s="1"/>
      <c r="QXX318" s="1"/>
      <c r="QXY318" s="1"/>
      <c r="QXZ318" s="1"/>
      <c r="QYA318" s="1"/>
      <c r="QYB318" s="1"/>
      <c r="QYC318" s="1"/>
      <c r="QYD318" s="1"/>
      <c r="QYE318" s="1"/>
      <c r="QYF318" s="1"/>
      <c r="QYG318" s="1"/>
      <c r="QYH318" s="1"/>
      <c r="QYI318" s="1"/>
      <c r="QYJ318" s="1"/>
      <c r="QYK318" s="1"/>
      <c r="QYL318" s="1"/>
      <c r="QYM318" s="1"/>
      <c r="QYN318" s="1"/>
      <c r="QYO318" s="1"/>
      <c r="QYP318" s="1"/>
      <c r="QYQ318" s="1"/>
      <c r="QYR318" s="1"/>
      <c r="QYS318" s="1"/>
      <c r="QYT318" s="1"/>
      <c r="QYU318" s="1"/>
      <c r="QYV318" s="1"/>
      <c r="QYW318" s="1"/>
      <c r="QYX318" s="1"/>
      <c r="QYY318" s="1"/>
      <c r="QYZ318" s="1"/>
      <c r="QZA318" s="1"/>
      <c r="QZB318" s="1"/>
      <c r="QZC318" s="1"/>
      <c r="QZD318" s="1"/>
      <c r="QZE318" s="1"/>
      <c r="QZF318" s="1"/>
      <c r="QZG318" s="1"/>
      <c r="QZH318" s="1"/>
      <c r="QZI318" s="1"/>
      <c r="QZJ318" s="1"/>
      <c r="QZK318" s="1"/>
      <c r="QZL318" s="1"/>
      <c r="QZM318" s="1"/>
      <c r="QZN318" s="1"/>
      <c r="QZO318" s="1"/>
      <c r="QZP318" s="1"/>
      <c r="QZQ318" s="1"/>
      <c r="QZR318" s="1"/>
      <c r="QZS318" s="1"/>
      <c r="QZT318" s="1"/>
      <c r="QZU318" s="1"/>
      <c r="QZV318" s="1"/>
      <c r="QZW318" s="1"/>
      <c r="QZX318" s="1"/>
      <c r="QZY318" s="1"/>
      <c r="QZZ318" s="1"/>
      <c r="RAA318" s="1"/>
      <c r="RAB318" s="1"/>
      <c r="RAC318" s="1"/>
      <c r="RAD318" s="1"/>
      <c r="RAE318" s="1"/>
      <c r="RAF318" s="1"/>
      <c r="RAG318" s="1"/>
      <c r="RAH318" s="1"/>
      <c r="RAI318" s="1"/>
      <c r="RAJ318" s="1"/>
      <c r="RAK318" s="1"/>
      <c r="RAL318" s="1"/>
      <c r="RAM318" s="1"/>
      <c r="RAN318" s="1"/>
      <c r="RAO318" s="1"/>
      <c r="RAP318" s="1"/>
      <c r="RAQ318" s="1"/>
      <c r="RAR318" s="1"/>
      <c r="RAS318" s="1"/>
      <c r="RAT318" s="1"/>
      <c r="RAU318" s="1"/>
      <c r="RAV318" s="1"/>
      <c r="RAW318" s="1"/>
      <c r="RAX318" s="1"/>
      <c r="RAY318" s="1"/>
      <c r="RAZ318" s="1"/>
      <c r="RBA318" s="1"/>
      <c r="RBB318" s="1"/>
      <c r="RBC318" s="1"/>
      <c r="RBD318" s="1"/>
      <c r="RBE318" s="1"/>
      <c r="RBF318" s="1"/>
      <c r="RBG318" s="1"/>
      <c r="RBH318" s="1"/>
      <c r="RBI318" s="1"/>
      <c r="RBJ318" s="1"/>
      <c r="RBK318" s="1"/>
      <c r="RBL318" s="1"/>
      <c r="RBM318" s="1"/>
      <c r="RBN318" s="1"/>
      <c r="RBO318" s="1"/>
      <c r="RBP318" s="1"/>
      <c r="RBQ318" s="1"/>
      <c r="RBR318" s="1"/>
      <c r="RBS318" s="1"/>
      <c r="RBT318" s="1"/>
      <c r="RBU318" s="1"/>
      <c r="RBV318" s="1"/>
      <c r="RBW318" s="1"/>
      <c r="RBX318" s="1"/>
      <c r="RBY318" s="1"/>
      <c r="RBZ318" s="1"/>
      <c r="RCA318" s="1"/>
      <c r="RCB318" s="1"/>
      <c r="RCC318" s="1"/>
      <c r="RCD318" s="1"/>
      <c r="RCE318" s="1"/>
      <c r="RCF318" s="1"/>
      <c r="RCG318" s="1"/>
      <c r="RCH318" s="1"/>
      <c r="RCI318" s="1"/>
      <c r="RCJ318" s="1"/>
      <c r="RCK318" s="1"/>
      <c r="RCL318" s="1"/>
      <c r="RCM318" s="1"/>
      <c r="RCN318" s="1"/>
      <c r="RCO318" s="1"/>
      <c r="RCP318" s="1"/>
      <c r="RCQ318" s="1"/>
      <c r="RCR318" s="1"/>
      <c r="RCS318" s="1"/>
      <c r="RCT318" s="1"/>
      <c r="RCU318" s="1"/>
      <c r="RCV318" s="1"/>
      <c r="RCW318" s="1"/>
      <c r="RCX318" s="1"/>
      <c r="RCY318" s="1"/>
      <c r="RCZ318" s="1"/>
      <c r="RDA318" s="1"/>
      <c r="RDB318" s="1"/>
      <c r="RDC318" s="1"/>
      <c r="RDD318" s="1"/>
      <c r="RDE318" s="1"/>
      <c r="RDF318" s="1"/>
      <c r="RDG318" s="1"/>
      <c r="RDH318" s="1"/>
      <c r="RDI318" s="1"/>
      <c r="RDJ318" s="1"/>
      <c r="RDK318" s="1"/>
      <c r="RDL318" s="1"/>
      <c r="RDM318" s="1"/>
      <c r="RDN318" s="1"/>
      <c r="RDO318" s="1"/>
      <c r="RDP318" s="1"/>
      <c r="RDQ318" s="1"/>
      <c r="RDR318" s="1"/>
      <c r="RDS318" s="1"/>
      <c r="RDT318" s="1"/>
      <c r="RDU318" s="1"/>
      <c r="RDV318" s="1"/>
      <c r="RDW318" s="1"/>
      <c r="RDX318" s="1"/>
      <c r="RDY318" s="1"/>
      <c r="RDZ318" s="1"/>
      <c r="REA318" s="1"/>
      <c r="REB318" s="1"/>
      <c r="REC318" s="1"/>
      <c r="RED318" s="1"/>
      <c r="REE318" s="1"/>
      <c r="REF318" s="1"/>
      <c r="REG318" s="1"/>
      <c r="REH318" s="1"/>
      <c r="REI318" s="1"/>
      <c r="REJ318" s="1"/>
      <c r="REK318" s="1"/>
      <c r="REL318" s="1"/>
      <c r="REM318" s="1"/>
      <c r="REN318" s="1"/>
      <c r="REO318" s="1"/>
      <c r="REP318" s="1"/>
      <c r="REQ318" s="1"/>
      <c r="RER318" s="1"/>
      <c r="RES318" s="1"/>
      <c r="RET318" s="1"/>
      <c r="REU318" s="1"/>
      <c r="REV318" s="1"/>
      <c r="REW318" s="1"/>
      <c r="REX318" s="1"/>
      <c r="REY318" s="1"/>
      <c r="REZ318" s="1"/>
      <c r="RFA318" s="1"/>
      <c r="RFB318" s="1"/>
      <c r="RFC318" s="1"/>
      <c r="RFD318" s="1"/>
      <c r="RFE318" s="1"/>
      <c r="RFF318" s="1"/>
      <c r="RFG318" s="1"/>
      <c r="RFH318" s="1"/>
      <c r="RFI318" s="1"/>
      <c r="RFJ318" s="1"/>
      <c r="RFK318" s="1"/>
      <c r="RFL318" s="1"/>
      <c r="RFM318" s="1"/>
      <c r="RFN318" s="1"/>
      <c r="RFO318" s="1"/>
      <c r="RFP318" s="1"/>
      <c r="RFQ318" s="1"/>
      <c r="RFR318" s="1"/>
      <c r="RFS318" s="1"/>
      <c r="RFT318" s="1"/>
      <c r="RFU318" s="1"/>
      <c r="RFV318" s="1"/>
      <c r="RFW318" s="1"/>
      <c r="RFX318" s="1"/>
      <c r="RFY318" s="1"/>
      <c r="RFZ318" s="1"/>
      <c r="RGA318" s="1"/>
      <c r="RGB318" s="1"/>
      <c r="RGC318" s="1"/>
      <c r="RGD318" s="1"/>
      <c r="RGE318" s="1"/>
      <c r="RGF318" s="1"/>
      <c r="RGG318" s="1"/>
      <c r="RGH318" s="1"/>
      <c r="RGI318" s="1"/>
      <c r="RGJ318" s="1"/>
      <c r="RGK318" s="1"/>
      <c r="RGL318" s="1"/>
      <c r="RGM318" s="1"/>
      <c r="RGN318" s="1"/>
      <c r="RGO318" s="1"/>
      <c r="RGP318" s="1"/>
      <c r="RGQ318" s="1"/>
      <c r="RGR318" s="1"/>
      <c r="RGS318" s="1"/>
      <c r="RGT318" s="1"/>
      <c r="RGU318" s="1"/>
      <c r="RGV318" s="1"/>
      <c r="RGW318" s="1"/>
      <c r="RGX318" s="1"/>
      <c r="RGY318" s="1"/>
      <c r="RGZ318" s="1"/>
      <c r="RHA318" s="1"/>
      <c r="RHB318" s="1"/>
      <c r="RHC318" s="1"/>
      <c r="RHD318" s="1"/>
      <c r="RHE318" s="1"/>
      <c r="RHF318" s="1"/>
      <c r="RHG318" s="1"/>
      <c r="RHH318" s="1"/>
      <c r="RHI318" s="1"/>
      <c r="RHJ318" s="1"/>
      <c r="RHK318" s="1"/>
      <c r="RHL318" s="1"/>
      <c r="RHM318" s="1"/>
      <c r="RHN318" s="1"/>
      <c r="RHO318" s="1"/>
      <c r="RHP318" s="1"/>
      <c r="RHQ318" s="1"/>
      <c r="RHR318" s="1"/>
      <c r="RHS318" s="1"/>
      <c r="RHT318" s="1"/>
      <c r="RHU318" s="1"/>
      <c r="RHV318" s="1"/>
      <c r="RHW318" s="1"/>
      <c r="RHX318" s="1"/>
      <c r="RHY318" s="1"/>
      <c r="RHZ318" s="1"/>
      <c r="RIA318" s="1"/>
      <c r="RIB318" s="1"/>
      <c r="RIC318" s="1"/>
      <c r="RID318" s="1"/>
      <c r="RIE318" s="1"/>
      <c r="RIF318" s="1"/>
      <c r="RIG318" s="1"/>
      <c r="RIH318" s="1"/>
      <c r="RII318" s="1"/>
      <c r="RIJ318" s="1"/>
      <c r="RIK318" s="1"/>
      <c r="RIL318" s="1"/>
      <c r="RIM318" s="1"/>
      <c r="RIN318" s="1"/>
      <c r="RIO318" s="1"/>
      <c r="RIP318" s="1"/>
      <c r="RIQ318" s="1"/>
      <c r="RIR318" s="1"/>
      <c r="RIS318" s="1"/>
      <c r="RIT318" s="1"/>
      <c r="RIU318" s="1"/>
      <c r="RIV318" s="1"/>
      <c r="RIW318" s="1"/>
      <c r="RIX318" s="1"/>
      <c r="RIY318" s="1"/>
      <c r="RIZ318" s="1"/>
      <c r="RJA318" s="1"/>
      <c r="RJB318" s="1"/>
      <c r="RJC318" s="1"/>
      <c r="RJD318" s="1"/>
      <c r="RJE318" s="1"/>
      <c r="RJF318" s="1"/>
      <c r="RJG318" s="1"/>
      <c r="RJH318" s="1"/>
      <c r="RJI318" s="1"/>
      <c r="RJJ318" s="1"/>
      <c r="RJK318" s="1"/>
      <c r="RJL318" s="1"/>
      <c r="RJM318" s="1"/>
      <c r="RJN318" s="1"/>
      <c r="RJO318" s="1"/>
      <c r="RJP318" s="1"/>
      <c r="RJQ318" s="1"/>
      <c r="RJR318" s="1"/>
      <c r="RJS318" s="1"/>
      <c r="RJT318" s="1"/>
      <c r="RJU318" s="1"/>
      <c r="RJV318" s="1"/>
      <c r="RJW318" s="1"/>
      <c r="RJX318" s="1"/>
      <c r="RJY318" s="1"/>
      <c r="RJZ318" s="1"/>
      <c r="RKA318" s="1"/>
      <c r="RKB318" s="1"/>
      <c r="RKC318" s="1"/>
      <c r="RKD318" s="1"/>
      <c r="RKE318" s="1"/>
      <c r="RKF318" s="1"/>
      <c r="RKG318" s="1"/>
      <c r="RKH318" s="1"/>
      <c r="RKI318" s="1"/>
      <c r="RKJ318" s="1"/>
      <c r="RKK318" s="1"/>
      <c r="RKL318" s="1"/>
      <c r="RKM318" s="1"/>
      <c r="RKN318" s="1"/>
      <c r="RKO318" s="1"/>
      <c r="RKP318" s="1"/>
      <c r="RKQ318" s="1"/>
      <c r="RKR318" s="1"/>
      <c r="RKS318" s="1"/>
      <c r="RKT318" s="1"/>
      <c r="RKU318" s="1"/>
      <c r="RKV318" s="1"/>
      <c r="RKW318" s="1"/>
      <c r="RKX318" s="1"/>
      <c r="RKY318" s="1"/>
      <c r="RKZ318" s="1"/>
      <c r="RLA318" s="1"/>
      <c r="RLB318" s="1"/>
      <c r="RLC318" s="1"/>
      <c r="RLD318" s="1"/>
      <c r="RLE318" s="1"/>
      <c r="RLF318" s="1"/>
      <c r="RLG318" s="1"/>
      <c r="RLH318" s="1"/>
      <c r="RLI318" s="1"/>
      <c r="RLJ318" s="1"/>
      <c r="RLK318" s="1"/>
      <c r="RLL318" s="1"/>
      <c r="RLM318" s="1"/>
      <c r="RLN318" s="1"/>
      <c r="RLO318" s="1"/>
      <c r="RLP318" s="1"/>
      <c r="RLQ318" s="1"/>
      <c r="RLR318" s="1"/>
      <c r="RLS318" s="1"/>
      <c r="RLT318" s="1"/>
      <c r="RLU318" s="1"/>
      <c r="RLV318" s="1"/>
      <c r="RLW318" s="1"/>
      <c r="RLX318" s="1"/>
      <c r="RLY318" s="1"/>
      <c r="RLZ318" s="1"/>
      <c r="RMA318" s="1"/>
      <c r="RMB318" s="1"/>
      <c r="RMC318" s="1"/>
      <c r="RMD318" s="1"/>
      <c r="RME318" s="1"/>
      <c r="RMF318" s="1"/>
      <c r="RMG318" s="1"/>
      <c r="RMH318" s="1"/>
      <c r="RMI318" s="1"/>
      <c r="RMJ318" s="1"/>
      <c r="RMK318" s="1"/>
      <c r="RML318" s="1"/>
      <c r="RMM318" s="1"/>
      <c r="RMN318" s="1"/>
      <c r="RMO318" s="1"/>
      <c r="RMP318" s="1"/>
      <c r="RMQ318" s="1"/>
      <c r="RMR318" s="1"/>
      <c r="RMS318" s="1"/>
      <c r="RMT318" s="1"/>
      <c r="RMU318" s="1"/>
      <c r="RMV318" s="1"/>
      <c r="RMW318" s="1"/>
      <c r="RMX318" s="1"/>
      <c r="RMY318" s="1"/>
      <c r="RMZ318" s="1"/>
      <c r="RNA318" s="1"/>
      <c r="RNB318" s="1"/>
      <c r="RNC318" s="1"/>
      <c r="RND318" s="1"/>
      <c r="RNE318" s="1"/>
      <c r="RNF318" s="1"/>
      <c r="RNG318" s="1"/>
      <c r="RNH318" s="1"/>
      <c r="RNI318" s="1"/>
      <c r="RNJ318" s="1"/>
      <c r="RNK318" s="1"/>
      <c r="RNL318" s="1"/>
      <c r="RNM318" s="1"/>
      <c r="RNN318" s="1"/>
      <c r="RNO318" s="1"/>
      <c r="RNP318" s="1"/>
      <c r="RNQ318" s="1"/>
      <c r="RNR318" s="1"/>
      <c r="RNS318" s="1"/>
      <c r="RNT318" s="1"/>
      <c r="RNU318" s="1"/>
      <c r="RNV318" s="1"/>
      <c r="RNW318" s="1"/>
      <c r="RNX318" s="1"/>
      <c r="RNY318" s="1"/>
      <c r="RNZ318" s="1"/>
      <c r="ROA318" s="1"/>
      <c r="ROB318" s="1"/>
      <c r="ROC318" s="1"/>
      <c r="ROD318" s="1"/>
      <c r="ROE318" s="1"/>
      <c r="ROF318" s="1"/>
      <c r="ROG318" s="1"/>
      <c r="ROH318" s="1"/>
      <c r="ROI318" s="1"/>
      <c r="ROJ318" s="1"/>
      <c r="ROK318" s="1"/>
      <c r="ROL318" s="1"/>
      <c r="ROM318" s="1"/>
      <c r="RON318" s="1"/>
      <c r="ROO318" s="1"/>
      <c r="ROP318" s="1"/>
      <c r="ROQ318" s="1"/>
      <c r="ROR318" s="1"/>
      <c r="ROS318" s="1"/>
      <c r="ROT318" s="1"/>
      <c r="ROU318" s="1"/>
      <c r="ROV318" s="1"/>
      <c r="ROW318" s="1"/>
      <c r="ROX318" s="1"/>
      <c r="ROY318" s="1"/>
      <c r="ROZ318" s="1"/>
      <c r="RPA318" s="1"/>
      <c r="RPB318" s="1"/>
      <c r="RPC318" s="1"/>
      <c r="RPD318" s="1"/>
      <c r="RPE318" s="1"/>
      <c r="RPF318" s="1"/>
      <c r="RPG318" s="1"/>
      <c r="RPH318" s="1"/>
      <c r="RPI318" s="1"/>
      <c r="RPJ318" s="1"/>
      <c r="RPK318" s="1"/>
      <c r="RPL318" s="1"/>
      <c r="RPM318" s="1"/>
      <c r="RPN318" s="1"/>
      <c r="RPO318" s="1"/>
      <c r="RPP318" s="1"/>
      <c r="RPQ318" s="1"/>
      <c r="RPR318" s="1"/>
      <c r="RPS318" s="1"/>
      <c r="RPT318" s="1"/>
      <c r="RPU318" s="1"/>
      <c r="RPV318" s="1"/>
      <c r="RPW318" s="1"/>
      <c r="RPX318" s="1"/>
      <c r="RPY318" s="1"/>
      <c r="RPZ318" s="1"/>
      <c r="RQA318" s="1"/>
      <c r="RQB318" s="1"/>
      <c r="RQC318" s="1"/>
      <c r="RQD318" s="1"/>
      <c r="RQE318" s="1"/>
      <c r="RQF318" s="1"/>
      <c r="RQG318" s="1"/>
      <c r="RQH318" s="1"/>
      <c r="RQI318" s="1"/>
      <c r="RQJ318" s="1"/>
      <c r="RQK318" s="1"/>
      <c r="RQL318" s="1"/>
      <c r="RQM318" s="1"/>
      <c r="RQN318" s="1"/>
      <c r="RQO318" s="1"/>
      <c r="RQP318" s="1"/>
      <c r="RQQ318" s="1"/>
      <c r="RQR318" s="1"/>
      <c r="RQS318" s="1"/>
      <c r="RQT318" s="1"/>
      <c r="RQU318" s="1"/>
      <c r="RQV318" s="1"/>
      <c r="RQW318" s="1"/>
      <c r="RQX318" s="1"/>
      <c r="RQY318" s="1"/>
      <c r="RQZ318" s="1"/>
      <c r="RRA318" s="1"/>
      <c r="RRB318" s="1"/>
      <c r="RRC318" s="1"/>
      <c r="RRD318" s="1"/>
      <c r="RRE318" s="1"/>
      <c r="RRF318" s="1"/>
      <c r="RRG318" s="1"/>
      <c r="RRH318" s="1"/>
      <c r="RRI318" s="1"/>
      <c r="RRJ318" s="1"/>
      <c r="RRK318" s="1"/>
      <c r="RRL318" s="1"/>
      <c r="RRM318" s="1"/>
      <c r="RRN318" s="1"/>
      <c r="RRO318" s="1"/>
      <c r="RRP318" s="1"/>
      <c r="RRQ318" s="1"/>
      <c r="RRR318" s="1"/>
      <c r="RRS318" s="1"/>
      <c r="RRT318" s="1"/>
      <c r="RRU318" s="1"/>
      <c r="RRV318" s="1"/>
      <c r="RRW318" s="1"/>
      <c r="RRX318" s="1"/>
      <c r="RRY318" s="1"/>
      <c r="RRZ318" s="1"/>
      <c r="RSA318" s="1"/>
      <c r="RSB318" s="1"/>
      <c r="RSC318" s="1"/>
      <c r="RSD318" s="1"/>
      <c r="RSE318" s="1"/>
      <c r="RSF318" s="1"/>
      <c r="RSG318" s="1"/>
      <c r="RSH318" s="1"/>
      <c r="RSI318" s="1"/>
      <c r="RSJ318" s="1"/>
      <c r="RSK318" s="1"/>
      <c r="RSL318" s="1"/>
      <c r="RSM318" s="1"/>
      <c r="RSN318" s="1"/>
      <c r="RSO318" s="1"/>
      <c r="RSP318" s="1"/>
      <c r="RSQ318" s="1"/>
      <c r="RSR318" s="1"/>
      <c r="RSS318" s="1"/>
      <c r="RST318" s="1"/>
      <c r="RSU318" s="1"/>
      <c r="RSV318" s="1"/>
      <c r="RSW318" s="1"/>
      <c r="RSX318" s="1"/>
      <c r="RSY318" s="1"/>
      <c r="RSZ318" s="1"/>
      <c r="RTA318" s="1"/>
      <c r="RTB318" s="1"/>
      <c r="RTC318" s="1"/>
      <c r="RTD318" s="1"/>
      <c r="RTE318" s="1"/>
      <c r="RTF318" s="1"/>
      <c r="RTG318" s="1"/>
      <c r="RTH318" s="1"/>
      <c r="RTI318" s="1"/>
      <c r="RTJ318" s="1"/>
      <c r="RTK318" s="1"/>
      <c r="RTL318" s="1"/>
      <c r="RTM318" s="1"/>
      <c r="RTN318" s="1"/>
      <c r="RTO318" s="1"/>
      <c r="RTP318" s="1"/>
      <c r="RTQ318" s="1"/>
      <c r="RTR318" s="1"/>
      <c r="RTS318" s="1"/>
      <c r="RTT318" s="1"/>
      <c r="RTU318" s="1"/>
      <c r="RTV318" s="1"/>
      <c r="RTW318" s="1"/>
      <c r="RTX318" s="1"/>
      <c r="RTY318" s="1"/>
      <c r="RTZ318" s="1"/>
      <c r="RUA318" s="1"/>
      <c r="RUB318" s="1"/>
      <c r="RUC318" s="1"/>
      <c r="RUD318" s="1"/>
      <c r="RUE318" s="1"/>
      <c r="RUF318" s="1"/>
      <c r="RUG318" s="1"/>
      <c r="RUH318" s="1"/>
      <c r="RUI318" s="1"/>
      <c r="RUJ318" s="1"/>
      <c r="RUK318" s="1"/>
      <c r="RUL318" s="1"/>
      <c r="RUM318" s="1"/>
      <c r="RUN318" s="1"/>
      <c r="RUO318" s="1"/>
      <c r="RUP318" s="1"/>
      <c r="RUQ318" s="1"/>
      <c r="RUR318" s="1"/>
      <c r="RUS318" s="1"/>
      <c r="RUT318" s="1"/>
      <c r="RUU318" s="1"/>
      <c r="RUV318" s="1"/>
      <c r="RUW318" s="1"/>
      <c r="RUX318" s="1"/>
      <c r="RUY318" s="1"/>
      <c r="RUZ318" s="1"/>
      <c r="RVA318" s="1"/>
      <c r="RVB318" s="1"/>
      <c r="RVC318" s="1"/>
      <c r="RVD318" s="1"/>
      <c r="RVE318" s="1"/>
      <c r="RVF318" s="1"/>
      <c r="RVG318" s="1"/>
      <c r="RVH318" s="1"/>
      <c r="RVI318" s="1"/>
      <c r="RVJ318" s="1"/>
      <c r="RVK318" s="1"/>
      <c r="RVL318" s="1"/>
      <c r="RVM318" s="1"/>
      <c r="RVN318" s="1"/>
      <c r="RVO318" s="1"/>
      <c r="RVP318" s="1"/>
      <c r="RVQ318" s="1"/>
      <c r="RVR318" s="1"/>
      <c r="RVS318" s="1"/>
      <c r="RVT318" s="1"/>
      <c r="RVU318" s="1"/>
      <c r="RVV318" s="1"/>
      <c r="RVW318" s="1"/>
      <c r="RVX318" s="1"/>
      <c r="RVY318" s="1"/>
      <c r="RVZ318" s="1"/>
      <c r="RWA318" s="1"/>
      <c r="RWB318" s="1"/>
      <c r="RWC318" s="1"/>
      <c r="RWD318" s="1"/>
      <c r="RWE318" s="1"/>
      <c r="RWF318" s="1"/>
      <c r="RWG318" s="1"/>
      <c r="RWH318" s="1"/>
      <c r="RWI318" s="1"/>
      <c r="RWJ318" s="1"/>
      <c r="RWK318" s="1"/>
      <c r="RWL318" s="1"/>
      <c r="RWM318" s="1"/>
      <c r="RWN318" s="1"/>
      <c r="RWO318" s="1"/>
      <c r="RWP318" s="1"/>
      <c r="RWQ318" s="1"/>
      <c r="RWR318" s="1"/>
      <c r="RWS318" s="1"/>
      <c r="RWT318" s="1"/>
      <c r="RWU318" s="1"/>
      <c r="RWV318" s="1"/>
      <c r="RWW318" s="1"/>
      <c r="RWX318" s="1"/>
      <c r="RWY318" s="1"/>
      <c r="RWZ318" s="1"/>
      <c r="RXA318" s="1"/>
      <c r="RXB318" s="1"/>
      <c r="RXC318" s="1"/>
      <c r="RXD318" s="1"/>
      <c r="RXE318" s="1"/>
      <c r="RXF318" s="1"/>
      <c r="RXG318" s="1"/>
      <c r="RXH318" s="1"/>
      <c r="RXI318" s="1"/>
      <c r="RXJ318" s="1"/>
      <c r="RXK318" s="1"/>
      <c r="RXL318" s="1"/>
      <c r="RXM318" s="1"/>
      <c r="RXN318" s="1"/>
      <c r="RXO318" s="1"/>
      <c r="RXP318" s="1"/>
      <c r="RXQ318" s="1"/>
      <c r="RXR318" s="1"/>
      <c r="RXS318" s="1"/>
      <c r="RXT318" s="1"/>
      <c r="RXU318" s="1"/>
      <c r="RXV318" s="1"/>
      <c r="RXW318" s="1"/>
      <c r="RXX318" s="1"/>
      <c r="RXY318" s="1"/>
      <c r="RXZ318" s="1"/>
      <c r="RYA318" s="1"/>
      <c r="RYB318" s="1"/>
      <c r="RYC318" s="1"/>
      <c r="RYD318" s="1"/>
      <c r="RYE318" s="1"/>
      <c r="RYF318" s="1"/>
      <c r="RYG318" s="1"/>
      <c r="RYH318" s="1"/>
      <c r="RYI318" s="1"/>
      <c r="RYJ318" s="1"/>
      <c r="RYK318" s="1"/>
      <c r="RYL318" s="1"/>
      <c r="RYM318" s="1"/>
      <c r="RYN318" s="1"/>
      <c r="RYO318" s="1"/>
      <c r="RYP318" s="1"/>
      <c r="RYQ318" s="1"/>
      <c r="RYR318" s="1"/>
      <c r="RYS318" s="1"/>
      <c r="RYT318" s="1"/>
      <c r="RYU318" s="1"/>
      <c r="RYV318" s="1"/>
      <c r="RYW318" s="1"/>
      <c r="RYX318" s="1"/>
      <c r="RYY318" s="1"/>
      <c r="RYZ318" s="1"/>
      <c r="RZA318" s="1"/>
      <c r="RZB318" s="1"/>
      <c r="RZC318" s="1"/>
      <c r="RZD318" s="1"/>
      <c r="RZE318" s="1"/>
      <c r="RZF318" s="1"/>
      <c r="RZG318" s="1"/>
      <c r="RZH318" s="1"/>
      <c r="RZI318" s="1"/>
      <c r="RZJ318" s="1"/>
      <c r="RZK318" s="1"/>
      <c r="RZL318" s="1"/>
      <c r="RZM318" s="1"/>
      <c r="RZN318" s="1"/>
      <c r="RZO318" s="1"/>
      <c r="RZP318" s="1"/>
      <c r="RZQ318" s="1"/>
      <c r="RZR318" s="1"/>
      <c r="RZS318" s="1"/>
      <c r="RZT318" s="1"/>
      <c r="RZU318" s="1"/>
      <c r="RZV318" s="1"/>
      <c r="RZW318" s="1"/>
      <c r="RZX318" s="1"/>
      <c r="RZY318" s="1"/>
      <c r="RZZ318" s="1"/>
      <c r="SAA318" s="1"/>
      <c r="SAB318" s="1"/>
      <c r="SAC318" s="1"/>
      <c r="SAD318" s="1"/>
      <c r="SAE318" s="1"/>
      <c r="SAF318" s="1"/>
      <c r="SAG318" s="1"/>
      <c r="SAH318" s="1"/>
      <c r="SAI318" s="1"/>
      <c r="SAJ318" s="1"/>
      <c r="SAK318" s="1"/>
      <c r="SAL318" s="1"/>
      <c r="SAM318" s="1"/>
      <c r="SAN318" s="1"/>
      <c r="SAO318" s="1"/>
      <c r="SAP318" s="1"/>
      <c r="SAQ318" s="1"/>
      <c r="SAR318" s="1"/>
      <c r="SAS318" s="1"/>
      <c r="SAT318" s="1"/>
      <c r="SAU318" s="1"/>
      <c r="SAV318" s="1"/>
      <c r="SAW318" s="1"/>
      <c r="SAX318" s="1"/>
      <c r="SAY318" s="1"/>
      <c r="SAZ318" s="1"/>
      <c r="SBA318" s="1"/>
      <c r="SBB318" s="1"/>
      <c r="SBC318" s="1"/>
      <c r="SBD318" s="1"/>
      <c r="SBE318" s="1"/>
      <c r="SBF318" s="1"/>
      <c r="SBG318" s="1"/>
      <c r="SBH318" s="1"/>
      <c r="SBI318" s="1"/>
      <c r="SBJ318" s="1"/>
      <c r="SBK318" s="1"/>
      <c r="SBL318" s="1"/>
      <c r="SBM318" s="1"/>
      <c r="SBN318" s="1"/>
      <c r="SBO318" s="1"/>
      <c r="SBP318" s="1"/>
      <c r="SBQ318" s="1"/>
      <c r="SBR318" s="1"/>
      <c r="SBS318" s="1"/>
      <c r="SBT318" s="1"/>
      <c r="SBU318" s="1"/>
      <c r="SBV318" s="1"/>
      <c r="SBW318" s="1"/>
      <c r="SBX318" s="1"/>
      <c r="SBY318" s="1"/>
      <c r="SBZ318" s="1"/>
      <c r="SCA318" s="1"/>
      <c r="SCB318" s="1"/>
      <c r="SCC318" s="1"/>
      <c r="SCD318" s="1"/>
      <c r="SCE318" s="1"/>
      <c r="SCF318" s="1"/>
      <c r="SCG318" s="1"/>
      <c r="SCH318" s="1"/>
      <c r="SCI318" s="1"/>
      <c r="SCJ318" s="1"/>
      <c r="SCK318" s="1"/>
      <c r="SCL318" s="1"/>
      <c r="SCM318" s="1"/>
      <c r="SCN318" s="1"/>
      <c r="SCO318" s="1"/>
      <c r="SCP318" s="1"/>
      <c r="SCQ318" s="1"/>
      <c r="SCR318" s="1"/>
      <c r="SCS318" s="1"/>
      <c r="SCT318" s="1"/>
      <c r="SCU318" s="1"/>
      <c r="SCV318" s="1"/>
      <c r="SCW318" s="1"/>
      <c r="SCX318" s="1"/>
      <c r="SCY318" s="1"/>
      <c r="SCZ318" s="1"/>
      <c r="SDA318" s="1"/>
      <c r="SDB318" s="1"/>
      <c r="SDC318" s="1"/>
      <c r="SDD318" s="1"/>
      <c r="SDE318" s="1"/>
      <c r="SDF318" s="1"/>
      <c r="SDG318" s="1"/>
      <c r="SDH318" s="1"/>
      <c r="SDI318" s="1"/>
      <c r="SDJ318" s="1"/>
      <c r="SDK318" s="1"/>
      <c r="SDL318" s="1"/>
      <c r="SDM318" s="1"/>
      <c r="SDN318" s="1"/>
      <c r="SDO318" s="1"/>
      <c r="SDP318" s="1"/>
      <c r="SDQ318" s="1"/>
      <c r="SDR318" s="1"/>
      <c r="SDS318" s="1"/>
      <c r="SDT318" s="1"/>
      <c r="SDU318" s="1"/>
      <c r="SDV318" s="1"/>
      <c r="SDW318" s="1"/>
      <c r="SDX318" s="1"/>
      <c r="SDY318" s="1"/>
      <c r="SDZ318" s="1"/>
      <c r="SEA318" s="1"/>
      <c r="SEB318" s="1"/>
      <c r="SEC318" s="1"/>
      <c r="SED318" s="1"/>
      <c r="SEE318" s="1"/>
      <c r="SEF318" s="1"/>
      <c r="SEG318" s="1"/>
      <c r="SEH318" s="1"/>
      <c r="SEI318" s="1"/>
      <c r="SEJ318" s="1"/>
      <c r="SEK318" s="1"/>
      <c r="SEL318" s="1"/>
      <c r="SEM318" s="1"/>
      <c r="SEN318" s="1"/>
      <c r="SEO318" s="1"/>
      <c r="SEP318" s="1"/>
      <c r="SEQ318" s="1"/>
      <c r="SER318" s="1"/>
      <c r="SES318" s="1"/>
      <c r="SET318" s="1"/>
      <c r="SEU318" s="1"/>
      <c r="SEV318" s="1"/>
      <c r="SEW318" s="1"/>
      <c r="SEX318" s="1"/>
      <c r="SEY318" s="1"/>
      <c r="SEZ318" s="1"/>
      <c r="SFA318" s="1"/>
      <c r="SFB318" s="1"/>
      <c r="SFC318" s="1"/>
      <c r="SFD318" s="1"/>
      <c r="SFE318" s="1"/>
      <c r="SFF318" s="1"/>
      <c r="SFG318" s="1"/>
      <c r="SFH318" s="1"/>
      <c r="SFI318" s="1"/>
      <c r="SFJ318" s="1"/>
      <c r="SFK318" s="1"/>
      <c r="SFL318" s="1"/>
      <c r="SFM318" s="1"/>
      <c r="SFN318" s="1"/>
      <c r="SFO318" s="1"/>
      <c r="SFP318" s="1"/>
      <c r="SFQ318" s="1"/>
      <c r="SFR318" s="1"/>
      <c r="SFS318" s="1"/>
      <c r="SFT318" s="1"/>
      <c r="SFU318" s="1"/>
      <c r="SFV318" s="1"/>
      <c r="SFW318" s="1"/>
      <c r="SFX318" s="1"/>
      <c r="SFY318" s="1"/>
      <c r="SFZ318" s="1"/>
      <c r="SGA318" s="1"/>
      <c r="SGB318" s="1"/>
      <c r="SGC318" s="1"/>
      <c r="SGD318" s="1"/>
      <c r="SGE318" s="1"/>
      <c r="SGF318" s="1"/>
      <c r="SGG318" s="1"/>
      <c r="SGH318" s="1"/>
      <c r="SGI318" s="1"/>
      <c r="SGJ318" s="1"/>
      <c r="SGK318" s="1"/>
      <c r="SGL318" s="1"/>
      <c r="SGM318" s="1"/>
      <c r="SGN318" s="1"/>
      <c r="SGO318" s="1"/>
      <c r="SGP318" s="1"/>
      <c r="SGQ318" s="1"/>
      <c r="SGR318" s="1"/>
      <c r="SGS318" s="1"/>
      <c r="SGT318" s="1"/>
      <c r="SGU318" s="1"/>
      <c r="SGV318" s="1"/>
      <c r="SGW318" s="1"/>
      <c r="SGX318" s="1"/>
      <c r="SGY318" s="1"/>
      <c r="SGZ318" s="1"/>
      <c r="SHA318" s="1"/>
      <c r="SHB318" s="1"/>
      <c r="SHC318" s="1"/>
      <c r="SHD318" s="1"/>
      <c r="SHE318" s="1"/>
      <c r="SHF318" s="1"/>
      <c r="SHG318" s="1"/>
      <c r="SHH318" s="1"/>
      <c r="SHI318" s="1"/>
      <c r="SHJ318" s="1"/>
      <c r="SHK318" s="1"/>
      <c r="SHL318" s="1"/>
      <c r="SHM318" s="1"/>
      <c r="SHN318" s="1"/>
      <c r="SHO318" s="1"/>
      <c r="SHP318" s="1"/>
      <c r="SHQ318" s="1"/>
      <c r="SHR318" s="1"/>
      <c r="SHS318" s="1"/>
      <c r="SHT318" s="1"/>
      <c r="SHU318" s="1"/>
      <c r="SHV318" s="1"/>
      <c r="SHW318" s="1"/>
      <c r="SHX318" s="1"/>
      <c r="SHY318" s="1"/>
      <c r="SHZ318" s="1"/>
      <c r="SIA318" s="1"/>
      <c r="SIB318" s="1"/>
      <c r="SIC318" s="1"/>
      <c r="SID318" s="1"/>
      <c r="SIE318" s="1"/>
      <c r="SIF318" s="1"/>
      <c r="SIG318" s="1"/>
      <c r="SIH318" s="1"/>
      <c r="SII318" s="1"/>
      <c r="SIJ318" s="1"/>
      <c r="SIK318" s="1"/>
      <c r="SIL318" s="1"/>
      <c r="SIM318" s="1"/>
      <c r="SIN318" s="1"/>
      <c r="SIO318" s="1"/>
      <c r="SIP318" s="1"/>
      <c r="SIQ318" s="1"/>
      <c r="SIR318" s="1"/>
      <c r="SIS318" s="1"/>
      <c r="SIT318" s="1"/>
      <c r="SIU318" s="1"/>
      <c r="SIV318" s="1"/>
      <c r="SIW318" s="1"/>
      <c r="SIX318" s="1"/>
      <c r="SIY318" s="1"/>
      <c r="SIZ318" s="1"/>
      <c r="SJA318" s="1"/>
      <c r="SJB318" s="1"/>
      <c r="SJC318" s="1"/>
      <c r="SJD318" s="1"/>
      <c r="SJE318" s="1"/>
      <c r="SJF318" s="1"/>
      <c r="SJG318" s="1"/>
      <c r="SJH318" s="1"/>
      <c r="SJI318" s="1"/>
      <c r="SJJ318" s="1"/>
      <c r="SJK318" s="1"/>
      <c r="SJL318" s="1"/>
      <c r="SJM318" s="1"/>
      <c r="SJN318" s="1"/>
      <c r="SJO318" s="1"/>
      <c r="SJP318" s="1"/>
      <c r="SJQ318" s="1"/>
      <c r="SJR318" s="1"/>
      <c r="SJS318" s="1"/>
      <c r="SJT318" s="1"/>
      <c r="SJU318" s="1"/>
      <c r="SJV318" s="1"/>
      <c r="SJW318" s="1"/>
      <c r="SJX318" s="1"/>
      <c r="SJY318" s="1"/>
      <c r="SJZ318" s="1"/>
      <c r="SKA318" s="1"/>
      <c r="SKB318" s="1"/>
      <c r="SKC318" s="1"/>
      <c r="SKD318" s="1"/>
      <c r="SKE318" s="1"/>
      <c r="SKF318" s="1"/>
      <c r="SKG318" s="1"/>
      <c r="SKH318" s="1"/>
      <c r="SKI318" s="1"/>
      <c r="SKJ318" s="1"/>
      <c r="SKK318" s="1"/>
      <c r="SKL318" s="1"/>
      <c r="SKM318" s="1"/>
      <c r="SKN318" s="1"/>
      <c r="SKO318" s="1"/>
      <c r="SKP318" s="1"/>
      <c r="SKQ318" s="1"/>
      <c r="SKR318" s="1"/>
      <c r="SKS318" s="1"/>
      <c r="SKT318" s="1"/>
      <c r="SKU318" s="1"/>
      <c r="SKV318" s="1"/>
      <c r="SKW318" s="1"/>
      <c r="SKX318" s="1"/>
      <c r="SKY318" s="1"/>
      <c r="SKZ318" s="1"/>
      <c r="SLA318" s="1"/>
      <c r="SLB318" s="1"/>
      <c r="SLC318" s="1"/>
      <c r="SLD318" s="1"/>
      <c r="SLE318" s="1"/>
      <c r="SLF318" s="1"/>
      <c r="SLG318" s="1"/>
      <c r="SLH318" s="1"/>
      <c r="SLI318" s="1"/>
      <c r="SLJ318" s="1"/>
      <c r="SLK318" s="1"/>
      <c r="SLL318" s="1"/>
      <c r="SLM318" s="1"/>
      <c r="SLN318" s="1"/>
      <c r="SLO318" s="1"/>
      <c r="SLP318" s="1"/>
      <c r="SLQ318" s="1"/>
      <c r="SLR318" s="1"/>
      <c r="SLS318" s="1"/>
      <c r="SLT318" s="1"/>
      <c r="SLU318" s="1"/>
      <c r="SLV318" s="1"/>
      <c r="SLW318" s="1"/>
      <c r="SLX318" s="1"/>
      <c r="SLY318" s="1"/>
      <c r="SLZ318" s="1"/>
      <c r="SMA318" s="1"/>
      <c r="SMB318" s="1"/>
      <c r="SMC318" s="1"/>
      <c r="SMD318" s="1"/>
      <c r="SME318" s="1"/>
      <c r="SMF318" s="1"/>
      <c r="SMG318" s="1"/>
      <c r="SMH318" s="1"/>
      <c r="SMI318" s="1"/>
      <c r="SMJ318" s="1"/>
      <c r="SMK318" s="1"/>
      <c r="SML318" s="1"/>
      <c r="SMM318" s="1"/>
      <c r="SMN318" s="1"/>
      <c r="SMO318" s="1"/>
      <c r="SMP318" s="1"/>
      <c r="SMQ318" s="1"/>
      <c r="SMR318" s="1"/>
      <c r="SMS318" s="1"/>
      <c r="SMT318" s="1"/>
      <c r="SMU318" s="1"/>
      <c r="SMV318" s="1"/>
      <c r="SMW318" s="1"/>
      <c r="SMX318" s="1"/>
      <c r="SMY318" s="1"/>
      <c r="SMZ318" s="1"/>
      <c r="SNA318" s="1"/>
      <c r="SNB318" s="1"/>
      <c r="SNC318" s="1"/>
      <c r="SND318" s="1"/>
      <c r="SNE318" s="1"/>
      <c r="SNF318" s="1"/>
      <c r="SNG318" s="1"/>
      <c r="SNH318" s="1"/>
      <c r="SNI318" s="1"/>
      <c r="SNJ318" s="1"/>
      <c r="SNK318" s="1"/>
      <c r="SNL318" s="1"/>
      <c r="SNM318" s="1"/>
      <c r="SNN318" s="1"/>
      <c r="SNO318" s="1"/>
      <c r="SNP318" s="1"/>
      <c r="SNQ318" s="1"/>
      <c r="SNR318" s="1"/>
      <c r="SNS318" s="1"/>
      <c r="SNT318" s="1"/>
      <c r="SNU318" s="1"/>
      <c r="SNV318" s="1"/>
      <c r="SNW318" s="1"/>
      <c r="SNX318" s="1"/>
      <c r="SNY318" s="1"/>
      <c r="SNZ318" s="1"/>
      <c r="SOA318" s="1"/>
      <c r="SOB318" s="1"/>
      <c r="SOC318" s="1"/>
      <c r="SOD318" s="1"/>
      <c r="SOE318" s="1"/>
      <c r="SOF318" s="1"/>
      <c r="SOG318" s="1"/>
      <c r="SOH318" s="1"/>
      <c r="SOI318" s="1"/>
      <c r="SOJ318" s="1"/>
      <c r="SOK318" s="1"/>
      <c r="SOL318" s="1"/>
      <c r="SOM318" s="1"/>
      <c r="SON318" s="1"/>
      <c r="SOO318" s="1"/>
      <c r="SOP318" s="1"/>
      <c r="SOQ318" s="1"/>
      <c r="SOR318" s="1"/>
      <c r="SOS318" s="1"/>
      <c r="SOT318" s="1"/>
      <c r="SOU318" s="1"/>
      <c r="SOV318" s="1"/>
      <c r="SOW318" s="1"/>
      <c r="SOX318" s="1"/>
      <c r="SOY318" s="1"/>
      <c r="SOZ318" s="1"/>
      <c r="SPA318" s="1"/>
      <c r="SPB318" s="1"/>
      <c r="SPC318" s="1"/>
      <c r="SPD318" s="1"/>
      <c r="SPE318" s="1"/>
      <c r="SPF318" s="1"/>
      <c r="SPG318" s="1"/>
      <c r="SPH318" s="1"/>
      <c r="SPI318" s="1"/>
      <c r="SPJ318" s="1"/>
      <c r="SPK318" s="1"/>
      <c r="SPL318" s="1"/>
      <c r="SPM318" s="1"/>
      <c r="SPN318" s="1"/>
      <c r="SPO318" s="1"/>
      <c r="SPP318" s="1"/>
      <c r="SPQ318" s="1"/>
      <c r="SPR318" s="1"/>
      <c r="SPS318" s="1"/>
      <c r="SPT318" s="1"/>
      <c r="SPU318" s="1"/>
      <c r="SPV318" s="1"/>
      <c r="SPW318" s="1"/>
      <c r="SPX318" s="1"/>
      <c r="SPY318" s="1"/>
      <c r="SPZ318" s="1"/>
      <c r="SQA318" s="1"/>
      <c r="SQB318" s="1"/>
      <c r="SQC318" s="1"/>
      <c r="SQD318" s="1"/>
      <c r="SQE318" s="1"/>
      <c r="SQF318" s="1"/>
      <c r="SQG318" s="1"/>
      <c r="SQH318" s="1"/>
      <c r="SQI318" s="1"/>
      <c r="SQJ318" s="1"/>
      <c r="SQK318" s="1"/>
      <c r="SQL318" s="1"/>
      <c r="SQM318" s="1"/>
      <c r="SQN318" s="1"/>
      <c r="SQO318" s="1"/>
      <c r="SQP318" s="1"/>
      <c r="SQQ318" s="1"/>
      <c r="SQR318" s="1"/>
      <c r="SQS318" s="1"/>
      <c r="SQT318" s="1"/>
      <c r="SQU318" s="1"/>
      <c r="SQV318" s="1"/>
      <c r="SQW318" s="1"/>
      <c r="SQX318" s="1"/>
      <c r="SQY318" s="1"/>
      <c r="SQZ318" s="1"/>
      <c r="SRA318" s="1"/>
      <c r="SRB318" s="1"/>
      <c r="SRC318" s="1"/>
      <c r="SRD318" s="1"/>
      <c r="SRE318" s="1"/>
      <c r="SRF318" s="1"/>
      <c r="SRG318" s="1"/>
      <c r="SRH318" s="1"/>
      <c r="SRI318" s="1"/>
      <c r="SRJ318" s="1"/>
      <c r="SRK318" s="1"/>
      <c r="SRL318" s="1"/>
      <c r="SRM318" s="1"/>
      <c r="SRN318" s="1"/>
      <c r="SRO318" s="1"/>
      <c r="SRP318" s="1"/>
      <c r="SRQ318" s="1"/>
      <c r="SRR318" s="1"/>
      <c r="SRS318" s="1"/>
      <c r="SRT318" s="1"/>
      <c r="SRU318" s="1"/>
      <c r="SRV318" s="1"/>
      <c r="SRW318" s="1"/>
      <c r="SRX318" s="1"/>
      <c r="SRY318" s="1"/>
      <c r="SRZ318" s="1"/>
      <c r="SSA318" s="1"/>
      <c r="SSB318" s="1"/>
      <c r="SSC318" s="1"/>
      <c r="SSD318" s="1"/>
      <c r="SSE318" s="1"/>
      <c r="SSF318" s="1"/>
      <c r="SSG318" s="1"/>
      <c r="SSH318" s="1"/>
      <c r="SSI318" s="1"/>
      <c r="SSJ318" s="1"/>
      <c r="SSK318" s="1"/>
      <c r="SSL318" s="1"/>
      <c r="SSM318" s="1"/>
      <c r="SSN318" s="1"/>
      <c r="SSO318" s="1"/>
      <c r="SSP318" s="1"/>
      <c r="SSQ318" s="1"/>
      <c r="SSR318" s="1"/>
      <c r="SSS318" s="1"/>
      <c r="SST318" s="1"/>
      <c r="SSU318" s="1"/>
      <c r="SSV318" s="1"/>
      <c r="SSW318" s="1"/>
      <c r="SSX318" s="1"/>
      <c r="SSY318" s="1"/>
      <c r="SSZ318" s="1"/>
      <c r="STA318" s="1"/>
      <c r="STB318" s="1"/>
      <c r="STC318" s="1"/>
      <c r="STD318" s="1"/>
      <c r="STE318" s="1"/>
      <c r="STF318" s="1"/>
      <c r="STG318" s="1"/>
      <c r="STH318" s="1"/>
      <c r="STI318" s="1"/>
      <c r="STJ318" s="1"/>
      <c r="STK318" s="1"/>
      <c r="STL318" s="1"/>
      <c r="STM318" s="1"/>
      <c r="STN318" s="1"/>
      <c r="STO318" s="1"/>
      <c r="STP318" s="1"/>
      <c r="STQ318" s="1"/>
      <c r="STR318" s="1"/>
      <c r="STS318" s="1"/>
      <c r="STT318" s="1"/>
      <c r="STU318" s="1"/>
      <c r="STV318" s="1"/>
      <c r="STW318" s="1"/>
      <c r="STX318" s="1"/>
      <c r="STY318" s="1"/>
      <c r="STZ318" s="1"/>
      <c r="SUA318" s="1"/>
      <c r="SUB318" s="1"/>
      <c r="SUC318" s="1"/>
      <c r="SUD318" s="1"/>
      <c r="SUE318" s="1"/>
      <c r="SUF318" s="1"/>
      <c r="SUG318" s="1"/>
      <c r="SUH318" s="1"/>
      <c r="SUI318" s="1"/>
      <c r="SUJ318" s="1"/>
      <c r="SUK318" s="1"/>
      <c r="SUL318" s="1"/>
      <c r="SUM318" s="1"/>
      <c r="SUN318" s="1"/>
      <c r="SUO318" s="1"/>
      <c r="SUP318" s="1"/>
      <c r="SUQ318" s="1"/>
      <c r="SUR318" s="1"/>
      <c r="SUS318" s="1"/>
      <c r="SUT318" s="1"/>
      <c r="SUU318" s="1"/>
      <c r="SUV318" s="1"/>
      <c r="SUW318" s="1"/>
      <c r="SUX318" s="1"/>
      <c r="SUY318" s="1"/>
      <c r="SUZ318" s="1"/>
      <c r="SVA318" s="1"/>
      <c r="SVB318" s="1"/>
      <c r="SVC318" s="1"/>
      <c r="SVD318" s="1"/>
      <c r="SVE318" s="1"/>
      <c r="SVF318" s="1"/>
      <c r="SVG318" s="1"/>
      <c r="SVH318" s="1"/>
      <c r="SVI318" s="1"/>
      <c r="SVJ318" s="1"/>
      <c r="SVK318" s="1"/>
      <c r="SVL318" s="1"/>
      <c r="SVM318" s="1"/>
      <c r="SVN318" s="1"/>
      <c r="SVO318" s="1"/>
      <c r="SVP318" s="1"/>
      <c r="SVQ318" s="1"/>
      <c r="SVR318" s="1"/>
      <c r="SVS318" s="1"/>
      <c r="SVT318" s="1"/>
      <c r="SVU318" s="1"/>
      <c r="SVV318" s="1"/>
      <c r="SVW318" s="1"/>
      <c r="SVX318" s="1"/>
      <c r="SVY318" s="1"/>
      <c r="SVZ318" s="1"/>
      <c r="SWA318" s="1"/>
      <c r="SWB318" s="1"/>
      <c r="SWC318" s="1"/>
      <c r="SWD318" s="1"/>
      <c r="SWE318" s="1"/>
      <c r="SWF318" s="1"/>
      <c r="SWG318" s="1"/>
      <c r="SWH318" s="1"/>
      <c r="SWI318" s="1"/>
      <c r="SWJ318" s="1"/>
      <c r="SWK318" s="1"/>
      <c r="SWL318" s="1"/>
      <c r="SWM318" s="1"/>
      <c r="SWN318" s="1"/>
      <c r="SWO318" s="1"/>
      <c r="SWP318" s="1"/>
      <c r="SWQ318" s="1"/>
      <c r="SWR318" s="1"/>
      <c r="SWS318" s="1"/>
      <c r="SWT318" s="1"/>
      <c r="SWU318" s="1"/>
      <c r="SWV318" s="1"/>
      <c r="SWW318" s="1"/>
      <c r="SWX318" s="1"/>
      <c r="SWY318" s="1"/>
      <c r="SWZ318" s="1"/>
      <c r="SXA318" s="1"/>
      <c r="SXB318" s="1"/>
      <c r="SXC318" s="1"/>
      <c r="SXD318" s="1"/>
      <c r="SXE318" s="1"/>
      <c r="SXF318" s="1"/>
      <c r="SXG318" s="1"/>
      <c r="SXH318" s="1"/>
      <c r="SXI318" s="1"/>
      <c r="SXJ318" s="1"/>
      <c r="SXK318" s="1"/>
      <c r="SXL318" s="1"/>
      <c r="SXM318" s="1"/>
      <c r="SXN318" s="1"/>
      <c r="SXO318" s="1"/>
      <c r="SXP318" s="1"/>
      <c r="SXQ318" s="1"/>
      <c r="SXR318" s="1"/>
      <c r="SXS318" s="1"/>
      <c r="SXT318" s="1"/>
      <c r="SXU318" s="1"/>
      <c r="SXV318" s="1"/>
      <c r="SXW318" s="1"/>
      <c r="SXX318" s="1"/>
      <c r="SXY318" s="1"/>
      <c r="SXZ318" s="1"/>
      <c r="SYA318" s="1"/>
      <c r="SYB318" s="1"/>
      <c r="SYC318" s="1"/>
      <c r="SYD318" s="1"/>
      <c r="SYE318" s="1"/>
      <c r="SYF318" s="1"/>
      <c r="SYG318" s="1"/>
      <c r="SYH318" s="1"/>
      <c r="SYI318" s="1"/>
      <c r="SYJ318" s="1"/>
      <c r="SYK318" s="1"/>
      <c r="SYL318" s="1"/>
      <c r="SYM318" s="1"/>
      <c r="SYN318" s="1"/>
      <c r="SYO318" s="1"/>
      <c r="SYP318" s="1"/>
      <c r="SYQ318" s="1"/>
      <c r="SYR318" s="1"/>
      <c r="SYS318" s="1"/>
      <c r="SYT318" s="1"/>
      <c r="SYU318" s="1"/>
      <c r="SYV318" s="1"/>
      <c r="SYW318" s="1"/>
      <c r="SYX318" s="1"/>
      <c r="SYY318" s="1"/>
      <c r="SYZ318" s="1"/>
      <c r="SZA318" s="1"/>
      <c r="SZB318" s="1"/>
      <c r="SZC318" s="1"/>
      <c r="SZD318" s="1"/>
      <c r="SZE318" s="1"/>
      <c r="SZF318" s="1"/>
      <c r="SZG318" s="1"/>
      <c r="SZH318" s="1"/>
      <c r="SZI318" s="1"/>
      <c r="SZJ318" s="1"/>
      <c r="SZK318" s="1"/>
      <c r="SZL318" s="1"/>
      <c r="SZM318" s="1"/>
      <c r="SZN318" s="1"/>
      <c r="SZO318" s="1"/>
      <c r="SZP318" s="1"/>
      <c r="SZQ318" s="1"/>
      <c r="SZR318" s="1"/>
      <c r="SZS318" s="1"/>
      <c r="SZT318" s="1"/>
      <c r="SZU318" s="1"/>
      <c r="SZV318" s="1"/>
      <c r="SZW318" s="1"/>
      <c r="SZX318" s="1"/>
      <c r="SZY318" s="1"/>
      <c r="SZZ318" s="1"/>
      <c r="TAA318" s="1"/>
      <c r="TAB318" s="1"/>
      <c r="TAC318" s="1"/>
      <c r="TAD318" s="1"/>
      <c r="TAE318" s="1"/>
      <c r="TAF318" s="1"/>
      <c r="TAG318" s="1"/>
      <c r="TAH318" s="1"/>
      <c r="TAI318" s="1"/>
      <c r="TAJ318" s="1"/>
      <c r="TAK318" s="1"/>
      <c r="TAL318" s="1"/>
      <c r="TAM318" s="1"/>
      <c r="TAN318" s="1"/>
      <c r="TAO318" s="1"/>
      <c r="TAP318" s="1"/>
      <c r="TAQ318" s="1"/>
      <c r="TAR318" s="1"/>
      <c r="TAS318" s="1"/>
      <c r="TAT318" s="1"/>
      <c r="TAU318" s="1"/>
      <c r="TAV318" s="1"/>
      <c r="TAW318" s="1"/>
      <c r="TAX318" s="1"/>
      <c r="TAY318" s="1"/>
      <c r="TAZ318" s="1"/>
      <c r="TBA318" s="1"/>
      <c r="TBB318" s="1"/>
      <c r="TBC318" s="1"/>
      <c r="TBD318" s="1"/>
      <c r="TBE318" s="1"/>
      <c r="TBF318" s="1"/>
      <c r="TBG318" s="1"/>
      <c r="TBH318" s="1"/>
      <c r="TBI318" s="1"/>
      <c r="TBJ318" s="1"/>
      <c r="TBK318" s="1"/>
      <c r="TBL318" s="1"/>
      <c r="TBM318" s="1"/>
      <c r="TBN318" s="1"/>
      <c r="TBO318" s="1"/>
      <c r="TBP318" s="1"/>
      <c r="TBQ318" s="1"/>
      <c r="TBR318" s="1"/>
      <c r="TBS318" s="1"/>
      <c r="TBT318" s="1"/>
      <c r="TBU318" s="1"/>
      <c r="TBV318" s="1"/>
      <c r="TBW318" s="1"/>
      <c r="TBX318" s="1"/>
      <c r="TBY318" s="1"/>
      <c r="TBZ318" s="1"/>
      <c r="TCA318" s="1"/>
      <c r="TCB318" s="1"/>
      <c r="TCC318" s="1"/>
      <c r="TCD318" s="1"/>
      <c r="TCE318" s="1"/>
      <c r="TCF318" s="1"/>
      <c r="TCG318" s="1"/>
      <c r="TCH318" s="1"/>
      <c r="TCI318" s="1"/>
      <c r="TCJ318" s="1"/>
      <c r="TCK318" s="1"/>
      <c r="TCL318" s="1"/>
      <c r="TCM318" s="1"/>
      <c r="TCN318" s="1"/>
      <c r="TCO318" s="1"/>
      <c r="TCP318" s="1"/>
      <c r="TCQ318" s="1"/>
      <c r="TCR318" s="1"/>
      <c r="TCS318" s="1"/>
      <c r="TCT318" s="1"/>
      <c r="TCU318" s="1"/>
      <c r="TCV318" s="1"/>
      <c r="TCW318" s="1"/>
      <c r="TCX318" s="1"/>
      <c r="TCY318" s="1"/>
      <c r="TCZ318" s="1"/>
      <c r="TDA318" s="1"/>
      <c r="TDB318" s="1"/>
      <c r="TDC318" s="1"/>
      <c r="TDD318" s="1"/>
      <c r="TDE318" s="1"/>
      <c r="TDF318" s="1"/>
      <c r="TDG318" s="1"/>
      <c r="TDH318" s="1"/>
      <c r="TDI318" s="1"/>
      <c r="TDJ318" s="1"/>
      <c r="TDK318" s="1"/>
      <c r="TDL318" s="1"/>
      <c r="TDM318" s="1"/>
      <c r="TDN318" s="1"/>
      <c r="TDO318" s="1"/>
      <c r="TDP318" s="1"/>
      <c r="TDQ318" s="1"/>
      <c r="TDR318" s="1"/>
      <c r="TDS318" s="1"/>
      <c r="TDT318" s="1"/>
      <c r="TDU318" s="1"/>
      <c r="TDV318" s="1"/>
      <c r="TDW318" s="1"/>
      <c r="TDX318" s="1"/>
      <c r="TDY318" s="1"/>
      <c r="TDZ318" s="1"/>
      <c r="TEA318" s="1"/>
      <c r="TEB318" s="1"/>
      <c r="TEC318" s="1"/>
      <c r="TED318" s="1"/>
      <c r="TEE318" s="1"/>
      <c r="TEF318" s="1"/>
      <c r="TEG318" s="1"/>
      <c r="TEH318" s="1"/>
      <c r="TEI318" s="1"/>
      <c r="TEJ318" s="1"/>
      <c r="TEK318" s="1"/>
      <c r="TEL318" s="1"/>
      <c r="TEM318" s="1"/>
      <c r="TEN318" s="1"/>
      <c r="TEO318" s="1"/>
      <c r="TEP318" s="1"/>
      <c r="TEQ318" s="1"/>
      <c r="TER318" s="1"/>
      <c r="TES318" s="1"/>
      <c r="TET318" s="1"/>
      <c r="TEU318" s="1"/>
      <c r="TEV318" s="1"/>
      <c r="TEW318" s="1"/>
      <c r="TEX318" s="1"/>
      <c r="TEY318" s="1"/>
      <c r="TEZ318" s="1"/>
      <c r="TFA318" s="1"/>
      <c r="TFB318" s="1"/>
      <c r="TFC318" s="1"/>
      <c r="TFD318" s="1"/>
      <c r="TFE318" s="1"/>
      <c r="TFF318" s="1"/>
      <c r="TFG318" s="1"/>
      <c r="TFH318" s="1"/>
      <c r="TFI318" s="1"/>
      <c r="TFJ318" s="1"/>
      <c r="TFK318" s="1"/>
      <c r="TFL318" s="1"/>
      <c r="TFM318" s="1"/>
      <c r="TFN318" s="1"/>
      <c r="TFO318" s="1"/>
      <c r="TFP318" s="1"/>
      <c r="TFQ318" s="1"/>
      <c r="TFR318" s="1"/>
      <c r="TFS318" s="1"/>
      <c r="TFT318" s="1"/>
      <c r="TFU318" s="1"/>
      <c r="TFV318" s="1"/>
      <c r="TFW318" s="1"/>
      <c r="TFX318" s="1"/>
      <c r="TFY318" s="1"/>
      <c r="TFZ318" s="1"/>
      <c r="TGA318" s="1"/>
      <c r="TGB318" s="1"/>
      <c r="TGC318" s="1"/>
      <c r="TGD318" s="1"/>
      <c r="TGE318" s="1"/>
      <c r="TGF318" s="1"/>
      <c r="TGG318" s="1"/>
      <c r="TGH318" s="1"/>
      <c r="TGI318" s="1"/>
      <c r="TGJ318" s="1"/>
      <c r="TGK318" s="1"/>
      <c r="TGL318" s="1"/>
      <c r="TGM318" s="1"/>
      <c r="TGN318" s="1"/>
      <c r="TGO318" s="1"/>
      <c r="TGP318" s="1"/>
      <c r="TGQ318" s="1"/>
      <c r="TGR318" s="1"/>
      <c r="TGS318" s="1"/>
      <c r="TGT318" s="1"/>
      <c r="TGU318" s="1"/>
      <c r="TGV318" s="1"/>
      <c r="TGW318" s="1"/>
      <c r="TGX318" s="1"/>
      <c r="TGY318" s="1"/>
      <c r="TGZ318" s="1"/>
      <c r="THA318" s="1"/>
      <c r="THB318" s="1"/>
      <c r="THC318" s="1"/>
      <c r="THD318" s="1"/>
      <c r="THE318" s="1"/>
      <c r="THF318" s="1"/>
      <c r="THG318" s="1"/>
      <c r="THH318" s="1"/>
      <c r="THI318" s="1"/>
      <c r="THJ318" s="1"/>
      <c r="THK318" s="1"/>
      <c r="THL318" s="1"/>
      <c r="THM318" s="1"/>
      <c r="THN318" s="1"/>
      <c r="THO318" s="1"/>
      <c r="THP318" s="1"/>
      <c r="THQ318" s="1"/>
      <c r="THR318" s="1"/>
      <c r="THS318" s="1"/>
      <c r="THT318" s="1"/>
      <c r="THU318" s="1"/>
      <c r="THV318" s="1"/>
      <c r="THW318" s="1"/>
      <c r="THX318" s="1"/>
      <c r="THY318" s="1"/>
      <c r="THZ318" s="1"/>
      <c r="TIA318" s="1"/>
      <c r="TIB318" s="1"/>
      <c r="TIC318" s="1"/>
      <c r="TID318" s="1"/>
      <c r="TIE318" s="1"/>
      <c r="TIF318" s="1"/>
      <c r="TIG318" s="1"/>
      <c r="TIH318" s="1"/>
      <c r="TII318" s="1"/>
      <c r="TIJ318" s="1"/>
      <c r="TIK318" s="1"/>
      <c r="TIL318" s="1"/>
      <c r="TIM318" s="1"/>
      <c r="TIN318" s="1"/>
      <c r="TIO318" s="1"/>
      <c r="TIP318" s="1"/>
      <c r="TIQ318" s="1"/>
      <c r="TIR318" s="1"/>
      <c r="TIS318" s="1"/>
      <c r="TIT318" s="1"/>
      <c r="TIU318" s="1"/>
      <c r="TIV318" s="1"/>
      <c r="TIW318" s="1"/>
      <c r="TIX318" s="1"/>
      <c r="TIY318" s="1"/>
      <c r="TIZ318" s="1"/>
      <c r="TJA318" s="1"/>
      <c r="TJB318" s="1"/>
      <c r="TJC318" s="1"/>
      <c r="TJD318" s="1"/>
      <c r="TJE318" s="1"/>
      <c r="TJF318" s="1"/>
      <c r="TJG318" s="1"/>
      <c r="TJH318" s="1"/>
      <c r="TJI318" s="1"/>
      <c r="TJJ318" s="1"/>
      <c r="TJK318" s="1"/>
      <c r="TJL318" s="1"/>
      <c r="TJM318" s="1"/>
      <c r="TJN318" s="1"/>
      <c r="TJO318" s="1"/>
      <c r="TJP318" s="1"/>
      <c r="TJQ318" s="1"/>
      <c r="TJR318" s="1"/>
      <c r="TJS318" s="1"/>
      <c r="TJT318" s="1"/>
      <c r="TJU318" s="1"/>
      <c r="TJV318" s="1"/>
      <c r="TJW318" s="1"/>
      <c r="TJX318" s="1"/>
      <c r="TJY318" s="1"/>
      <c r="TJZ318" s="1"/>
      <c r="TKA318" s="1"/>
      <c r="TKB318" s="1"/>
      <c r="TKC318" s="1"/>
      <c r="TKD318" s="1"/>
      <c r="TKE318" s="1"/>
      <c r="TKF318" s="1"/>
      <c r="TKG318" s="1"/>
      <c r="TKH318" s="1"/>
      <c r="TKI318" s="1"/>
      <c r="TKJ318" s="1"/>
      <c r="TKK318" s="1"/>
      <c r="TKL318" s="1"/>
      <c r="TKM318" s="1"/>
      <c r="TKN318" s="1"/>
      <c r="TKO318" s="1"/>
      <c r="TKP318" s="1"/>
      <c r="TKQ318" s="1"/>
      <c r="TKR318" s="1"/>
      <c r="TKS318" s="1"/>
      <c r="TKT318" s="1"/>
      <c r="TKU318" s="1"/>
      <c r="TKV318" s="1"/>
      <c r="TKW318" s="1"/>
      <c r="TKX318" s="1"/>
      <c r="TKY318" s="1"/>
      <c r="TKZ318" s="1"/>
      <c r="TLA318" s="1"/>
      <c r="TLB318" s="1"/>
      <c r="TLC318" s="1"/>
      <c r="TLD318" s="1"/>
      <c r="TLE318" s="1"/>
      <c r="TLF318" s="1"/>
      <c r="TLG318" s="1"/>
      <c r="TLH318" s="1"/>
      <c r="TLI318" s="1"/>
      <c r="TLJ318" s="1"/>
      <c r="TLK318" s="1"/>
      <c r="TLL318" s="1"/>
      <c r="TLM318" s="1"/>
      <c r="TLN318" s="1"/>
      <c r="TLO318" s="1"/>
      <c r="TLP318" s="1"/>
      <c r="TLQ318" s="1"/>
      <c r="TLR318" s="1"/>
      <c r="TLS318" s="1"/>
      <c r="TLT318" s="1"/>
      <c r="TLU318" s="1"/>
      <c r="TLV318" s="1"/>
      <c r="TLW318" s="1"/>
      <c r="TLX318" s="1"/>
      <c r="TLY318" s="1"/>
      <c r="TLZ318" s="1"/>
      <c r="TMA318" s="1"/>
      <c r="TMB318" s="1"/>
      <c r="TMC318" s="1"/>
      <c r="TMD318" s="1"/>
      <c r="TME318" s="1"/>
      <c r="TMF318" s="1"/>
      <c r="TMG318" s="1"/>
      <c r="TMH318" s="1"/>
      <c r="TMI318" s="1"/>
      <c r="TMJ318" s="1"/>
      <c r="TMK318" s="1"/>
      <c r="TML318" s="1"/>
      <c r="TMM318" s="1"/>
      <c r="TMN318" s="1"/>
      <c r="TMO318" s="1"/>
      <c r="TMP318" s="1"/>
      <c r="TMQ318" s="1"/>
      <c r="TMR318" s="1"/>
      <c r="TMS318" s="1"/>
      <c r="TMT318" s="1"/>
      <c r="TMU318" s="1"/>
      <c r="TMV318" s="1"/>
      <c r="TMW318" s="1"/>
      <c r="TMX318" s="1"/>
      <c r="TMY318" s="1"/>
      <c r="TMZ318" s="1"/>
      <c r="TNA318" s="1"/>
      <c r="TNB318" s="1"/>
      <c r="TNC318" s="1"/>
      <c r="TND318" s="1"/>
      <c r="TNE318" s="1"/>
      <c r="TNF318" s="1"/>
      <c r="TNG318" s="1"/>
      <c r="TNH318" s="1"/>
      <c r="TNI318" s="1"/>
      <c r="TNJ318" s="1"/>
      <c r="TNK318" s="1"/>
      <c r="TNL318" s="1"/>
      <c r="TNM318" s="1"/>
      <c r="TNN318" s="1"/>
      <c r="TNO318" s="1"/>
      <c r="TNP318" s="1"/>
      <c r="TNQ318" s="1"/>
      <c r="TNR318" s="1"/>
      <c r="TNS318" s="1"/>
      <c r="TNT318" s="1"/>
      <c r="TNU318" s="1"/>
      <c r="TNV318" s="1"/>
      <c r="TNW318" s="1"/>
      <c r="TNX318" s="1"/>
      <c r="TNY318" s="1"/>
      <c r="TNZ318" s="1"/>
      <c r="TOA318" s="1"/>
      <c r="TOB318" s="1"/>
      <c r="TOC318" s="1"/>
      <c r="TOD318" s="1"/>
      <c r="TOE318" s="1"/>
      <c r="TOF318" s="1"/>
      <c r="TOG318" s="1"/>
      <c r="TOH318" s="1"/>
      <c r="TOI318" s="1"/>
      <c r="TOJ318" s="1"/>
      <c r="TOK318" s="1"/>
      <c r="TOL318" s="1"/>
      <c r="TOM318" s="1"/>
      <c r="TON318" s="1"/>
      <c r="TOO318" s="1"/>
      <c r="TOP318" s="1"/>
      <c r="TOQ318" s="1"/>
      <c r="TOR318" s="1"/>
      <c r="TOS318" s="1"/>
      <c r="TOT318" s="1"/>
      <c r="TOU318" s="1"/>
      <c r="TOV318" s="1"/>
      <c r="TOW318" s="1"/>
      <c r="TOX318" s="1"/>
      <c r="TOY318" s="1"/>
      <c r="TOZ318" s="1"/>
      <c r="TPA318" s="1"/>
      <c r="TPB318" s="1"/>
      <c r="TPC318" s="1"/>
      <c r="TPD318" s="1"/>
      <c r="TPE318" s="1"/>
      <c r="TPF318" s="1"/>
      <c r="TPG318" s="1"/>
      <c r="TPH318" s="1"/>
      <c r="TPI318" s="1"/>
      <c r="TPJ318" s="1"/>
      <c r="TPK318" s="1"/>
      <c r="TPL318" s="1"/>
      <c r="TPM318" s="1"/>
      <c r="TPN318" s="1"/>
      <c r="TPO318" s="1"/>
      <c r="TPP318" s="1"/>
      <c r="TPQ318" s="1"/>
      <c r="TPR318" s="1"/>
      <c r="TPS318" s="1"/>
      <c r="TPT318" s="1"/>
      <c r="TPU318" s="1"/>
      <c r="TPV318" s="1"/>
      <c r="TPW318" s="1"/>
      <c r="TPX318" s="1"/>
      <c r="TPY318" s="1"/>
      <c r="TPZ318" s="1"/>
      <c r="TQA318" s="1"/>
      <c r="TQB318" s="1"/>
      <c r="TQC318" s="1"/>
      <c r="TQD318" s="1"/>
      <c r="TQE318" s="1"/>
      <c r="TQF318" s="1"/>
      <c r="TQG318" s="1"/>
      <c r="TQH318" s="1"/>
      <c r="TQI318" s="1"/>
      <c r="TQJ318" s="1"/>
      <c r="TQK318" s="1"/>
      <c r="TQL318" s="1"/>
      <c r="TQM318" s="1"/>
      <c r="TQN318" s="1"/>
      <c r="TQO318" s="1"/>
      <c r="TQP318" s="1"/>
      <c r="TQQ318" s="1"/>
      <c r="TQR318" s="1"/>
      <c r="TQS318" s="1"/>
      <c r="TQT318" s="1"/>
      <c r="TQU318" s="1"/>
      <c r="TQV318" s="1"/>
      <c r="TQW318" s="1"/>
      <c r="TQX318" s="1"/>
      <c r="TQY318" s="1"/>
      <c r="TQZ318" s="1"/>
      <c r="TRA318" s="1"/>
      <c r="TRB318" s="1"/>
      <c r="TRC318" s="1"/>
      <c r="TRD318" s="1"/>
      <c r="TRE318" s="1"/>
      <c r="TRF318" s="1"/>
      <c r="TRG318" s="1"/>
      <c r="TRH318" s="1"/>
      <c r="TRI318" s="1"/>
      <c r="TRJ318" s="1"/>
      <c r="TRK318" s="1"/>
      <c r="TRL318" s="1"/>
      <c r="TRM318" s="1"/>
      <c r="TRN318" s="1"/>
      <c r="TRO318" s="1"/>
      <c r="TRP318" s="1"/>
      <c r="TRQ318" s="1"/>
      <c r="TRR318" s="1"/>
      <c r="TRS318" s="1"/>
      <c r="TRT318" s="1"/>
      <c r="TRU318" s="1"/>
      <c r="TRV318" s="1"/>
      <c r="TRW318" s="1"/>
      <c r="TRX318" s="1"/>
      <c r="TRY318" s="1"/>
      <c r="TRZ318" s="1"/>
      <c r="TSA318" s="1"/>
      <c r="TSB318" s="1"/>
      <c r="TSC318" s="1"/>
      <c r="TSD318" s="1"/>
      <c r="TSE318" s="1"/>
      <c r="TSF318" s="1"/>
      <c r="TSG318" s="1"/>
      <c r="TSH318" s="1"/>
      <c r="TSI318" s="1"/>
      <c r="TSJ318" s="1"/>
      <c r="TSK318" s="1"/>
      <c r="TSL318" s="1"/>
      <c r="TSM318" s="1"/>
      <c r="TSN318" s="1"/>
      <c r="TSO318" s="1"/>
      <c r="TSP318" s="1"/>
      <c r="TSQ318" s="1"/>
      <c r="TSR318" s="1"/>
      <c r="TSS318" s="1"/>
      <c r="TST318" s="1"/>
      <c r="TSU318" s="1"/>
      <c r="TSV318" s="1"/>
      <c r="TSW318" s="1"/>
      <c r="TSX318" s="1"/>
      <c r="TSY318" s="1"/>
      <c r="TSZ318" s="1"/>
      <c r="TTA318" s="1"/>
      <c r="TTB318" s="1"/>
      <c r="TTC318" s="1"/>
      <c r="TTD318" s="1"/>
      <c r="TTE318" s="1"/>
      <c r="TTF318" s="1"/>
      <c r="TTG318" s="1"/>
      <c r="TTH318" s="1"/>
      <c r="TTI318" s="1"/>
      <c r="TTJ318" s="1"/>
      <c r="TTK318" s="1"/>
      <c r="TTL318" s="1"/>
      <c r="TTM318" s="1"/>
      <c r="TTN318" s="1"/>
      <c r="TTO318" s="1"/>
      <c r="TTP318" s="1"/>
      <c r="TTQ318" s="1"/>
      <c r="TTR318" s="1"/>
      <c r="TTS318" s="1"/>
      <c r="TTT318" s="1"/>
      <c r="TTU318" s="1"/>
      <c r="TTV318" s="1"/>
      <c r="TTW318" s="1"/>
      <c r="TTX318" s="1"/>
      <c r="TTY318" s="1"/>
      <c r="TTZ318" s="1"/>
      <c r="TUA318" s="1"/>
      <c r="TUB318" s="1"/>
      <c r="TUC318" s="1"/>
      <c r="TUD318" s="1"/>
      <c r="TUE318" s="1"/>
      <c r="TUF318" s="1"/>
      <c r="TUG318" s="1"/>
      <c r="TUH318" s="1"/>
      <c r="TUI318" s="1"/>
      <c r="TUJ318" s="1"/>
      <c r="TUK318" s="1"/>
      <c r="TUL318" s="1"/>
      <c r="TUM318" s="1"/>
      <c r="TUN318" s="1"/>
      <c r="TUO318" s="1"/>
      <c r="TUP318" s="1"/>
      <c r="TUQ318" s="1"/>
      <c r="TUR318" s="1"/>
      <c r="TUS318" s="1"/>
      <c r="TUT318" s="1"/>
      <c r="TUU318" s="1"/>
      <c r="TUV318" s="1"/>
      <c r="TUW318" s="1"/>
      <c r="TUX318" s="1"/>
      <c r="TUY318" s="1"/>
      <c r="TUZ318" s="1"/>
      <c r="TVA318" s="1"/>
      <c r="TVB318" s="1"/>
      <c r="TVC318" s="1"/>
      <c r="TVD318" s="1"/>
      <c r="TVE318" s="1"/>
      <c r="TVF318" s="1"/>
      <c r="TVG318" s="1"/>
      <c r="TVH318" s="1"/>
      <c r="TVI318" s="1"/>
      <c r="TVJ318" s="1"/>
      <c r="TVK318" s="1"/>
      <c r="TVL318" s="1"/>
      <c r="TVM318" s="1"/>
      <c r="TVN318" s="1"/>
      <c r="TVO318" s="1"/>
      <c r="TVP318" s="1"/>
      <c r="TVQ318" s="1"/>
      <c r="TVR318" s="1"/>
      <c r="TVS318" s="1"/>
      <c r="TVT318" s="1"/>
      <c r="TVU318" s="1"/>
      <c r="TVV318" s="1"/>
      <c r="TVW318" s="1"/>
      <c r="TVX318" s="1"/>
      <c r="TVY318" s="1"/>
      <c r="TVZ318" s="1"/>
      <c r="TWA318" s="1"/>
      <c r="TWB318" s="1"/>
      <c r="TWC318" s="1"/>
      <c r="TWD318" s="1"/>
      <c r="TWE318" s="1"/>
      <c r="TWF318" s="1"/>
      <c r="TWG318" s="1"/>
      <c r="TWH318" s="1"/>
      <c r="TWI318" s="1"/>
      <c r="TWJ318" s="1"/>
      <c r="TWK318" s="1"/>
      <c r="TWL318" s="1"/>
      <c r="TWM318" s="1"/>
      <c r="TWN318" s="1"/>
      <c r="TWO318" s="1"/>
      <c r="TWP318" s="1"/>
      <c r="TWQ318" s="1"/>
      <c r="TWR318" s="1"/>
      <c r="TWS318" s="1"/>
      <c r="TWT318" s="1"/>
      <c r="TWU318" s="1"/>
      <c r="TWV318" s="1"/>
      <c r="TWW318" s="1"/>
      <c r="TWX318" s="1"/>
      <c r="TWY318" s="1"/>
      <c r="TWZ318" s="1"/>
      <c r="TXA318" s="1"/>
      <c r="TXB318" s="1"/>
      <c r="TXC318" s="1"/>
      <c r="TXD318" s="1"/>
      <c r="TXE318" s="1"/>
      <c r="TXF318" s="1"/>
      <c r="TXG318" s="1"/>
      <c r="TXH318" s="1"/>
      <c r="TXI318" s="1"/>
      <c r="TXJ318" s="1"/>
      <c r="TXK318" s="1"/>
      <c r="TXL318" s="1"/>
      <c r="TXM318" s="1"/>
      <c r="TXN318" s="1"/>
      <c r="TXO318" s="1"/>
      <c r="TXP318" s="1"/>
      <c r="TXQ318" s="1"/>
      <c r="TXR318" s="1"/>
      <c r="TXS318" s="1"/>
      <c r="TXT318" s="1"/>
      <c r="TXU318" s="1"/>
      <c r="TXV318" s="1"/>
      <c r="TXW318" s="1"/>
      <c r="TXX318" s="1"/>
      <c r="TXY318" s="1"/>
      <c r="TXZ318" s="1"/>
      <c r="TYA318" s="1"/>
      <c r="TYB318" s="1"/>
      <c r="TYC318" s="1"/>
      <c r="TYD318" s="1"/>
      <c r="TYE318" s="1"/>
      <c r="TYF318" s="1"/>
      <c r="TYG318" s="1"/>
      <c r="TYH318" s="1"/>
      <c r="TYI318" s="1"/>
      <c r="TYJ318" s="1"/>
      <c r="TYK318" s="1"/>
      <c r="TYL318" s="1"/>
      <c r="TYM318" s="1"/>
      <c r="TYN318" s="1"/>
      <c r="TYO318" s="1"/>
      <c r="TYP318" s="1"/>
      <c r="TYQ318" s="1"/>
      <c r="TYR318" s="1"/>
      <c r="TYS318" s="1"/>
      <c r="TYT318" s="1"/>
      <c r="TYU318" s="1"/>
      <c r="TYV318" s="1"/>
      <c r="TYW318" s="1"/>
      <c r="TYX318" s="1"/>
      <c r="TYY318" s="1"/>
      <c r="TYZ318" s="1"/>
      <c r="TZA318" s="1"/>
      <c r="TZB318" s="1"/>
      <c r="TZC318" s="1"/>
      <c r="TZD318" s="1"/>
      <c r="TZE318" s="1"/>
      <c r="TZF318" s="1"/>
      <c r="TZG318" s="1"/>
      <c r="TZH318" s="1"/>
      <c r="TZI318" s="1"/>
      <c r="TZJ318" s="1"/>
      <c r="TZK318" s="1"/>
      <c r="TZL318" s="1"/>
      <c r="TZM318" s="1"/>
      <c r="TZN318" s="1"/>
      <c r="TZO318" s="1"/>
      <c r="TZP318" s="1"/>
      <c r="TZQ318" s="1"/>
      <c r="TZR318" s="1"/>
      <c r="TZS318" s="1"/>
      <c r="TZT318" s="1"/>
      <c r="TZU318" s="1"/>
      <c r="TZV318" s="1"/>
      <c r="TZW318" s="1"/>
      <c r="TZX318" s="1"/>
      <c r="TZY318" s="1"/>
      <c r="TZZ318" s="1"/>
      <c r="UAA318" s="1"/>
      <c r="UAB318" s="1"/>
      <c r="UAC318" s="1"/>
      <c r="UAD318" s="1"/>
      <c r="UAE318" s="1"/>
      <c r="UAF318" s="1"/>
      <c r="UAG318" s="1"/>
      <c r="UAH318" s="1"/>
      <c r="UAI318" s="1"/>
      <c r="UAJ318" s="1"/>
      <c r="UAK318" s="1"/>
      <c r="UAL318" s="1"/>
      <c r="UAM318" s="1"/>
      <c r="UAN318" s="1"/>
      <c r="UAO318" s="1"/>
      <c r="UAP318" s="1"/>
      <c r="UAQ318" s="1"/>
      <c r="UAR318" s="1"/>
      <c r="UAS318" s="1"/>
      <c r="UAT318" s="1"/>
      <c r="UAU318" s="1"/>
      <c r="UAV318" s="1"/>
      <c r="UAW318" s="1"/>
      <c r="UAX318" s="1"/>
      <c r="UAY318" s="1"/>
      <c r="UAZ318" s="1"/>
      <c r="UBA318" s="1"/>
      <c r="UBB318" s="1"/>
      <c r="UBC318" s="1"/>
      <c r="UBD318" s="1"/>
      <c r="UBE318" s="1"/>
      <c r="UBF318" s="1"/>
      <c r="UBG318" s="1"/>
      <c r="UBH318" s="1"/>
      <c r="UBI318" s="1"/>
      <c r="UBJ318" s="1"/>
      <c r="UBK318" s="1"/>
      <c r="UBL318" s="1"/>
      <c r="UBM318" s="1"/>
      <c r="UBN318" s="1"/>
      <c r="UBO318" s="1"/>
      <c r="UBP318" s="1"/>
      <c r="UBQ318" s="1"/>
      <c r="UBR318" s="1"/>
      <c r="UBS318" s="1"/>
      <c r="UBT318" s="1"/>
      <c r="UBU318" s="1"/>
      <c r="UBV318" s="1"/>
      <c r="UBW318" s="1"/>
      <c r="UBX318" s="1"/>
      <c r="UBY318" s="1"/>
      <c r="UBZ318" s="1"/>
      <c r="UCA318" s="1"/>
      <c r="UCB318" s="1"/>
      <c r="UCC318" s="1"/>
      <c r="UCD318" s="1"/>
      <c r="UCE318" s="1"/>
      <c r="UCF318" s="1"/>
      <c r="UCG318" s="1"/>
      <c r="UCH318" s="1"/>
      <c r="UCI318" s="1"/>
      <c r="UCJ318" s="1"/>
      <c r="UCK318" s="1"/>
      <c r="UCL318" s="1"/>
      <c r="UCM318" s="1"/>
      <c r="UCN318" s="1"/>
      <c r="UCO318" s="1"/>
      <c r="UCP318" s="1"/>
      <c r="UCQ318" s="1"/>
      <c r="UCR318" s="1"/>
      <c r="UCS318" s="1"/>
      <c r="UCT318" s="1"/>
      <c r="UCU318" s="1"/>
      <c r="UCV318" s="1"/>
      <c r="UCW318" s="1"/>
      <c r="UCX318" s="1"/>
      <c r="UCY318" s="1"/>
      <c r="UCZ318" s="1"/>
      <c r="UDA318" s="1"/>
      <c r="UDB318" s="1"/>
      <c r="UDC318" s="1"/>
      <c r="UDD318" s="1"/>
      <c r="UDE318" s="1"/>
      <c r="UDF318" s="1"/>
      <c r="UDG318" s="1"/>
      <c r="UDH318" s="1"/>
      <c r="UDI318" s="1"/>
      <c r="UDJ318" s="1"/>
      <c r="UDK318" s="1"/>
      <c r="UDL318" s="1"/>
      <c r="UDM318" s="1"/>
      <c r="UDN318" s="1"/>
      <c r="UDO318" s="1"/>
      <c r="UDP318" s="1"/>
      <c r="UDQ318" s="1"/>
      <c r="UDR318" s="1"/>
      <c r="UDS318" s="1"/>
      <c r="UDT318" s="1"/>
      <c r="UDU318" s="1"/>
      <c r="UDV318" s="1"/>
      <c r="UDW318" s="1"/>
      <c r="UDX318" s="1"/>
      <c r="UDY318" s="1"/>
      <c r="UDZ318" s="1"/>
      <c r="UEA318" s="1"/>
      <c r="UEB318" s="1"/>
      <c r="UEC318" s="1"/>
      <c r="UED318" s="1"/>
      <c r="UEE318" s="1"/>
      <c r="UEF318" s="1"/>
      <c r="UEG318" s="1"/>
      <c r="UEH318" s="1"/>
      <c r="UEI318" s="1"/>
      <c r="UEJ318" s="1"/>
      <c r="UEK318" s="1"/>
      <c r="UEL318" s="1"/>
      <c r="UEM318" s="1"/>
      <c r="UEN318" s="1"/>
      <c r="UEO318" s="1"/>
      <c r="UEP318" s="1"/>
      <c r="UEQ318" s="1"/>
      <c r="UER318" s="1"/>
      <c r="UES318" s="1"/>
      <c r="UET318" s="1"/>
      <c r="UEU318" s="1"/>
      <c r="UEV318" s="1"/>
      <c r="UEW318" s="1"/>
      <c r="UEX318" s="1"/>
      <c r="UEY318" s="1"/>
      <c r="UEZ318" s="1"/>
      <c r="UFA318" s="1"/>
      <c r="UFB318" s="1"/>
      <c r="UFC318" s="1"/>
      <c r="UFD318" s="1"/>
      <c r="UFE318" s="1"/>
      <c r="UFF318" s="1"/>
      <c r="UFG318" s="1"/>
      <c r="UFH318" s="1"/>
      <c r="UFI318" s="1"/>
      <c r="UFJ318" s="1"/>
      <c r="UFK318" s="1"/>
      <c r="UFL318" s="1"/>
      <c r="UFM318" s="1"/>
      <c r="UFN318" s="1"/>
      <c r="UFO318" s="1"/>
      <c r="UFP318" s="1"/>
      <c r="UFQ318" s="1"/>
      <c r="UFR318" s="1"/>
      <c r="UFS318" s="1"/>
      <c r="UFT318" s="1"/>
      <c r="UFU318" s="1"/>
      <c r="UFV318" s="1"/>
      <c r="UFW318" s="1"/>
      <c r="UFX318" s="1"/>
      <c r="UFY318" s="1"/>
      <c r="UFZ318" s="1"/>
      <c r="UGA318" s="1"/>
      <c r="UGB318" s="1"/>
      <c r="UGC318" s="1"/>
      <c r="UGD318" s="1"/>
      <c r="UGE318" s="1"/>
      <c r="UGF318" s="1"/>
      <c r="UGG318" s="1"/>
      <c r="UGH318" s="1"/>
      <c r="UGI318" s="1"/>
      <c r="UGJ318" s="1"/>
      <c r="UGK318" s="1"/>
      <c r="UGL318" s="1"/>
      <c r="UGM318" s="1"/>
      <c r="UGN318" s="1"/>
      <c r="UGO318" s="1"/>
      <c r="UGP318" s="1"/>
      <c r="UGQ318" s="1"/>
      <c r="UGR318" s="1"/>
      <c r="UGS318" s="1"/>
      <c r="UGT318" s="1"/>
      <c r="UGU318" s="1"/>
      <c r="UGV318" s="1"/>
      <c r="UGW318" s="1"/>
      <c r="UGX318" s="1"/>
      <c r="UGY318" s="1"/>
      <c r="UGZ318" s="1"/>
      <c r="UHA318" s="1"/>
      <c r="UHB318" s="1"/>
      <c r="UHC318" s="1"/>
      <c r="UHD318" s="1"/>
      <c r="UHE318" s="1"/>
      <c r="UHF318" s="1"/>
      <c r="UHG318" s="1"/>
      <c r="UHH318" s="1"/>
      <c r="UHI318" s="1"/>
      <c r="UHJ318" s="1"/>
      <c r="UHK318" s="1"/>
      <c r="UHL318" s="1"/>
      <c r="UHM318" s="1"/>
      <c r="UHN318" s="1"/>
      <c r="UHO318" s="1"/>
      <c r="UHP318" s="1"/>
      <c r="UHQ318" s="1"/>
      <c r="UHR318" s="1"/>
      <c r="UHS318" s="1"/>
      <c r="UHT318" s="1"/>
      <c r="UHU318" s="1"/>
      <c r="UHV318" s="1"/>
      <c r="UHW318" s="1"/>
      <c r="UHX318" s="1"/>
      <c r="UHY318" s="1"/>
      <c r="UHZ318" s="1"/>
      <c r="UIA318" s="1"/>
      <c r="UIB318" s="1"/>
      <c r="UIC318" s="1"/>
      <c r="UID318" s="1"/>
      <c r="UIE318" s="1"/>
      <c r="UIF318" s="1"/>
      <c r="UIG318" s="1"/>
      <c r="UIH318" s="1"/>
      <c r="UII318" s="1"/>
      <c r="UIJ318" s="1"/>
      <c r="UIK318" s="1"/>
      <c r="UIL318" s="1"/>
      <c r="UIM318" s="1"/>
      <c r="UIN318" s="1"/>
      <c r="UIO318" s="1"/>
      <c r="UIP318" s="1"/>
      <c r="UIQ318" s="1"/>
      <c r="UIR318" s="1"/>
      <c r="UIS318" s="1"/>
      <c r="UIT318" s="1"/>
      <c r="UIU318" s="1"/>
      <c r="UIV318" s="1"/>
      <c r="UIW318" s="1"/>
      <c r="UIX318" s="1"/>
      <c r="UIY318" s="1"/>
      <c r="UIZ318" s="1"/>
      <c r="UJA318" s="1"/>
      <c r="UJB318" s="1"/>
      <c r="UJC318" s="1"/>
      <c r="UJD318" s="1"/>
      <c r="UJE318" s="1"/>
      <c r="UJF318" s="1"/>
      <c r="UJG318" s="1"/>
      <c r="UJH318" s="1"/>
      <c r="UJI318" s="1"/>
      <c r="UJJ318" s="1"/>
      <c r="UJK318" s="1"/>
      <c r="UJL318" s="1"/>
      <c r="UJM318" s="1"/>
      <c r="UJN318" s="1"/>
      <c r="UJO318" s="1"/>
      <c r="UJP318" s="1"/>
      <c r="UJQ318" s="1"/>
      <c r="UJR318" s="1"/>
      <c r="UJS318" s="1"/>
      <c r="UJT318" s="1"/>
      <c r="UJU318" s="1"/>
      <c r="UJV318" s="1"/>
      <c r="UJW318" s="1"/>
      <c r="UJX318" s="1"/>
      <c r="UJY318" s="1"/>
      <c r="UJZ318" s="1"/>
      <c r="UKA318" s="1"/>
      <c r="UKB318" s="1"/>
      <c r="UKC318" s="1"/>
      <c r="UKD318" s="1"/>
      <c r="UKE318" s="1"/>
      <c r="UKF318" s="1"/>
      <c r="UKG318" s="1"/>
      <c r="UKH318" s="1"/>
      <c r="UKI318" s="1"/>
      <c r="UKJ318" s="1"/>
      <c r="UKK318" s="1"/>
      <c r="UKL318" s="1"/>
      <c r="UKM318" s="1"/>
      <c r="UKN318" s="1"/>
      <c r="UKO318" s="1"/>
      <c r="UKP318" s="1"/>
      <c r="UKQ318" s="1"/>
      <c r="UKR318" s="1"/>
      <c r="UKS318" s="1"/>
      <c r="UKT318" s="1"/>
      <c r="UKU318" s="1"/>
      <c r="UKV318" s="1"/>
      <c r="UKW318" s="1"/>
      <c r="UKX318" s="1"/>
      <c r="UKY318" s="1"/>
      <c r="UKZ318" s="1"/>
      <c r="ULA318" s="1"/>
      <c r="ULB318" s="1"/>
      <c r="ULC318" s="1"/>
      <c r="ULD318" s="1"/>
      <c r="ULE318" s="1"/>
      <c r="ULF318" s="1"/>
      <c r="ULG318" s="1"/>
      <c r="ULH318" s="1"/>
      <c r="ULI318" s="1"/>
      <c r="ULJ318" s="1"/>
      <c r="ULK318" s="1"/>
      <c r="ULL318" s="1"/>
      <c r="ULM318" s="1"/>
      <c r="ULN318" s="1"/>
      <c r="ULO318" s="1"/>
      <c r="ULP318" s="1"/>
      <c r="ULQ318" s="1"/>
      <c r="ULR318" s="1"/>
      <c r="ULS318" s="1"/>
      <c r="ULT318" s="1"/>
      <c r="ULU318" s="1"/>
      <c r="ULV318" s="1"/>
      <c r="ULW318" s="1"/>
      <c r="ULX318" s="1"/>
      <c r="ULY318" s="1"/>
      <c r="ULZ318" s="1"/>
      <c r="UMA318" s="1"/>
      <c r="UMB318" s="1"/>
      <c r="UMC318" s="1"/>
      <c r="UMD318" s="1"/>
      <c r="UME318" s="1"/>
      <c r="UMF318" s="1"/>
      <c r="UMG318" s="1"/>
      <c r="UMH318" s="1"/>
      <c r="UMI318" s="1"/>
      <c r="UMJ318" s="1"/>
      <c r="UMK318" s="1"/>
      <c r="UML318" s="1"/>
      <c r="UMM318" s="1"/>
      <c r="UMN318" s="1"/>
      <c r="UMO318" s="1"/>
      <c r="UMP318" s="1"/>
      <c r="UMQ318" s="1"/>
      <c r="UMR318" s="1"/>
      <c r="UMS318" s="1"/>
      <c r="UMT318" s="1"/>
      <c r="UMU318" s="1"/>
      <c r="UMV318" s="1"/>
      <c r="UMW318" s="1"/>
      <c r="UMX318" s="1"/>
      <c r="UMY318" s="1"/>
      <c r="UMZ318" s="1"/>
      <c r="UNA318" s="1"/>
      <c r="UNB318" s="1"/>
      <c r="UNC318" s="1"/>
      <c r="UND318" s="1"/>
      <c r="UNE318" s="1"/>
      <c r="UNF318" s="1"/>
      <c r="UNG318" s="1"/>
      <c r="UNH318" s="1"/>
      <c r="UNI318" s="1"/>
      <c r="UNJ318" s="1"/>
      <c r="UNK318" s="1"/>
      <c r="UNL318" s="1"/>
      <c r="UNM318" s="1"/>
      <c r="UNN318" s="1"/>
      <c r="UNO318" s="1"/>
      <c r="UNP318" s="1"/>
      <c r="UNQ318" s="1"/>
      <c r="UNR318" s="1"/>
      <c r="UNS318" s="1"/>
      <c r="UNT318" s="1"/>
      <c r="UNU318" s="1"/>
      <c r="UNV318" s="1"/>
      <c r="UNW318" s="1"/>
      <c r="UNX318" s="1"/>
      <c r="UNY318" s="1"/>
      <c r="UNZ318" s="1"/>
      <c r="UOA318" s="1"/>
      <c r="UOB318" s="1"/>
      <c r="UOC318" s="1"/>
      <c r="UOD318" s="1"/>
      <c r="UOE318" s="1"/>
      <c r="UOF318" s="1"/>
      <c r="UOG318" s="1"/>
      <c r="UOH318" s="1"/>
      <c r="UOI318" s="1"/>
      <c r="UOJ318" s="1"/>
      <c r="UOK318" s="1"/>
      <c r="UOL318" s="1"/>
      <c r="UOM318" s="1"/>
      <c r="UON318" s="1"/>
      <c r="UOO318" s="1"/>
      <c r="UOP318" s="1"/>
      <c r="UOQ318" s="1"/>
      <c r="UOR318" s="1"/>
      <c r="UOS318" s="1"/>
      <c r="UOT318" s="1"/>
      <c r="UOU318" s="1"/>
      <c r="UOV318" s="1"/>
      <c r="UOW318" s="1"/>
      <c r="UOX318" s="1"/>
      <c r="UOY318" s="1"/>
      <c r="UOZ318" s="1"/>
      <c r="UPA318" s="1"/>
      <c r="UPB318" s="1"/>
      <c r="UPC318" s="1"/>
      <c r="UPD318" s="1"/>
      <c r="UPE318" s="1"/>
      <c r="UPF318" s="1"/>
      <c r="UPG318" s="1"/>
      <c r="UPH318" s="1"/>
      <c r="UPI318" s="1"/>
      <c r="UPJ318" s="1"/>
      <c r="UPK318" s="1"/>
      <c r="UPL318" s="1"/>
      <c r="UPM318" s="1"/>
      <c r="UPN318" s="1"/>
      <c r="UPO318" s="1"/>
      <c r="UPP318" s="1"/>
      <c r="UPQ318" s="1"/>
      <c r="UPR318" s="1"/>
      <c r="UPS318" s="1"/>
      <c r="UPT318" s="1"/>
      <c r="UPU318" s="1"/>
      <c r="UPV318" s="1"/>
      <c r="UPW318" s="1"/>
      <c r="UPX318" s="1"/>
      <c r="UPY318" s="1"/>
      <c r="UPZ318" s="1"/>
      <c r="UQA318" s="1"/>
      <c r="UQB318" s="1"/>
      <c r="UQC318" s="1"/>
      <c r="UQD318" s="1"/>
      <c r="UQE318" s="1"/>
      <c r="UQF318" s="1"/>
      <c r="UQG318" s="1"/>
      <c r="UQH318" s="1"/>
      <c r="UQI318" s="1"/>
      <c r="UQJ318" s="1"/>
      <c r="UQK318" s="1"/>
      <c r="UQL318" s="1"/>
      <c r="UQM318" s="1"/>
      <c r="UQN318" s="1"/>
      <c r="UQO318" s="1"/>
      <c r="UQP318" s="1"/>
      <c r="UQQ318" s="1"/>
      <c r="UQR318" s="1"/>
      <c r="UQS318" s="1"/>
      <c r="UQT318" s="1"/>
      <c r="UQU318" s="1"/>
      <c r="UQV318" s="1"/>
      <c r="UQW318" s="1"/>
      <c r="UQX318" s="1"/>
      <c r="UQY318" s="1"/>
      <c r="UQZ318" s="1"/>
      <c r="URA318" s="1"/>
      <c r="URB318" s="1"/>
      <c r="URC318" s="1"/>
      <c r="URD318" s="1"/>
      <c r="URE318" s="1"/>
      <c r="URF318" s="1"/>
      <c r="URG318" s="1"/>
      <c r="URH318" s="1"/>
      <c r="URI318" s="1"/>
      <c r="URJ318" s="1"/>
      <c r="URK318" s="1"/>
      <c r="URL318" s="1"/>
      <c r="URM318" s="1"/>
      <c r="URN318" s="1"/>
      <c r="URO318" s="1"/>
      <c r="URP318" s="1"/>
      <c r="URQ318" s="1"/>
      <c r="URR318" s="1"/>
      <c r="URS318" s="1"/>
      <c r="URT318" s="1"/>
      <c r="URU318" s="1"/>
      <c r="URV318" s="1"/>
      <c r="URW318" s="1"/>
      <c r="URX318" s="1"/>
      <c r="URY318" s="1"/>
      <c r="URZ318" s="1"/>
      <c r="USA318" s="1"/>
      <c r="USB318" s="1"/>
      <c r="USC318" s="1"/>
      <c r="USD318" s="1"/>
      <c r="USE318" s="1"/>
      <c r="USF318" s="1"/>
      <c r="USG318" s="1"/>
      <c r="USH318" s="1"/>
      <c r="USI318" s="1"/>
      <c r="USJ318" s="1"/>
      <c r="USK318" s="1"/>
      <c r="USL318" s="1"/>
      <c r="USM318" s="1"/>
      <c r="USN318" s="1"/>
      <c r="USO318" s="1"/>
      <c r="USP318" s="1"/>
      <c r="USQ318" s="1"/>
      <c r="USR318" s="1"/>
      <c r="USS318" s="1"/>
      <c r="UST318" s="1"/>
      <c r="USU318" s="1"/>
      <c r="USV318" s="1"/>
      <c r="USW318" s="1"/>
      <c r="USX318" s="1"/>
      <c r="USY318" s="1"/>
      <c r="USZ318" s="1"/>
      <c r="UTA318" s="1"/>
      <c r="UTB318" s="1"/>
      <c r="UTC318" s="1"/>
      <c r="UTD318" s="1"/>
      <c r="UTE318" s="1"/>
      <c r="UTF318" s="1"/>
      <c r="UTG318" s="1"/>
      <c r="UTH318" s="1"/>
      <c r="UTI318" s="1"/>
      <c r="UTJ318" s="1"/>
      <c r="UTK318" s="1"/>
      <c r="UTL318" s="1"/>
      <c r="UTM318" s="1"/>
      <c r="UTN318" s="1"/>
      <c r="UTO318" s="1"/>
      <c r="UTP318" s="1"/>
      <c r="UTQ318" s="1"/>
      <c r="UTR318" s="1"/>
      <c r="UTS318" s="1"/>
      <c r="UTT318" s="1"/>
      <c r="UTU318" s="1"/>
      <c r="UTV318" s="1"/>
      <c r="UTW318" s="1"/>
      <c r="UTX318" s="1"/>
      <c r="UTY318" s="1"/>
      <c r="UTZ318" s="1"/>
      <c r="UUA318" s="1"/>
      <c r="UUB318" s="1"/>
      <c r="UUC318" s="1"/>
      <c r="UUD318" s="1"/>
      <c r="UUE318" s="1"/>
      <c r="UUF318" s="1"/>
      <c r="UUG318" s="1"/>
      <c r="UUH318" s="1"/>
      <c r="UUI318" s="1"/>
      <c r="UUJ318" s="1"/>
      <c r="UUK318" s="1"/>
      <c r="UUL318" s="1"/>
      <c r="UUM318" s="1"/>
      <c r="UUN318" s="1"/>
      <c r="UUO318" s="1"/>
      <c r="UUP318" s="1"/>
      <c r="UUQ318" s="1"/>
      <c r="UUR318" s="1"/>
      <c r="UUS318" s="1"/>
      <c r="UUT318" s="1"/>
      <c r="UUU318" s="1"/>
      <c r="UUV318" s="1"/>
      <c r="UUW318" s="1"/>
      <c r="UUX318" s="1"/>
      <c r="UUY318" s="1"/>
      <c r="UUZ318" s="1"/>
      <c r="UVA318" s="1"/>
      <c r="UVB318" s="1"/>
      <c r="UVC318" s="1"/>
      <c r="UVD318" s="1"/>
      <c r="UVE318" s="1"/>
      <c r="UVF318" s="1"/>
      <c r="UVG318" s="1"/>
      <c r="UVH318" s="1"/>
      <c r="UVI318" s="1"/>
      <c r="UVJ318" s="1"/>
      <c r="UVK318" s="1"/>
      <c r="UVL318" s="1"/>
      <c r="UVM318" s="1"/>
      <c r="UVN318" s="1"/>
      <c r="UVO318" s="1"/>
      <c r="UVP318" s="1"/>
      <c r="UVQ318" s="1"/>
      <c r="UVR318" s="1"/>
      <c r="UVS318" s="1"/>
      <c r="UVT318" s="1"/>
      <c r="UVU318" s="1"/>
      <c r="UVV318" s="1"/>
      <c r="UVW318" s="1"/>
      <c r="UVX318" s="1"/>
      <c r="UVY318" s="1"/>
      <c r="UVZ318" s="1"/>
      <c r="UWA318" s="1"/>
      <c r="UWB318" s="1"/>
      <c r="UWC318" s="1"/>
      <c r="UWD318" s="1"/>
      <c r="UWE318" s="1"/>
      <c r="UWF318" s="1"/>
      <c r="UWG318" s="1"/>
      <c r="UWH318" s="1"/>
      <c r="UWI318" s="1"/>
      <c r="UWJ318" s="1"/>
      <c r="UWK318" s="1"/>
      <c r="UWL318" s="1"/>
      <c r="UWM318" s="1"/>
      <c r="UWN318" s="1"/>
      <c r="UWO318" s="1"/>
      <c r="UWP318" s="1"/>
      <c r="UWQ318" s="1"/>
      <c r="UWR318" s="1"/>
      <c r="UWS318" s="1"/>
      <c r="UWT318" s="1"/>
      <c r="UWU318" s="1"/>
      <c r="UWV318" s="1"/>
      <c r="UWW318" s="1"/>
      <c r="UWX318" s="1"/>
      <c r="UWY318" s="1"/>
      <c r="UWZ318" s="1"/>
      <c r="UXA318" s="1"/>
      <c r="UXB318" s="1"/>
      <c r="UXC318" s="1"/>
      <c r="UXD318" s="1"/>
      <c r="UXE318" s="1"/>
      <c r="UXF318" s="1"/>
      <c r="UXG318" s="1"/>
      <c r="UXH318" s="1"/>
      <c r="UXI318" s="1"/>
      <c r="UXJ318" s="1"/>
      <c r="UXK318" s="1"/>
      <c r="UXL318" s="1"/>
      <c r="UXM318" s="1"/>
      <c r="UXN318" s="1"/>
      <c r="UXO318" s="1"/>
      <c r="UXP318" s="1"/>
      <c r="UXQ318" s="1"/>
      <c r="UXR318" s="1"/>
      <c r="UXS318" s="1"/>
      <c r="UXT318" s="1"/>
      <c r="UXU318" s="1"/>
      <c r="UXV318" s="1"/>
      <c r="UXW318" s="1"/>
      <c r="UXX318" s="1"/>
      <c r="UXY318" s="1"/>
      <c r="UXZ318" s="1"/>
      <c r="UYA318" s="1"/>
      <c r="UYB318" s="1"/>
      <c r="UYC318" s="1"/>
      <c r="UYD318" s="1"/>
      <c r="UYE318" s="1"/>
      <c r="UYF318" s="1"/>
      <c r="UYG318" s="1"/>
      <c r="UYH318" s="1"/>
      <c r="UYI318" s="1"/>
      <c r="UYJ318" s="1"/>
      <c r="UYK318" s="1"/>
      <c r="UYL318" s="1"/>
      <c r="UYM318" s="1"/>
      <c r="UYN318" s="1"/>
      <c r="UYO318" s="1"/>
      <c r="UYP318" s="1"/>
      <c r="UYQ318" s="1"/>
      <c r="UYR318" s="1"/>
      <c r="UYS318" s="1"/>
      <c r="UYT318" s="1"/>
      <c r="UYU318" s="1"/>
      <c r="UYV318" s="1"/>
      <c r="UYW318" s="1"/>
      <c r="UYX318" s="1"/>
      <c r="UYY318" s="1"/>
      <c r="UYZ318" s="1"/>
      <c r="UZA318" s="1"/>
      <c r="UZB318" s="1"/>
      <c r="UZC318" s="1"/>
      <c r="UZD318" s="1"/>
      <c r="UZE318" s="1"/>
      <c r="UZF318" s="1"/>
      <c r="UZG318" s="1"/>
      <c r="UZH318" s="1"/>
      <c r="UZI318" s="1"/>
      <c r="UZJ318" s="1"/>
      <c r="UZK318" s="1"/>
      <c r="UZL318" s="1"/>
      <c r="UZM318" s="1"/>
      <c r="UZN318" s="1"/>
      <c r="UZO318" s="1"/>
      <c r="UZP318" s="1"/>
      <c r="UZQ318" s="1"/>
      <c r="UZR318" s="1"/>
      <c r="UZS318" s="1"/>
      <c r="UZT318" s="1"/>
      <c r="UZU318" s="1"/>
      <c r="UZV318" s="1"/>
      <c r="UZW318" s="1"/>
      <c r="UZX318" s="1"/>
      <c r="UZY318" s="1"/>
      <c r="UZZ318" s="1"/>
      <c r="VAA318" s="1"/>
      <c r="VAB318" s="1"/>
      <c r="VAC318" s="1"/>
      <c r="VAD318" s="1"/>
      <c r="VAE318" s="1"/>
      <c r="VAF318" s="1"/>
      <c r="VAG318" s="1"/>
      <c r="VAH318" s="1"/>
      <c r="VAI318" s="1"/>
      <c r="VAJ318" s="1"/>
      <c r="VAK318" s="1"/>
      <c r="VAL318" s="1"/>
      <c r="VAM318" s="1"/>
      <c r="VAN318" s="1"/>
      <c r="VAO318" s="1"/>
      <c r="VAP318" s="1"/>
      <c r="VAQ318" s="1"/>
      <c r="VAR318" s="1"/>
      <c r="VAS318" s="1"/>
      <c r="VAT318" s="1"/>
      <c r="VAU318" s="1"/>
      <c r="VAV318" s="1"/>
      <c r="VAW318" s="1"/>
      <c r="VAX318" s="1"/>
      <c r="VAY318" s="1"/>
      <c r="VAZ318" s="1"/>
      <c r="VBA318" s="1"/>
      <c r="VBB318" s="1"/>
      <c r="VBC318" s="1"/>
      <c r="VBD318" s="1"/>
      <c r="VBE318" s="1"/>
      <c r="VBF318" s="1"/>
      <c r="VBG318" s="1"/>
      <c r="VBH318" s="1"/>
      <c r="VBI318" s="1"/>
      <c r="VBJ318" s="1"/>
      <c r="VBK318" s="1"/>
      <c r="VBL318" s="1"/>
      <c r="VBM318" s="1"/>
      <c r="VBN318" s="1"/>
      <c r="VBO318" s="1"/>
      <c r="VBP318" s="1"/>
      <c r="VBQ318" s="1"/>
      <c r="VBR318" s="1"/>
      <c r="VBS318" s="1"/>
      <c r="VBT318" s="1"/>
      <c r="VBU318" s="1"/>
      <c r="VBV318" s="1"/>
      <c r="VBW318" s="1"/>
      <c r="VBX318" s="1"/>
      <c r="VBY318" s="1"/>
      <c r="VBZ318" s="1"/>
      <c r="VCA318" s="1"/>
      <c r="VCB318" s="1"/>
      <c r="VCC318" s="1"/>
      <c r="VCD318" s="1"/>
      <c r="VCE318" s="1"/>
      <c r="VCF318" s="1"/>
      <c r="VCG318" s="1"/>
      <c r="VCH318" s="1"/>
      <c r="VCI318" s="1"/>
      <c r="VCJ318" s="1"/>
      <c r="VCK318" s="1"/>
      <c r="VCL318" s="1"/>
      <c r="VCM318" s="1"/>
      <c r="VCN318" s="1"/>
      <c r="VCO318" s="1"/>
      <c r="VCP318" s="1"/>
      <c r="VCQ318" s="1"/>
      <c r="VCR318" s="1"/>
      <c r="VCS318" s="1"/>
      <c r="VCT318" s="1"/>
      <c r="VCU318" s="1"/>
      <c r="VCV318" s="1"/>
      <c r="VCW318" s="1"/>
      <c r="VCX318" s="1"/>
      <c r="VCY318" s="1"/>
      <c r="VCZ318" s="1"/>
      <c r="VDA318" s="1"/>
      <c r="VDB318" s="1"/>
      <c r="VDC318" s="1"/>
      <c r="VDD318" s="1"/>
      <c r="VDE318" s="1"/>
      <c r="VDF318" s="1"/>
      <c r="VDG318" s="1"/>
      <c r="VDH318" s="1"/>
      <c r="VDI318" s="1"/>
      <c r="VDJ318" s="1"/>
      <c r="VDK318" s="1"/>
      <c r="VDL318" s="1"/>
      <c r="VDM318" s="1"/>
      <c r="VDN318" s="1"/>
      <c r="VDO318" s="1"/>
      <c r="VDP318" s="1"/>
      <c r="VDQ318" s="1"/>
      <c r="VDR318" s="1"/>
      <c r="VDS318" s="1"/>
      <c r="VDT318" s="1"/>
      <c r="VDU318" s="1"/>
      <c r="VDV318" s="1"/>
      <c r="VDW318" s="1"/>
      <c r="VDX318" s="1"/>
      <c r="VDY318" s="1"/>
      <c r="VDZ318" s="1"/>
      <c r="VEA318" s="1"/>
      <c r="VEB318" s="1"/>
      <c r="VEC318" s="1"/>
      <c r="VED318" s="1"/>
      <c r="VEE318" s="1"/>
      <c r="VEF318" s="1"/>
      <c r="VEG318" s="1"/>
      <c r="VEH318" s="1"/>
      <c r="VEI318" s="1"/>
      <c r="VEJ318" s="1"/>
      <c r="VEK318" s="1"/>
      <c r="VEL318" s="1"/>
      <c r="VEM318" s="1"/>
      <c r="VEN318" s="1"/>
      <c r="VEO318" s="1"/>
      <c r="VEP318" s="1"/>
      <c r="VEQ318" s="1"/>
      <c r="VER318" s="1"/>
      <c r="VES318" s="1"/>
      <c r="VET318" s="1"/>
      <c r="VEU318" s="1"/>
      <c r="VEV318" s="1"/>
      <c r="VEW318" s="1"/>
      <c r="VEX318" s="1"/>
      <c r="VEY318" s="1"/>
      <c r="VEZ318" s="1"/>
      <c r="VFA318" s="1"/>
      <c r="VFB318" s="1"/>
      <c r="VFC318" s="1"/>
      <c r="VFD318" s="1"/>
      <c r="VFE318" s="1"/>
      <c r="VFF318" s="1"/>
      <c r="VFG318" s="1"/>
      <c r="VFH318" s="1"/>
      <c r="VFI318" s="1"/>
      <c r="VFJ318" s="1"/>
      <c r="VFK318" s="1"/>
      <c r="VFL318" s="1"/>
      <c r="VFM318" s="1"/>
      <c r="VFN318" s="1"/>
      <c r="VFO318" s="1"/>
      <c r="VFP318" s="1"/>
      <c r="VFQ318" s="1"/>
      <c r="VFR318" s="1"/>
      <c r="VFS318" s="1"/>
      <c r="VFT318" s="1"/>
      <c r="VFU318" s="1"/>
      <c r="VFV318" s="1"/>
      <c r="VFW318" s="1"/>
      <c r="VFX318" s="1"/>
      <c r="VFY318" s="1"/>
      <c r="VFZ318" s="1"/>
      <c r="VGA318" s="1"/>
      <c r="VGB318" s="1"/>
      <c r="VGC318" s="1"/>
      <c r="VGD318" s="1"/>
      <c r="VGE318" s="1"/>
      <c r="VGF318" s="1"/>
      <c r="VGG318" s="1"/>
      <c r="VGH318" s="1"/>
      <c r="VGI318" s="1"/>
      <c r="VGJ318" s="1"/>
      <c r="VGK318" s="1"/>
      <c r="VGL318" s="1"/>
      <c r="VGM318" s="1"/>
      <c r="VGN318" s="1"/>
      <c r="VGO318" s="1"/>
      <c r="VGP318" s="1"/>
      <c r="VGQ318" s="1"/>
      <c r="VGR318" s="1"/>
      <c r="VGS318" s="1"/>
      <c r="VGT318" s="1"/>
      <c r="VGU318" s="1"/>
      <c r="VGV318" s="1"/>
      <c r="VGW318" s="1"/>
      <c r="VGX318" s="1"/>
    </row>
    <row r="319" spans="1:15078" s="66" customForma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  <c r="IY319" s="1"/>
      <c r="IZ319" s="1"/>
      <c r="JA319" s="1"/>
      <c r="JB319" s="1"/>
      <c r="JC319" s="1"/>
      <c r="JD319" s="1"/>
      <c r="JE319" s="1"/>
      <c r="JF319" s="1"/>
      <c r="JG319" s="1"/>
      <c r="JH319" s="1"/>
      <c r="JI319" s="1"/>
      <c r="JJ319" s="1"/>
      <c r="JK319" s="1"/>
      <c r="JL319" s="1"/>
      <c r="JM319" s="1"/>
      <c r="JN319" s="1"/>
      <c r="JO319" s="1"/>
      <c r="JP319" s="1"/>
      <c r="JQ319" s="1"/>
      <c r="JR319" s="1"/>
      <c r="JS319" s="1"/>
      <c r="JT319" s="1"/>
      <c r="JU319" s="1"/>
      <c r="JV319" s="1"/>
      <c r="JW319" s="1"/>
      <c r="JX319" s="1"/>
      <c r="JY319" s="1"/>
      <c r="JZ319" s="1"/>
      <c r="KA319" s="1"/>
      <c r="KB319" s="1"/>
      <c r="KC319" s="1"/>
      <c r="KD319" s="1"/>
      <c r="KE319" s="1"/>
      <c r="KF319" s="1"/>
      <c r="KG319" s="1"/>
      <c r="KH319" s="1"/>
      <c r="KI319" s="1"/>
      <c r="KJ319" s="1"/>
      <c r="KK319" s="1"/>
      <c r="KL319" s="1"/>
      <c r="KM319" s="1"/>
      <c r="KN319" s="1"/>
      <c r="KO319" s="1"/>
      <c r="KP319" s="1"/>
      <c r="KQ319" s="1"/>
      <c r="KR319" s="1"/>
      <c r="KS319" s="1"/>
      <c r="KT319" s="1"/>
      <c r="KU319" s="1"/>
      <c r="KV319" s="1"/>
      <c r="KW319" s="1"/>
      <c r="KX319" s="1"/>
      <c r="KY319" s="1"/>
      <c r="KZ319" s="1"/>
      <c r="LA319" s="1"/>
      <c r="LB319" s="1"/>
      <c r="LC319" s="1"/>
      <c r="LD319" s="1"/>
      <c r="LE319" s="1"/>
      <c r="LF319" s="1"/>
      <c r="LG319" s="1"/>
      <c r="LH319" s="1"/>
      <c r="LI319" s="1"/>
      <c r="LJ319" s="1"/>
      <c r="LK319" s="1"/>
      <c r="LL319" s="1"/>
      <c r="LM319" s="1"/>
      <c r="LN319" s="1"/>
      <c r="LO319" s="1"/>
      <c r="LP319" s="1"/>
      <c r="LQ319" s="1"/>
      <c r="LR319" s="1"/>
      <c r="LS319" s="1"/>
      <c r="LT319" s="1"/>
      <c r="LU319" s="1"/>
      <c r="LV319" s="1"/>
      <c r="LW319" s="1"/>
      <c r="LX319" s="1"/>
      <c r="LY319" s="1"/>
      <c r="LZ319" s="1"/>
      <c r="MA319" s="1"/>
      <c r="MB319" s="1"/>
      <c r="MC319" s="1"/>
      <c r="MD319" s="1"/>
      <c r="ME319" s="1"/>
      <c r="MF319" s="1"/>
      <c r="MG319" s="1"/>
      <c r="MH319" s="1"/>
      <c r="MI319" s="1"/>
      <c r="MJ319" s="1"/>
      <c r="MK319" s="1"/>
      <c r="ML319" s="1"/>
      <c r="MM319" s="1"/>
      <c r="MN319" s="1"/>
      <c r="MO319" s="1"/>
      <c r="MP319" s="1"/>
      <c r="MQ319" s="1"/>
      <c r="MR319" s="1"/>
      <c r="MS319" s="1"/>
      <c r="MT319" s="1"/>
      <c r="MU319" s="1"/>
      <c r="MV319" s="1"/>
      <c r="MW319" s="1"/>
      <c r="MX319" s="1"/>
      <c r="MY319" s="1"/>
      <c r="MZ319" s="1"/>
      <c r="NA319" s="1"/>
      <c r="NB319" s="1"/>
      <c r="NC319" s="1"/>
      <c r="ND319" s="1"/>
      <c r="NE319" s="1"/>
      <c r="NF319" s="1"/>
      <c r="NG319" s="1"/>
      <c r="NH319" s="1"/>
      <c r="NI319" s="1"/>
      <c r="NJ319" s="1"/>
      <c r="NK319" s="1"/>
      <c r="NL319" s="1"/>
      <c r="NM319" s="1"/>
      <c r="NN319" s="1"/>
      <c r="NO319" s="1"/>
      <c r="NP319" s="1"/>
      <c r="NQ319" s="1"/>
      <c r="NR319" s="1"/>
      <c r="NS319" s="1"/>
      <c r="NT319" s="1"/>
      <c r="NU319" s="1"/>
      <c r="NV319" s="1"/>
      <c r="NW319" s="1"/>
      <c r="NX319" s="1"/>
      <c r="NY319" s="1"/>
      <c r="NZ319" s="1"/>
      <c r="OA319" s="1"/>
      <c r="OB319" s="1"/>
      <c r="OC319" s="1"/>
      <c r="OD319" s="1"/>
      <c r="OE319" s="1"/>
      <c r="OF319" s="1"/>
      <c r="OG319" s="1"/>
      <c r="OH319" s="1"/>
      <c r="OI319" s="1"/>
      <c r="OJ319" s="1"/>
      <c r="OK319" s="1"/>
      <c r="OL319" s="1"/>
      <c r="OM319" s="1"/>
      <c r="ON319" s="1"/>
      <c r="OO319" s="1"/>
      <c r="OP319" s="1"/>
      <c r="OQ319" s="1"/>
      <c r="OR319" s="1"/>
      <c r="OS319" s="1"/>
      <c r="OT319" s="1"/>
      <c r="OU319" s="1"/>
      <c r="OV319" s="1"/>
      <c r="OW319" s="1"/>
      <c r="OX319" s="1"/>
      <c r="OY319" s="1"/>
      <c r="OZ319" s="1"/>
      <c r="PA319" s="1"/>
      <c r="PB319" s="1"/>
      <c r="PC319" s="1"/>
      <c r="PD319" s="1"/>
      <c r="PE319" s="1"/>
      <c r="PF319" s="1"/>
      <c r="PG319" s="1"/>
      <c r="PH319" s="1"/>
      <c r="PI319" s="1"/>
      <c r="PJ319" s="1"/>
      <c r="PK319" s="1"/>
      <c r="PL319" s="1"/>
      <c r="PM319" s="1"/>
      <c r="PN319" s="1"/>
      <c r="PO319" s="1"/>
      <c r="PP319" s="1"/>
      <c r="PQ319" s="1"/>
      <c r="PR319" s="1"/>
      <c r="PS319" s="1"/>
      <c r="PT319" s="1"/>
      <c r="PU319" s="1"/>
      <c r="PV319" s="1"/>
      <c r="PW319" s="1"/>
      <c r="PX319" s="1"/>
      <c r="PY319" s="1"/>
      <c r="PZ319" s="1"/>
      <c r="QA319" s="1"/>
      <c r="QB319" s="1"/>
      <c r="QC319" s="1"/>
      <c r="QD319" s="1"/>
      <c r="QE319" s="1"/>
      <c r="QF319" s="1"/>
      <c r="QG319" s="1"/>
      <c r="QH319" s="1"/>
      <c r="QI319" s="1"/>
      <c r="QJ319" s="1"/>
      <c r="QK319" s="1"/>
      <c r="QL319" s="1"/>
      <c r="QM319" s="1"/>
      <c r="QN319" s="1"/>
      <c r="QO319" s="1"/>
      <c r="QP319" s="1"/>
      <c r="QQ319" s="1"/>
      <c r="QR319" s="1"/>
      <c r="QS319" s="1"/>
      <c r="QT319" s="1"/>
      <c r="QU319" s="1"/>
      <c r="QV319" s="1"/>
      <c r="QW319" s="1"/>
      <c r="QX319" s="1"/>
      <c r="QY319" s="1"/>
      <c r="QZ319" s="1"/>
      <c r="RA319" s="1"/>
      <c r="RB319" s="1"/>
      <c r="RC319" s="1"/>
      <c r="RD319" s="1"/>
      <c r="RE319" s="1"/>
      <c r="RF319" s="1"/>
      <c r="RG319" s="1"/>
      <c r="RH319" s="1"/>
      <c r="RI319" s="1"/>
      <c r="RJ319" s="1"/>
      <c r="RK319" s="1"/>
      <c r="RL319" s="1"/>
      <c r="RM319" s="1"/>
      <c r="RN319" s="1"/>
      <c r="RO319" s="1"/>
      <c r="RP319" s="1"/>
      <c r="RQ319" s="1"/>
      <c r="RR319" s="1"/>
      <c r="RS319" s="1"/>
      <c r="RT319" s="1"/>
      <c r="RU319" s="1"/>
      <c r="RV319" s="1"/>
      <c r="RW319" s="1"/>
      <c r="RX319" s="1"/>
      <c r="RY319" s="1"/>
      <c r="RZ319" s="1"/>
      <c r="SA319" s="1"/>
      <c r="SB319" s="1"/>
      <c r="SC319" s="1"/>
      <c r="SD319" s="1"/>
      <c r="SE319" s="1"/>
      <c r="SF319" s="1"/>
      <c r="SG319" s="1"/>
      <c r="SH319" s="1"/>
      <c r="SI319" s="1"/>
      <c r="SJ319" s="1"/>
      <c r="SK319" s="1"/>
      <c r="SL319" s="1"/>
      <c r="SM319" s="1"/>
      <c r="SN319" s="1"/>
      <c r="SO319" s="1"/>
      <c r="SP319" s="1"/>
      <c r="SQ319" s="1"/>
      <c r="SR319" s="1"/>
      <c r="SS319" s="1"/>
      <c r="ST319" s="1"/>
      <c r="SU319" s="1"/>
      <c r="SV319" s="1"/>
      <c r="SW319" s="1"/>
      <c r="SX319" s="1"/>
      <c r="SY319" s="1"/>
      <c r="SZ319" s="1"/>
      <c r="TA319" s="1"/>
      <c r="TB319" s="1"/>
      <c r="TC319" s="1"/>
      <c r="TD319" s="1"/>
      <c r="TE319" s="1"/>
      <c r="TF319" s="1"/>
      <c r="TG319" s="1"/>
      <c r="TH319" s="1"/>
      <c r="TI319" s="1"/>
      <c r="TJ319" s="1"/>
      <c r="TK319" s="1"/>
      <c r="TL319" s="1"/>
      <c r="TM319" s="1"/>
      <c r="TN319" s="1"/>
      <c r="TO319" s="1"/>
      <c r="TP319" s="1"/>
      <c r="TQ319" s="1"/>
      <c r="TR319" s="1"/>
      <c r="TS319" s="1"/>
      <c r="TT319" s="1"/>
      <c r="TU319" s="1"/>
      <c r="TV319" s="1"/>
      <c r="TW319" s="1"/>
      <c r="TX319" s="1"/>
      <c r="TY319" s="1"/>
      <c r="TZ319" s="1"/>
      <c r="UA319" s="1"/>
      <c r="UB319" s="1"/>
      <c r="UC319" s="1"/>
      <c r="UD319" s="1"/>
      <c r="UE319" s="1"/>
      <c r="UF319" s="1"/>
      <c r="UG319" s="1"/>
      <c r="UH319" s="1"/>
      <c r="UI319" s="1"/>
      <c r="UJ319" s="1"/>
      <c r="UK319" s="1"/>
      <c r="UL319" s="1"/>
      <c r="UM319" s="1"/>
      <c r="UN319" s="1"/>
      <c r="UO319" s="1"/>
      <c r="UP319" s="1"/>
      <c r="UQ319" s="1"/>
      <c r="UR319" s="1"/>
      <c r="US319" s="1"/>
      <c r="UT319" s="1"/>
      <c r="UU319" s="1"/>
      <c r="UV319" s="1"/>
      <c r="UW319" s="1"/>
      <c r="UX319" s="1"/>
      <c r="UY319" s="1"/>
      <c r="UZ319" s="1"/>
      <c r="VA319" s="1"/>
      <c r="VB319" s="1"/>
      <c r="VC319" s="1"/>
      <c r="VD319" s="1"/>
      <c r="VE319" s="1"/>
      <c r="VF319" s="1"/>
      <c r="VG319" s="1"/>
      <c r="VH319" s="1"/>
      <c r="VI319" s="1"/>
      <c r="VJ319" s="1"/>
      <c r="VK319" s="1"/>
      <c r="VL319" s="1"/>
      <c r="VM319" s="1"/>
      <c r="VN319" s="1"/>
      <c r="VO319" s="1"/>
      <c r="VP319" s="1"/>
      <c r="VQ319" s="1"/>
      <c r="VR319" s="1"/>
      <c r="VS319" s="1"/>
      <c r="VT319" s="1"/>
      <c r="VU319" s="1"/>
      <c r="VV319" s="1"/>
      <c r="VW319" s="1"/>
      <c r="VX319" s="1"/>
      <c r="VY319" s="1"/>
      <c r="VZ319" s="1"/>
      <c r="WA319" s="1"/>
      <c r="WB319" s="1"/>
      <c r="WC319" s="1"/>
      <c r="WD319" s="1"/>
      <c r="WE319" s="1"/>
      <c r="WF319" s="1"/>
      <c r="WG319" s="1"/>
      <c r="WH319" s="1"/>
      <c r="WI319" s="1"/>
      <c r="WJ319" s="1"/>
      <c r="WK319" s="1"/>
      <c r="WL319" s="1"/>
      <c r="WM319" s="1"/>
      <c r="WN319" s="1"/>
      <c r="WO319" s="1"/>
      <c r="WP319" s="1"/>
      <c r="WQ319" s="1"/>
      <c r="WR319" s="1"/>
      <c r="WS319" s="1"/>
      <c r="WT319" s="1"/>
      <c r="WU319" s="1"/>
      <c r="WV319" s="1"/>
      <c r="WW319" s="1"/>
      <c r="WX319" s="1"/>
      <c r="WY319" s="1"/>
      <c r="WZ319" s="1"/>
      <c r="XA319" s="1"/>
      <c r="XB319" s="1"/>
      <c r="XC319" s="1"/>
      <c r="XD319" s="1"/>
      <c r="XE319" s="1"/>
      <c r="XF319" s="1"/>
      <c r="XG319" s="1"/>
      <c r="XH319" s="1"/>
      <c r="XI319" s="1"/>
      <c r="XJ319" s="1"/>
      <c r="XK319" s="1"/>
      <c r="XL319" s="1"/>
      <c r="XM319" s="1"/>
      <c r="XN319" s="1"/>
      <c r="XO319" s="1"/>
      <c r="XP319" s="1"/>
      <c r="XQ319" s="1"/>
      <c r="XR319" s="1"/>
      <c r="XS319" s="1"/>
      <c r="XT319" s="1"/>
      <c r="XU319" s="1"/>
      <c r="XV319" s="1"/>
      <c r="XW319" s="1"/>
      <c r="XX319" s="1"/>
      <c r="XY319" s="1"/>
      <c r="XZ319" s="1"/>
      <c r="YA319" s="1"/>
      <c r="YB319" s="1"/>
      <c r="YC319" s="1"/>
      <c r="YD319" s="1"/>
      <c r="YE319" s="1"/>
      <c r="YF319" s="1"/>
      <c r="YG319" s="1"/>
      <c r="YH319" s="1"/>
      <c r="YI319" s="1"/>
      <c r="YJ319" s="1"/>
      <c r="YK319" s="1"/>
      <c r="YL319" s="1"/>
      <c r="YM319" s="1"/>
      <c r="YN319" s="1"/>
      <c r="YO319" s="1"/>
      <c r="YP319" s="1"/>
      <c r="YQ319" s="1"/>
      <c r="YR319" s="1"/>
      <c r="YS319" s="1"/>
      <c r="YT319" s="1"/>
      <c r="YU319" s="1"/>
      <c r="YV319" s="1"/>
      <c r="YW319" s="1"/>
      <c r="YX319" s="1"/>
      <c r="YY319" s="1"/>
      <c r="YZ319" s="1"/>
      <c r="ZA319" s="1"/>
      <c r="ZB319" s="1"/>
      <c r="ZC319" s="1"/>
      <c r="ZD319" s="1"/>
      <c r="ZE319" s="1"/>
      <c r="ZF319" s="1"/>
      <c r="ZG319" s="1"/>
      <c r="ZH319" s="1"/>
      <c r="ZI319" s="1"/>
      <c r="ZJ319" s="1"/>
      <c r="ZK319" s="1"/>
      <c r="ZL319" s="1"/>
      <c r="ZM319" s="1"/>
      <c r="ZN319" s="1"/>
      <c r="ZO319" s="1"/>
      <c r="ZP319" s="1"/>
      <c r="ZQ319" s="1"/>
      <c r="ZR319" s="1"/>
      <c r="ZS319" s="1"/>
      <c r="ZT319" s="1"/>
      <c r="ZU319" s="1"/>
      <c r="ZV319" s="1"/>
      <c r="ZW319" s="1"/>
      <c r="ZX319" s="1"/>
      <c r="ZY319" s="1"/>
      <c r="ZZ319" s="1"/>
      <c r="AAA319" s="1"/>
      <c r="AAB319" s="1"/>
      <c r="AAC319" s="1"/>
      <c r="AAD319" s="1"/>
      <c r="AAE319" s="1"/>
      <c r="AAF319" s="1"/>
      <c r="AAG319" s="1"/>
      <c r="AAH319" s="1"/>
      <c r="AAI319" s="1"/>
      <c r="AAJ319" s="1"/>
      <c r="AAK319" s="1"/>
      <c r="AAL319" s="1"/>
      <c r="AAM319" s="1"/>
      <c r="AAN319" s="1"/>
      <c r="AAO319" s="1"/>
      <c r="AAP319" s="1"/>
      <c r="AAQ319" s="1"/>
      <c r="AAR319" s="1"/>
      <c r="AAS319" s="1"/>
      <c r="AAT319" s="1"/>
      <c r="AAU319" s="1"/>
      <c r="AAV319" s="1"/>
      <c r="AAW319" s="1"/>
      <c r="AAX319" s="1"/>
      <c r="AAY319" s="1"/>
      <c r="AAZ319" s="1"/>
      <c r="ABA319" s="1"/>
      <c r="ABB319" s="1"/>
      <c r="ABC319" s="1"/>
      <c r="ABD319" s="1"/>
      <c r="ABE319" s="1"/>
      <c r="ABF319" s="1"/>
      <c r="ABG319" s="1"/>
      <c r="ABH319" s="1"/>
      <c r="ABI319" s="1"/>
      <c r="ABJ319" s="1"/>
      <c r="ABK319" s="1"/>
      <c r="ABL319" s="1"/>
      <c r="ABM319" s="1"/>
      <c r="ABN319" s="1"/>
      <c r="ABO319" s="1"/>
      <c r="ABP319" s="1"/>
      <c r="ABQ319" s="1"/>
      <c r="ABR319" s="1"/>
      <c r="ABS319" s="1"/>
      <c r="ABT319" s="1"/>
      <c r="ABU319" s="1"/>
      <c r="ABV319" s="1"/>
      <c r="ABW319" s="1"/>
      <c r="ABX319" s="1"/>
      <c r="ABY319" s="1"/>
      <c r="ABZ319" s="1"/>
      <c r="ACA319" s="1"/>
      <c r="ACB319" s="1"/>
      <c r="ACC319" s="1"/>
      <c r="ACD319" s="1"/>
      <c r="ACE319" s="1"/>
      <c r="ACF319" s="1"/>
      <c r="ACG319" s="1"/>
      <c r="ACH319" s="1"/>
      <c r="ACI319" s="1"/>
      <c r="ACJ319" s="1"/>
      <c r="ACK319" s="1"/>
      <c r="ACL319" s="1"/>
      <c r="ACM319" s="1"/>
      <c r="ACN319" s="1"/>
      <c r="ACO319" s="1"/>
      <c r="ACP319" s="1"/>
      <c r="ACQ319" s="1"/>
      <c r="ACR319" s="1"/>
      <c r="ACS319" s="1"/>
      <c r="ACT319" s="1"/>
      <c r="ACU319" s="1"/>
      <c r="ACV319" s="1"/>
      <c r="ACW319" s="1"/>
      <c r="ACX319" s="1"/>
      <c r="ACY319" s="1"/>
      <c r="ACZ319" s="1"/>
      <c r="ADA319" s="1"/>
      <c r="ADB319" s="1"/>
      <c r="ADC319" s="1"/>
      <c r="ADD319" s="1"/>
      <c r="ADE319" s="1"/>
      <c r="ADF319" s="1"/>
      <c r="ADG319" s="1"/>
      <c r="ADH319" s="1"/>
      <c r="ADI319" s="1"/>
      <c r="ADJ319" s="1"/>
      <c r="ADK319" s="1"/>
      <c r="ADL319" s="1"/>
      <c r="ADM319" s="1"/>
      <c r="ADN319" s="1"/>
      <c r="ADO319" s="1"/>
      <c r="ADP319" s="1"/>
      <c r="ADQ319" s="1"/>
      <c r="ADR319" s="1"/>
      <c r="ADS319" s="1"/>
      <c r="ADT319" s="1"/>
      <c r="ADU319" s="1"/>
      <c r="ADV319" s="1"/>
      <c r="ADW319" s="1"/>
      <c r="ADX319" s="1"/>
      <c r="ADY319" s="1"/>
      <c r="ADZ319" s="1"/>
      <c r="AEA319" s="1"/>
      <c r="AEB319" s="1"/>
      <c r="AEC319" s="1"/>
      <c r="AED319" s="1"/>
      <c r="AEE319" s="1"/>
      <c r="AEF319" s="1"/>
      <c r="AEG319" s="1"/>
      <c r="AEH319" s="1"/>
      <c r="AEI319" s="1"/>
      <c r="AEJ319" s="1"/>
      <c r="AEK319" s="1"/>
      <c r="AEL319" s="1"/>
      <c r="AEM319" s="1"/>
      <c r="AEN319" s="1"/>
      <c r="AEO319" s="1"/>
      <c r="AEP319" s="1"/>
      <c r="AEQ319" s="1"/>
      <c r="AER319" s="1"/>
      <c r="AES319" s="1"/>
      <c r="AET319" s="1"/>
      <c r="AEU319" s="1"/>
      <c r="AEV319" s="1"/>
      <c r="AEW319" s="1"/>
      <c r="AEX319" s="1"/>
      <c r="AEY319" s="1"/>
      <c r="AEZ319" s="1"/>
      <c r="AFA319" s="1"/>
      <c r="AFB319" s="1"/>
      <c r="AFC319" s="1"/>
      <c r="AFD319" s="1"/>
      <c r="AFE319" s="1"/>
      <c r="AFF319" s="1"/>
      <c r="AFG319" s="1"/>
      <c r="AFH319" s="1"/>
      <c r="AFI319" s="1"/>
      <c r="AFJ319" s="1"/>
      <c r="AFK319" s="1"/>
      <c r="AFL319" s="1"/>
      <c r="AFM319" s="1"/>
      <c r="AFN319" s="1"/>
      <c r="AFO319" s="1"/>
      <c r="AFP319" s="1"/>
      <c r="AFQ319" s="1"/>
      <c r="AFR319" s="1"/>
      <c r="AFS319" s="1"/>
      <c r="AFT319" s="1"/>
      <c r="AFU319" s="1"/>
      <c r="AFV319" s="1"/>
      <c r="AFW319" s="1"/>
      <c r="AFX319" s="1"/>
      <c r="AFY319" s="1"/>
      <c r="AFZ319" s="1"/>
      <c r="AGA319" s="1"/>
      <c r="AGB319" s="1"/>
      <c r="AGC319" s="1"/>
      <c r="AGD319" s="1"/>
      <c r="AGE319" s="1"/>
      <c r="AGF319" s="1"/>
      <c r="AGG319" s="1"/>
      <c r="AGH319" s="1"/>
      <c r="AGI319" s="1"/>
      <c r="AGJ319" s="1"/>
      <c r="AGK319" s="1"/>
      <c r="AGL319" s="1"/>
      <c r="AGM319" s="1"/>
      <c r="AGN319" s="1"/>
      <c r="AGO319" s="1"/>
      <c r="AGP319" s="1"/>
      <c r="AGQ319" s="1"/>
      <c r="AGR319" s="1"/>
      <c r="AGS319" s="1"/>
      <c r="AGT319" s="1"/>
      <c r="AGU319" s="1"/>
      <c r="AGV319" s="1"/>
      <c r="AGW319" s="1"/>
      <c r="AGX319" s="1"/>
      <c r="AGY319" s="1"/>
      <c r="AGZ319" s="1"/>
      <c r="AHA319" s="1"/>
      <c r="AHB319" s="1"/>
      <c r="AHC319" s="1"/>
      <c r="AHD319" s="1"/>
      <c r="AHE319" s="1"/>
      <c r="AHF319" s="1"/>
      <c r="AHG319" s="1"/>
      <c r="AHH319" s="1"/>
      <c r="AHI319" s="1"/>
      <c r="AHJ319" s="1"/>
      <c r="AHK319" s="1"/>
      <c r="AHL319" s="1"/>
      <c r="AHM319" s="1"/>
      <c r="AHN319" s="1"/>
      <c r="AHO319" s="1"/>
      <c r="AHP319" s="1"/>
      <c r="AHQ319" s="1"/>
      <c r="AHR319" s="1"/>
      <c r="AHS319" s="1"/>
      <c r="AHT319" s="1"/>
      <c r="AHU319" s="1"/>
      <c r="AHV319" s="1"/>
      <c r="AHW319" s="1"/>
      <c r="AHX319" s="1"/>
      <c r="AHY319" s="1"/>
      <c r="AHZ319" s="1"/>
      <c r="AIA319" s="1"/>
      <c r="AIB319" s="1"/>
      <c r="AIC319" s="1"/>
      <c r="AID319" s="1"/>
      <c r="AIE319" s="1"/>
      <c r="AIF319" s="1"/>
      <c r="AIG319" s="1"/>
      <c r="AIH319" s="1"/>
      <c r="AII319" s="1"/>
      <c r="AIJ319" s="1"/>
      <c r="AIK319" s="1"/>
      <c r="AIL319" s="1"/>
      <c r="AIM319" s="1"/>
      <c r="AIN319" s="1"/>
      <c r="AIO319" s="1"/>
      <c r="AIP319" s="1"/>
      <c r="AIQ319" s="1"/>
      <c r="AIR319" s="1"/>
      <c r="AIS319" s="1"/>
      <c r="AIT319" s="1"/>
      <c r="AIU319" s="1"/>
      <c r="AIV319" s="1"/>
      <c r="AIW319" s="1"/>
      <c r="AIX319" s="1"/>
      <c r="AIY319" s="1"/>
      <c r="AIZ319" s="1"/>
      <c r="AJA319" s="1"/>
      <c r="AJB319" s="1"/>
      <c r="AJC319" s="1"/>
      <c r="AJD319" s="1"/>
      <c r="AJE319" s="1"/>
      <c r="AJF319" s="1"/>
      <c r="AJG319" s="1"/>
      <c r="AJH319" s="1"/>
      <c r="AJI319" s="1"/>
      <c r="AJJ319" s="1"/>
      <c r="AJK319" s="1"/>
      <c r="AJL319" s="1"/>
      <c r="AJM319" s="1"/>
      <c r="AJN319" s="1"/>
      <c r="AJO319" s="1"/>
      <c r="AJP319" s="1"/>
      <c r="AJQ319" s="1"/>
      <c r="AJR319" s="1"/>
      <c r="AJS319" s="1"/>
      <c r="AJT319" s="1"/>
      <c r="AJU319" s="1"/>
      <c r="AJV319" s="1"/>
      <c r="AJW319" s="1"/>
      <c r="AJX319" s="1"/>
      <c r="AJY319" s="1"/>
      <c r="AJZ319" s="1"/>
      <c r="AKA319" s="1"/>
      <c r="AKB319" s="1"/>
      <c r="AKC319" s="1"/>
      <c r="AKD319" s="1"/>
      <c r="AKE319" s="1"/>
      <c r="AKF319" s="1"/>
      <c r="AKG319" s="1"/>
      <c r="AKH319" s="1"/>
      <c r="AKI319" s="1"/>
      <c r="AKJ319" s="1"/>
      <c r="AKK319" s="1"/>
      <c r="AKL319" s="1"/>
      <c r="AKM319" s="1"/>
      <c r="AKN319" s="1"/>
      <c r="AKO319" s="1"/>
      <c r="AKP319" s="1"/>
      <c r="AKQ319" s="1"/>
      <c r="AKR319" s="1"/>
      <c r="AKS319" s="1"/>
      <c r="AKT319" s="1"/>
      <c r="AKU319" s="1"/>
      <c r="AKV319" s="1"/>
      <c r="AKW319" s="1"/>
      <c r="AKX319" s="1"/>
      <c r="AKY319" s="1"/>
      <c r="AKZ319" s="1"/>
      <c r="ALA319" s="1"/>
      <c r="ALB319" s="1"/>
      <c r="ALC319" s="1"/>
      <c r="ALD319" s="1"/>
      <c r="ALE319" s="1"/>
      <c r="ALF319" s="1"/>
      <c r="ALG319" s="1"/>
      <c r="ALH319" s="1"/>
      <c r="ALI319" s="1"/>
      <c r="ALJ319" s="1"/>
      <c r="ALK319" s="1"/>
      <c r="ALL319" s="1"/>
      <c r="ALM319" s="1"/>
      <c r="ALN319" s="1"/>
      <c r="ALO319" s="1"/>
      <c r="ALP319" s="1"/>
      <c r="ALQ319" s="1"/>
      <c r="ALR319" s="1"/>
      <c r="ALS319" s="1"/>
      <c r="ALT319" s="1"/>
      <c r="ALU319" s="1"/>
      <c r="ALV319" s="1"/>
      <c r="ALW319" s="1"/>
      <c r="ALX319" s="1"/>
      <c r="ALY319" s="1"/>
      <c r="ALZ319" s="1"/>
      <c r="AMA319" s="1"/>
      <c r="AMB319" s="1"/>
      <c r="AMC319" s="1"/>
      <c r="AMD319" s="1"/>
      <c r="AME319" s="1"/>
      <c r="AMF319" s="1"/>
      <c r="AMG319" s="1"/>
      <c r="AMH319" s="1"/>
      <c r="AMI319" s="1"/>
      <c r="AMJ319" s="1"/>
      <c r="AMK319" s="1"/>
      <c r="AML319" s="1"/>
      <c r="AMM319" s="1"/>
      <c r="AMN319" s="1"/>
      <c r="AMO319" s="1"/>
      <c r="AMP319" s="1"/>
      <c r="AMQ319" s="1"/>
      <c r="AMR319" s="1"/>
      <c r="AMS319" s="1"/>
      <c r="AMT319" s="1"/>
      <c r="AMU319" s="1"/>
      <c r="AMV319" s="1"/>
      <c r="AMW319" s="1"/>
      <c r="AMX319" s="1"/>
      <c r="AMY319" s="1"/>
      <c r="AMZ319" s="1"/>
      <c r="ANA319" s="1"/>
      <c r="ANB319" s="1"/>
      <c r="ANC319" s="1"/>
      <c r="AND319" s="1"/>
      <c r="ANE319" s="1"/>
      <c r="ANF319" s="1"/>
      <c r="ANG319" s="1"/>
      <c r="ANH319" s="1"/>
      <c r="ANI319" s="1"/>
      <c r="ANJ319" s="1"/>
      <c r="ANK319" s="1"/>
      <c r="ANL319" s="1"/>
      <c r="ANM319" s="1"/>
      <c r="ANN319" s="1"/>
      <c r="ANO319" s="1"/>
      <c r="ANP319" s="1"/>
      <c r="ANQ319" s="1"/>
      <c r="ANR319" s="1"/>
      <c r="ANS319" s="1"/>
      <c r="ANT319" s="1"/>
      <c r="ANU319" s="1"/>
      <c r="ANV319" s="1"/>
      <c r="ANW319" s="1"/>
      <c r="ANX319" s="1"/>
      <c r="ANY319" s="1"/>
      <c r="ANZ319" s="1"/>
      <c r="AOA319" s="1"/>
      <c r="AOB319" s="1"/>
      <c r="AOC319" s="1"/>
      <c r="AOD319" s="1"/>
      <c r="AOE319" s="1"/>
      <c r="AOF319" s="1"/>
      <c r="AOG319" s="1"/>
      <c r="AOH319" s="1"/>
      <c r="AOI319" s="1"/>
      <c r="AOJ319" s="1"/>
      <c r="AOK319" s="1"/>
      <c r="AOL319" s="1"/>
      <c r="AOM319" s="1"/>
      <c r="AON319" s="1"/>
      <c r="AOO319" s="1"/>
      <c r="AOP319" s="1"/>
      <c r="AOQ319" s="1"/>
      <c r="AOR319" s="1"/>
      <c r="AOS319" s="1"/>
      <c r="AOT319" s="1"/>
      <c r="AOU319" s="1"/>
      <c r="AOV319" s="1"/>
      <c r="AOW319" s="1"/>
      <c r="AOX319" s="1"/>
      <c r="AOY319" s="1"/>
      <c r="AOZ319" s="1"/>
      <c r="APA319" s="1"/>
      <c r="APB319" s="1"/>
      <c r="APC319" s="1"/>
      <c r="APD319" s="1"/>
      <c r="APE319" s="1"/>
      <c r="APF319" s="1"/>
      <c r="APG319" s="1"/>
      <c r="APH319" s="1"/>
      <c r="API319" s="1"/>
      <c r="APJ319" s="1"/>
      <c r="APK319" s="1"/>
      <c r="APL319" s="1"/>
      <c r="APM319" s="1"/>
      <c r="APN319" s="1"/>
      <c r="APO319" s="1"/>
      <c r="APP319" s="1"/>
      <c r="APQ319" s="1"/>
      <c r="APR319" s="1"/>
      <c r="APS319" s="1"/>
      <c r="APT319" s="1"/>
      <c r="APU319" s="1"/>
      <c r="APV319" s="1"/>
      <c r="APW319" s="1"/>
      <c r="APX319" s="1"/>
      <c r="APY319" s="1"/>
      <c r="APZ319" s="1"/>
      <c r="AQA319" s="1"/>
      <c r="AQB319" s="1"/>
      <c r="AQC319" s="1"/>
      <c r="AQD319" s="1"/>
      <c r="AQE319" s="1"/>
      <c r="AQF319" s="1"/>
      <c r="AQG319" s="1"/>
      <c r="AQH319" s="1"/>
      <c r="AQI319" s="1"/>
      <c r="AQJ319" s="1"/>
      <c r="AQK319" s="1"/>
      <c r="AQL319" s="1"/>
      <c r="AQM319" s="1"/>
      <c r="AQN319" s="1"/>
      <c r="AQO319" s="1"/>
      <c r="AQP319" s="1"/>
      <c r="AQQ319" s="1"/>
      <c r="AQR319" s="1"/>
      <c r="AQS319" s="1"/>
      <c r="AQT319" s="1"/>
      <c r="AQU319" s="1"/>
      <c r="AQV319" s="1"/>
      <c r="AQW319" s="1"/>
      <c r="AQX319" s="1"/>
      <c r="AQY319" s="1"/>
      <c r="AQZ319" s="1"/>
      <c r="ARA319" s="1"/>
      <c r="ARB319" s="1"/>
      <c r="ARC319" s="1"/>
      <c r="ARD319" s="1"/>
      <c r="ARE319" s="1"/>
      <c r="ARF319" s="1"/>
      <c r="ARG319" s="1"/>
      <c r="ARH319" s="1"/>
      <c r="ARI319" s="1"/>
      <c r="ARJ319" s="1"/>
      <c r="ARK319" s="1"/>
      <c r="ARL319" s="1"/>
      <c r="ARM319" s="1"/>
      <c r="ARN319" s="1"/>
      <c r="ARO319" s="1"/>
      <c r="ARP319" s="1"/>
      <c r="ARQ319" s="1"/>
      <c r="ARR319" s="1"/>
      <c r="ARS319" s="1"/>
      <c r="ART319" s="1"/>
      <c r="ARU319" s="1"/>
      <c r="ARV319" s="1"/>
      <c r="ARW319" s="1"/>
      <c r="ARX319" s="1"/>
      <c r="ARY319" s="1"/>
      <c r="ARZ319" s="1"/>
      <c r="ASA319" s="1"/>
      <c r="ASB319" s="1"/>
      <c r="ASC319" s="1"/>
      <c r="ASD319" s="1"/>
      <c r="ASE319" s="1"/>
      <c r="ASF319" s="1"/>
      <c r="ASG319" s="1"/>
      <c r="ASH319" s="1"/>
      <c r="ASI319" s="1"/>
      <c r="ASJ319" s="1"/>
      <c r="ASK319" s="1"/>
      <c r="ASL319" s="1"/>
      <c r="ASM319" s="1"/>
      <c r="ASN319" s="1"/>
      <c r="ASO319" s="1"/>
      <c r="ASP319" s="1"/>
      <c r="ASQ319" s="1"/>
      <c r="ASR319" s="1"/>
      <c r="ASS319" s="1"/>
      <c r="AST319" s="1"/>
      <c r="ASU319" s="1"/>
      <c r="ASV319" s="1"/>
      <c r="ASW319" s="1"/>
      <c r="ASX319" s="1"/>
      <c r="ASY319" s="1"/>
      <c r="ASZ319" s="1"/>
      <c r="ATA319" s="1"/>
      <c r="ATB319" s="1"/>
      <c r="ATC319" s="1"/>
      <c r="ATD319" s="1"/>
      <c r="ATE319" s="1"/>
      <c r="ATF319" s="1"/>
      <c r="ATG319" s="1"/>
      <c r="ATH319" s="1"/>
      <c r="ATI319" s="1"/>
      <c r="ATJ319" s="1"/>
      <c r="ATK319" s="1"/>
      <c r="ATL319" s="1"/>
      <c r="ATM319" s="1"/>
      <c r="ATN319" s="1"/>
      <c r="ATO319" s="1"/>
      <c r="ATP319" s="1"/>
      <c r="ATQ319" s="1"/>
      <c r="ATR319" s="1"/>
      <c r="ATS319" s="1"/>
      <c r="ATT319" s="1"/>
      <c r="ATU319" s="1"/>
      <c r="ATV319" s="1"/>
      <c r="ATW319" s="1"/>
      <c r="ATX319" s="1"/>
      <c r="ATY319" s="1"/>
      <c r="ATZ319" s="1"/>
      <c r="AUA319" s="1"/>
      <c r="AUB319" s="1"/>
      <c r="AUC319" s="1"/>
      <c r="AUD319" s="1"/>
      <c r="AUE319" s="1"/>
      <c r="AUF319" s="1"/>
      <c r="AUG319" s="1"/>
      <c r="AUH319" s="1"/>
      <c r="AUI319" s="1"/>
      <c r="AUJ319" s="1"/>
      <c r="AUK319" s="1"/>
      <c r="AUL319" s="1"/>
      <c r="AUM319" s="1"/>
      <c r="AUN319" s="1"/>
      <c r="AUO319" s="1"/>
      <c r="AUP319" s="1"/>
      <c r="AUQ319" s="1"/>
      <c r="AUR319" s="1"/>
      <c r="AUS319" s="1"/>
      <c r="AUT319" s="1"/>
      <c r="AUU319" s="1"/>
      <c r="AUV319" s="1"/>
      <c r="AUW319" s="1"/>
      <c r="AUX319" s="1"/>
      <c r="AUY319" s="1"/>
      <c r="AUZ319" s="1"/>
      <c r="AVA319" s="1"/>
      <c r="AVB319" s="1"/>
      <c r="AVC319" s="1"/>
      <c r="AVD319" s="1"/>
      <c r="AVE319" s="1"/>
      <c r="AVF319" s="1"/>
      <c r="AVG319" s="1"/>
      <c r="AVH319" s="1"/>
      <c r="AVI319" s="1"/>
      <c r="AVJ319" s="1"/>
      <c r="AVK319" s="1"/>
      <c r="AVL319" s="1"/>
      <c r="AVM319" s="1"/>
      <c r="AVN319" s="1"/>
      <c r="AVO319" s="1"/>
      <c r="AVP319" s="1"/>
      <c r="AVQ319" s="1"/>
      <c r="AVR319" s="1"/>
      <c r="AVS319" s="1"/>
      <c r="AVT319" s="1"/>
      <c r="AVU319" s="1"/>
      <c r="AVV319" s="1"/>
      <c r="AVW319" s="1"/>
      <c r="AVX319" s="1"/>
      <c r="AVY319" s="1"/>
      <c r="AVZ319" s="1"/>
      <c r="AWA319" s="1"/>
      <c r="AWB319" s="1"/>
      <c r="AWC319" s="1"/>
      <c r="AWD319" s="1"/>
      <c r="AWE319" s="1"/>
      <c r="AWF319" s="1"/>
      <c r="AWG319" s="1"/>
      <c r="AWH319" s="1"/>
      <c r="AWI319" s="1"/>
      <c r="AWJ319" s="1"/>
      <c r="AWK319" s="1"/>
      <c r="AWL319" s="1"/>
      <c r="AWM319" s="1"/>
      <c r="AWN319" s="1"/>
      <c r="AWO319" s="1"/>
      <c r="AWP319" s="1"/>
      <c r="AWQ319" s="1"/>
      <c r="AWR319" s="1"/>
      <c r="AWS319" s="1"/>
      <c r="AWT319" s="1"/>
      <c r="AWU319" s="1"/>
      <c r="AWV319" s="1"/>
      <c r="AWW319" s="1"/>
      <c r="AWX319" s="1"/>
      <c r="AWY319" s="1"/>
      <c r="AWZ319" s="1"/>
      <c r="AXA319" s="1"/>
      <c r="AXB319" s="1"/>
      <c r="AXC319" s="1"/>
      <c r="AXD319" s="1"/>
      <c r="AXE319" s="1"/>
      <c r="AXF319" s="1"/>
      <c r="AXG319" s="1"/>
      <c r="AXH319" s="1"/>
      <c r="AXI319" s="1"/>
      <c r="AXJ319" s="1"/>
      <c r="AXK319" s="1"/>
      <c r="AXL319" s="1"/>
      <c r="AXM319" s="1"/>
      <c r="AXN319" s="1"/>
      <c r="AXO319" s="1"/>
      <c r="AXP319" s="1"/>
      <c r="AXQ319" s="1"/>
      <c r="AXR319" s="1"/>
      <c r="AXS319" s="1"/>
      <c r="AXT319" s="1"/>
      <c r="AXU319" s="1"/>
      <c r="AXV319" s="1"/>
      <c r="AXW319" s="1"/>
      <c r="AXX319" s="1"/>
      <c r="AXY319" s="1"/>
      <c r="AXZ319" s="1"/>
      <c r="AYA319" s="1"/>
      <c r="AYB319" s="1"/>
      <c r="AYC319" s="1"/>
      <c r="AYD319" s="1"/>
      <c r="AYE319" s="1"/>
      <c r="AYF319" s="1"/>
      <c r="AYG319" s="1"/>
      <c r="AYH319" s="1"/>
      <c r="AYI319" s="1"/>
      <c r="AYJ319" s="1"/>
      <c r="AYK319" s="1"/>
      <c r="AYL319" s="1"/>
      <c r="AYM319" s="1"/>
      <c r="AYN319" s="1"/>
      <c r="AYO319" s="1"/>
      <c r="AYP319" s="1"/>
      <c r="AYQ319" s="1"/>
      <c r="AYR319" s="1"/>
      <c r="AYS319" s="1"/>
      <c r="AYT319" s="1"/>
      <c r="AYU319" s="1"/>
      <c r="AYV319" s="1"/>
      <c r="AYW319" s="1"/>
      <c r="AYX319" s="1"/>
      <c r="AYY319" s="1"/>
      <c r="AYZ319" s="1"/>
      <c r="AZA319" s="1"/>
      <c r="AZB319" s="1"/>
      <c r="AZC319" s="1"/>
      <c r="AZD319" s="1"/>
      <c r="AZE319" s="1"/>
      <c r="AZF319" s="1"/>
      <c r="AZG319" s="1"/>
      <c r="AZH319" s="1"/>
      <c r="AZI319" s="1"/>
      <c r="AZJ319" s="1"/>
      <c r="AZK319" s="1"/>
      <c r="AZL319" s="1"/>
      <c r="AZM319" s="1"/>
      <c r="AZN319" s="1"/>
      <c r="AZO319" s="1"/>
      <c r="AZP319" s="1"/>
      <c r="AZQ319" s="1"/>
      <c r="AZR319" s="1"/>
      <c r="AZS319" s="1"/>
      <c r="AZT319" s="1"/>
      <c r="AZU319" s="1"/>
      <c r="AZV319" s="1"/>
      <c r="AZW319" s="1"/>
      <c r="AZX319" s="1"/>
      <c r="AZY319" s="1"/>
      <c r="AZZ319" s="1"/>
      <c r="BAA319" s="1"/>
      <c r="BAB319" s="1"/>
      <c r="BAC319" s="1"/>
      <c r="BAD319" s="1"/>
      <c r="BAE319" s="1"/>
      <c r="BAF319" s="1"/>
      <c r="BAG319" s="1"/>
      <c r="BAH319" s="1"/>
      <c r="BAI319" s="1"/>
      <c r="BAJ319" s="1"/>
      <c r="BAK319" s="1"/>
      <c r="BAL319" s="1"/>
      <c r="BAM319" s="1"/>
      <c r="BAN319" s="1"/>
      <c r="BAO319" s="1"/>
      <c r="BAP319" s="1"/>
      <c r="BAQ319" s="1"/>
      <c r="BAR319" s="1"/>
      <c r="BAS319" s="1"/>
      <c r="BAT319" s="1"/>
      <c r="BAU319" s="1"/>
      <c r="BAV319" s="1"/>
      <c r="BAW319" s="1"/>
      <c r="BAX319" s="1"/>
      <c r="BAY319" s="1"/>
      <c r="BAZ319" s="1"/>
      <c r="BBA319" s="1"/>
      <c r="BBB319" s="1"/>
      <c r="BBC319" s="1"/>
      <c r="BBD319" s="1"/>
      <c r="BBE319" s="1"/>
      <c r="BBF319" s="1"/>
      <c r="BBG319" s="1"/>
      <c r="BBH319" s="1"/>
      <c r="BBI319" s="1"/>
      <c r="BBJ319" s="1"/>
      <c r="BBK319" s="1"/>
      <c r="BBL319" s="1"/>
      <c r="BBM319" s="1"/>
      <c r="BBN319" s="1"/>
      <c r="BBO319" s="1"/>
      <c r="BBP319" s="1"/>
      <c r="BBQ319" s="1"/>
      <c r="BBR319" s="1"/>
      <c r="BBS319" s="1"/>
      <c r="BBT319" s="1"/>
      <c r="BBU319" s="1"/>
      <c r="BBV319" s="1"/>
      <c r="BBW319" s="1"/>
      <c r="BBX319" s="1"/>
      <c r="BBY319" s="1"/>
      <c r="BBZ319" s="1"/>
      <c r="BCA319" s="1"/>
      <c r="BCB319" s="1"/>
      <c r="BCC319" s="1"/>
      <c r="BCD319" s="1"/>
      <c r="BCE319" s="1"/>
      <c r="BCF319" s="1"/>
      <c r="BCG319" s="1"/>
      <c r="BCH319" s="1"/>
      <c r="BCI319" s="1"/>
      <c r="BCJ319" s="1"/>
      <c r="BCK319" s="1"/>
      <c r="BCL319" s="1"/>
      <c r="BCM319" s="1"/>
      <c r="BCN319" s="1"/>
      <c r="BCO319" s="1"/>
      <c r="BCP319" s="1"/>
      <c r="BCQ319" s="1"/>
      <c r="BCR319" s="1"/>
      <c r="BCS319" s="1"/>
      <c r="BCT319" s="1"/>
      <c r="BCU319" s="1"/>
      <c r="BCV319" s="1"/>
      <c r="BCW319" s="1"/>
      <c r="BCX319" s="1"/>
      <c r="BCY319" s="1"/>
      <c r="BCZ319" s="1"/>
      <c r="BDA319" s="1"/>
      <c r="BDB319" s="1"/>
      <c r="BDC319" s="1"/>
      <c r="BDD319" s="1"/>
      <c r="BDE319" s="1"/>
      <c r="BDF319" s="1"/>
      <c r="BDG319" s="1"/>
      <c r="BDH319" s="1"/>
      <c r="BDI319" s="1"/>
      <c r="BDJ319" s="1"/>
      <c r="BDK319" s="1"/>
      <c r="BDL319" s="1"/>
      <c r="BDM319" s="1"/>
      <c r="BDN319" s="1"/>
      <c r="BDO319" s="1"/>
      <c r="BDP319" s="1"/>
      <c r="BDQ319" s="1"/>
      <c r="BDR319" s="1"/>
      <c r="BDS319" s="1"/>
      <c r="BDT319" s="1"/>
      <c r="BDU319" s="1"/>
      <c r="BDV319" s="1"/>
      <c r="BDW319" s="1"/>
      <c r="BDX319" s="1"/>
      <c r="BDY319" s="1"/>
      <c r="BDZ319" s="1"/>
      <c r="BEA319" s="1"/>
      <c r="BEB319" s="1"/>
      <c r="BEC319" s="1"/>
      <c r="BED319" s="1"/>
      <c r="BEE319" s="1"/>
      <c r="BEF319" s="1"/>
      <c r="BEG319" s="1"/>
      <c r="BEH319" s="1"/>
      <c r="BEI319" s="1"/>
      <c r="BEJ319" s="1"/>
      <c r="BEK319" s="1"/>
      <c r="BEL319" s="1"/>
      <c r="BEM319" s="1"/>
      <c r="BEN319" s="1"/>
      <c r="BEO319" s="1"/>
      <c r="BEP319" s="1"/>
      <c r="BEQ319" s="1"/>
      <c r="BER319" s="1"/>
      <c r="BES319" s="1"/>
      <c r="BET319" s="1"/>
      <c r="BEU319" s="1"/>
      <c r="BEV319" s="1"/>
      <c r="BEW319" s="1"/>
      <c r="BEX319" s="1"/>
      <c r="BEY319" s="1"/>
      <c r="BEZ319" s="1"/>
      <c r="BFA319" s="1"/>
      <c r="BFB319" s="1"/>
      <c r="BFC319" s="1"/>
      <c r="BFD319" s="1"/>
      <c r="BFE319" s="1"/>
      <c r="BFF319" s="1"/>
      <c r="BFG319" s="1"/>
      <c r="BFH319" s="1"/>
      <c r="BFI319" s="1"/>
      <c r="BFJ319" s="1"/>
      <c r="BFK319" s="1"/>
      <c r="BFL319" s="1"/>
      <c r="BFM319" s="1"/>
      <c r="BFN319" s="1"/>
      <c r="BFO319" s="1"/>
      <c r="BFP319" s="1"/>
      <c r="BFQ319" s="1"/>
      <c r="BFR319" s="1"/>
      <c r="BFS319" s="1"/>
      <c r="BFT319" s="1"/>
      <c r="BFU319" s="1"/>
      <c r="BFV319" s="1"/>
      <c r="BFW319" s="1"/>
      <c r="BFX319" s="1"/>
      <c r="BFY319" s="1"/>
      <c r="BFZ319" s="1"/>
      <c r="BGA319" s="1"/>
      <c r="BGB319" s="1"/>
      <c r="BGC319" s="1"/>
      <c r="BGD319" s="1"/>
      <c r="BGE319" s="1"/>
      <c r="BGF319" s="1"/>
      <c r="BGG319" s="1"/>
      <c r="BGH319" s="1"/>
      <c r="BGI319" s="1"/>
      <c r="BGJ319" s="1"/>
      <c r="BGK319" s="1"/>
      <c r="BGL319" s="1"/>
      <c r="BGM319" s="1"/>
      <c r="BGN319" s="1"/>
      <c r="BGO319" s="1"/>
      <c r="BGP319" s="1"/>
      <c r="BGQ319" s="1"/>
      <c r="BGR319" s="1"/>
      <c r="BGS319" s="1"/>
      <c r="BGT319" s="1"/>
      <c r="BGU319" s="1"/>
      <c r="BGV319" s="1"/>
      <c r="BGW319" s="1"/>
      <c r="BGX319" s="1"/>
      <c r="BGY319" s="1"/>
      <c r="BGZ319" s="1"/>
      <c r="BHA319" s="1"/>
      <c r="BHB319" s="1"/>
      <c r="BHC319" s="1"/>
      <c r="BHD319" s="1"/>
      <c r="BHE319" s="1"/>
      <c r="BHF319" s="1"/>
      <c r="BHG319" s="1"/>
      <c r="BHH319" s="1"/>
      <c r="BHI319" s="1"/>
      <c r="BHJ319" s="1"/>
      <c r="BHK319" s="1"/>
      <c r="BHL319" s="1"/>
      <c r="BHM319" s="1"/>
      <c r="BHN319" s="1"/>
      <c r="BHO319" s="1"/>
      <c r="BHP319" s="1"/>
      <c r="BHQ319" s="1"/>
      <c r="BHR319" s="1"/>
      <c r="BHS319" s="1"/>
      <c r="BHT319" s="1"/>
      <c r="BHU319" s="1"/>
      <c r="BHV319" s="1"/>
      <c r="BHW319" s="1"/>
      <c r="BHX319" s="1"/>
      <c r="BHY319" s="1"/>
      <c r="BHZ319" s="1"/>
      <c r="BIA319" s="1"/>
      <c r="BIB319" s="1"/>
      <c r="BIC319" s="1"/>
      <c r="BID319" s="1"/>
      <c r="BIE319" s="1"/>
      <c r="BIF319" s="1"/>
      <c r="BIG319" s="1"/>
      <c r="BIH319" s="1"/>
      <c r="BII319" s="1"/>
      <c r="BIJ319" s="1"/>
      <c r="BIK319" s="1"/>
      <c r="BIL319" s="1"/>
      <c r="BIM319" s="1"/>
      <c r="BIN319" s="1"/>
      <c r="BIO319" s="1"/>
      <c r="BIP319" s="1"/>
      <c r="BIQ319" s="1"/>
      <c r="BIR319" s="1"/>
      <c r="BIS319" s="1"/>
      <c r="BIT319" s="1"/>
      <c r="BIU319" s="1"/>
      <c r="BIV319" s="1"/>
      <c r="BIW319" s="1"/>
      <c r="BIX319" s="1"/>
      <c r="BIY319" s="1"/>
      <c r="BIZ319" s="1"/>
      <c r="BJA319" s="1"/>
      <c r="BJB319" s="1"/>
      <c r="BJC319" s="1"/>
      <c r="BJD319" s="1"/>
      <c r="BJE319" s="1"/>
      <c r="BJF319" s="1"/>
      <c r="BJG319" s="1"/>
      <c r="BJH319" s="1"/>
      <c r="BJI319" s="1"/>
      <c r="BJJ319" s="1"/>
      <c r="BJK319" s="1"/>
      <c r="BJL319" s="1"/>
      <c r="BJM319" s="1"/>
      <c r="BJN319" s="1"/>
      <c r="BJO319" s="1"/>
      <c r="BJP319" s="1"/>
      <c r="BJQ319" s="1"/>
      <c r="BJR319" s="1"/>
      <c r="BJS319" s="1"/>
      <c r="BJT319" s="1"/>
      <c r="BJU319" s="1"/>
      <c r="BJV319" s="1"/>
      <c r="BJW319" s="1"/>
      <c r="BJX319" s="1"/>
      <c r="BJY319" s="1"/>
      <c r="BJZ319" s="1"/>
      <c r="BKA319" s="1"/>
      <c r="BKB319" s="1"/>
      <c r="BKC319" s="1"/>
      <c r="BKD319" s="1"/>
      <c r="BKE319" s="1"/>
      <c r="BKF319" s="1"/>
      <c r="BKG319" s="1"/>
      <c r="BKH319" s="1"/>
      <c r="BKI319" s="1"/>
      <c r="BKJ319" s="1"/>
      <c r="BKK319" s="1"/>
      <c r="BKL319" s="1"/>
      <c r="BKM319" s="1"/>
      <c r="BKN319" s="1"/>
      <c r="BKO319" s="1"/>
      <c r="BKP319" s="1"/>
      <c r="BKQ319" s="1"/>
      <c r="BKR319" s="1"/>
      <c r="BKS319" s="1"/>
      <c r="BKT319" s="1"/>
      <c r="BKU319" s="1"/>
      <c r="BKV319" s="1"/>
      <c r="BKW319" s="1"/>
      <c r="BKX319" s="1"/>
      <c r="BKY319" s="1"/>
      <c r="BKZ319" s="1"/>
      <c r="BLA319" s="1"/>
      <c r="BLB319" s="1"/>
      <c r="BLC319" s="1"/>
      <c r="BLD319" s="1"/>
      <c r="BLE319" s="1"/>
      <c r="BLF319" s="1"/>
      <c r="BLG319" s="1"/>
      <c r="BLH319" s="1"/>
      <c r="BLI319" s="1"/>
      <c r="BLJ319" s="1"/>
      <c r="BLK319" s="1"/>
      <c r="BLL319" s="1"/>
      <c r="BLM319" s="1"/>
      <c r="BLN319" s="1"/>
      <c r="BLO319" s="1"/>
      <c r="BLP319" s="1"/>
      <c r="BLQ319" s="1"/>
      <c r="BLR319" s="1"/>
      <c r="BLS319" s="1"/>
      <c r="BLT319" s="1"/>
      <c r="BLU319" s="1"/>
      <c r="BLV319" s="1"/>
      <c r="BLW319" s="1"/>
      <c r="BLX319" s="1"/>
      <c r="BLY319" s="1"/>
      <c r="BLZ319" s="1"/>
      <c r="BMA319" s="1"/>
      <c r="BMB319" s="1"/>
      <c r="BMC319" s="1"/>
      <c r="BMD319" s="1"/>
      <c r="BME319" s="1"/>
      <c r="BMF319" s="1"/>
      <c r="BMG319" s="1"/>
      <c r="BMH319" s="1"/>
      <c r="BMI319" s="1"/>
      <c r="BMJ319" s="1"/>
      <c r="BMK319" s="1"/>
      <c r="BML319" s="1"/>
      <c r="BMM319" s="1"/>
      <c r="BMN319" s="1"/>
      <c r="BMO319" s="1"/>
      <c r="BMP319" s="1"/>
      <c r="BMQ319" s="1"/>
      <c r="BMR319" s="1"/>
      <c r="BMS319" s="1"/>
      <c r="BMT319" s="1"/>
      <c r="BMU319" s="1"/>
      <c r="BMV319" s="1"/>
      <c r="BMW319" s="1"/>
      <c r="BMX319" s="1"/>
      <c r="BMY319" s="1"/>
      <c r="BMZ319" s="1"/>
      <c r="BNA319" s="1"/>
      <c r="BNB319" s="1"/>
      <c r="BNC319" s="1"/>
      <c r="BND319" s="1"/>
      <c r="BNE319" s="1"/>
      <c r="BNF319" s="1"/>
      <c r="BNG319" s="1"/>
      <c r="BNH319" s="1"/>
      <c r="BNI319" s="1"/>
      <c r="BNJ319" s="1"/>
      <c r="BNK319" s="1"/>
      <c r="BNL319" s="1"/>
      <c r="BNM319" s="1"/>
      <c r="BNN319" s="1"/>
      <c r="BNO319" s="1"/>
      <c r="BNP319" s="1"/>
      <c r="BNQ319" s="1"/>
      <c r="BNR319" s="1"/>
      <c r="BNS319" s="1"/>
      <c r="BNT319" s="1"/>
      <c r="BNU319" s="1"/>
      <c r="BNV319" s="1"/>
      <c r="BNW319" s="1"/>
      <c r="BNX319" s="1"/>
      <c r="BNY319" s="1"/>
      <c r="BNZ319" s="1"/>
      <c r="BOA319" s="1"/>
      <c r="BOB319" s="1"/>
      <c r="BOC319" s="1"/>
      <c r="BOD319" s="1"/>
      <c r="BOE319" s="1"/>
      <c r="BOF319" s="1"/>
      <c r="BOG319" s="1"/>
      <c r="BOH319" s="1"/>
      <c r="BOI319" s="1"/>
      <c r="BOJ319" s="1"/>
      <c r="BOK319" s="1"/>
      <c r="BOL319" s="1"/>
      <c r="BOM319" s="1"/>
      <c r="BON319" s="1"/>
      <c r="BOO319" s="1"/>
      <c r="BOP319" s="1"/>
      <c r="BOQ319" s="1"/>
      <c r="BOR319" s="1"/>
      <c r="BOS319" s="1"/>
      <c r="BOT319" s="1"/>
      <c r="BOU319" s="1"/>
      <c r="BOV319" s="1"/>
      <c r="BOW319" s="1"/>
      <c r="BOX319" s="1"/>
      <c r="BOY319" s="1"/>
      <c r="BOZ319" s="1"/>
      <c r="BPA319" s="1"/>
      <c r="BPB319" s="1"/>
      <c r="BPC319" s="1"/>
      <c r="BPD319" s="1"/>
      <c r="BPE319" s="1"/>
      <c r="BPF319" s="1"/>
      <c r="BPG319" s="1"/>
      <c r="BPH319" s="1"/>
      <c r="BPI319" s="1"/>
      <c r="BPJ319" s="1"/>
      <c r="BPK319" s="1"/>
      <c r="BPL319" s="1"/>
      <c r="BPM319" s="1"/>
      <c r="BPN319" s="1"/>
      <c r="BPO319" s="1"/>
      <c r="BPP319" s="1"/>
      <c r="BPQ319" s="1"/>
      <c r="BPR319" s="1"/>
      <c r="BPS319" s="1"/>
      <c r="BPT319" s="1"/>
      <c r="BPU319" s="1"/>
      <c r="BPV319" s="1"/>
      <c r="BPW319" s="1"/>
      <c r="BPX319" s="1"/>
      <c r="BPY319" s="1"/>
      <c r="BPZ319" s="1"/>
      <c r="BQA319" s="1"/>
      <c r="BQB319" s="1"/>
      <c r="BQC319" s="1"/>
      <c r="BQD319" s="1"/>
      <c r="BQE319" s="1"/>
      <c r="BQF319" s="1"/>
      <c r="BQG319" s="1"/>
      <c r="BQH319" s="1"/>
      <c r="BQI319" s="1"/>
      <c r="BQJ319" s="1"/>
      <c r="BQK319" s="1"/>
      <c r="BQL319" s="1"/>
      <c r="BQM319" s="1"/>
      <c r="BQN319" s="1"/>
      <c r="BQO319" s="1"/>
      <c r="BQP319" s="1"/>
      <c r="BQQ319" s="1"/>
      <c r="BQR319" s="1"/>
      <c r="BQS319" s="1"/>
      <c r="BQT319" s="1"/>
      <c r="BQU319" s="1"/>
      <c r="BQV319" s="1"/>
      <c r="BQW319" s="1"/>
      <c r="BQX319" s="1"/>
      <c r="BQY319" s="1"/>
      <c r="BQZ319" s="1"/>
      <c r="BRA319" s="1"/>
      <c r="BRB319" s="1"/>
      <c r="BRC319" s="1"/>
      <c r="BRD319" s="1"/>
      <c r="BRE319" s="1"/>
      <c r="BRF319" s="1"/>
      <c r="BRG319" s="1"/>
      <c r="BRH319" s="1"/>
      <c r="BRI319" s="1"/>
      <c r="BRJ319" s="1"/>
      <c r="BRK319" s="1"/>
      <c r="BRL319" s="1"/>
      <c r="BRM319" s="1"/>
      <c r="BRN319" s="1"/>
      <c r="BRO319" s="1"/>
      <c r="BRP319" s="1"/>
      <c r="BRQ319" s="1"/>
      <c r="BRR319" s="1"/>
      <c r="BRS319" s="1"/>
      <c r="BRT319" s="1"/>
      <c r="BRU319" s="1"/>
      <c r="BRV319" s="1"/>
      <c r="BRW319" s="1"/>
      <c r="BRX319" s="1"/>
      <c r="BRY319" s="1"/>
      <c r="BRZ319" s="1"/>
      <c r="BSA319" s="1"/>
      <c r="BSB319" s="1"/>
      <c r="BSC319" s="1"/>
      <c r="BSD319" s="1"/>
      <c r="BSE319" s="1"/>
      <c r="BSF319" s="1"/>
      <c r="BSG319" s="1"/>
      <c r="BSH319" s="1"/>
      <c r="BSI319" s="1"/>
      <c r="BSJ319" s="1"/>
      <c r="BSK319" s="1"/>
      <c r="BSL319" s="1"/>
      <c r="BSM319" s="1"/>
      <c r="BSN319" s="1"/>
      <c r="BSO319" s="1"/>
      <c r="BSP319" s="1"/>
      <c r="BSQ319" s="1"/>
      <c r="BSR319" s="1"/>
      <c r="BSS319" s="1"/>
      <c r="BST319" s="1"/>
      <c r="BSU319" s="1"/>
      <c r="BSV319" s="1"/>
      <c r="BSW319" s="1"/>
      <c r="BSX319" s="1"/>
      <c r="BSY319" s="1"/>
      <c r="BSZ319" s="1"/>
      <c r="BTA319" s="1"/>
      <c r="BTB319" s="1"/>
      <c r="BTC319" s="1"/>
      <c r="BTD319" s="1"/>
      <c r="BTE319" s="1"/>
      <c r="BTF319" s="1"/>
      <c r="BTG319" s="1"/>
      <c r="BTH319" s="1"/>
      <c r="BTI319" s="1"/>
      <c r="BTJ319" s="1"/>
      <c r="BTK319" s="1"/>
      <c r="BTL319" s="1"/>
      <c r="BTM319" s="1"/>
      <c r="BTN319" s="1"/>
      <c r="BTO319" s="1"/>
      <c r="BTP319" s="1"/>
      <c r="BTQ319" s="1"/>
      <c r="BTR319" s="1"/>
      <c r="BTS319" s="1"/>
      <c r="BTT319" s="1"/>
      <c r="BTU319" s="1"/>
      <c r="BTV319" s="1"/>
      <c r="BTW319" s="1"/>
      <c r="BTX319" s="1"/>
      <c r="BTY319" s="1"/>
      <c r="BTZ319" s="1"/>
      <c r="BUA319" s="1"/>
      <c r="BUB319" s="1"/>
      <c r="BUC319" s="1"/>
      <c r="BUD319" s="1"/>
      <c r="BUE319" s="1"/>
      <c r="BUF319" s="1"/>
      <c r="BUG319" s="1"/>
      <c r="BUH319" s="1"/>
      <c r="BUI319" s="1"/>
      <c r="BUJ319" s="1"/>
      <c r="BUK319" s="1"/>
      <c r="BUL319" s="1"/>
      <c r="BUM319" s="1"/>
      <c r="BUN319" s="1"/>
      <c r="BUO319" s="1"/>
      <c r="BUP319" s="1"/>
      <c r="BUQ319" s="1"/>
      <c r="BUR319" s="1"/>
      <c r="BUS319" s="1"/>
      <c r="BUT319" s="1"/>
      <c r="BUU319" s="1"/>
      <c r="BUV319" s="1"/>
      <c r="BUW319" s="1"/>
      <c r="BUX319" s="1"/>
      <c r="BUY319" s="1"/>
      <c r="BUZ319" s="1"/>
      <c r="BVA319" s="1"/>
      <c r="BVB319" s="1"/>
      <c r="BVC319" s="1"/>
      <c r="BVD319" s="1"/>
      <c r="BVE319" s="1"/>
      <c r="BVF319" s="1"/>
      <c r="BVG319" s="1"/>
      <c r="BVH319" s="1"/>
      <c r="BVI319" s="1"/>
      <c r="BVJ319" s="1"/>
      <c r="BVK319" s="1"/>
      <c r="BVL319" s="1"/>
      <c r="BVM319" s="1"/>
      <c r="BVN319" s="1"/>
      <c r="BVO319" s="1"/>
      <c r="BVP319" s="1"/>
      <c r="BVQ319" s="1"/>
      <c r="BVR319" s="1"/>
      <c r="BVS319" s="1"/>
      <c r="BVT319" s="1"/>
      <c r="BVU319" s="1"/>
      <c r="BVV319" s="1"/>
      <c r="BVW319" s="1"/>
      <c r="BVX319" s="1"/>
      <c r="BVY319" s="1"/>
      <c r="BVZ319" s="1"/>
      <c r="BWA319" s="1"/>
      <c r="BWB319" s="1"/>
      <c r="BWC319" s="1"/>
      <c r="BWD319" s="1"/>
      <c r="BWE319" s="1"/>
      <c r="BWF319" s="1"/>
      <c r="BWG319" s="1"/>
      <c r="BWH319" s="1"/>
      <c r="BWI319" s="1"/>
      <c r="BWJ319" s="1"/>
      <c r="BWK319" s="1"/>
      <c r="BWL319" s="1"/>
      <c r="BWM319" s="1"/>
      <c r="BWN319" s="1"/>
      <c r="BWO319" s="1"/>
      <c r="BWP319" s="1"/>
      <c r="BWQ319" s="1"/>
      <c r="BWR319" s="1"/>
      <c r="BWS319" s="1"/>
      <c r="BWT319" s="1"/>
      <c r="BWU319" s="1"/>
      <c r="BWV319" s="1"/>
      <c r="BWW319" s="1"/>
      <c r="BWX319" s="1"/>
      <c r="BWY319" s="1"/>
      <c r="BWZ319" s="1"/>
      <c r="BXA319" s="1"/>
      <c r="BXB319" s="1"/>
      <c r="BXC319" s="1"/>
      <c r="BXD319" s="1"/>
      <c r="BXE319" s="1"/>
      <c r="BXF319" s="1"/>
      <c r="BXG319" s="1"/>
      <c r="BXH319" s="1"/>
      <c r="BXI319" s="1"/>
      <c r="BXJ319" s="1"/>
      <c r="BXK319" s="1"/>
      <c r="BXL319" s="1"/>
      <c r="BXM319" s="1"/>
      <c r="BXN319" s="1"/>
      <c r="BXO319" s="1"/>
      <c r="BXP319" s="1"/>
      <c r="BXQ319" s="1"/>
      <c r="BXR319" s="1"/>
      <c r="BXS319" s="1"/>
      <c r="BXT319" s="1"/>
      <c r="BXU319" s="1"/>
      <c r="BXV319" s="1"/>
      <c r="BXW319" s="1"/>
      <c r="BXX319" s="1"/>
      <c r="BXY319" s="1"/>
      <c r="BXZ319" s="1"/>
      <c r="BYA319" s="1"/>
      <c r="BYB319" s="1"/>
      <c r="BYC319" s="1"/>
      <c r="BYD319" s="1"/>
      <c r="BYE319" s="1"/>
      <c r="BYF319" s="1"/>
      <c r="BYG319" s="1"/>
      <c r="BYH319" s="1"/>
      <c r="BYI319" s="1"/>
      <c r="BYJ319" s="1"/>
      <c r="BYK319" s="1"/>
      <c r="BYL319" s="1"/>
      <c r="BYM319" s="1"/>
      <c r="BYN319" s="1"/>
      <c r="BYO319" s="1"/>
      <c r="BYP319" s="1"/>
      <c r="BYQ319" s="1"/>
      <c r="BYR319" s="1"/>
      <c r="BYS319" s="1"/>
      <c r="BYT319" s="1"/>
      <c r="BYU319" s="1"/>
      <c r="BYV319" s="1"/>
      <c r="BYW319" s="1"/>
      <c r="BYX319" s="1"/>
      <c r="BYY319" s="1"/>
      <c r="BYZ319" s="1"/>
      <c r="BZA319" s="1"/>
      <c r="BZB319" s="1"/>
      <c r="BZC319" s="1"/>
      <c r="BZD319" s="1"/>
      <c r="BZE319" s="1"/>
      <c r="BZF319" s="1"/>
      <c r="BZG319" s="1"/>
      <c r="BZH319" s="1"/>
      <c r="BZI319" s="1"/>
      <c r="BZJ319" s="1"/>
      <c r="BZK319" s="1"/>
      <c r="BZL319" s="1"/>
      <c r="BZM319" s="1"/>
      <c r="BZN319" s="1"/>
      <c r="BZO319" s="1"/>
      <c r="BZP319" s="1"/>
      <c r="BZQ319" s="1"/>
      <c r="BZR319" s="1"/>
      <c r="BZS319" s="1"/>
      <c r="BZT319" s="1"/>
      <c r="BZU319" s="1"/>
      <c r="BZV319" s="1"/>
      <c r="BZW319" s="1"/>
      <c r="BZX319" s="1"/>
      <c r="BZY319" s="1"/>
      <c r="BZZ319" s="1"/>
      <c r="CAA319" s="1"/>
      <c r="CAB319" s="1"/>
      <c r="CAC319" s="1"/>
      <c r="CAD319" s="1"/>
      <c r="CAE319" s="1"/>
      <c r="CAF319" s="1"/>
      <c r="CAG319" s="1"/>
      <c r="CAH319" s="1"/>
      <c r="CAI319" s="1"/>
      <c r="CAJ319" s="1"/>
      <c r="CAK319" s="1"/>
      <c r="CAL319" s="1"/>
      <c r="CAM319" s="1"/>
      <c r="CAN319" s="1"/>
      <c r="CAO319" s="1"/>
      <c r="CAP319" s="1"/>
      <c r="CAQ319" s="1"/>
      <c r="CAR319" s="1"/>
      <c r="CAS319" s="1"/>
      <c r="CAT319" s="1"/>
      <c r="CAU319" s="1"/>
      <c r="CAV319" s="1"/>
      <c r="CAW319" s="1"/>
      <c r="CAX319" s="1"/>
      <c r="CAY319" s="1"/>
      <c r="CAZ319" s="1"/>
      <c r="CBA319" s="1"/>
      <c r="CBB319" s="1"/>
      <c r="CBC319" s="1"/>
      <c r="CBD319" s="1"/>
      <c r="CBE319" s="1"/>
      <c r="CBF319" s="1"/>
      <c r="CBG319" s="1"/>
      <c r="CBH319" s="1"/>
      <c r="CBI319" s="1"/>
      <c r="CBJ319" s="1"/>
      <c r="CBK319" s="1"/>
      <c r="CBL319" s="1"/>
      <c r="CBM319" s="1"/>
      <c r="CBN319" s="1"/>
      <c r="CBO319" s="1"/>
      <c r="CBP319" s="1"/>
      <c r="CBQ319" s="1"/>
      <c r="CBR319" s="1"/>
      <c r="CBS319" s="1"/>
      <c r="CBT319" s="1"/>
      <c r="CBU319" s="1"/>
      <c r="CBV319" s="1"/>
      <c r="CBW319" s="1"/>
      <c r="CBX319" s="1"/>
      <c r="CBY319" s="1"/>
      <c r="CBZ319" s="1"/>
      <c r="CCA319" s="1"/>
      <c r="CCB319" s="1"/>
      <c r="CCC319" s="1"/>
      <c r="CCD319" s="1"/>
      <c r="CCE319" s="1"/>
      <c r="CCF319" s="1"/>
      <c r="CCG319" s="1"/>
      <c r="CCH319" s="1"/>
      <c r="CCI319" s="1"/>
      <c r="CCJ319" s="1"/>
      <c r="CCK319" s="1"/>
      <c r="CCL319" s="1"/>
      <c r="CCM319" s="1"/>
      <c r="CCN319" s="1"/>
      <c r="CCO319" s="1"/>
      <c r="CCP319" s="1"/>
      <c r="CCQ319" s="1"/>
      <c r="CCR319" s="1"/>
      <c r="CCS319" s="1"/>
      <c r="CCT319" s="1"/>
      <c r="CCU319" s="1"/>
      <c r="CCV319" s="1"/>
      <c r="CCW319" s="1"/>
      <c r="CCX319" s="1"/>
      <c r="CCY319" s="1"/>
      <c r="CCZ319" s="1"/>
      <c r="CDA319" s="1"/>
      <c r="CDB319" s="1"/>
      <c r="CDC319" s="1"/>
      <c r="CDD319" s="1"/>
      <c r="CDE319" s="1"/>
      <c r="CDF319" s="1"/>
      <c r="CDG319" s="1"/>
      <c r="CDH319" s="1"/>
      <c r="CDI319" s="1"/>
      <c r="CDJ319" s="1"/>
      <c r="CDK319" s="1"/>
      <c r="CDL319" s="1"/>
      <c r="CDM319" s="1"/>
      <c r="CDN319" s="1"/>
      <c r="CDO319" s="1"/>
      <c r="CDP319" s="1"/>
      <c r="CDQ319" s="1"/>
      <c r="CDR319" s="1"/>
      <c r="CDS319" s="1"/>
      <c r="CDT319" s="1"/>
      <c r="CDU319" s="1"/>
      <c r="CDV319" s="1"/>
      <c r="CDW319" s="1"/>
      <c r="CDX319" s="1"/>
      <c r="CDY319" s="1"/>
      <c r="CDZ319" s="1"/>
      <c r="CEA319" s="1"/>
      <c r="CEB319" s="1"/>
      <c r="CEC319" s="1"/>
      <c r="CED319" s="1"/>
      <c r="CEE319" s="1"/>
      <c r="CEF319" s="1"/>
      <c r="CEG319" s="1"/>
      <c r="CEH319" s="1"/>
      <c r="CEI319" s="1"/>
      <c r="CEJ319" s="1"/>
      <c r="CEK319" s="1"/>
      <c r="CEL319" s="1"/>
      <c r="CEM319" s="1"/>
      <c r="CEN319" s="1"/>
      <c r="CEO319" s="1"/>
      <c r="CEP319" s="1"/>
      <c r="CEQ319" s="1"/>
      <c r="CER319" s="1"/>
      <c r="CES319" s="1"/>
      <c r="CET319" s="1"/>
      <c r="CEU319" s="1"/>
      <c r="CEV319" s="1"/>
      <c r="CEW319" s="1"/>
      <c r="CEX319" s="1"/>
      <c r="CEY319" s="1"/>
      <c r="CEZ319" s="1"/>
      <c r="CFA319" s="1"/>
      <c r="CFB319" s="1"/>
      <c r="CFC319" s="1"/>
      <c r="CFD319" s="1"/>
      <c r="CFE319" s="1"/>
      <c r="CFF319" s="1"/>
      <c r="CFG319" s="1"/>
      <c r="CFH319" s="1"/>
      <c r="CFI319" s="1"/>
      <c r="CFJ319" s="1"/>
      <c r="CFK319" s="1"/>
      <c r="CFL319" s="1"/>
      <c r="CFM319" s="1"/>
      <c r="CFN319" s="1"/>
      <c r="CFO319" s="1"/>
      <c r="CFP319" s="1"/>
      <c r="CFQ319" s="1"/>
      <c r="CFR319" s="1"/>
      <c r="CFS319" s="1"/>
      <c r="CFT319" s="1"/>
      <c r="CFU319" s="1"/>
      <c r="CFV319" s="1"/>
      <c r="CFW319" s="1"/>
      <c r="CFX319" s="1"/>
      <c r="CFY319" s="1"/>
      <c r="CFZ319" s="1"/>
      <c r="CGA319" s="1"/>
      <c r="CGB319" s="1"/>
      <c r="CGC319" s="1"/>
      <c r="CGD319" s="1"/>
      <c r="CGE319" s="1"/>
      <c r="CGF319" s="1"/>
      <c r="CGG319" s="1"/>
      <c r="CGH319" s="1"/>
      <c r="CGI319" s="1"/>
      <c r="CGJ319" s="1"/>
      <c r="CGK319" s="1"/>
      <c r="CGL319" s="1"/>
      <c r="CGM319" s="1"/>
      <c r="CGN319" s="1"/>
      <c r="CGO319" s="1"/>
      <c r="CGP319" s="1"/>
      <c r="CGQ319" s="1"/>
      <c r="CGR319" s="1"/>
      <c r="CGS319" s="1"/>
      <c r="CGT319" s="1"/>
      <c r="CGU319" s="1"/>
      <c r="CGV319" s="1"/>
      <c r="CGW319" s="1"/>
      <c r="CGX319" s="1"/>
      <c r="CGY319" s="1"/>
      <c r="CGZ319" s="1"/>
      <c r="CHA319" s="1"/>
      <c r="CHB319" s="1"/>
      <c r="CHC319" s="1"/>
      <c r="CHD319" s="1"/>
      <c r="CHE319" s="1"/>
      <c r="CHF319" s="1"/>
      <c r="CHG319" s="1"/>
      <c r="CHH319" s="1"/>
      <c r="CHI319" s="1"/>
      <c r="CHJ319" s="1"/>
      <c r="CHK319" s="1"/>
      <c r="CHL319" s="1"/>
      <c r="CHM319" s="1"/>
      <c r="CHN319" s="1"/>
      <c r="CHO319" s="1"/>
      <c r="CHP319" s="1"/>
      <c r="CHQ319" s="1"/>
      <c r="CHR319" s="1"/>
      <c r="CHS319" s="1"/>
      <c r="CHT319" s="1"/>
      <c r="CHU319" s="1"/>
      <c r="CHV319" s="1"/>
      <c r="CHW319" s="1"/>
      <c r="CHX319" s="1"/>
      <c r="CHY319" s="1"/>
      <c r="CHZ319" s="1"/>
      <c r="CIA319" s="1"/>
      <c r="CIB319" s="1"/>
      <c r="CIC319" s="1"/>
      <c r="CID319" s="1"/>
      <c r="CIE319" s="1"/>
      <c r="CIF319" s="1"/>
      <c r="CIG319" s="1"/>
      <c r="CIH319" s="1"/>
      <c r="CII319" s="1"/>
      <c r="CIJ319" s="1"/>
      <c r="CIK319" s="1"/>
      <c r="CIL319" s="1"/>
      <c r="CIM319" s="1"/>
      <c r="CIN319" s="1"/>
      <c r="CIO319" s="1"/>
      <c r="CIP319" s="1"/>
      <c r="CIQ319" s="1"/>
      <c r="CIR319" s="1"/>
      <c r="CIS319" s="1"/>
      <c r="CIT319" s="1"/>
      <c r="CIU319" s="1"/>
      <c r="CIV319" s="1"/>
      <c r="CIW319" s="1"/>
      <c r="CIX319" s="1"/>
      <c r="CIY319" s="1"/>
      <c r="CIZ319" s="1"/>
      <c r="CJA319" s="1"/>
      <c r="CJB319" s="1"/>
      <c r="CJC319" s="1"/>
      <c r="CJD319" s="1"/>
      <c r="CJE319" s="1"/>
      <c r="CJF319" s="1"/>
      <c r="CJG319" s="1"/>
      <c r="CJH319" s="1"/>
      <c r="CJI319" s="1"/>
      <c r="CJJ319" s="1"/>
      <c r="CJK319" s="1"/>
      <c r="CJL319" s="1"/>
      <c r="CJM319" s="1"/>
      <c r="CJN319" s="1"/>
      <c r="CJO319" s="1"/>
      <c r="CJP319" s="1"/>
      <c r="CJQ319" s="1"/>
      <c r="CJR319" s="1"/>
      <c r="CJS319" s="1"/>
      <c r="CJT319" s="1"/>
      <c r="CJU319" s="1"/>
      <c r="CJV319" s="1"/>
      <c r="CJW319" s="1"/>
      <c r="CJX319" s="1"/>
      <c r="CJY319" s="1"/>
      <c r="CJZ319" s="1"/>
      <c r="CKA319" s="1"/>
      <c r="CKB319" s="1"/>
      <c r="CKC319" s="1"/>
      <c r="CKD319" s="1"/>
      <c r="CKE319" s="1"/>
      <c r="CKF319" s="1"/>
      <c r="CKG319" s="1"/>
      <c r="CKH319" s="1"/>
      <c r="CKI319" s="1"/>
      <c r="CKJ319" s="1"/>
      <c r="CKK319" s="1"/>
      <c r="CKL319" s="1"/>
      <c r="CKM319" s="1"/>
      <c r="CKN319" s="1"/>
      <c r="CKO319" s="1"/>
      <c r="CKP319" s="1"/>
      <c r="CKQ319" s="1"/>
      <c r="CKR319" s="1"/>
      <c r="CKS319" s="1"/>
      <c r="CKT319" s="1"/>
      <c r="CKU319" s="1"/>
      <c r="CKV319" s="1"/>
      <c r="CKW319" s="1"/>
      <c r="CKX319" s="1"/>
      <c r="CKY319" s="1"/>
      <c r="CKZ319" s="1"/>
      <c r="CLA319" s="1"/>
      <c r="CLB319" s="1"/>
      <c r="CLC319" s="1"/>
      <c r="CLD319" s="1"/>
      <c r="CLE319" s="1"/>
      <c r="CLF319" s="1"/>
      <c r="CLG319" s="1"/>
      <c r="CLH319" s="1"/>
      <c r="CLI319" s="1"/>
      <c r="CLJ319" s="1"/>
      <c r="CLK319" s="1"/>
      <c r="CLL319" s="1"/>
      <c r="CLM319" s="1"/>
      <c r="CLN319" s="1"/>
      <c r="CLO319" s="1"/>
      <c r="CLP319" s="1"/>
      <c r="CLQ319" s="1"/>
      <c r="CLR319" s="1"/>
      <c r="CLS319" s="1"/>
      <c r="CLT319" s="1"/>
      <c r="CLU319" s="1"/>
      <c r="CLV319" s="1"/>
      <c r="CLW319" s="1"/>
      <c r="CLX319" s="1"/>
      <c r="CLY319" s="1"/>
      <c r="CLZ319" s="1"/>
      <c r="CMA319" s="1"/>
      <c r="CMB319" s="1"/>
      <c r="CMC319" s="1"/>
      <c r="CMD319" s="1"/>
      <c r="CME319" s="1"/>
      <c r="CMF319" s="1"/>
      <c r="CMG319" s="1"/>
      <c r="CMH319" s="1"/>
      <c r="CMI319" s="1"/>
      <c r="CMJ319" s="1"/>
      <c r="CMK319" s="1"/>
      <c r="CML319" s="1"/>
      <c r="CMM319" s="1"/>
      <c r="CMN319" s="1"/>
      <c r="CMO319" s="1"/>
      <c r="CMP319" s="1"/>
      <c r="CMQ319" s="1"/>
      <c r="CMR319" s="1"/>
      <c r="CMS319" s="1"/>
      <c r="CMT319" s="1"/>
      <c r="CMU319" s="1"/>
      <c r="CMV319" s="1"/>
      <c r="CMW319" s="1"/>
      <c r="CMX319" s="1"/>
      <c r="CMY319" s="1"/>
      <c r="CMZ319" s="1"/>
      <c r="CNA319" s="1"/>
      <c r="CNB319" s="1"/>
      <c r="CNC319" s="1"/>
      <c r="CND319" s="1"/>
      <c r="CNE319" s="1"/>
      <c r="CNF319" s="1"/>
      <c r="CNG319" s="1"/>
      <c r="CNH319" s="1"/>
      <c r="CNI319" s="1"/>
      <c r="CNJ319" s="1"/>
      <c r="CNK319" s="1"/>
      <c r="CNL319" s="1"/>
      <c r="CNM319" s="1"/>
      <c r="CNN319" s="1"/>
      <c r="CNO319" s="1"/>
      <c r="CNP319" s="1"/>
      <c r="CNQ319" s="1"/>
      <c r="CNR319" s="1"/>
      <c r="CNS319" s="1"/>
      <c r="CNT319" s="1"/>
      <c r="CNU319" s="1"/>
      <c r="CNV319" s="1"/>
      <c r="CNW319" s="1"/>
      <c r="CNX319" s="1"/>
      <c r="CNY319" s="1"/>
      <c r="CNZ319" s="1"/>
      <c r="COA319" s="1"/>
      <c r="COB319" s="1"/>
      <c r="COC319" s="1"/>
      <c r="COD319" s="1"/>
      <c r="COE319" s="1"/>
      <c r="COF319" s="1"/>
      <c r="COG319" s="1"/>
      <c r="COH319" s="1"/>
      <c r="COI319" s="1"/>
      <c r="COJ319" s="1"/>
      <c r="COK319" s="1"/>
      <c r="COL319" s="1"/>
      <c r="COM319" s="1"/>
      <c r="CON319" s="1"/>
      <c r="COO319" s="1"/>
      <c r="COP319" s="1"/>
      <c r="COQ319" s="1"/>
      <c r="COR319" s="1"/>
      <c r="COS319" s="1"/>
      <c r="COT319" s="1"/>
      <c r="COU319" s="1"/>
      <c r="COV319" s="1"/>
      <c r="COW319" s="1"/>
      <c r="COX319" s="1"/>
      <c r="COY319" s="1"/>
      <c r="COZ319" s="1"/>
      <c r="CPA319" s="1"/>
      <c r="CPB319" s="1"/>
      <c r="CPC319" s="1"/>
      <c r="CPD319" s="1"/>
      <c r="CPE319" s="1"/>
      <c r="CPF319" s="1"/>
      <c r="CPG319" s="1"/>
      <c r="CPH319" s="1"/>
      <c r="CPI319" s="1"/>
      <c r="CPJ319" s="1"/>
      <c r="CPK319" s="1"/>
      <c r="CPL319" s="1"/>
      <c r="CPM319" s="1"/>
      <c r="CPN319" s="1"/>
      <c r="CPO319" s="1"/>
      <c r="CPP319" s="1"/>
      <c r="CPQ319" s="1"/>
      <c r="CPR319" s="1"/>
      <c r="CPS319" s="1"/>
      <c r="CPT319" s="1"/>
      <c r="CPU319" s="1"/>
      <c r="CPV319" s="1"/>
      <c r="CPW319" s="1"/>
      <c r="CPX319" s="1"/>
      <c r="CPY319" s="1"/>
      <c r="CPZ319" s="1"/>
      <c r="CQA319" s="1"/>
      <c r="CQB319" s="1"/>
      <c r="CQC319" s="1"/>
      <c r="CQD319" s="1"/>
      <c r="CQE319" s="1"/>
      <c r="CQF319" s="1"/>
      <c r="CQG319" s="1"/>
      <c r="CQH319" s="1"/>
      <c r="CQI319" s="1"/>
      <c r="CQJ319" s="1"/>
      <c r="CQK319" s="1"/>
      <c r="CQL319" s="1"/>
      <c r="CQM319" s="1"/>
      <c r="CQN319" s="1"/>
      <c r="CQO319" s="1"/>
      <c r="CQP319" s="1"/>
      <c r="CQQ319" s="1"/>
      <c r="CQR319" s="1"/>
      <c r="CQS319" s="1"/>
      <c r="CQT319" s="1"/>
      <c r="CQU319" s="1"/>
      <c r="CQV319" s="1"/>
      <c r="CQW319" s="1"/>
      <c r="CQX319" s="1"/>
      <c r="CQY319" s="1"/>
      <c r="CQZ319" s="1"/>
      <c r="CRA319" s="1"/>
      <c r="CRB319" s="1"/>
      <c r="CRC319" s="1"/>
      <c r="CRD319" s="1"/>
      <c r="CRE319" s="1"/>
      <c r="CRF319" s="1"/>
      <c r="CRG319" s="1"/>
      <c r="CRH319" s="1"/>
      <c r="CRI319" s="1"/>
      <c r="CRJ319" s="1"/>
      <c r="CRK319" s="1"/>
      <c r="CRL319" s="1"/>
      <c r="CRM319" s="1"/>
      <c r="CRN319" s="1"/>
      <c r="CRO319" s="1"/>
      <c r="CRP319" s="1"/>
      <c r="CRQ319" s="1"/>
      <c r="CRR319" s="1"/>
      <c r="CRS319" s="1"/>
      <c r="CRT319" s="1"/>
      <c r="CRU319" s="1"/>
      <c r="CRV319" s="1"/>
      <c r="CRW319" s="1"/>
      <c r="CRX319" s="1"/>
      <c r="CRY319" s="1"/>
      <c r="CRZ319" s="1"/>
      <c r="CSA319" s="1"/>
      <c r="CSB319" s="1"/>
      <c r="CSC319" s="1"/>
      <c r="CSD319" s="1"/>
      <c r="CSE319" s="1"/>
      <c r="CSF319" s="1"/>
      <c r="CSG319" s="1"/>
      <c r="CSH319" s="1"/>
      <c r="CSI319" s="1"/>
      <c r="CSJ319" s="1"/>
      <c r="CSK319" s="1"/>
      <c r="CSL319" s="1"/>
      <c r="CSM319" s="1"/>
      <c r="CSN319" s="1"/>
      <c r="CSO319" s="1"/>
      <c r="CSP319" s="1"/>
      <c r="CSQ319" s="1"/>
      <c r="CSR319" s="1"/>
      <c r="CSS319" s="1"/>
      <c r="CST319" s="1"/>
      <c r="CSU319" s="1"/>
      <c r="CSV319" s="1"/>
      <c r="CSW319" s="1"/>
      <c r="CSX319" s="1"/>
      <c r="CSY319" s="1"/>
      <c r="CSZ319" s="1"/>
      <c r="CTA319" s="1"/>
      <c r="CTB319" s="1"/>
      <c r="CTC319" s="1"/>
      <c r="CTD319" s="1"/>
      <c r="CTE319" s="1"/>
      <c r="CTF319" s="1"/>
      <c r="CTG319" s="1"/>
      <c r="CTH319" s="1"/>
      <c r="CTI319" s="1"/>
      <c r="CTJ319" s="1"/>
      <c r="CTK319" s="1"/>
      <c r="CTL319" s="1"/>
      <c r="CTM319" s="1"/>
      <c r="CTN319" s="1"/>
      <c r="CTO319" s="1"/>
      <c r="CTP319" s="1"/>
      <c r="CTQ319" s="1"/>
      <c r="CTR319" s="1"/>
      <c r="CTS319" s="1"/>
      <c r="CTT319" s="1"/>
      <c r="CTU319" s="1"/>
      <c r="CTV319" s="1"/>
      <c r="CTW319" s="1"/>
      <c r="CTX319" s="1"/>
      <c r="CTY319" s="1"/>
      <c r="CTZ319" s="1"/>
      <c r="CUA319" s="1"/>
      <c r="CUB319" s="1"/>
      <c r="CUC319" s="1"/>
      <c r="CUD319" s="1"/>
      <c r="CUE319" s="1"/>
      <c r="CUF319" s="1"/>
      <c r="CUG319" s="1"/>
      <c r="CUH319" s="1"/>
      <c r="CUI319" s="1"/>
      <c r="CUJ319" s="1"/>
      <c r="CUK319" s="1"/>
      <c r="CUL319" s="1"/>
      <c r="CUM319" s="1"/>
      <c r="CUN319" s="1"/>
      <c r="CUO319" s="1"/>
      <c r="CUP319" s="1"/>
      <c r="CUQ319" s="1"/>
      <c r="CUR319" s="1"/>
      <c r="CUS319" s="1"/>
      <c r="CUT319" s="1"/>
      <c r="CUU319" s="1"/>
      <c r="CUV319" s="1"/>
      <c r="CUW319" s="1"/>
      <c r="CUX319" s="1"/>
      <c r="CUY319" s="1"/>
      <c r="CUZ319" s="1"/>
      <c r="CVA319" s="1"/>
      <c r="CVB319" s="1"/>
      <c r="CVC319" s="1"/>
      <c r="CVD319" s="1"/>
      <c r="CVE319" s="1"/>
      <c r="CVF319" s="1"/>
      <c r="CVG319" s="1"/>
      <c r="CVH319" s="1"/>
      <c r="CVI319" s="1"/>
      <c r="CVJ319" s="1"/>
      <c r="CVK319" s="1"/>
      <c r="CVL319" s="1"/>
      <c r="CVM319" s="1"/>
      <c r="CVN319" s="1"/>
      <c r="CVO319" s="1"/>
      <c r="CVP319" s="1"/>
      <c r="CVQ319" s="1"/>
      <c r="CVR319" s="1"/>
      <c r="CVS319" s="1"/>
      <c r="CVT319" s="1"/>
      <c r="CVU319" s="1"/>
      <c r="CVV319" s="1"/>
      <c r="CVW319" s="1"/>
      <c r="CVX319" s="1"/>
      <c r="CVY319" s="1"/>
      <c r="CVZ319" s="1"/>
      <c r="CWA319" s="1"/>
      <c r="CWB319" s="1"/>
      <c r="CWC319" s="1"/>
      <c r="CWD319" s="1"/>
      <c r="CWE319" s="1"/>
      <c r="CWF319" s="1"/>
      <c r="CWG319" s="1"/>
      <c r="CWH319" s="1"/>
      <c r="CWI319" s="1"/>
      <c r="CWJ319" s="1"/>
      <c r="CWK319" s="1"/>
      <c r="CWL319" s="1"/>
      <c r="CWM319" s="1"/>
      <c r="CWN319" s="1"/>
      <c r="CWO319" s="1"/>
      <c r="CWP319" s="1"/>
      <c r="CWQ319" s="1"/>
      <c r="CWR319" s="1"/>
      <c r="CWS319" s="1"/>
      <c r="CWT319" s="1"/>
      <c r="CWU319" s="1"/>
      <c r="CWV319" s="1"/>
      <c r="CWW319" s="1"/>
      <c r="CWX319" s="1"/>
      <c r="CWY319" s="1"/>
      <c r="CWZ319" s="1"/>
      <c r="CXA319" s="1"/>
      <c r="CXB319" s="1"/>
      <c r="CXC319" s="1"/>
      <c r="CXD319" s="1"/>
      <c r="CXE319" s="1"/>
      <c r="CXF319" s="1"/>
      <c r="CXG319" s="1"/>
      <c r="CXH319" s="1"/>
      <c r="CXI319" s="1"/>
      <c r="CXJ319" s="1"/>
      <c r="CXK319" s="1"/>
      <c r="CXL319" s="1"/>
      <c r="CXM319" s="1"/>
      <c r="CXN319" s="1"/>
      <c r="CXO319" s="1"/>
      <c r="CXP319" s="1"/>
      <c r="CXQ319" s="1"/>
      <c r="CXR319" s="1"/>
      <c r="CXS319" s="1"/>
      <c r="CXT319" s="1"/>
      <c r="CXU319" s="1"/>
      <c r="CXV319" s="1"/>
      <c r="CXW319" s="1"/>
      <c r="CXX319" s="1"/>
      <c r="CXY319" s="1"/>
      <c r="CXZ319" s="1"/>
      <c r="CYA319" s="1"/>
      <c r="CYB319" s="1"/>
      <c r="CYC319" s="1"/>
      <c r="CYD319" s="1"/>
      <c r="CYE319" s="1"/>
      <c r="CYF319" s="1"/>
      <c r="CYG319" s="1"/>
      <c r="CYH319" s="1"/>
      <c r="CYI319" s="1"/>
      <c r="CYJ319" s="1"/>
      <c r="CYK319" s="1"/>
      <c r="CYL319" s="1"/>
      <c r="CYM319" s="1"/>
      <c r="CYN319" s="1"/>
      <c r="CYO319" s="1"/>
      <c r="CYP319" s="1"/>
      <c r="CYQ319" s="1"/>
      <c r="CYR319" s="1"/>
      <c r="CYS319" s="1"/>
      <c r="CYT319" s="1"/>
      <c r="CYU319" s="1"/>
      <c r="CYV319" s="1"/>
      <c r="CYW319" s="1"/>
      <c r="CYX319" s="1"/>
      <c r="CYY319" s="1"/>
      <c r="CYZ319" s="1"/>
      <c r="CZA319" s="1"/>
      <c r="CZB319" s="1"/>
      <c r="CZC319" s="1"/>
      <c r="CZD319" s="1"/>
      <c r="CZE319" s="1"/>
      <c r="CZF319" s="1"/>
      <c r="CZG319" s="1"/>
      <c r="CZH319" s="1"/>
      <c r="CZI319" s="1"/>
      <c r="CZJ319" s="1"/>
      <c r="CZK319" s="1"/>
      <c r="CZL319" s="1"/>
      <c r="CZM319" s="1"/>
      <c r="CZN319" s="1"/>
      <c r="CZO319" s="1"/>
      <c r="CZP319" s="1"/>
      <c r="CZQ319" s="1"/>
      <c r="CZR319" s="1"/>
      <c r="CZS319" s="1"/>
      <c r="CZT319" s="1"/>
      <c r="CZU319" s="1"/>
      <c r="CZV319" s="1"/>
      <c r="CZW319" s="1"/>
      <c r="CZX319" s="1"/>
      <c r="CZY319" s="1"/>
      <c r="CZZ319" s="1"/>
      <c r="DAA319" s="1"/>
      <c r="DAB319" s="1"/>
      <c r="DAC319" s="1"/>
      <c r="DAD319" s="1"/>
      <c r="DAE319" s="1"/>
      <c r="DAF319" s="1"/>
      <c r="DAG319" s="1"/>
      <c r="DAH319" s="1"/>
      <c r="DAI319" s="1"/>
      <c r="DAJ319" s="1"/>
      <c r="DAK319" s="1"/>
      <c r="DAL319" s="1"/>
      <c r="DAM319" s="1"/>
      <c r="DAN319" s="1"/>
      <c r="DAO319" s="1"/>
      <c r="DAP319" s="1"/>
      <c r="DAQ319" s="1"/>
      <c r="DAR319" s="1"/>
      <c r="DAS319" s="1"/>
      <c r="DAT319" s="1"/>
      <c r="DAU319" s="1"/>
      <c r="DAV319" s="1"/>
      <c r="DAW319" s="1"/>
      <c r="DAX319" s="1"/>
      <c r="DAY319" s="1"/>
      <c r="DAZ319" s="1"/>
      <c r="DBA319" s="1"/>
      <c r="DBB319" s="1"/>
      <c r="DBC319" s="1"/>
      <c r="DBD319" s="1"/>
      <c r="DBE319" s="1"/>
      <c r="DBF319" s="1"/>
      <c r="DBG319" s="1"/>
      <c r="DBH319" s="1"/>
      <c r="DBI319" s="1"/>
      <c r="DBJ319" s="1"/>
      <c r="DBK319" s="1"/>
      <c r="DBL319" s="1"/>
      <c r="DBM319" s="1"/>
      <c r="DBN319" s="1"/>
      <c r="DBO319" s="1"/>
      <c r="DBP319" s="1"/>
      <c r="DBQ319" s="1"/>
      <c r="DBR319" s="1"/>
      <c r="DBS319" s="1"/>
      <c r="DBT319" s="1"/>
      <c r="DBU319" s="1"/>
      <c r="DBV319" s="1"/>
      <c r="DBW319" s="1"/>
      <c r="DBX319" s="1"/>
      <c r="DBY319" s="1"/>
      <c r="DBZ319" s="1"/>
      <c r="DCA319" s="1"/>
      <c r="DCB319" s="1"/>
      <c r="DCC319" s="1"/>
      <c r="DCD319" s="1"/>
      <c r="DCE319" s="1"/>
      <c r="DCF319" s="1"/>
      <c r="DCG319" s="1"/>
      <c r="DCH319" s="1"/>
      <c r="DCI319" s="1"/>
      <c r="DCJ319" s="1"/>
      <c r="DCK319" s="1"/>
      <c r="DCL319" s="1"/>
      <c r="DCM319" s="1"/>
      <c r="DCN319" s="1"/>
      <c r="DCO319" s="1"/>
      <c r="DCP319" s="1"/>
      <c r="DCQ319" s="1"/>
      <c r="DCR319" s="1"/>
      <c r="DCS319" s="1"/>
      <c r="DCT319" s="1"/>
      <c r="DCU319" s="1"/>
      <c r="DCV319" s="1"/>
      <c r="DCW319" s="1"/>
      <c r="DCX319" s="1"/>
      <c r="DCY319" s="1"/>
      <c r="DCZ319" s="1"/>
      <c r="DDA319" s="1"/>
      <c r="DDB319" s="1"/>
      <c r="DDC319" s="1"/>
      <c r="DDD319" s="1"/>
      <c r="DDE319" s="1"/>
      <c r="DDF319" s="1"/>
      <c r="DDG319" s="1"/>
      <c r="DDH319" s="1"/>
      <c r="DDI319" s="1"/>
      <c r="DDJ319" s="1"/>
      <c r="DDK319" s="1"/>
      <c r="DDL319" s="1"/>
      <c r="DDM319" s="1"/>
      <c r="DDN319" s="1"/>
      <c r="DDO319" s="1"/>
      <c r="DDP319" s="1"/>
      <c r="DDQ319" s="1"/>
      <c r="DDR319" s="1"/>
      <c r="DDS319" s="1"/>
      <c r="DDT319" s="1"/>
      <c r="DDU319" s="1"/>
      <c r="DDV319" s="1"/>
      <c r="DDW319" s="1"/>
      <c r="DDX319" s="1"/>
      <c r="DDY319" s="1"/>
      <c r="DDZ319" s="1"/>
      <c r="DEA319" s="1"/>
      <c r="DEB319" s="1"/>
      <c r="DEC319" s="1"/>
      <c r="DED319" s="1"/>
      <c r="DEE319" s="1"/>
      <c r="DEF319" s="1"/>
      <c r="DEG319" s="1"/>
      <c r="DEH319" s="1"/>
      <c r="DEI319" s="1"/>
      <c r="DEJ319" s="1"/>
      <c r="DEK319" s="1"/>
      <c r="DEL319" s="1"/>
      <c r="DEM319" s="1"/>
      <c r="DEN319" s="1"/>
      <c r="DEO319" s="1"/>
      <c r="DEP319" s="1"/>
      <c r="DEQ319" s="1"/>
      <c r="DER319" s="1"/>
      <c r="DES319" s="1"/>
      <c r="DET319" s="1"/>
      <c r="DEU319" s="1"/>
      <c r="DEV319" s="1"/>
      <c r="DEW319" s="1"/>
      <c r="DEX319" s="1"/>
      <c r="DEY319" s="1"/>
      <c r="DEZ319" s="1"/>
      <c r="DFA319" s="1"/>
      <c r="DFB319" s="1"/>
      <c r="DFC319" s="1"/>
      <c r="DFD319" s="1"/>
      <c r="DFE319" s="1"/>
      <c r="DFF319" s="1"/>
      <c r="DFG319" s="1"/>
      <c r="DFH319" s="1"/>
      <c r="DFI319" s="1"/>
      <c r="DFJ319" s="1"/>
      <c r="DFK319" s="1"/>
      <c r="DFL319" s="1"/>
      <c r="DFM319" s="1"/>
      <c r="DFN319" s="1"/>
      <c r="DFO319" s="1"/>
      <c r="DFP319" s="1"/>
      <c r="DFQ319" s="1"/>
      <c r="DFR319" s="1"/>
      <c r="DFS319" s="1"/>
      <c r="DFT319" s="1"/>
      <c r="DFU319" s="1"/>
      <c r="DFV319" s="1"/>
      <c r="DFW319" s="1"/>
      <c r="DFX319" s="1"/>
      <c r="DFY319" s="1"/>
      <c r="DFZ319" s="1"/>
      <c r="DGA319" s="1"/>
      <c r="DGB319" s="1"/>
      <c r="DGC319" s="1"/>
      <c r="DGD319" s="1"/>
      <c r="DGE319" s="1"/>
      <c r="DGF319" s="1"/>
      <c r="DGG319" s="1"/>
      <c r="DGH319" s="1"/>
      <c r="DGI319" s="1"/>
      <c r="DGJ319" s="1"/>
      <c r="DGK319" s="1"/>
      <c r="DGL319" s="1"/>
      <c r="DGM319" s="1"/>
      <c r="DGN319" s="1"/>
      <c r="DGO319" s="1"/>
      <c r="DGP319" s="1"/>
      <c r="DGQ319" s="1"/>
      <c r="DGR319" s="1"/>
      <c r="DGS319" s="1"/>
      <c r="DGT319" s="1"/>
      <c r="DGU319" s="1"/>
      <c r="DGV319" s="1"/>
      <c r="DGW319" s="1"/>
      <c r="DGX319" s="1"/>
      <c r="DGY319" s="1"/>
      <c r="DGZ319" s="1"/>
      <c r="DHA319" s="1"/>
      <c r="DHB319" s="1"/>
      <c r="DHC319" s="1"/>
      <c r="DHD319" s="1"/>
      <c r="DHE319" s="1"/>
      <c r="DHF319" s="1"/>
      <c r="DHG319" s="1"/>
      <c r="DHH319" s="1"/>
      <c r="DHI319" s="1"/>
      <c r="DHJ319" s="1"/>
      <c r="DHK319" s="1"/>
      <c r="DHL319" s="1"/>
      <c r="DHM319" s="1"/>
      <c r="DHN319" s="1"/>
      <c r="DHO319" s="1"/>
      <c r="DHP319" s="1"/>
      <c r="DHQ319" s="1"/>
      <c r="DHR319" s="1"/>
      <c r="DHS319" s="1"/>
      <c r="DHT319" s="1"/>
      <c r="DHU319" s="1"/>
      <c r="DHV319" s="1"/>
      <c r="DHW319" s="1"/>
      <c r="DHX319" s="1"/>
      <c r="DHY319" s="1"/>
      <c r="DHZ319" s="1"/>
      <c r="DIA319" s="1"/>
      <c r="DIB319" s="1"/>
      <c r="DIC319" s="1"/>
      <c r="DID319" s="1"/>
      <c r="DIE319" s="1"/>
      <c r="DIF319" s="1"/>
      <c r="DIG319" s="1"/>
      <c r="DIH319" s="1"/>
      <c r="DII319" s="1"/>
      <c r="DIJ319" s="1"/>
      <c r="DIK319" s="1"/>
      <c r="DIL319" s="1"/>
      <c r="DIM319" s="1"/>
      <c r="DIN319" s="1"/>
      <c r="DIO319" s="1"/>
      <c r="DIP319" s="1"/>
      <c r="DIQ319" s="1"/>
      <c r="DIR319" s="1"/>
      <c r="DIS319" s="1"/>
      <c r="DIT319" s="1"/>
      <c r="DIU319" s="1"/>
      <c r="DIV319" s="1"/>
      <c r="DIW319" s="1"/>
      <c r="DIX319" s="1"/>
      <c r="DIY319" s="1"/>
      <c r="DIZ319" s="1"/>
      <c r="DJA319" s="1"/>
      <c r="DJB319" s="1"/>
      <c r="DJC319" s="1"/>
      <c r="DJD319" s="1"/>
      <c r="DJE319" s="1"/>
      <c r="DJF319" s="1"/>
      <c r="DJG319" s="1"/>
      <c r="DJH319" s="1"/>
      <c r="DJI319" s="1"/>
      <c r="DJJ319" s="1"/>
      <c r="DJK319" s="1"/>
      <c r="DJL319" s="1"/>
      <c r="DJM319" s="1"/>
      <c r="DJN319" s="1"/>
      <c r="DJO319" s="1"/>
      <c r="DJP319" s="1"/>
      <c r="DJQ319" s="1"/>
      <c r="DJR319" s="1"/>
      <c r="DJS319" s="1"/>
      <c r="DJT319" s="1"/>
      <c r="DJU319" s="1"/>
      <c r="DJV319" s="1"/>
      <c r="DJW319" s="1"/>
      <c r="DJX319" s="1"/>
      <c r="DJY319" s="1"/>
      <c r="DJZ319" s="1"/>
      <c r="DKA319" s="1"/>
      <c r="DKB319" s="1"/>
      <c r="DKC319" s="1"/>
      <c r="DKD319" s="1"/>
      <c r="DKE319" s="1"/>
      <c r="DKF319" s="1"/>
      <c r="DKG319" s="1"/>
      <c r="DKH319" s="1"/>
      <c r="DKI319" s="1"/>
      <c r="DKJ319" s="1"/>
      <c r="DKK319" s="1"/>
      <c r="DKL319" s="1"/>
      <c r="DKM319" s="1"/>
      <c r="DKN319" s="1"/>
      <c r="DKO319" s="1"/>
      <c r="DKP319" s="1"/>
      <c r="DKQ319" s="1"/>
      <c r="DKR319" s="1"/>
      <c r="DKS319" s="1"/>
      <c r="DKT319" s="1"/>
      <c r="DKU319" s="1"/>
      <c r="DKV319" s="1"/>
      <c r="DKW319" s="1"/>
      <c r="DKX319" s="1"/>
      <c r="DKY319" s="1"/>
      <c r="DKZ319" s="1"/>
      <c r="DLA319" s="1"/>
      <c r="DLB319" s="1"/>
      <c r="DLC319" s="1"/>
      <c r="DLD319" s="1"/>
      <c r="DLE319" s="1"/>
      <c r="DLF319" s="1"/>
      <c r="DLG319" s="1"/>
      <c r="DLH319" s="1"/>
      <c r="DLI319" s="1"/>
      <c r="DLJ319" s="1"/>
      <c r="DLK319" s="1"/>
      <c r="DLL319" s="1"/>
      <c r="DLM319" s="1"/>
      <c r="DLN319" s="1"/>
      <c r="DLO319" s="1"/>
      <c r="DLP319" s="1"/>
      <c r="DLQ319" s="1"/>
      <c r="DLR319" s="1"/>
      <c r="DLS319" s="1"/>
      <c r="DLT319" s="1"/>
      <c r="DLU319" s="1"/>
      <c r="DLV319" s="1"/>
      <c r="DLW319" s="1"/>
      <c r="DLX319" s="1"/>
      <c r="DLY319" s="1"/>
      <c r="DLZ319" s="1"/>
      <c r="DMA319" s="1"/>
      <c r="DMB319" s="1"/>
      <c r="DMC319" s="1"/>
      <c r="DMD319" s="1"/>
      <c r="DME319" s="1"/>
      <c r="DMF319" s="1"/>
      <c r="DMG319" s="1"/>
      <c r="DMH319" s="1"/>
      <c r="DMI319" s="1"/>
      <c r="DMJ319" s="1"/>
      <c r="DMK319" s="1"/>
      <c r="DML319" s="1"/>
      <c r="DMM319" s="1"/>
      <c r="DMN319" s="1"/>
      <c r="DMO319" s="1"/>
      <c r="DMP319" s="1"/>
      <c r="DMQ319" s="1"/>
      <c r="DMR319" s="1"/>
      <c r="DMS319" s="1"/>
      <c r="DMT319" s="1"/>
      <c r="DMU319" s="1"/>
      <c r="DMV319" s="1"/>
      <c r="DMW319" s="1"/>
      <c r="DMX319" s="1"/>
      <c r="DMY319" s="1"/>
      <c r="DMZ319" s="1"/>
      <c r="DNA319" s="1"/>
      <c r="DNB319" s="1"/>
      <c r="DNC319" s="1"/>
      <c r="DND319" s="1"/>
      <c r="DNE319" s="1"/>
      <c r="DNF319" s="1"/>
      <c r="DNG319" s="1"/>
      <c r="DNH319" s="1"/>
      <c r="DNI319" s="1"/>
      <c r="DNJ319" s="1"/>
      <c r="DNK319" s="1"/>
      <c r="DNL319" s="1"/>
      <c r="DNM319" s="1"/>
      <c r="DNN319" s="1"/>
      <c r="DNO319" s="1"/>
      <c r="DNP319" s="1"/>
      <c r="DNQ319" s="1"/>
      <c r="DNR319" s="1"/>
      <c r="DNS319" s="1"/>
      <c r="DNT319" s="1"/>
      <c r="DNU319" s="1"/>
      <c r="DNV319" s="1"/>
      <c r="DNW319" s="1"/>
      <c r="DNX319" s="1"/>
      <c r="DNY319" s="1"/>
      <c r="DNZ319" s="1"/>
      <c r="DOA319" s="1"/>
      <c r="DOB319" s="1"/>
      <c r="DOC319" s="1"/>
      <c r="DOD319" s="1"/>
      <c r="DOE319" s="1"/>
      <c r="DOF319" s="1"/>
      <c r="DOG319" s="1"/>
      <c r="DOH319" s="1"/>
      <c r="DOI319" s="1"/>
      <c r="DOJ319" s="1"/>
      <c r="DOK319" s="1"/>
      <c r="DOL319" s="1"/>
      <c r="DOM319" s="1"/>
      <c r="DON319" s="1"/>
      <c r="DOO319" s="1"/>
      <c r="DOP319" s="1"/>
      <c r="DOQ319" s="1"/>
      <c r="DOR319" s="1"/>
      <c r="DOS319" s="1"/>
      <c r="DOT319" s="1"/>
      <c r="DOU319" s="1"/>
      <c r="DOV319" s="1"/>
      <c r="DOW319" s="1"/>
      <c r="DOX319" s="1"/>
      <c r="DOY319" s="1"/>
      <c r="DOZ319" s="1"/>
      <c r="DPA319" s="1"/>
      <c r="DPB319" s="1"/>
      <c r="DPC319" s="1"/>
      <c r="DPD319" s="1"/>
      <c r="DPE319" s="1"/>
      <c r="DPF319" s="1"/>
      <c r="DPG319" s="1"/>
      <c r="DPH319" s="1"/>
      <c r="DPI319" s="1"/>
      <c r="DPJ319" s="1"/>
      <c r="DPK319" s="1"/>
      <c r="DPL319" s="1"/>
      <c r="DPM319" s="1"/>
      <c r="DPN319" s="1"/>
      <c r="DPO319" s="1"/>
      <c r="DPP319" s="1"/>
      <c r="DPQ319" s="1"/>
      <c r="DPR319" s="1"/>
      <c r="DPS319" s="1"/>
      <c r="DPT319" s="1"/>
      <c r="DPU319" s="1"/>
      <c r="DPV319" s="1"/>
      <c r="DPW319" s="1"/>
      <c r="DPX319" s="1"/>
      <c r="DPY319" s="1"/>
      <c r="DPZ319" s="1"/>
      <c r="DQA319" s="1"/>
      <c r="DQB319" s="1"/>
      <c r="DQC319" s="1"/>
      <c r="DQD319" s="1"/>
      <c r="DQE319" s="1"/>
      <c r="DQF319" s="1"/>
      <c r="DQG319" s="1"/>
      <c r="DQH319" s="1"/>
      <c r="DQI319" s="1"/>
      <c r="DQJ319" s="1"/>
      <c r="DQK319" s="1"/>
      <c r="DQL319" s="1"/>
      <c r="DQM319" s="1"/>
      <c r="DQN319" s="1"/>
      <c r="DQO319" s="1"/>
      <c r="DQP319" s="1"/>
      <c r="DQQ319" s="1"/>
      <c r="DQR319" s="1"/>
      <c r="DQS319" s="1"/>
      <c r="DQT319" s="1"/>
      <c r="DQU319" s="1"/>
      <c r="DQV319" s="1"/>
      <c r="DQW319" s="1"/>
      <c r="DQX319" s="1"/>
      <c r="DQY319" s="1"/>
      <c r="DQZ319" s="1"/>
      <c r="DRA319" s="1"/>
      <c r="DRB319" s="1"/>
      <c r="DRC319" s="1"/>
      <c r="DRD319" s="1"/>
      <c r="DRE319" s="1"/>
      <c r="DRF319" s="1"/>
      <c r="DRG319" s="1"/>
      <c r="DRH319" s="1"/>
      <c r="DRI319" s="1"/>
      <c r="DRJ319" s="1"/>
      <c r="DRK319" s="1"/>
      <c r="DRL319" s="1"/>
      <c r="DRM319" s="1"/>
      <c r="DRN319" s="1"/>
      <c r="DRO319" s="1"/>
      <c r="DRP319" s="1"/>
      <c r="DRQ319" s="1"/>
      <c r="DRR319" s="1"/>
      <c r="DRS319" s="1"/>
      <c r="DRT319" s="1"/>
      <c r="DRU319" s="1"/>
      <c r="DRV319" s="1"/>
      <c r="DRW319" s="1"/>
      <c r="DRX319" s="1"/>
      <c r="DRY319" s="1"/>
      <c r="DRZ319" s="1"/>
      <c r="DSA319" s="1"/>
      <c r="DSB319" s="1"/>
      <c r="DSC319" s="1"/>
      <c r="DSD319" s="1"/>
      <c r="DSE319" s="1"/>
      <c r="DSF319" s="1"/>
      <c r="DSG319" s="1"/>
      <c r="DSH319" s="1"/>
      <c r="DSI319" s="1"/>
      <c r="DSJ319" s="1"/>
      <c r="DSK319" s="1"/>
      <c r="DSL319" s="1"/>
      <c r="DSM319" s="1"/>
      <c r="DSN319" s="1"/>
      <c r="DSO319" s="1"/>
      <c r="DSP319" s="1"/>
      <c r="DSQ319" s="1"/>
      <c r="DSR319" s="1"/>
      <c r="DSS319" s="1"/>
      <c r="DST319" s="1"/>
      <c r="DSU319" s="1"/>
      <c r="DSV319" s="1"/>
      <c r="DSW319" s="1"/>
      <c r="DSX319" s="1"/>
      <c r="DSY319" s="1"/>
      <c r="DSZ319" s="1"/>
      <c r="DTA319" s="1"/>
      <c r="DTB319" s="1"/>
      <c r="DTC319" s="1"/>
      <c r="DTD319" s="1"/>
      <c r="DTE319" s="1"/>
      <c r="DTF319" s="1"/>
      <c r="DTG319" s="1"/>
      <c r="DTH319" s="1"/>
      <c r="DTI319" s="1"/>
      <c r="DTJ319" s="1"/>
      <c r="DTK319" s="1"/>
      <c r="DTL319" s="1"/>
      <c r="DTM319" s="1"/>
      <c r="DTN319" s="1"/>
      <c r="DTO319" s="1"/>
      <c r="DTP319" s="1"/>
      <c r="DTQ319" s="1"/>
      <c r="DTR319" s="1"/>
      <c r="DTS319" s="1"/>
      <c r="DTT319" s="1"/>
      <c r="DTU319" s="1"/>
      <c r="DTV319" s="1"/>
      <c r="DTW319" s="1"/>
      <c r="DTX319" s="1"/>
      <c r="DTY319" s="1"/>
      <c r="DTZ319" s="1"/>
      <c r="DUA319" s="1"/>
      <c r="DUB319" s="1"/>
      <c r="DUC319" s="1"/>
      <c r="DUD319" s="1"/>
      <c r="DUE319" s="1"/>
      <c r="DUF319" s="1"/>
      <c r="DUG319" s="1"/>
      <c r="DUH319" s="1"/>
      <c r="DUI319" s="1"/>
      <c r="DUJ319" s="1"/>
      <c r="DUK319" s="1"/>
      <c r="DUL319" s="1"/>
      <c r="DUM319" s="1"/>
      <c r="DUN319" s="1"/>
      <c r="DUO319" s="1"/>
      <c r="DUP319" s="1"/>
      <c r="DUQ319" s="1"/>
      <c r="DUR319" s="1"/>
      <c r="DUS319" s="1"/>
      <c r="DUT319" s="1"/>
      <c r="DUU319" s="1"/>
      <c r="DUV319" s="1"/>
      <c r="DUW319" s="1"/>
      <c r="DUX319" s="1"/>
      <c r="DUY319" s="1"/>
      <c r="DUZ319" s="1"/>
      <c r="DVA319" s="1"/>
      <c r="DVB319" s="1"/>
      <c r="DVC319" s="1"/>
      <c r="DVD319" s="1"/>
      <c r="DVE319" s="1"/>
      <c r="DVF319" s="1"/>
      <c r="DVG319" s="1"/>
      <c r="DVH319" s="1"/>
      <c r="DVI319" s="1"/>
      <c r="DVJ319" s="1"/>
      <c r="DVK319" s="1"/>
      <c r="DVL319" s="1"/>
      <c r="DVM319" s="1"/>
      <c r="DVN319" s="1"/>
      <c r="DVO319" s="1"/>
      <c r="DVP319" s="1"/>
      <c r="DVQ319" s="1"/>
      <c r="DVR319" s="1"/>
      <c r="DVS319" s="1"/>
      <c r="DVT319" s="1"/>
      <c r="DVU319" s="1"/>
      <c r="DVV319" s="1"/>
      <c r="DVW319" s="1"/>
      <c r="DVX319" s="1"/>
      <c r="DVY319" s="1"/>
      <c r="DVZ319" s="1"/>
      <c r="DWA319" s="1"/>
      <c r="DWB319" s="1"/>
      <c r="DWC319" s="1"/>
      <c r="DWD319" s="1"/>
      <c r="DWE319" s="1"/>
      <c r="DWF319" s="1"/>
      <c r="DWG319" s="1"/>
      <c r="DWH319" s="1"/>
      <c r="DWI319" s="1"/>
      <c r="DWJ319" s="1"/>
      <c r="DWK319" s="1"/>
      <c r="DWL319" s="1"/>
      <c r="DWM319" s="1"/>
      <c r="DWN319" s="1"/>
      <c r="DWO319" s="1"/>
      <c r="DWP319" s="1"/>
      <c r="DWQ319" s="1"/>
      <c r="DWR319" s="1"/>
      <c r="DWS319" s="1"/>
      <c r="DWT319" s="1"/>
      <c r="DWU319" s="1"/>
      <c r="DWV319" s="1"/>
      <c r="DWW319" s="1"/>
      <c r="DWX319" s="1"/>
      <c r="DWY319" s="1"/>
      <c r="DWZ319" s="1"/>
      <c r="DXA319" s="1"/>
      <c r="DXB319" s="1"/>
      <c r="DXC319" s="1"/>
      <c r="DXD319" s="1"/>
      <c r="DXE319" s="1"/>
      <c r="DXF319" s="1"/>
      <c r="DXG319" s="1"/>
      <c r="DXH319" s="1"/>
      <c r="DXI319" s="1"/>
      <c r="DXJ319" s="1"/>
      <c r="DXK319" s="1"/>
      <c r="DXL319" s="1"/>
      <c r="DXM319" s="1"/>
      <c r="DXN319" s="1"/>
      <c r="DXO319" s="1"/>
      <c r="DXP319" s="1"/>
      <c r="DXQ319" s="1"/>
      <c r="DXR319" s="1"/>
      <c r="DXS319" s="1"/>
      <c r="DXT319" s="1"/>
      <c r="DXU319" s="1"/>
      <c r="DXV319" s="1"/>
      <c r="DXW319" s="1"/>
      <c r="DXX319" s="1"/>
      <c r="DXY319" s="1"/>
      <c r="DXZ319" s="1"/>
      <c r="DYA319" s="1"/>
      <c r="DYB319" s="1"/>
      <c r="DYC319" s="1"/>
      <c r="DYD319" s="1"/>
      <c r="DYE319" s="1"/>
      <c r="DYF319" s="1"/>
      <c r="DYG319" s="1"/>
      <c r="DYH319" s="1"/>
      <c r="DYI319" s="1"/>
      <c r="DYJ319" s="1"/>
      <c r="DYK319" s="1"/>
      <c r="DYL319" s="1"/>
      <c r="DYM319" s="1"/>
      <c r="DYN319" s="1"/>
      <c r="DYO319" s="1"/>
      <c r="DYP319" s="1"/>
      <c r="DYQ319" s="1"/>
      <c r="DYR319" s="1"/>
      <c r="DYS319" s="1"/>
      <c r="DYT319" s="1"/>
      <c r="DYU319" s="1"/>
      <c r="DYV319" s="1"/>
      <c r="DYW319" s="1"/>
      <c r="DYX319" s="1"/>
      <c r="DYY319" s="1"/>
      <c r="DYZ319" s="1"/>
      <c r="DZA319" s="1"/>
      <c r="DZB319" s="1"/>
      <c r="DZC319" s="1"/>
      <c r="DZD319" s="1"/>
      <c r="DZE319" s="1"/>
      <c r="DZF319" s="1"/>
      <c r="DZG319" s="1"/>
      <c r="DZH319" s="1"/>
      <c r="DZI319" s="1"/>
      <c r="DZJ319" s="1"/>
      <c r="DZK319" s="1"/>
      <c r="DZL319" s="1"/>
      <c r="DZM319" s="1"/>
      <c r="DZN319" s="1"/>
      <c r="DZO319" s="1"/>
      <c r="DZP319" s="1"/>
      <c r="DZQ319" s="1"/>
      <c r="DZR319" s="1"/>
      <c r="DZS319" s="1"/>
      <c r="DZT319" s="1"/>
      <c r="DZU319" s="1"/>
      <c r="DZV319" s="1"/>
      <c r="DZW319" s="1"/>
      <c r="DZX319" s="1"/>
      <c r="DZY319" s="1"/>
      <c r="DZZ319" s="1"/>
      <c r="EAA319" s="1"/>
      <c r="EAB319" s="1"/>
      <c r="EAC319" s="1"/>
      <c r="EAD319" s="1"/>
      <c r="EAE319" s="1"/>
      <c r="EAF319" s="1"/>
      <c r="EAG319" s="1"/>
      <c r="EAH319" s="1"/>
      <c r="EAI319" s="1"/>
      <c r="EAJ319" s="1"/>
      <c r="EAK319" s="1"/>
      <c r="EAL319" s="1"/>
      <c r="EAM319" s="1"/>
      <c r="EAN319" s="1"/>
      <c r="EAO319" s="1"/>
      <c r="EAP319" s="1"/>
      <c r="EAQ319" s="1"/>
      <c r="EAR319" s="1"/>
      <c r="EAS319" s="1"/>
      <c r="EAT319" s="1"/>
      <c r="EAU319" s="1"/>
      <c r="EAV319" s="1"/>
      <c r="EAW319" s="1"/>
      <c r="EAX319" s="1"/>
      <c r="EAY319" s="1"/>
      <c r="EAZ319" s="1"/>
      <c r="EBA319" s="1"/>
      <c r="EBB319" s="1"/>
      <c r="EBC319" s="1"/>
      <c r="EBD319" s="1"/>
      <c r="EBE319" s="1"/>
      <c r="EBF319" s="1"/>
      <c r="EBG319" s="1"/>
      <c r="EBH319" s="1"/>
      <c r="EBI319" s="1"/>
      <c r="EBJ319" s="1"/>
      <c r="EBK319" s="1"/>
      <c r="EBL319" s="1"/>
      <c r="EBM319" s="1"/>
      <c r="EBN319" s="1"/>
      <c r="EBO319" s="1"/>
      <c r="EBP319" s="1"/>
      <c r="EBQ319" s="1"/>
      <c r="EBR319" s="1"/>
      <c r="EBS319" s="1"/>
      <c r="EBT319" s="1"/>
      <c r="EBU319" s="1"/>
      <c r="EBV319" s="1"/>
      <c r="EBW319" s="1"/>
      <c r="EBX319" s="1"/>
      <c r="EBY319" s="1"/>
      <c r="EBZ319" s="1"/>
      <c r="ECA319" s="1"/>
      <c r="ECB319" s="1"/>
      <c r="ECC319" s="1"/>
      <c r="ECD319" s="1"/>
      <c r="ECE319" s="1"/>
      <c r="ECF319" s="1"/>
      <c r="ECG319" s="1"/>
      <c r="ECH319" s="1"/>
      <c r="ECI319" s="1"/>
      <c r="ECJ319" s="1"/>
      <c r="ECK319" s="1"/>
      <c r="ECL319" s="1"/>
      <c r="ECM319" s="1"/>
      <c r="ECN319" s="1"/>
      <c r="ECO319" s="1"/>
      <c r="ECP319" s="1"/>
      <c r="ECQ319" s="1"/>
      <c r="ECR319" s="1"/>
      <c r="ECS319" s="1"/>
      <c r="ECT319" s="1"/>
      <c r="ECU319" s="1"/>
      <c r="ECV319" s="1"/>
      <c r="ECW319" s="1"/>
      <c r="ECX319" s="1"/>
      <c r="ECY319" s="1"/>
      <c r="ECZ319" s="1"/>
      <c r="EDA319" s="1"/>
      <c r="EDB319" s="1"/>
      <c r="EDC319" s="1"/>
      <c r="EDD319" s="1"/>
      <c r="EDE319" s="1"/>
      <c r="EDF319" s="1"/>
      <c r="EDG319" s="1"/>
      <c r="EDH319" s="1"/>
      <c r="EDI319" s="1"/>
      <c r="EDJ319" s="1"/>
      <c r="EDK319" s="1"/>
      <c r="EDL319" s="1"/>
      <c r="EDM319" s="1"/>
      <c r="EDN319" s="1"/>
      <c r="EDO319" s="1"/>
      <c r="EDP319" s="1"/>
      <c r="EDQ319" s="1"/>
      <c r="EDR319" s="1"/>
      <c r="EDS319" s="1"/>
      <c r="EDT319" s="1"/>
      <c r="EDU319" s="1"/>
      <c r="EDV319" s="1"/>
      <c r="EDW319" s="1"/>
      <c r="EDX319" s="1"/>
      <c r="EDY319" s="1"/>
      <c r="EDZ319" s="1"/>
      <c r="EEA319" s="1"/>
      <c r="EEB319" s="1"/>
      <c r="EEC319" s="1"/>
      <c r="EED319" s="1"/>
      <c r="EEE319" s="1"/>
      <c r="EEF319" s="1"/>
      <c r="EEG319" s="1"/>
      <c r="EEH319" s="1"/>
      <c r="EEI319" s="1"/>
      <c r="EEJ319" s="1"/>
      <c r="EEK319" s="1"/>
      <c r="EEL319" s="1"/>
      <c r="EEM319" s="1"/>
      <c r="EEN319" s="1"/>
      <c r="EEO319" s="1"/>
      <c r="EEP319" s="1"/>
      <c r="EEQ319" s="1"/>
      <c r="EER319" s="1"/>
      <c r="EES319" s="1"/>
      <c r="EET319" s="1"/>
      <c r="EEU319" s="1"/>
      <c r="EEV319" s="1"/>
      <c r="EEW319" s="1"/>
      <c r="EEX319" s="1"/>
      <c r="EEY319" s="1"/>
      <c r="EEZ319" s="1"/>
      <c r="EFA319" s="1"/>
      <c r="EFB319" s="1"/>
      <c r="EFC319" s="1"/>
      <c r="EFD319" s="1"/>
      <c r="EFE319" s="1"/>
      <c r="EFF319" s="1"/>
      <c r="EFG319" s="1"/>
      <c r="EFH319" s="1"/>
      <c r="EFI319" s="1"/>
      <c r="EFJ319" s="1"/>
      <c r="EFK319" s="1"/>
      <c r="EFL319" s="1"/>
      <c r="EFM319" s="1"/>
      <c r="EFN319" s="1"/>
      <c r="EFO319" s="1"/>
      <c r="EFP319" s="1"/>
      <c r="EFQ319" s="1"/>
      <c r="EFR319" s="1"/>
      <c r="EFS319" s="1"/>
      <c r="EFT319" s="1"/>
      <c r="EFU319" s="1"/>
      <c r="EFV319" s="1"/>
      <c r="EFW319" s="1"/>
      <c r="EFX319" s="1"/>
      <c r="EFY319" s="1"/>
      <c r="EFZ319" s="1"/>
      <c r="EGA319" s="1"/>
      <c r="EGB319" s="1"/>
      <c r="EGC319" s="1"/>
      <c r="EGD319" s="1"/>
      <c r="EGE319" s="1"/>
      <c r="EGF319" s="1"/>
      <c r="EGG319" s="1"/>
      <c r="EGH319" s="1"/>
      <c r="EGI319" s="1"/>
      <c r="EGJ319" s="1"/>
      <c r="EGK319" s="1"/>
      <c r="EGL319" s="1"/>
      <c r="EGM319" s="1"/>
      <c r="EGN319" s="1"/>
      <c r="EGO319" s="1"/>
      <c r="EGP319" s="1"/>
      <c r="EGQ319" s="1"/>
      <c r="EGR319" s="1"/>
      <c r="EGS319" s="1"/>
      <c r="EGT319" s="1"/>
      <c r="EGU319" s="1"/>
      <c r="EGV319" s="1"/>
      <c r="EGW319" s="1"/>
      <c r="EGX319" s="1"/>
      <c r="EGY319" s="1"/>
      <c r="EGZ319" s="1"/>
      <c r="EHA319" s="1"/>
      <c r="EHB319" s="1"/>
      <c r="EHC319" s="1"/>
      <c r="EHD319" s="1"/>
      <c r="EHE319" s="1"/>
      <c r="EHF319" s="1"/>
      <c r="EHG319" s="1"/>
      <c r="EHH319" s="1"/>
      <c r="EHI319" s="1"/>
      <c r="EHJ319" s="1"/>
      <c r="EHK319" s="1"/>
      <c r="EHL319" s="1"/>
      <c r="EHM319" s="1"/>
      <c r="EHN319" s="1"/>
      <c r="EHO319" s="1"/>
      <c r="EHP319" s="1"/>
      <c r="EHQ319" s="1"/>
      <c r="EHR319" s="1"/>
      <c r="EHS319" s="1"/>
      <c r="EHT319" s="1"/>
      <c r="EHU319" s="1"/>
      <c r="EHV319" s="1"/>
      <c r="EHW319" s="1"/>
      <c r="EHX319" s="1"/>
      <c r="EHY319" s="1"/>
      <c r="EHZ319" s="1"/>
      <c r="EIA319" s="1"/>
      <c r="EIB319" s="1"/>
      <c r="EIC319" s="1"/>
      <c r="EID319" s="1"/>
      <c r="EIE319" s="1"/>
      <c r="EIF319" s="1"/>
      <c r="EIG319" s="1"/>
      <c r="EIH319" s="1"/>
      <c r="EII319" s="1"/>
      <c r="EIJ319" s="1"/>
      <c r="EIK319" s="1"/>
      <c r="EIL319" s="1"/>
      <c r="EIM319" s="1"/>
      <c r="EIN319" s="1"/>
      <c r="EIO319" s="1"/>
      <c r="EIP319" s="1"/>
      <c r="EIQ319" s="1"/>
      <c r="EIR319" s="1"/>
      <c r="EIS319" s="1"/>
      <c r="EIT319" s="1"/>
      <c r="EIU319" s="1"/>
      <c r="EIV319" s="1"/>
      <c r="EIW319" s="1"/>
      <c r="EIX319" s="1"/>
      <c r="EIY319" s="1"/>
      <c r="EIZ319" s="1"/>
      <c r="EJA319" s="1"/>
      <c r="EJB319" s="1"/>
      <c r="EJC319" s="1"/>
      <c r="EJD319" s="1"/>
      <c r="EJE319" s="1"/>
      <c r="EJF319" s="1"/>
      <c r="EJG319" s="1"/>
      <c r="EJH319" s="1"/>
      <c r="EJI319" s="1"/>
      <c r="EJJ319" s="1"/>
      <c r="EJK319" s="1"/>
      <c r="EJL319" s="1"/>
      <c r="EJM319" s="1"/>
      <c r="EJN319" s="1"/>
      <c r="EJO319" s="1"/>
      <c r="EJP319" s="1"/>
      <c r="EJQ319" s="1"/>
      <c r="EJR319" s="1"/>
      <c r="EJS319" s="1"/>
      <c r="EJT319" s="1"/>
      <c r="EJU319" s="1"/>
      <c r="EJV319" s="1"/>
      <c r="EJW319" s="1"/>
      <c r="EJX319" s="1"/>
      <c r="EJY319" s="1"/>
      <c r="EJZ319" s="1"/>
      <c r="EKA319" s="1"/>
      <c r="EKB319" s="1"/>
      <c r="EKC319" s="1"/>
      <c r="EKD319" s="1"/>
      <c r="EKE319" s="1"/>
      <c r="EKF319" s="1"/>
      <c r="EKG319" s="1"/>
      <c r="EKH319" s="1"/>
      <c r="EKI319" s="1"/>
      <c r="EKJ319" s="1"/>
      <c r="EKK319" s="1"/>
      <c r="EKL319" s="1"/>
      <c r="EKM319" s="1"/>
      <c r="EKN319" s="1"/>
      <c r="EKO319" s="1"/>
      <c r="EKP319" s="1"/>
      <c r="EKQ319" s="1"/>
      <c r="EKR319" s="1"/>
      <c r="EKS319" s="1"/>
      <c r="EKT319" s="1"/>
      <c r="EKU319" s="1"/>
      <c r="EKV319" s="1"/>
      <c r="EKW319" s="1"/>
      <c r="EKX319" s="1"/>
      <c r="EKY319" s="1"/>
      <c r="EKZ319" s="1"/>
      <c r="ELA319" s="1"/>
      <c r="ELB319" s="1"/>
      <c r="ELC319" s="1"/>
      <c r="ELD319" s="1"/>
      <c r="ELE319" s="1"/>
      <c r="ELF319" s="1"/>
      <c r="ELG319" s="1"/>
      <c r="ELH319" s="1"/>
      <c r="ELI319" s="1"/>
      <c r="ELJ319" s="1"/>
      <c r="ELK319" s="1"/>
      <c r="ELL319" s="1"/>
      <c r="ELM319" s="1"/>
      <c r="ELN319" s="1"/>
      <c r="ELO319" s="1"/>
      <c r="ELP319" s="1"/>
      <c r="ELQ319" s="1"/>
      <c r="ELR319" s="1"/>
      <c r="ELS319" s="1"/>
      <c r="ELT319" s="1"/>
      <c r="ELU319" s="1"/>
      <c r="ELV319" s="1"/>
      <c r="ELW319" s="1"/>
      <c r="ELX319" s="1"/>
      <c r="ELY319" s="1"/>
      <c r="ELZ319" s="1"/>
      <c r="EMA319" s="1"/>
      <c r="EMB319" s="1"/>
      <c r="EMC319" s="1"/>
      <c r="EMD319" s="1"/>
      <c r="EME319" s="1"/>
      <c r="EMF319" s="1"/>
      <c r="EMG319" s="1"/>
      <c r="EMH319" s="1"/>
      <c r="EMI319" s="1"/>
      <c r="EMJ319" s="1"/>
      <c r="EMK319" s="1"/>
      <c r="EML319" s="1"/>
      <c r="EMM319" s="1"/>
      <c r="EMN319" s="1"/>
      <c r="EMO319" s="1"/>
      <c r="EMP319" s="1"/>
      <c r="EMQ319" s="1"/>
      <c r="EMR319" s="1"/>
      <c r="EMS319" s="1"/>
      <c r="EMT319" s="1"/>
      <c r="EMU319" s="1"/>
      <c r="EMV319" s="1"/>
      <c r="EMW319" s="1"/>
      <c r="EMX319" s="1"/>
      <c r="EMY319" s="1"/>
      <c r="EMZ319" s="1"/>
      <c r="ENA319" s="1"/>
      <c r="ENB319" s="1"/>
      <c r="ENC319" s="1"/>
      <c r="END319" s="1"/>
      <c r="ENE319" s="1"/>
      <c r="ENF319" s="1"/>
      <c r="ENG319" s="1"/>
      <c r="ENH319" s="1"/>
      <c r="ENI319" s="1"/>
      <c r="ENJ319" s="1"/>
      <c r="ENK319" s="1"/>
      <c r="ENL319" s="1"/>
      <c r="ENM319" s="1"/>
      <c r="ENN319" s="1"/>
      <c r="ENO319" s="1"/>
      <c r="ENP319" s="1"/>
      <c r="ENQ319" s="1"/>
      <c r="ENR319" s="1"/>
      <c r="ENS319" s="1"/>
      <c r="ENT319" s="1"/>
      <c r="ENU319" s="1"/>
      <c r="ENV319" s="1"/>
      <c r="ENW319" s="1"/>
      <c r="ENX319" s="1"/>
      <c r="ENY319" s="1"/>
      <c r="ENZ319" s="1"/>
      <c r="EOA319" s="1"/>
      <c r="EOB319" s="1"/>
      <c r="EOC319" s="1"/>
      <c r="EOD319" s="1"/>
      <c r="EOE319" s="1"/>
      <c r="EOF319" s="1"/>
      <c r="EOG319" s="1"/>
      <c r="EOH319" s="1"/>
      <c r="EOI319" s="1"/>
      <c r="EOJ319" s="1"/>
      <c r="EOK319" s="1"/>
      <c r="EOL319" s="1"/>
      <c r="EOM319" s="1"/>
      <c r="EON319" s="1"/>
      <c r="EOO319" s="1"/>
      <c r="EOP319" s="1"/>
      <c r="EOQ319" s="1"/>
      <c r="EOR319" s="1"/>
      <c r="EOS319" s="1"/>
      <c r="EOT319" s="1"/>
      <c r="EOU319" s="1"/>
      <c r="EOV319" s="1"/>
      <c r="EOW319" s="1"/>
      <c r="EOX319" s="1"/>
      <c r="EOY319" s="1"/>
      <c r="EOZ319" s="1"/>
      <c r="EPA319" s="1"/>
      <c r="EPB319" s="1"/>
      <c r="EPC319" s="1"/>
      <c r="EPD319" s="1"/>
      <c r="EPE319" s="1"/>
      <c r="EPF319" s="1"/>
      <c r="EPG319" s="1"/>
      <c r="EPH319" s="1"/>
      <c r="EPI319" s="1"/>
      <c r="EPJ319" s="1"/>
      <c r="EPK319" s="1"/>
      <c r="EPL319" s="1"/>
      <c r="EPM319" s="1"/>
      <c r="EPN319" s="1"/>
      <c r="EPO319" s="1"/>
      <c r="EPP319" s="1"/>
      <c r="EPQ319" s="1"/>
      <c r="EPR319" s="1"/>
      <c r="EPS319" s="1"/>
      <c r="EPT319" s="1"/>
      <c r="EPU319" s="1"/>
      <c r="EPV319" s="1"/>
      <c r="EPW319" s="1"/>
      <c r="EPX319" s="1"/>
      <c r="EPY319" s="1"/>
      <c r="EPZ319" s="1"/>
      <c r="EQA319" s="1"/>
      <c r="EQB319" s="1"/>
      <c r="EQC319" s="1"/>
      <c r="EQD319" s="1"/>
      <c r="EQE319" s="1"/>
      <c r="EQF319" s="1"/>
      <c r="EQG319" s="1"/>
      <c r="EQH319" s="1"/>
      <c r="EQI319" s="1"/>
      <c r="EQJ319" s="1"/>
      <c r="EQK319" s="1"/>
      <c r="EQL319" s="1"/>
      <c r="EQM319" s="1"/>
      <c r="EQN319" s="1"/>
      <c r="EQO319" s="1"/>
      <c r="EQP319" s="1"/>
      <c r="EQQ319" s="1"/>
      <c r="EQR319" s="1"/>
      <c r="EQS319" s="1"/>
      <c r="EQT319" s="1"/>
      <c r="EQU319" s="1"/>
      <c r="EQV319" s="1"/>
      <c r="EQW319" s="1"/>
      <c r="EQX319" s="1"/>
      <c r="EQY319" s="1"/>
      <c r="EQZ319" s="1"/>
      <c r="ERA319" s="1"/>
      <c r="ERB319" s="1"/>
      <c r="ERC319" s="1"/>
      <c r="ERD319" s="1"/>
      <c r="ERE319" s="1"/>
      <c r="ERF319" s="1"/>
      <c r="ERG319" s="1"/>
      <c r="ERH319" s="1"/>
      <c r="ERI319" s="1"/>
      <c r="ERJ319" s="1"/>
      <c r="ERK319" s="1"/>
      <c r="ERL319" s="1"/>
      <c r="ERM319" s="1"/>
      <c r="ERN319" s="1"/>
      <c r="ERO319" s="1"/>
      <c r="ERP319" s="1"/>
      <c r="ERQ319" s="1"/>
      <c r="ERR319" s="1"/>
      <c r="ERS319" s="1"/>
      <c r="ERT319" s="1"/>
      <c r="ERU319" s="1"/>
      <c r="ERV319" s="1"/>
      <c r="ERW319" s="1"/>
      <c r="ERX319" s="1"/>
      <c r="ERY319" s="1"/>
      <c r="ERZ319" s="1"/>
      <c r="ESA319" s="1"/>
      <c r="ESB319" s="1"/>
      <c r="ESC319" s="1"/>
      <c r="ESD319" s="1"/>
      <c r="ESE319" s="1"/>
      <c r="ESF319" s="1"/>
      <c r="ESG319" s="1"/>
      <c r="ESH319" s="1"/>
      <c r="ESI319" s="1"/>
      <c r="ESJ319" s="1"/>
      <c r="ESK319" s="1"/>
      <c r="ESL319" s="1"/>
      <c r="ESM319" s="1"/>
      <c r="ESN319" s="1"/>
      <c r="ESO319" s="1"/>
      <c r="ESP319" s="1"/>
      <c r="ESQ319" s="1"/>
      <c r="ESR319" s="1"/>
      <c r="ESS319" s="1"/>
      <c r="EST319" s="1"/>
      <c r="ESU319" s="1"/>
      <c r="ESV319" s="1"/>
      <c r="ESW319" s="1"/>
      <c r="ESX319" s="1"/>
      <c r="ESY319" s="1"/>
      <c r="ESZ319" s="1"/>
      <c r="ETA319" s="1"/>
      <c r="ETB319" s="1"/>
      <c r="ETC319" s="1"/>
      <c r="ETD319" s="1"/>
      <c r="ETE319" s="1"/>
      <c r="ETF319" s="1"/>
      <c r="ETG319" s="1"/>
      <c r="ETH319" s="1"/>
      <c r="ETI319" s="1"/>
      <c r="ETJ319" s="1"/>
      <c r="ETK319" s="1"/>
      <c r="ETL319" s="1"/>
      <c r="ETM319" s="1"/>
      <c r="ETN319" s="1"/>
      <c r="ETO319" s="1"/>
      <c r="ETP319" s="1"/>
      <c r="ETQ319" s="1"/>
      <c r="ETR319" s="1"/>
      <c r="ETS319" s="1"/>
      <c r="ETT319" s="1"/>
      <c r="ETU319" s="1"/>
      <c r="ETV319" s="1"/>
      <c r="ETW319" s="1"/>
      <c r="ETX319" s="1"/>
      <c r="ETY319" s="1"/>
      <c r="ETZ319" s="1"/>
      <c r="EUA319" s="1"/>
      <c r="EUB319" s="1"/>
      <c r="EUC319" s="1"/>
      <c r="EUD319" s="1"/>
      <c r="EUE319" s="1"/>
      <c r="EUF319" s="1"/>
      <c r="EUG319" s="1"/>
      <c r="EUH319" s="1"/>
      <c r="EUI319" s="1"/>
      <c r="EUJ319" s="1"/>
      <c r="EUK319" s="1"/>
      <c r="EUL319" s="1"/>
      <c r="EUM319" s="1"/>
      <c r="EUN319" s="1"/>
      <c r="EUO319" s="1"/>
      <c r="EUP319" s="1"/>
      <c r="EUQ319" s="1"/>
      <c r="EUR319" s="1"/>
      <c r="EUS319" s="1"/>
      <c r="EUT319" s="1"/>
      <c r="EUU319" s="1"/>
      <c r="EUV319" s="1"/>
      <c r="EUW319" s="1"/>
      <c r="EUX319" s="1"/>
      <c r="EUY319" s="1"/>
      <c r="EUZ319" s="1"/>
      <c r="EVA319" s="1"/>
      <c r="EVB319" s="1"/>
      <c r="EVC319" s="1"/>
      <c r="EVD319" s="1"/>
      <c r="EVE319" s="1"/>
      <c r="EVF319" s="1"/>
      <c r="EVG319" s="1"/>
      <c r="EVH319" s="1"/>
      <c r="EVI319" s="1"/>
      <c r="EVJ319" s="1"/>
      <c r="EVK319" s="1"/>
      <c r="EVL319" s="1"/>
      <c r="EVM319" s="1"/>
      <c r="EVN319" s="1"/>
      <c r="EVO319" s="1"/>
      <c r="EVP319" s="1"/>
      <c r="EVQ319" s="1"/>
      <c r="EVR319" s="1"/>
      <c r="EVS319" s="1"/>
      <c r="EVT319" s="1"/>
      <c r="EVU319" s="1"/>
      <c r="EVV319" s="1"/>
      <c r="EVW319" s="1"/>
      <c r="EVX319" s="1"/>
      <c r="EVY319" s="1"/>
      <c r="EVZ319" s="1"/>
      <c r="EWA319" s="1"/>
      <c r="EWB319" s="1"/>
      <c r="EWC319" s="1"/>
      <c r="EWD319" s="1"/>
      <c r="EWE319" s="1"/>
      <c r="EWF319" s="1"/>
      <c r="EWG319" s="1"/>
      <c r="EWH319" s="1"/>
      <c r="EWI319" s="1"/>
      <c r="EWJ319" s="1"/>
      <c r="EWK319" s="1"/>
      <c r="EWL319" s="1"/>
      <c r="EWM319" s="1"/>
      <c r="EWN319" s="1"/>
      <c r="EWO319" s="1"/>
      <c r="EWP319" s="1"/>
      <c r="EWQ319" s="1"/>
      <c r="EWR319" s="1"/>
      <c r="EWS319" s="1"/>
      <c r="EWT319" s="1"/>
      <c r="EWU319" s="1"/>
      <c r="EWV319" s="1"/>
      <c r="EWW319" s="1"/>
      <c r="EWX319" s="1"/>
      <c r="EWY319" s="1"/>
      <c r="EWZ319" s="1"/>
      <c r="EXA319" s="1"/>
      <c r="EXB319" s="1"/>
      <c r="EXC319" s="1"/>
      <c r="EXD319" s="1"/>
      <c r="EXE319" s="1"/>
      <c r="EXF319" s="1"/>
      <c r="EXG319" s="1"/>
      <c r="EXH319" s="1"/>
      <c r="EXI319" s="1"/>
      <c r="EXJ319" s="1"/>
      <c r="EXK319" s="1"/>
      <c r="EXL319" s="1"/>
      <c r="EXM319" s="1"/>
      <c r="EXN319" s="1"/>
      <c r="EXO319" s="1"/>
      <c r="EXP319" s="1"/>
      <c r="EXQ319" s="1"/>
      <c r="EXR319" s="1"/>
      <c r="EXS319" s="1"/>
      <c r="EXT319" s="1"/>
      <c r="EXU319" s="1"/>
      <c r="EXV319" s="1"/>
      <c r="EXW319" s="1"/>
      <c r="EXX319" s="1"/>
      <c r="EXY319" s="1"/>
      <c r="EXZ319" s="1"/>
      <c r="EYA319" s="1"/>
      <c r="EYB319" s="1"/>
      <c r="EYC319" s="1"/>
      <c r="EYD319" s="1"/>
      <c r="EYE319" s="1"/>
      <c r="EYF319" s="1"/>
      <c r="EYG319" s="1"/>
      <c r="EYH319" s="1"/>
      <c r="EYI319" s="1"/>
      <c r="EYJ319" s="1"/>
      <c r="EYK319" s="1"/>
      <c r="EYL319" s="1"/>
      <c r="EYM319" s="1"/>
      <c r="EYN319" s="1"/>
      <c r="EYO319" s="1"/>
      <c r="EYP319" s="1"/>
      <c r="EYQ319" s="1"/>
      <c r="EYR319" s="1"/>
      <c r="EYS319" s="1"/>
      <c r="EYT319" s="1"/>
      <c r="EYU319" s="1"/>
      <c r="EYV319" s="1"/>
      <c r="EYW319" s="1"/>
      <c r="EYX319" s="1"/>
      <c r="EYY319" s="1"/>
      <c r="EYZ319" s="1"/>
      <c r="EZA319" s="1"/>
      <c r="EZB319" s="1"/>
      <c r="EZC319" s="1"/>
      <c r="EZD319" s="1"/>
      <c r="EZE319" s="1"/>
      <c r="EZF319" s="1"/>
      <c r="EZG319" s="1"/>
      <c r="EZH319" s="1"/>
      <c r="EZI319" s="1"/>
      <c r="EZJ319" s="1"/>
      <c r="EZK319" s="1"/>
      <c r="EZL319" s="1"/>
      <c r="EZM319" s="1"/>
      <c r="EZN319" s="1"/>
      <c r="EZO319" s="1"/>
      <c r="EZP319" s="1"/>
      <c r="EZQ319" s="1"/>
      <c r="EZR319" s="1"/>
      <c r="EZS319" s="1"/>
      <c r="EZT319" s="1"/>
      <c r="EZU319" s="1"/>
      <c r="EZV319" s="1"/>
      <c r="EZW319" s="1"/>
      <c r="EZX319" s="1"/>
      <c r="EZY319" s="1"/>
      <c r="EZZ319" s="1"/>
      <c r="FAA319" s="1"/>
      <c r="FAB319" s="1"/>
      <c r="FAC319" s="1"/>
      <c r="FAD319" s="1"/>
      <c r="FAE319" s="1"/>
      <c r="FAF319" s="1"/>
      <c r="FAG319" s="1"/>
      <c r="FAH319" s="1"/>
      <c r="FAI319" s="1"/>
      <c r="FAJ319" s="1"/>
      <c r="FAK319" s="1"/>
      <c r="FAL319" s="1"/>
      <c r="FAM319" s="1"/>
      <c r="FAN319" s="1"/>
      <c r="FAO319" s="1"/>
      <c r="FAP319" s="1"/>
      <c r="FAQ319" s="1"/>
      <c r="FAR319" s="1"/>
      <c r="FAS319" s="1"/>
      <c r="FAT319" s="1"/>
      <c r="FAU319" s="1"/>
      <c r="FAV319" s="1"/>
      <c r="FAW319" s="1"/>
      <c r="FAX319" s="1"/>
      <c r="FAY319" s="1"/>
      <c r="FAZ319" s="1"/>
      <c r="FBA319" s="1"/>
      <c r="FBB319" s="1"/>
      <c r="FBC319" s="1"/>
      <c r="FBD319" s="1"/>
      <c r="FBE319" s="1"/>
      <c r="FBF319" s="1"/>
      <c r="FBG319" s="1"/>
      <c r="FBH319" s="1"/>
      <c r="FBI319" s="1"/>
      <c r="FBJ319" s="1"/>
      <c r="FBK319" s="1"/>
      <c r="FBL319" s="1"/>
      <c r="FBM319" s="1"/>
      <c r="FBN319" s="1"/>
      <c r="FBO319" s="1"/>
      <c r="FBP319" s="1"/>
      <c r="FBQ319" s="1"/>
      <c r="FBR319" s="1"/>
      <c r="FBS319" s="1"/>
      <c r="FBT319" s="1"/>
      <c r="FBU319" s="1"/>
      <c r="FBV319" s="1"/>
      <c r="FBW319" s="1"/>
      <c r="FBX319" s="1"/>
      <c r="FBY319" s="1"/>
      <c r="FBZ319" s="1"/>
      <c r="FCA319" s="1"/>
      <c r="FCB319" s="1"/>
      <c r="FCC319" s="1"/>
      <c r="FCD319" s="1"/>
      <c r="FCE319" s="1"/>
      <c r="FCF319" s="1"/>
      <c r="FCG319" s="1"/>
      <c r="FCH319" s="1"/>
      <c r="FCI319" s="1"/>
      <c r="FCJ319" s="1"/>
      <c r="FCK319" s="1"/>
      <c r="FCL319" s="1"/>
      <c r="FCM319" s="1"/>
      <c r="FCN319" s="1"/>
      <c r="FCO319" s="1"/>
      <c r="FCP319" s="1"/>
      <c r="FCQ319" s="1"/>
      <c r="FCR319" s="1"/>
      <c r="FCS319" s="1"/>
      <c r="FCT319" s="1"/>
      <c r="FCU319" s="1"/>
      <c r="FCV319" s="1"/>
      <c r="FCW319" s="1"/>
      <c r="FCX319" s="1"/>
      <c r="FCY319" s="1"/>
      <c r="FCZ319" s="1"/>
      <c r="FDA319" s="1"/>
      <c r="FDB319" s="1"/>
      <c r="FDC319" s="1"/>
      <c r="FDD319" s="1"/>
      <c r="FDE319" s="1"/>
      <c r="FDF319" s="1"/>
      <c r="FDG319" s="1"/>
      <c r="FDH319" s="1"/>
      <c r="FDI319" s="1"/>
      <c r="FDJ319" s="1"/>
      <c r="FDK319" s="1"/>
      <c r="FDL319" s="1"/>
      <c r="FDM319" s="1"/>
      <c r="FDN319" s="1"/>
      <c r="FDO319" s="1"/>
      <c r="FDP319" s="1"/>
      <c r="FDQ319" s="1"/>
      <c r="FDR319" s="1"/>
      <c r="FDS319" s="1"/>
      <c r="FDT319" s="1"/>
      <c r="FDU319" s="1"/>
      <c r="FDV319" s="1"/>
      <c r="FDW319" s="1"/>
      <c r="FDX319" s="1"/>
      <c r="FDY319" s="1"/>
      <c r="FDZ319" s="1"/>
      <c r="FEA319" s="1"/>
      <c r="FEB319" s="1"/>
      <c r="FEC319" s="1"/>
      <c r="FED319" s="1"/>
      <c r="FEE319" s="1"/>
      <c r="FEF319" s="1"/>
      <c r="FEG319" s="1"/>
      <c r="FEH319" s="1"/>
      <c r="FEI319" s="1"/>
      <c r="FEJ319" s="1"/>
      <c r="FEK319" s="1"/>
      <c r="FEL319" s="1"/>
      <c r="FEM319" s="1"/>
      <c r="FEN319" s="1"/>
      <c r="FEO319" s="1"/>
      <c r="FEP319" s="1"/>
      <c r="FEQ319" s="1"/>
      <c r="FER319" s="1"/>
      <c r="FES319" s="1"/>
      <c r="FET319" s="1"/>
      <c r="FEU319" s="1"/>
      <c r="FEV319" s="1"/>
      <c r="FEW319" s="1"/>
      <c r="FEX319" s="1"/>
      <c r="FEY319" s="1"/>
      <c r="FEZ319" s="1"/>
      <c r="FFA319" s="1"/>
      <c r="FFB319" s="1"/>
      <c r="FFC319" s="1"/>
      <c r="FFD319" s="1"/>
      <c r="FFE319" s="1"/>
      <c r="FFF319" s="1"/>
      <c r="FFG319" s="1"/>
      <c r="FFH319" s="1"/>
      <c r="FFI319" s="1"/>
      <c r="FFJ319" s="1"/>
      <c r="FFK319" s="1"/>
      <c r="FFL319" s="1"/>
      <c r="FFM319" s="1"/>
      <c r="FFN319" s="1"/>
      <c r="FFO319" s="1"/>
      <c r="FFP319" s="1"/>
      <c r="FFQ319" s="1"/>
      <c r="FFR319" s="1"/>
      <c r="FFS319" s="1"/>
      <c r="FFT319" s="1"/>
      <c r="FFU319" s="1"/>
      <c r="FFV319" s="1"/>
      <c r="FFW319" s="1"/>
      <c r="FFX319" s="1"/>
      <c r="FFY319" s="1"/>
      <c r="FFZ319" s="1"/>
      <c r="FGA319" s="1"/>
      <c r="FGB319" s="1"/>
      <c r="FGC319" s="1"/>
      <c r="FGD319" s="1"/>
      <c r="FGE319" s="1"/>
      <c r="FGF319" s="1"/>
      <c r="FGG319" s="1"/>
      <c r="FGH319" s="1"/>
      <c r="FGI319" s="1"/>
      <c r="FGJ319" s="1"/>
      <c r="FGK319" s="1"/>
      <c r="FGL319" s="1"/>
      <c r="FGM319" s="1"/>
      <c r="FGN319" s="1"/>
      <c r="FGO319" s="1"/>
      <c r="FGP319" s="1"/>
      <c r="FGQ319" s="1"/>
      <c r="FGR319" s="1"/>
      <c r="FGS319" s="1"/>
      <c r="FGT319" s="1"/>
      <c r="FGU319" s="1"/>
      <c r="FGV319" s="1"/>
      <c r="FGW319" s="1"/>
      <c r="FGX319" s="1"/>
      <c r="FGY319" s="1"/>
      <c r="FGZ319" s="1"/>
      <c r="FHA319" s="1"/>
      <c r="FHB319" s="1"/>
      <c r="FHC319" s="1"/>
      <c r="FHD319" s="1"/>
      <c r="FHE319" s="1"/>
      <c r="FHF319" s="1"/>
      <c r="FHG319" s="1"/>
      <c r="FHH319" s="1"/>
      <c r="FHI319" s="1"/>
      <c r="FHJ319" s="1"/>
      <c r="FHK319" s="1"/>
      <c r="FHL319" s="1"/>
      <c r="FHM319" s="1"/>
      <c r="FHN319" s="1"/>
      <c r="FHO319" s="1"/>
      <c r="FHP319" s="1"/>
      <c r="FHQ319" s="1"/>
      <c r="FHR319" s="1"/>
      <c r="FHS319" s="1"/>
      <c r="FHT319" s="1"/>
      <c r="FHU319" s="1"/>
      <c r="FHV319" s="1"/>
      <c r="FHW319" s="1"/>
      <c r="FHX319" s="1"/>
      <c r="FHY319" s="1"/>
      <c r="FHZ319" s="1"/>
      <c r="FIA319" s="1"/>
      <c r="FIB319" s="1"/>
      <c r="FIC319" s="1"/>
      <c r="FID319" s="1"/>
      <c r="FIE319" s="1"/>
      <c r="FIF319" s="1"/>
      <c r="FIG319" s="1"/>
      <c r="FIH319" s="1"/>
      <c r="FII319" s="1"/>
      <c r="FIJ319" s="1"/>
      <c r="FIK319" s="1"/>
      <c r="FIL319" s="1"/>
      <c r="FIM319" s="1"/>
      <c r="FIN319" s="1"/>
      <c r="FIO319" s="1"/>
      <c r="FIP319" s="1"/>
      <c r="FIQ319" s="1"/>
      <c r="FIR319" s="1"/>
      <c r="FIS319" s="1"/>
      <c r="FIT319" s="1"/>
      <c r="FIU319" s="1"/>
      <c r="FIV319" s="1"/>
      <c r="FIW319" s="1"/>
      <c r="FIX319" s="1"/>
      <c r="FIY319" s="1"/>
      <c r="FIZ319" s="1"/>
      <c r="FJA319" s="1"/>
      <c r="FJB319" s="1"/>
      <c r="FJC319" s="1"/>
      <c r="FJD319" s="1"/>
      <c r="FJE319" s="1"/>
      <c r="FJF319" s="1"/>
      <c r="FJG319" s="1"/>
      <c r="FJH319" s="1"/>
      <c r="FJI319" s="1"/>
      <c r="FJJ319" s="1"/>
      <c r="FJK319" s="1"/>
      <c r="FJL319" s="1"/>
      <c r="FJM319" s="1"/>
      <c r="FJN319" s="1"/>
      <c r="FJO319" s="1"/>
      <c r="FJP319" s="1"/>
      <c r="FJQ319" s="1"/>
      <c r="FJR319" s="1"/>
      <c r="FJS319" s="1"/>
      <c r="FJT319" s="1"/>
      <c r="FJU319" s="1"/>
      <c r="FJV319" s="1"/>
      <c r="FJW319" s="1"/>
      <c r="FJX319" s="1"/>
      <c r="FJY319" s="1"/>
      <c r="FJZ319" s="1"/>
      <c r="FKA319" s="1"/>
      <c r="FKB319" s="1"/>
      <c r="FKC319" s="1"/>
      <c r="FKD319" s="1"/>
      <c r="FKE319" s="1"/>
      <c r="FKF319" s="1"/>
      <c r="FKG319" s="1"/>
      <c r="FKH319" s="1"/>
      <c r="FKI319" s="1"/>
      <c r="FKJ319" s="1"/>
      <c r="FKK319" s="1"/>
      <c r="FKL319" s="1"/>
      <c r="FKM319" s="1"/>
      <c r="FKN319" s="1"/>
      <c r="FKO319" s="1"/>
      <c r="FKP319" s="1"/>
      <c r="FKQ319" s="1"/>
      <c r="FKR319" s="1"/>
      <c r="FKS319" s="1"/>
      <c r="FKT319" s="1"/>
      <c r="FKU319" s="1"/>
      <c r="FKV319" s="1"/>
      <c r="FKW319" s="1"/>
      <c r="FKX319" s="1"/>
      <c r="FKY319" s="1"/>
      <c r="FKZ319" s="1"/>
      <c r="FLA319" s="1"/>
      <c r="FLB319" s="1"/>
      <c r="FLC319" s="1"/>
      <c r="FLD319" s="1"/>
      <c r="FLE319" s="1"/>
      <c r="FLF319" s="1"/>
      <c r="FLG319" s="1"/>
      <c r="FLH319" s="1"/>
      <c r="FLI319" s="1"/>
      <c r="FLJ319" s="1"/>
      <c r="FLK319" s="1"/>
      <c r="FLL319" s="1"/>
      <c r="FLM319" s="1"/>
      <c r="FLN319" s="1"/>
      <c r="FLO319" s="1"/>
      <c r="FLP319" s="1"/>
      <c r="FLQ319" s="1"/>
      <c r="FLR319" s="1"/>
      <c r="FLS319" s="1"/>
      <c r="FLT319" s="1"/>
      <c r="FLU319" s="1"/>
      <c r="FLV319" s="1"/>
      <c r="FLW319" s="1"/>
      <c r="FLX319" s="1"/>
      <c r="FLY319" s="1"/>
      <c r="FLZ319" s="1"/>
      <c r="FMA319" s="1"/>
      <c r="FMB319" s="1"/>
      <c r="FMC319" s="1"/>
      <c r="FMD319" s="1"/>
      <c r="FME319" s="1"/>
      <c r="FMF319" s="1"/>
      <c r="FMG319" s="1"/>
      <c r="FMH319" s="1"/>
      <c r="FMI319" s="1"/>
      <c r="FMJ319" s="1"/>
      <c r="FMK319" s="1"/>
      <c r="FML319" s="1"/>
      <c r="FMM319" s="1"/>
      <c r="FMN319" s="1"/>
      <c r="FMO319" s="1"/>
      <c r="FMP319" s="1"/>
      <c r="FMQ319" s="1"/>
      <c r="FMR319" s="1"/>
      <c r="FMS319" s="1"/>
      <c r="FMT319" s="1"/>
      <c r="FMU319" s="1"/>
      <c r="FMV319" s="1"/>
      <c r="FMW319" s="1"/>
      <c r="FMX319" s="1"/>
      <c r="FMY319" s="1"/>
      <c r="FMZ319" s="1"/>
      <c r="FNA319" s="1"/>
      <c r="FNB319" s="1"/>
      <c r="FNC319" s="1"/>
      <c r="FND319" s="1"/>
      <c r="FNE319" s="1"/>
      <c r="FNF319" s="1"/>
      <c r="FNG319" s="1"/>
      <c r="FNH319" s="1"/>
      <c r="FNI319" s="1"/>
      <c r="FNJ319" s="1"/>
      <c r="FNK319" s="1"/>
      <c r="FNL319" s="1"/>
      <c r="FNM319" s="1"/>
      <c r="FNN319" s="1"/>
      <c r="FNO319" s="1"/>
      <c r="FNP319" s="1"/>
      <c r="FNQ319" s="1"/>
      <c r="FNR319" s="1"/>
      <c r="FNS319" s="1"/>
      <c r="FNT319" s="1"/>
      <c r="FNU319" s="1"/>
      <c r="FNV319" s="1"/>
      <c r="FNW319" s="1"/>
      <c r="FNX319" s="1"/>
      <c r="FNY319" s="1"/>
      <c r="FNZ319" s="1"/>
      <c r="FOA319" s="1"/>
      <c r="FOB319" s="1"/>
      <c r="FOC319" s="1"/>
      <c r="FOD319" s="1"/>
      <c r="FOE319" s="1"/>
      <c r="FOF319" s="1"/>
      <c r="FOG319" s="1"/>
      <c r="FOH319" s="1"/>
      <c r="FOI319" s="1"/>
      <c r="FOJ319" s="1"/>
      <c r="FOK319" s="1"/>
      <c r="FOL319" s="1"/>
      <c r="FOM319" s="1"/>
      <c r="FON319" s="1"/>
      <c r="FOO319" s="1"/>
      <c r="FOP319" s="1"/>
      <c r="FOQ319" s="1"/>
      <c r="FOR319" s="1"/>
      <c r="FOS319" s="1"/>
      <c r="FOT319" s="1"/>
      <c r="FOU319" s="1"/>
      <c r="FOV319" s="1"/>
      <c r="FOW319" s="1"/>
      <c r="FOX319" s="1"/>
      <c r="FOY319" s="1"/>
      <c r="FOZ319" s="1"/>
      <c r="FPA319" s="1"/>
      <c r="FPB319" s="1"/>
      <c r="FPC319" s="1"/>
      <c r="FPD319" s="1"/>
      <c r="FPE319" s="1"/>
      <c r="FPF319" s="1"/>
      <c r="FPG319" s="1"/>
      <c r="FPH319" s="1"/>
      <c r="FPI319" s="1"/>
      <c r="FPJ319" s="1"/>
      <c r="FPK319" s="1"/>
      <c r="FPL319" s="1"/>
      <c r="FPM319" s="1"/>
      <c r="FPN319" s="1"/>
      <c r="FPO319" s="1"/>
      <c r="FPP319" s="1"/>
      <c r="FPQ319" s="1"/>
      <c r="FPR319" s="1"/>
      <c r="FPS319" s="1"/>
      <c r="FPT319" s="1"/>
      <c r="FPU319" s="1"/>
      <c r="FPV319" s="1"/>
      <c r="FPW319" s="1"/>
      <c r="FPX319" s="1"/>
      <c r="FPY319" s="1"/>
      <c r="FPZ319" s="1"/>
      <c r="FQA319" s="1"/>
      <c r="FQB319" s="1"/>
      <c r="FQC319" s="1"/>
      <c r="FQD319" s="1"/>
      <c r="FQE319" s="1"/>
      <c r="FQF319" s="1"/>
      <c r="FQG319" s="1"/>
      <c r="FQH319" s="1"/>
      <c r="FQI319" s="1"/>
      <c r="FQJ319" s="1"/>
      <c r="FQK319" s="1"/>
      <c r="FQL319" s="1"/>
      <c r="FQM319" s="1"/>
      <c r="FQN319" s="1"/>
      <c r="FQO319" s="1"/>
      <c r="FQP319" s="1"/>
      <c r="FQQ319" s="1"/>
      <c r="FQR319" s="1"/>
      <c r="FQS319" s="1"/>
      <c r="FQT319" s="1"/>
      <c r="FQU319" s="1"/>
      <c r="FQV319" s="1"/>
      <c r="FQW319" s="1"/>
      <c r="FQX319" s="1"/>
      <c r="FQY319" s="1"/>
      <c r="FQZ319" s="1"/>
      <c r="FRA319" s="1"/>
      <c r="FRB319" s="1"/>
      <c r="FRC319" s="1"/>
      <c r="FRD319" s="1"/>
      <c r="FRE319" s="1"/>
      <c r="FRF319" s="1"/>
      <c r="FRG319" s="1"/>
      <c r="FRH319" s="1"/>
      <c r="FRI319" s="1"/>
      <c r="FRJ319" s="1"/>
      <c r="FRK319" s="1"/>
      <c r="FRL319" s="1"/>
      <c r="FRM319" s="1"/>
      <c r="FRN319" s="1"/>
      <c r="FRO319" s="1"/>
      <c r="FRP319" s="1"/>
      <c r="FRQ319" s="1"/>
      <c r="FRR319" s="1"/>
      <c r="FRS319" s="1"/>
      <c r="FRT319" s="1"/>
      <c r="FRU319" s="1"/>
      <c r="FRV319" s="1"/>
      <c r="FRW319" s="1"/>
      <c r="FRX319" s="1"/>
      <c r="FRY319" s="1"/>
      <c r="FRZ319" s="1"/>
      <c r="FSA319" s="1"/>
      <c r="FSB319" s="1"/>
      <c r="FSC319" s="1"/>
      <c r="FSD319" s="1"/>
      <c r="FSE319" s="1"/>
      <c r="FSF319" s="1"/>
      <c r="FSG319" s="1"/>
      <c r="FSH319" s="1"/>
      <c r="FSI319" s="1"/>
      <c r="FSJ319" s="1"/>
      <c r="FSK319" s="1"/>
      <c r="FSL319" s="1"/>
      <c r="FSM319" s="1"/>
      <c r="FSN319" s="1"/>
      <c r="FSO319" s="1"/>
      <c r="FSP319" s="1"/>
      <c r="FSQ319" s="1"/>
      <c r="FSR319" s="1"/>
      <c r="FSS319" s="1"/>
      <c r="FST319" s="1"/>
      <c r="FSU319" s="1"/>
      <c r="FSV319" s="1"/>
      <c r="FSW319" s="1"/>
      <c r="FSX319" s="1"/>
      <c r="FSY319" s="1"/>
      <c r="FSZ319" s="1"/>
      <c r="FTA319" s="1"/>
      <c r="FTB319" s="1"/>
      <c r="FTC319" s="1"/>
      <c r="FTD319" s="1"/>
      <c r="FTE319" s="1"/>
      <c r="FTF319" s="1"/>
      <c r="FTG319" s="1"/>
      <c r="FTH319" s="1"/>
      <c r="FTI319" s="1"/>
      <c r="FTJ319" s="1"/>
      <c r="FTK319" s="1"/>
      <c r="FTL319" s="1"/>
      <c r="FTM319" s="1"/>
      <c r="FTN319" s="1"/>
      <c r="FTO319" s="1"/>
      <c r="FTP319" s="1"/>
      <c r="FTQ319" s="1"/>
      <c r="FTR319" s="1"/>
      <c r="FTS319" s="1"/>
      <c r="FTT319" s="1"/>
      <c r="FTU319" s="1"/>
      <c r="FTV319" s="1"/>
      <c r="FTW319" s="1"/>
      <c r="FTX319" s="1"/>
      <c r="FTY319" s="1"/>
      <c r="FTZ319" s="1"/>
      <c r="FUA319" s="1"/>
      <c r="FUB319" s="1"/>
      <c r="FUC319" s="1"/>
      <c r="FUD319" s="1"/>
      <c r="FUE319" s="1"/>
      <c r="FUF319" s="1"/>
      <c r="FUG319" s="1"/>
      <c r="FUH319" s="1"/>
      <c r="FUI319" s="1"/>
      <c r="FUJ319" s="1"/>
      <c r="FUK319" s="1"/>
      <c r="FUL319" s="1"/>
      <c r="FUM319" s="1"/>
      <c r="FUN319" s="1"/>
      <c r="FUO319" s="1"/>
      <c r="FUP319" s="1"/>
      <c r="FUQ319" s="1"/>
      <c r="FUR319" s="1"/>
      <c r="FUS319" s="1"/>
      <c r="FUT319" s="1"/>
      <c r="FUU319" s="1"/>
      <c r="FUV319" s="1"/>
      <c r="FUW319" s="1"/>
      <c r="FUX319" s="1"/>
      <c r="FUY319" s="1"/>
      <c r="FUZ319" s="1"/>
      <c r="FVA319" s="1"/>
      <c r="FVB319" s="1"/>
      <c r="FVC319" s="1"/>
      <c r="FVD319" s="1"/>
      <c r="FVE319" s="1"/>
      <c r="FVF319" s="1"/>
      <c r="FVG319" s="1"/>
      <c r="FVH319" s="1"/>
      <c r="FVI319" s="1"/>
      <c r="FVJ319" s="1"/>
      <c r="FVK319" s="1"/>
      <c r="FVL319" s="1"/>
      <c r="FVM319" s="1"/>
      <c r="FVN319" s="1"/>
      <c r="FVO319" s="1"/>
      <c r="FVP319" s="1"/>
      <c r="FVQ319" s="1"/>
      <c r="FVR319" s="1"/>
      <c r="FVS319" s="1"/>
      <c r="FVT319" s="1"/>
      <c r="FVU319" s="1"/>
      <c r="FVV319" s="1"/>
      <c r="FVW319" s="1"/>
      <c r="FVX319" s="1"/>
      <c r="FVY319" s="1"/>
      <c r="FVZ319" s="1"/>
      <c r="FWA319" s="1"/>
      <c r="FWB319" s="1"/>
      <c r="FWC319" s="1"/>
      <c r="FWD319" s="1"/>
      <c r="FWE319" s="1"/>
      <c r="FWF319" s="1"/>
      <c r="FWG319" s="1"/>
      <c r="FWH319" s="1"/>
      <c r="FWI319" s="1"/>
      <c r="FWJ319" s="1"/>
      <c r="FWK319" s="1"/>
      <c r="FWL319" s="1"/>
      <c r="FWM319" s="1"/>
      <c r="FWN319" s="1"/>
      <c r="FWO319" s="1"/>
      <c r="FWP319" s="1"/>
      <c r="FWQ319" s="1"/>
      <c r="FWR319" s="1"/>
      <c r="FWS319" s="1"/>
      <c r="FWT319" s="1"/>
      <c r="FWU319" s="1"/>
      <c r="FWV319" s="1"/>
      <c r="FWW319" s="1"/>
      <c r="FWX319" s="1"/>
      <c r="FWY319" s="1"/>
      <c r="FWZ319" s="1"/>
      <c r="FXA319" s="1"/>
      <c r="FXB319" s="1"/>
      <c r="FXC319" s="1"/>
      <c r="FXD319" s="1"/>
      <c r="FXE319" s="1"/>
      <c r="FXF319" s="1"/>
      <c r="FXG319" s="1"/>
      <c r="FXH319" s="1"/>
      <c r="FXI319" s="1"/>
      <c r="FXJ319" s="1"/>
      <c r="FXK319" s="1"/>
      <c r="FXL319" s="1"/>
      <c r="FXM319" s="1"/>
      <c r="FXN319" s="1"/>
      <c r="FXO319" s="1"/>
      <c r="FXP319" s="1"/>
      <c r="FXQ319" s="1"/>
      <c r="FXR319" s="1"/>
      <c r="FXS319" s="1"/>
      <c r="FXT319" s="1"/>
      <c r="FXU319" s="1"/>
      <c r="FXV319" s="1"/>
      <c r="FXW319" s="1"/>
      <c r="FXX319" s="1"/>
      <c r="FXY319" s="1"/>
      <c r="FXZ319" s="1"/>
      <c r="FYA319" s="1"/>
      <c r="FYB319" s="1"/>
      <c r="FYC319" s="1"/>
      <c r="FYD319" s="1"/>
      <c r="FYE319" s="1"/>
      <c r="FYF319" s="1"/>
      <c r="FYG319" s="1"/>
      <c r="FYH319" s="1"/>
      <c r="FYI319" s="1"/>
      <c r="FYJ319" s="1"/>
      <c r="FYK319" s="1"/>
      <c r="FYL319" s="1"/>
      <c r="FYM319" s="1"/>
      <c r="FYN319" s="1"/>
      <c r="FYO319" s="1"/>
      <c r="FYP319" s="1"/>
      <c r="FYQ319" s="1"/>
      <c r="FYR319" s="1"/>
      <c r="FYS319" s="1"/>
      <c r="FYT319" s="1"/>
      <c r="FYU319" s="1"/>
      <c r="FYV319" s="1"/>
      <c r="FYW319" s="1"/>
      <c r="FYX319" s="1"/>
      <c r="FYY319" s="1"/>
      <c r="FYZ319" s="1"/>
      <c r="FZA319" s="1"/>
      <c r="FZB319" s="1"/>
      <c r="FZC319" s="1"/>
      <c r="FZD319" s="1"/>
      <c r="FZE319" s="1"/>
      <c r="FZF319" s="1"/>
      <c r="FZG319" s="1"/>
      <c r="FZH319" s="1"/>
      <c r="FZI319" s="1"/>
      <c r="FZJ319" s="1"/>
      <c r="FZK319" s="1"/>
      <c r="FZL319" s="1"/>
      <c r="FZM319" s="1"/>
      <c r="FZN319" s="1"/>
      <c r="FZO319" s="1"/>
      <c r="FZP319" s="1"/>
      <c r="FZQ319" s="1"/>
      <c r="FZR319" s="1"/>
      <c r="FZS319" s="1"/>
      <c r="FZT319" s="1"/>
      <c r="FZU319" s="1"/>
      <c r="FZV319" s="1"/>
      <c r="FZW319" s="1"/>
      <c r="FZX319" s="1"/>
      <c r="FZY319" s="1"/>
      <c r="FZZ319" s="1"/>
      <c r="GAA319" s="1"/>
      <c r="GAB319" s="1"/>
      <c r="GAC319" s="1"/>
      <c r="GAD319" s="1"/>
      <c r="GAE319" s="1"/>
      <c r="GAF319" s="1"/>
      <c r="GAG319" s="1"/>
      <c r="GAH319" s="1"/>
      <c r="GAI319" s="1"/>
      <c r="GAJ319" s="1"/>
      <c r="GAK319" s="1"/>
      <c r="GAL319" s="1"/>
      <c r="GAM319" s="1"/>
      <c r="GAN319" s="1"/>
      <c r="GAO319" s="1"/>
      <c r="GAP319" s="1"/>
      <c r="GAQ319" s="1"/>
      <c r="GAR319" s="1"/>
      <c r="GAS319" s="1"/>
      <c r="GAT319" s="1"/>
      <c r="GAU319" s="1"/>
      <c r="GAV319" s="1"/>
      <c r="GAW319" s="1"/>
      <c r="GAX319" s="1"/>
      <c r="GAY319" s="1"/>
      <c r="GAZ319" s="1"/>
      <c r="GBA319" s="1"/>
      <c r="GBB319" s="1"/>
      <c r="GBC319" s="1"/>
      <c r="GBD319" s="1"/>
      <c r="GBE319" s="1"/>
      <c r="GBF319" s="1"/>
      <c r="GBG319" s="1"/>
      <c r="GBH319" s="1"/>
      <c r="GBI319" s="1"/>
      <c r="GBJ319" s="1"/>
      <c r="GBK319" s="1"/>
      <c r="GBL319" s="1"/>
      <c r="GBM319" s="1"/>
      <c r="GBN319" s="1"/>
      <c r="GBO319" s="1"/>
      <c r="GBP319" s="1"/>
      <c r="GBQ319" s="1"/>
      <c r="GBR319" s="1"/>
      <c r="GBS319" s="1"/>
      <c r="GBT319" s="1"/>
      <c r="GBU319" s="1"/>
      <c r="GBV319" s="1"/>
      <c r="GBW319" s="1"/>
      <c r="GBX319" s="1"/>
      <c r="GBY319" s="1"/>
      <c r="GBZ319" s="1"/>
      <c r="GCA319" s="1"/>
      <c r="GCB319" s="1"/>
      <c r="GCC319" s="1"/>
      <c r="GCD319" s="1"/>
      <c r="GCE319" s="1"/>
      <c r="GCF319" s="1"/>
      <c r="GCG319" s="1"/>
      <c r="GCH319" s="1"/>
      <c r="GCI319" s="1"/>
      <c r="GCJ319" s="1"/>
      <c r="GCK319" s="1"/>
      <c r="GCL319" s="1"/>
      <c r="GCM319" s="1"/>
      <c r="GCN319" s="1"/>
      <c r="GCO319" s="1"/>
      <c r="GCP319" s="1"/>
      <c r="GCQ319" s="1"/>
      <c r="GCR319" s="1"/>
      <c r="GCS319" s="1"/>
      <c r="GCT319" s="1"/>
      <c r="GCU319" s="1"/>
      <c r="GCV319" s="1"/>
      <c r="GCW319" s="1"/>
      <c r="GCX319" s="1"/>
      <c r="GCY319" s="1"/>
      <c r="GCZ319" s="1"/>
      <c r="GDA319" s="1"/>
      <c r="GDB319" s="1"/>
      <c r="GDC319" s="1"/>
      <c r="GDD319" s="1"/>
      <c r="GDE319" s="1"/>
      <c r="GDF319" s="1"/>
      <c r="GDG319" s="1"/>
      <c r="GDH319" s="1"/>
      <c r="GDI319" s="1"/>
      <c r="GDJ319" s="1"/>
      <c r="GDK319" s="1"/>
      <c r="GDL319" s="1"/>
      <c r="GDM319" s="1"/>
      <c r="GDN319" s="1"/>
      <c r="GDO319" s="1"/>
      <c r="GDP319" s="1"/>
      <c r="GDQ319" s="1"/>
      <c r="GDR319" s="1"/>
      <c r="GDS319" s="1"/>
      <c r="GDT319" s="1"/>
      <c r="GDU319" s="1"/>
      <c r="GDV319" s="1"/>
      <c r="GDW319" s="1"/>
      <c r="GDX319" s="1"/>
      <c r="GDY319" s="1"/>
      <c r="GDZ319" s="1"/>
      <c r="GEA319" s="1"/>
      <c r="GEB319" s="1"/>
      <c r="GEC319" s="1"/>
      <c r="GED319" s="1"/>
      <c r="GEE319" s="1"/>
      <c r="GEF319" s="1"/>
      <c r="GEG319" s="1"/>
      <c r="GEH319" s="1"/>
      <c r="GEI319" s="1"/>
      <c r="GEJ319" s="1"/>
      <c r="GEK319" s="1"/>
      <c r="GEL319" s="1"/>
      <c r="GEM319" s="1"/>
      <c r="GEN319" s="1"/>
      <c r="GEO319" s="1"/>
      <c r="GEP319" s="1"/>
      <c r="GEQ319" s="1"/>
      <c r="GER319" s="1"/>
      <c r="GES319" s="1"/>
      <c r="GET319" s="1"/>
      <c r="GEU319" s="1"/>
      <c r="GEV319" s="1"/>
      <c r="GEW319" s="1"/>
      <c r="GEX319" s="1"/>
      <c r="GEY319" s="1"/>
      <c r="GEZ319" s="1"/>
      <c r="GFA319" s="1"/>
      <c r="GFB319" s="1"/>
      <c r="GFC319" s="1"/>
      <c r="GFD319" s="1"/>
      <c r="GFE319" s="1"/>
      <c r="GFF319" s="1"/>
      <c r="GFG319" s="1"/>
      <c r="GFH319" s="1"/>
      <c r="GFI319" s="1"/>
      <c r="GFJ319" s="1"/>
      <c r="GFK319" s="1"/>
      <c r="GFL319" s="1"/>
      <c r="GFM319" s="1"/>
      <c r="GFN319" s="1"/>
      <c r="GFO319" s="1"/>
      <c r="GFP319" s="1"/>
      <c r="GFQ319" s="1"/>
      <c r="GFR319" s="1"/>
      <c r="GFS319" s="1"/>
      <c r="GFT319" s="1"/>
      <c r="GFU319" s="1"/>
      <c r="GFV319" s="1"/>
      <c r="GFW319" s="1"/>
      <c r="GFX319" s="1"/>
      <c r="GFY319" s="1"/>
      <c r="GFZ319" s="1"/>
      <c r="GGA319" s="1"/>
      <c r="GGB319" s="1"/>
      <c r="GGC319" s="1"/>
      <c r="GGD319" s="1"/>
      <c r="GGE319" s="1"/>
      <c r="GGF319" s="1"/>
      <c r="GGG319" s="1"/>
      <c r="GGH319" s="1"/>
      <c r="GGI319" s="1"/>
      <c r="GGJ319" s="1"/>
      <c r="GGK319" s="1"/>
      <c r="GGL319" s="1"/>
      <c r="GGM319" s="1"/>
      <c r="GGN319" s="1"/>
      <c r="GGO319" s="1"/>
      <c r="GGP319" s="1"/>
      <c r="GGQ319" s="1"/>
      <c r="GGR319" s="1"/>
      <c r="GGS319" s="1"/>
      <c r="GGT319" s="1"/>
      <c r="GGU319" s="1"/>
      <c r="GGV319" s="1"/>
      <c r="GGW319" s="1"/>
      <c r="GGX319" s="1"/>
      <c r="GGY319" s="1"/>
      <c r="GGZ319" s="1"/>
      <c r="GHA319" s="1"/>
      <c r="GHB319" s="1"/>
      <c r="GHC319" s="1"/>
      <c r="GHD319" s="1"/>
      <c r="GHE319" s="1"/>
      <c r="GHF319" s="1"/>
      <c r="GHG319" s="1"/>
      <c r="GHH319" s="1"/>
      <c r="GHI319" s="1"/>
      <c r="GHJ319" s="1"/>
      <c r="GHK319" s="1"/>
      <c r="GHL319" s="1"/>
      <c r="GHM319" s="1"/>
      <c r="GHN319" s="1"/>
      <c r="GHO319" s="1"/>
      <c r="GHP319" s="1"/>
      <c r="GHQ319" s="1"/>
      <c r="GHR319" s="1"/>
      <c r="GHS319" s="1"/>
      <c r="GHT319" s="1"/>
      <c r="GHU319" s="1"/>
      <c r="GHV319" s="1"/>
      <c r="GHW319" s="1"/>
      <c r="GHX319" s="1"/>
      <c r="GHY319" s="1"/>
      <c r="GHZ319" s="1"/>
      <c r="GIA319" s="1"/>
      <c r="GIB319" s="1"/>
      <c r="GIC319" s="1"/>
      <c r="GID319" s="1"/>
      <c r="GIE319" s="1"/>
      <c r="GIF319" s="1"/>
      <c r="GIG319" s="1"/>
      <c r="GIH319" s="1"/>
      <c r="GII319" s="1"/>
      <c r="GIJ319" s="1"/>
      <c r="GIK319" s="1"/>
      <c r="GIL319" s="1"/>
      <c r="GIM319" s="1"/>
      <c r="GIN319" s="1"/>
      <c r="GIO319" s="1"/>
      <c r="GIP319" s="1"/>
      <c r="GIQ319" s="1"/>
      <c r="GIR319" s="1"/>
      <c r="GIS319" s="1"/>
      <c r="GIT319" s="1"/>
      <c r="GIU319" s="1"/>
      <c r="GIV319" s="1"/>
      <c r="GIW319" s="1"/>
      <c r="GIX319" s="1"/>
      <c r="GIY319" s="1"/>
      <c r="GIZ319" s="1"/>
      <c r="GJA319" s="1"/>
      <c r="GJB319" s="1"/>
      <c r="GJC319" s="1"/>
      <c r="GJD319" s="1"/>
      <c r="GJE319" s="1"/>
      <c r="GJF319" s="1"/>
      <c r="GJG319" s="1"/>
      <c r="GJH319" s="1"/>
      <c r="GJI319" s="1"/>
      <c r="GJJ319" s="1"/>
      <c r="GJK319" s="1"/>
      <c r="GJL319" s="1"/>
      <c r="GJM319" s="1"/>
      <c r="GJN319" s="1"/>
      <c r="GJO319" s="1"/>
      <c r="GJP319" s="1"/>
      <c r="GJQ319" s="1"/>
      <c r="GJR319" s="1"/>
      <c r="GJS319" s="1"/>
      <c r="GJT319" s="1"/>
      <c r="GJU319" s="1"/>
      <c r="GJV319" s="1"/>
      <c r="GJW319" s="1"/>
      <c r="GJX319" s="1"/>
      <c r="GJY319" s="1"/>
      <c r="GJZ319" s="1"/>
      <c r="GKA319" s="1"/>
      <c r="GKB319" s="1"/>
      <c r="GKC319" s="1"/>
      <c r="GKD319" s="1"/>
      <c r="GKE319" s="1"/>
      <c r="GKF319" s="1"/>
      <c r="GKG319" s="1"/>
      <c r="GKH319" s="1"/>
      <c r="GKI319" s="1"/>
      <c r="GKJ319" s="1"/>
      <c r="GKK319" s="1"/>
      <c r="GKL319" s="1"/>
      <c r="GKM319" s="1"/>
      <c r="GKN319" s="1"/>
      <c r="GKO319" s="1"/>
      <c r="GKP319" s="1"/>
      <c r="GKQ319" s="1"/>
      <c r="GKR319" s="1"/>
      <c r="GKS319" s="1"/>
      <c r="GKT319" s="1"/>
      <c r="GKU319" s="1"/>
      <c r="GKV319" s="1"/>
      <c r="GKW319" s="1"/>
      <c r="GKX319" s="1"/>
      <c r="GKY319" s="1"/>
      <c r="GKZ319" s="1"/>
      <c r="GLA319" s="1"/>
      <c r="GLB319" s="1"/>
      <c r="GLC319" s="1"/>
      <c r="GLD319" s="1"/>
      <c r="GLE319" s="1"/>
      <c r="GLF319" s="1"/>
      <c r="GLG319" s="1"/>
      <c r="GLH319" s="1"/>
      <c r="GLI319" s="1"/>
      <c r="GLJ319" s="1"/>
      <c r="GLK319" s="1"/>
      <c r="GLL319" s="1"/>
      <c r="GLM319" s="1"/>
      <c r="GLN319" s="1"/>
      <c r="GLO319" s="1"/>
      <c r="GLP319" s="1"/>
      <c r="GLQ319" s="1"/>
      <c r="GLR319" s="1"/>
      <c r="GLS319" s="1"/>
      <c r="GLT319" s="1"/>
      <c r="GLU319" s="1"/>
      <c r="GLV319" s="1"/>
      <c r="GLW319" s="1"/>
      <c r="GLX319" s="1"/>
      <c r="GLY319" s="1"/>
      <c r="GLZ319" s="1"/>
      <c r="GMA319" s="1"/>
      <c r="GMB319" s="1"/>
      <c r="GMC319" s="1"/>
      <c r="GMD319" s="1"/>
      <c r="GME319" s="1"/>
      <c r="GMF319" s="1"/>
      <c r="GMG319" s="1"/>
      <c r="GMH319" s="1"/>
      <c r="GMI319" s="1"/>
      <c r="GMJ319" s="1"/>
      <c r="GMK319" s="1"/>
      <c r="GML319" s="1"/>
      <c r="GMM319" s="1"/>
      <c r="GMN319" s="1"/>
      <c r="GMO319" s="1"/>
      <c r="GMP319" s="1"/>
      <c r="GMQ319" s="1"/>
      <c r="GMR319" s="1"/>
      <c r="GMS319" s="1"/>
      <c r="GMT319" s="1"/>
      <c r="GMU319" s="1"/>
      <c r="GMV319" s="1"/>
      <c r="GMW319" s="1"/>
      <c r="GMX319" s="1"/>
      <c r="GMY319" s="1"/>
      <c r="GMZ319" s="1"/>
      <c r="GNA319" s="1"/>
      <c r="GNB319" s="1"/>
      <c r="GNC319" s="1"/>
      <c r="GND319" s="1"/>
      <c r="GNE319" s="1"/>
      <c r="GNF319" s="1"/>
      <c r="GNG319" s="1"/>
      <c r="GNH319" s="1"/>
      <c r="GNI319" s="1"/>
      <c r="GNJ319" s="1"/>
      <c r="GNK319" s="1"/>
      <c r="GNL319" s="1"/>
      <c r="GNM319" s="1"/>
      <c r="GNN319" s="1"/>
      <c r="GNO319" s="1"/>
      <c r="GNP319" s="1"/>
      <c r="GNQ319" s="1"/>
      <c r="GNR319" s="1"/>
      <c r="GNS319" s="1"/>
      <c r="GNT319" s="1"/>
      <c r="GNU319" s="1"/>
      <c r="GNV319" s="1"/>
      <c r="GNW319" s="1"/>
      <c r="GNX319" s="1"/>
      <c r="GNY319" s="1"/>
      <c r="GNZ319" s="1"/>
      <c r="GOA319" s="1"/>
      <c r="GOB319" s="1"/>
      <c r="GOC319" s="1"/>
      <c r="GOD319" s="1"/>
      <c r="GOE319" s="1"/>
      <c r="GOF319" s="1"/>
      <c r="GOG319" s="1"/>
      <c r="GOH319" s="1"/>
      <c r="GOI319" s="1"/>
      <c r="GOJ319" s="1"/>
      <c r="GOK319" s="1"/>
      <c r="GOL319" s="1"/>
      <c r="GOM319" s="1"/>
      <c r="GON319" s="1"/>
      <c r="GOO319" s="1"/>
      <c r="GOP319" s="1"/>
      <c r="GOQ319" s="1"/>
      <c r="GOR319" s="1"/>
      <c r="GOS319" s="1"/>
      <c r="GOT319" s="1"/>
      <c r="GOU319" s="1"/>
      <c r="GOV319" s="1"/>
      <c r="GOW319" s="1"/>
      <c r="GOX319" s="1"/>
      <c r="GOY319" s="1"/>
      <c r="GOZ319" s="1"/>
      <c r="GPA319" s="1"/>
      <c r="GPB319" s="1"/>
      <c r="GPC319" s="1"/>
      <c r="GPD319" s="1"/>
      <c r="GPE319" s="1"/>
      <c r="GPF319" s="1"/>
      <c r="GPG319" s="1"/>
      <c r="GPH319" s="1"/>
      <c r="GPI319" s="1"/>
      <c r="GPJ319" s="1"/>
      <c r="GPK319" s="1"/>
      <c r="GPL319" s="1"/>
      <c r="GPM319" s="1"/>
      <c r="GPN319" s="1"/>
      <c r="GPO319" s="1"/>
      <c r="GPP319" s="1"/>
      <c r="GPQ319" s="1"/>
      <c r="GPR319" s="1"/>
      <c r="GPS319" s="1"/>
      <c r="GPT319" s="1"/>
      <c r="GPU319" s="1"/>
      <c r="GPV319" s="1"/>
      <c r="GPW319" s="1"/>
      <c r="GPX319" s="1"/>
      <c r="GPY319" s="1"/>
      <c r="GPZ319" s="1"/>
      <c r="GQA319" s="1"/>
      <c r="GQB319" s="1"/>
      <c r="GQC319" s="1"/>
      <c r="GQD319" s="1"/>
      <c r="GQE319" s="1"/>
      <c r="GQF319" s="1"/>
      <c r="GQG319" s="1"/>
      <c r="GQH319" s="1"/>
      <c r="GQI319" s="1"/>
      <c r="GQJ319" s="1"/>
      <c r="GQK319" s="1"/>
      <c r="GQL319" s="1"/>
      <c r="GQM319" s="1"/>
      <c r="GQN319" s="1"/>
      <c r="GQO319" s="1"/>
      <c r="GQP319" s="1"/>
      <c r="GQQ319" s="1"/>
      <c r="GQR319" s="1"/>
      <c r="GQS319" s="1"/>
      <c r="GQT319" s="1"/>
      <c r="GQU319" s="1"/>
      <c r="GQV319" s="1"/>
      <c r="GQW319" s="1"/>
      <c r="GQX319" s="1"/>
      <c r="GQY319" s="1"/>
      <c r="GQZ319" s="1"/>
      <c r="GRA319" s="1"/>
      <c r="GRB319" s="1"/>
      <c r="GRC319" s="1"/>
      <c r="GRD319" s="1"/>
      <c r="GRE319" s="1"/>
      <c r="GRF319" s="1"/>
      <c r="GRG319" s="1"/>
      <c r="GRH319" s="1"/>
      <c r="GRI319" s="1"/>
      <c r="GRJ319" s="1"/>
      <c r="GRK319" s="1"/>
      <c r="GRL319" s="1"/>
      <c r="GRM319" s="1"/>
      <c r="GRN319" s="1"/>
      <c r="GRO319" s="1"/>
      <c r="GRP319" s="1"/>
      <c r="GRQ319" s="1"/>
      <c r="GRR319" s="1"/>
      <c r="GRS319" s="1"/>
      <c r="GRT319" s="1"/>
      <c r="GRU319" s="1"/>
      <c r="GRV319" s="1"/>
      <c r="GRW319" s="1"/>
      <c r="GRX319" s="1"/>
      <c r="GRY319" s="1"/>
      <c r="GRZ319" s="1"/>
      <c r="GSA319" s="1"/>
      <c r="GSB319" s="1"/>
      <c r="GSC319" s="1"/>
      <c r="GSD319" s="1"/>
      <c r="GSE319" s="1"/>
      <c r="GSF319" s="1"/>
      <c r="GSG319" s="1"/>
      <c r="GSH319" s="1"/>
      <c r="GSI319" s="1"/>
      <c r="GSJ319" s="1"/>
      <c r="GSK319" s="1"/>
      <c r="GSL319" s="1"/>
      <c r="GSM319" s="1"/>
      <c r="GSN319" s="1"/>
      <c r="GSO319" s="1"/>
      <c r="GSP319" s="1"/>
      <c r="GSQ319" s="1"/>
      <c r="GSR319" s="1"/>
      <c r="GSS319" s="1"/>
      <c r="GST319" s="1"/>
      <c r="GSU319" s="1"/>
      <c r="GSV319" s="1"/>
      <c r="GSW319" s="1"/>
      <c r="GSX319" s="1"/>
      <c r="GSY319" s="1"/>
      <c r="GSZ319" s="1"/>
      <c r="GTA319" s="1"/>
      <c r="GTB319" s="1"/>
      <c r="GTC319" s="1"/>
      <c r="GTD319" s="1"/>
      <c r="GTE319" s="1"/>
      <c r="GTF319" s="1"/>
      <c r="GTG319" s="1"/>
      <c r="GTH319" s="1"/>
      <c r="GTI319" s="1"/>
      <c r="GTJ319" s="1"/>
      <c r="GTK319" s="1"/>
      <c r="GTL319" s="1"/>
      <c r="GTM319" s="1"/>
      <c r="GTN319" s="1"/>
      <c r="GTO319" s="1"/>
      <c r="GTP319" s="1"/>
      <c r="GTQ319" s="1"/>
      <c r="GTR319" s="1"/>
      <c r="GTS319" s="1"/>
      <c r="GTT319" s="1"/>
      <c r="GTU319" s="1"/>
      <c r="GTV319" s="1"/>
      <c r="GTW319" s="1"/>
      <c r="GTX319" s="1"/>
      <c r="GTY319" s="1"/>
      <c r="GTZ319" s="1"/>
      <c r="GUA319" s="1"/>
      <c r="GUB319" s="1"/>
      <c r="GUC319" s="1"/>
      <c r="GUD319" s="1"/>
      <c r="GUE319" s="1"/>
      <c r="GUF319" s="1"/>
      <c r="GUG319" s="1"/>
      <c r="GUH319" s="1"/>
      <c r="GUI319" s="1"/>
      <c r="GUJ319" s="1"/>
      <c r="GUK319" s="1"/>
      <c r="GUL319" s="1"/>
      <c r="GUM319" s="1"/>
      <c r="GUN319" s="1"/>
      <c r="GUO319" s="1"/>
      <c r="GUP319" s="1"/>
      <c r="GUQ319" s="1"/>
      <c r="GUR319" s="1"/>
      <c r="GUS319" s="1"/>
      <c r="GUT319" s="1"/>
      <c r="GUU319" s="1"/>
      <c r="GUV319" s="1"/>
      <c r="GUW319" s="1"/>
      <c r="GUX319" s="1"/>
      <c r="GUY319" s="1"/>
      <c r="GUZ319" s="1"/>
      <c r="GVA319" s="1"/>
      <c r="GVB319" s="1"/>
      <c r="GVC319" s="1"/>
      <c r="GVD319" s="1"/>
      <c r="GVE319" s="1"/>
      <c r="GVF319" s="1"/>
      <c r="GVG319" s="1"/>
      <c r="GVH319" s="1"/>
      <c r="GVI319" s="1"/>
      <c r="GVJ319" s="1"/>
      <c r="GVK319" s="1"/>
      <c r="GVL319" s="1"/>
      <c r="GVM319" s="1"/>
      <c r="GVN319" s="1"/>
      <c r="GVO319" s="1"/>
      <c r="GVP319" s="1"/>
      <c r="GVQ319" s="1"/>
      <c r="GVR319" s="1"/>
      <c r="GVS319" s="1"/>
      <c r="GVT319" s="1"/>
      <c r="GVU319" s="1"/>
      <c r="GVV319" s="1"/>
      <c r="GVW319" s="1"/>
      <c r="GVX319" s="1"/>
      <c r="GVY319" s="1"/>
      <c r="GVZ319" s="1"/>
      <c r="GWA319" s="1"/>
      <c r="GWB319" s="1"/>
      <c r="GWC319" s="1"/>
      <c r="GWD319" s="1"/>
      <c r="GWE319" s="1"/>
      <c r="GWF319" s="1"/>
      <c r="GWG319" s="1"/>
      <c r="GWH319" s="1"/>
      <c r="GWI319" s="1"/>
      <c r="GWJ319" s="1"/>
      <c r="GWK319" s="1"/>
      <c r="GWL319" s="1"/>
      <c r="GWM319" s="1"/>
      <c r="GWN319" s="1"/>
      <c r="GWO319" s="1"/>
      <c r="GWP319" s="1"/>
      <c r="GWQ319" s="1"/>
      <c r="GWR319" s="1"/>
      <c r="GWS319" s="1"/>
      <c r="GWT319" s="1"/>
      <c r="GWU319" s="1"/>
      <c r="GWV319" s="1"/>
      <c r="GWW319" s="1"/>
      <c r="GWX319" s="1"/>
      <c r="GWY319" s="1"/>
      <c r="GWZ319" s="1"/>
      <c r="GXA319" s="1"/>
      <c r="GXB319" s="1"/>
      <c r="GXC319" s="1"/>
      <c r="GXD319" s="1"/>
      <c r="GXE319" s="1"/>
      <c r="GXF319" s="1"/>
      <c r="GXG319" s="1"/>
      <c r="GXH319" s="1"/>
      <c r="GXI319" s="1"/>
      <c r="GXJ319" s="1"/>
      <c r="GXK319" s="1"/>
      <c r="GXL319" s="1"/>
      <c r="GXM319" s="1"/>
      <c r="GXN319" s="1"/>
      <c r="GXO319" s="1"/>
      <c r="GXP319" s="1"/>
      <c r="GXQ319" s="1"/>
      <c r="GXR319" s="1"/>
      <c r="GXS319" s="1"/>
      <c r="GXT319" s="1"/>
      <c r="GXU319" s="1"/>
      <c r="GXV319" s="1"/>
      <c r="GXW319" s="1"/>
      <c r="GXX319" s="1"/>
      <c r="GXY319" s="1"/>
      <c r="GXZ319" s="1"/>
      <c r="GYA319" s="1"/>
      <c r="GYB319" s="1"/>
      <c r="GYC319" s="1"/>
      <c r="GYD319" s="1"/>
      <c r="GYE319" s="1"/>
      <c r="GYF319" s="1"/>
      <c r="GYG319" s="1"/>
      <c r="GYH319" s="1"/>
      <c r="GYI319" s="1"/>
      <c r="GYJ319" s="1"/>
      <c r="GYK319" s="1"/>
      <c r="GYL319" s="1"/>
      <c r="GYM319" s="1"/>
      <c r="GYN319" s="1"/>
      <c r="GYO319" s="1"/>
      <c r="GYP319" s="1"/>
      <c r="GYQ319" s="1"/>
      <c r="GYR319" s="1"/>
      <c r="GYS319" s="1"/>
      <c r="GYT319" s="1"/>
      <c r="GYU319" s="1"/>
      <c r="GYV319" s="1"/>
      <c r="GYW319" s="1"/>
      <c r="GYX319" s="1"/>
      <c r="GYY319" s="1"/>
      <c r="GYZ319" s="1"/>
      <c r="GZA319" s="1"/>
      <c r="GZB319" s="1"/>
      <c r="GZC319" s="1"/>
      <c r="GZD319" s="1"/>
      <c r="GZE319" s="1"/>
      <c r="GZF319" s="1"/>
      <c r="GZG319" s="1"/>
      <c r="GZH319" s="1"/>
      <c r="GZI319" s="1"/>
      <c r="GZJ319" s="1"/>
      <c r="GZK319" s="1"/>
      <c r="GZL319" s="1"/>
      <c r="GZM319" s="1"/>
      <c r="GZN319" s="1"/>
      <c r="GZO319" s="1"/>
      <c r="GZP319" s="1"/>
      <c r="GZQ319" s="1"/>
      <c r="GZR319" s="1"/>
      <c r="GZS319" s="1"/>
      <c r="GZT319" s="1"/>
      <c r="GZU319" s="1"/>
      <c r="GZV319" s="1"/>
      <c r="GZW319" s="1"/>
      <c r="GZX319" s="1"/>
      <c r="GZY319" s="1"/>
      <c r="GZZ319" s="1"/>
      <c r="HAA319" s="1"/>
      <c r="HAB319" s="1"/>
      <c r="HAC319" s="1"/>
      <c r="HAD319" s="1"/>
      <c r="HAE319" s="1"/>
      <c r="HAF319" s="1"/>
      <c r="HAG319" s="1"/>
      <c r="HAH319" s="1"/>
      <c r="HAI319" s="1"/>
      <c r="HAJ319" s="1"/>
      <c r="HAK319" s="1"/>
      <c r="HAL319" s="1"/>
      <c r="HAM319" s="1"/>
      <c r="HAN319" s="1"/>
      <c r="HAO319" s="1"/>
      <c r="HAP319" s="1"/>
      <c r="HAQ319" s="1"/>
      <c r="HAR319" s="1"/>
      <c r="HAS319" s="1"/>
      <c r="HAT319" s="1"/>
      <c r="HAU319" s="1"/>
      <c r="HAV319" s="1"/>
      <c r="HAW319" s="1"/>
      <c r="HAX319" s="1"/>
      <c r="HAY319" s="1"/>
      <c r="HAZ319" s="1"/>
      <c r="HBA319" s="1"/>
      <c r="HBB319" s="1"/>
      <c r="HBC319" s="1"/>
      <c r="HBD319" s="1"/>
      <c r="HBE319" s="1"/>
      <c r="HBF319" s="1"/>
      <c r="HBG319" s="1"/>
      <c r="HBH319" s="1"/>
      <c r="HBI319" s="1"/>
      <c r="HBJ319" s="1"/>
      <c r="HBK319" s="1"/>
      <c r="HBL319" s="1"/>
      <c r="HBM319" s="1"/>
      <c r="HBN319" s="1"/>
      <c r="HBO319" s="1"/>
      <c r="HBP319" s="1"/>
      <c r="HBQ319" s="1"/>
      <c r="HBR319" s="1"/>
      <c r="HBS319" s="1"/>
      <c r="HBT319" s="1"/>
      <c r="HBU319" s="1"/>
      <c r="HBV319" s="1"/>
      <c r="HBW319" s="1"/>
      <c r="HBX319" s="1"/>
      <c r="HBY319" s="1"/>
      <c r="HBZ319" s="1"/>
      <c r="HCA319" s="1"/>
      <c r="HCB319" s="1"/>
      <c r="HCC319" s="1"/>
      <c r="HCD319" s="1"/>
      <c r="HCE319" s="1"/>
      <c r="HCF319" s="1"/>
      <c r="HCG319" s="1"/>
      <c r="HCH319" s="1"/>
      <c r="HCI319" s="1"/>
      <c r="HCJ319" s="1"/>
      <c r="HCK319" s="1"/>
      <c r="HCL319" s="1"/>
      <c r="HCM319" s="1"/>
      <c r="HCN319" s="1"/>
      <c r="HCO319" s="1"/>
      <c r="HCP319" s="1"/>
      <c r="HCQ319" s="1"/>
      <c r="HCR319" s="1"/>
      <c r="HCS319" s="1"/>
      <c r="HCT319" s="1"/>
      <c r="HCU319" s="1"/>
      <c r="HCV319" s="1"/>
      <c r="HCW319" s="1"/>
      <c r="HCX319" s="1"/>
      <c r="HCY319" s="1"/>
      <c r="HCZ319" s="1"/>
      <c r="HDA319" s="1"/>
      <c r="HDB319" s="1"/>
      <c r="HDC319" s="1"/>
      <c r="HDD319" s="1"/>
      <c r="HDE319" s="1"/>
      <c r="HDF319" s="1"/>
      <c r="HDG319" s="1"/>
      <c r="HDH319" s="1"/>
      <c r="HDI319" s="1"/>
      <c r="HDJ319" s="1"/>
      <c r="HDK319" s="1"/>
      <c r="HDL319" s="1"/>
      <c r="HDM319" s="1"/>
      <c r="HDN319" s="1"/>
      <c r="HDO319" s="1"/>
      <c r="HDP319" s="1"/>
      <c r="HDQ319" s="1"/>
      <c r="HDR319" s="1"/>
      <c r="HDS319" s="1"/>
      <c r="HDT319" s="1"/>
      <c r="HDU319" s="1"/>
      <c r="HDV319" s="1"/>
      <c r="HDW319" s="1"/>
      <c r="HDX319" s="1"/>
      <c r="HDY319" s="1"/>
      <c r="HDZ319" s="1"/>
      <c r="HEA319" s="1"/>
      <c r="HEB319" s="1"/>
      <c r="HEC319" s="1"/>
      <c r="HED319" s="1"/>
      <c r="HEE319" s="1"/>
      <c r="HEF319" s="1"/>
      <c r="HEG319" s="1"/>
      <c r="HEH319" s="1"/>
      <c r="HEI319" s="1"/>
      <c r="HEJ319" s="1"/>
      <c r="HEK319" s="1"/>
      <c r="HEL319" s="1"/>
      <c r="HEM319" s="1"/>
      <c r="HEN319" s="1"/>
      <c r="HEO319" s="1"/>
      <c r="HEP319" s="1"/>
      <c r="HEQ319" s="1"/>
      <c r="HER319" s="1"/>
      <c r="HES319" s="1"/>
      <c r="HET319" s="1"/>
      <c r="HEU319" s="1"/>
      <c r="HEV319" s="1"/>
      <c r="HEW319" s="1"/>
      <c r="HEX319" s="1"/>
      <c r="HEY319" s="1"/>
      <c r="HEZ319" s="1"/>
      <c r="HFA319" s="1"/>
      <c r="HFB319" s="1"/>
      <c r="HFC319" s="1"/>
      <c r="HFD319" s="1"/>
      <c r="HFE319" s="1"/>
      <c r="HFF319" s="1"/>
      <c r="HFG319" s="1"/>
      <c r="HFH319" s="1"/>
      <c r="HFI319" s="1"/>
      <c r="HFJ319" s="1"/>
      <c r="HFK319" s="1"/>
      <c r="HFL319" s="1"/>
      <c r="HFM319" s="1"/>
      <c r="HFN319" s="1"/>
      <c r="HFO319" s="1"/>
      <c r="HFP319" s="1"/>
      <c r="HFQ319" s="1"/>
      <c r="HFR319" s="1"/>
      <c r="HFS319" s="1"/>
      <c r="HFT319" s="1"/>
      <c r="HFU319" s="1"/>
      <c r="HFV319" s="1"/>
      <c r="HFW319" s="1"/>
      <c r="HFX319" s="1"/>
      <c r="HFY319" s="1"/>
      <c r="HFZ319" s="1"/>
      <c r="HGA319" s="1"/>
      <c r="HGB319" s="1"/>
      <c r="HGC319" s="1"/>
      <c r="HGD319" s="1"/>
      <c r="HGE319" s="1"/>
      <c r="HGF319" s="1"/>
      <c r="HGG319" s="1"/>
      <c r="HGH319" s="1"/>
      <c r="HGI319" s="1"/>
      <c r="HGJ319" s="1"/>
      <c r="HGK319" s="1"/>
      <c r="HGL319" s="1"/>
      <c r="HGM319" s="1"/>
      <c r="HGN319" s="1"/>
      <c r="HGO319" s="1"/>
      <c r="HGP319" s="1"/>
      <c r="HGQ319" s="1"/>
      <c r="HGR319" s="1"/>
      <c r="HGS319" s="1"/>
      <c r="HGT319" s="1"/>
      <c r="HGU319" s="1"/>
      <c r="HGV319" s="1"/>
      <c r="HGW319" s="1"/>
      <c r="HGX319" s="1"/>
      <c r="HGY319" s="1"/>
      <c r="HGZ319" s="1"/>
      <c r="HHA319" s="1"/>
      <c r="HHB319" s="1"/>
      <c r="HHC319" s="1"/>
      <c r="HHD319" s="1"/>
      <c r="HHE319" s="1"/>
      <c r="HHF319" s="1"/>
      <c r="HHG319" s="1"/>
      <c r="HHH319" s="1"/>
      <c r="HHI319" s="1"/>
      <c r="HHJ319" s="1"/>
      <c r="HHK319" s="1"/>
      <c r="HHL319" s="1"/>
      <c r="HHM319" s="1"/>
      <c r="HHN319" s="1"/>
      <c r="HHO319" s="1"/>
      <c r="HHP319" s="1"/>
      <c r="HHQ319" s="1"/>
      <c r="HHR319" s="1"/>
      <c r="HHS319" s="1"/>
      <c r="HHT319" s="1"/>
      <c r="HHU319" s="1"/>
      <c r="HHV319" s="1"/>
      <c r="HHW319" s="1"/>
      <c r="HHX319" s="1"/>
      <c r="HHY319" s="1"/>
      <c r="HHZ319" s="1"/>
      <c r="HIA319" s="1"/>
      <c r="HIB319" s="1"/>
      <c r="HIC319" s="1"/>
      <c r="HID319" s="1"/>
      <c r="HIE319" s="1"/>
      <c r="HIF319" s="1"/>
      <c r="HIG319" s="1"/>
      <c r="HIH319" s="1"/>
      <c r="HII319" s="1"/>
      <c r="HIJ319" s="1"/>
      <c r="HIK319" s="1"/>
      <c r="HIL319" s="1"/>
      <c r="HIM319" s="1"/>
      <c r="HIN319" s="1"/>
      <c r="HIO319" s="1"/>
      <c r="HIP319" s="1"/>
      <c r="HIQ319" s="1"/>
      <c r="HIR319" s="1"/>
      <c r="HIS319" s="1"/>
      <c r="HIT319" s="1"/>
      <c r="HIU319" s="1"/>
      <c r="HIV319" s="1"/>
      <c r="HIW319" s="1"/>
      <c r="HIX319" s="1"/>
      <c r="HIY319" s="1"/>
      <c r="HIZ319" s="1"/>
      <c r="HJA319" s="1"/>
      <c r="HJB319" s="1"/>
      <c r="HJC319" s="1"/>
      <c r="HJD319" s="1"/>
      <c r="HJE319" s="1"/>
      <c r="HJF319" s="1"/>
      <c r="HJG319" s="1"/>
      <c r="HJH319" s="1"/>
      <c r="HJI319" s="1"/>
      <c r="HJJ319" s="1"/>
      <c r="HJK319" s="1"/>
      <c r="HJL319" s="1"/>
      <c r="HJM319" s="1"/>
      <c r="HJN319" s="1"/>
      <c r="HJO319" s="1"/>
      <c r="HJP319" s="1"/>
      <c r="HJQ319" s="1"/>
      <c r="HJR319" s="1"/>
      <c r="HJS319" s="1"/>
      <c r="HJT319" s="1"/>
      <c r="HJU319" s="1"/>
      <c r="HJV319" s="1"/>
      <c r="HJW319" s="1"/>
      <c r="HJX319" s="1"/>
      <c r="HJY319" s="1"/>
      <c r="HJZ319" s="1"/>
      <c r="HKA319" s="1"/>
      <c r="HKB319" s="1"/>
      <c r="HKC319" s="1"/>
      <c r="HKD319" s="1"/>
      <c r="HKE319" s="1"/>
      <c r="HKF319" s="1"/>
      <c r="HKG319" s="1"/>
      <c r="HKH319" s="1"/>
      <c r="HKI319" s="1"/>
      <c r="HKJ319" s="1"/>
      <c r="HKK319" s="1"/>
      <c r="HKL319" s="1"/>
      <c r="HKM319" s="1"/>
      <c r="HKN319" s="1"/>
      <c r="HKO319" s="1"/>
      <c r="HKP319" s="1"/>
      <c r="HKQ319" s="1"/>
      <c r="HKR319" s="1"/>
      <c r="HKS319" s="1"/>
      <c r="HKT319" s="1"/>
      <c r="HKU319" s="1"/>
      <c r="HKV319" s="1"/>
      <c r="HKW319" s="1"/>
      <c r="HKX319" s="1"/>
      <c r="HKY319" s="1"/>
      <c r="HKZ319" s="1"/>
      <c r="HLA319" s="1"/>
      <c r="HLB319" s="1"/>
      <c r="HLC319" s="1"/>
      <c r="HLD319" s="1"/>
      <c r="HLE319" s="1"/>
      <c r="HLF319" s="1"/>
      <c r="HLG319" s="1"/>
      <c r="HLH319" s="1"/>
      <c r="HLI319" s="1"/>
      <c r="HLJ319" s="1"/>
      <c r="HLK319" s="1"/>
      <c r="HLL319" s="1"/>
      <c r="HLM319" s="1"/>
      <c r="HLN319" s="1"/>
      <c r="HLO319" s="1"/>
      <c r="HLP319" s="1"/>
      <c r="HLQ319" s="1"/>
      <c r="HLR319" s="1"/>
      <c r="HLS319" s="1"/>
      <c r="HLT319" s="1"/>
      <c r="HLU319" s="1"/>
      <c r="HLV319" s="1"/>
      <c r="HLW319" s="1"/>
      <c r="HLX319" s="1"/>
      <c r="HLY319" s="1"/>
      <c r="HLZ319" s="1"/>
      <c r="HMA319" s="1"/>
      <c r="HMB319" s="1"/>
      <c r="HMC319" s="1"/>
      <c r="HMD319" s="1"/>
      <c r="HME319" s="1"/>
      <c r="HMF319" s="1"/>
      <c r="HMG319" s="1"/>
      <c r="HMH319" s="1"/>
      <c r="HMI319" s="1"/>
      <c r="HMJ319" s="1"/>
      <c r="HMK319" s="1"/>
      <c r="HML319" s="1"/>
      <c r="HMM319" s="1"/>
      <c r="HMN319" s="1"/>
      <c r="HMO319" s="1"/>
      <c r="HMP319" s="1"/>
      <c r="HMQ319" s="1"/>
      <c r="HMR319" s="1"/>
      <c r="HMS319" s="1"/>
      <c r="HMT319" s="1"/>
      <c r="HMU319" s="1"/>
      <c r="HMV319" s="1"/>
      <c r="HMW319" s="1"/>
      <c r="HMX319" s="1"/>
      <c r="HMY319" s="1"/>
      <c r="HMZ319" s="1"/>
      <c r="HNA319" s="1"/>
      <c r="HNB319" s="1"/>
      <c r="HNC319" s="1"/>
      <c r="HND319" s="1"/>
      <c r="HNE319" s="1"/>
      <c r="HNF319" s="1"/>
      <c r="HNG319" s="1"/>
      <c r="HNH319" s="1"/>
      <c r="HNI319" s="1"/>
      <c r="HNJ319" s="1"/>
      <c r="HNK319" s="1"/>
      <c r="HNL319" s="1"/>
      <c r="HNM319" s="1"/>
      <c r="HNN319" s="1"/>
      <c r="HNO319" s="1"/>
      <c r="HNP319" s="1"/>
      <c r="HNQ319" s="1"/>
      <c r="HNR319" s="1"/>
      <c r="HNS319" s="1"/>
      <c r="HNT319" s="1"/>
      <c r="HNU319" s="1"/>
      <c r="HNV319" s="1"/>
      <c r="HNW319" s="1"/>
      <c r="HNX319" s="1"/>
      <c r="HNY319" s="1"/>
      <c r="HNZ319" s="1"/>
      <c r="HOA319" s="1"/>
      <c r="HOB319" s="1"/>
      <c r="HOC319" s="1"/>
      <c r="HOD319" s="1"/>
      <c r="HOE319" s="1"/>
      <c r="HOF319" s="1"/>
      <c r="HOG319" s="1"/>
      <c r="HOH319" s="1"/>
      <c r="HOI319" s="1"/>
      <c r="HOJ319" s="1"/>
      <c r="HOK319" s="1"/>
      <c r="HOL319" s="1"/>
      <c r="HOM319" s="1"/>
      <c r="HON319" s="1"/>
      <c r="HOO319" s="1"/>
      <c r="HOP319" s="1"/>
      <c r="HOQ319" s="1"/>
      <c r="HOR319" s="1"/>
      <c r="HOS319" s="1"/>
      <c r="HOT319" s="1"/>
      <c r="HOU319" s="1"/>
      <c r="HOV319" s="1"/>
      <c r="HOW319" s="1"/>
      <c r="HOX319" s="1"/>
      <c r="HOY319" s="1"/>
      <c r="HOZ319" s="1"/>
      <c r="HPA319" s="1"/>
      <c r="HPB319" s="1"/>
      <c r="HPC319" s="1"/>
      <c r="HPD319" s="1"/>
      <c r="HPE319" s="1"/>
      <c r="HPF319" s="1"/>
      <c r="HPG319" s="1"/>
      <c r="HPH319" s="1"/>
      <c r="HPI319" s="1"/>
      <c r="HPJ319" s="1"/>
      <c r="HPK319" s="1"/>
      <c r="HPL319" s="1"/>
      <c r="HPM319" s="1"/>
      <c r="HPN319" s="1"/>
      <c r="HPO319" s="1"/>
      <c r="HPP319" s="1"/>
      <c r="HPQ319" s="1"/>
      <c r="HPR319" s="1"/>
      <c r="HPS319" s="1"/>
      <c r="HPT319" s="1"/>
      <c r="HPU319" s="1"/>
      <c r="HPV319" s="1"/>
      <c r="HPW319" s="1"/>
      <c r="HPX319" s="1"/>
      <c r="HPY319" s="1"/>
      <c r="HPZ319" s="1"/>
      <c r="HQA319" s="1"/>
      <c r="HQB319" s="1"/>
      <c r="HQC319" s="1"/>
      <c r="HQD319" s="1"/>
      <c r="HQE319" s="1"/>
      <c r="HQF319" s="1"/>
      <c r="HQG319" s="1"/>
      <c r="HQH319" s="1"/>
      <c r="HQI319" s="1"/>
      <c r="HQJ319" s="1"/>
      <c r="HQK319" s="1"/>
      <c r="HQL319" s="1"/>
      <c r="HQM319" s="1"/>
      <c r="HQN319" s="1"/>
      <c r="HQO319" s="1"/>
      <c r="HQP319" s="1"/>
      <c r="HQQ319" s="1"/>
      <c r="HQR319" s="1"/>
      <c r="HQS319" s="1"/>
      <c r="HQT319" s="1"/>
      <c r="HQU319" s="1"/>
      <c r="HQV319" s="1"/>
      <c r="HQW319" s="1"/>
      <c r="HQX319" s="1"/>
      <c r="HQY319" s="1"/>
      <c r="HQZ319" s="1"/>
      <c r="HRA319" s="1"/>
      <c r="HRB319" s="1"/>
      <c r="HRC319" s="1"/>
      <c r="HRD319" s="1"/>
      <c r="HRE319" s="1"/>
      <c r="HRF319" s="1"/>
      <c r="HRG319" s="1"/>
      <c r="HRH319" s="1"/>
      <c r="HRI319" s="1"/>
      <c r="HRJ319" s="1"/>
      <c r="HRK319" s="1"/>
      <c r="HRL319" s="1"/>
      <c r="HRM319" s="1"/>
      <c r="HRN319" s="1"/>
      <c r="HRO319" s="1"/>
      <c r="HRP319" s="1"/>
      <c r="HRQ319" s="1"/>
      <c r="HRR319" s="1"/>
      <c r="HRS319" s="1"/>
      <c r="HRT319" s="1"/>
      <c r="HRU319" s="1"/>
      <c r="HRV319" s="1"/>
      <c r="HRW319" s="1"/>
      <c r="HRX319" s="1"/>
      <c r="HRY319" s="1"/>
      <c r="HRZ319" s="1"/>
      <c r="HSA319" s="1"/>
      <c r="HSB319" s="1"/>
      <c r="HSC319" s="1"/>
      <c r="HSD319" s="1"/>
      <c r="HSE319" s="1"/>
      <c r="HSF319" s="1"/>
      <c r="HSG319" s="1"/>
      <c r="HSH319" s="1"/>
      <c r="HSI319" s="1"/>
      <c r="HSJ319" s="1"/>
      <c r="HSK319" s="1"/>
      <c r="HSL319" s="1"/>
      <c r="HSM319" s="1"/>
      <c r="HSN319" s="1"/>
      <c r="HSO319" s="1"/>
      <c r="HSP319" s="1"/>
      <c r="HSQ319" s="1"/>
      <c r="HSR319" s="1"/>
      <c r="HSS319" s="1"/>
      <c r="HST319" s="1"/>
      <c r="HSU319" s="1"/>
      <c r="HSV319" s="1"/>
      <c r="HSW319" s="1"/>
      <c r="HSX319" s="1"/>
      <c r="HSY319" s="1"/>
      <c r="HSZ319" s="1"/>
      <c r="HTA319" s="1"/>
      <c r="HTB319" s="1"/>
      <c r="HTC319" s="1"/>
      <c r="HTD319" s="1"/>
      <c r="HTE319" s="1"/>
      <c r="HTF319" s="1"/>
      <c r="HTG319" s="1"/>
      <c r="HTH319" s="1"/>
      <c r="HTI319" s="1"/>
      <c r="HTJ319" s="1"/>
      <c r="HTK319" s="1"/>
      <c r="HTL319" s="1"/>
      <c r="HTM319" s="1"/>
      <c r="HTN319" s="1"/>
      <c r="HTO319" s="1"/>
      <c r="HTP319" s="1"/>
      <c r="HTQ319" s="1"/>
      <c r="HTR319" s="1"/>
      <c r="HTS319" s="1"/>
      <c r="HTT319" s="1"/>
      <c r="HTU319" s="1"/>
      <c r="HTV319" s="1"/>
      <c r="HTW319" s="1"/>
      <c r="HTX319" s="1"/>
      <c r="HTY319" s="1"/>
      <c r="HTZ319" s="1"/>
      <c r="HUA319" s="1"/>
      <c r="HUB319" s="1"/>
      <c r="HUC319" s="1"/>
      <c r="HUD319" s="1"/>
      <c r="HUE319" s="1"/>
      <c r="HUF319" s="1"/>
      <c r="HUG319" s="1"/>
      <c r="HUH319" s="1"/>
      <c r="HUI319" s="1"/>
      <c r="HUJ319" s="1"/>
      <c r="HUK319" s="1"/>
      <c r="HUL319" s="1"/>
      <c r="HUM319" s="1"/>
      <c r="HUN319" s="1"/>
      <c r="HUO319" s="1"/>
      <c r="HUP319" s="1"/>
      <c r="HUQ319" s="1"/>
      <c r="HUR319" s="1"/>
      <c r="HUS319" s="1"/>
      <c r="HUT319" s="1"/>
      <c r="HUU319" s="1"/>
      <c r="HUV319" s="1"/>
      <c r="HUW319" s="1"/>
      <c r="HUX319" s="1"/>
      <c r="HUY319" s="1"/>
      <c r="HUZ319" s="1"/>
      <c r="HVA319" s="1"/>
      <c r="HVB319" s="1"/>
      <c r="HVC319" s="1"/>
      <c r="HVD319" s="1"/>
      <c r="HVE319" s="1"/>
      <c r="HVF319" s="1"/>
      <c r="HVG319" s="1"/>
      <c r="HVH319" s="1"/>
      <c r="HVI319" s="1"/>
      <c r="HVJ319" s="1"/>
      <c r="HVK319" s="1"/>
      <c r="HVL319" s="1"/>
      <c r="HVM319" s="1"/>
      <c r="HVN319" s="1"/>
      <c r="HVO319" s="1"/>
      <c r="HVP319" s="1"/>
      <c r="HVQ319" s="1"/>
      <c r="HVR319" s="1"/>
      <c r="HVS319" s="1"/>
      <c r="HVT319" s="1"/>
      <c r="HVU319" s="1"/>
      <c r="HVV319" s="1"/>
      <c r="HVW319" s="1"/>
      <c r="HVX319" s="1"/>
      <c r="HVY319" s="1"/>
      <c r="HVZ319" s="1"/>
      <c r="HWA319" s="1"/>
      <c r="HWB319" s="1"/>
      <c r="HWC319" s="1"/>
      <c r="HWD319" s="1"/>
      <c r="HWE319" s="1"/>
      <c r="HWF319" s="1"/>
      <c r="HWG319" s="1"/>
      <c r="HWH319" s="1"/>
      <c r="HWI319" s="1"/>
      <c r="HWJ319" s="1"/>
      <c r="HWK319" s="1"/>
      <c r="HWL319" s="1"/>
      <c r="HWM319" s="1"/>
      <c r="HWN319" s="1"/>
      <c r="HWO319" s="1"/>
      <c r="HWP319" s="1"/>
      <c r="HWQ319" s="1"/>
      <c r="HWR319" s="1"/>
      <c r="HWS319" s="1"/>
      <c r="HWT319" s="1"/>
      <c r="HWU319" s="1"/>
      <c r="HWV319" s="1"/>
      <c r="HWW319" s="1"/>
      <c r="HWX319" s="1"/>
      <c r="HWY319" s="1"/>
      <c r="HWZ319" s="1"/>
      <c r="HXA319" s="1"/>
      <c r="HXB319" s="1"/>
      <c r="HXC319" s="1"/>
      <c r="HXD319" s="1"/>
      <c r="HXE319" s="1"/>
      <c r="HXF319" s="1"/>
      <c r="HXG319" s="1"/>
      <c r="HXH319" s="1"/>
      <c r="HXI319" s="1"/>
      <c r="HXJ319" s="1"/>
      <c r="HXK319" s="1"/>
      <c r="HXL319" s="1"/>
      <c r="HXM319" s="1"/>
      <c r="HXN319" s="1"/>
      <c r="HXO319" s="1"/>
      <c r="HXP319" s="1"/>
      <c r="HXQ319" s="1"/>
      <c r="HXR319" s="1"/>
      <c r="HXS319" s="1"/>
      <c r="HXT319" s="1"/>
      <c r="HXU319" s="1"/>
      <c r="HXV319" s="1"/>
      <c r="HXW319" s="1"/>
      <c r="HXX319" s="1"/>
      <c r="HXY319" s="1"/>
      <c r="HXZ319" s="1"/>
      <c r="HYA319" s="1"/>
      <c r="HYB319" s="1"/>
      <c r="HYC319" s="1"/>
      <c r="HYD319" s="1"/>
      <c r="HYE319" s="1"/>
      <c r="HYF319" s="1"/>
      <c r="HYG319" s="1"/>
      <c r="HYH319" s="1"/>
      <c r="HYI319" s="1"/>
      <c r="HYJ319" s="1"/>
      <c r="HYK319" s="1"/>
      <c r="HYL319" s="1"/>
      <c r="HYM319" s="1"/>
      <c r="HYN319" s="1"/>
      <c r="HYO319" s="1"/>
      <c r="HYP319" s="1"/>
      <c r="HYQ319" s="1"/>
      <c r="HYR319" s="1"/>
      <c r="HYS319" s="1"/>
      <c r="HYT319" s="1"/>
      <c r="HYU319" s="1"/>
      <c r="HYV319" s="1"/>
      <c r="HYW319" s="1"/>
      <c r="HYX319" s="1"/>
      <c r="HYY319" s="1"/>
      <c r="HYZ319" s="1"/>
      <c r="HZA319" s="1"/>
      <c r="HZB319" s="1"/>
      <c r="HZC319" s="1"/>
      <c r="HZD319" s="1"/>
      <c r="HZE319" s="1"/>
      <c r="HZF319" s="1"/>
      <c r="HZG319" s="1"/>
      <c r="HZH319" s="1"/>
      <c r="HZI319" s="1"/>
      <c r="HZJ319" s="1"/>
      <c r="HZK319" s="1"/>
      <c r="HZL319" s="1"/>
      <c r="HZM319" s="1"/>
      <c r="HZN319" s="1"/>
      <c r="HZO319" s="1"/>
      <c r="HZP319" s="1"/>
      <c r="HZQ319" s="1"/>
      <c r="HZR319" s="1"/>
      <c r="HZS319" s="1"/>
      <c r="HZT319" s="1"/>
      <c r="HZU319" s="1"/>
      <c r="HZV319" s="1"/>
      <c r="HZW319" s="1"/>
      <c r="HZX319" s="1"/>
      <c r="HZY319" s="1"/>
      <c r="HZZ319" s="1"/>
      <c r="IAA319" s="1"/>
      <c r="IAB319" s="1"/>
      <c r="IAC319" s="1"/>
      <c r="IAD319" s="1"/>
      <c r="IAE319" s="1"/>
      <c r="IAF319" s="1"/>
      <c r="IAG319" s="1"/>
      <c r="IAH319" s="1"/>
      <c r="IAI319" s="1"/>
      <c r="IAJ319" s="1"/>
      <c r="IAK319" s="1"/>
      <c r="IAL319" s="1"/>
      <c r="IAM319" s="1"/>
      <c r="IAN319" s="1"/>
      <c r="IAO319" s="1"/>
      <c r="IAP319" s="1"/>
      <c r="IAQ319" s="1"/>
      <c r="IAR319" s="1"/>
      <c r="IAS319" s="1"/>
      <c r="IAT319" s="1"/>
      <c r="IAU319" s="1"/>
      <c r="IAV319" s="1"/>
      <c r="IAW319" s="1"/>
      <c r="IAX319" s="1"/>
      <c r="IAY319" s="1"/>
      <c r="IAZ319" s="1"/>
      <c r="IBA319" s="1"/>
      <c r="IBB319" s="1"/>
      <c r="IBC319" s="1"/>
      <c r="IBD319" s="1"/>
      <c r="IBE319" s="1"/>
      <c r="IBF319" s="1"/>
      <c r="IBG319" s="1"/>
      <c r="IBH319" s="1"/>
      <c r="IBI319" s="1"/>
      <c r="IBJ319" s="1"/>
      <c r="IBK319" s="1"/>
      <c r="IBL319" s="1"/>
      <c r="IBM319" s="1"/>
      <c r="IBN319" s="1"/>
      <c r="IBO319" s="1"/>
      <c r="IBP319" s="1"/>
      <c r="IBQ319" s="1"/>
      <c r="IBR319" s="1"/>
      <c r="IBS319" s="1"/>
      <c r="IBT319" s="1"/>
      <c r="IBU319" s="1"/>
      <c r="IBV319" s="1"/>
      <c r="IBW319" s="1"/>
      <c r="IBX319" s="1"/>
      <c r="IBY319" s="1"/>
      <c r="IBZ319" s="1"/>
      <c r="ICA319" s="1"/>
      <c r="ICB319" s="1"/>
      <c r="ICC319" s="1"/>
      <c r="ICD319" s="1"/>
      <c r="ICE319" s="1"/>
      <c r="ICF319" s="1"/>
      <c r="ICG319" s="1"/>
      <c r="ICH319" s="1"/>
      <c r="ICI319" s="1"/>
      <c r="ICJ319" s="1"/>
      <c r="ICK319" s="1"/>
      <c r="ICL319" s="1"/>
      <c r="ICM319" s="1"/>
      <c r="ICN319" s="1"/>
      <c r="ICO319" s="1"/>
      <c r="ICP319" s="1"/>
      <c r="ICQ319" s="1"/>
      <c r="ICR319" s="1"/>
      <c r="ICS319" s="1"/>
      <c r="ICT319" s="1"/>
      <c r="ICU319" s="1"/>
      <c r="ICV319" s="1"/>
      <c r="ICW319" s="1"/>
      <c r="ICX319" s="1"/>
      <c r="ICY319" s="1"/>
      <c r="ICZ319" s="1"/>
      <c r="IDA319" s="1"/>
      <c r="IDB319" s="1"/>
      <c r="IDC319" s="1"/>
      <c r="IDD319" s="1"/>
      <c r="IDE319" s="1"/>
      <c r="IDF319" s="1"/>
      <c r="IDG319" s="1"/>
      <c r="IDH319" s="1"/>
      <c r="IDI319" s="1"/>
      <c r="IDJ319" s="1"/>
      <c r="IDK319" s="1"/>
      <c r="IDL319" s="1"/>
      <c r="IDM319" s="1"/>
      <c r="IDN319" s="1"/>
      <c r="IDO319" s="1"/>
      <c r="IDP319" s="1"/>
      <c r="IDQ319" s="1"/>
      <c r="IDR319" s="1"/>
      <c r="IDS319" s="1"/>
      <c r="IDT319" s="1"/>
      <c r="IDU319" s="1"/>
      <c r="IDV319" s="1"/>
      <c r="IDW319" s="1"/>
      <c r="IDX319" s="1"/>
      <c r="IDY319" s="1"/>
      <c r="IDZ319" s="1"/>
      <c r="IEA319" s="1"/>
      <c r="IEB319" s="1"/>
      <c r="IEC319" s="1"/>
      <c r="IED319" s="1"/>
      <c r="IEE319" s="1"/>
      <c r="IEF319" s="1"/>
      <c r="IEG319" s="1"/>
      <c r="IEH319" s="1"/>
      <c r="IEI319" s="1"/>
      <c r="IEJ319" s="1"/>
      <c r="IEK319" s="1"/>
      <c r="IEL319" s="1"/>
      <c r="IEM319" s="1"/>
      <c r="IEN319" s="1"/>
      <c r="IEO319" s="1"/>
      <c r="IEP319" s="1"/>
      <c r="IEQ319" s="1"/>
      <c r="IER319" s="1"/>
      <c r="IES319" s="1"/>
      <c r="IET319" s="1"/>
      <c r="IEU319" s="1"/>
      <c r="IEV319" s="1"/>
      <c r="IEW319" s="1"/>
      <c r="IEX319" s="1"/>
      <c r="IEY319" s="1"/>
      <c r="IEZ319" s="1"/>
      <c r="IFA319" s="1"/>
      <c r="IFB319" s="1"/>
      <c r="IFC319" s="1"/>
      <c r="IFD319" s="1"/>
      <c r="IFE319" s="1"/>
      <c r="IFF319" s="1"/>
      <c r="IFG319" s="1"/>
      <c r="IFH319" s="1"/>
      <c r="IFI319" s="1"/>
      <c r="IFJ319" s="1"/>
      <c r="IFK319" s="1"/>
      <c r="IFL319" s="1"/>
      <c r="IFM319" s="1"/>
      <c r="IFN319" s="1"/>
      <c r="IFO319" s="1"/>
      <c r="IFP319" s="1"/>
      <c r="IFQ319" s="1"/>
      <c r="IFR319" s="1"/>
      <c r="IFS319" s="1"/>
      <c r="IFT319" s="1"/>
      <c r="IFU319" s="1"/>
      <c r="IFV319" s="1"/>
      <c r="IFW319" s="1"/>
      <c r="IFX319" s="1"/>
      <c r="IFY319" s="1"/>
      <c r="IFZ319" s="1"/>
      <c r="IGA319" s="1"/>
      <c r="IGB319" s="1"/>
      <c r="IGC319" s="1"/>
      <c r="IGD319" s="1"/>
      <c r="IGE319" s="1"/>
      <c r="IGF319" s="1"/>
      <c r="IGG319" s="1"/>
      <c r="IGH319" s="1"/>
      <c r="IGI319" s="1"/>
      <c r="IGJ319" s="1"/>
      <c r="IGK319" s="1"/>
      <c r="IGL319" s="1"/>
      <c r="IGM319" s="1"/>
      <c r="IGN319" s="1"/>
      <c r="IGO319" s="1"/>
      <c r="IGP319" s="1"/>
      <c r="IGQ319" s="1"/>
      <c r="IGR319" s="1"/>
      <c r="IGS319" s="1"/>
      <c r="IGT319" s="1"/>
      <c r="IGU319" s="1"/>
      <c r="IGV319" s="1"/>
      <c r="IGW319" s="1"/>
      <c r="IGX319" s="1"/>
      <c r="IGY319" s="1"/>
      <c r="IGZ319" s="1"/>
      <c r="IHA319" s="1"/>
      <c r="IHB319" s="1"/>
      <c r="IHC319" s="1"/>
      <c r="IHD319" s="1"/>
      <c r="IHE319" s="1"/>
      <c r="IHF319" s="1"/>
      <c r="IHG319" s="1"/>
      <c r="IHH319" s="1"/>
      <c r="IHI319" s="1"/>
      <c r="IHJ319" s="1"/>
      <c r="IHK319" s="1"/>
      <c r="IHL319" s="1"/>
      <c r="IHM319" s="1"/>
      <c r="IHN319" s="1"/>
      <c r="IHO319" s="1"/>
      <c r="IHP319" s="1"/>
      <c r="IHQ319" s="1"/>
      <c r="IHR319" s="1"/>
      <c r="IHS319" s="1"/>
      <c r="IHT319" s="1"/>
      <c r="IHU319" s="1"/>
      <c r="IHV319" s="1"/>
      <c r="IHW319" s="1"/>
      <c r="IHX319" s="1"/>
      <c r="IHY319" s="1"/>
      <c r="IHZ319" s="1"/>
      <c r="IIA319" s="1"/>
      <c r="IIB319" s="1"/>
      <c r="IIC319" s="1"/>
      <c r="IID319" s="1"/>
      <c r="IIE319" s="1"/>
      <c r="IIF319" s="1"/>
      <c r="IIG319" s="1"/>
      <c r="IIH319" s="1"/>
      <c r="III319" s="1"/>
      <c r="IIJ319" s="1"/>
      <c r="IIK319" s="1"/>
      <c r="IIL319" s="1"/>
      <c r="IIM319" s="1"/>
      <c r="IIN319" s="1"/>
      <c r="IIO319" s="1"/>
      <c r="IIP319" s="1"/>
      <c r="IIQ319" s="1"/>
      <c r="IIR319" s="1"/>
      <c r="IIS319" s="1"/>
      <c r="IIT319" s="1"/>
      <c r="IIU319" s="1"/>
      <c r="IIV319" s="1"/>
      <c r="IIW319" s="1"/>
      <c r="IIX319" s="1"/>
      <c r="IIY319" s="1"/>
      <c r="IIZ319" s="1"/>
      <c r="IJA319" s="1"/>
      <c r="IJB319" s="1"/>
      <c r="IJC319" s="1"/>
      <c r="IJD319" s="1"/>
      <c r="IJE319" s="1"/>
      <c r="IJF319" s="1"/>
      <c r="IJG319" s="1"/>
      <c r="IJH319" s="1"/>
      <c r="IJI319" s="1"/>
      <c r="IJJ319" s="1"/>
      <c r="IJK319" s="1"/>
      <c r="IJL319" s="1"/>
      <c r="IJM319" s="1"/>
      <c r="IJN319" s="1"/>
      <c r="IJO319" s="1"/>
      <c r="IJP319" s="1"/>
      <c r="IJQ319" s="1"/>
      <c r="IJR319" s="1"/>
      <c r="IJS319" s="1"/>
      <c r="IJT319" s="1"/>
      <c r="IJU319" s="1"/>
      <c r="IJV319" s="1"/>
      <c r="IJW319" s="1"/>
      <c r="IJX319" s="1"/>
      <c r="IJY319" s="1"/>
      <c r="IJZ319" s="1"/>
      <c r="IKA319" s="1"/>
      <c r="IKB319" s="1"/>
      <c r="IKC319" s="1"/>
      <c r="IKD319" s="1"/>
      <c r="IKE319" s="1"/>
      <c r="IKF319" s="1"/>
      <c r="IKG319" s="1"/>
      <c r="IKH319" s="1"/>
      <c r="IKI319" s="1"/>
      <c r="IKJ319" s="1"/>
      <c r="IKK319" s="1"/>
      <c r="IKL319" s="1"/>
      <c r="IKM319" s="1"/>
      <c r="IKN319" s="1"/>
      <c r="IKO319" s="1"/>
      <c r="IKP319" s="1"/>
      <c r="IKQ319" s="1"/>
      <c r="IKR319" s="1"/>
      <c r="IKS319" s="1"/>
      <c r="IKT319" s="1"/>
      <c r="IKU319" s="1"/>
      <c r="IKV319" s="1"/>
      <c r="IKW319" s="1"/>
      <c r="IKX319" s="1"/>
      <c r="IKY319" s="1"/>
      <c r="IKZ319" s="1"/>
      <c r="ILA319" s="1"/>
      <c r="ILB319" s="1"/>
      <c r="ILC319" s="1"/>
      <c r="ILD319" s="1"/>
      <c r="ILE319" s="1"/>
      <c r="ILF319" s="1"/>
      <c r="ILG319" s="1"/>
      <c r="ILH319" s="1"/>
      <c r="ILI319" s="1"/>
      <c r="ILJ319" s="1"/>
      <c r="ILK319" s="1"/>
      <c r="ILL319" s="1"/>
      <c r="ILM319" s="1"/>
      <c r="ILN319" s="1"/>
      <c r="ILO319" s="1"/>
      <c r="ILP319" s="1"/>
      <c r="ILQ319" s="1"/>
      <c r="ILR319" s="1"/>
      <c r="ILS319" s="1"/>
      <c r="ILT319" s="1"/>
      <c r="ILU319" s="1"/>
      <c r="ILV319" s="1"/>
      <c r="ILW319" s="1"/>
      <c r="ILX319" s="1"/>
      <c r="ILY319" s="1"/>
      <c r="ILZ319" s="1"/>
      <c r="IMA319" s="1"/>
      <c r="IMB319" s="1"/>
      <c r="IMC319" s="1"/>
      <c r="IMD319" s="1"/>
      <c r="IME319" s="1"/>
      <c r="IMF319" s="1"/>
      <c r="IMG319" s="1"/>
      <c r="IMH319" s="1"/>
      <c r="IMI319" s="1"/>
      <c r="IMJ319" s="1"/>
      <c r="IMK319" s="1"/>
      <c r="IML319" s="1"/>
      <c r="IMM319" s="1"/>
      <c r="IMN319" s="1"/>
      <c r="IMO319" s="1"/>
      <c r="IMP319" s="1"/>
      <c r="IMQ319" s="1"/>
      <c r="IMR319" s="1"/>
      <c r="IMS319" s="1"/>
      <c r="IMT319" s="1"/>
      <c r="IMU319" s="1"/>
      <c r="IMV319" s="1"/>
      <c r="IMW319" s="1"/>
      <c r="IMX319" s="1"/>
      <c r="IMY319" s="1"/>
      <c r="IMZ319" s="1"/>
      <c r="INA319" s="1"/>
      <c r="INB319" s="1"/>
      <c r="INC319" s="1"/>
      <c r="IND319" s="1"/>
      <c r="INE319" s="1"/>
      <c r="INF319" s="1"/>
      <c r="ING319" s="1"/>
      <c r="INH319" s="1"/>
      <c r="INI319" s="1"/>
      <c r="INJ319" s="1"/>
      <c r="INK319" s="1"/>
      <c r="INL319" s="1"/>
      <c r="INM319" s="1"/>
      <c r="INN319" s="1"/>
      <c r="INO319" s="1"/>
      <c r="INP319" s="1"/>
      <c r="INQ319" s="1"/>
      <c r="INR319" s="1"/>
      <c r="INS319" s="1"/>
      <c r="INT319" s="1"/>
      <c r="INU319" s="1"/>
      <c r="INV319" s="1"/>
      <c r="INW319" s="1"/>
      <c r="INX319" s="1"/>
      <c r="INY319" s="1"/>
      <c r="INZ319" s="1"/>
      <c r="IOA319" s="1"/>
      <c r="IOB319" s="1"/>
      <c r="IOC319" s="1"/>
      <c r="IOD319" s="1"/>
      <c r="IOE319" s="1"/>
      <c r="IOF319" s="1"/>
      <c r="IOG319" s="1"/>
      <c r="IOH319" s="1"/>
      <c r="IOI319" s="1"/>
      <c r="IOJ319" s="1"/>
      <c r="IOK319" s="1"/>
      <c r="IOL319" s="1"/>
      <c r="IOM319" s="1"/>
      <c r="ION319" s="1"/>
      <c r="IOO319" s="1"/>
      <c r="IOP319" s="1"/>
      <c r="IOQ319" s="1"/>
      <c r="IOR319" s="1"/>
      <c r="IOS319" s="1"/>
      <c r="IOT319" s="1"/>
      <c r="IOU319" s="1"/>
      <c r="IOV319" s="1"/>
      <c r="IOW319" s="1"/>
      <c r="IOX319" s="1"/>
      <c r="IOY319" s="1"/>
      <c r="IOZ319" s="1"/>
      <c r="IPA319" s="1"/>
      <c r="IPB319" s="1"/>
      <c r="IPC319" s="1"/>
      <c r="IPD319" s="1"/>
      <c r="IPE319" s="1"/>
      <c r="IPF319" s="1"/>
      <c r="IPG319" s="1"/>
      <c r="IPH319" s="1"/>
      <c r="IPI319" s="1"/>
      <c r="IPJ319" s="1"/>
      <c r="IPK319" s="1"/>
      <c r="IPL319" s="1"/>
      <c r="IPM319" s="1"/>
      <c r="IPN319" s="1"/>
      <c r="IPO319" s="1"/>
      <c r="IPP319" s="1"/>
      <c r="IPQ319" s="1"/>
      <c r="IPR319" s="1"/>
      <c r="IPS319" s="1"/>
      <c r="IPT319" s="1"/>
      <c r="IPU319" s="1"/>
      <c r="IPV319" s="1"/>
      <c r="IPW319" s="1"/>
      <c r="IPX319" s="1"/>
      <c r="IPY319" s="1"/>
      <c r="IPZ319" s="1"/>
      <c r="IQA319" s="1"/>
      <c r="IQB319" s="1"/>
      <c r="IQC319" s="1"/>
      <c r="IQD319" s="1"/>
      <c r="IQE319" s="1"/>
      <c r="IQF319" s="1"/>
      <c r="IQG319" s="1"/>
      <c r="IQH319" s="1"/>
      <c r="IQI319" s="1"/>
      <c r="IQJ319" s="1"/>
      <c r="IQK319" s="1"/>
      <c r="IQL319" s="1"/>
      <c r="IQM319" s="1"/>
      <c r="IQN319" s="1"/>
      <c r="IQO319" s="1"/>
      <c r="IQP319" s="1"/>
      <c r="IQQ319" s="1"/>
      <c r="IQR319" s="1"/>
      <c r="IQS319" s="1"/>
      <c r="IQT319" s="1"/>
      <c r="IQU319" s="1"/>
      <c r="IQV319" s="1"/>
      <c r="IQW319" s="1"/>
      <c r="IQX319" s="1"/>
      <c r="IQY319" s="1"/>
      <c r="IQZ319" s="1"/>
      <c r="IRA319" s="1"/>
      <c r="IRB319" s="1"/>
      <c r="IRC319" s="1"/>
      <c r="IRD319" s="1"/>
      <c r="IRE319" s="1"/>
      <c r="IRF319" s="1"/>
      <c r="IRG319" s="1"/>
      <c r="IRH319" s="1"/>
      <c r="IRI319" s="1"/>
      <c r="IRJ319" s="1"/>
      <c r="IRK319" s="1"/>
      <c r="IRL319" s="1"/>
      <c r="IRM319" s="1"/>
      <c r="IRN319" s="1"/>
      <c r="IRO319" s="1"/>
      <c r="IRP319" s="1"/>
      <c r="IRQ319" s="1"/>
      <c r="IRR319" s="1"/>
      <c r="IRS319" s="1"/>
      <c r="IRT319" s="1"/>
      <c r="IRU319" s="1"/>
      <c r="IRV319" s="1"/>
      <c r="IRW319" s="1"/>
      <c r="IRX319" s="1"/>
      <c r="IRY319" s="1"/>
      <c r="IRZ319" s="1"/>
      <c r="ISA319" s="1"/>
      <c r="ISB319" s="1"/>
      <c r="ISC319" s="1"/>
      <c r="ISD319" s="1"/>
      <c r="ISE319" s="1"/>
      <c r="ISF319" s="1"/>
      <c r="ISG319" s="1"/>
      <c r="ISH319" s="1"/>
      <c r="ISI319" s="1"/>
      <c r="ISJ319" s="1"/>
      <c r="ISK319" s="1"/>
      <c r="ISL319" s="1"/>
      <c r="ISM319" s="1"/>
      <c r="ISN319" s="1"/>
      <c r="ISO319" s="1"/>
      <c r="ISP319" s="1"/>
      <c r="ISQ319" s="1"/>
      <c r="ISR319" s="1"/>
      <c r="ISS319" s="1"/>
      <c r="IST319" s="1"/>
      <c r="ISU319" s="1"/>
      <c r="ISV319" s="1"/>
      <c r="ISW319" s="1"/>
      <c r="ISX319" s="1"/>
      <c r="ISY319" s="1"/>
      <c r="ISZ319" s="1"/>
      <c r="ITA319" s="1"/>
      <c r="ITB319" s="1"/>
      <c r="ITC319" s="1"/>
      <c r="ITD319" s="1"/>
      <c r="ITE319" s="1"/>
      <c r="ITF319" s="1"/>
      <c r="ITG319" s="1"/>
      <c r="ITH319" s="1"/>
      <c r="ITI319" s="1"/>
      <c r="ITJ319" s="1"/>
      <c r="ITK319" s="1"/>
      <c r="ITL319" s="1"/>
      <c r="ITM319" s="1"/>
      <c r="ITN319" s="1"/>
      <c r="ITO319" s="1"/>
      <c r="ITP319" s="1"/>
      <c r="ITQ319" s="1"/>
      <c r="ITR319" s="1"/>
      <c r="ITS319" s="1"/>
      <c r="ITT319" s="1"/>
      <c r="ITU319" s="1"/>
      <c r="ITV319" s="1"/>
      <c r="ITW319" s="1"/>
      <c r="ITX319" s="1"/>
      <c r="ITY319" s="1"/>
      <c r="ITZ319" s="1"/>
      <c r="IUA319" s="1"/>
      <c r="IUB319" s="1"/>
      <c r="IUC319" s="1"/>
      <c r="IUD319" s="1"/>
      <c r="IUE319" s="1"/>
      <c r="IUF319" s="1"/>
      <c r="IUG319" s="1"/>
      <c r="IUH319" s="1"/>
      <c r="IUI319" s="1"/>
      <c r="IUJ319" s="1"/>
      <c r="IUK319" s="1"/>
      <c r="IUL319" s="1"/>
      <c r="IUM319" s="1"/>
      <c r="IUN319" s="1"/>
      <c r="IUO319" s="1"/>
      <c r="IUP319" s="1"/>
      <c r="IUQ319" s="1"/>
      <c r="IUR319" s="1"/>
      <c r="IUS319" s="1"/>
      <c r="IUT319" s="1"/>
      <c r="IUU319" s="1"/>
      <c r="IUV319" s="1"/>
      <c r="IUW319" s="1"/>
      <c r="IUX319" s="1"/>
      <c r="IUY319" s="1"/>
      <c r="IUZ319" s="1"/>
      <c r="IVA319" s="1"/>
      <c r="IVB319" s="1"/>
      <c r="IVC319" s="1"/>
      <c r="IVD319" s="1"/>
      <c r="IVE319" s="1"/>
      <c r="IVF319" s="1"/>
      <c r="IVG319" s="1"/>
      <c r="IVH319" s="1"/>
      <c r="IVI319" s="1"/>
      <c r="IVJ319" s="1"/>
      <c r="IVK319" s="1"/>
      <c r="IVL319" s="1"/>
      <c r="IVM319" s="1"/>
      <c r="IVN319" s="1"/>
      <c r="IVO319" s="1"/>
      <c r="IVP319" s="1"/>
      <c r="IVQ319" s="1"/>
      <c r="IVR319" s="1"/>
      <c r="IVS319" s="1"/>
      <c r="IVT319" s="1"/>
      <c r="IVU319" s="1"/>
      <c r="IVV319" s="1"/>
      <c r="IVW319" s="1"/>
      <c r="IVX319" s="1"/>
      <c r="IVY319" s="1"/>
      <c r="IVZ319" s="1"/>
      <c r="IWA319" s="1"/>
      <c r="IWB319" s="1"/>
      <c r="IWC319" s="1"/>
      <c r="IWD319" s="1"/>
      <c r="IWE319" s="1"/>
      <c r="IWF319" s="1"/>
      <c r="IWG319" s="1"/>
      <c r="IWH319" s="1"/>
      <c r="IWI319" s="1"/>
      <c r="IWJ319" s="1"/>
      <c r="IWK319" s="1"/>
      <c r="IWL319" s="1"/>
      <c r="IWM319" s="1"/>
      <c r="IWN319" s="1"/>
      <c r="IWO319" s="1"/>
      <c r="IWP319" s="1"/>
      <c r="IWQ319" s="1"/>
      <c r="IWR319" s="1"/>
      <c r="IWS319" s="1"/>
      <c r="IWT319" s="1"/>
      <c r="IWU319" s="1"/>
      <c r="IWV319" s="1"/>
      <c r="IWW319" s="1"/>
      <c r="IWX319" s="1"/>
      <c r="IWY319" s="1"/>
      <c r="IWZ319" s="1"/>
      <c r="IXA319" s="1"/>
      <c r="IXB319" s="1"/>
      <c r="IXC319" s="1"/>
      <c r="IXD319" s="1"/>
      <c r="IXE319" s="1"/>
      <c r="IXF319" s="1"/>
      <c r="IXG319" s="1"/>
      <c r="IXH319" s="1"/>
      <c r="IXI319" s="1"/>
      <c r="IXJ319" s="1"/>
      <c r="IXK319" s="1"/>
      <c r="IXL319" s="1"/>
      <c r="IXM319" s="1"/>
      <c r="IXN319" s="1"/>
      <c r="IXO319" s="1"/>
      <c r="IXP319" s="1"/>
      <c r="IXQ319" s="1"/>
      <c r="IXR319" s="1"/>
      <c r="IXS319" s="1"/>
      <c r="IXT319" s="1"/>
      <c r="IXU319" s="1"/>
      <c r="IXV319" s="1"/>
      <c r="IXW319" s="1"/>
      <c r="IXX319" s="1"/>
      <c r="IXY319" s="1"/>
      <c r="IXZ319" s="1"/>
      <c r="IYA319" s="1"/>
      <c r="IYB319" s="1"/>
      <c r="IYC319" s="1"/>
      <c r="IYD319" s="1"/>
      <c r="IYE319" s="1"/>
      <c r="IYF319" s="1"/>
      <c r="IYG319" s="1"/>
      <c r="IYH319" s="1"/>
      <c r="IYI319" s="1"/>
      <c r="IYJ319" s="1"/>
      <c r="IYK319" s="1"/>
      <c r="IYL319" s="1"/>
      <c r="IYM319" s="1"/>
      <c r="IYN319" s="1"/>
      <c r="IYO319" s="1"/>
      <c r="IYP319" s="1"/>
      <c r="IYQ319" s="1"/>
      <c r="IYR319" s="1"/>
      <c r="IYS319" s="1"/>
      <c r="IYT319" s="1"/>
      <c r="IYU319" s="1"/>
      <c r="IYV319" s="1"/>
      <c r="IYW319" s="1"/>
      <c r="IYX319" s="1"/>
      <c r="IYY319" s="1"/>
      <c r="IYZ319" s="1"/>
      <c r="IZA319" s="1"/>
      <c r="IZB319" s="1"/>
      <c r="IZC319" s="1"/>
      <c r="IZD319" s="1"/>
      <c r="IZE319" s="1"/>
      <c r="IZF319" s="1"/>
      <c r="IZG319" s="1"/>
      <c r="IZH319" s="1"/>
      <c r="IZI319" s="1"/>
      <c r="IZJ319" s="1"/>
      <c r="IZK319" s="1"/>
      <c r="IZL319" s="1"/>
      <c r="IZM319" s="1"/>
      <c r="IZN319" s="1"/>
      <c r="IZO319" s="1"/>
      <c r="IZP319" s="1"/>
      <c r="IZQ319" s="1"/>
      <c r="IZR319" s="1"/>
      <c r="IZS319" s="1"/>
      <c r="IZT319" s="1"/>
      <c r="IZU319" s="1"/>
      <c r="IZV319" s="1"/>
      <c r="IZW319" s="1"/>
      <c r="IZX319" s="1"/>
      <c r="IZY319" s="1"/>
      <c r="IZZ319" s="1"/>
      <c r="JAA319" s="1"/>
      <c r="JAB319" s="1"/>
      <c r="JAC319" s="1"/>
      <c r="JAD319" s="1"/>
      <c r="JAE319" s="1"/>
      <c r="JAF319" s="1"/>
      <c r="JAG319" s="1"/>
      <c r="JAH319" s="1"/>
      <c r="JAI319" s="1"/>
      <c r="JAJ319" s="1"/>
      <c r="JAK319" s="1"/>
      <c r="JAL319" s="1"/>
      <c r="JAM319" s="1"/>
      <c r="JAN319" s="1"/>
      <c r="JAO319" s="1"/>
      <c r="JAP319" s="1"/>
      <c r="JAQ319" s="1"/>
      <c r="JAR319" s="1"/>
      <c r="JAS319" s="1"/>
      <c r="JAT319" s="1"/>
      <c r="JAU319" s="1"/>
      <c r="JAV319" s="1"/>
      <c r="JAW319" s="1"/>
      <c r="JAX319" s="1"/>
      <c r="JAY319" s="1"/>
      <c r="JAZ319" s="1"/>
      <c r="JBA319" s="1"/>
      <c r="JBB319" s="1"/>
      <c r="JBC319" s="1"/>
      <c r="JBD319" s="1"/>
      <c r="JBE319" s="1"/>
      <c r="JBF319" s="1"/>
      <c r="JBG319" s="1"/>
      <c r="JBH319" s="1"/>
      <c r="JBI319" s="1"/>
      <c r="JBJ319" s="1"/>
      <c r="JBK319" s="1"/>
      <c r="JBL319" s="1"/>
      <c r="JBM319" s="1"/>
      <c r="JBN319" s="1"/>
      <c r="JBO319" s="1"/>
      <c r="JBP319" s="1"/>
      <c r="JBQ319" s="1"/>
      <c r="JBR319" s="1"/>
      <c r="JBS319" s="1"/>
      <c r="JBT319" s="1"/>
      <c r="JBU319" s="1"/>
      <c r="JBV319" s="1"/>
      <c r="JBW319" s="1"/>
      <c r="JBX319" s="1"/>
      <c r="JBY319" s="1"/>
      <c r="JBZ319" s="1"/>
      <c r="JCA319" s="1"/>
      <c r="JCB319" s="1"/>
      <c r="JCC319" s="1"/>
      <c r="JCD319" s="1"/>
      <c r="JCE319" s="1"/>
      <c r="JCF319" s="1"/>
      <c r="JCG319" s="1"/>
      <c r="JCH319" s="1"/>
      <c r="JCI319" s="1"/>
      <c r="JCJ319" s="1"/>
      <c r="JCK319" s="1"/>
      <c r="JCL319" s="1"/>
      <c r="JCM319" s="1"/>
      <c r="JCN319" s="1"/>
      <c r="JCO319" s="1"/>
      <c r="JCP319" s="1"/>
      <c r="JCQ319" s="1"/>
      <c r="JCR319" s="1"/>
      <c r="JCS319" s="1"/>
      <c r="JCT319" s="1"/>
      <c r="JCU319" s="1"/>
      <c r="JCV319" s="1"/>
      <c r="JCW319" s="1"/>
      <c r="JCX319" s="1"/>
      <c r="JCY319" s="1"/>
      <c r="JCZ319" s="1"/>
      <c r="JDA319" s="1"/>
      <c r="JDB319" s="1"/>
      <c r="JDC319" s="1"/>
      <c r="JDD319" s="1"/>
      <c r="JDE319" s="1"/>
      <c r="JDF319" s="1"/>
      <c r="JDG319" s="1"/>
      <c r="JDH319" s="1"/>
      <c r="JDI319" s="1"/>
      <c r="JDJ319" s="1"/>
      <c r="JDK319" s="1"/>
      <c r="JDL319" s="1"/>
      <c r="JDM319" s="1"/>
      <c r="JDN319" s="1"/>
      <c r="JDO319" s="1"/>
      <c r="JDP319" s="1"/>
      <c r="JDQ319" s="1"/>
      <c r="JDR319" s="1"/>
      <c r="JDS319" s="1"/>
      <c r="JDT319" s="1"/>
      <c r="JDU319" s="1"/>
      <c r="JDV319" s="1"/>
      <c r="JDW319" s="1"/>
      <c r="JDX319" s="1"/>
      <c r="JDY319" s="1"/>
      <c r="JDZ319" s="1"/>
      <c r="JEA319" s="1"/>
      <c r="JEB319" s="1"/>
      <c r="JEC319" s="1"/>
      <c r="JED319" s="1"/>
      <c r="JEE319" s="1"/>
      <c r="JEF319" s="1"/>
      <c r="JEG319" s="1"/>
      <c r="JEH319" s="1"/>
      <c r="JEI319" s="1"/>
      <c r="JEJ319" s="1"/>
      <c r="JEK319" s="1"/>
      <c r="JEL319" s="1"/>
      <c r="JEM319" s="1"/>
      <c r="JEN319" s="1"/>
      <c r="JEO319" s="1"/>
      <c r="JEP319" s="1"/>
      <c r="JEQ319" s="1"/>
      <c r="JER319" s="1"/>
      <c r="JES319" s="1"/>
      <c r="JET319" s="1"/>
      <c r="JEU319" s="1"/>
      <c r="JEV319" s="1"/>
      <c r="JEW319" s="1"/>
      <c r="JEX319" s="1"/>
      <c r="JEY319" s="1"/>
      <c r="JEZ319" s="1"/>
      <c r="JFA319" s="1"/>
      <c r="JFB319" s="1"/>
      <c r="JFC319" s="1"/>
      <c r="JFD319" s="1"/>
      <c r="JFE319" s="1"/>
      <c r="JFF319" s="1"/>
      <c r="JFG319" s="1"/>
      <c r="JFH319" s="1"/>
      <c r="JFI319" s="1"/>
      <c r="JFJ319" s="1"/>
      <c r="JFK319" s="1"/>
      <c r="JFL319" s="1"/>
      <c r="JFM319" s="1"/>
      <c r="JFN319" s="1"/>
      <c r="JFO319" s="1"/>
      <c r="JFP319" s="1"/>
      <c r="JFQ319" s="1"/>
      <c r="JFR319" s="1"/>
      <c r="JFS319" s="1"/>
      <c r="JFT319" s="1"/>
      <c r="JFU319" s="1"/>
      <c r="JFV319" s="1"/>
      <c r="JFW319" s="1"/>
      <c r="JFX319" s="1"/>
      <c r="JFY319" s="1"/>
      <c r="JFZ319" s="1"/>
      <c r="JGA319" s="1"/>
      <c r="JGB319" s="1"/>
      <c r="JGC319" s="1"/>
      <c r="JGD319" s="1"/>
      <c r="JGE319" s="1"/>
      <c r="JGF319" s="1"/>
      <c r="JGG319" s="1"/>
      <c r="JGH319" s="1"/>
      <c r="JGI319" s="1"/>
      <c r="JGJ319" s="1"/>
      <c r="JGK319" s="1"/>
      <c r="JGL319" s="1"/>
      <c r="JGM319" s="1"/>
      <c r="JGN319" s="1"/>
      <c r="JGO319" s="1"/>
      <c r="JGP319" s="1"/>
      <c r="JGQ319" s="1"/>
      <c r="JGR319" s="1"/>
      <c r="JGS319" s="1"/>
      <c r="JGT319" s="1"/>
      <c r="JGU319" s="1"/>
      <c r="JGV319" s="1"/>
      <c r="JGW319" s="1"/>
      <c r="JGX319" s="1"/>
      <c r="JGY319" s="1"/>
      <c r="JGZ319" s="1"/>
      <c r="JHA319" s="1"/>
      <c r="JHB319" s="1"/>
      <c r="JHC319" s="1"/>
      <c r="JHD319" s="1"/>
      <c r="JHE319" s="1"/>
      <c r="JHF319" s="1"/>
      <c r="JHG319" s="1"/>
      <c r="JHH319" s="1"/>
      <c r="JHI319" s="1"/>
      <c r="JHJ319" s="1"/>
      <c r="JHK319" s="1"/>
      <c r="JHL319" s="1"/>
      <c r="JHM319" s="1"/>
      <c r="JHN319" s="1"/>
      <c r="JHO319" s="1"/>
      <c r="JHP319" s="1"/>
      <c r="JHQ319" s="1"/>
      <c r="JHR319" s="1"/>
      <c r="JHS319" s="1"/>
      <c r="JHT319" s="1"/>
      <c r="JHU319" s="1"/>
      <c r="JHV319" s="1"/>
      <c r="JHW319" s="1"/>
      <c r="JHX319" s="1"/>
      <c r="JHY319" s="1"/>
      <c r="JHZ319" s="1"/>
      <c r="JIA319" s="1"/>
      <c r="JIB319" s="1"/>
      <c r="JIC319" s="1"/>
      <c r="JID319" s="1"/>
      <c r="JIE319" s="1"/>
      <c r="JIF319" s="1"/>
      <c r="JIG319" s="1"/>
      <c r="JIH319" s="1"/>
      <c r="JII319" s="1"/>
      <c r="JIJ319" s="1"/>
      <c r="JIK319" s="1"/>
      <c r="JIL319" s="1"/>
      <c r="JIM319" s="1"/>
      <c r="JIN319" s="1"/>
      <c r="JIO319" s="1"/>
      <c r="JIP319" s="1"/>
      <c r="JIQ319" s="1"/>
      <c r="JIR319" s="1"/>
      <c r="JIS319" s="1"/>
      <c r="JIT319" s="1"/>
      <c r="JIU319" s="1"/>
      <c r="JIV319" s="1"/>
      <c r="JIW319" s="1"/>
      <c r="JIX319" s="1"/>
      <c r="JIY319" s="1"/>
      <c r="JIZ319" s="1"/>
      <c r="JJA319" s="1"/>
      <c r="JJB319" s="1"/>
      <c r="JJC319" s="1"/>
      <c r="JJD319" s="1"/>
      <c r="JJE319" s="1"/>
      <c r="JJF319" s="1"/>
      <c r="JJG319" s="1"/>
      <c r="JJH319" s="1"/>
      <c r="JJI319" s="1"/>
      <c r="JJJ319" s="1"/>
      <c r="JJK319" s="1"/>
      <c r="JJL319" s="1"/>
      <c r="JJM319" s="1"/>
      <c r="JJN319" s="1"/>
      <c r="JJO319" s="1"/>
      <c r="JJP319" s="1"/>
      <c r="JJQ319" s="1"/>
      <c r="JJR319" s="1"/>
      <c r="JJS319" s="1"/>
      <c r="JJT319" s="1"/>
      <c r="JJU319" s="1"/>
      <c r="JJV319" s="1"/>
      <c r="JJW319" s="1"/>
      <c r="JJX319" s="1"/>
      <c r="JJY319" s="1"/>
      <c r="JJZ319" s="1"/>
      <c r="JKA319" s="1"/>
      <c r="JKB319" s="1"/>
      <c r="JKC319" s="1"/>
      <c r="JKD319" s="1"/>
      <c r="JKE319" s="1"/>
      <c r="JKF319" s="1"/>
      <c r="JKG319" s="1"/>
      <c r="JKH319" s="1"/>
      <c r="JKI319" s="1"/>
      <c r="JKJ319" s="1"/>
      <c r="JKK319" s="1"/>
      <c r="JKL319" s="1"/>
      <c r="JKM319" s="1"/>
      <c r="JKN319" s="1"/>
      <c r="JKO319" s="1"/>
      <c r="JKP319" s="1"/>
      <c r="JKQ319" s="1"/>
      <c r="JKR319" s="1"/>
      <c r="JKS319" s="1"/>
      <c r="JKT319" s="1"/>
      <c r="JKU319" s="1"/>
      <c r="JKV319" s="1"/>
      <c r="JKW319" s="1"/>
      <c r="JKX319" s="1"/>
      <c r="JKY319" s="1"/>
      <c r="JKZ319" s="1"/>
      <c r="JLA319" s="1"/>
      <c r="JLB319" s="1"/>
      <c r="JLC319" s="1"/>
      <c r="JLD319" s="1"/>
      <c r="JLE319" s="1"/>
      <c r="JLF319" s="1"/>
      <c r="JLG319" s="1"/>
      <c r="JLH319" s="1"/>
      <c r="JLI319" s="1"/>
      <c r="JLJ319" s="1"/>
      <c r="JLK319" s="1"/>
      <c r="JLL319" s="1"/>
      <c r="JLM319" s="1"/>
      <c r="JLN319" s="1"/>
      <c r="JLO319" s="1"/>
      <c r="JLP319" s="1"/>
      <c r="JLQ319" s="1"/>
      <c r="JLR319" s="1"/>
      <c r="JLS319" s="1"/>
      <c r="JLT319" s="1"/>
      <c r="JLU319" s="1"/>
      <c r="JLV319" s="1"/>
      <c r="JLW319" s="1"/>
      <c r="JLX319" s="1"/>
      <c r="JLY319" s="1"/>
      <c r="JLZ319" s="1"/>
      <c r="JMA319" s="1"/>
      <c r="JMB319" s="1"/>
      <c r="JMC319" s="1"/>
      <c r="JMD319" s="1"/>
      <c r="JME319" s="1"/>
      <c r="JMF319" s="1"/>
      <c r="JMG319" s="1"/>
      <c r="JMH319" s="1"/>
      <c r="JMI319" s="1"/>
      <c r="JMJ319" s="1"/>
      <c r="JMK319" s="1"/>
      <c r="JML319" s="1"/>
      <c r="JMM319" s="1"/>
      <c r="JMN319" s="1"/>
      <c r="JMO319" s="1"/>
      <c r="JMP319" s="1"/>
      <c r="JMQ319" s="1"/>
      <c r="JMR319" s="1"/>
      <c r="JMS319" s="1"/>
      <c r="JMT319" s="1"/>
      <c r="JMU319" s="1"/>
      <c r="JMV319" s="1"/>
      <c r="JMW319" s="1"/>
      <c r="JMX319" s="1"/>
      <c r="JMY319" s="1"/>
      <c r="JMZ319" s="1"/>
      <c r="JNA319" s="1"/>
      <c r="JNB319" s="1"/>
      <c r="JNC319" s="1"/>
      <c r="JND319" s="1"/>
      <c r="JNE319" s="1"/>
      <c r="JNF319" s="1"/>
      <c r="JNG319" s="1"/>
      <c r="JNH319" s="1"/>
      <c r="JNI319" s="1"/>
      <c r="JNJ319" s="1"/>
      <c r="JNK319" s="1"/>
      <c r="JNL319" s="1"/>
      <c r="JNM319" s="1"/>
      <c r="JNN319" s="1"/>
      <c r="JNO319" s="1"/>
      <c r="JNP319" s="1"/>
      <c r="JNQ319" s="1"/>
      <c r="JNR319" s="1"/>
      <c r="JNS319" s="1"/>
      <c r="JNT319" s="1"/>
      <c r="JNU319" s="1"/>
      <c r="JNV319" s="1"/>
      <c r="JNW319" s="1"/>
      <c r="JNX319" s="1"/>
      <c r="JNY319" s="1"/>
      <c r="JNZ319" s="1"/>
      <c r="JOA319" s="1"/>
      <c r="JOB319" s="1"/>
      <c r="JOC319" s="1"/>
      <c r="JOD319" s="1"/>
      <c r="JOE319" s="1"/>
      <c r="JOF319" s="1"/>
      <c r="JOG319" s="1"/>
      <c r="JOH319" s="1"/>
      <c r="JOI319" s="1"/>
      <c r="JOJ319" s="1"/>
      <c r="JOK319" s="1"/>
      <c r="JOL319" s="1"/>
      <c r="JOM319" s="1"/>
      <c r="JON319" s="1"/>
      <c r="JOO319" s="1"/>
      <c r="JOP319" s="1"/>
      <c r="JOQ319" s="1"/>
      <c r="JOR319" s="1"/>
      <c r="JOS319" s="1"/>
      <c r="JOT319" s="1"/>
      <c r="JOU319" s="1"/>
      <c r="JOV319" s="1"/>
      <c r="JOW319" s="1"/>
      <c r="JOX319" s="1"/>
      <c r="JOY319" s="1"/>
      <c r="JOZ319" s="1"/>
      <c r="JPA319" s="1"/>
      <c r="JPB319" s="1"/>
      <c r="JPC319" s="1"/>
      <c r="JPD319" s="1"/>
      <c r="JPE319" s="1"/>
      <c r="JPF319" s="1"/>
      <c r="JPG319" s="1"/>
      <c r="JPH319" s="1"/>
      <c r="JPI319" s="1"/>
      <c r="JPJ319" s="1"/>
      <c r="JPK319" s="1"/>
      <c r="JPL319" s="1"/>
      <c r="JPM319" s="1"/>
      <c r="JPN319" s="1"/>
      <c r="JPO319" s="1"/>
      <c r="JPP319" s="1"/>
      <c r="JPQ319" s="1"/>
      <c r="JPR319" s="1"/>
      <c r="JPS319" s="1"/>
      <c r="JPT319" s="1"/>
      <c r="JPU319" s="1"/>
      <c r="JPV319" s="1"/>
      <c r="JPW319" s="1"/>
      <c r="JPX319" s="1"/>
      <c r="JPY319" s="1"/>
      <c r="JPZ319" s="1"/>
      <c r="JQA319" s="1"/>
      <c r="JQB319" s="1"/>
      <c r="JQC319" s="1"/>
      <c r="JQD319" s="1"/>
      <c r="JQE319" s="1"/>
      <c r="JQF319" s="1"/>
      <c r="JQG319" s="1"/>
      <c r="JQH319" s="1"/>
      <c r="JQI319" s="1"/>
      <c r="JQJ319" s="1"/>
      <c r="JQK319" s="1"/>
      <c r="JQL319" s="1"/>
      <c r="JQM319" s="1"/>
      <c r="JQN319" s="1"/>
      <c r="JQO319" s="1"/>
      <c r="JQP319" s="1"/>
      <c r="JQQ319" s="1"/>
      <c r="JQR319" s="1"/>
      <c r="JQS319" s="1"/>
      <c r="JQT319" s="1"/>
      <c r="JQU319" s="1"/>
      <c r="JQV319" s="1"/>
      <c r="JQW319" s="1"/>
      <c r="JQX319" s="1"/>
      <c r="JQY319" s="1"/>
      <c r="JQZ319" s="1"/>
      <c r="JRA319" s="1"/>
      <c r="JRB319" s="1"/>
      <c r="JRC319" s="1"/>
      <c r="JRD319" s="1"/>
      <c r="JRE319" s="1"/>
      <c r="JRF319" s="1"/>
      <c r="JRG319" s="1"/>
      <c r="JRH319" s="1"/>
      <c r="JRI319" s="1"/>
      <c r="JRJ319" s="1"/>
      <c r="JRK319" s="1"/>
      <c r="JRL319" s="1"/>
      <c r="JRM319" s="1"/>
      <c r="JRN319" s="1"/>
      <c r="JRO319" s="1"/>
      <c r="JRP319" s="1"/>
      <c r="JRQ319" s="1"/>
      <c r="JRR319" s="1"/>
      <c r="JRS319" s="1"/>
      <c r="JRT319" s="1"/>
      <c r="JRU319" s="1"/>
      <c r="JRV319" s="1"/>
      <c r="JRW319" s="1"/>
      <c r="JRX319" s="1"/>
      <c r="JRY319" s="1"/>
      <c r="JRZ319" s="1"/>
      <c r="JSA319" s="1"/>
      <c r="JSB319" s="1"/>
      <c r="JSC319" s="1"/>
      <c r="JSD319" s="1"/>
      <c r="JSE319" s="1"/>
      <c r="JSF319" s="1"/>
      <c r="JSG319" s="1"/>
      <c r="JSH319" s="1"/>
      <c r="JSI319" s="1"/>
      <c r="JSJ319" s="1"/>
      <c r="JSK319" s="1"/>
      <c r="JSL319" s="1"/>
      <c r="JSM319" s="1"/>
      <c r="JSN319" s="1"/>
      <c r="JSO319" s="1"/>
      <c r="JSP319" s="1"/>
      <c r="JSQ319" s="1"/>
      <c r="JSR319" s="1"/>
      <c r="JSS319" s="1"/>
      <c r="JST319" s="1"/>
      <c r="JSU319" s="1"/>
      <c r="JSV319" s="1"/>
      <c r="JSW319" s="1"/>
      <c r="JSX319" s="1"/>
      <c r="JSY319" s="1"/>
      <c r="JSZ319" s="1"/>
      <c r="JTA319" s="1"/>
      <c r="JTB319" s="1"/>
      <c r="JTC319" s="1"/>
      <c r="JTD319" s="1"/>
      <c r="JTE319" s="1"/>
      <c r="JTF319" s="1"/>
      <c r="JTG319" s="1"/>
      <c r="JTH319" s="1"/>
      <c r="JTI319" s="1"/>
      <c r="JTJ319" s="1"/>
      <c r="JTK319" s="1"/>
      <c r="JTL319" s="1"/>
      <c r="JTM319" s="1"/>
      <c r="JTN319" s="1"/>
      <c r="JTO319" s="1"/>
      <c r="JTP319" s="1"/>
      <c r="JTQ319" s="1"/>
      <c r="JTR319" s="1"/>
      <c r="JTS319" s="1"/>
      <c r="JTT319" s="1"/>
      <c r="JTU319" s="1"/>
      <c r="JTV319" s="1"/>
      <c r="JTW319" s="1"/>
      <c r="JTX319" s="1"/>
      <c r="JTY319" s="1"/>
      <c r="JTZ319" s="1"/>
      <c r="JUA319" s="1"/>
      <c r="JUB319" s="1"/>
      <c r="JUC319" s="1"/>
      <c r="JUD319" s="1"/>
      <c r="JUE319" s="1"/>
      <c r="JUF319" s="1"/>
      <c r="JUG319" s="1"/>
      <c r="JUH319" s="1"/>
      <c r="JUI319" s="1"/>
      <c r="JUJ319" s="1"/>
      <c r="JUK319" s="1"/>
      <c r="JUL319" s="1"/>
      <c r="JUM319" s="1"/>
      <c r="JUN319" s="1"/>
      <c r="JUO319" s="1"/>
      <c r="JUP319" s="1"/>
      <c r="JUQ319" s="1"/>
      <c r="JUR319" s="1"/>
      <c r="JUS319" s="1"/>
      <c r="JUT319" s="1"/>
      <c r="JUU319" s="1"/>
      <c r="JUV319" s="1"/>
      <c r="JUW319" s="1"/>
      <c r="JUX319" s="1"/>
      <c r="JUY319" s="1"/>
      <c r="JUZ319" s="1"/>
      <c r="JVA319" s="1"/>
      <c r="JVB319" s="1"/>
      <c r="JVC319" s="1"/>
      <c r="JVD319" s="1"/>
      <c r="JVE319" s="1"/>
      <c r="JVF319" s="1"/>
      <c r="JVG319" s="1"/>
      <c r="JVH319" s="1"/>
      <c r="JVI319" s="1"/>
      <c r="JVJ319" s="1"/>
      <c r="JVK319" s="1"/>
      <c r="JVL319" s="1"/>
      <c r="JVM319" s="1"/>
      <c r="JVN319" s="1"/>
      <c r="JVO319" s="1"/>
      <c r="JVP319" s="1"/>
      <c r="JVQ319" s="1"/>
      <c r="JVR319" s="1"/>
      <c r="JVS319" s="1"/>
      <c r="JVT319" s="1"/>
      <c r="JVU319" s="1"/>
      <c r="JVV319" s="1"/>
      <c r="JVW319" s="1"/>
      <c r="JVX319" s="1"/>
      <c r="JVY319" s="1"/>
      <c r="JVZ319" s="1"/>
      <c r="JWA319" s="1"/>
      <c r="JWB319" s="1"/>
      <c r="JWC319" s="1"/>
      <c r="JWD319" s="1"/>
      <c r="JWE319" s="1"/>
      <c r="JWF319" s="1"/>
      <c r="JWG319" s="1"/>
      <c r="JWH319" s="1"/>
      <c r="JWI319" s="1"/>
      <c r="JWJ319" s="1"/>
      <c r="JWK319" s="1"/>
      <c r="JWL319" s="1"/>
      <c r="JWM319" s="1"/>
      <c r="JWN319" s="1"/>
      <c r="JWO319" s="1"/>
      <c r="JWP319" s="1"/>
      <c r="JWQ319" s="1"/>
      <c r="JWR319" s="1"/>
      <c r="JWS319" s="1"/>
      <c r="JWT319" s="1"/>
      <c r="JWU319" s="1"/>
      <c r="JWV319" s="1"/>
      <c r="JWW319" s="1"/>
      <c r="JWX319" s="1"/>
      <c r="JWY319" s="1"/>
      <c r="JWZ319" s="1"/>
      <c r="JXA319" s="1"/>
      <c r="JXB319" s="1"/>
      <c r="JXC319" s="1"/>
      <c r="JXD319" s="1"/>
      <c r="JXE319" s="1"/>
      <c r="JXF319" s="1"/>
      <c r="JXG319" s="1"/>
      <c r="JXH319" s="1"/>
      <c r="JXI319" s="1"/>
      <c r="JXJ319" s="1"/>
      <c r="JXK319" s="1"/>
      <c r="JXL319" s="1"/>
      <c r="JXM319" s="1"/>
      <c r="JXN319" s="1"/>
      <c r="JXO319" s="1"/>
      <c r="JXP319" s="1"/>
      <c r="JXQ319" s="1"/>
      <c r="JXR319" s="1"/>
      <c r="JXS319" s="1"/>
      <c r="JXT319" s="1"/>
      <c r="JXU319" s="1"/>
      <c r="JXV319" s="1"/>
      <c r="JXW319" s="1"/>
      <c r="JXX319" s="1"/>
      <c r="JXY319" s="1"/>
      <c r="JXZ319" s="1"/>
      <c r="JYA319" s="1"/>
      <c r="JYB319" s="1"/>
      <c r="JYC319" s="1"/>
      <c r="JYD319" s="1"/>
      <c r="JYE319" s="1"/>
      <c r="JYF319" s="1"/>
      <c r="JYG319" s="1"/>
      <c r="JYH319" s="1"/>
      <c r="JYI319" s="1"/>
      <c r="JYJ319" s="1"/>
      <c r="JYK319" s="1"/>
      <c r="JYL319" s="1"/>
      <c r="JYM319" s="1"/>
      <c r="JYN319" s="1"/>
      <c r="JYO319" s="1"/>
      <c r="JYP319" s="1"/>
      <c r="JYQ319" s="1"/>
      <c r="JYR319" s="1"/>
      <c r="JYS319" s="1"/>
      <c r="JYT319" s="1"/>
      <c r="JYU319" s="1"/>
      <c r="JYV319" s="1"/>
      <c r="JYW319" s="1"/>
      <c r="JYX319" s="1"/>
      <c r="JYY319" s="1"/>
      <c r="JYZ319" s="1"/>
      <c r="JZA319" s="1"/>
      <c r="JZB319" s="1"/>
      <c r="JZC319" s="1"/>
      <c r="JZD319" s="1"/>
      <c r="JZE319" s="1"/>
      <c r="JZF319" s="1"/>
      <c r="JZG319" s="1"/>
      <c r="JZH319" s="1"/>
      <c r="JZI319" s="1"/>
      <c r="JZJ319" s="1"/>
      <c r="JZK319" s="1"/>
      <c r="JZL319" s="1"/>
      <c r="JZM319" s="1"/>
      <c r="JZN319" s="1"/>
      <c r="JZO319" s="1"/>
      <c r="JZP319" s="1"/>
      <c r="JZQ319" s="1"/>
      <c r="JZR319" s="1"/>
      <c r="JZS319" s="1"/>
      <c r="JZT319" s="1"/>
      <c r="JZU319" s="1"/>
      <c r="JZV319" s="1"/>
      <c r="JZW319" s="1"/>
      <c r="JZX319" s="1"/>
      <c r="JZY319" s="1"/>
      <c r="JZZ319" s="1"/>
      <c r="KAA319" s="1"/>
      <c r="KAB319" s="1"/>
      <c r="KAC319" s="1"/>
      <c r="KAD319" s="1"/>
      <c r="KAE319" s="1"/>
      <c r="KAF319" s="1"/>
      <c r="KAG319" s="1"/>
      <c r="KAH319" s="1"/>
      <c r="KAI319" s="1"/>
      <c r="KAJ319" s="1"/>
      <c r="KAK319" s="1"/>
      <c r="KAL319" s="1"/>
      <c r="KAM319" s="1"/>
      <c r="KAN319" s="1"/>
      <c r="KAO319" s="1"/>
      <c r="KAP319" s="1"/>
      <c r="KAQ319" s="1"/>
      <c r="KAR319" s="1"/>
      <c r="KAS319" s="1"/>
      <c r="KAT319" s="1"/>
      <c r="KAU319" s="1"/>
      <c r="KAV319" s="1"/>
      <c r="KAW319" s="1"/>
      <c r="KAX319" s="1"/>
      <c r="KAY319" s="1"/>
      <c r="KAZ319" s="1"/>
      <c r="KBA319" s="1"/>
      <c r="KBB319" s="1"/>
      <c r="KBC319" s="1"/>
      <c r="KBD319" s="1"/>
      <c r="KBE319" s="1"/>
      <c r="KBF319" s="1"/>
      <c r="KBG319" s="1"/>
      <c r="KBH319" s="1"/>
      <c r="KBI319" s="1"/>
      <c r="KBJ319" s="1"/>
      <c r="KBK319" s="1"/>
      <c r="KBL319" s="1"/>
      <c r="KBM319" s="1"/>
      <c r="KBN319" s="1"/>
      <c r="KBO319" s="1"/>
      <c r="KBP319" s="1"/>
      <c r="KBQ319" s="1"/>
      <c r="KBR319" s="1"/>
      <c r="KBS319" s="1"/>
      <c r="KBT319" s="1"/>
      <c r="KBU319" s="1"/>
      <c r="KBV319" s="1"/>
      <c r="KBW319" s="1"/>
      <c r="KBX319" s="1"/>
      <c r="KBY319" s="1"/>
      <c r="KBZ319" s="1"/>
      <c r="KCA319" s="1"/>
      <c r="KCB319" s="1"/>
      <c r="KCC319" s="1"/>
      <c r="KCD319" s="1"/>
      <c r="KCE319" s="1"/>
      <c r="KCF319" s="1"/>
      <c r="KCG319" s="1"/>
      <c r="KCH319" s="1"/>
      <c r="KCI319" s="1"/>
      <c r="KCJ319" s="1"/>
      <c r="KCK319" s="1"/>
      <c r="KCL319" s="1"/>
      <c r="KCM319" s="1"/>
      <c r="KCN319" s="1"/>
      <c r="KCO319" s="1"/>
      <c r="KCP319" s="1"/>
      <c r="KCQ319" s="1"/>
      <c r="KCR319" s="1"/>
      <c r="KCS319" s="1"/>
      <c r="KCT319" s="1"/>
      <c r="KCU319" s="1"/>
      <c r="KCV319" s="1"/>
      <c r="KCW319" s="1"/>
      <c r="KCX319" s="1"/>
      <c r="KCY319" s="1"/>
      <c r="KCZ319" s="1"/>
      <c r="KDA319" s="1"/>
      <c r="KDB319" s="1"/>
      <c r="KDC319" s="1"/>
      <c r="KDD319" s="1"/>
      <c r="KDE319" s="1"/>
      <c r="KDF319" s="1"/>
      <c r="KDG319" s="1"/>
      <c r="KDH319" s="1"/>
      <c r="KDI319" s="1"/>
      <c r="KDJ319" s="1"/>
      <c r="KDK319" s="1"/>
      <c r="KDL319" s="1"/>
      <c r="KDM319" s="1"/>
      <c r="KDN319" s="1"/>
      <c r="KDO319" s="1"/>
      <c r="KDP319" s="1"/>
      <c r="KDQ319" s="1"/>
      <c r="KDR319" s="1"/>
      <c r="KDS319" s="1"/>
      <c r="KDT319" s="1"/>
      <c r="KDU319" s="1"/>
      <c r="KDV319" s="1"/>
      <c r="KDW319" s="1"/>
      <c r="KDX319" s="1"/>
      <c r="KDY319" s="1"/>
      <c r="KDZ319" s="1"/>
      <c r="KEA319" s="1"/>
      <c r="KEB319" s="1"/>
      <c r="KEC319" s="1"/>
      <c r="KED319" s="1"/>
      <c r="KEE319" s="1"/>
      <c r="KEF319" s="1"/>
      <c r="KEG319" s="1"/>
      <c r="KEH319" s="1"/>
      <c r="KEI319" s="1"/>
      <c r="KEJ319" s="1"/>
      <c r="KEK319" s="1"/>
      <c r="KEL319" s="1"/>
      <c r="KEM319" s="1"/>
      <c r="KEN319" s="1"/>
      <c r="KEO319" s="1"/>
      <c r="KEP319" s="1"/>
      <c r="KEQ319" s="1"/>
      <c r="KER319" s="1"/>
      <c r="KES319" s="1"/>
      <c r="KET319" s="1"/>
      <c r="KEU319" s="1"/>
      <c r="KEV319" s="1"/>
      <c r="KEW319" s="1"/>
      <c r="KEX319" s="1"/>
      <c r="KEY319" s="1"/>
      <c r="KEZ319" s="1"/>
      <c r="KFA319" s="1"/>
      <c r="KFB319" s="1"/>
      <c r="KFC319" s="1"/>
      <c r="KFD319" s="1"/>
      <c r="KFE319" s="1"/>
      <c r="KFF319" s="1"/>
      <c r="KFG319" s="1"/>
      <c r="KFH319" s="1"/>
      <c r="KFI319" s="1"/>
      <c r="KFJ319" s="1"/>
      <c r="KFK319" s="1"/>
      <c r="KFL319" s="1"/>
      <c r="KFM319" s="1"/>
      <c r="KFN319" s="1"/>
      <c r="KFO319" s="1"/>
      <c r="KFP319" s="1"/>
      <c r="KFQ319" s="1"/>
      <c r="KFR319" s="1"/>
      <c r="KFS319" s="1"/>
      <c r="KFT319" s="1"/>
      <c r="KFU319" s="1"/>
      <c r="KFV319" s="1"/>
      <c r="KFW319" s="1"/>
      <c r="KFX319" s="1"/>
      <c r="KFY319" s="1"/>
      <c r="KFZ319" s="1"/>
      <c r="KGA319" s="1"/>
      <c r="KGB319" s="1"/>
      <c r="KGC319" s="1"/>
      <c r="KGD319" s="1"/>
      <c r="KGE319" s="1"/>
      <c r="KGF319" s="1"/>
      <c r="KGG319" s="1"/>
      <c r="KGH319" s="1"/>
      <c r="KGI319" s="1"/>
      <c r="KGJ319" s="1"/>
      <c r="KGK319" s="1"/>
      <c r="KGL319" s="1"/>
      <c r="KGM319" s="1"/>
      <c r="KGN319" s="1"/>
      <c r="KGO319" s="1"/>
      <c r="KGP319" s="1"/>
      <c r="KGQ319" s="1"/>
      <c r="KGR319" s="1"/>
      <c r="KGS319" s="1"/>
      <c r="KGT319" s="1"/>
      <c r="KGU319" s="1"/>
      <c r="KGV319" s="1"/>
      <c r="KGW319" s="1"/>
      <c r="KGX319" s="1"/>
      <c r="KGY319" s="1"/>
      <c r="KGZ319" s="1"/>
      <c r="KHA319" s="1"/>
      <c r="KHB319" s="1"/>
      <c r="KHC319" s="1"/>
      <c r="KHD319" s="1"/>
      <c r="KHE319" s="1"/>
      <c r="KHF319" s="1"/>
      <c r="KHG319" s="1"/>
      <c r="KHH319" s="1"/>
      <c r="KHI319" s="1"/>
      <c r="KHJ319" s="1"/>
      <c r="KHK319" s="1"/>
      <c r="KHL319" s="1"/>
      <c r="KHM319" s="1"/>
      <c r="KHN319" s="1"/>
      <c r="KHO319" s="1"/>
      <c r="KHP319" s="1"/>
      <c r="KHQ319" s="1"/>
      <c r="KHR319" s="1"/>
      <c r="KHS319" s="1"/>
      <c r="KHT319" s="1"/>
      <c r="KHU319" s="1"/>
      <c r="KHV319" s="1"/>
      <c r="KHW319" s="1"/>
      <c r="KHX319" s="1"/>
      <c r="KHY319" s="1"/>
      <c r="KHZ319" s="1"/>
      <c r="KIA319" s="1"/>
      <c r="KIB319" s="1"/>
      <c r="KIC319" s="1"/>
      <c r="KID319" s="1"/>
      <c r="KIE319" s="1"/>
      <c r="KIF319" s="1"/>
      <c r="KIG319" s="1"/>
      <c r="KIH319" s="1"/>
      <c r="KII319" s="1"/>
      <c r="KIJ319" s="1"/>
      <c r="KIK319" s="1"/>
      <c r="KIL319" s="1"/>
      <c r="KIM319" s="1"/>
      <c r="KIN319" s="1"/>
      <c r="KIO319" s="1"/>
      <c r="KIP319" s="1"/>
      <c r="KIQ319" s="1"/>
      <c r="KIR319" s="1"/>
      <c r="KIS319" s="1"/>
      <c r="KIT319" s="1"/>
      <c r="KIU319" s="1"/>
      <c r="KIV319" s="1"/>
      <c r="KIW319" s="1"/>
      <c r="KIX319" s="1"/>
      <c r="KIY319" s="1"/>
      <c r="KIZ319" s="1"/>
      <c r="KJA319" s="1"/>
      <c r="KJB319" s="1"/>
      <c r="KJC319" s="1"/>
      <c r="KJD319" s="1"/>
      <c r="KJE319" s="1"/>
      <c r="KJF319" s="1"/>
      <c r="KJG319" s="1"/>
      <c r="KJH319" s="1"/>
      <c r="KJI319" s="1"/>
      <c r="KJJ319" s="1"/>
      <c r="KJK319" s="1"/>
      <c r="KJL319" s="1"/>
      <c r="KJM319" s="1"/>
      <c r="KJN319" s="1"/>
      <c r="KJO319" s="1"/>
      <c r="KJP319" s="1"/>
      <c r="KJQ319" s="1"/>
      <c r="KJR319" s="1"/>
      <c r="KJS319" s="1"/>
      <c r="KJT319" s="1"/>
      <c r="KJU319" s="1"/>
      <c r="KJV319" s="1"/>
      <c r="KJW319" s="1"/>
      <c r="KJX319" s="1"/>
      <c r="KJY319" s="1"/>
      <c r="KJZ319" s="1"/>
      <c r="KKA319" s="1"/>
      <c r="KKB319" s="1"/>
      <c r="KKC319" s="1"/>
      <c r="KKD319" s="1"/>
      <c r="KKE319" s="1"/>
      <c r="KKF319" s="1"/>
      <c r="KKG319" s="1"/>
      <c r="KKH319" s="1"/>
      <c r="KKI319" s="1"/>
      <c r="KKJ319" s="1"/>
      <c r="KKK319" s="1"/>
      <c r="KKL319" s="1"/>
      <c r="KKM319" s="1"/>
      <c r="KKN319" s="1"/>
      <c r="KKO319" s="1"/>
      <c r="KKP319" s="1"/>
      <c r="KKQ319" s="1"/>
      <c r="KKR319" s="1"/>
      <c r="KKS319" s="1"/>
      <c r="KKT319" s="1"/>
      <c r="KKU319" s="1"/>
      <c r="KKV319" s="1"/>
      <c r="KKW319" s="1"/>
      <c r="KKX319" s="1"/>
      <c r="KKY319" s="1"/>
      <c r="KKZ319" s="1"/>
      <c r="KLA319" s="1"/>
      <c r="KLB319" s="1"/>
      <c r="KLC319" s="1"/>
      <c r="KLD319" s="1"/>
      <c r="KLE319" s="1"/>
      <c r="KLF319" s="1"/>
      <c r="KLG319" s="1"/>
      <c r="KLH319" s="1"/>
      <c r="KLI319" s="1"/>
      <c r="KLJ319" s="1"/>
      <c r="KLK319" s="1"/>
      <c r="KLL319" s="1"/>
      <c r="KLM319" s="1"/>
      <c r="KLN319" s="1"/>
      <c r="KLO319" s="1"/>
      <c r="KLP319" s="1"/>
      <c r="KLQ319" s="1"/>
      <c r="KLR319" s="1"/>
      <c r="KLS319" s="1"/>
      <c r="KLT319" s="1"/>
      <c r="KLU319" s="1"/>
      <c r="KLV319" s="1"/>
      <c r="KLW319" s="1"/>
      <c r="KLX319" s="1"/>
      <c r="KLY319" s="1"/>
      <c r="KLZ319" s="1"/>
      <c r="KMA319" s="1"/>
      <c r="KMB319" s="1"/>
      <c r="KMC319" s="1"/>
      <c r="KMD319" s="1"/>
      <c r="KME319" s="1"/>
      <c r="KMF319" s="1"/>
      <c r="KMG319" s="1"/>
      <c r="KMH319" s="1"/>
      <c r="KMI319" s="1"/>
      <c r="KMJ319" s="1"/>
      <c r="KMK319" s="1"/>
      <c r="KML319" s="1"/>
      <c r="KMM319" s="1"/>
      <c r="KMN319" s="1"/>
      <c r="KMO319" s="1"/>
      <c r="KMP319" s="1"/>
      <c r="KMQ319" s="1"/>
      <c r="KMR319" s="1"/>
      <c r="KMS319" s="1"/>
      <c r="KMT319" s="1"/>
      <c r="KMU319" s="1"/>
      <c r="KMV319" s="1"/>
      <c r="KMW319" s="1"/>
      <c r="KMX319" s="1"/>
      <c r="KMY319" s="1"/>
      <c r="KMZ319" s="1"/>
      <c r="KNA319" s="1"/>
      <c r="KNB319" s="1"/>
      <c r="KNC319" s="1"/>
      <c r="KND319" s="1"/>
      <c r="KNE319" s="1"/>
      <c r="KNF319" s="1"/>
      <c r="KNG319" s="1"/>
      <c r="KNH319" s="1"/>
      <c r="KNI319" s="1"/>
      <c r="KNJ319" s="1"/>
      <c r="KNK319" s="1"/>
      <c r="KNL319" s="1"/>
      <c r="KNM319" s="1"/>
      <c r="KNN319" s="1"/>
      <c r="KNO319" s="1"/>
      <c r="KNP319" s="1"/>
      <c r="KNQ319" s="1"/>
      <c r="KNR319" s="1"/>
      <c r="KNS319" s="1"/>
      <c r="KNT319" s="1"/>
      <c r="KNU319" s="1"/>
      <c r="KNV319" s="1"/>
      <c r="KNW319" s="1"/>
      <c r="KNX319" s="1"/>
      <c r="KNY319" s="1"/>
      <c r="KNZ319" s="1"/>
      <c r="KOA319" s="1"/>
      <c r="KOB319" s="1"/>
      <c r="KOC319" s="1"/>
      <c r="KOD319" s="1"/>
      <c r="KOE319" s="1"/>
      <c r="KOF319" s="1"/>
      <c r="KOG319" s="1"/>
      <c r="KOH319" s="1"/>
      <c r="KOI319" s="1"/>
      <c r="KOJ319" s="1"/>
      <c r="KOK319" s="1"/>
      <c r="KOL319" s="1"/>
      <c r="KOM319" s="1"/>
      <c r="KON319" s="1"/>
      <c r="KOO319" s="1"/>
      <c r="KOP319" s="1"/>
      <c r="KOQ319" s="1"/>
      <c r="KOR319" s="1"/>
      <c r="KOS319" s="1"/>
      <c r="KOT319" s="1"/>
      <c r="KOU319" s="1"/>
      <c r="KOV319" s="1"/>
      <c r="KOW319" s="1"/>
      <c r="KOX319" s="1"/>
      <c r="KOY319" s="1"/>
      <c r="KOZ319" s="1"/>
      <c r="KPA319" s="1"/>
      <c r="KPB319" s="1"/>
      <c r="KPC319" s="1"/>
      <c r="KPD319" s="1"/>
      <c r="KPE319" s="1"/>
      <c r="KPF319" s="1"/>
      <c r="KPG319" s="1"/>
      <c r="KPH319" s="1"/>
      <c r="KPI319" s="1"/>
      <c r="KPJ319" s="1"/>
      <c r="KPK319" s="1"/>
      <c r="KPL319" s="1"/>
      <c r="KPM319" s="1"/>
      <c r="KPN319" s="1"/>
      <c r="KPO319" s="1"/>
      <c r="KPP319" s="1"/>
      <c r="KPQ319" s="1"/>
      <c r="KPR319" s="1"/>
      <c r="KPS319" s="1"/>
      <c r="KPT319" s="1"/>
      <c r="KPU319" s="1"/>
      <c r="KPV319" s="1"/>
      <c r="KPW319" s="1"/>
      <c r="KPX319" s="1"/>
      <c r="KPY319" s="1"/>
      <c r="KPZ319" s="1"/>
      <c r="KQA319" s="1"/>
      <c r="KQB319" s="1"/>
      <c r="KQC319" s="1"/>
      <c r="KQD319" s="1"/>
      <c r="KQE319" s="1"/>
      <c r="KQF319" s="1"/>
      <c r="KQG319" s="1"/>
      <c r="KQH319" s="1"/>
      <c r="KQI319" s="1"/>
      <c r="KQJ319" s="1"/>
      <c r="KQK319" s="1"/>
      <c r="KQL319" s="1"/>
      <c r="KQM319" s="1"/>
      <c r="KQN319" s="1"/>
      <c r="KQO319" s="1"/>
      <c r="KQP319" s="1"/>
      <c r="KQQ319" s="1"/>
      <c r="KQR319" s="1"/>
      <c r="KQS319" s="1"/>
      <c r="KQT319" s="1"/>
      <c r="KQU319" s="1"/>
      <c r="KQV319" s="1"/>
      <c r="KQW319" s="1"/>
      <c r="KQX319" s="1"/>
      <c r="KQY319" s="1"/>
      <c r="KQZ319" s="1"/>
      <c r="KRA319" s="1"/>
      <c r="KRB319" s="1"/>
      <c r="KRC319" s="1"/>
      <c r="KRD319" s="1"/>
      <c r="KRE319" s="1"/>
      <c r="KRF319" s="1"/>
      <c r="KRG319" s="1"/>
      <c r="KRH319" s="1"/>
      <c r="KRI319" s="1"/>
      <c r="KRJ319" s="1"/>
      <c r="KRK319" s="1"/>
      <c r="KRL319" s="1"/>
      <c r="KRM319" s="1"/>
      <c r="KRN319" s="1"/>
      <c r="KRO319" s="1"/>
      <c r="KRP319" s="1"/>
      <c r="KRQ319" s="1"/>
      <c r="KRR319" s="1"/>
      <c r="KRS319" s="1"/>
      <c r="KRT319" s="1"/>
      <c r="KRU319" s="1"/>
      <c r="KRV319" s="1"/>
      <c r="KRW319" s="1"/>
      <c r="KRX319" s="1"/>
      <c r="KRY319" s="1"/>
      <c r="KRZ319" s="1"/>
      <c r="KSA319" s="1"/>
      <c r="KSB319" s="1"/>
      <c r="KSC319" s="1"/>
      <c r="KSD319" s="1"/>
      <c r="KSE319" s="1"/>
      <c r="KSF319" s="1"/>
      <c r="KSG319" s="1"/>
      <c r="KSH319" s="1"/>
      <c r="KSI319" s="1"/>
      <c r="KSJ319" s="1"/>
      <c r="KSK319" s="1"/>
      <c r="KSL319" s="1"/>
      <c r="KSM319" s="1"/>
      <c r="KSN319" s="1"/>
      <c r="KSO319" s="1"/>
      <c r="KSP319" s="1"/>
      <c r="KSQ319" s="1"/>
      <c r="KSR319" s="1"/>
      <c r="KSS319" s="1"/>
      <c r="KST319" s="1"/>
      <c r="KSU319" s="1"/>
      <c r="KSV319" s="1"/>
      <c r="KSW319" s="1"/>
      <c r="KSX319" s="1"/>
      <c r="KSY319" s="1"/>
      <c r="KSZ319" s="1"/>
      <c r="KTA319" s="1"/>
      <c r="KTB319" s="1"/>
      <c r="KTC319" s="1"/>
      <c r="KTD319" s="1"/>
      <c r="KTE319" s="1"/>
      <c r="KTF319" s="1"/>
      <c r="KTG319" s="1"/>
      <c r="KTH319" s="1"/>
      <c r="KTI319" s="1"/>
      <c r="KTJ319" s="1"/>
      <c r="KTK319" s="1"/>
      <c r="KTL319" s="1"/>
      <c r="KTM319" s="1"/>
      <c r="KTN319" s="1"/>
      <c r="KTO319" s="1"/>
      <c r="KTP319" s="1"/>
      <c r="KTQ319" s="1"/>
      <c r="KTR319" s="1"/>
      <c r="KTS319" s="1"/>
      <c r="KTT319" s="1"/>
      <c r="KTU319" s="1"/>
      <c r="KTV319" s="1"/>
      <c r="KTW319" s="1"/>
      <c r="KTX319" s="1"/>
      <c r="KTY319" s="1"/>
      <c r="KTZ319" s="1"/>
      <c r="KUA319" s="1"/>
      <c r="KUB319" s="1"/>
      <c r="KUC319" s="1"/>
      <c r="KUD319" s="1"/>
      <c r="KUE319" s="1"/>
      <c r="KUF319" s="1"/>
      <c r="KUG319" s="1"/>
      <c r="KUH319" s="1"/>
      <c r="KUI319" s="1"/>
      <c r="KUJ319" s="1"/>
      <c r="KUK319" s="1"/>
      <c r="KUL319" s="1"/>
      <c r="KUM319" s="1"/>
      <c r="KUN319" s="1"/>
      <c r="KUO319" s="1"/>
      <c r="KUP319" s="1"/>
      <c r="KUQ319" s="1"/>
      <c r="KUR319" s="1"/>
      <c r="KUS319" s="1"/>
      <c r="KUT319" s="1"/>
      <c r="KUU319" s="1"/>
      <c r="KUV319" s="1"/>
      <c r="KUW319" s="1"/>
      <c r="KUX319" s="1"/>
      <c r="KUY319" s="1"/>
      <c r="KUZ319" s="1"/>
      <c r="KVA319" s="1"/>
      <c r="KVB319" s="1"/>
      <c r="KVC319" s="1"/>
      <c r="KVD319" s="1"/>
      <c r="KVE319" s="1"/>
      <c r="KVF319" s="1"/>
      <c r="KVG319" s="1"/>
      <c r="KVH319" s="1"/>
      <c r="KVI319" s="1"/>
      <c r="KVJ319" s="1"/>
      <c r="KVK319" s="1"/>
      <c r="KVL319" s="1"/>
      <c r="KVM319" s="1"/>
      <c r="KVN319" s="1"/>
      <c r="KVO319" s="1"/>
      <c r="KVP319" s="1"/>
      <c r="KVQ319" s="1"/>
      <c r="KVR319" s="1"/>
      <c r="KVS319" s="1"/>
      <c r="KVT319" s="1"/>
      <c r="KVU319" s="1"/>
      <c r="KVV319" s="1"/>
      <c r="KVW319" s="1"/>
      <c r="KVX319" s="1"/>
      <c r="KVY319" s="1"/>
      <c r="KVZ319" s="1"/>
      <c r="KWA319" s="1"/>
      <c r="KWB319" s="1"/>
      <c r="KWC319" s="1"/>
      <c r="KWD319" s="1"/>
      <c r="KWE319" s="1"/>
      <c r="KWF319" s="1"/>
      <c r="KWG319" s="1"/>
      <c r="KWH319" s="1"/>
      <c r="KWI319" s="1"/>
      <c r="KWJ319" s="1"/>
      <c r="KWK319" s="1"/>
      <c r="KWL319" s="1"/>
      <c r="KWM319" s="1"/>
      <c r="KWN319" s="1"/>
      <c r="KWO319" s="1"/>
      <c r="KWP319" s="1"/>
      <c r="KWQ319" s="1"/>
      <c r="KWR319" s="1"/>
      <c r="KWS319" s="1"/>
      <c r="KWT319" s="1"/>
      <c r="KWU319" s="1"/>
      <c r="KWV319" s="1"/>
      <c r="KWW319" s="1"/>
      <c r="KWX319" s="1"/>
      <c r="KWY319" s="1"/>
      <c r="KWZ319" s="1"/>
      <c r="KXA319" s="1"/>
      <c r="KXB319" s="1"/>
      <c r="KXC319" s="1"/>
      <c r="KXD319" s="1"/>
      <c r="KXE319" s="1"/>
      <c r="KXF319" s="1"/>
      <c r="KXG319" s="1"/>
      <c r="KXH319" s="1"/>
      <c r="KXI319" s="1"/>
      <c r="KXJ319" s="1"/>
      <c r="KXK319" s="1"/>
      <c r="KXL319" s="1"/>
      <c r="KXM319" s="1"/>
      <c r="KXN319" s="1"/>
      <c r="KXO319" s="1"/>
      <c r="KXP319" s="1"/>
      <c r="KXQ319" s="1"/>
      <c r="KXR319" s="1"/>
      <c r="KXS319" s="1"/>
      <c r="KXT319" s="1"/>
      <c r="KXU319" s="1"/>
      <c r="KXV319" s="1"/>
      <c r="KXW319" s="1"/>
      <c r="KXX319" s="1"/>
      <c r="KXY319" s="1"/>
      <c r="KXZ319" s="1"/>
      <c r="KYA319" s="1"/>
      <c r="KYB319" s="1"/>
      <c r="KYC319" s="1"/>
      <c r="KYD319" s="1"/>
      <c r="KYE319" s="1"/>
      <c r="KYF319" s="1"/>
      <c r="KYG319" s="1"/>
      <c r="KYH319" s="1"/>
      <c r="KYI319" s="1"/>
      <c r="KYJ319" s="1"/>
      <c r="KYK319" s="1"/>
      <c r="KYL319" s="1"/>
      <c r="KYM319" s="1"/>
      <c r="KYN319" s="1"/>
      <c r="KYO319" s="1"/>
      <c r="KYP319" s="1"/>
      <c r="KYQ319" s="1"/>
      <c r="KYR319" s="1"/>
      <c r="KYS319" s="1"/>
      <c r="KYT319" s="1"/>
      <c r="KYU319" s="1"/>
      <c r="KYV319" s="1"/>
      <c r="KYW319" s="1"/>
      <c r="KYX319" s="1"/>
      <c r="KYY319" s="1"/>
      <c r="KYZ319" s="1"/>
      <c r="KZA319" s="1"/>
      <c r="KZB319" s="1"/>
      <c r="KZC319" s="1"/>
      <c r="KZD319" s="1"/>
      <c r="KZE319" s="1"/>
      <c r="KZF319" s="1"/>
      <c r="KZG319" s="1"/>
      <c r="KZH319" s="1"/>
      <c r="KZI319" s="1"/>
      <c r="KZJ319" s="1"/>
      <c r="KZK319" s="1"/>
      <c r="KZL319" s="1"/>
      <c r="KZM319" s="1"/>
      <c r="KZN319" s="1"/>
      <c r="KZO319" s="1"/>
      <c r="KZP319" s="1"/>
      <c r="KZQ319" s="1"/>
      <c r="KZR319" s="1"/>
      <c r="KZS319" s="1"/>
      <c r="KZT319" s="1"/>
      <c r="KZU319" s="1"/>
      <c r="KZV319" s="1"/>
      <c r="KZW319" s="1"/>
      <c r="KZX319" s="1"/>
      <c r="KZY319" s="1"/>
      <c r="KZZ319" s="1"/>
      <c r="LAA319" s="1"/>
      <c r="LAB319" s="1"/>
      <c r="LAC319" s="1"/>
      <c r="LAD319" s="1"/>
      <c r="LAE319" s="1"/>
      <c r="LAF319" s="1"/>
      <c r="LAG319" s="1"/>
      <c r="LAH319" s="1"/>
      <c r="LAI319" s="1"/>
      <c r="LAJ319" s="1"/>
      <c r="LAK319" s="1"/>
      <c r="LAL319" s="1"/>
      <c r="LAM319" s="1"/>
      <c r="LAN319" s="1"/>
      <c r="LAO319" s="1"/>
      <c r="LAP319" s="1"/>
      <c r="LAQ319" s="1"/>
      <c r="LAR319" s="1"/>
      <c r="LAS319" s="1"/>
      <c r="LAT319" s="1"/>
      <c r="LAU319" s="1"/>
      <c r="LAV319" s="1"/>
      <c r="LAW319" s="1"/>
      <c r="LAX319" s="1"/>
      <c r="LAY319" s="1"/>
      <c r="LAZ319" s="1"/>
      <c r="LBA319" s="1"/>
      <c r="LBB319" s="1"/>
      <c r="LBC319" s="1"/>
      <c r="LBD319" s="1"/>
      <c r="LBE319" s="1"/>
      <c r="LBF319" s="1"/>
      <c r="LBG319" s="1"/>
      <c r="LBH319" s="1"/>
      <c r="LBI319" s="1"/>
      <c r="LBJ319" s="1"/>
      <c r="LBK319" s="1"/>
      <c r="LBL319" s="1"/>
      <c r="LBM319" s="1"/>
      <c r="LBN319" s="1"/>
      <c r="LBO319" s="1"/>
      <c r="LBP319" s="1"/>
      <c r="LBQ319" s="1"/>
      <c r="LBR319" s="1"/>
      <c r="LBS319" s="1"/>
      <c r="LBT319" s="1"/>
      <c r="LBU319" s="1"/>
      <c r="LBV319" s="1"/>
      <c r="LBW319" s="1"/>
      <c r="LBX319" s="1"/>
      <c r="LBY319" s="1"/>
      <c r="LBZ319" s="1"/>
      <c r="LCA319" s="1"/>
      <c r="LCB319" s="1"/>
      <c r="LCC319" s="1"/>
      <c r="LCD319" s="1"/>
      <c r="LCE319" s="1"/>
      <c r="LCF319" s="1"/>
      <c r="LCG319" s="1"/>
      <c r="LCH319" s="1"/>
      <c r="LCI319" s="1"/>
      <c r="LCJ319" s="1"/>
      <c r="LCK319" s="1"/>
      <c r="LCL319" s="1"/>
      <c r="LCM319" s="1"/>
      <c r="LCN319" s="1"/>
      <c r="LCO319" s="1"/>
      <c r="LCP319" s="1"/>
      <c r="LCQ319" s="1"/>
      <c r="LCR319" s="1"/>
      <c r="LCS319" s="1"/>
      <c r="LCT319" s="1"/>
      <c r="LCU319" s="1"/>
      <c r="LCV319" s="1"/>
      <c r="LCW319" s="1"/>
      <c r="LCX319" s="1"/>
      <c r="LCY319" s="1"/>
      <c r="LCZ319" s="1"/>
      <c r="LDA319" s="1"/>
      <c r="LDB319" s="1"/>
      <c r="LDC319" s="1"/>
      <c r="LDD319" s="1"/>
      <c r="LDE319" s="1"/>
      <c r="LDF319" s="1"/>
      <c r="LDG319" s="1"/>
      <c r="LDH319" s="1"/>
      <c r="LDI319" s="1"/>
      <c r="LDJ319" s="1"/>
      <c r="LDK319" s="1"/>
      <c r="LDL319" s="1"/>
      <c r="LDM319" s="1"/>
      <c r="LDN319" s="1"/>
      <c r="LDO319" s="1"/>
      <c r="LDP319" s="1"/>
      <c r="LDQ319" s="1"/>
      <c r="LDR319" s="1"/>
      <c r="LDS319" s="1"/>
      <c r="LDT319" s="1"/>
      <c r="LDU319" s="1"/>
      <c r="LDV319" s="1"/>
      <c r="LDW319" s="1"/>
      <c r="LDX319" s="1"/>
      <c r="LDY319" s="1"/>
      <c r="LDZ319" s="1"/>
      <c r="LEA319" s="1"/>
      <c r="LEB319" s="1"/>
      <c r="LEC319" s="1"/>
      <c r="LED319" s="1"/>
      <c r="LEE319" s="1"/>
      <c r="LEF319" s="1"/>
      <c r="LEG319" s="1"/>
      <c r="LEH319" s="1"/>
      <c r="LEI319" s="1"/>
      <c r="LEJ319" s="1"/>
      <c r="LEK319" s="1"/>
      <c r="LEL319" s="1"/>
      <c r="LEM319" s="1"/>
      <c r="LEN319" s="1"/>
      <c r="LEO319" s="1"/>
      <c r="LEP319" s="1"/>
      <c r="LEQ319" s="1"/>
      <c r="LER319" s="1"/>
      <c r="LES319" s="1"/>
      <c r="LET319" s="1"/>
      <c r="LEU319" s="1"/>
      <c r="LEV319" s="1"/>
      <c r="LEW319" s="1"/>
      <c r="LEX319" s="1"/>
      <c r="LEY319" s="1"/>
      <c r="LEZ319" s="1"/>
      <c r="LFA319" s="1"/>
      <c r="LFB319" s="1"/>
      <c r="LFC319" s="1"/>
      <c r="LFD319" s="1"/>
      <c r="LFE319" s="1"/>
      <c r="LFF319" s="1"/>
      <c r="LFG319" s="1"/>
      <c r="LFH319" s="1"/>
      <c r="LFI319" s="1"/>
      <c r="LFJ319" s="1"/>
      <c r="LFK319" s="1"/>
      <c r="LFL319" s="1"/>
      <c r="LFM319" s="1"/>
      <c r="LFN319" s="1"/>
      <c r="LFO319" s="1"/>
      <c r="LFP319" s="1"/>
      <c r="LFQ319" s="1"/>
      <c r="LFR319" s="1"/>
      <c r="LFS319" s="1"/>
      <c r="LFT319" s="1"/>
      <c r="LFU319" s="1"/>
      <c r="LFV319" s="1"/>
      <c r="LFW319" s="1"/>
      <c r="LFX319" s="1"/>
      <c r="LFY319" s="1"/>
      <c r="LFZ319" s="1"/>
      <c r="LGA319" s="1"/>
      <c r="LGB319" s="1"/>
      <c r="LGC319" s="1"/>
      <c r="LGD319" s="1"/>
      <c r="LGE319" s="1"/>
      <c r="LGF319" s="1"/>
      <c r="LGG319" s="1"/>
      <c r="LGH319" s="1"/>
      <c r="LGI319" s="1"/>
      <c r="LGJ319" s="1"/>
      <c r="LGK319" s="1"/>
      <c r="LGL319" s="1"/>
      <c r="LGM319" s="1"/>
      <c r="LGN319" s="1"/>
      <c r="LGO319" s="1"/>
      <c r="LGP319" s="1"/>
      <c r="LGQ319" s="1"/>
      <c r="LGR319" s="1"/>
      <c r="LGS319" s="1"/>
      <c r="LGT319" s="1"/>
      <c r="LGU319" s="1"/>
      <c r="LGV319" s="1"/>
      <c r="LGW319" s="1"/>
      <c r="LGX319" s="1"/>
      <c r="LGY319" s="1"/>
      <c r="LGZ319" s="1"/>
      <c r="LHA319" s="1"/>
      <c r="LHB319" s="1"/>
      <c r="LHC319" s="1"/>
      <c r="LHD319" s="1"/>
      <c r="LHE319" s="1"/>
      <c r="LHF319" s="1"/>
      <c r="LHG319" s="1"/>
      <c r="LHH319" s="1"/>
      <c r="LHI319" s="1"/>
      <c r="LHJ319" s="1"/>
      <c r="LHK319" s="1"/>
      <c r="LHL319" s="1"/>
      <c r="LHM319" s="1"/>
      <c r="LHN319" s="1"/>
      <c r="LHO319" s="1"/>
      <c r="LHP319" s="1"/>
      <c r="LHQ319" s="1"/>
      <c r="LHR319" s="1"/>
      <c r="LHS319" s="1"/>
      <c r="LHT319" s="1"/>
      <c r="LHU319" s="1"/>
      <c r="LHV319" s="1"/>
      <c r="LHW319" s="1"/>
      <c r="LHX319" s="1"/>
      <c r="LHY319" s="1"/>
      <c r="LHZ319" s="1"/>
      <c r="LIA319" s="1"/>
      <c r="LIB319" s="1"/>
      <c r="LIC319" s="1"/>
      <c r="LID319" s="1"/>
      <c r="LIE319" s="1"/>
      <c r="LIF319" s="1"/>
      <c r="LIG319" s="1"/>
      <c r="LIH319" s="1"/>
      <c r="LII319" s="1"/>
      <c r="LIJ319" s="1"/>
      <c r="LIK319" s="1"/>
      <c r="LIL319" s="1"/>
      <c r="LIM319" s="1"/>
      <c r="LIN319" s="1"/>
      <c r="LIO319" s="1"/>
      <c r="LIP319" s="1"/>
      <c r="LIQ319" s="1"/>
      <c r="LIR319" s="1"/>
      <c r="LIS319" s="1"/>
      <c r="LIT319" s="1"/>
      <c r="LIU319" s="1"/>
      <c r="LIV319" s="1"/>
      <c r="LIW319" s="1"/>
      <c r="LIX319" s="1"/>
      <c r="LIY319" s="1"/>
      <c r="LIZ319" s="1"/>
      <c r="LJA319" s="1"/>
      <c r="LJB319" s="1"/>
      <c r="LJC319" s="1"/>
      <c r="LJD319" s="1"/>
      <c r="LJE319" s="1"/>
      <c r="LJF319" s="1"/>
      <c r="LJG319" s="1"/>
      <c r="LJH319" s="1"/>
      <c r="LJI319" s="1"/>
      <c r="LJJ319" s="1"/>
      <c r="LJK319" s="1"/>
      <c r="LJL319" s="1"/>
      <c r="LJM319" s="1"/>
      <c r="LJN319" s="1"/>
      <c r="LJO319" s="1"/>
      <c r="LJP319" s="1"/>
      <c r="LJQ319" s="1"/>
      <c r="LJR319" s="1"/>
      <c r="LJS319" s="1"/>
      <c r="LJT319" s="1"/>
      <c r="LJU319" s="1"/>
      <c r="LJV319" s="1"/>
      <c r="LJW319" s="1"/>
      <c r="LJX319" s="1"/>
      <c r="LJY319" s="1"/>
      <c r="LJZ319" s="1"/>
      <c r="LKA319" s="1"/>
      <c r="LKB319" s="1"/>
      <c r="LKC319" s="1"/>
      <c r="LKD319" s="1"/>
      <c r="LKE319" s="1"/>
      <c r="LKF319" s="1"/>
      <c r="LKG319" s="1"/>
      <c r="LKH319" s="1"/>
      <c r="LKI319" s="1"/>
      <c r="LKJ319" s="1"/>
      <c r="LKK319" s="1"/>
      <c r="LKL319" s="1"/>
      <c r="LKM319" s="1"/>
      <c r="LKN319" s="1"/>
      <c r="LKO319" s="1"/>
      <c r="LKP319" s="1"/>
      <c r="LKQ319" s="1"/>
      <c r="LKR319" s="1"/>
      <c r="LKS319" s="1"/>
      <c r="LKT319" s="1"/>
      <c r="LKU319" s="1"/>
      <c r="LKV319" s="1"/>
      <c r="LKW319" s="1"/>
      <c r="LKX319" s="1"/>
      <c r="LKY319" s="1"/>
      <c r="LKZ319" s="1"/>
      <c r="LLA319" s="1"/>
      <c r="LLB319" s="1"/>
      <c r="LLC319" s="1"/>
      <c r="LLD319" s="1"/>
      <c r="LLE319" s="1"/>
      <c r="LLF319" s="1"/>
      <c r="LLG319" s="1"/>
      <c r="LLH319" s="1"/>
      <c r="LLI319" s="1"/>
      <c r="LLJ319" s="1"/>
      <c r="LLK319" s="1"/>
      <c r="LLL319" s="1"/>
      <c r="LLM319" s="1"/>
      <c r="LLN319" s="1"/>
      <c r="LLO319" s="1"/>
      <c r="LLP319" s="1"/>
      <c r="LLQ319" s="1"/>
      <c r="LLR319" s="1"/>
      <c r="LLS319" s="1"/>
      <c r="LLT319" s="1"/>
      <c r="LLU319" s="1"/>
      <c r="LLV319" s="1"/>
      <c r="LLW319" s="1"/>
      <c r="LLX319" s="1"/>
      <c r="LLY319" s="1"/>
      <c r="LLZ319" s="1"/>
      <c r="LMA319" s="1"/>
      <c r="LMB319" s="1"/>
      <c r="LMC319" s="1"/>
      <c r="LMD319" s="1"/>
      <c r="LME319" s="1"/>
      <c r="LMF319" s="1"/>
      <c r="LMG319" s="1"/>
      <c r="LMH319" s="1"/>
      <c r="LMI319" s="1"/>
      <c r="LMJ319" s="1"/>
      <c r="LMK319" s="1"/>
      <c r="LML319" s="1"/>
      <c r="LMM319" s="1"/>
      <c r="LMN319" s="1"/>
      <c r="LMO319" s="1"/>
      <c r="LMP319" s="1"/>
      <c r="LMQ319" s="1"/>
      <c r="LMR319" s="1"/>
      <c r="LMS319" s="1"/>
      <c r="LMT319" s="1"/>
      <c r="LMU319" s="1"/>
      <c r="LMV319" s="1"/>
      <c r="LMW319" s="1"/>
      <c r="LMX319" s="1"/>
      <c r="LMY319" s="1"/>
      <c r="LMZ319" s="1"/>
      <c r="LNA319" s="1"/>
      <c r="LNB319" s="1"/>
      <c r="LNC319" s="1"/>
      <c r="LND319" s="1"/>
      <c r="LNE319" s="1"/>
      <c r="LNF319" s="1"/>
      <c r="LNG319" s="1"/>
      <c r="LNH319" s="1"/>
      <c r="LNI319" s="1"/>
      <c r="LNJ319" s="1"/>
      <c r="LNK319" s="1"/>
      <c r="LNL319" s="1"/>
      <c r="LNM319" s="1"/>
      <c r="LNN319" s="1"/>
      <c r="LNO319" s="1"/>
      <c r="LNP319" s="1"/>
      <c r="LNQ319" s="1"/>
      <c r="LNR319" s="1"/>
      <c r="LNS319" s="1"/>
      <c r="LNT319" s="1"/>
      <c r="LNU319" s="1"/>
      <c r="LNV319" s="1"/>
      <c r="LNW319" s="1"/>
      <c r="LNX319" s="1"/>
      <c r="LNY319" s="1"/>
      <c r="LNZ319" s="1"/>
      <c r="LOA319" s="1"/>
      <c r="LOB319" s="1"/>
      <c r="LOC319" s="1"/>
      <c r="LOD319" s="1"/>
      <c r="LOE319" s="1"/>
      <c r="LOF319" s="1"/>
      <c r="LOG319" s="1"/>
      <c r="LOH319" s="1"/>
      <c r="LOI319" s="1"/>
      <c r="LOJ319" s="1"/>
      <c r="LOK319" s="1"/>
      <c r="LOL319" s="1"/>
      <c r="LOM319" s="1"/>
      <c r="LON319" s="1"/>
      <c r="LOO319" s="1"/>
      <c r="LOP319" s="1"/>
      <c r="LOQ319" s="1"/>
      <c r="LOR319" s="1"/>
      <c r="LOS319" s="1"/>
      <c r="LOT319" s="1"/>
      <c r="LOU319" s="1"/>
      <c r="LOV319" s="1"/>
      <c r="LOW319" s="1"/>
      <c r="LOX319" s="1"/>
      <c r="LOY319" s="1"/>
      <c r="LOZ319" s="1"/>
      <c r="LPA319" s="1"/>
      <c r="LPB319" s="1"/>
      <c r="LPC319" s="1"/>
      <c r="LPD319" s="1"/>
      <c r="LPE319" s="1"/>
      <c r="LPF319" s="1"/>
      <c r="LPG319" s="1"/>
      <c r="LPH319" s="1"/>
      <c r="LPI319" s="1"/>
      <c r="LPJ319" s="1"/>
      <c r="LPK319" s="1"/>
      <c r="LPL319" s="1"/>
      <c r="LPM319" s="1"/>
      <c r="LPN319" s="1"/>
      <c r="LPO319" s="1"/>
      <c r="LPP319" s="1"/>
      <c r="LPQ319" s="1"/>
      <c r="LPR319" s="1"/>
      <c r="LPS319" s="1"/>
      <c r="LPT319" s="1"/>
      <c r="LPU319" s="1"/>
      <c r="LPV319" s="1"/>
      <c r="LPW319" s="1"/>
      <c r="LPX319" s="1"/>
      <c r="LPY319" s="1"/>
      <c r="LPZ319" s="1"/>
      <c r="LQA319" s="1"/>
      <c r="LQB319" s="1"/>
      <c r="LQC319" s="1"/>
      <c r="LQD319" s="1"/>
      <c r="LQE319" s="1"/>
      <c r="LQF319" s="1"/>
      <c r="LQG319" s="1"/>
      <c r="LQH319" s="1"/>
      <c r="LQI319" s="1"/>
      <c r="LQJ319" s="1"/>
      <c r="LQK319" s="1"/>
      <c r="LQL319" s="1"/>
      <c r="LQM319" s="1"/>
      <c r="LQN319" s="1"/>
      <c r="LQO319" s="1"/>
      <c r="LQP319" s="1"/>
      <c r="LQQ319" s="1"/>
      <c r="LQR319" s="1"/>
      <c r="LQS319" s="1"/>
      <c r="LQT319" s="1"/>
      <c r="LQU319" s="1"/>
      <c r="LQV319" s="1"/>
      <c r="LQW319" s="1"/>
      <c r="LQX319" s="1"/>
      <c r="LQY319" s="1"/>
      <c r="LQZ319" s="1"/>
      <c r="LRA319" s="1"/>
      <c r="LRB319" s="1"/>
      <c r="LRC319" s="1"/>
      <c r="LRD319" s="1"/>
      <c r="LRE319" s="1"/>
      <c r="LRF319" s="1"/>
      <c r="LRG319" s="1"/>
      <c r="LRH319" s="1"/>
      <c r="LRI319" s="1"/>
      <c r="LRJ319" s="1"/>
      <c r="LRK319" s="1"/>
      <c r="LRL319" s="1"/>
      <c r="LRM319" s="1"/>
      <c r="LRN319" s="1"/>
      <c r="LRO319" s="1"/>
      <c r="LRP319" s="1"/>
      <c r="LRQ319" s="1"/>
      <c r="LRR319" s="1"/>
      <c r="LRS319" s="1"/>
      <c r="LRT319" s="1"/>
      <c r="LRU319" s="1"/>
      <c r="LRV319" s="1"/>
      <c r="LRW319" s="1"/>
      <c r="LRX319" s="1"/>
      <c r="LRY319" s="1"/>
      <c r="LRZ319" s="1"/>
      <c r="LSA319" s="1"/>
      <c r="LSB319" s="1"/>
      <c r="LSC319" s="1"/>
      <c r="LSD319" s="1"/>
      <c r="LSE319" s="1"/>
      <c r="LSF319" s="1"/>
      <c r="LSG319" s="1"/>
      <c r="LSH319" s="1"/>
      <c r="LSI319" s="1"/>
      <c r="LSJ319" s="1"/>
      <c r="LSK319" s="1"/>
      <c r="LSL319" s="1"/>
      <c r="LSM319" s="1"/>
      <c r="LSN319" s="1"/>
      <c r="LSO319" s="1"/>
      <c r="LSP319" s="1"/>
      <c r="LSQ319" s="1"/>
      <c r="LSR319" s="1"/>
      <c r="LSS319" s="1"/>
      <c r="LST319" s="1"/>
      <c r="LSU319" s="1"/>
      <c r="LSV319" s="1"/>
      <c r="LSW319" s="1"/>
      <c r="LSX319" s="1"/>
      <c r="LSY319" s="1"/>
      <c r="LSZ319" s="1"/>
      <c r="LTA319" s="1"/>
      <c r="LTB319" s="1"/>
      <c r="LTC319" s="1"/>
      <c r="LTD319" s="1"/>
      <c r="LTE319" s="1"/>
      <c r="LTF319" s="1"/>
      <c r="LTG319" s="1"/>
      <c r="LTH319" s="1"/>
      <c r="LTI319" s="1"/>
      <c r="LTJ319" s="1"/>
      <c r="LTK319" s="1"/>
      <c r="LTL319" s="1"/>
      <c r="LTM319" s="1"/>
      <c r="LTN319" s="1"/>
      <c r="LTO319" s="1"/>
      <c r="LTP319" s="1"/>
      <c r="LTQ319" s="1"/>
      <c r="LTR319" s="1"/>
      <c r="LTS319" s="1"/>
      <c r="LTT319" s="1"/>
      <c r="LTU319" s="1"/>
      <c r="LTV319" s="1"/>
      <c r="LTW319" s="1"/>
      <c r="LTX319" s="1"/>
      <c r="LTY319" s="1"/>
      <c r="LTZ319" s="1"/>
      <c r="LUA319" s="1"/>
      <c r="LUB319" s="1"/>
      <c r="LUC319" s="1"/>
      <c r="LUD319" s="1"/>
      <c r="LUE319" s="1"/>
      <c r="LUF319" s="1"/>
      <c r="LUG319" s="1"/>
      <c r="LUH319" s="1"/>
      <c r="LUI319" s="1"/>
      <c r="LUJ319" s="1"/>
      <c r="LUK319" s="1"/>
      <c r="LUL319" s="1"/>
      <c r="LUM319" s="1"/>
      <c r="LUN319" s="1"/>
      <c r="LUO319" s="1"/>
      <c r="LUP319" s="1"/>
      <c r="LUQ319" s="1"/>
      <c r="LUR319" s="1"/>
      <c r="LUS319" s="1"/>
      <c r="LUT319" s="1"/>
      <c r="LUU319" s="1"/>
      <c r="LUV319" s="1"/>
      <c r="LUW319" s="1"/>
      <c r="LUX319" s="1"/>
      <c r="LUY319" s="1"/>
      <c r="LUZ319" s="1"/>
      <c r="LVA319" s="1"/>
      <c r="LVB319" s="1"/>
      <c r="LVC319" s="1"/>
      <c r="LVD319" s="1"/>
      <c r="LVE319" s="1"/>
      <c r="LVF319" s="1"/>
      <c r="LVG319" s="1"/>
      <c r="LVH319" s="1"/>
      <c r="LVI319" s="1"/>
      <c r="LVJ319" s="1"/>
      <c r="LVK319" s="1"/>
      <c r="LVL319" s="1"/>
      <c r="LVM319" s="1"/>
      <c r="LVN319" s="1"/>
      <c r="LVO319" s="1"/>
      <c r="LVP319" s="1"/>
      <c r="LVQ319" s="1"/>
      <c r="LVR319" s="1"/>
      <c r="LVS319" s="1"/>
      <c r="LVT319" s="1"/>
      <c r="LVU319" s="1"/>
      <c r="LVV319" s="1"/>
      <c r="LVW319" s="1"/>
      <c r="LVX319" s="1"/>
      <c r="LVY319" s="1"/>
      <c r="LVZ319" s="1"/>
      <c r="LWA319" s="1"/>
      <c r="LWB319" s="1"/>
      <c r="LWC319" s="1"/>
      <c r="LWD319" s="1"/>
      <c r="LWE319" s="1"/>
      <c r="LWF319" s="1"/>
      <c r="LWG319" s="1"/>
      <c r="LWH319" s="1"/>
      <c r="LWI319" s="1"/>
      <c r="LWJ319" s="1"/>
      <c r="LWK319" s="1"/>
      <c r="LWL319" s="1"/>
      <c r="LWM319" s="1"/>
      <c r="LWN319" s="1"/>
      <c r="LWO319" s="1"/>
      <c r="LWP319" s="1"/>
      <c r="LWQ319" s="1"/>
      <c r="LWR319" s="1"/>
      <c r="LWS319" s="1"/>
      <c r="LWT319" s="1"/>
      <c r="LWU319" s="1"/>
      <c r="LWV319" s="1"/>
      <c r="LWW319" s="1"/>
      <c r="LWX319" s="1"/>
      <c r="LWY319" s="1"/>
      <c r="LWZ319" s="1"/>
      <c r="LXA319" s="1"/>
      <c r="LXB319" s="1"/>
      <c r="LXC319" s="1"/>
      <c r="LXD319" s="1"/>
      <c r="LXE319" s="1"/>
      <c r="LXF319" s="1"/>
      <c r="LXG319" s="1"/>
      <c r="LXH319" s="1"/>
      <c r="LXI319" s="1"/>
      <c r="LXJ319" s="1"/>
      <c r="LXK319" s="1"/>
      <c r="LXL319" s="1"/>
      <c r="LXM319" s="1"/>
      <c r="LXN319" s="1"/>
      <c r="LXO319" s="1"/>
      <c r="LXP319" s="1"/>
      <c r="LXQ319" s="1"/>
      <c r="LXR319" s="1"/>
      <c r="LXS319" s="1"/>
      <c r="LXT319" s="1"/>
      <c r="LXU319" s="1"/>
      <c r="LXV319" s="1"/>
      <c r="LXW319" s="1"/>
      <c r="LXX319" s="1"/>
      <c r="LXY319" s="1"/>
      <c r="LXZ319" s="1"/>
      <c r="LYA319" s="1"/>
      <c r="LYB319" s="1"/>
      <c r="LYC319" s="1"/>
      <c r="LYD319" s="1"/>
      <c r="LYE319" s="1"/>
      <c r="LYF319" s="1"/>
      <c r="LYG319" s="1"/>
      <c r="LYH319" s="1"/>
      <c r="LYI319" s="1"/>
      <c r="LYJ319" s="1"/>
      <c r="LYK319" s="1"/>
      <c r="LYL319" s="1"/>
      <c r="LYM319" s="1"/>
      <c r="LYN319" s="1"/>
      <c r="LYO319" s="1"/>
      <c r="LYP319" s="1"/>
      <c r="LYQ319" s="1"/>
      <c r="LYR319" s="1"/>
      <c r="LYS319" s="1"/>
      <c r="LYT319" s="1"/>
      <c r="LYU319" s="1"/>
      <c r="LYV319" s="1"/>
      <c r="LYW319" s="1"/>
      <c r="LYX319" s="1"/>
      <c r="LYY319" s="1"/>
      <c r="LYZ319" s="1"/>
      <c r="LZA319" s="1"/>
      <c r="LZB319" s="1"/>
      <c r="LZC319" s="1"/>
      <c r="LZD319" s="1"/>
      <c r="LZE319" s="1"/>
      <c r="LZF319" s="1"/>
      <c r="LZG319" s="1"/>
      <c r="LZH319" s="1"/>
      <c r="LZI319" s="1"/>
      <c r="LZJ319" s="1"/>
      <c r="LZK319" s="1"/>
      <c r="LZL319" s="1"/>
      <c r="LZM319" s="1"/>
      <c r="LZN319" s="1"/>
      <c r="LZO319" s="1"/>
      <c r="LZP319" s="1"/>
      <c r="LZQ319" s="1"/>
      <c r="LZR319" s="1"/>
      <c r="LZS319" s="1"/>
      <c r="LZT319" s="1"/>
      <c r="LZU319" s="1"/>
      <c r="LZV319" s="1"/>
      <c r="LZW319" s="1"/>
      <c r="LZX319" s="1"/>
      <c r="LZY319" s="1"/>
      <c r="LZZ319" s="1"/>
      <c r="MAA319" s="1"/>
      <c r="MAB319" s="1"/>
      <c r="MAC319" s="1"/>
      <c r="MAD319" s="1"/>
      <c r="MAE319" s="1"/>
      <c r="MAF319" s="1"/>
      <c r="MAG319" s="1"/>
      <c r="MAH319" s="1"/>
      <c r="MAI319" s="1"/>
      <c r="MAJ319" s="1"/>
      <c r="MAK319" s="1"/>
      <c r="MAL319" s="1"/>
      <c r="MAM319" s="1"/>
      <c r="MAN319" s="1"/>
      <c r="MAO319" s="1"/>
      <c r="MAP319" s="1"/>
      <c r="MAQ319" s="1"/>
      <c r="MAR319" s="1"/>
      <c r="MAS319" s="1"/>
      <c r="MAT319" s="1"/>
      <c r="MAU319" s="1"/>
      <c r="MAV319" s="1"/>
      <c r="MAW319" s="1"/>
      <c r="MAX319" s="1"/>
      <c r="MAY319" s="1"/>
      <c r="MAZ319" s="1"/>
      <c r="MBA319" s="1"/>
      <c r="MBB319" s="1"/>
      <c r="MBC319" s="1"/>
      <c r="MBD319" s="1"/>
      <c r="MBE319" s="1"/>
      <c r="MBF319" s="1"/>
      <c r="MBG319" s="1"/>
      <c r="MBH319" s="1"/>
      <c r="MBI319" s="1"/>
      <c r="MBJ319" s="1"/>
      <c r="MBK319" s="1"/>
      <c r="MBL319" s="1"/>
      <c r="MBM319" s="1"/>
      <c r="MBN319" s="1"/>
      <c r="MBO319" s="1"/>
      <c r="MBP319" s="1"/>
      <c r="MBQ319" s="1"/>
      <c r="MBR319" s="1"/>
      <c r="MBS319" s="1"/>
      <c r="MBT319" s="1"/>
      <c r="MBU319" s="1"/>
      <c r="MBV319" s="1"/>
      <c r="MBW319" s="1"/>
      <c r="MBX319" s="1"/>
      <c r="MBY319" s="1"/>
      <c r="MBZ319" s="1"/>
      <c r="MCA319" s="1"/>
      <c r="MCB319" s="1"/>
      <c r="MCC319" s="1"/>
      <c r="MCD319" s="1"/>
      <c r="MCE319" s="1"/>
      <c r="MCF319" s="1"/>
      <c r="MCG319" s="1"/>
      <c r="MCH319" s="1"/>
      <c r="MCI319" s="1"/>
      <c r="MCJ319" s="1"/>
      <c r="MCK319" s="1"/>
      <c r="MCL319" s="1"/>
      <c r="MCM319" s="1"/>
      <c r="MCN319" s="1"/>
      <c r="MCO319" s="1"/>
      <c r="MCP319" s="1"/>
      <c r="MCQ319" s="1"/>
      <c r="MCR319" s="1"/>
      <c r="MCS319" s="1"/>
      <c r="MCT319" s="1"/>
      <c r="MCU319" s="1"/>
      <c r="MCV319" s="1"/>
      <c r="MCW319" s="1"/>
      <c r="MCX319" s="1"/>
      <c r="MCY319" s="1"/>
      <c r="MCZ319" s="1"/>
      <c r="MDA319" s="1"/>
      <c r="MDB319" s="1"/>
      <c r="MDC319" s="1"/>
      <c r="MDD319" s="1"/>
      <c r="MDE319" s="1"/>
      <c r="MDF319" s="1"/>
      <c r="MDG319" s="1"/>
      <c r="MDH319" s="1"/>
      <c r="MDI319" s="1"/>
      <c r="MDJ319" s="1"/>
      <c r="MDK319" s="1"/>
      <c r="MDL319" s="1"/>
      <c r="MDM319" s="1"/>
      <c r="MDN319" s="1"/>
      <c r="MDO319" s="1"/>
      <c r="MDP319" s="1"/>
      <c r="MDQ319" s="1"/>
      <c r="MDR319" s="1"/>
      <c r="MDS319" s="1"/>
      <c r="MDT319" s="1"/>
      <c r="MDU319" s="1"/>
      <c r="MDV319" s="1"/>
      <c r="MDW319" s="1"/>
      <c r="MDX319" s="1"/>
      <c r="MDY319" s="1"/>
      <c r="MDZ319" s="1"/>
      <c r="MEA319" s="1"/>
      <c r="MEB319" s="1"/>
      <c r="MEC319" s="1"/>
      <c r="MED319" s="1"/>
      <c r="MEE319" s="1"/>
      <c r="MEF319" s="1"/>
      <c r="MEG319" s="1"/>
      <c r="MEH319" s="1"/>
      <c r="MEI319" s="1"/>
      <c r="MEJ319" s="1"/>
      <c r="MEK319" s="1"/>
      <c r="MEL319" s="1"/>
      <c r="MEM319" s="1"/>
      <c r="MEN319" s="1"/>
      <c r="MEO319" s="1"/>
      <c r="MEP319" s="1"/>
      <c r="MEQ319" s="1"/>
      <c r="MER319" s="1"/>
      <c r="MES319" s="1"/>
      <c r="MET319" s="1"/>
      <c r="MEU319" s="1"/>
      <c r="MEV319" s="1"/>
      <c r="MEW319" s="1"/>
      <c r="MEX319" s="1"/>
      <c r="MEY319" s="1"/>
      <c r="MEZ319" s="1"/>
      <c r="MFA319" s="1"/>
      <c r="MFB319" s="1"/>
      <c r="MFC319" s="1"/>
      <c r="MFD319" s="1"/>
      <c r="MFE319" s="1"/>
      <c r="MFF319" s="1"/>
      <c r="MFG319" s="1"/>
      <c r="MFH319" s="1"/>
      <c r="MFI319" s="1"/>
      <c r="MFJ319" s="1"/>
      <c r="MFK319" s="1"/>
      <c r="MFL319" s="1"/>
      <c r="MFM319" s="1"/>
      <c r="MFN319" s="1"/>
      <c r="MFO319" s="1"/>
      <c r="MFP319" s="1"/>
      <c r="MFQ319" s="1"/>
      <c r="MFR319" s="1"/>
      <c r="MFS319" s="1"/>
      <c r="MFT319" s="1"/>
      <c r="MFU319" s="1"/>
      <c r="MFV319" s="1"/>
      <c r="MFW319" s="1"/>
      <c r="MFX319" s="1"/>
      <c r="MFY319" s="1"/>
      <c r="MFZ319" s="1"/>
      <c r="MGA319" s="1"/>
      <c r="MGB319" s="1"/>
      <c r="MGC319" s="1"/>
      <c r="MGD319" s="1"/>
      <c r="MGE319" s="1"/>
      <c r="MGF319" s="1"/>
      <c r="MGG319" s="1"/>
      <c r="MGH319" s="1"/>
      <c r="MGI319" s="1"/>
      <c r="MGJ319" s="1"/>
      <c r="MGK319" s="1"/>
      <c r="MGL319" s="1"/>
      <c r="MGM319" s="1"/>
      <c r="MGN319" s="1"/>
      <c r="MGO319" s="1"/>
      <c r="MGP319" s="1"/>
      <c r="MGQ319" s="1"/>
      <c r="MGR319" s="1"/>
      <c r="MGS319" s="1"/>
      <c r="MGT319" s="1"/>
      <c r="MGU319" s="1"/>
      <c r="MGV319" s="1"/>
      <c r="MGW319" s="1"/>
      <c r="MGX319" s="1"/>
      <c r="MGY319" s="1"/>
      <c r="MGZ319" s="1"/>
      <c r="MHA319" s="1"/>
      <c r="MHB319" s="1"/>
      <c r="MHC319" s="1"/>
      <c r="MHD319" s="1"/>
      <c r="MHE319" s="1"/>
      <c r="MHF319" s="1"/>
      <c r="MHG319" s="1"/>
      <c r="MHH319" s="1"/>
      <c r="MHI319" s="1"/>
      <c r="MHJ319" s="1"/>
      <c r="MHK319" s="1"/>
      <c r="MHL319" s="1"/>
      <c r="MHM319" s="1"/>
      <c r="MHN319" s="1"/>
      <c r="MHO319" s="1"/>
      <c r="MHP319" s="1"/>
      <c r="MHQ319" s="1"/>
      <c r="MHR319" s="1"/>
      <c r="MHS319" s="1"/>
      <c r="MHT319" s="1"/>
      <c r="MHU319" s="1"/>
      <c r="MHV319" s="1"/>
      <c r="MHW319" s="1"/>
      <c r="MHX319" s="1"/>
      <c r="MHY319" s="1"/>
      <c r="MHZ319" s="1"/>
      <c r="MIA319" s="1"/>
      <c r="MIB319" s="1"/>
      <c r="MIC319" s="1"/>
      <c r="MID319" s="1"/>
      <c r="MIE319" s="1"/>
      <c r="MIF319" s="1"/>
      <c r="MIG319" s="1"/>
      <c r="MIH319" s="1"/>
      <c r="MII319" s="1"/>
      <c r="MIJ319" s="1"/>
      <c r="MIK319" s="1"/>
      <c r="MIL319" s="1"/>
      <c r="MIM319" s="1"/>
      <c r="MIN319" s="1"/>
      <c r="MIO319" s="1"/>
      <c r="MIP319" s="1"/>
      <c r="MIQ319" s="1"/>
      <c r="MIR319" s="1"/>
      <c r="MIS319" s="1"/>
      <c r="MIT319" s="1"/>
      <c r="MIU319" s="1"/>
      <c r="MIV319" s="1"/>
      <c r="MIW319" s="1"/>
      <c r="MIX319" s="1"/>
      <c r="MIY319" s="1"/>
      <c r="MIZ319" s="1"/>
      <c r="MJA319" s="1"/>
      <c r="MJB319" s="1"/>
      <c r="MJC319" s="1"/>
      <c r="MJD319" s="1"/>
      <c r="MJE319" s="1"/>
      <c r="MJF319" s="1"/>
      <c r="MJG319" s="1"/>
      <c r="MJH319" s="1"/>
      <c r="MJI319" s="1"/>
      <c r="MJJ319" s="1"/>
      <c r="MJK319" s="1"/>
      <c r="MJL319" s="1"/>
      <c r="MJM319" s="1"/>
      <c r="MJN319" s="1"/>
      <c r="MJO319" s="1"/>
      <c r="MJP319" s="1"/>
      <c r="MJQ319" s="1"/>
      <c r="MJR319" s="1"/>
      <c r="MJS319" s="1"/>
      <c r="MJT319" s="1"/>
      <c r="MJU319" s="1"/>
      <c r="MJV319" s="1"/>
      <c r="MJW319" s="1"/>
      <c r="MJX319" s="1"/>
      <c r="MJY319" s="1"/>
      <c r="MJZ319" s="1"/>
      <c r="MKA319" s="1"/>
      <c r="MKB319" s="1"/>
      <c r="MKC319" s="1"/>
      <c r="MKD319" s="1"/>
      <c r="MKE319" s="1"/>
      <c r="MKF319" s="1"/>
      <c r="MKG319" s="1"/>
      <c r="MKH319" s="1"/>
      <c r="MKI319" s="1"/>
      <c r="MKJ319" s="1"/>
      <c r="MKK319" s="1"/>
      <c r="MKL319" s="1"/>
      <c r="MKM319" s="1"/>
      <c r="MKN319" s="1"/>
      <c r="MKO319" s="1"/>
      <c r="MKP319" s="1"/>
      <c r="MKQ319" s="1"/>
      <c r="MKR319" s="1"/>
      <c r="MKS319" s="1"/>
      <c r="MKT319" s="1"/>
      <c r="MKU319" s="1"/>
      <c r="MKV319" s="1"/>
      <c r="MKW319" s="1"/>
      <c r="MKX319" s="1"/>
      <c r="MKY319" s="1"/>
      <c r="MKZ319" s="1"/>
      <c r="MLA319" s="1"/>
      <c r="MLB319" s="1"/>
      <c r="MLC319" s="1"/>
      <c r="MLD319" s="1"/>
      <c r="MLE319" s="1"/>
      <c r="MLF319" s="1"/>
      <c r="MLG319" s="1"/>
      <c r="MLH319" s="1"/>
      <c r="MLI319" s="1"/>
      <c r="MLJ319" s="1"/>
      <c r="MLK319" s="1"/>
      <c r="MLL319" s="1"/>
      <c r="MLM319" s="1"/>
      <c r="MLN319" s="1"/>
      <c r="MLO319" s="1"/>
      <c r="MLP319" s="1"/>
      <c r="MLQ319" s="1"/>
      <c r="MLR319" s="1"/>
      <c r="MLS319" s="1"/>
      <c r="MLT319" s="1"/>
      <c r="MLU319" s="1"/>
      <c r="MLV319" s="1"/>
      <c r="MLW319" s="1"/>
      <c r="MLX319" s="1"/>
      <c r="MLY319" s="1"/>
      <c r="MLZ319" s="1"/>
      <c r="MMA319" s="1"/>
      <c r="MMB319" s="1"/>
      <c r="MMC319" s="1"/>
      <c r="MMD319" s="1"/>
      <c r="MME319" s="1"/>
      <c r="MMF319" s="1"/>
      <c r="MMG319" s="1"/>
      <c r="MMH319" s="1"/>
      <c r="MMI319" s="1"/>
      <c r="MMJ319" s="1"/>
      <c r="MMK319" s="1"/>
      <c r="MML319" s="1"/>
      <c r="MMM319" s="1"/>
      <c r="MMN319" s="1"/>
      <c r="MMO319" s="1"/>
      <c r="MMP319" s="1"/>
      <c r="MMQ319" s="1"/>
      <c r="MMR319" s="1"/>
      <c r="MMS319" s="1"/>
      <c r="MMT319" s="1"/>
      <c r="MMU319" s="1"/>
      <c r="MMV319" s="1"/>
      <c r="MMW319" s="1"/>
      <c r="MMX319" s="1"/>
      <c r="MMY319" s="1"/>
      <c r="MMZ319" s="1"/>
      <c r="MNA319" s="1"/>
      <c r="MNB319" s="1"/>
      <c r="MNC319" s="1"/>
      <c r="MND319" s="1"/>
      <c r="MNE319" s="1"/>
      <c r="MNF319" s="1"/>
      <c r="MNG319" s="1"/>
      <c r="MNH319" s="1"/>
      <c r="MNI319" s="1"/>
      <c r="MNJ319" s="1"/>
      <c r="MNK319" s="1"/>
      <c r="MNL319" s="1"/>
      <c r="MNM319" s="1"/>
      <c r="MNN319" s="1"/>
      <c r="MNO319" s="1"/>
      <c r="MNP319" s="1"/>
      <c r="MNQ319" s="1"/>
      <c r="MNR319" s="1"/>
      <c r="MNS319" s="1"/>
      <c r="MNT319" s="1"/>
      <c r="MNU319" s="1"/>
      <c r="MNV319" s="1"/>
      <c r="MNW319" s="1"/>
      <c r="MNX319" s="1"/>
      <c r="MNY319" s="1"/>
      <c r="MNZ319" s="1"/>
      <c r="MOA319" s="1"/>
      <c r="MOB319" s="1"/>
      <c r="MOC319" s="1"/>
      <c r="MOD319" s="1"/>
      <c r="MOE319" s="1"/>
      <c r="MOF319" s="1"/>
      <c r="MOG319" s="1"/>
      <c r="MOH319" s="1"/>
      <c r="MOI319" s="1"/>
      <c r="MOJ319" s="1"/>
      <c r="MOK319" s="1"/>
      <c r="MOL319" s="1"/>
      <c r="MOM319" s="1"/>
      <c r="MON319" s="1"/>
      <c r="MOO319" s="1"/>
      <c r="MOP319" s="1"/>
      <c r="MOQ319" s="1"/>
      <c r="MOR319" s="1"/>
      <c r="MOS319" s="1"/>
      <c r="MOT319" s="1"/>
      <c r="MOU319" s="1"/>
      <c r="MOV319" s="1"/>
      <c r="MOW319" s="1"/>
      <c r="MOX319" s="1"/>
      <c r="MOY319" s="1"/>
      <c r="MOZ319" s="1"/>
      <c r="MPA319" s="1"/>
      <c r="MPB319" s="1"/>
      <c r="MPC319" s="1"/>
      <c r="MPD319" s="1"/>
      <c r="MPE319" s="1"/>
      <c r="MPF319" s="1"/>
      <c r="MPG319" s="1"/>
      <c r="MPH319" s="1"/>
      <c r="MPI319" s="1"/>
      <c r="MPJ319" s="1"/>
      <c r="MPK319" s="1"/>
      <c r="MPL319" s="1"/>
      <c r="MPM319" s="1"/>
      <c r="MPN319" s="1"/>
      <c r="MPO319" s="1"/>
      <c r="MPP319" s="1"/>
      <c r="MPQ319" s="1"/>
      <c r="MPR319" s="1"/>
      <c r="MPS319" s="1"/>
      <c r="MPT319" s="1"/>
      <c r="MPU319" s="1"/>
      <c r="MPV319" s="1"/>
      <c r="MPW319" s="1"/>
      <c r="MPX319" s="1"/>
      <c r="MPY319" s="1"/>
      <c r="MPZ319" s="1"/>
      <c r="MQA319" s="1"/>
      <c r="MQB319" s="1"/>
      <c r="MQC319" s="1"/>
      <c r="MQD319" s="1"/>
      <c r="MQE319" s="1"/>
      <c r="MQF319" s="1"/>
      <c r="MQG319" s="1"/>
      <c r="MQH319" s="1"/>
      <c r="MQI319" s="1"/>
      <c r="MQJ319" s="1"/>
      <c r="MQK319" s="1"/>
      <c r="MQL319" s="1"/>
      <c r="MQM319" s="1"/>
      <c r="MQN319" s="1"/>
      <c r="MQO319" s="1"/>
      <c r="MQP319" s="1"/>
      <c r="MQQ319" s="1"/>
      <c r="MQR319" s="1"/>
      <c r="MQS319" s="1"/>
      <c r="MQT319" s="1"/>
      <c r="MQU319" s="1"/>
      <c r="MQV319" s="1"/>
      <c r="MQW319" s="1"/>
      <c r="MQX319" s="1"/>
      <c r="MQY319" s="1"/>
      <c r="MQZ319" s="1"/>
      <c r="MRA319" s="1"/>
      <c r="MRB319" s="1"/>
      <c r="MRC319" s="1"/>
      <c r="MRD319" s="1"/>
      <c r="MRE319" s="1"/>
      <c r="MRF319" s="1"/>
      <c r="MRG319" s="1"/>
      <c r="MRH319" s="1"/>
      <c r="MRI319" s="1"/>
      <c r="MRJ319" s="1"/>
      <c r="MRK319" s="1"/>
      <c r="MRL319" s="1"/>
      <c r="MRM319" s="1"/>
      <c r="MRN319" s="1"/>
      <c r="MRO319" s="1"/>
      <c r="MRP319" s="1"/>
      <c r="MRQ319" s="1"/>
      <c r="MRR319" s="1"/>
      <c r="MRS319" s="1"/>
      <c r="MRT319" s="1"/>
      <c r="MRU319" s="1"/>
      <c r="MRV319" s="1"/>
      <c r="MRW319" s="1"/>
      <c r="MRX319" s="1"/>
      <c r="MRY319" s="1"/>
      <c r="MRZ319" s="1"/>
      <c r="MSA319" s="1"/>
      <c r="MSB319" s="1"/>
      <c r="MSC319" s="1"/>
      <c r="MSD319" s="1"/>
      <c r="MSE319" s="1"/>
      <c r="MSF319" s="1"/>
      <c r="MSG319" s="1"/>
      <c r="MSH319" s="1"/>
      <c r="MSI319" s="1"/>
      <c r="MSJ319" s="1"/>
      <c r="MSK319" s="1"/>
      <c r="MSL319" s="1"/>
      <c r="MSM319" s="1"/>
      <c r="MSN319" s="1"/>
      <c r="MSO319" s="1"/>
      <c r="MSP319" s="1"/>
      <c r="MSQ319" s="1"/>
      <c r="MSR319" s="1"/>
      <c r="MSS319" s="1"/>
      <c r="MST319" s="1"/>
      <c r="MSU319" s="1"/>
      <c r="MSV319" s="1"/>
      <c r="MSW319" s="1"/>
      <c r="MSX319" s="1"/>
      <c r="MSY319" s="1"/>
      <c r="MSZ319" s="1"/>
      <c r="MTA319" s="1"/>
      <c r="MTB319" s="1"/>
      <c r="MTC319" s="1"/>
      <c r="MTD319" s="1"/>
      <c r="MTE319" s="1"/>
      <c r="MTF319" s="1"/>
      <c r="MTG319" s="1"/>
      <c r="MTH319" s="1"/>
      <c r="MTI319" s="1"/>
      <c r="MTJ319" s="1"/>
      <c r="MTK319" s="1"/>
      <c r="MTL319" s="1"/>
      <c r="MTM319" s="1"/>
      <c r="MTN319" s="1"/>
      <c r="MTO319" s="1"/>
      <c r="MTP319" s="1"/>
      <c r="MTQ319" s="1"/>
      <c r="MTR319" s="1"/>
      <c r="MTS319" s="1"/>
      <c r="MTT319" s="1"/>
      <c r="MTU319" s="1"/>
      <c r="MTV319" s="1"/>
      <c r="MTW319" s="1"/>
      <c r="MTX319" s="1"/>
      <c r="MTY319" s="1"/>
      <c r="MTZ319" s="1"/>
      <c r="MUA319" s="1"/>
      <c r="MUB319" s="1"/>
      <c r="MUC319" s="1"/>
      <c r="MUD319" s="1"/>
      <c r="MUE319" s="1"/>
      <c r="MUF319" s="1"/>
      <c r="MUG319" s="1"/>
      <c r="MUH319" s="1"/>
      <c r="MUI319" s="1"/>
      <c r="MUJ319" s="1"/>
      <c r="MUK319" s="1"/>
      <c r="MUL319" s="1"/>
      <c r="MUM319" s="1"/>
      <c r="MUN319" s="1"/>
      <c r="MUO319" s="1"/>
      <c r="MUP319" s="1"/>
      <c r="MUQ319" s="1"/>
      <c r="MUR319" s="1"/>
      <c r="MUS319" s="1"/>
      <c r="MUT319" s="1"/>
      <c r="MUU319" s="1"/>
      <c r="MUV319" s="1"/>
      <c r="MUW319" s="1"/>
      <c r="MUX319" s="1"/>
      <c r="MUY319" s="1"/>
      <c r="MUZ319" s="1"/>
      <c r="MVA319" s="1"/>
      <c r="MVB319" s="1"/>
      <c r="MVC319" s="1"/>
      <c r="MVD319" s="1"/>
      <c r="MVE319" s="1"/>
      <c r="MVF319" s="1"/>
      <c r="MVG319" s="1"/>
      <c r="MVH319" s="1"/>
      <c r="MVI319" s="1"/>
      <c r="MVJ319" s="1"/>
      <c r="MVK319" s="1"/>
      <c r="MVL319" s="1"/>
      <c r="MVM319" s="1"/>
      <c r="MVN319" s="1"/>
      <c r="MVO319" s="1"/>
      <c r="MVP319" s="1"/>
      <c r="MVQ319" s="1"/>
      <c r="MVR319" s="1"/>
      <c r="MVS319" s="1"/>
      <c r="MVT319" s="1"/>
      <c r="MVU319" s="1"/>
      <c r="MVV319" s="1"/>
      <c r="MVW319" s="1"/>
      <c r="MVX319" s="1"/>
      <c r="MVY319" s="1"/>
      <c r="MVZ319" s="1"/>
      <c r="MWA319" s="1"/>
      <c r="MWB319" s="1"/>
      <c r="MWC319" s="1"/>
      <c r="MWD319" s="1"/>
      <c r="MWE319" s="1"/>
      <c r="MWF319" s="1"/>
      <c r="MWG319" s="1"/>
      <c r="MWH319" s="1"/>
      <c r="MWI319" s="1"/>
      <c r="MWJ319" s="1"/>
      <c r="MWK319" s="1"/>
      <c r="MWL319" s="1"/>
      <c r="MWM319" s="1"/>
      <c r="MWN319" s="1"/>
      <c r="MWO319" s="1"/>
      <c r="MWP319" s="1"/>
      <c r="MWQ319" s="1"/>
      <c r="MWR319" s="1"/>
      <c r="MWS319" s="1"/>
      <c r="MWT319" s="1"/>
      <c r="MWU319" s="1"/>
      <c r="MWV319" s="1"/>
      <c r="MWW319" s="1"/>
      <c r="MWX319" s="1"/>
      <c r="MWY319" s="1"/>
      <c r="MWZ319" s="1"/>
      <c r="MXA319" s="1"/>
      <c r="MXB319" s="1"/>
      <c r="MXC319" s="1"/>
      <c r="MXD319" s="1"/>
      <c r="MXE319" s="1"/>
      <c r="MXF319" s="1"/>
      <c r="MXG319" s="1"/>
      <c r="MXH319" s="1"/>
      <c r="MXI319" s="1"/>
      <c r="MXJ319" s="1"/>
      <c r="MXK319" s="1"/>
      <c r="MXL319" s="1"/>
      <c r="MXM319" s="1"/>
      <c r="MXN319" s="1"/>
      <c r="MXO319" s="1"/>
      <c r="MXP319" s="1"/>
      <c r="MXQ319" s="1"/>
      <c r="MXR319" s="1"/>
      <c r="MXS319" s="1"/>
      <c r="MXT319" s="1"/>
      <c r="MXU319" s="1"/>
      <c r="MXV319" s="1"/>
      <c r="MXW319" s="1"/>
      <c r="MXX319" s="1"/>
      <c r="MXY319" s="1"/>
      <c r="MXZ319" s="1"/>
      <c r="MYA319" s="1"/>
      <c r="MYB319" s="1"/>
      <c r="MYC319" s="1"/>
      <c r="MYD319" s="1"/>
      <c r="MYE319" s="1"/>
      <c r="MYF319" s="1"/>
      <c r="MYG319" s="1"/>
      <c r="MYH319" s="1"/>
      <c r="MYI319" s="1"/>
      <c r="MYJ319" s="1"/>
      <c r="MYK319" s="1"/>
      <c r="MYL319" s="1"/>
      <c r="MYM319" s="1"/>
      <c r="MYN319" s="1"/>
      <c r="MYO319" s="1"/>
      <c r="MYP319" s="1"/>
      <c r="MYQ319" s="1"/>
      <c r="MYR319" s="1"/>
      <c r="MYS319" s="1"/>
      <c r="MYT319" s="1"/>
      <c r="MYU319" s="1"/>
      <c r="MYV319" s="1"/>
      <c r="MYW319" s="1"/>
      <c r="MYX319" s="1"/>
      <c r="MYY319" s="1"/>
      <c r="MYZ319" s="1"/>
      <c r="MZA319" s="1"/>
      <c r="MZB319" s="1"/>
      <c r="MZC319" s="1"/>
      <c r="MZD319" s="1"/>
      <c r="MZE319" s="1"/>
      <c r="MZF319" s="1"/>
      <c r="MZG319" s="1"/>
      <c r="MZH319" s="1"/>
      <c r="MZI319" s="1"/>
      <c r="MZJ319" s="1"/>
      <c r="MZK319" s="1"/>
      <c r="MZL319" s="1"/>
      <c r="MZM319" s="1"/>
      <c r="MZN319" s="1"/>
      <c r="MZO319" s="1"/>
      <c r="MZP319" s="1"/>
      <c r="MZQ319" s="1"/>
      <c r="MZR319" s="1"/>
      <c r="MZS319" s="1"/>
      <c r="MZT319" s="1"/>
      <c r="MZU319" s="1"/>
      <c r="MZV319" s="1"/>
      <c r="MZW319" s="1"/>
      <c r="MZX319" s="1"/>
      <c r="MZY319" s="1"/>
      <c r="MZZ319" s="1"/>
      <c r="NAA319" s="1"/>
      <c r="NAB319" s="1"/>
      <c r="NAC319" s="1"/>
      <c r="NAD319" s="1"/>
      <c r="NAE319" s="1"/>
      <c r="NAF319" s="1"/>
      <c r="NAG319" s="1"/>
      <c r="NAH319" s="1"/>
      <c r="NAI319" s="1"/>
      <c r="NAJ319" s="1"/>
      <c r="NAK319" s="1"/>
      <c r="NAL319" s="1"/>
      <c r="NAM319" s="1"/>
      <c r="NAN319" s="1"/>
      <c r="NAO319" s="1"/>
      <c r="NAP319" s="1"/>
      <c r="NAQ319" s="1"/>
      <c r="NAR319" s="1"/>
      <c r="NAS319" s="1"/>
      <c r="NAT319" s="1"/>
      <c r="NAU319" s="1"/>
      <c r="NAV319" s="1"/>
      <c r="NAW319" s="1"/>
      <c r="NAX319" s="1"/>
      <c r="NAY319" s="1"/>
      <c r="NAZ319" s="1"/>
      <c r="NBA319" s="1"/>
      <c r="NBB319" s="1"/>
      <c r="NBC319" s="1"/>
      <c r="NBD319" s="1"/>
      <c r="NBE319" s="1"/>
      <c r="NBF319" s="1"/>
      <c r="NBG319" s="1"/>
      <c r="NBH319" s="1"/>
      <c r="NBI319" s="1"/>
      <c r="NBJ319" s="1"/>
      <c r="NBK319" s="1"/>
      <c r="NBL319" s="1"/>
      <c r="NBM319" s="1"/>
      <c r="NBN319" s="1"/>
      <c r="NBO319" s="1"/>
      <c r="NBP319" s="1"/>
      <c r="NBQ319" s="1"/>
      <c r="NBR319" s="1"/>
      <c r="NBS319" s="1"/>
      <c r="NBT319" s="1"/>
      <c r="NBU319" s="1"/>
      <c r="NBV319" s="1"/>
      <c r="NBW319" s="1"/>
      <c r="NBX319" s="1"/>
      <c r="NBY319" s="1"/>
      <c r="NBZ319" s="1"/>
      <c r="NCA319" s="1"/>
      <c r="NCB319" s="1"/>
      <c r="NCC319" s="1"/>
      <c r="NCD319" s="1"/>
      <c r="NCE319" s="1"/>
      <c r="NCF319" s="1"/>
      <c r="NCG319" s="1"/>
      <c r="NCH319" s="1"/>
      <c r="NCI319" s="1"/>
      <c r="NCJ319" s="1"/>
      <c r="NCK319" s="1"/>
      <c r="NCL319" s="1"/>
      <c r="NCM319" s="1"/>
      <c r="NCN319" s="1"/>
      <c r="NCO319" s="1"/>
      <c r="NCP319" s="1"/>
      <c r="NCQ319" s="1"/>
      <c r="NCR319" s="1"/>
      <c r="NCS319" s="1"/>
      <c r="NCT319" s="1"/>
      <c r="NCU319" s="1"/>
      <c r="NCV319" s="1"/>
      <c r="NCW319" s="1"/>
      <c r="NCX319" s="1"/>
      <c r="NCY319" s="1"/>
      <c r="NCZ319" s="1"/>
      <c r="NDA319" s="1"/>
      <c r="NDB319" s="1"/>
      <c r="NDC319" s="1"/>
      <c r="NDD319" s="1"/>
      <c r="NDE319" s="1"/>
      <c r="NDF319" s="1"/>
      <c r="NDG319" s="1"/>
      <c r="NDH319" s="1"/>
      <c r="NDI319" s="1"/>
      <c r="NDJ319" s="1"/>
      <c r="NDK319" s="1"/>
      <c r="NDL319" s="1"/>
      <c r="NDM319" s="1"/>
      <c r="NDN319" s="1"/>
      <c r="NDO319" s="1"/>
      <c r="NDP319" s="1"/>
      <c r="NDQ319" s="1"/>
      <c r="NDR319" s="1"/>
      <c r="NDS319" s="1"/>
      <c r="NDT319" s="1"/>
      <c r="NDU319" s="1"/>
      <c r="NDV319" s="1"/>
      <c r="NDW319" s="1"/>
      <c r="NDX319" s="1"/>
      <c r="NDY319" s="1"/>
      <c r="NDZ319" s="1"/>
      <c r="NEA319" s="1"/>
      <c r="NEB319" s="1"/>
      <c r="NEC319" s="1"/>
      <c r="NED319" s="1"/>
      <c r="NEE319" s="1"/>
      <c r="NEF319" s="1"/>
      <c r="NEG319" s="1"/>
      <c r="NEH319" s="1"/>
      <c r="NEI319" s="1"/>
      <c r="NEJ319" s="1"/>
      <c r="NEK319" s="1"/>
      <c r="NEL319" s="1"/>
      <c r="NEM319" s="1"/>
      <c r="NEN319" s="1"/>
      <c r="NEO319" s="1"/>
      <c r="NEP319" s="1"/>
      <c r="NEQ319" s="1"/>
      <c r="NER319" s="1"/>
      <c r="NES319" s="1"/>
      <c r="NET319" s="1"/>
      <c r="NEU319" s="1"/>
      <c r="NEV319" s="1"/>
      <c r="NEW319" s="1"/>
      <c r="NEX319" s="1"/>
      <c r="NEY319" s="1"/>
      <c r="NEZ319" s="1"/>
      <c r="NFA319" s="1"/>
      <c r="NFB319" s="1"/>
      <c r="NFC319" s="1"/>
      <c r="NFD319" s="1"/>
      <c r="NFE319" s="1"/>
      <c r="NFF319" s="1"/>
      <c r="NFG319" s="1"/>
      <c r="NFH319" s="1"/>
      <c r="NFI319" s="1"/>
      <c r="NFJ319" s="1"/>
      <c r="NFK319" s="1"/>
      <c r="NFL319" s="1"/>
      <c r="NFM319" s="1"/>
      <c r="NFN319" s="1"/>
      <c r="NFO319" s="1"/>
      <c r="NFP319" s="1"/>
      <c r="NFQ319" s="1"/>
      <c r="NFR319" s="1"/>
      <c r="NFS319" s="1"/>
      <c r="NFT319" s="1"/>
      <c r="NFU319" s="1"/>
      <c r="NFV319" s="1"/>
      <c r="NFW319" s="1"/>
      <c r="NFX319" s="1"/>
      <c r="NFY319" s="1"/>
      <c r="NFZ319" s="1"/>
      <c r="NGA319" s="1"/>
      <c r="NGB319" s="1"/>
      <c r="NGC319" s="1"/>
      <c r="NGD319" s="1"/>
      <c r="NGE319" s="1"/>
      <c r="NGF319" s="1"/>
      <c r="NGG319" s="1"/>
      <c r="NGH319" s="1"/>
      <c r="NGI319" s="1"/>
      <c r="NGJ319" s="1"/>
      <c r="NGK319" s="1"/>
      <c r="NGL319" s="1"/>
      <c r="NGM319" s="1"/>
      <c r="NGN319" s="1"/>
      <c r="NGO319" s="1"/>
      <c r="NGP319" s="1"/>
      <c r="NGQ319" s="1"/>
      <c r="NGR319" s="1"/>
      <c r="NGS319" s="1"/>
      <c r="NGT319" s="1"/>
      <c r="NGU319" s="1"/>
      <c r="NGV319" s="1"/>
      <c r="NGW319" s="1"/>
      <c r="NGX319" s="1"/>
      <c r="NGY319" s="1"/>
      <c r="NGZ319" s="1"/>
      <c r="NHA319" s="1"/>
      <c r="NHB319" s="1"/>
      <c r="NHC319" s="1"/>
      <c r="NHD319" s="1"/>
      <c r="NHE319" s="1"/>
      <c r="NHF319" s="1"/>
      <c r="NHG319" s="1"/>
      <c r="NHH319" s="1"/>
      <c r="NHI319" s="1"/>
      <c r="NHJ319" s="1"/>
      <c r="NHK319" s="1"/>
      <c r="NHL319" s="1"/>
      <c r="NHM319" s="1"/>
      <c r="NHN319" s="1"/>
      <c r="NHO319" s="1"/>
      <c r="NHP319" s="1"/>
      <c r="NHQ319" s="1"/>
      <c r="NHR319" s="1"/>
      <c r="NHS319" s="1"/>
      <c r="NHT319" s="1"/>
      <c r="NHU319" s="1"/>
      <c r="NHV319" s="1"/>
      <c r="NHW319" s="1"/>
      <c r="NHX319" s="1"/>
      <c r="NHY319" s="1"/>
      <c r="NHZ319" s="1"/>
      <c r="NIA319" s="1"/>
      <c r="NIB319" s="1"/>
      <c r="NIC319" s="1"/>
      <c r="NID319" s="1"/>
      <c r="NIE319" s="1"/>
      <c r="NIF319" s="1"/>
      <c r="NIG319" s="1"/>
      <c r="NIH319" s="1"/>
      <c r="NII319" s="1"/>
      <c r="NIJ319" s="1"/>
      <c r="NIK319" s="1"/>
      <c r="NIL319" s="1"/>
      <c r="NIM319" s="1"/>
      <c r="NIN319" s="1"/>
      <c r="NIO319" s="1"/>
      <c r="NIP319" s="1"/>
      <c r="NIQ319" s="1"/>
      <c r="NIR319" s="1"/>
      <c r="NIS319" s="1"/>
      <c r="NIT319" s="1"/>
      <c r="NIU319" s="1"/>
      <c r="NIV319" s="1"/>
      <c r="NIW319" s="1"/>
      <c r="NIX319" s="1"/>
      <c r="NIY319" s="1"/>
      <c r="NIZ319" s="1"/>
      <c r="NJA319" s="1"/>
      <c r="NJB319" s="1"/>
      <c r="NJC319" s="1"/>
      <c r="NJD319" s="1"/>
      <c r="NJE319" s="1"/>
      <c r="NJF319" s="1"/>
      <c r="NJG319" s="1"/>
      <c r="NJH319" s="1"/>
      <c r="NJI319" s="1"/>
      <c r="NJJ319" s="1"/>
      <c r="NJK319" s="1"/>
      <c r="NJL319" s="1"/>
      <c r="NJM319" s="1"/>
      <c r="NJN319" s="1"/>
      <c r="NJO319" s="1"/>
      <c r="NJP319" s="1"/>
      <c r="NJQ319" s="1"/>
      <c r="NJR319" s="1"/>
      <c r="NJS319" s="1"/>
      <c r="NJT319" s="1"/>
      <c r="NJU319" s="1"/>
      <c r="NJV319" s="1"/>
      <c r="NJW319" s="1"/>
      <c r="NJX319" s="1"/>
      <c r="NJY319" s="1"/>
      <c r="NJZ319" s="1"/>
      <c r="NKA319" s="1"/>
      <c r="NKB319" s="1"/>
      <c r="NKC319" s="1"/>
      <c r="NKD319" s="1"/>
      <c r="NKE319" s="1"/>
      <c r="NKF319" s="1"/>
      <c r="NKG319" s="1"/>
      <c r="NKH319" s="1"/>
      <c r="NKI319" s="1"/>
      <c r="NKJ319" s="1"/>
      <c r="NKK319" s="1"/>
      <c r="NKL319" s="1"/>
      <c r="NKM319" s="1"/>
      <c r="NKN319" s="1"/>
      <c r="NKO319" s="1"/>
      <c r="NKP319" s="1"/>
      <c r="NKQ319" s="1"/>
      <c r="NKR319" s="1"/>
      <c r="NKS319" s="1"/>
      <c r="NKT319" s="1"/>
      <c r="NKU319" s="1"/>
      <c r="NKV319" s="1"/>
      <c r="NKW319" s="1"/>
      <c r="NKX319" s="1"/>
      <c r="NKY319" s="1"/>
      <c r="NKZ319" s="1"/>
      <c r="NLA319" s="1"/>
      <c r="NLB319" s="1"/>
      <c r="NLC319" s="1"/>
      <c r="NLD319" s="1"/>
      <c r="NLE319" s="1"/>
      <c r="NLF319" s="1"/>
      <c r="NLG319" s="1"/>
      <c r="NLH319" s="1"/>
      <c r="NLI319" s="1"/>
      <c r="NLJ319" s="1"/>
      <c r="NLK319" s="1"/>
      <c r="NLL319" s="1"/>
      <c r="NLM319" s="1"/>
      <c r="NLN319" s="1"/>
      <c r="NLO319" s="1"/>
      <c r="NLP319" s="1"/>
      <c r="NLQ319" s="1"/>
      <c r="NLR319" s="1"/>
      <c r="NLS319" s="1"/>
      <c r="NLT319" s="1"/>
      <c r="NLU319" s="1"/>
      <c r="NLV319" s="1"/>
      <c r="NLW319" s="1"/>
      <c r="NLX319" s="1"/>
      <c r="NLY319" s="1"/>
      <c r="NLZ319" s="1"/>
      <c r="NMA319" s="1"/>
      <c r="NMB319" s="1"/>
      <c r="NMC319" s="1"/>
      <c r="NMD319" s="1"/>
      <c r="NME319" s="1"/>
      <c r="NMF319" s="1"/>
      <c r="NMG319" s="1"/>
      <c r="NMH319" s="1"/>
      <c r="NMI319" s="1"/>
      <c r="NMJ319" s="1"/>
      <c r="NMK319" s="1"/>
      <c r="NML319" s="1"/>
      <c r="NMM319" s="1"/>
      <c r="NMN319" s="1"/>
      <c r="NMO319" s="1"/>
      <c r="NMP319" s="1"/>
      <c r="NMQ319" s="1"/>
      <c r="NMR319" s="1"/>
      <c r="NMS319" s="1"/>
      <c r="NMT319" s="1"/>
      <c r="NMU319" s="1"/>
      <c r="NMV319" s="1"/>
      <c r="NMW319" s="1"/>
      <c r="NMX319" s="1"/>
      <c r="NMY319" s="1"/>
      <c r="NMZ319" s="1"/>
      <c r="NNA319" s="1"/>
      <c r="NNB319" s="1"/>
      <c r="NNC319" s="1"/>
      <c r="NND319" s="1"/>
      <c r="NNE319" s="1"/>
      <c r="NNF319" s="1"/>
      <c r="NNG319" s="1"/>
      <c r="NNH319" s="1"/>
      <c r="NNI319" s="1"/>
      <c r="NNJ319" s="1"/>
      <c r="NNK319" s="1"/>
      <c r="NNL319" s="1"/>
      <c r="NNM319" s="1"/>
      <c r="NNN319" s="1"/>
      <c r="NNO319" s="1"/>
      <c r="NNP319" s="1"/>
      <c r="NNQ319" s="1"/>
      <c r="NNR319" s="1"/>
      <c r="NNS319" s="1"/>
      <c r="NNT319" s="1"/>
      <c r="NNU319" s="1"/>
      <c r="NNV319" s="1"/>
      <c r="NNW319" s="1"/>
      <c r="NNX319" s="1"/>
      <c r="NNY319" s="1"/>
      <c r="NNZ319" s="1"/>
      <c r="NOA319" s="1"/>
      <c r="NOB319" s="1"/>
      <c r="NOC319" s="1"/>
      <c r="NOD319" s="1"/>
      <c r="NOE319" s="1"/>
      <c r="NOF319" s="1"/>
      <c r="NOG319" s="1"/>
      <c r="NOH319" s="1"/>
      <c r="NOI319" s="1"/>
      <c r="NOJ319" s="1"/>
      <c r="NOK319" s="1"/>
      <c r="NOL319" s="1"/>
      <c r="NOM319" s="1"/>
      <c r="NON319" s="1"/>
      <c r="NOO319" s="1"/>
      <c r="NOP319" s="1"/>
      <c r="NOQ319" s="1"/>
      <c r="NOR319" s="1"/>
      <c r="NOS319" s="1"/>
      <c r="NOT319" s="1"/>
      <c r="NOU319" s="1"/>
      <c r="NOV319" s="1"/>
      <c r="NOW319" s="1"/>
      <c r="NOX319" s="1"/>
      <c r="NOY319" s="1"/>
      <c r="NOZ319" s="1"/>
      <c r="NPA319" s="1"/>
      <c r="NPB319" s="1"/>
      <c r="NPC319" s="1"/>
      <c r="NPD319" s="1"/>
      <c r="NPE319" s="1"/>
      <c r="NPF319" s="1"/>
      <c r="NPG319" s="1"/>
      <c r="NPH319" s="1"/>
      <c r="NPI319" s="1"/>
      <c r="NPJ319" s="1"/>
      <c r="NPK319" s="1"/>
      <c r="NPL319" s="1"/>
      <c r="NPM319" s="1"/>
      <c r="NPN319" s="1"/>
      <c r="NPO319" s="1"/>
      <c r="NPP319" s="1"/>
      <c r="NPQ319" s="1"/>
      <c r="NPR319" s="1"/>
      <c r="NPS319" s="1"/>
      <c r="NPT319" s="1"/>
      <c r="NPU319" s="1"/>
      <c r="NPV319" s="1"/>
      <c r="NPW319" s="1"/>
      <c r="NPX319" s="1"/>
      <c r="NPY319" s="1"/>
      <c r="NPZ319" s="1"/>
      <c r="NQA319" s="1"/>
      <c r="NQB319" s="1"/>
      <c r="NQC319" s="1"/>
      <c r="NQD319" s="1"/>
      <c r="NQE319" s="1"/>
      <c r="NQF319" s="1"/>
      <c r="NQG319" s="1"/>
      <c r="NQH319" s="1"/>
      <c r="NQI319" s="1"/>
      <c r="NQJ319" s="1"/>
      <c r="NQK319" s="1"/>
      <c r="NQL319" s="1"/>
      <c r="NQM319" s="1"/>
      <c r="NQN319" s="1"/>
      <c r="NQO319" s="1"/>
      <c r="NQP319" s="1"/>
      <c r="NQQ319" s="1"/>
      <c r="NQR319" s="1"/>
      <c r="NQS319" s="1"/>
      <c r="NQT319" s="1"/>
      <c r="NQU319" s="1"/>
      <c r="NQV319" s="1"/>
      <c r="NQW319" s="1"/>
      <c r="NQX319" s="1"/>
      <c r="NQY319" s="1"/>
      <c r="NQZ319" s="1"/>
      <c r="NRA319" s="1"/>
      <c r="NRB319" s="1"/>
      <c r="NRC319" s="1"/>
      <c r="NRD319" s="1"/>
      <c r="NRE319" s="1"/>
      <c r="NRF319" s="1"/>
      <c r="NRG319" s="1"/>
      <c r="NRH319" s="1"/>
      <c r="NRI319" s="1"/>
      <c r="NRJ319" s="1"/>
      <c r="NRK319" s="1"/>
      <c r="NRL319" s="1"/>
      <c r="NRM319" s="1"/>
      <c r="NRN319" s="1"/>
      <c r="NRO319" s="1"/>
      <c r="NRP319" s="1"/>
      <c r="NRQ319" s="1"/>
      <c r="NRR319" s="1"/>
      <c r="NRS319" s="1"/>
      <c r="NRT319" s="1"/>
      <c r="NRU319" s="1"/>
      <c r="NRV319" s="1"/>
      <c r="NRW319" s="1"/>
      <c r="NRX319" s="1"/>
      <c r="NRY319" s="1"/>
      <c r="NRZ319" s="1"/>
      <c r="NSA319" s="1"/>
      <c r="NSB319" s="1"/>
      <c r="NSC319" s="1"/>
      <c r="NSD319" s="1"/>
      <c r="NSE319" s="1"/>
      <c r="NSF319" s="1"/>
      <c r="NSG319" s="1"/>
      <c r="NSH319" s="1"/>
      <c r="NSI319" s="1"/>
      <c r="NSJ319" s="1"/>
      <c r="NSK319" s="1"/>
      <c r="NSL319" s="1"/>
      <c r="NSM319" s="1"/>
      <c r="NSN319" s="1"/>
      <c r="NSO319" s="1"/>
      <c r="NSP319" s="1"/>
      <c r="NSQ319" s="1"/>
      <c r="NSR319" s="1"/>
      <c r="NSS319" s="1"/>
      <c r="NST319" s="1"/>
      <c r="NSU319" s="1"/>
      <c r="NSV319" s="1"/>
      <c r="NSW319" s="1"/>
      <c r="NSX319" s="1"/>
      <c r="NSY319" s="1"/>
      <c r="NSZ319" s="1"/>
      <c r="NTA319" s="1"/>
      <c r="NTB319" s="1"/>
      <c r="NTC319" s="1"/>
      <c r="NTD319" s="1"/>
      <c r="NTE319" s="1"/>
      <c r="NTF319" s="1"/>
      <c r="NTG319" s="1"/>
      <c r="NTH319" s="1"/>
      <c r="NTI319" s="1"/>
      <c r="NTJ319" s="1"/>
      <c r="NTK319" s="1"/>
      <c r="NTL319" s="1"/>
      <c r="NTM319" s="1"/>
      <c r="NTN319" s="1"/>
      <c r="NTO319" s="1"/>
      <c r="NTP319" s="1"/>
      <c r="NTQ319" s="1"/>
      <c r="NTR319" s="1"/>
      <c r="NTS319" s="1"/>
      <c r="NTT319" s="1"/>
      <c r="NTU319" s="1"/>
      <c r="NTV319" s="1"/>
      <c r="NTW319" s="1"/>
      <c r="NTX319" s="1"/>
      <c r="NTY319" s="1"/>
      <c r="NTZ319" s="1"/>
      <c r="NUA319" s="1"/>
      <c r="NUB319" s="1"/>
      <c r="NUC319" s="1"/>
      <c r="NUD319" s="1"/>
      <c r="NUE319" s="1"/>
      <c r="NUF319" s="1"/>
      <c r="NUG319" s="1"/>
      <c r="NUH319" s="1"/>
      <c r="NUI319" s="1"/>
      <c r="NUJ319" s="1"/>
      <c r="NUK319" s="1"/>
      <c r="NUL319" s="1"/>
      <c r="NUM319" s="1"/>
      <c r="NUN319" s="1"/>
      <c r="NUO319" s="1"/>
      <c r="NUP319" s="1"/>
      <c r="NUQ319" s="1"/>
      <c r="NUR319" s="1"/>
      <c r="NUS319" s="1"/>
      <c r="NUT319" s="1"/>
      <c r="NUU319" s="1"/>
      <c r="NUV319" s="1"/>
      <c r="NUW319" s="1"/>
      <c r="NUX319" s="1"/>
      <c r="NUY319" s="1"/>
      <c r="NUZ319" s="1"/>
      <c r="NVA319" s="1"/>
      <c r="NVB319" s="1"/>
      <c r="NVC319" s="1"/>
      <c r="NVD319" s="1"/>
      <c r="NVE319" s="1"/>
      <c r="NVF319" s="1"/>
      <c r="NVG319" s="1"/>
      <c r="NVH319" s="1"/>
      <c r="NVI319" s="1"/>
      <c r="NVJ319" s="1"/>
      <c r="NVK319" s="1"/>
      <c r="NVL319" s="1"/>
      <c r="NVM319" s="1"/>
      <c r="NVN319" s="1"/>
      <c r="NVO319" s="1"/>
      <c r="NVP319" s="1"/>
      <c r="NVQ319" s="1"/>
      <c r="NVR319" s="1"/>
      <c r="NVS319" s="1"/>
      <c r="NVT319" s="1"/>
      <c r="NVU319" s="1"/>
      <c r="NVV319" s="1"/>
      <c r="NVW319" s="1"/>
      <c r="NVX319" s="1"/>
      <c r="NVY319" s="1"/>
      <c r="NVZ319" s="1"/>
      <c r="NWA319" s="1"/>
      <c r="NWB319" s="1"/>
      <c r="NWC319" s="1"/>
      <c r="NWD319" s="1"/>
      <c r="NWE319" s="1"/>
      <c r="NWF319" s="1"/>
      <c r="NWG319" s="1"/>
      <c r="NWH319" s="1"/>
      <c r="NWI319" s="1"/>
      <c r="NWJ319" s="1"/>
      <c r="NWK319" s="1"/>
      <c r="NWL319" s="1"/>
      <c r="NWM319" s="1"/>
      <c r="NWN319" s="1"/>
      <c r="NWO319" s="1"/>
      <c r="NWP319" s="1"/>
      <c r="NWQ319" s="1"/>
      <c r="NWR319" s="1"/>
      <c r="NWS319" s="1"/>
      <c r="NWT319" s="1"/>
      <c r="NWU319" s="1"/>
      <c r="NWV319" s="1"/>
      <c r="NWW319" s="1"/>
      <c r="NWX319" s="1"/>
      <c r="NWY319" s="1"/>
      <c r="NWZ319" s="1"/>
      <c r="NXA319" s="1"/>
      <c r="NXB319" s="1"/>
      <c r="NXC319" s="1"/>
      <c r="NXD319" s="1"/>
      <c r="NXE319" s="1"/>
      <c r="NXF319" s="1"/>
      <c r="NXG319" s="1"/>
      <c r="NXH319" s="1"/>
      <c r="NXI319" s="1"/>
      <c r="NXJ319" s="1"/>
      <c r="NXK319" s="1"/>
      <c r="NXL319" s="1"/>
      <c r="NXM319" s="1"/>
      <c r="NXN319" s="1"/>
      <c r="NXO319" s="1"/>
      <c r="NXP319" s="1"/>
      <c r="NXQ319" s="1"/>
      <c r="NXR319" s="1"/>
      <c r="NXS319" s="1"/>
      <c r="NXT319" s="1"/>
      <c r="NXU319" s="1"/>
      <c r="NXV319" s="1"/>
      <c r="NXW319" s="1"/>
      <c r="NXX319" s="1"/>
      <c r="NXY319" s="1"/>
      <c r="NXZ319" s="1"/>
      <c r="NYA319" s="1"/>
      <c r="NYB319" s="1"/>
      <c r="NYC319" s="1"/>
      <c r="NYD319" s="1"/>
      <c r="NYE319" s="1"/>
      <c r="NYF319" s="1"/>
      <c r="NYG319" s="1"/>
      <c r="NYH319" s="1"/>
      <c r="NYI319" s="1"/>
      <c r="NYJ319" s="1"/>
      <c r="NYK319" s="1"/>
      <c r="NYL319" s="1"/>
      <c r="NYM319" s="1"/>
      <c r="NYN319" s="1"/>
      <c r="NYO319" s="1"/>
      <c r="NYP319" s="1"/>
      <c r="NYQ319" s="1"/>
      <c r="NYR319" s="1"/>
      <c r="NYS319" s="1"/>
      <c r="NYT319" s="1"/>
      <c r="NYU319" s="1"/>
      <c r="NYV319" s="1"/>
      <c r="NYW319" s="1"/>
      <c r="NYX319" s="1"/>
      <c r="NYY319" s="1"/>
      <c r="NYZ319" s="1"/>
      <c r="NZA319" s="1"/>
      <c r="NZB319" s="1"/>
      <c r="NZC319" s="1"/>
      <c r="NZD319" s="1"/>
      <c r="NZE319" s="1"/>
      <c r="NZF319" s="1"/>
      <c r="NZG319" s="1"/>
      <c r="NZH319" s="1"/>
      <c r="NZI319" s="1"/>
      <c r="NZJ319" s="1"/>
      <c r="NZK319" s="1"/>
      <c r="NZL319" s="1"/>
      <c r="NZM319" s="1"/>
      <c r="NZN319" s="1"/>
      <c r="NZO319" s="1"/>
      <c r="NZP319" s="1"/>
      <c r="NZQ319" s="1"/>
      <c r="NZR319" s="1"/>
      <c r="NZS319" s="1"/>
      <c r="NZT319" s="1"/>
      <c r="NZU319" s="1"/>
      <c r="NZV319" s="1"/>
      <c r="NZW319" s="1"/>
      <c r="NZX319" s="1"/>
      <c r="NZY319" s="1"/>
      <c r="NZZ319" s="1"/>
      <c r="OAA319" s="1"/>
      <c r="OAB319" s="1"/>
      <c r="OAC319" s="1"/>
      <c r="OAD319" s="1"/>
      <c r="OAE319" s="1"/>
      <c r="OAF319" s="1"/>
      <c r="OAG319" s="1"/>
      <c r="OAH319" s="1"/>
      <c r="OAI319" s="1"/>
      <c r="OAJ319" s="1"/>
      <c r="OAK319" s="1"/>
      <c r="OAL319" s="1"/>
      <c r="OAM319" s="1"/>
      <c r="OAN319" s="1"/>
      <c r="OAO319" s="1"/>
      <c r="OAP319" s="1"/>
      <c r="OAQ319" s="1"/>
      <c r="OAR319" s="1"/>
      <c r="OAS319" s="1"/>
      <c r="OAT319" s="1"/>
      <c r="OAU319" s="1"/>
      <c r="OAV319" s="1"/>
      <c r="OAW319" s="1"/>
      <c r="OAX319" s="1"/>
      <c r="OAY319" s="1"/>
      <c r="OAZ319" s="1"/>
      <c r="OBA319" s="1"/>
      <c r="OBB319" s="1"/>
      <c r="OBC319" s="1"/>
      <c r="OBD319" s="1"/>
      <c r="OBE319" s="1"/>
      <c r="OBF319" s="1"/>
      <c r="OBG319" s="1"/>
      <c r="OBH319" s="1"/>
      <c r="OBI319" s="1"/>
      <c r="OBJ319" s="1"/>
      <c r="OBK319" s="1"/>
      <c r="OBL319" s="1"/>
      <c r="OBM319" s="1"/>
      <c r="OBN319" s="1"/>
      <c r="OBO319" s="1"/>
      <c r="OBP319" s="1"/>
      <c r="OBQ319" s="1"/>
      <c r="OBR319" s="1"/>
      <c r="OBS319" s="1"/>
      <c r="OBT319" s="1"/>
      <c r="OBU319" s="1"/>
      <c r="OBV319" s="1"/>
      <c r="OBW319" s="1"/>
      <c r="OBX319" s="1"/>
      <c r="OBY319" s="1"/>
      <c r="OBZ319" s="1"/>
      <c r="OCA319" s="1"/>
      <c r="OCB319" s="1"/>
      <c r="OCC319" s="1"/>
      <c r="OCD319" s="1"/>
      <c r="OCE319" s="1"/>
      <c r="OCF319" s="1"/>
      <c r="OCG319" s="1"/>
      <c r="OCH319" s="1"/>
      <c r="OCI319" s="1"/>
      <c r="OCJ319" s="1"/>
      <c r="OCK319" s="1"/>
      <c r="OCL319" s="1"/>
      <c r="OCM319" s="1"/>
      <c r="OCN319" s="1"/>
      <c r="OCO319" s="1"/>
      <c r="OCP319" s="1"/>
      <c r="OCQ319" s="1"/>
      <c r="OCR319" s="1"/>
      <c r="OCS319" s="1"/>
      <c r="OCT319" s="1"/>
      <c r="OCU319" s="1"/>
      <c r="OCV319" s="1"/>
      <c r="OCW319" s="1"/>
      <c r="OCX319" s="1"/>
      <c r="OCY319" s="1"/>
      <c r="OCZ319" s="1"/>
      <c r="ODA319" s="1"/>
      <c r="ODB319" s="1"/>
      <c r="ODC319" s="1"/>
      <c r="ODD319" s="1"/>
      <c r="ODE319" s="1"/>
      <c r="ODF319" s="1"/>
      <c r="ODG319" s="1"/>
      <c r="ODH319" s="1"/>
      <c r="ODI319" s="1"/>
      <c r="ODJ319" s="1"/>
      <c r="ODK319" s="1"/>
      <c r="ODL319" s="1"/>
      <c r="ODM319" s="1"/>
      <c r="ODN319" s="1"/>
      <c r="ODO319" s="1"/>
      <c r="ODP319" s="1"/>
      <c r="ODQ319" s="1"/>
      <c r="ODR319" s="1"/>
      <c r="ODS319" s="1"/>
      <c r="ODT319" s="1"/>
      <c r="ODU319" s="1"/>
      <c r="ODV319" s="1"/>
      <c r="ODW319" s="1"/>
      <c r="ODX319" s="1"/>
      <c r="ODY319" s="1"/>
      <c r="ODZ319" s="1"/>
      <c r="OEA319" s="1"/>
      <c r="OEB319" s="1"/>
      <c r="OEC319" s="1"/>
      <c r="OED319" s="1"/>
      <c r="OEE319" s="1"/>
      <c r="OEF319" s="1"/>
      <c r="OEG319" s="1"/>
      <c r="OEH319" s="1"/>
      <c r="OEI319" s="1"/>
      <c r="OEJ319" s="1"/>
      <c r="OEK319" s="1"/>
      <c r="OEL319" s="1"/>
      <c r="OEM319" s="1"/>
      <c r="OEN319" s="1"/>
      <c r="OEO319" s="1"/>
      <c r="OEP319" s="1"/>
      <c r="OEQ319" s="1"/>
      <c r="OER319" s="1"/>
      <c r="OES319" s="1"/>
      <c r="OET319" s="1"/>
      <c r="OEU319" s="1"/>
      <c r="OEV319" s="1"/>
      <c r="OEW319" s="1"/>
      <c r="OEX319" s="1"/>
      <c r="OEY319" s="1"/>
      <c r="OEZ319" s="1"/>
      <c r="OFA319" s="1"/>
      <c r="OFB319" s="1"/>
      <c r="OFC319" s="1"/>
      <c r="OFD319" s="1"/>
      <c r="OFE319" s="1"/>
      <c r="OFF319" s="1"/>
      <c r="OFG319" s="1"/>
      <c r="OFH319" s="1"/>
      <c r="OFI319" s="1"/>
      <c r="OFJ319" s="1"/>
      <c r="OFK319" s="1"/>
      <c r="OFL319" s="1"/>
      <c r="OFM319" s="1"/>
      <c r="OFN319" s="1"/>
      <c r="OFO319" s="1"/>
      <c r="OFP319" s="1"/>
      <c r="OFQ319" s="1"/>
      <c r="OFR319" s="1"/>
      <c r="OFS319" s="1"/>
      <c r="OFT319" s="1"/>
      <c r="OFU319" s="1"/>
      <c r="OFV319" s="1"/>
      <c r="OFW319" s="1"/>
      <c r="OFX319" s="1"/>
      <c r="OFY319" s="1"/>
      <c r="OFZ319" s="1"/>
      <c r="OGA319" s="1"/>
      <c r="OGB319" s="1"/>
      <c r="OGC319" s="1"/>
      <c r="OGD319" s="1"/>
      <c r="OGE319" s="1"/>
      <c r="OGF319" s="1"/>
      <c r="OGG319" s="1"/>
      <c r="OGH319" s="1"/>
      <c r="OGI319" s="1"/>
      <c r="OGJ319" s="1"/>
      <c r="OGK319" s="1"/>
      <c r="OGL319" s="1"/>
      <c r="OGM319" s="1"/>
      <c r="OGN319" s="1"/>
      <c r="OGO319" s="1"/>
      <c r="OGP319" s="1"/>
      <c r="OGQ319" s="1"/>
      <c r="OGR319" s="1"/>
      <c r="OGS319" s="1"/>
      <c r="OGT319" s="1"/>
      <c r="OGU319" s="1"/>
      <c r="OGV319" s="1"/>
      <c r="OGW319" s="1"/>
      <c r="OGX319" s="1"/>
      <c r="OGY319" s="1"/>
      <c r="OGZ319" s="1"/>
      <c r="OHA319" s="1"/>
      <c r="OHB319" s="1"/>
      <c r="OHC319" s="1"/>
      <c r="OHD319" s="1"/>
      <c r="OHE319" s="1"/>
      <c r="OHF319" s="1"/>
      <c r="OHG319" s="1"/>
      <c r="OHH319" s="1"/>
      <c r="OHI319" s="1"/>
      <c r="OHJ319" s="1"/>
      <c r="OHK319" s="1"/>
      <c r="OHL319" s="1"/>
      <c r="OHM319" s="1"/>
      <c r="OHN319" s="1"/>
      <c r="OHO319" s="1"/>
      <c r="OHP319" s="1"/>
      <c r="OHQ319" s="1"/>
      <c r="OHR319" s="1"/>
      <c r="OHS319" s="1"/>
      <c r="OHT319" s="1"/>
      <c r="OHU319" s="1"/>
      <c r="OHV319" s="1"/>
      <c r="OHW319" s="1"/>
      <c r="OHX319" s="1"/>
      <c r="OHY319" s="1"/>
      <c r="OHZ319" s="1"/>
      <c r="OIA319" s="1"/>
      <c r="OIB319" s="1"/>
      <c r="OIC319" s="1"/>
      <c r="OID319" s="1"/>
      <c r="OIE319" s="1"/>
      <c r="OIF319" s="1"/>
      <c r="OIG319" s="1"/>
      <c r="OIH319" s="1"/>
      <c r="OII319" s="1"/>
      <c r="OIJ319" s="1"/>
      <c r="OIK319" s="1"/>
      <c r="OIL319" s="1"/>
      <c r="OIM319" s="1"/>
      <c r="OIN319" s="1"/>
      <c r="OIO319" s="1"/>
      <c r="OIP319" s="1"/>
      <c r="OIQ319" s="1"/>
      <c r="OIR319" s="1"/>
      <c r="OIS319" s="1"/>
      <c r="OIT319" s="1"/>
      <c r="OIU319" s="1"/>
      <c r="OIV319" s="1"/>
      <c r="OIW319" s="1"/>
      <c r="OIX319" s="1"/>
      <c r="OIY319" s="1"/>
      <c r="OIZ319" s="1"/>
      <c r="OJA319" s="1"/>
      <c r="OJB319" s="1"/>
      <c r="OJC319" s="1"/>
      <c r="OJD319" s="1"/>
      <c r="OJE319" s="1"/>
      <c r="OJF319" s="1"/>
      <c r="OJG319" s="1"/>
      <c r="OJH319" s="1"/>
      <c r="OJI319" s="1"/>
      <c r="OJJ319" s="1"/>
      <c r="OJK319" s="1"/>
      <c r="OJL319" s="1"/>
      <c r="OJM319" s="1"/>
      <c r="OJN319" s="1"/>
      <c r="OJO319" s="1"/>
      <c r="OJP319" s="1"/>
      <c r="OJQ319" s="1"/>
      <c r="OJR319" s="1"/>
      <c r="OJS319" s="1"/>
      <c r="OJT319" s="1"/>
      <c r="OJU319" s="1"/>
      <c r="OJV319" s="1"/>
      <c r="OJW319" s="1"/>
      <c r="OJX319" s="1"/>
      <c r="OJY319" s="1"/>
      <c r="OJZ319" s="1"/>
      <c r="OKA319" s="1"/>
      <c r="OKB319" s="1"/>
      <c r="OKC319" s="1"/>
      <c r="OKD319" s="1"/>
      <c r="OKE319" s="1"/>
      <c r="OKF319" s="1"/>
      <c r="OKG319" s="1"/>
      <c r="OKH319" s="1"/>
      <c r="OKI319" s="1"/>
      <c r="OKJ319" s="1"/>
      <c r="OKK319" s="1"/>
      <c r="OKL319" s="1"/>
      <c r="OKM319" s="1"/>
      <c r="OKN319" s="1"/>
      <c r="OKO319" s="1"/>
      <c r="OKP319" s="1"/>
      <c r="OKQ319" s="1"/>
      <c r="OKR319" s="1"/>
      <c r="OKS319" s="1"/>
      <c r="OKT319" s="1"/>
      <c r="OKU319" s="1"/>
      <c r="OKV319" s="1"/>
      <c r="OKW319" s="1"/>
      <c r="OKX319" s="1"/>
      <c r="OKY319" s="1"/>
      <c r="OKZ319" s="1"/>
      <c r="OLA319" s="1"/>
      <c r="OLB319" s="1"/>
      <c r="OLC319" s="1"/>
      <c r="OLD319" s="1"/>
      <c r="OLE319" s="1"/>
      <c r="OLF319" s="1"/>
      <c r="OLG319" s="1"/>
      <c r="OLH319" s="1"/>
      <c r="OLI319" s="1"/>
      <c r="OLJ319" s="1"/>
      <c r="OLK319" s="1"/>
      <c r="OLL319" s="1"/>
      <c r="OLM319" s="1"/>
      <c r="OLN319" s="1"/>
      <c r="OLO319" s="1"/>
      <c r="OLP319" s="1"/>
      <c r="OLQ319" s="1"/>
      <c r="OLR319" s="1"/>
      <c r="OLS319" s="1"/>
      <c r="OLT319" s="1"/>
      <c r="OLU319" s="1"/>
      <c r="OLV319" s="1"/>
      <c r="OLW319" s="1"/>
      <c r="OLX319" s="1"/>
      <c r="OLY319" s="1"/>
      <c r="OLZ319" s="1"/>
      <c r="OMA319" s="1"/>
      <c r="OMB319" s="1"/>
      <c r="OMC319" s="1"/>
      <c r="OMD319" s="1"/>
      <c r="OME319" s="1"/>
      <c r="OMF319" s="1"/>
      <c r="OMG319" s="1"/>
      <c r="OMH319" s="1"/>
      <c r="OMI319" s="1"/>
      <c r="OMJ319" s="1"/>
      <c r="OMK319" s="1"/>
      <c r="OML319" s="1"/>
      <c r="OMM319" s="1"/>
      <c r="OMN319" s="1"/>
      <c r="OMO319" s="1"/>
      <c r="OMP319" s="1"/>
      <c r="OMQ319" s="1"/>
      <c r="OMR319" s="1"/>
      <c r="OMS319" s="1"/>
      <c r="OMT319" s="1"/>
      <c r="OMU319" s="1"/>
      <c r="OMV319" s="1"/>
      <c r="OMW319" s="1"/>
      <c r="OMX319" s="1"/>
      <c r="OMY319" s="1"/>
      <c r="OMZ319" s="1"/>
      <c r="ONA319" s="1"/>
      <c r="ONB319" s="1"/>
      <c r="ONC319" s="1"/>
      <c r="OND319" s="1"/>
      <c r="ONE319" s="1"/>
      <c r="ONF319" s="1"/>
      <c r="ONG319" s="1"/>
      <c r="ONH319" s="1"/>
      <c r="ONI319" s="1"/>
      <c r="ONJ319" s="1"/>
      <c r="ONK319" s="1"/>
      <c r="ONL319" s="1"/>
      <c r="ONM319" s="1"/>
      <c r="ONN319" s="1"/>
      <c r="ONO319" s="1"/>
      <c r="ONP319" s="1"/>
      <c r="ONQ319" s="1"/>
      <c r="ONR319" s="1"/>
      <c r="ONS319" s="1"/>
      <c r="ONT319" s="1"/>
      <c r="ONU319" s="1"/>
      <c r="ONV319" s="1"/>
      <c r="ONW319" s="1"/>
      <c r="ONX319" s="1"/>
      <c r="ONY319" s="1"/>
      <c r="ONZ319" s="1"/>
      <c r="OOA319" s="1"/>
      <c r="OOB319" s="1"/>
      <c r="OOC319" s="1"/>
      <c r="OOD319" s="1"/>
      <c r="OOE319" s="1"/>
      <c r="OOF319" s="1"/>
      <c r="OOG319" s="1"/>
      <c r="OOH319" s="1"/>
      <c r="OOI319" s="1"/>
      <c r="OOJ319" s="1"/>
      <c r="OOK319" s="1"/>
      <c r="OOL319" s="1"/>
      <c r="OOM319" s="1"/>
      <c r="OON319" s="1"/>
      <c r="OOO319" s="1"/>
      <c r="OOP319" s="1"/>
      <c r="OOQ319" s="1"/>
      <c r="OOR319" s="1"/>
      <c r="OOS319" s="1"/>
      <c r="OOT319" s="1"/>
      <c r="OOU319" s="1"/>
      <c r="OOV319" s="1"/>
      <c r="OOW319" s="1"/>
      <c r="OOX319" s="1"/>
      <c r="OOY319" s="1"/>
      <c r="OOZ319" s="1"/>
      <c r="OPA319" s="1"/>
      <c r="OPB319" s="1"/>
      <c r="OPC319" s="1"/>
      <c r="OPD319" s="1"/>
      <c r="OPE319" s="1"/>
      <c r="OPF319" s="1"/>
      <c r="OPG319" s="1"/>
      <c r="OPH319" s="1"/>
      <c r="OPI319" s="1"/>
      <c r="OPJ319" s="1"/>
      <c r="OPK319" s="1"/>
      <c r="OPL319" s="1"/>
      <c r="OPM319" s="1"/>
      <c r="OPN319" s="1"/>
      <c r="OPO319" s="1"/>
      <c r="OPP319" s="1"/>
      <c r="OPQ319" s="1"/>
      <c r="OPR319" s="1"/>
      <c r="OPS319" s="1"/>
      <c r="OPT319" s="1"/>
      <c r="OPU319" s="1"/>
      <c r="OPV319" s="1"/>
      <c r="OPW319" s="1"/>
      <c r="OPX319" s="1"/>
      <c r="OPY319" s="1"/>
      <c r="OPZ319" s="1"/>
      <c r="OQA319" s="1"/>
      <c r="OQB319" s="1"/>
      <c r="OQC319" s="1"/>
      <c r="OQD319" s="1"/>
      <c r="OQE319" s="1"/>
      <c r="OQF319" s="1"/>
      <c r="OQG319" s="1"/>
      <c r="OQH319" s="1"/>
      <c r="OQI319" s="1"/>
      <c r="OQJ319" s="1"/>
      <c r="OQK319" s="1"/>
      <c r="OQL319" s="1"/>
      <c r="OQM319" s="1"/>
      <c r="OQN319" s="1"/>
      <c r="OQO319" s="1"/>
      <c r="OQP319" s="1"/>
      <c r="OQQ319" s="1"/>
      <c r="OQR319" s="1"/>
      <c r="OQS319" s="1"/>
      <c r="OQT319" s="1"/>
      <c r="OQU319" s="1"/>
      <c r="OQV319" s="1"/>
      <c r="OQW319" s="1"/>
      <c r="OQX319" s="1"/>
      <c r="OQY319" s="1"/>
      <c r="OQZ319" s="1"/>
      <c r="ORA319" s="1"/>
      <c r="ORB319" s="1"/>
      <c r="ORC319" s="1"/>
      <c r="ORD319" s="1"/>
      <c r="ORE319" s="1"/>
      <c r="ORF319" s="1"/>
      <c r="ORG319" s="1"/>
      <c r="ORH319" s="1"/>
      <c r="ORI319" s="1"/>
      <c r="ORJ319" s="1"/>
      <c r="ORK319" s="1"/>
      <c r="ORL319" s="1"/>
      <c r="ORM319" s="1"/>
      <c r="ORN319" s="1"/>
      <c r="ORO319" s="1"/>
      <c r="ORP319" s="1"/>
      <c r="ORQ319" s="1"/>
      <c r="ORR319" s="1"/>
      <c r="ORS319" s="1"/>
      <c r="ORT319" s="1"/>
      <c r="ORU319" s="1"/>
      <c r="ORV319" s="1"/>
      <c r="ORW319" s="1"/>
      <c r="ORX319" s="1"/>
      <c r="ORY319" s="1"/>
      <c r="ORZ319" s="1"/>
      <c r="OSA319" s="1"/>
      <c r="OSB319" s="1"/>
      <c r="OSC319" s="1"/>
      <c r="OSD319" s="1"/>
      <c r="OSE319" s="1"/>
      <c r="OSF319" s="1"/>
      <c r="OSG319" s="1"/>
      <c r="OSH319" s="1"/>
      <c r="OSI319" s="1"/>
      <c r="OSJ319" s="1"/>
      <c r="OSK319" s="1"/>
      <c r="OSL319" s="1"/>
      <c r="OSM319" s="1"/>
      <c r="OSN319" s="1"/>
      <c r="OSO319" s="1"/>
      <c r="OSP319" s="1"/>
      <c r="OSQ319" s="1"/>
      <c r="OSR319" s="1"/>
      <c r="OSS319" s="1"/>
      <c r="OST319" s="1"/>
      <c r="OSU319" s="1"/>
      <c r="OSV319" s="1"/>
      <c r="OSW319" s="1"/>
      <c r="OSX319" s="1"/>
      <c r="OSY319" s="1"/>
      <c r="OSZ319" s="1"/>
      <c r="OTA319" s="1"/>
      <c r="OTB319" s="1"/>
      <c r="OTC319" s="1"/>
      <c r="OTD319" s="1"/>
      <c r="OTE319" s="1"/>
      <c r="OTF319" s="1"/>
      <c r="OTG319" s="1"/>
      <c r="OTH319" s="1"/>
      <c r="OTI319" s="1"/>
      <c r="OTJ319" s="1"/>
      <c r="OTK319" s="1"/>
      <c r="OTL319" s="1"/>
      <c r="OTM319" s="1"/>
      <c r="OTN319" s="1"/>
      <c r="OTO319" s="1"/>
      <c r="OTP319" s="1"/>
      <c r="OTQ319" s="1"/>
      <c r="OTR319" s="1"/>
      <c r="OTS319" s="1"/>
      <c r="OTT319" s="1"/>
      <c r="OTU319" s="1"/>
      <c r="OTV319" s="1"/>
      <c r="OTW319" s="1"/>
      <c r="OTX319" s="1"/>
      <c r="OTY319" s="1"/>
      <c r="OTZ319" s="1"/>
      <c r="OUA319" s="1"/>
      <c r="OUB319" s="1"/>
      <c r="OUC319" s="1"/>
      <c r="OUD319" s="1"/>
      <c r="OUE319" s="1"/>
      <c r="OUF319" s="1"/>
      <c r="OUG319" s="1"/>
      <c r="OUH319" s="1"/>
      <c r="OUI319" s="1"/>
      <c r="OUJ319" s="1"/>
      <c r="OUK319" s="1"/>
      <c r="OUL319" s="1"/>
      <c r="OUM319" s="1"/>
      <c r="OUN319" s="1"/>
      <c r="OUO319" s="1"/>
      <c r="OUP319" s="1"/>
      <c r="OUQ319" s="1"/>
      <c r="OUR319" s="1"/>
      <c r="OUS319" s="1"/>
      <c r="OUT319" s="1"/>
      <c r="OUU319" s="1"/>
      <c r="OUV319" s="1"/>
      <c r="OUW319" s="1"/>
      <c r="OUX319" s="1"/>
      <c r="OUY319" s="1"/>
      <c r="OUZ319" s="1"/>
      <c r="OVA319" s="1"/>
      <c r="OVB319" s="1"/>
      <c r="OVC319" s="1"/>
      <c r="OVD319" s="1"/>
      <c r="OVE319" s="1"/>
      <c r="OVF319" s="1"/>
      <c r="OVG319" s="1"/>
      <c r="OVH319" s="1"/>
      <c r="OVI319" s="1"/>
      <c r="OVJ319" s="1"/>
      <c r="OVK319" s="1"/>
      <c r="OVL319" s="1"/>
      <c r="OVM319" s="1"/>
      <c r="OVN319" s="1"/>
      <c r="OVO319" s="1"/>
      <c r="OVP319" s="1"/>
      <c r="OVQ319" s="1"/>
      <c r="OVR319" s="1"/>
      <c r="OVS319" s="1"/>
      <c r="OVT319" s="1"/>
      <c r="OVU319" s="1"/>
      <c r="OVV319" s="1"/>
      <c r="OVW319" s="1"/>
      <c r="OVX319" s="1"/>
      <c r="OVY319" s="1"/>
      <c r="OVZ319" s="1"/>
      <c r="OWA319" s="1"/>
      <c r="OWB319" s="1"/>
      <c r="OWC319" s="1"/>
      <c r="OWD319" s="1"/>
      <c r="OWE319" s="1"/>
      <c r="OWF319" s="1"/>
      <c r="OWG319" s="1"/>
      <c r="OWH319" s="1"/>
      <c r="OWI319" s="1"/>
      <c r="OWJ319" s="1"/>
      <c r="OWK319" s="1"/>
      <c r="OWL319" s="1"/>
      <c r="OWM319" s="1"/>
      <c r="OWN319" s="1"/>
      <c r="OWO319" s="1"/>
      <c r="OWP319" s="1"/>
      <c r="OWQ319" s="1"/>
      <c r="OWR319" s="1"/>
      <c r="OWS319" s="1"/>
      <c r="OWT319" s="1"/>
      <c r="OWU319" s="1"/>
      <c r="OWV319" s="1"/>
      <c r="OWW319" s="1"/>
      <c r="OWX319" s="1"/>
      <c r="OWY319" s="1"/>
      <c r="OWZ319" s="1"/>
      <c r="OXA319" s="1"/>
      <c r="OXB319" s="1"/>
      <c r="OXC319" s="1"/>
      <c r="OXD319" s="1"/>
      <c r="OXE319" s="1"/>
      <c r="OXF319" s="1"/>
      <c r="OXG319" s="1"/>
      <c r="OXH319" s="1"/>
      <c r="OXI319" s="1"/>
      <c r="OXJ319" s="1"/>
      <c r="OXK319" s="1"/>
      <c r="OXL319" s="1"/>
      <c r="OXM319" s="1"/>
      <c r="OXN319" s="1"/>
      <c r="OXO319" s="1"/>
      <c r="OXP319" s="1"/>
      <c r="OXQ319" s="1"/>
      <c r="OXR319" s="1"/>
      <c r="OXS319" s="1"/>
      <c r="OXT319" s="1"/>
      <c r="OXU319" s="1"/>
      <c r="OXV319" s="1"/>
      <c r="OXW319" s="1"/>
      <c r="OXX319" s="1"/>
      <c r="OXY319" s="1"/>
      <c r="OXZ319" s="1"/>
      <c r="OYA319" s="1"/>
      <c r="OYB319" s="1"/>
      <c r="OYC319" s="1"/>
      <c r="OYD319" s="1"/>
      <c r="OYE319" s="1"/>
      <c r="OYF319" s="1"/>
      <c r="OYG319" s="1"/>
      <c r="OYH319" s="1"/>
      <c r="OYI319" s="1"/>
      <c r="OYJ319" s="1"/>
      <c r="OYK319" s="1"/>
      <c r="OYL319" s="1"/>
      <c r="OYM319" s="1"/>
      <c r="OYN319" s="1"/>
      <c r="OYO319" s="1"/>
      <c r="OYP319" s="1"/>
      <c r="OYQ319" s="1"/>
      <c r="OYR319" s="1"/>
      <c r="OYS319" s="1"/>
      <c r="OYT319" s="1"/>
      <c r="OYU319" s="1"/>
      <c r="OYV319" s="1"/>
      <c r="OYW319" s="1"/>
      <c r="OYX319" s="1"/>
      <c r="OYY319" s="1"/>
      <c r="OYZ319" s="1"/>
      <c r="OZA319" s="1"/>
      <c r="OZB319" s="1"/>
      <c r="OZC319" s="1"/>
      <c r="OZD319" s="1"/>
      <c r="OZE319" s="1"/>
      <c r="OZF319" s="1"/>
      <c r="OZG319" s="1"/>
      <c r="OZH319" s="1"/>
      <c r="OZI319" s="1"/>
      <c r="OZJ319" s="1"/>
      <c r="OZK319" s="1"/>
      <c r="OZL319" s="1"/>
      <c r="OZM319" s="1"/>
      <c r="OZN319" s="1"/>
      <c r="OZO319" s="1"/>
      <c r="OZP319" s="1"/>
      <c r="OZQ319" s="1"/>
      <c r="OZR319" s="1"/>
      <c r="OZS319" s="1"/>
      <c r="OZT319" s="1"/>
      <c r="OZU319" s="1"/>
      <c r="OZV319" s="1"/>
      <c r="OZW319" s="1"/>
      <c r="OZX319" s="1"/>
      <c r="OZY319" s="1"/>
      <c r="OZZ319" s="1"/>
      <c r="PAA319" s="1"/>
      <c r="PAB319" s="1"/>
      <c r="PAC319" s="1"/>
      <c r="PAD319" s="1"/>
      <c r="PAE319" s="1"/>
      <c r="PAF319" s="1"/>
      <c r="PAG319" s="1"/>
      <c r="PAH319" s="1"/>
      <c r="PAI319" s="1"/>
      <c r="PAJ319" s="1"/>
      <c r="PAK319" s="1"/>
      <c r="PAL319" s="1"/>
      <c r="PAM319" s="1"/>
      <c r="PAN319" s="1"/>
      <c r="PAO319" s="1"/>
      <c r="PAP319" s="1"/>
      <c r="PAQ319" s="1"/>
      <c r="PAR319" s="1"/>
      <c r="PAS319" s="1"/>
      <c r="PAT319" s="1"/>
      <c r="PAU319" s="1"/>
      <c r="PAV319" s="1"/>
      <c r="PAW319" s="1"/>
      <c r="PAX319" s="1"/>
      <c r="PAY319" s="1"/>
      <c r="PAZ319" s="1"/>
      <c r="PBA319" s="1"/>
      <c r="PBB319" s="1"/>
      <c r="PBC319" s="1"/>
      <c r="PBD319" s="1"/>
      <c r="PBE319" s="1"/>
      <c r="PBF319" s="1"/>
      <c r="PBG319" s="1"/>
      <c r="PBH319" s="1"/>
      <c r="PBI319" s="1"/>
      <c r="PBJ319" s="1"/>
      <c r="PBK319" s="1"/>
      <c r="PBL319" s="1"/>
      <c r="PBM319" s="1"/>
      <c r="PBN319" s="1"/>
      <c r="PBO319" s="1"/>
      <c r="PBP319" s="1"/>
      <c r="PBQ319" s="1"/>
      <c r="PBR319" s="1"/>
      <c r="PBS319" s="1"/>
      <c r="PBT319" s="1"/>
      <c r="PBU319" s="1"/>
      <c r="PBV319" s="1"/>
      <c r="PBW319" s="1"/>
      <c r="PBX319" s="1"/>
      <c r="PBY319" s="1"/>
      <c r="PBZ319" s="1"/>
      <c r="PCA319" s="1"/>
      <c r="PCB319" s="1"/>
      <c r="PCC319" s="1"/>
      <c r="PCD319" s="1"/>
      <c r="PCE319" s="1"/>
      <c r="PCF319" s="1"/>
      <c r="PCG319" s="1"/>
      <c r="PCH319" s="1"/>
      <c r="PCI319" s="1"/>
      <c r="PCJ319" s="1"/>
      <c r="PCK319" s="1"/>
      <c r="PCL319" s="1"/>
      <c r="PCM319" s="1"/>
      <c r="PCN319" s="1"/>
      <c r="PCO319" s="1"/>
      <c r="PCP319" s="1"/>
      <c r="PCQ319" s="1"/>
      <c r="PCR319" s="1"/>
      <c r="PCS319" s="1"/>
      <c r="PCT319" s="1"/>
      <c r="PCU319" s="1"/>
      <c r="PCV319" s="1"/>
      <c r="PCW319" s="1"/>
      <c r="PCX319" s="1"/>
      <c r="PCY319" s="1"/>
      <c r="PCZ319" s="1"/>
      <c r="PDA319" s="1"/>
      <c r="PDB319" s="1"/>
      <c r="PDC319" s="1"/>
      <c r="PDD319" s="1"/>
      <c r="PDE319" s="1"/>
      <c r="PDF319" s="1"/>
      <c r="PDG319" s="1"/>
      <c r="PDH319" s="1"/>
      <c r="PDI319" s="1"/>
      <c r="PDJ319" s="1"/>
      <c r="PDK319" s="1"/>
      <c r="PDL319" s="1"/>
      <c r="PDM319" s="1"/>
      <c r="PDN319" s="1"/>
      <c r="PDO319" s="1"/>
      <c r="PDP319" s="1"/>
      <c r="PDQ319" s="1"/>
      <c r="PDR319" s="1"/>
      <c r="PDS319" s="1"/>
      <c r="PDT319" s="1"/>
      <c r="PDU319" s="1"/>
      <c r="PDV319" s="1"/>
      <c r="PDW319" s="1"/>
      <c r="PDX319" s="1"/>
      <c r="PDY319" s="1"/>
      <c r="PDZ319" s="1"/>
      <c r="PEA319" s="1"/>
      <c r="PEB319" s="1"/>
      <c r="PEC319" s="1"/>
      <c r="PED319" s="1"/>
      <c r="PEE319" s="1"/>
      <c r="PEF319" s="1"/>
      <c r="PEG319" s="1"/>
      <c r="PEH319" s="1"/>
      <c r="PEI319" s="1"/>
      <c r="PEJ319" s="1"/>
      <c r="PEK319" s="1"/>
      <c r="PEL319" s="1"/>
      <c r="PEM319" s="1"/>
      <c r="PEN319" s="1"/>
      <c r="PEO319" s="1"/>
      <c r="PEP319" s="1"/>
      <c r="PEQ319" s="1"/>
      <c r="PER319" s="1"/>
      <c r="PES319" s="1"/>
      <c r="PET319" s="1"/>
      <c r="PEU319" s="1"/>
      <c r="PEV319" s="1"/>
      <c r="PEW319" s="1"/>
      <c r="PEX319" s="1"/>
      <c r="PEY319" s="1"/>
      <c r="PEZ319" s="1"/>
      <c r="PFA319" s="1"/>
      <c r="PFB319" s="1"/>
      <c r="PFC319" s="1"/>
      <c r="PFD319" s="1"/>
      <c r="PFE319" s="1"/>
      <c r="PFF319" s="1"/>
      <c r="PFG319" s="1"/>
      <c r="PFH319" s="1"/>
      <c r="PFI319" s="1"/>
      <c r="PFJ319" s="1"/>
      <c r="PFK319" s="1"/>
      <c r="PFL319" s="1"/>
      <c r="PFM319" s="1"/>
      <c r="PFN319" s="1"/>
      <c r="PFO319" s="1"/>
      <c r="PFP319" s="1"/>
      <c r="PFQ319" s="1"/>
      <c r="PFR319" s="1"/>
      <c r="PFS319" s="1"/>
      <c r="PFT319" s="1"/>
      <c r="PFU319" s="1"/>
      <c r="PFV319" s="1"/>
      <c r="PFW319" s="1"/>
      <c r="PFX319" s="1"/>
      <c r="PFY319" s="1"/>
      <c r="PFZ319" s="1"/>
      <c r="PGA319" s="1"/>
      <c r="PGB319" s="1"/>
      <c r="PGC319" s="1"/>
      <c r="PGD319" s="1"/>
      <c r="PGE319" s="1"/>
      <c r="PGF319" s="1"/>
      <c r="PGG319" s="1"/>
      <c r="PGH319" s="1"/>
      <c r="PGI319" s="1"/>
      <c r="PGJ319" s="1"/>
      <c r="PGK319" s="1"/>
      <c r="PGL319" s="1"/>
      <c r="PGM319" s="1"/>
      <c r="PGN319" s="1"/>
      <c r="PGO319" s="1"/>
      <c r="PGP319" s="1"/>
      <c r="PGQ319" s="1"/>
      <c r="PGR319" s="1"/>
      <c r="PGS319" s="1"/>
      <c r="PGT319" s="1"/>
      <c r="PGU319" s="1"/>
      <c r="PGV319" s="1"/>
      <c r="PGW319" s="1"/>
      <c r="PGX319" s="1"/>
      <c r="PGY319" s="1"/>
      <c r="PGZ319" s="1"/>
      <c r="PHA319" s="1"/>
      <c r="PHB319" s="1"/>
      <c r="PHC319" s="1"/>
      <c r="PHD319" s="1"/>
      <c r="PHE319" s="1"/>
      <c r="PHF319" s="1"/>
      <c r="PHG319" s="1"/>
      <c r="PHH319" s="1"/>
      <c r="PHI319" s="1"/>
      <c r="PHJ319" s="1"/>
      <c r="PHK319" s="1"/>
      <c r="PHL319" s="1"/>
      <c r="PHM319" s="1"/>
      <c r="PHN319" s="1"/>
      <c r="PHO319" s="1"/>
      <c r="PHP319" s="1"/>
      <c r="PHQ319" s="1"/>
      <c r="PHR319" s="1"/>
      <c r="PHS319" s="1"/>
      <c r="PHT319" s="1"/>
      <c r="PHU319" s="1"/>
      <c r="PHV319" s="1"/>
      <c r="PHW319" s="1"/>
      <c r="PHX319" s="1"/>
      <c r="PHY319" s="1"/>
      <c r="PHZ319" s="1"/>
      <c r="PIA319" s="1"/>
      <c r="PIB319" s="1"/>
      <c r="PIC319" s="1"/>
      <c r="PID319" s="1"/>
      <c r="PIE319" s="1"/>
      <c r="PIF319" s="1"/>
      <c r="PIG319" s="1"/>
      <c r="PIH319" s="1"/>
      <c r="PII319" s="1"/>
      <c r="PIJ319" s="1"/>
      <c r="PIK319" s="1"/>
      <c r="PIL319" s="1"/>
      <c r="PIM319" s="1"/>
      <c r="PIN319" s="1"/>
      <c r="PIO319" s="1"/>
      <c r="PIP319" s="1"/>
      <c r="PIQ319" s="1"/>
      <c r="PIR319" s="1"/>
      <c r="PIS319" s="1"/>
      <c r="PIT319" s="1"/>
      <c r="PIU319" s="1"/>
      <c r="PIV319" s="1"/>
      <c r="PIW319" s="1"/>
      <c r="PIX319" s="1"/>
      <c r="PIY319" s="1"/>
      <c r="PIZ319" s="1"/>
      <c r="PJA319" s="1"/>
      <c r="PJB319" s="1"/>
      <c r="PJC319" s="1"/>
      <c r="PJD319" s="1"/>
      <c r="PJE319" s="1"/>
      <c r="PJF319" s="1"/>
      <c r="PJG319" s="1"/>
      <c r="PJH319" s="1"/>
      <c r="PJI319" s="1"/>
      <c r="PJJ319" s="1"/>
      <c r="PJK319" s="1"/>
      <c r="PJL319" s="1"/>
      <c r="PJM319" s="1"/>
      <c r="PJN319" s="1"/>
      <c r="PJO319" s="1"/>
      <c r="PJP319" s="1"/>
      <c r="PJQ319" s="1"/>
      <c r="PJR319" s="1"/>
      <c r="PJS319" s="1"/>
      <c r="PJT319" s="1"/>
      <c r="PJU319" s="1"/>
      <c r="PJV319" s="1"/>
      <c r="PJW319" s="1"/>
      <c r="PJX319" s="1"/>
      <c r="PJY319" s="1"/>
      <c r="PJZ319" s="1"/>
      <c r="PKA319" s="1"/>
      <c r="PKB319" s="1"/>
      <c r="PKC319" s="1"/>
      <c r="PKD319" s="1"/>
      <c r="PKE319" s="1"/>
      <c r="PKF319" s="1"/>
      <c r="PKG319" s="1"/>
      <c r="PKH319" s="1"/>
      <c r="PKI319" s="1"/>
      <c r="PKJ319" s="1"/>
      <c r="PKK319" s="1"/>
      <c r="PKL319" s="1"/>
      <c r="PKM319" s="1"/>
      <c r="PKN319" s="1"/>
      <c r="PKO319" s="1"/>
      <c r="PKP319" s="1"/>
      <c r="PKQ319" s="1"/>
      <c r="PKR319" s="1"/>
      <c r="PKS319" s="1"/>
      <c r="PKT319" s="1"/>
      <c r="PKU319" s="1"/>
      <c r="PKV319" s="1"/>
      <c r="PKW319" s="1"/>
      <c r="PKX319" s="1"/>
      <c r="PKY319" s="1"/>
      <c r="PKZ319" s="1"/>
      <c r="PLA319" s="1"/>
      <c r="PLB319" s="1"/>
      <c r="PLC319" s="1"/>
      <c r="PLD319" s="1"/>
      <c r="PLE319" s="1"/>
      <c r="PLF319" s="1"/>
      <c r="PLG319" s="1"/>
      <c r="PLH319" s="1"/>
      <c r="PLI319" s="1"/>
      <c r="PLJ319" s="1"/>
      <c r="PLK319" s="1"/>
      <c r="PLL319" s="1"/>
      <c r="PLM319" s="1"/>
      <c r="PLN319" s="1"/>
      <c r="PLO319" s="1"/>
      <c r="PLP319" s="1"/>
      <c r="PLQ319" s="1"/>
      <c r="PLR319" s="1"/>
      <c r="PLS319" s="1"/>
      <c r="PLT319" s="1"/>
      <c r="PLU319" s="1"/>
      <c r="PLV319" s="1"/>
      <c r="PLW319" s="1"/>
      <c r="PLX319" s="1"/>
      <c r="PLY319" s="1"/>
      <c r="PLZ319" s="1"/>
      <c r="PMA319" s="1"/>
      <c r="PMB319" s="1"/>
      <c r="PMC319" s="1"/>
      <c r="PMD319" s="1"/>
      <c r="PME319" s="1"/>
      <c r="PMF319" s="1"/>
      <c r="PMG319" s="1"/>
      <c r="PMH319" s="1"/>
      <c r="PMI319" s="1"/>
      <c r="PMJ319" s="1"/>
      <c r="PMK319" s="1"/>
      <c r="PML319" s="1"/>
      <c r="PMM319" s="1"/>
      <c r="PMN319" s="1"/>
      <c r="PMO319" s="1"/>
      <c r="PMP319" s="1"/>
      <c r="PMQ319" s="1"/>
      <c r="PMR319" s="1"/>
      <c r="PMS319" s="1"/>
      <c r="PMT319" s="1"/>
      <c r="PMU319" s="1"/>
      <c r="PMV319" s="1"/>
      <c r="PMW319" s="1"/>
      <c r="PMX319" s="1"/>
      <c r="PMY319" s="1"/>
      <c r="PMZ319" s="1"/>
      <c r="PNA319" s="1"/>
      <c r="PNB319" s="1"/>
      <c r="PNC319" s="1"/>
      <c r="PND319" s="1"/>
      <c r="PNE319" s="1"/>
      <c r="PNF319" s="1"/>
      <c r="PNG319" s="1"/>
      <c r="PNH319" s="1"/>
      <c r="PNI319" s="1"/>
      <c r="PNJ319" s="1"/>
      <c r="PNK319" s="1"/>
      <c r="PNL319" s="1"/>
      <c r="PNM319" s="1"/>
      <c r="PNN319" s="1"/>
      <c r="PNO319" s="1"/>
      <c r="PNP319" s="1"/>
      <c r="PNQ319" s="1"/>
      <c r="PNR319" s="1"/>
      <c r="PNS319" s="1"/>
      <c r="PNT319" s="1"/>
      <c r="PNU319" s="1"/>
      <c r="PNV319" s="1"/>
      <c r="PNW319" s="1"/>
      <c r="PNX319" s="1"/>
      <c r="PNY319" s="1"/>
      <c r="PNZ319" s="1"/>
      <c r="POA319" s="1"/>
      <c r="POB319" s="1"/>
      <c r="POC319" s="1"/>
      <c r="POD319" s="1"/>
      <c r="POE319" s="1"/>
      <c r="POF319" s="1"/>
      <c r="POG319" s="1"/>
      <c r="POH319" s="1"/>
      <c r="POI319" s="1"/>
      <c r="POJ319" s="1"/>
      <c r="POK319" s="1"/>
      <c r="POL319" s="1"/>
      <c r="POM319" s="1"/>
      <c r="PON319" s="1"/>
      <c r="POO319" s="1"/>
      <c r="POP319" s="1"/>
      <c r="POQ319" s="1"/>
      <c r="POR319" s="1"/>
      <c r="POS319" s="1"/>
      <c r="POT319" s="1"/>
      <c r="POU319" s="1"/>
      <c r="POV319" s="1"/>
      <c r="POW319" s="1"/>
      <c r="POX319" s="1"/>
      <c r="POY319" s="1"/>
      <c r="POZ319" s="1"/>
      <c r="PPA319" s="1"/>
      <c r="PPB319" s="1"/>
      <c r="PPC319" s="1"/>
      <c r="PPD319" s="1"/>
      <c r="PPE319" s="1"/>
      <c r="PPF319" s="1"/>
      <c r="PPG319" s="1"/>
      <c r="PPH319" s="1"/>
      <c r="PPI319" s="1"/>
      <c r="PPJ319" s="1"/>
      <c r="PPK319" s="1"/>
      <c r="PPL319" s="1"/>
      <c r="PPM319" s="1"/>
      <c r="PPN319" s="1"/>
      <c r="PPO319" s="1"/>
      <c r="PPP319" s="1"/>
      <c r="PPQ319" s="1"/>
      <c r="PPR319" s="1"/>
      <c r="PPS319" s="1"/>
      <c r="PPT319" s="1"/>
      <c r="PPU319" s="1"/>
      <c r="PPV319" s="1"/>
      <c r="PPW319" s="1"/>
      <c r="PPX319" s="1"/>
      <c r="PPY319" s="1"/>
      <c r="PPZ319" s="1"/>
      <c r="PQA319" s="1"/>
      <c r="PQB319" s="1"/>
      <c r="PQC319" s="1"/>
      <c r="PQD319" s="1"/>
      <c r="PQE319" s="1"/>
      <c r="PQF319" s="1"/>
      <c r="PQG319" s="1"/>
      <c r="PQH319" s="1"/>
      <c r="PQI319" s="1"/>
      <c r="PQJ319" s="1"/>
      <c r="PQK319" s="1"/>
      <c r="PQL319" s="1"/>
      <c r="PQM319" s="1"/>
      <c r="PQN319" s="1"/>
      <c r="PQO319" s="1"/>
      <c r="PQP319" s="1"/>
      <c r="PQQ319" s="1"/>
      <c r="PQR319" s="1"/>
      <c r="PQS319" s="1"/>
      <c r="PQT319" s="1"/>
      <c r="PQU319" s="1"/>
      <c r="PQV319" s="1"/>
      <c r="PQW319" s="1"/>
      <c r="PQX319" s="1"/>
      <c r="PQY319" s="1"/>
      <c r="PQZ319" s="1"/>
      <c r="PRA319" s="1"/>
      <c r="PRB319" s="1"/>
      <c r="PRC319" s="1"/>
      <c r="PRD319" s="1"/>
      <c r="PRE319" s="1"/>
      <c r="PRF319" s="1"/>
      <c r="PRG319" s="1"/>
      <c r="PRH319" s="1"/>
      <c r="PRI319" s="1"/>
      <c r="PRJ319" s="1"/>
      <c r="PRK319" s="1"/>
      <c r="PRL319" s="1"/>
      <c r="PRM319" s="1"/>
      <c r="PRN319" s="1"/>
      <c r="PRO319" s="1"/>
      <c r="PRP319" s="1"/>
      <c r="PRQ319" s="1"/>
      <c r="PRR319" s="1"/>
      <c r="PRS319" s="1"/>
      <c r="PRT319" s="1"/>
      <c r="PRU319" s="1"/>
      <c r="PRV319" s="1"/>
      <c r="PRW319" s="1"/>
      <c r="PRX319" s="1"/>
      <c r="PRY319" s="1"/>
      <c r="PRZ319" s="1"/>
      <c r="PSA319" s="1"/>
      <c r="PSB319" s="1"/>
      <c r="PSC319" s="1"/>
      <c r="PSD319" s="1"/>
      <c r="PSE319" s="1"/>
      <c r="PSF319" s="1"/>
      <c r="PSG319" s="1"/>
      <c r="PSH319" s="1"/>
      <c r="PSI319" s="1"/>
      <c r="PSJ319" s="1"/>
      <c r="PSK319" s="1"/>
      <c r="PSL319" s="1"/>
      <c r="PSM319" s="1"/>
      <c r="PSN319" s="1"/>
      <c r="PSO319" s="1"/>
      <c r="PSP319" s="1"/>
      <c r="PSQ319" s="1"/>
      <c r="PSR319" s="1"/>
      <c r="PSS319" s="1"/>
      <c r="PST319" s="1"/>
      <c r="PSU319" s="1"/>
      <c r="PSV319" s="1"/>
      <c r="PSW319" s="1"/>
      <c r="PSX319" s="1"/>
      <c r="PSY319" s="1"/>
      <c r="PSZ319" s="1"/>
      <c r="PTA319" s="1"/>
      <c r="PTB319" s="1"/>
      <c r="PTC319" s="1"/>
      <c r="PTD319" s="1"/>
      <c r="PTE319" s="1"/>
      <c r="PTF319" s="1"/>
      <c r="PTG319" s="1"/>
      <c r="PTH319" s="1"/>
      <c r="PTI319" s="1"/>
      <c r="PTJ319" s="1"/>
      <c r="PTK319" s="1"/>
      <c r="PTL319" s="1"/>
      <c r="PTM319" s="1"/>
      <c r="PTN319" s="1"/>
      <c r="PTO319" s="1"/>
      <c r="PTP319" s="1"/>
      <c r="PTQ319" s="1"/>
      <c r="PTR319" s="1"/>
      <c r="PTS319" s="1"/>
      <c r="PTT319" s="1"/>
      <c r="PTU319" s="1"/>
      <c r="PTV319" s="1"/>
      <c r="PTW319" s="1"/>
      <c r="PTX319" s="1"/>
      <c r="PTY319" s="1"/>
      <c r="PTZ319" s="1"/>
      <c r="PUA319" s="1"/>
      <c r="PUB319" s="1"/>
      <c r="PUC319" s="1"/>
      <c r="PUD319" s="1"/>
      <c r="PUE319" s="1"/>
      <c r="PUF319" s="1"/>
      <c r="PUG319" s="1"/>
      <c r="PUH319" s="1"/>
      <c r="PUI319" s="1"/>
      <c r="PUJ319" s="1"/>
      <c r="PUK319" s="1"/>
      <c r="PUL319" s="1"/>
      <c r="PUM319" s="1"/>
      <c r="PUN319" s="1"/>
      <c r="PUO319" s="1"/>
      <c r="PUP319" s="1"/>
      <c r="PUQ319" s="1"/>
      <c r="PUR319" s="1"/>
      <c r="PUS319" s="1"/>
      <c r="PUT319" s="1"/>
      <c r="PUU319" s="1"/>
      <c r="PUV319" s="1"/>
      <c r="PUW319" s="1"/>
      <c r="PUX319" s="1"/>
      <c r="PUY319" s="1"/>
      <c r="PUZ319" s="1"/>
      <c r="PVA319" s="1"/>
      <c r="PVB319" s="1"/>
      <c r="PVC319" s="1"/>
      <c r="PVD319" s="1"/>
      <c r="PVE319" s="1"/>
      <c r="PVF319" s="1"/>
      <c r="PVG319" s="1"/>
      <c r="PVH319" s="1"/>
      <c r="PVI319" s="1"/>
      <c r="PVJ319" s="1"/>
      <c r="PVK319" s="1"/>
      <c r="PVL319" s="1"/>
      <c r="PVM319" s="1"/>
      <c r="PVN319" s="1"/>
      <c r="PVO319" s="1"/>
      <c r="PVP319" s="1"/>
      <c r="PVQ319" s="1"/>
      <c r="PVR319" s="1"/>
      <c r="PVS319" s="1"/>
      <c r="PVT319" s="1"/>
      <c r="PVU319" s="1"/>
      <c r="PVV319" s="1"/>
      <c r="PVW319" s="1"/>
      <c r="PVX319" s="1"/>
      <c r="PVY319" s="1"/>
      <c r="PVZ319" s="1"/>
      <c r="PWA319" s="1"/>
      <c r="PWB319" s="1"/>
      <c r="PWC319" s="1"/>
      <c r="PWD319" s="1"/>
      <c r="PWE319" s="1"/>
      <c r="PWF319" s="1"/>
      <c r="PWG319" s="1"/>
      <c r="PWH319" s="1"/>
      <c r="PWI319" s="1"/>
      <c r="PWJ319" s="1"/>
      <c r="PWK319" s="1"/>
      <c r="PWL319" s="1"/>
      <c r="PWM319" s="1"/>
      <c r="PWN319" s="1"/>
      <c r="PWO319" s="1"/>
      <c r="PWP319" s="1"/>
      <c r="PWQ319" s="1"/>
      <c r="PWR319" s="1"/>
      <c r="PWS319" s="1"/>
      <c r="PWT319" s="1"/>
      <c r="PWU319" s="1"/>
      <c r="PWV319" s="1"/>
      <c r="PWW319" s="1"/>
      <c r="PWX319" s="1"/>
      <c r="PWY319" s="1"/>
      <c r="PWZ319" s="1"/>
      <c r="PXA319" s="1"/>
      <c r="PXB319" s="1"/>
      <c r="PXC319" s="1"/>
      <c r="PXD319" s="1"/>
      <c r="PXE319" s="1"/>
      <c r="PXF319" s="1"/>
      <c r="PXG319" s="1"/>
      <c r="PXH319" s="1"/>
      <c r="PXI319" s="1"/>
      <c r="PXJ319" s="1"/>
      <c r="PXK319" s="1"/>
      <c r="PXL319" s="1"/>
      <c r="PXM319" s="1"/>
      <c r="PXN319" s="1"/>
      <c r="PXO319" s="1"/>
      <c r="PXP319" s="1"/>
      <c r="PXQ319" s="1"/>
      <c r="PXR319" s="1"/>
      <c r="PXS319" s="1"/>
      <c r="PXT319" s="1"/>
      <c r="PXU319" s="1"/>
      <c r="PXV319" s="1"/>
      <c r="PXW319" s="1"/>
      <c r="PXX319" s="1"/>
      <c r="PXY319" s="1"/>
      <c r="PXZ319" s="1"/>
      <c r="PYA319" s="1"/>
      <c r="PYB319" s="1"/>
      <c r="PYC319" s="1"/>
      <c r="PYD319" s="1"/>
      <c r="PYE319" s="1"/>
      <c r="PYF319" s="1"/>
      <c r="PYG319" s="1"/>
      <c r="PYH319" s="1"/>
      <c r="PYI319" s="1"/>
      <c r="PYJ319" s="1"/>
      <c r="PYK319" s="1"/>
      <c r="PYL319" s="1"/>
      <c r="PYM319" s="1"/>
      <c r="PYN319" s="1"/>
      <c r="PYO319" s="1"/>
      <c r="PYP319" s="1"/>
      <c r="PYQ319" s="1"/>
      <c r="PYR319" s="1"/>
      <c r="PYS319" s="1"/>
      <c r="PYT319" s="1"/>
      <c r="PYU319" s="1"/>
      <c r="PYV319" s="1"/>
      <c r="PYW319" s="1"/>
      <c r="PYX319" s="1"/>
      <c r="PYY319" s="1"/>
      <c r="PYZ319" s="1"/>
      <c r="PZA319" s="1"/>
      <c r="PZB319" s="1"/>
      <c r="PZC319" s="1"/>
      <c r="PZD319" s="1"/>
      <c r="PZE319" s="1"/>
      <c r="PZF319" s="1"/>
      <c r="PZG319" s="1"/>
      <c r="PZH319" s="1"/>
      <c r="PZI319" s="1"/>
      <c r="PZJ319" s="1"/>
      <c r="PZK319" s="1"/>
      <c r="PZL319" s="1"/>
      <c r="PZM319" s="1"/>
      <c r="PZN319" s="1"/>
      <c r="PZO319" s="1"/>
      <c r="PZP319" s="1"/>
      <c r="PZQ319" s="1"/>
      <c r="PZR319" s="1"/>
      <c r="PZS319" s="1"/>
      <c r="PZT319" s="1"/>
      <c r="PZU319" s="1"/>
      <c r="PZV319" s="1"/>
      <c r="PZW319" s="1"/>
      <c r="PZX319" s="1"/>
      <c r="PZY319" s="1"/>
      <c r="PZZ319" s="1"/>
      <c r="QAA319" s="1"/>
      <c r="QAB319" s="1"/>
      <c r="QAC319" s="1"/>
      <c r="QAD319" s="1"/>
      <c r="QAE319" s="1"/>
      <c r="QAF319" s="1"/>
      <c r="QAG319" s="1"/>
      <c r="QAH319" s="1"/>
      <c r="QAI319" s="1"/>
      <c r="QAJ319" s="1"/>
      <c r="QAK319" s="1"/>
      <c r="QAL319" s="1"/>
      <c r="QAM319" s="1"/>
      <c r="QAN319" s="1"/>
      <c r="QAO319" s="1"/>
      <c r="QAP319" s="1"/>
      <c r="QAQ319" s="1"/>
      <c r="QAR319" s="1"/>
      <c r="QAS319" s="1"/>
      <c r="QAT319" s="1"/>
      <c r="QAU319" s="1"/>
      <c r="QAV319" s="1"/>
      <c r="QAW319" s="1"/>
      <c r="QAX319" s="1"/>
      <c r="QAY319" s="1"/>
      <c r="QAZ319" s="1"/>
      <c r="QBA319" s="1"/>
      <c r="QBB319" s="1"/>
      <c r="QBC319" s="1"/>
      <c r="QBD319" s="1"/>
      <c r="QBE319" s="1"/>
      <c r="QBF319" s="1"/>
      <c r="QBG319" s="1"/>
      <c r="QBH319" s="1"/>
      <c r="QBI319" s="1"/>
      <c r="QBJ319" s="1"/>
      <c r="QBK319" s="1"/>
      <c r="QBL319" s="1"/>
      <c r="QBM319" s="1"/>
      <c r="QBN319" s="1"/>
      <c r="QBO319" s="1"/>
      <c r="QBP319" s="1"/>
      <c r="QBQ319" s="1"/>
      <c r="QBR319" s="1"/>
      <c r="QBS319" s="1"/>
      <c r="QBT319" s="1"/>
      <c r="QBU319" s="1"/>
      <c r="QBV319" s="1"/>
      <c r="QBW319" s="1"/>
      <c r="QBX319" s="1"/>
      <c r="QBY319" s="1"/>
      <c r="QBZ319" s="1"/>
      <c r="QCA319" s="1"/>
      <c r="QCB319" s="1"/>
      <c r="QCC319" s="1"/>
      <c r="QCD319" s="1"/>
      <c r="QCE319" s="1"/>
      <c r="QCF319" s="1"/>
      <c r="QCG319" s="1"/>
      <c r="QCH319" s="1"/>
      <c r="QCI319" s="1"/>
      <c r="QCJ319" s="1"/>
      <c r="QCK319" s="1"/>
      <c r="QCL319" s="1"/>
      <c r="QCM319" s="1"/>
      <c r="QCN319" s="1"/>
      <c r="QCO319" s="1"/>
      <c r="QCP319" s="1"/>
      <c r="QCQ319" s="1"/>
      <c r="QCR319" s="1"/>
      <c r="QCS319" s="1"/>
      <c r="QCT319" s="1"/>
      <c r="QCU319" s="1"/>
      <c r="QCV319" s="1"/>
      <c r="QCW319" s="1"/>
      <c r="QCX319" s="1"/>
      <c r="QCY319" s="1"/>
      <c r="QCZ319" s="1"/>
      <c r="QDA319" s="1"/>
      <c r="QDB319" s="1"/>
      <c r="QDC319" s="1"/>
      <c r="QDD319" s="1"/>
      <c r="QDE319" s="1"/>
      <c r="QDF319" s="1"/>
      <c r="QDG319" s="1"/>
      <c r="QDH319" s="1"/>
      <c r="QDI319" s="1"/>
      <c r="QDJ319" s="1"/>
      <c r="QDK319" s="1"/>
      <c r="QDL319" s="1"/>
      <c r="QDM319" s="1"/>
      <c r="QDN319" s="1"/>
      <c r="QDO319" s="1"/>
      <c r="QDP319" s="1"/>
      <c r="QDQ319" s="1"/>
      <c r="QDR319" s="1"/>
      <c r="QDS319" s="1"/>
      <c r="QDT319" s="1"/>
      <c r="QDU319" s="1"/>
      <c r="QDV319" s="1"/>
      <c r="QDW319" s="1"/>
      <c r="QDX319" s="1"/>
      <c r="QDY319" s="1"/>
      <c r="QDZ319" s="1"/>
      <c r="QEA319" s="1"/>
      <c r="QEB319" s="1"/>
      <c r="QEC319" s="1"/>
      <c r="QED319" s="1"/>
      <c r="QEE319" s="1"/>
      <c r="QEF319" s="1"/>
      <c r="QEG319" s="1"/>
      <c r="QEH319" s="1"/>
      <c r="QEI319" s="1"/>
      <c r="QEJ319" s="1"/>
      <c r="QEK319" s="1"/>
      <c r="QEL319" s="1"/>
      <c r="QEM319" s="1"/>
      <c r="QEN319" s="1"/>
      <c r="QEO319" s="1"/>
      <c r="QEP319" s="1"/>
      <c r="QEQ319" s="1"/>
      <c r="QER319" s="1"/>
      <c r="QES319" s="1"/>
      <c r="QET319" s="1"/>
      <c r="QEU319" s="1"/>
      <c r="QEV319" s="1"/>
      <c r="QEW319" s="1"/>
      <c r="QEX319" s="1"/>
      <c r="QEY319" s="1"/>
      <c r="QEZ319" s="1"/>
      <c r="QFA319" s="1"/>
      <c r="QFB319" s="1"/>
      <c r="QFC319" s="1"/>
      <c r="QFD319" s="1"/>
      <c r="QFE319" s="1"/>
      <c r="QFF319" s="1"/>
      <c r="QFG319" s="1"/>
      <c r="QFH319" s="1"/>
      <c r="QFI319" s="1"/>
      <c r="QFJ319" s="1"/>
      <c r="QFK319" s="1"/>
      <c r="QFL319" s="1"/>
      <c r="QFM319" s="1"/>
      <c r="QFN319" s="1"/>
      <c r="QFO319" s="1"/>
      <c r="QFP319" s="1"/>
      <c r="QFQ319" s="1"/>
      <c r="QFR319" s="1"/>
      <c r="QFS319" s="1"/>
      <c r="QFT319" s="1"/>
      <c r="QFU319" s="1"/>
      <c r="QFV319" s="1"/>
      <c r="QFW319" s="1"/>
      <c r="QFX319" s="1"/>
      <c r="QFY319" s="1"/>
      <c r="QFZ319" s="1"/>
      <c r="QGA319" s="1"/>
      <c r="QGB319" s="1"/>
      <c r="QGC319" s="1"/>
      <c r="QGD319" s="1"/>
      <c r="QGE319" s="1"/>
      <c r="QGF319" s="1"/>
      <c r="QGG319" s="1"/>
      <c r="QGH319" s="1"/>
      <c r="QGI319" s="1"/>
      <c r="QGJ319" s="1"/>
      <c r="QGK319" s="1"/>
      <c r="QGL319" s="1"/>
      <c r="QGM319" s="1"/>
      <c r="QGN319" s="1"/>
      <c r="QGO319" s="1"/>
      <c r="QGP319" s="1"/>
      <c r="QGQ319" s="1"/>
      <c r="QGR319" s="1"/>
      <c r="QGS319" s="1"/>
      <c r="QGT319" s="1"/>
      <c r="QGU319" s="1"/>
      <c r="QGV319" s="1"/>
      <c r="QGW319" s="1"/>
      <c r="QGX319" s="1"/>
      <c r="QGY319" s="1"/>
      <c r="QGZ319" s="1"/>
      <c r="QHA319" s="1"/>
      <c r="QHB319" s="1"/>
      <c r="QHC319" s="1"/>
      <c r="QHD319" s="1"/>
      <c r="QHE319" s="1"/>
      <c r="QHF319" s="1"/>
      <c r="QHG319" s="1"/>
      <c r="QHH319" s="1"/>
      <c r="QHI319" s="1"/>
      <c r="QHJ319" s="1"/>
      <c r="QHK319" s="1"/>
      <c r="QHL319" s="1"/>
      <c r="QHM319" s="1"/>
      <c r="QHN319" s="1"/>
      <c r="QHO319" s="1"/>
      <c r="QHP319" s="1"/>
      <c r="QHQ319" s="1"/>
      <c r="QHR319" s="1"/>
      <c r="QHS319" s="1"/>
      <c r="QHT319" s="1"/>
      <c r="QHU319" s="1"/>
      <c r="QHV319" s="1"/>
      <c r="QHW319" s="1"/>
      <c r="QHX319" s="1"/>
      <c r="QHY319" s="1"/>
      <c r="QHZ319" s="1"/>
      <c r="QIA319" s="1"/>
      <c r="QIB319" s="1"/>
      <c r="QIC319" s="1"/>
      <c r="QID319" s="1"/>
      <c r="QIE319" s="1"/>
      <c r="QIF319" s="1"/>
      <c r="QIG319" s="1"/>
      <c r="QIH319" s="1"/>
      <c r="QII319" s="1"/>
      <c r="QIJ319" s="1"/>
      <c r="QIK319" s="1"/>
      <c r="QIL319" s="1"/>
      <c r="QIM319" s="1"/>
      <c r="QIN319" s="1"/>
      <c r="QIO319" s="1"/>
      <c r="QIP319" s="1"/>
      <c r="QIQ319" s="1"/>
      <c r="QIR319" s="1"/>
      <c r="QIS319" s="1"/>
      <c r="QIT319" s="1"/>
      <c r="QIU319" s="1"/>
      <c r="QIV319" s="1"/>
      <c r="QIW319" s="1"/>
      <c r="QIX319" s="1"/>
      <c r="QIY319" s="1"/>
      <c r="QIZ319" s="1"/>
      <c r="QJA319" s="1"/>
      <c r="QJB319" s="1"/>
      <c r="QJC319" s="1"/>
      <c r="QJD319" s="1"/>
      <c r="QJE319" s="1"/>
      <c r="QJF319" s="1"/>
      <c r="QJG319" s="1"/>
      <c r="QJH319" s="1"/>
      <c r="QJI319" s="1"/>
      <c r="QJJ319" s="1"/>
      <c r="QJK319" s="1"/>
      <c r="QJL319" s="1"/>
      <c r="QJM319" s="1"/>
      <c r="QJN319" s="1"/>
      <c r="QJO319" s="1"/>
      <c r="QJP319" s="1"/>
      <c r="QJQ319" s="1"/>
      <c r="QJR319" s="1"/>
      <c r="QJS319" s="1"/>
      <c r="QJT319" s="1"/>
      <c r="QJU319" s="1"/>
      <c r="QJV319" s="1"/>
      <c r="QJW319" s="1"/>
      <c r="QJX319" s="1"/>
      <c r="QJY319" s="1"/>
      <c r="QJZ319" s="1"/>
      <c r="QKA319" s="1"/>
      <c r="QKB319" s="1"/>
      <c r="QKC319" s="1"/>
      <c r="QKD319" s="1"/>
      <c r="QKE319" s="1"/>
      <c r="QKF319" s="1"/>
      <c r="QKG319" s="1"/>
      <c r="QKH319" s="1"/>
      <c r="QKI319" s="1"/>
      <c r="QKJ319" s="1"/>
      <c r="QKK319" s="1"/>
      <c r="QKL319" s="1"/>
      <c r="QKM319" s="1"/>
      <c r="QKN319" s="1"/>
      <c r="QKO319" s="1"/>
      <c r="QKP319" s="1"/>
      <c r="QKQ319" s="1"/>
      <c r="QKR319" s="1"/>
      <c r="QKS319" s="1"/>
      <c r="QKT319" s="1"/>
      <c r="QKU319" s="1"/>
      <c r="QKV319" s="1"/>
      <c r="QKW319" s="1"/>
      <c r="QKX319" s="1"/>
      <c r="QKY319" s="1"/>
      <c r="QKZ319" s="1"/>
      <c r="QLA319" s="1"/>
      <c r="QLB319" s="1"/>
      <c r="QLC319" s="1"/>
      <c r="QLD319" s="1"/>
      <c r="QLE319" s="1"/>
      <c r="QLF319" s="1"/>
      <c r="QLG319" s="1"/>
      <c r="QLH319" s="1"/>
      <c r="QLI319" s="1"/>
      <c r="QLJ319" s="1"/>
      <c r="QLK319" s="1"/>
      <c r="QLL319" s="1"/>
      <c r="QLM319" s="1"/>
      <c r="QLN319" s="1"/>
      <c r="QLO319" s="1"/>
      <c r="QLP319" s="1"/>
      <c r="QLQ319" s="1"/>
      <c r="QLR319" s="1"/>
      <c r="QLS319" s="1"/>
      <c r="QLT319" s="1"/>
      <c r="QLU319" s="1"/>
      <c r="QLV319" s="1"/>
      <c r="QLW319" s="1"/>
      <c r="QLX319" s="1"/>
      <c r="QLY319" s="1"/>
      <c r="QLZ319" s="1"/>
      <c r="QMA319" s="1"/>
      <c r="QMB319" s="1"/>
      <c r="QMC319" s="1"/>
      <c r="QMD319" s="1"/>
      <c r="QME319" s="1"/>
      <c r="QMF319" s="1"/>
      <c r="QMG319" s="1"/>
      <c r="QMH319" s="1"/>
      <c r="QMI319" s="1"/>
      <c r="QMJ319" s="1"/>
      <c r="QMK319" s="1"/>
      <c r="QML319" s="1"/>
      <c r="QMM319" s="1"/>
      <c r="QMN319" s="1"/>
      <c r="QMO319" s="1"/>
      <c r="QMP319" s="1"/>
      <c r="QMQ319" s="1"/>
      <c r="QMR319" s="1"/>
      <c r="QMS319" s="1"/>
      <c r="QMT319" s="1"/>
      <c r="QMU319" s="1"/>
      <c r="QMV319" s="1"/>
      <c r="QMW319" s="1"/>
      <c r="QMX319" s="1"/>
      <c r="QMY319" s="1"/>
      <c r="QMZ319" s="1"/>
      <c r="QNA319" s="1"/>
      <c r="QNB319" s="1"/>
      <c r="QNC319" s="1"/>
      <c r="QND319" s="1"/>
      <c r="QNE319" s="1"/>
      <c r="QNF319" s="1"/>
      <c r="QNG319" s="1"/>
      <c r="QNH319" s="1"/>
      <c r="QNI319" s="1"/>
      <c r="QNJ319" s="1"/>
      <c r="QNK319" s="1"/>
      <c r="QNL319" s="1"/>
      <c r="QNM319" s="1"/>
      <c r="QNN319" s="1"/>
      <c r="QNO319" s="1"/>
      <c r="QNP319" s="1"/>
      <c r="QNQ319" s="1"/>
      <c r="QNR319" s="1"/>
      <c r="QNS319" s="1"/>
      <c r="QNT319" s="1"/>
      <c r="QNU319" s="1"/>
      <c r="QNV319" s="1"/>
      <c r="QNW319" s="1"/>
      <c r="QNX319" s="1"/>
      <c r="QNY319" s="1"/>
      <c r="QNZ319" s="1"/>
      <c r="QOA319" s="1"/>
      <c r="QOB319" s="1"/>
      <c r="QOC319" s="1"/>
      <c r="QOD319" s="1"/>
      <c r="QOE319" s="1"/>
      <c r="QOF319" s="1"/>
      <c r="QOG319" s="1"/>
      <c r="QOH319" s="1"/>
      <c r="QOI319" s="1"/>
      <c r="QOJ319" s="1"/>
      <c r="QOK319" s="1"/>
      <c r="QOL319" s="1"/>
      <c r="QOM319" s="1"/>
      <c r="QON319" s="1"/>
      <c r="QOO319" s="1"/>
      <c r="QOP319" s="1"/>
      <c r="QOQ319" s="1"/>
      <c r="QOR319" s="1"/>
      <c r="QOS319" s="1"/>
      <c r="QOT319" s="1"/>
      <c r="QOU319" s="1"/>
      <c r="QOV319" s="1"/>
      <c r="QOW319" s="1"/>
      <c r="QOX319" s="1"/>
      <c r="QOY319" s="1"/>
      <c r="QOZ319" s="1"/>
      <c r="QPA319" s="1"/>
      <c r="QPB319" s="1"/>
      <c r="QPC319" s="1"/>
      <c r="QPD319" s="1"/>
      <c r="QPE319" s="1"/>
      <c r="QPF319" s="1"/>
      <c r="QPG319" s="1"/>
      <c r="QPH319" s="1"/>
      <c r="QPI319" s="1"/>
      <c r="QPJ319" s="1"/>
      <c r="QPK319" s="1"/>
      <c r="QPL319" s="1"/>
      <c r="QPM319" s="1"/>
      <c r="QPN319" s="1"/>
      <c r="QPO319" s="1"/>
      <c r="QPP319" s="1"/>
      <c r="QPQ319" s="1"/>
      <c r="QPR319" s="1"/>
      <c r="QPS319" s="1"/>
      <c r="QPT319" s="1"/>
      <c r="QPU319" s="1"/>
      <c r="QPV319" s="1"/>
      <c r="QPW319" s="1"/>
      <c r="QPX319" s="1"/>
      <c r="QPY319" s="1"/>
      <c r="QPZ319" s="1"/>
      <c r="QQA319" s="1"/>
      <c r="QQB319" s="1"/>
      <c r="QQC319" s="1"/>
      <c r="QQD319" s="1"/>
      <c r="QQE319" s="1"/>
      <c r="QQF319" s="1"/>
      <c r="QQG319" s="1"/>
      <c r="QQH319" s="1"/>
      <c r="QQI319" s="1"/>
      <c r="QQJ319" s="1"/>
      <c r="QQK319" s="1"/>
      <c r="QQL319" s="1"/>
      <c r="QQM319" s="1"/>
      <c r="QQN319" s="1"/>
      <c r="QQO319" s="1"/>
      <c r="QQP319" s="1"/>
      <c r="QQQ319" s="1"/>
      <c r="QQR319" s="1"/>
      <c r="QQS319" s="1"/>
      <c r="QQT319" s="1"/>
      <c r="QQU319" s="1"/>
      <c r="QQV319" s="1"/>
      <c r="QQW319" s="1"/>
      <c r="QQX319" s="1"/>
      <c r="QQY319" s="1"/>
      <c r="QQZ319" s="1"/>
      <c r="QRA319" s="1"/>
      <c r="QRB319" s="1"/>
      <c r="QRC319" s="1"/>
      <c r="QRD319" s="1"/>
      <c r="QRE319" s="1"/>
      <c r="QRF319" s="1"/>
      <c r="QRG319" s="1"/>
      <c r="QRH319" s="1"/>
      <c r="QRI319" s="1"/>
      <c r="QRJ319" s="1"/>
      <c r="QRK319" s="1"/>
      <c r="QRL319" s="1"/>
      <c r="QRM319" s="1"/>
      <c r="QRN319" s="1"/>
      <c r="QRO319" s="1"/>
      <c r="QRP319" s="1"/>
      <c r="QRQ319" s="1"/>
      <c r="QRR319" s="1"/>
      <c r="QRS319" s="1"/>
      <c r="QRT319" s="1"/>
      <c r="QRU319" s="1"/>
      <c r="QRV319" s="1"/>
      <c r="QRW319" s="1"/>
      <c r="QRX319" s="1"/>
      <c r="QRY319" s="1"/>
      <c r="QRZ319" s="1"/>
      <c r="QSA319" s="1"/>
      <c r="QSB319" s="1"/>
      <c r="QSC319" s="1"/>
      <c r="QSD319" s="1"/>
      <c r="QSE319" s="1"/>
      <c r="QSF319" s="1"/>
      <c r="QSG319" s="1"/>
      <c r="QSH319" s="1"/>
      <c r="QSI319" s="1"/>
      <c r="QSJ319" s="1"/>
      <c r="QSK319" s="1"/>
      <c r="QSL319" s="1"/>
      <c r="QSM319" s="1"/>
      <c r="QSN319" s="1"/>
      <c r="QSO319" s="1"/>
      <c r="QSP319" s="1"/>
      <c r="QSQ319" s="1"/>
      <c r="QSR319" s="1"/>
      <c r="QSS319" s="1"/>
      <c r="QST319" s="1"/>
      <c r="QSU319" s="1"/>
      <c r="QSV319" s="1"/>
      <c r="QSW319" s="1"/>
      <c r="QSX319" s="1"/>
      <c r="QSY319" s="1"/>
      <c r="QSZ319" s="1"/>
      <c r="QTA319" s="1"/>
      <c r="QTB319" s="1"/>
      <c r="QTC319" s="1"/>
      <c r="QTD319" s="1"/>
      <c r="QTE319" s="1"/>
      <c r="QTF319" s="1"/>
      <c r="QTG319" s="1"/>
      <c r="QTH319" s="1"/>
      <c r="QTI319" s="1"/>
      <c r="QTJ319" s="1"/>
      <c r="QTK319" s="1"/>
      <c r="QTL319" s="1"/>
      <c r="QTM319" s="1"/>
      <c r="QTN319" s="1"/>
      <c r="QTO319" s="1"/>
      <c r="QTP319" s="1"/>
      <c r="QTQ319" s="1"/>
      <c r="QTR319" s="1"/>
      <c r="QTS319" s="1"/>
      <c r="QTT319" s="1"/>
      <c r="QTU319" s="1"/>
      <c r="QTV319" s="1"/>
      <c r="QTW319" s="1"/>
      <c r="QTX319" s="1"/>
      <c r="QTY319" s="1"/>
      <c r="QTZ319" s="1"/>
      <c r="QUA319" s="1"/>
      <c r="QUB319" s="1"/>
      <c r="QUC319" s="1"/>
      <c r="QUD319" s="1"/>
      <c r="QUE319" s="1"/>
      <c r="QUF319" s="1"/>
      <c r="QUG319" s="1"/>
      <c r="QUH319" s="1"/>
      <c r="QUI319" s="1"/>
      <c r="QUJ319" s="1"/>
      <c r="QUK319" s="1"/>
      <c r="QUL319" s="1"/>
      <c r="QUM319" s="1"/>
      <c r="QUN319" s="1"/>
      <c r="QUO319" s="1"/>
      <c r="QUP319" s="1"/>
      <c r="QUQ319" s="1"/>
      <c r="QUR319" s="1"/>
      <c r="QUS319" s="1"/>
      <c r="QUT319" s="1"/>
      <c r="QUU319" s="1"/>
      <c r="QUV319" s="1"/>
      <c r="QUW319" s="1"/>
      <c r="QUX319" s="1"/>
      <c r="QUY319" s="1"/>
      <c r="QUZ319" s="1"/>
      <c r="QVA319" s="1"/>
      <c r="QVB319" s="1"/>
      <c r="QVC319" s="1"/>
      <c r="QVD319" s="1"/>
      <c r="QVE319" s="1"/>
      <c r="QVF319" s="1"/>
      <c r="QVG319" s="1"/>
      <c r="QVH319" s="1"/>
      <c r="QVI319" s="1"/>
      <c r="QVJ319" s="1"/>
      <c r="QVK319" s="1"/>
      <c r="QVL319" s="1"/>
      <c r="QVM319" s="1"/>
      <c r="QVN319" s="1"/>
      <c r="QVO319" s="1"/>
      <c r="QVP319" s="1"/>
      <c r="QVQ319" s="1"/>
      <c r="QVR319" s="1"/>
      <c r="QVS319" s="1"/>
      <c r="QVT319" s="1"/>
      <c r="QVU319" s="1"/>
      <c r="QVV319" s="1"/>
      <c r="QVW319" s="1"/>
      <c r="QVX319" s="1"/>
      <c r="QVY319" s="1"/>
      <c r="QVZ319" s="1"/>
      <c r="QWA319" s="1"/>
      <c r="QWB319" s="1"/>
      <c r="QWC319" s="1"/>
      <c r="QWD319" s="1"/>
      <c r="QWE319" s="1"/>
      <c r="QWF319" s="1"/>
      <c r="QWG319" s="1"/>
      <c r="QWH319" s="1"/>
      <c r="QWI319" s="1"/>
      <c r="QWJ319" s="1"/>
      <c r="QWK319" s="1"/>
      <c r="QWL319" s="1"/>
      <c r="QWM319" s="1"/>
      <c r="QWN319" s="1"/>
      <c r="QWO319" s="1"/>
      <c r="QWP319" s="1"/>
      <c r="QWQ319" s="1"/>
      <c r="QWR319" s="1"/>
      <c r="QWS319" s="1"/>
      <c r="QWT319" s="1"/>
      <c r="QWU319" s="1"/>
      <c r="QWV319" s="1"/>
      <c r="QWW319" s="1"/>
      <c r="QWX319" s="1"/>
      <c r="QWY319" s="1"/>
      <c r="QWZ319" s="1"/>
      <c r="QXA319" s="1"/>
      <c r="QXB319" s="1"/>
      <c r="QXC319" s="1"/>
      <c r="QXD319" s="1"/>
      <c r="QXE319" s="1"/>
      <c r="QXF319" s="1"/>
      <c r="QXG319" s="1"/>
      <c r="QXH319" s="1"/>
      <c r="QXI319" s="1"/>
      <c r="QXJ319" s="1"/>
      <c r="QXK319" s="1"/>
      <c r="QXL319" s="1"/>
      <c r="QXM319" s="1"/>
      <c r="QXN319" s="1"/>
      <c r="QXO319" s="1"/>
      <c r="QXP319" s="1"/>
      <c r="QXQ319" s="1"/>
      <c r="QXR319" s="1"/>
      <c r="QXS319" s="1"/>
      <c r="QXT319" s="1"/>
      <c r="QXU319" s="1"/>
      <c r="QXV319" s="1"/>
      <c r="QXW319" s="1"/>
      <c r="QXX319" s="1"/>
      <c r="QXY319" s="1"/>
      <c r="QXZ319" s="1"/>
      <c r="QYA319" s="1"/>
      <c r="QYB319" s="1"/>
      <c r="QYC319" s="1"/>
      <c r="QYD319" s="1"/>
      <c r="QYE319" s="1"/>
      <c r="QYF319" s="1"/>
      <c r="QYG319" s="1"/>
      <c r="QYH319" s="1"/>
      <c r="QYI319" s="1"/>
      <c r="QYJ319" s="1"/>
      <c r="QYK319" s="1"/>
      <c r="QYL319" s="1"/>
      <c r="QYM319" s="1"/>
      <c r="QYN319" s="1"/>
      <c r="QYO319" s="1"/>
      <c r="QYP319" s="1"/>
      <c r="QYQ319" s="1"/>
      <c r="QYR319" s="1"/>
      <c r="QYS319" s="1"/>
      <c r="QYT319" s="1"/>
      <c r="QYU319" s="1"/>
      <c r="QYV319" s="1"/>
      <c r="QYW319" s="1"/>
      <c r="QYX319" s="1"/>
      <c r="QYY319" s="1"/>
      <c r="QYZ319" s="1"/>
      <c r="QZA319" s="1"/>
      <c r="QZB319" s="1"/>
      <c r="QZC319" s="1"/>
      <c r="QZD319" s="1"/>
      <c r="QZE319" s="1"/>
      <c r="QZF319" s="1"/>
      <c r="QZG319" s="1"/>
      <c r="QZH319" s="1"/>
      <c r="QZI319" s="1"/>
      <c r="QZJ319" s="1"/>
      <c r="QZK319" s="1"/>
      <c r="QZL319" s="1"/>
      <c r="QZM319" s="1"/>
      <c r="QZN319" s="1"/>
      <c r="QZO319" s="1"/>
      <c r="QZP319" s="1"/>
      <c r="QZQ319" s="1"/>
      <c r="QZR319" s="1"/>
      <c r="QZS319" s="1"/>
      <c r="QZT319" s="1"/>
      <c r="QZU319" s="1"/>
      <c r="QZV319" s="1"/>
      <c r="QZW319" s="1"/>
      <c r="QZX319" s="1"/>
      <c r="QZY319" s="1"/>
      <c r="QZZ319" s="1"/>
      <c r="RAA319" s="1"/>
      <c r="RAB319" s="1"/>
      <c r="RAC319" s="1"/>
      <c r="RAD319" s="1"/>
      <c r="RAE319" s="1"/>
      <c r="RAF319" s="1"/>
      <c r="RAG319" s="1"/>
      <c r="RAH319" s="1"/>
      <c r="RAI319" s="1"/>
      <c r="RAJ319" s="1"/>
      <c r="RAK319" s="1"/>
      <c r="RAL319" s="1"/>
      <c r="RAM319" s="1"/>
      <c r="RAN319" s="1"/>
      <c r="RAO319" s="1"/>
      <c r="RAP319" s="1"/>
      <c r="RAQ319" s="1"/>
      <c r="RAR319" s="1"/>
      <c r="RAS319" s="1"/>
      <c r="RAT319" s="1"/>
      <c r="RAU319" s="1"/>
      <c r="RAV319" s="1"/>
      <c r="RAW319" s="1"/>
      <c r="RAX319" s="1"/>
      <c r="RAY319" s="1"/>
      <c r="RAZ319" s="1"/>
      <c r="RBA319" s="1"/>
      <c r="RBB319" s="1"/>
      <c r="RBC319" s="1"/>
      <c r="RBD319" s="1"/>
      <c r="RBE319" s="1"/>
      <c r="RBF319" s="1"/>
      <c r="RBG319" s="1"/>
      <c r="RBH319" s="1"/>
      <c r="RBI319" s="1"/>
      <c r="RBJ319" s="1"/>
      <c r="RBK319" s="1"/>
      <c r="RBL319" s="1"/>
      <c r="RBM319" s="1"/>
      <c r="RBN319" s="1"/>
      <c r="RBO319" s="1"/>
      <c r="RBP319" s="1"/>
      <c r="RBQ319" s="1"/>
      <c r="RBR319" s="1"/>
      <c r="RBS319" s="1"/>
      <c r="RBT319" s="1"/>
      <c r="RBU319" s="1"/>
      <c r="RBV319" s="1"/>
      <c r="RBW319" s="1"/>
      <c r="RBX319" s="1"/>
      <c r="RBY319" s="1"/>
      <c r="RBZ319" s="1"/>
      <c r="RCA319" s="1"/>
      <c r="RCB319" s="1"/>
      <c r="RCC319" s="1"/>
      <c r="RCD319" s="1"/>
      <c r="RCE319" s="1"/>
      <c r="RCF319" s="1"/>
      <c r="RCG319" s="1"/>
      <c r="RCH319" s="1"/>
      <c r="RCI319" s="1"/>
      <c r="RCJ319" s="1"/>
      <c r="RCK319" s="1"/>
      <c r="RCL319" s="1"/>
      <c r="RCM319" s="1"/>
      <c r="RCN319" s="1"/>
      <c r="RCO319" s="1"/>
      <c r="RCP319" s="1"/>
      <c r="RCQ319" s="1"/>
      <c r="RCR319" s="1"/>
      <c r="RCS319" s="1"/>
      <c r="RCT319" s="1"/>
      <c r="RCU319" s="1"/>
      <c r="RCV319" s="1"/>
      <c r="RCW319" s="1"/>
      <c r="RCX319" s="1"/>
      <c r="RCY319" s="1"/>
      <c r="RCZ319" s="1"/>
      <c r="RDA319" s="1"/>
      <c r="RDB319" s="1"/>
      <c r="RDC319" s="1"/>
      <c r="RDD319" s="1"/>
      <c r="RDE319" s="1"/>
      <c r="RDF319" s="1"/>
      <c r="RDG319" s="1"/>
      <c r="RDH319" s="1"/>
      <c r="RDI319" s="1"/>
      <c r="RDJ319" s="1"/>
      <c r="RDK319" s="1"/>
      <c r="RDL319" s="1"/>
      <c r="RDM319" s="1"/>
      <c r="RDN319" s="1"/>
      <c r="RDO319" s="1"/>
      <c r="RDP319" s="1"/>
      <c r="RDQ319" s="1"/>
      <c r="RDR319" s="1"/>
      <c r="RDS319" s="1"/>
      <c r="RDT319" s="1"/>
      <c r="RDU319" s="1"/>
      <c r="RDV319" s="1"/>
      <c r="RDW319" s="1"/>
      <c r="RDX319" s="1"/>
      <c r="RDY319" s="1"/>
      <c r="RDZ319" s="1"/>
      <c r="REA319" s="1"/>
      <c r="REB319" s="1"/>
      <c r="REC319" s="1"/>
      <c r="RED319" s="1"/>
      <c r="REE319" s="1"/>
      <c r="REF319" s="1"/>
      <c r="REG319" s="1"/>
      <c r="REH319" s="1"/>
      <c r="REI319" s="1"/>
      <c r="REJ319" s="1"/>
      <c r="REK319" s="1"/>
      <c r="REL319" s="1"/>
      <c r="REM319" s="1"/>
      <c r="REN319" s="1"/>
      <c r="REO319" s="1"/>
      <c r="REP319" s="1"/>
      <c r="REQ319" s="1"/>
      <c r="RER319" s="1"/>
      <c r="RES319" s="1"/>
      <c r="RET319" s="1"/>
      <c r="REU319" s="1"/>
      <c r="REV319" s="1"/>
      <c r="REW319" s="1"/>
      <c r="REX319" s="1"/>
      <c r="REY319" s="1"/>
      <c r="REZ319" s="1"/>
      <c r="RFA319" s="1"/>
      <c r="RFB319" s="1"/>
      <c r="RFC319" s="1"/>
      <c r="RFD319" s="1"/>
      <c r="RFE319" s="1"/>
      <c r="RFF319" s="1"/>
      <c r="RFG319" s="1"/>
      <c r="RFH319" s="1"/>
      <c r="RFI319" s="1"/>
      <c r="RFJ319" s="1"/>
      <c r="RFK319" s="1"/>
      <c r="RFL319" s="1"/>
      <c r="RFM319" s="1"/>
      <c r="RFN319" s="1"/>
      <c r="RFO319" s="1"/>
      <c r="RFP319" s="1"/>
      <c r="RFQ319" s="1"/>
      <c r="RFR319" s="1"/>
      <c r="RFS319" s="1"/>
      <c r="RFT319" s="1"/>
      <c r="RFU319" s="1"/>
      <c r="RFV319" s="1"/>
      <c r="RFW319" s="1"/>
      <c r="RFX319" s="1"/>
      <c r="RFY319" s="1"/>
      <c r="RFZ319" s="1"/>
      <c r="RGA319" s="1"/>
      <c r="RGB319" s="1"/>
      <c r="RGC319" s="1"/>
      <c r="RGD319" s="1"/>
      <c r="RGE319" s="1"/>
      <c r="RGF319" s="1"/>
      <c r="RGG319" s="1"/>
      <c r="RGH319" s="1"/>
      <c r="RGI319" s="1"/>
      <c r="RGJ319" s="1"/>
      <c r="RGK319" s="1"/>
      <c r="RGL319" s="1"/>
      <c r="RGM319" s="1"/>
      <c r="RGN319" s="1"/>
      <c r="RGO319" s="1"/>
      <c r="RGP319" s="1"/>
      <c r="RGQ319" s="1"/>
      <c r="RGR319" s="1"/>
      <c r="RGS319" s="1"/>
      <c r="RGT319" s="1"/>
      <c r="RGU319" s="1"/>
      <c r="RGV319" s="1"/>
      <c r="RGW319" s="1"/>
      <c r="RGX319" s="1"/>
      <c r="RGY319" s="1"/>
      <c r="RGZ319" s="1"/>
      <c r="RHA319" s="1"/>
      <c r="RHB319" s="1"/>
      <c r="RHC319" s="1"/>
      <c r="RHD319" s="1"/>
      <c r="RHE319" s="1"/>
      <c r="RHF319" s="1"/>
      <c r="RHG319" s="1"/>
      <c r="RHH319" s="1"/>
      <c r="RHI319" s="1"/>
      <c r="RHJ319" s="1"/>
      <c r="RHK319" s="1"/>
      <c r="RHL319" s="1"/>
      <c r="RHM319" s="1"/>
      <c r="RHN319" s="1"/>
      <c r="RHO319" s="1"/>
      <c r="RHP319" s="1"/>
      <c r="RHQ319" s="1"/>
      <c r="RHR319" s="1"/>
      <c r="RHS319" s="1"/>
      <c r="RHT319" s="1"/>
      <c r="RHU319" s="1"/>
      <c r="RHV319" s="1"/>
      <c r="RHW319" s="1"/>
      <c r="RHX319" s="1"/>
      <c r="RHY319" s="1"/>
      <c r="RHZ319" s="1"/>
      <c r="RIA319" s="1"/>
      <c r="RIB319" s="1"/>
      <c r="RIC319" s="1"/>
      <c r="RID319" s="1"/>
      <c r="RIE319" s="1"/>
      <c r="RIF319" s="1"/>
      <c r="RIG319" s="1"/>
      <c r="RIH319" s="1"/>
      <c r="RII319" s="1"/>
      <c r="RIJ319" s="1"/>
      <c r="RIK319" s="1"/>
      <c r="RIL319" s="1"/>
      <c r="RIM319" s="1"/>
      <c r="RIN319" s="1"/>
      <c r="RIO319" s="1"/>
      <c r="RIP319" s="1"/>
      <c r="RIQ319" s="1"/>
      <c r="RIR319" s="1"/>
      <c r="RIS319" s="1"/>
      <c r="RIT319" s="1"/>
      <c r="RIU319" s="1"/>
      <c r="RIV319" s="1"/>
      <c r="RIW319" s="1"/>
      <c r="RIX319" s="1"/>
      <c r="RIY319" s="1"/>
      <c r="RIZ319" s="1"/>
      <c r="RJA319" s="1"/>
      <c r="RJB319" s="1"/>
      <c r="RJC319" s="1"/>
      <c r="RJD319" s="1"/>
      <c r="RJE319" s="1"/>
      <c r="RJF319" s="1"/>
      <c r="RJG319" s="1"/>
      <c r="RJH319" s="1"/>
      <c r="RJI319" s="1"/>
      <c r="RJJ319" s="1"/>
      <c r="RJK319" s="1"/>
      <c r="RJL319" s="1"/>
      <c r="RJM319" s="1"/>
      <c r="RJN319" s="1"/>
      <c r="RJO319" s="1"/>
      <c r="RJP319" s="1"/>
      <c r="RJQ319" s="1"/>
      <c r="RJR319" s="1"/>
      <c r="RJS319" s="1"/>
      <c r="RJT319" s="1"/>
      <c r="RJU319" s="1"/>
      <c r="RJV319" s="1"/>
      <c r="RJW319" s="1"/>
      <c r="RJX319" s="1"/>
      <c r="RJY319" s="1"/>
      <c r="RJZ319" s="1"/>
      <c r="RKA319" s="1"/>
      <c r="RKB319" s="1"/>
      <c r="RKC319" s="1"/>
      <c r="RKD319" s="1"/>
      <c r="RKE319" s="1"/>
      <c r="RKF319" s="1"/>
      <c r="RKG319" s="1"/>
      <c r="RKH319" s="1"/>
      <c r="RKI319" s="1"/>
      <c r="RKJ319" s="1"/>
      <c r="RKK319" s="1"/>
      <c r="RKL319" s="1"/>
      <c r="RKM319" s="1"/>
      <c r="RKN319" s="1"/>
      <c r="RKO319" s="1"/>
      <c r="RKP319" s="1"/>
      <c r="RKQ319" s="1"/>
      <c r="RKR319" s="1"/>
      <c r="RKS319" s="1"/>
      <c r="RKT319" s="1"/>
      <c r="RKU319" s="1"/>
      <c r="RKV319" s="1"/>
      <c r="RKW319" s="1"/>
      <c r="RKX319" s="1"/>
      <c r="RKY319" s="1"/>
      <c r="RKZ319" s="1"/>
      <c r="RLA319" s="1"/>
      <c r="RLB319" s="1"/>
      <c r="RLC319" s="1"/>
      <c r="RLD319" s="1"/>
      <c r="RLE319" s="1"/>
      <c r="RLF319" s="1"/>
      <c r="RLG319" s="1"/>
      <c r="RLH319" s="1"/>
      <c r="RLI319" s="1"/>
      <c r="RLJ319" s="1"/>
      <c r="RLK319" s="1"/>
      <c r="RLL319" s="1"/>
      <c r="RLM319" s="1"/>
      <c r="RLN319" s="1"/>
      <c r="RLO319" s="1"/>
      <c r="RLP319" s="1"/>
      <c r="RLQ319" s="1"/>
      <c r="RLR319" s="1"/>
      <c r="RLS319" s="1"/>
      <c r="RLT319" s="1"/>
      <c r="RLU319" s="1"/>
      <c r="RLV319" s="1"/>
      <c r="RLW319" s="1"/>
      <c r="RLX319" s="1"/>
      <c r="RLY319" s="1"/>
      <c r="RLZ319" s="1"/>
      <c r="RMA319" s="1"/>
      <c r="RMB319" s="1"/>
      <c r="RMC319" s="1"/>
      <c r="RMD319" s="1"/>
      <c r="RME319" s="1"/>
      <c r="RMF319" s="1"/>
      <c r="RMG319" s="1"/>
      <c r="RMH319" s="1"/>
      <c r="RMI319" s="1"/>
      <c r="RMJ319" s="1"/>
      <c r="RMK319" s="1"/>
      <c r="RML319" s="1"/>
      <c r="RMM319" s="1"/>
      <c r="RMN319" s="1"/>
      <c r="RMO319" s="1"/>
      <c r="RMP319" s="1"/>
      <c r="RMQ319" s="1"/>
      <c r="RMR319" s="1"/>
      <c r="RMS319" s="1"/>
      <c r="RMT319" s="1"/>
      <c r="RMU319" s="1"/>
      <c r="RMV319" s="1"/>
      <c r="RMW319" s="1"/>
      <c r="RMX319" s="1"/>
      <c r="RMY319" s="1"/>
      <c r="RMZ319" s="1"/>
      <c r="RNA319" s="1"/>
      <c r="RNB319" s="1"/>
      <c r="RNC319" s="1"/>
      <c r="RND319" s="1"/>
      <c r="RNE319" s="1"/>
      <c r="RNF319" s="1"/>
      <c r="RNG319" s="1"/>
      <c r="RNH319" s="1"/>
      <c r="RNI319" s="1"/>
      <c r="RNJ319" s="1"/>
      <c r="RNK319" s="1"/>
      <c r="RNL319" s="1"/>
      <c r="RNM319" s="1"/>
      <c r="RNN319" s="1"/>
      <c r="RNO319" s="1"/>
      <c r="RNP319" s="1"/>
      <c r="RNQ319" s="1"/>
      <c r="RNR319" s="1"/>
      <c r="RNS319" s="1"/>
      <c r="RNT319" s="1"/>
      <c r="RNU319" s="1"/>
      <c r="RNV319" s="1"/>
      <c r="RNW319" s="1"/>
      <c r="RNX319" s="1"/>
      <c r="RNY319" s="1"/>
      <c r="RNZ319" s="1"/>
      <c r="ROA319" s="1"/>
      <c r="ROB319" s="1"/>
      <c r="ROC319" s="1"/>
      <c r="ROD319" s="1"/>
      <c r="ROE319" s="1"/>
      <c r="ROF319" s="1"/>
      <c r="ROG319" s="1"/>
      <c r="ROH319" s="1"/>
      <c r="ROI319" s="1"/>
      <c r="ROJ319" s="1"/>
      <c r="ROK319" s="1"/>
      <c r="ROL319" s="1"/>
      <c r="ROM319" s="1"/>
      <c r="RON319" s="1"/>
      <c r="ROO319" s="1"/>
      <c r="ROP319" s="1"/>
      <c r="ROQ319" s="1"/>
      <c r="ROR319" s="1"/>
      <c r="ROS319" s="1"/>
      <c r="ROT319" s="1"/>
      <c r="ROU319" s="1"/>
      <c r="ROV319" s="1"/>
      <c r="ROW319" s="1"/>
      <c r="ROX319" s="1"/>
      <c r="ROY319" s="1"/>
      <c r="ROZ319" s="1"/>
      <c r="RPA319" s="1"/>
      <c r="RPB319" s="1"/>
      <c r="RPC319" s="1"/>
      <c r="RPD319" s="1"/>
      <c r="RPE319" s="1"/>
      <c r="RPF319" s="1"/>
      <c r="RPG319" s="1"/>
      <c r="RPH319" s="1"/>
      <c r="RPI319" s="1"/>
      <c r="RPJ319" s="1"/>
      <c r="RPK319" s="1"/>
      <c r="RPL319" s="1"/>
      <c r="RPM319" s="1"/>
      <c r="RPN319" s="1"/>
      <c r="RPO319" s="1"/>
      <c r="RPP319" s="1"/>
      <c r="RPQ319" s="1"/>
      <c r="RPR319" s="1"/>
      <c r="RPS319" s="1"/>
      <c r="RPT319" s="1"/>
      <c r="RPU319" s="1"/>
      <c r="RPV319" s="1"/>
      <c r="RPW319" s="1"/>
      <c r="RPX319" s="1"/>
      <c r="RPY319" s="1"/>
      <c r="RPZ319" s="1"/>
      <c r="RQA319" s="1"/>
      <c r="RQB319" s="1"/>
      <c r="RQC319" s="1"/>
      <c r="RQD319" s="1"/>
      <c r="RQE319" s="1"/>
      <c r="RQF319" s="1"/>
      <c r="RQG319" s="1"/>
      <c r="RQH319" s="1"/>
      <c r="RQI319" s="1"/>
      <c r="RQJ319" s="1"/>
      <c r="RQK319" s="1"/>
      <c r="RQL319" s="1"/>
      <c r="RQM319" s="1"/>
      <c r="RQN319" s="1"/>
      <c r="RQO319" s="1"/>
      <c r="RQP319" s="1"/>
      <c r="RQQ319" s="1"/>
      <c r="RQR319" s="1"/>
      <c r="RQS319" s="1"/>
      <c r="RQT319" s="1"/>
      <c r="RQU319" s="1"/>
      <c r="RQV319" s="1"/>
      <c r="RQW319" s="1"/>
      <c r="RQX319" s="1"/>
      <c r="RQY319" s="1"/>
      <c r="RQZ319" s="1"/>
      <c r="RRA319" s="1"/>
      <c r="RRB319" s="1"/>
      <c r="RRC319" s="1"/>
      <c r="RRD319" s="1"/>
      <c r="RRE319" s="1"/>
      <c r="RRF319" s="1"/>
      <c r="RRG319" s="1"/>
      <c r="RRH319" s="1"/>
      <c r="RRI319" s="1"/>
      <c r="RRJ319" s="1"/>
      <c r="RRK319" s="1"/>
      <c r="RRL319" s="1"/>
      <c r="RRM319" s="1"/>
      <c r="RRN319" s="1"/>
      <c r="RRO319" s="1"/>
      <c r="RRP319" s="1"/>
      <c r="RRQ319" s="1"/>
      <c r="RRR319" s="1"/>
      <c r="RRS319" s="1"/>
      <c r="RRT319" s="1"/>
      <c r="RRU319" s="1"/>
      <c r="RRV319" s="1"/>
      <c r="RRW319" s="1"/>
      <c r="RRX319" s="1"/>
      <c r="RRY319" s="1"/>
      <c r="RRZ319" s="1"/>
      <c r="RSA319" s="1"/>
      <c r="RSB319" s="1"/>
      <c r="RSC319" s="1"/>
      <c r="RSD319" s="1"/>
      <c r="RSE319" s="1"/>
      <c r="RSF319" s="1"/>
      <c r="RSG319" s="1"/>
      <c r="RSH319" s="1"/>
      <c r="RSI319" s="1"/>
      <c r="RSJ319" s="1"/>
      <c r="RSK319" s="1"/>
      <c r="RSL319" s="1"/>
      <c r="RSM319" s="1"/>
      <c r="RSN319" s="1"/>
      <c r="RSO319" s="1"/>
      <c r="RSP319" s="1"/>
      <c r="RSQ319" s="1"/>
      <c r="RSR319" s="1"/>
      <c r="RSS319" s="1"/>
      <c r="RST319" s="1"/>
      <c r="RSU319" s="1"/>
      <c r="RSV319" s="1"/>
      <c r="RSW319" s="1"/>
      <c r="RSX319" s="1"/>
      <c r="RSY319" s="1"/>
      <c r="RSZ319" s="1"/>
      <c r="RTA319" s="1"/>
      <c r="RTB319" s="1"/>
      <c r="RTC319" s="1"/>
      <c r="RTD319" s="1"/>
      <c r="RTE319" s="1"/>
      <c r="RTF319" s="1"/>
      <c r="RTG319" s="1"/>
      <c r="RTH319" s="1"/>
      <c r="RTI319" s="1"/>
      <c r="RTJ319" s="1"/>
      <c r="RTK319" s="1"/>
      <c r="RTL319" s="1"/>
      <c r="RTM319" s="1"/>
      <c r="RTN319" s="1"/>
      <c r="RTO319" s="1"/>
      <c r="RTP319" s="1"/>
      <c r="RTQ319" s="1"/>
      <c r="RTR319" s="1"/>
      <c r="RTS319" s="1"/>
      <c r="RTT319" s="1"/>
      <c r="RTU319" s="1"/>
      <c r="RTV319" s="1"/>
      <c r="RTW319" s="1"/>
      <c r="RTX319" s="1"/>
      <c r="RTY319" s="1"/>
      <c r="RTZ319" s="1"/>
      <c r="RUA319" s="1"/>
      <c r="RUB319" s="1"/>
      <c r="RUC319" s="1"/>
      <c r="RUD319" s="1"/>
      <c r="RUE319" s="1"/>
      <c r="RUF319" s="1"/>
      <c r="RUG319" s="1"/>
      <c r="RUH319" s="1"/>
      <c r="RUI319" s="1"/>
      <c r="RUJ319" s="1"/>
      <c r="RUK319" s="1"/>
      <c r="RUL319" s="1"/>
      <c r="RUM319" s="1"/>
      <c r="RUN319" s="1"/>
      <c r="RUO319" s="1"/>
      <c r="RUP319" s="1"/>
      <c r="RUQ319" s="1"/>
      <c r="RUR319" s="1"/>
      <c r="RUS319" s="1"/>
      <c r="RUT319" s="1"/>
      <c r="RUU319" s="1"/>
      <c r="RUV319" s="1"/>
      <c r="RUW319" s="1"/>
      <c r="RUX319" s="1"/>
      <c r="RUY319" s="1"/>
      <c r="RUZ319" s="1"/>
      <c r="RVA319" s="1"/>
      <c r="RVB319" s="1"/>
      <c r="RVC319" s="1"/>
      <c r="RVD319" s="1"/>
      <c r="RVE319" s="1"/>
      <c r="RVF319" s="1"/>
      <c r="RVG319" s="1"/>
      <c r="RVH319" s="1"/>
      <c r="RVI319" s="1"/>
      <c r="RVJ319" s="1"/>
      <c r="RVK319" s="1"/>
      <c r="RVL319" s="1"/>
      <c r="RVM319" s="1"/>
      <c r="RVN319" s="1"/>
      <c r="RVO319" s="1"/>
      <c r="RVP319" s="1"/>
      <c r="RVQ319" s="1"/>
      <c r="RVR319" s="1"/>
      <c r="RVS319" s="1"/>
      <c r="RVT319" s="1"/>
      <c r="RVU319" s="1"/>
      <c r="RVV319" s="1"/>
      <c r="RVW319" s="1"/>
      <c r="RVX319" s="1"/>
      <c r="RVY319" s="1"/>
      <c r="RVZ319" s="1"/>
      <c r="RWA319" s="1"/>
      <c r="RWB319" s="1"/>
      <c r="RWC319" s="1"/>
      <c r="RWD319" s="1"/>
      <c r="RWE319" s="1"/>
      <c r="RWF319" s="1"/>
      <c r="RWG319" s="1"/>
      <c r="RWH319" s="1"/>
      <c r="RWI319" s="1"/>
      <c r="RWJ319" s="1"/>
      <c r="RWK319" s="1"/>
      <c r="RWL319" s="1"/>
      <c r="RWM319" s="1"/>
      <c r="RWN319" s="1"/>
      <c r="RWO319" s="1"/>
      <c r="RWP319" s="1"/>
      <c r="RWQ319" s="1"/>
      <c r="RWR319" s="1"/>
      <c r="RWS319" s="1"/>
      <c r="RWT319" s="1"/>
      <c r="RWU319" s="1"/>
      <c r="RWV319" s="1"/>
      <c r="RWW319" s="1"/>
      <c r="RWX319" s="1"/>
      <c r="RWY319" s="1"/>
      <c r="RWZ319" s="1"/>
      <c r="RXA319" s="1"/>
      <c r="RXB319" s="1"/>
      <c r="RXC319" s="1"/>
      <c r="RXD319" s="1"/>
      <c r="RXE319" s="1"/>
      <c r="RXF319" s="1"/>
      <c r="RXG319" s="1"/>
      <c r="RXH319" s="1"/>
      <c r="RXI319" s="1"/>
      <c r="RXJ319" s="1"/>
      <c r="RXK319" s="1"/>
      <c r="RXL319" s="1"/>
      <c r="RXM319" s="1"/>
      <c r="RXN319" s="1"/>
      <c r="RXO319" s="1"/>
      <c r="RXP319" s="1"/>
      <c r="RXQ319" s="1"/>
      <c r="RXR319" s="1"/>
      <c r="RXS319" s="1"/>
      <c r="RXT319" s="1"/>
      <c r="RXU319" s="1"/>
      <c r="RXV319" s="1"/>
      <c r="RXW319" s="1"/>
      <c r="RXX319" s="1"/>
      <c r="RXY319" s="1"/>
      <c r="RXZ319" s="1"/>
      <c r="RYA319" s="1"/>
      <c r="RYB319" s="1"/>
      <c r="RYC319" s="1"/>
      <c r="RYD319" s="1"/>
      <c r="RYE319" s="1"/>
      <c r="RYF319" s="1"/>
      <c r="RYG319" s="1"/>
      <c r="RYH319" s="1"/>
      <c r="RYI319" s="1"/>
      <c r="RYJ319" s="1"/>
      <c r="RYK319" s="1"/>
      <c r="RYL319" s="1"/>
      <c r="RYM319" s="1"/>
      <c r="RYN319" s="1"/>
      <c r="RYO319" s="1"/>
      <c r="RYP319" s="1"/>
      <c r="RYQ319" s="1"/>
      <c r="RYR319" s="1"/>
      <c r="RYS319" s="1"/>
      <c r="RYT319" s="1"/>
      <c r="RYU319" s="1"/>
      <c r="RYV319" s="1"/>
      <c r="RYW319" s="1"/>
      <c r="RYX319" s="1"/>
      <c r="RYY319" s="1"/>
      <c r="RYZ319" s="1"/>
      <c r="RZA319" s="1"/>
      <c r="RZB319" s="1"/>
      <c r="RZC319" s="1"/>
      <c r="RZD319" s="1"/>
      <c r="RZE319" s="1"/>
      <c r="RZF319" s="1"/>
      <c r="RZG319" s="1"/>
      <c r="RZH319" s="1"/>
      <c r="RZI319" s="1"/>
      <c r="RZJ319" s="1"/>
      <c r="RZK319" s="1"/>
      <c r="RZL319" s="1"/>
      <c r="RZM319" s="1"/>
      <c r="RZN319" s="1"/>
      <c r="RZO319" s="1"/>
      <c r="RZP319" s="1"/>
      <c r="RZQ319" s="1"/>
      <c r="RZR319" s="1"/>
      <c r="RZS319" s="1"/>
      <c r="RZT319" s="1"/>
      <c r="RZU319" s="1"/>
      <c r="RZV319" s="1"/>
      <c r="RZW319" s="1"/>
      <c r="RZX319" s="1"/>
      <c r="RZY319" s="1"/>
      <c r="RZZ319" s="1"/>
      <c r="SAA319" s="1"/>
      <c r="SAB319" s="1"/>
      <c r="SAC319" s="1"/>
      <c r="SAD319" s="1"/>
      <c r="SAE319" s="1"/>
      <c r="SAF319" s="1"/>
      <c r="SAG319" s="1"/>
      <c r="SAH319" s="1"/>
      <c r="SAI319" s="1"/>
      <c r="SAJ319" s="1"/>
      <c r="SAK319" s="1"/>
      <c r="SAL319" s="1"/>
      <c r="SAM319" s="1"/>
      <c r="SAN319" s="1"/>
      <c r="SAO319" s="1"/>
      <c r="SAP319" s="1"/>
      <c r="SAQ319" s="1"/>
      <c r="SAR319" s="1"/>
      <c r="SAS319" s="1"/>
      <c r="SAT319" s="1"/>
      <c r="SAU319" s="1"/>
      <c r="SAV319" s="1"/>
      <c r="SAW319" s="1"/>
      <c r="SAX319" s="1"/>
      <c r="SAY319" s="1"/>
      <c r="SAZ319" s="1"/>
      <c r="SBA319" s="1"/>
      <c r="SBB319" s="1"/>
      <c r="SBC319" s="1"/>
      <c r="SBD319" s="1"/>
      <c r="SBE319" s="1"/>
      <c r="SBF319" s="1"/>
      <c r="SBG319" s="1"/>
      <c r="SBH319" s="1"/>
      <c r="SBI319" s="1"/>
      <c r="SBJ319" s="1"/>
      <c r="SBK319" s="1"/>
      <c r="SBL319" s="1"/>
      <c r="SBM319" s="1"/>
      <c r="SBN319" s="1"/>
      <c r="SBO319" s="1"/>
      <c r="SBP319" s="1"/>
      <c r="SBQ319" s="1"/>
      <c r="SBR319" s="1"/>
      <c r="SBS319" s="1"/>
      <c r="SBT319" s="1"/>
      <c r="SBU319" s="1"/>
      <c r="SBV319" s="1"/>
      <c r="SBW319" s="1"/>
      <c r="SBX319" s="1"/>
      <c r="SBY319" s="1"/>
      <c r="SBZ319" s="1"/>
      <c r="SCA319" s="1"/>
      <c r="SCB319" s="1"/>
      <c r="SCC319" s="1"/>
      <c r="SCD319" s="1"/>
      <c r="SCE319" s="1"/>
      <c r="SCF319" s="1"/>
      <c r="SCG319" s="1"/>
      <c r="SCH319" s="1"/>
      <c r="SCI319" s="1"/>
      <c r="SCJ319" s="1"/>
      <c r="SCK319" s="1"/>
      <c r="SCL319" s="1"/>
      <c r="SCM319" s="1"/>
      <c r="SCN319" s="1"/>
      <c r="SCO319" s="1"/>
      <c r="SCP319" s="1"/>
      <c r="SCQ319" s="1"/>
      <c r="SCR319" s="1"/>
      <c r="SCS319" s="1"/>
      <c r="SCT319" s="1"/>
      <c r="SCU319" s="1"/>
      <c r="SCV319" s="1"/>
      <c r="SCW319" s="1"/>
      <c r="SCX319" s="1"/>
      <c r="SCY319" s="1"/>
      <c r="SCZ319" s="1"/>
      <c r="SDA319" s="1"/>
      <c r="SDB319" s="1"/>
      <c r="SDC319" s="1"/>
      <c r="SDD319" s="1"/>
      <c r="SDE319" s="1"/>
      <c r="SDF319" s="1"/>
      <c r="SDG319" s="1"/>
      <c r="SDH319" s="1"/>
      <c r="SDI319" s="1"/>
      <c r="SDJ319" s="1"/>
      <c r="SDK319" s="1"/>
      <c r="SDL319" s="1"/>
      <c r="SDM319" s="1"/>
      <c r="SDN319" s="1"/>
      <c r="SDO319" s="1"/>
      <c r="SDP319" s="1"/>
      <c r="SDQ319" s="1"/>
      <c r="SDR319" s="1"/>
      <c r="SDS319" s="1"/>
      <c r="SDT319" s="1"/>
      <c r="SDU319" s="1"/>
      <c r="SDV319" s="1"/>
      <c r="SDW319" s="1"/>
      <c r="SDX319" s="1"/>
      <c r="SDY319" s="1"/>
      <c r="SDZ319" s="1"/>
      <c r="SEA319" s="1"/>
      <c r="SEB319" s="1"/>
      <c r="SEC319" s="1"/>
      <c r="SED319" s="1"/>
      <c r="SEE319" s="1"/>
      <c r="SEF319" s="1"/>
      <c r="SEG319" s="1"/>
      <c r="SEH319" s="1"/>
      <c r="SEI319" s="1"/>
      <c r="SEJ319" s="1"/>
      <c r="SEK319" s="1"/>
      <c r="SEL319" s="1"/>
      <c r="SEM319" s="1"/>
      <c r="SEN319" s="1"/>
      <c r="SEO319" s="1"/>
      <c r="SEP319" s="1"/>
      <c r="SEQ319" s="1"/>
      <c r="SER319" s="1"/>
      <c r="SES319" s="1"/>
      <c r="SET319" s="1"/>
      <c r="SEU319" s="1"/>
      <c r="SEV319" s="1"/>
      <c r="SEW319" s="1"/>
      <c r="SEX319" s="1"/>
      <c r="SEY319" s="1"/>
      <c r="SEZ319" s="1"/>
      <c r="SFA319" s="1"/>
      <c r="SFB319" s="1"/>
      <c r="SFC319" s="1"/>
      <c r="SFD319" s="1"/>
      <c r="SFE319" s="1"/>
      <c r="SFF319" s="1"/>
      <c r="SFG319" s="1"/>
      <c r="SFH319" s="1"/>
      <c r="SFI319" s="1"/>
      <c r="SFJ319" s="1"/>
      <c r="SFK319" s="1"/>
      <c r="SFL319" s="1"/>
      <c r="SFM319" s="1"/>
      <c r="SFN319" s="1"/>
      <c r="SFO319" s="1"/>
      <c r="SFP319" s="1"/>
      <c r="SFQ319" s="1"/>
      <c r="SFR319" s="1"/>
      <c r="SFS319" s="1"/>
      <c r="SFT319" s="1"/>
      <c r="SFU319" s="1"/>
      <c r="SFV319" s="1"/>
      <c r="SFW319" s="1"/>
      <c r="SFX319" s="1"/>
      <c r="SFY319" s="1"/>
      <c r="SFZ319" s="1"/>
      <c r="SGA319" s="1"/>
      <c r="SGB319" s="1"/>
      <c r="SGC319" s="1"/>
      <c r="SGD319" s="1"/>
      <c r="SGE319" s="1"/>
      <c r="SGF319" s="1"/>
      <c r="SGG319" s="1"/>
      <c r="SGH319" s="1"/>
      <c r="SGI319" s="1"/>
      <c r="SGJ319" s="1"/>
      <c r="SGK319" s="1"/>
      <c r="SGL319" s="1"/>
      <c r="SGM319" s="1"/>
      <c r="SGN319" s="1"/>
      <c r="SGO319" s="1"/>
      <c r="SGP319" s="1"/>
      <c r="SGQ319" s="1"/>
      <c r="SGR319" s="1"/>
      <c r="SGS319" s="1"/>
      <c r="SGT319" s="1"/>
      <c r="SGU319" s="1"/>
      <c r="SGV319" s="1"/>
      <c r="SGW319" s="1"/>
      <c r="SGX319" s="1"/>
      <c r="SGY319" s="1"/>
      <c r="SGZ319" s="1"/>
      <c r="SHA319" s="1"/>
      <c r="SHB319" s="1"/>
      <c r="SHC319" s="1"/>
      <c r="SHD319" s="1"/>
      <c r="SHE319" s="1"/>
      <c r="SHF319" s="1"/>
      <c r="SHG319" s="1"/>
      <c r="SHH319" s="1"/>
      <c r="SHI319" s="1"/>
      <c r="SHJ319" s="1"/>
      <c r="SHK319" s="1"/>
      <c r="SHL319" s="1"/>
      <c r="SHM319" s="1"/>
      <c r="SHN319" s="1"/>
      <c r="SHO319" s="1"/>
      <c r="SHP319" s="1"/>
      <c r="SHQ319" s="1"/>
      <c r="SHR319" s="1"/>
      <c r="SHS319" s="1"/>
      <c r="SHT319" s="1"/>
      <c r="SHU319" s="1"/>
      <c r="SHV319" s="1"/>
      <c r="SHW319" s="1"/>
      <c r="SHX319" s="1"/>
      <c r="SHY319" s="1"/>
      <c r="SHZ319" s="1"/>
      <c r="SIA319" s="1"/>
      <c r="SIB319" s="1"/>
      <c r="SIC319" s="1"/>
      <c r="SID319" s="1"/>
      <c r="SIE319" s="1"/>
      <c r="SIF319" s="1"/>
      <c r="SIG319" s="1"/>
      <c r="SIH319" s="1"/>
      <c r="SII319" s="1"/>
      <c r="SIJ319" s="1"/>
      <c r="SIK319" s="1"/>
      <c r="SIL319" s="1"/>
      <c r="SIM319" s="1"/>
      <c r="SIN319" s="1"/>
      <c r="SIO319" s="1"/>
      <c r="SIP319" s="1"/>
      <c r="SIQ319" s="1"/>
      <c r="SIR319" s="1"/>
      <c r="SIS319" s="1"/>
      <c r="SIT319" s="1"/>
      <c r="SIU319" s="1"/>
      <c r="SIV319" s="1"/>
      <c r="SIW319" s="1"/>
      <c r="SIX319" s="1"/>
      <c r="SIY319" s="1"/>
      <c r="SIZ319" s="1"/>
      <c r="SJA319" s="1"/>
      <c r="SJB319" s="1"/>
      <c r="SJC319" s="1"/>
      <c r="SJD319" s="1"/>
      <c r="SJE319" s="1"/>
      <c r="SJF319" s="1"/>
      <c r="SJG319" s="1"/>
      <c r="SJH319" s="1"/>
      <c r="SJI319" s="1"/>
      <c r="SJJ319" s="1"/>
      <c r="SJK319" s="1"/>
      <c r="SJL319" s="1"/>
      <c r="SJM319" s="1"/>
      <c r="SJN319" s="1"/>
      <c r="SJO319" s="1"/>
      <c r="SJP319" s="1"/>
      <c r="SJQ319" s="1"/>
      <c r="SJR319" s="1"/>
      <c r="SJS319" s="1"/>
      <c r="SJT319" s="1"/>
      <c r="SJU319" s="1"/>
      <c r="SJV319" s="1"/>
      <c r="SJW319" s="1"/>
      <c r="SJX319" s="1"/>
      <c r="SJY319" s="1"/>
      <c r="SJZ319" s="1"/>
      <c r="SKA319" s="1"/>
      <c r="SKB319" s="1"/>
      <c r="SKC319" s="1"/>
      <c r="SKD319" s="1"/>
      <c r="SKE319" s="1"/>
      <c r="SKF319" s="1"/>
      <c r="SKG319" s="1"/>
      <c r="SKH319" s="1"/>
      <c r="SKI319" s="1"/>
      <c r="SKJ319" s="1"/>
      <c r="SKK319" s="1"/>
      <c r="SKL319" s="1"/>
      <c r="SKM319" s="1"/>
      <c r="SKN319" s="1"/>
      <c r="SKO319" s="1"/>
      <c r="SKP319" s="1"/>
      <c r="SKQ319" s="1"/>
      <c r="SKR319" s="1"/>
      <c r="SKS319" s="1"/>
      <c r="SKT319" s="1"/>
      <c r="SKU319" s="1"/>
      <c r="SKV319" s="1"/>
      <c r="SKW319" s="1"/>
      <c r="SKX319" s="1"/>
      <c r="SKY319" s="1"/>
      <c r="SKZ319" s="1"/>
      <c r="SLA319" s="1"/>
      <c r="SLB319" s="1"/>
      <c r="SLC319" s="1"/>
      <c r="SLD319" s="1"/>
      <c r="SLE319" s="1"/>
      <c r="SLF319" s="1"/>
      <c r="SLG319" s="1"/>
      <c r="SLH319" s="1"/>
      <c r="SLI319" s="1"/>
      <c r="SLJ319" s="1"/>
      <c r="SLK319" s="1"/>
      <c r="SLL319" s="1"/>
      <c r="SLM319" s="1"/>
      <c r="SLN319" s="1"/>
      <c r="SLO319" s="1"/>
      <c r="SLP319" s="1"/>
      <c r="SLQ319" s="1"/>
      <c r="SLR319" s="1"/>
      <c r="SLS319" s="1"/>
      <c r="SLT319" s="1"/>
      <c r="SLU319" s="1"/>
      <c r="SLV319" s="1"/>
      <c r="SLW319" s="1"/>
      <c r="SLX319" s="1"/>
      <c r="SLY319" s="1"/>
      <c r="SLZ319" s="1"/>
      <c r="SMA319" s="1"/>
      <c r="SMB319" s="1"/>
      <c r="SMC319" s="1"/>
      <c r="SMD319" s="1"/>
      <c r="SME319" s="1"/>
      <c r="SMF319" s="1"/>
      <c r="SMG319" s="1"/>
      <c r="SMH319" s="1"/>
      <c r="SMI319" s="1"/>
      <c r="SMJ319" s="1"/>
      <c r="SMK319" s="1"/>
      <c r="SML319" s="1"/>
      <c r="SMM319" s="1"/>
      <c r="SMN319" s="1"/>
      <c r="SMO319" s="1"/>
      <c r="SMP319" s="1"/>
      <c r="SMQ319" s="1"/>
      <c r="SMR319" s="1"/>
      <c r="SMS319" s="1"/>
      <c r="SMT319" s="1"/>
      <c r="SMU319" s="1"/>
      <c r="SMV319" s="1"/>
      <c r="SMW319" s="1"/>
      <c r="SMX319" s="1"/>
      <c r="SMY319" s="1"/>
      <c r="SMZ319" s="1"/>
      <c r="SNA319" s="1"/>
      <c r="SNB319" s="1"/>
      <c r="SNC319" s="1"/>
      <c r="SND319" s="1"/>
      <c r="SNE319" s="1"/>
      <c r="SNF319" s="1"/>
      <c r="SNG319" s="1"/>
      <c r="SNH319" s="1"/>
      <c r="SNI319" s="1"/>
      <c r="SNJ319" s="1"/>
      <c r="SNK319" s="1"/>
      <c r="SNL319" s="1"/>
      <c r="SNM319" s="1"/>
      <c r="SNN319" s="1"/>
      <c r="SNO319" s="1"/>
      <c r="SNP319" s="1"/>
      <c r="SNQ319" s="1"/>
      <c r="SNR319" s="1"/>
      <c r="SNS319" s="1"/>
      <c r="SNT319" s="1"/>
      <c r="SNU319" s="1"/>
      <c r="SNV319" s="1"/>
      <c r="SNW319" s="1"/>
      <c r="SNX319" s="1"/>
      <c r="SNY319" s="1"/>
      <c r="SNZ319" s="1"/>
      <c r="SOA319" s="1"/>
      <c r="SOB319" s="1"/>
      <c r="SOC319" s="1"/>
      <c r="SOD319" s="1"/>
      <c r="SOE319" s="1"/>
      <c r="SOF319" s="1"/>
      <c r="SOG319" s="1"/>
      <c r="SOH319" s="1"/>
      <c r="SOI319" s="1"/>
      <c r="SOJ319" s="1"/>
      <c r="SOK319" s="1"/>
      <c r="SOL319" s="1"/>
      <c r="SOM319" s="1"/>
      <c r="SON319" s="1"/>
      <c r="SOO319" s="1"/>
      <c r="SOP319" s="1"/>
      <c r="SOQ319" s="1"/>
      <c r="SOR319" s="1"/>
      <c r="SOS319" s="1"/>
      <c r="SOT319" s="1"/>
      <c r="SOU319" s="1"/>
      <c r="SOV319" s="1"/>
      <c r="SOW319" s="1"/>
      <c r="SOX319" s="1"/>
      <c r="SOY319" s="1"/>
      <c r="SOZ319" s="1"/>
      <c r="SPA319" s="1"/>
      <c r="SPB319" s="1"/>
      <c r="SPC319" s="1"/>
      <c r="SPD319" s="1"/>
      <c r="SPE319" s="1"/>
      <c r="SPF319" s="1"/>
      <c r="SPG319" s="1"/>
      <c r="SPH319" s="1"/>
      <c r="SPI319" s="1"/>
      <c r="SPJ319" s="1"/>
      <c r="SPK319" s="1"/>
      <c r="SPL319" s="1"/>
      <c r="SPM319" s="1"/>
      <c r="SPN319" s="1"/>
      <c r="SPO319" s="1"/>
      <c r="SPP319" s="1"/>
      <c r="SPQ319" s="1"/>
      <c r="SPR319" s="1"/>
      <c r="SPS319" s="1"/>
      <c r="SPT319" s="1"/>
      <c r="SPU319" s="1"/>
      <c r="SPV319" s="1"/>
      <c r="SPW319" s="1"/>
      <c r="SPX319" s="1"/>
      <c r="SPY319" s="1"/>
      <c r="SPZ319" s="1"/>
      <c r="SQA319" s="1"/>
      <c r="SQB319" s="1"/>
      <c r="SQC319" s="1"/>
      <c r="SQD319" s="1"/>
      <c r="SQE319" s="1"/>
      <c r="SQF319" s="1"/>
      <c r="SQG319" s="1"/>
      <c r="SQH319" s="1"/>
      <c r="SQI319" s="1"/>
      <c r="SQJ319" s="1"/>
      <c r="SQK319" s="1"/>
      <c r="SQL319" s="1"/>
      <c r="SQM319" s="1"/>
      <c r="SQN319" s="1"/>
      <c r="SQO319" s="1"/>
      <c r="SQP319" s="1"/>
      <c r="SQQ319" s="1"/>
      <c r="SQR319" s="1"/>
      <c r="SQS319" s="1"/>
      <c r="SQT319" s="1"/>
      <c r="SQU319" s="1"/>
      <c r="SQV319" s="1"/>
      <c r="SQW319" s="1"/>
      <c r="SQX319" s="1"/>
      <c r="SQY319" s="1"/>
      <c r="SQZ319" s="1"/>
      <c r="SRA319" s="1"/>
      <c r="SRB319" s="1"/>
      <c r="SRC319" s="1"/>
      <c r="SRD319" s="1"/>
      <c r="SRE319" s="1"/>
      <c r="SRF319" s="1"/>
      <c r="SRG319" s="1"/>
      <c r="SRH319" s="1"/>
      <c r="SRI319" s="1"/>
      <c r="SRJ319" s="1"/>
      <c r="SRK319" s="1"/>
      <c r="SRL319" s="1"/>
      <c r="SRM319" s="1"/>
      <c r="SRN319" s="1"/>
      <c r="SRO319" s="1"/>
      <c r="SRP319" s="1"/>
      <c r="SRQ319" s="1"/>
      <c r="SRR319" s="1"/>
      <c r="SRS319" s="1"/>
      <c r="SRT319" s="1"/>
      <c r="SRU319" s="1"/>
      <c r="SRV319" s="1"/>
      <c r="SRW319" s="1"/>
      <c r="SRX319" s="1"/>
      <c r="SRY319" s="1"/>
      <c r="SRZ319" s="1"/>
      <c r="SSA319" s="1"/>
      <c r="SSB319" s="1"/>
      <c r="SSC319" s="1"/>
      <c r="SSD319" s="1"/>
      <c r="SSE319" s="1"/>
      <c r="SSF319" s="1"/>
      <c r="SSG319" s="1"/>
      <c r="SSH319" s="1"/>
      <c r="SSI319" s="1"/>
      <c r="SSJ319" s="1"/>
      <c r="SSK319" s="1"/>
      <c r="SSL319" s="1"/>
      <c r="SSM319" s="1"/>
      <c r="SSN319" s="1"/>
      <c r="SSO319" s="1"/>
      <c r="SSP319" s="1"/>
      <c r="SSQ319" s="1"/>
      <c r="SSR319" s="1"/>
      <c r="SSS319" s="1"/>
      <c r="SST319" s="1"/>
      <c r="SSU319" s="1"/>
      <c r="SSV319" s="1"/>
      <c r="SSW319" s="1"/>
      <c r="SSX319" s="1"/>
      <c r="SSY319" s="1"/>
      <c r="SSZ319" s="1"/>
      <c r="STA319" s="1"/>
      <c r="STB319" s="1"/>
      <c r="STC319" s="1"/>
      <c r="STD319" s="1"/>
      <c r="STE319" s="1"/>
      <c r="STF319" s="1"/>
      <c r="STG319" s="1"/>
      <c r="STH319" s="1"/>
      <c r="STI319" s="1"/>
      <c r="STJ319" s="1"/>
      <c r="STK319" s="1"/>
      <c r="STL319" s="1"/>
      <c r="STM319" s="1"/>
      <c r="STN319" s="1"/>
      <c r="STO319" s="1"/>
      <c r="STP319" s="1"/>
      <c r="STQ319" s="1"/>
      <c r="STR319" s="1"/>
      <c r="STS319" s="1"/>
      <c r="STT319" s="1"/>
      <c r="STU319" s="1"/>
      <c r="STV319" s="1"/>
      <c r="STW319" s="1"/>
      <c r="STX319" s="1"/>
      <c r="STY319" s="1"/>
      <c r="STZ319" s="1"/>
      <c r="SUA319" s="1"/>
      <c r="SUB319" s="1"/>
      <c r="SUC319" s="1"/>
      <c r="SUD319" s="1"/>
      <c r="SUE319" s="1"/>
      <c r="SUF319" s="1"/>
      <c r="SUG319" s="1"/>
      <c r="SUH319" s="1"/>
      <c r="SUI319" s="1"/>
      <c r="SUJ319" s="1"/>
      <c r="SUK319" s="1"/>
      <c r="SUL319" s="1"/>
      <c r="SUM319" s="1"/>
      <c r="SUN319" s="1"/>
      <c r="SUO319" s="1"/>
      <c r="SUP319" s="1"/>
      <c r="SUQ319" s="1"/>
      <c r="SUR319" s="1"/>
      <c r="SUS319" s="1"/>
      <c r="SUT319" s="1"/>
      <c r="SUU319" s="1"/>
      <c r="SUV319" s="1"/>
      <c r="SUW319" s="1"/>
      <c r="SUX319" s="1"/>
      <c r="SUY319" s="1"/>
      <c r="SUZ319" s="1"/>
      <c r="SVA319" s="1"/>
      <c r="SVB319" s="1"/>
      <c r="SVC319" s="1"/>
      <c r="SVD319" s="1"/>
      <c r="SVE319" s="1"/>
      <c r="SVF319" s="1"/>
      <c r="SVG319" s="1"/>
      <c r="SVH319" s="1"/>
      <c r="SVI319" s="1"/>
      <c r="SVJ319" s="1"/>
      <c r="SVK319" s="1"/>
      <c r="SVL319" s="1"/>
      <c r="SVM319" s="1"/>
      <c r="SVN319" s="1"/>
      <c r="SVO319" s="1"/>
      <c r="SVP319" s="1"/>
      <c r="SVQ319" s="1"/>
      <c r="SVR319" s="1"/>
      <c r="SVS319" s="1"/>
      <c r="SVT319" s="1"/>
      <c r="SVU319" s="1"/>
      <c r="SVV319" s="1"/>
      <c r="SVW319" s="1"/>
      <c r="SVX319" s="1"/>
      <c r="SVY319" s="1"/>
      <c r="SVZ319" s="1"/>
      <c r="SWA319" s="1"/>
      <c r="SWB319" s="1"/>
      <c r="SWC319" s="1"/>
      <c r="SWD319" s="1"/>
      <c r="SWE319" s="1"/>
      <c r="SWF319" s="1"/>
      <c r="SWG319" s="1"/>
      <c r="SWH319" s="1"/>
      <c r="SWI319" s="1"/>
      <c r="SWJ319" s="1"/>
      <c r="SWK319" s="1"/>
      <c r="SWL319" s="1"/>
      <c r="SWM319" s="1"/>
      <c r="SWN319" s="1"/>
      <c r="SWO319" s="1"/>
      <c r="SWP319" s="1"/>
      <c r="SWQ319" s="1"/>
      <c r="SWR319" s="1"/>
      <c r="SWS319" s="1"/>
      <c r="SWT319" s="1"/>
      <c r="SWU319" s="1"/>
      <c r="SWV319" s="1"/>
      <c r="SWW319" s="1"/>
      <c r="SWX319" s="1"/>
      <c r="SWY319" s="1"/>
      <c r="SWZ319" s="1"/>
      <c r="SXA319" s="1"/>
      <c r="SXB319" s="1"/>
      <c r="SXC319" s="1"/>
      <c r="SXD319" s="1"/>
      <c r="SXE319" s="1"/>
      <c r="SXF319" s="1"/>
      <c r="SXG319" s="1"/>
      <c r="SXH319" s="1"/>
      <c r="SXI319" s="1"/>
      <c r="SXJ319" s="1"/>
      <c r="SXK319" s="1"/>
      <c r="SXL319" s="1"/>
      <c r="SXM319" s="1"/>
      <c r="SXN319" s="1"/>
      <c r="SXO319" s="1"/>
      <c r="SXP319" s="1"/>
      <c r="SXQ319" s="1"/>
      <c r="SXR319" s="1"/>
      <c r="SXS319" s="1"/>
      <c r="SXT319" s="1"/>
      <c r="SXU319" s="1"/>
      <c r="SXV319" s="1"/>
      <c r="SXW319" s="1"/>
      <c r="SXX319" s="1"/>
      <c r="SXY319" s="1"/>
      <c r="SXZ319" s="1"/>
      <c r="SYA319" s="1"/>
      <c r="SYB319" s="1"/>
      <c r="SYC319" s="1"/>
      <c r="SYD319" s="1"/>
      <c r="SYE319" s="1"/>
      <c r="SYF319" s="1"/>
      <c r="SYG319" s="1"/>
      <c r="SYH319" s="1"/>
      <c r="SYI319" s="1"/>
      <c r="SYJ319" s="1"/>
      <c r="SYK319" s="1"/>
      <c r="SYL319" s="1"/>
      <c r="SYM319" s="1"/>
      <c r="SYN319" s="1"/>
      <c r="SYO319" s="1"/>
      <c r="SYP319" s="1"/>
      <c r="SYQ319" s="1"/>
      <c r="SYR319" s="1"/>
      <c r="SYS319" s="1"/>
      <c r="SYT319" s="1"/>
      <c r="SYU319" s="1"/>
      <c r="SYV319" s="1"/>
      <c r="SYW319" s="1"/>
      <c r="SYX319" s="1"/>
      <c r="SYY319" s="1"/>
      <c r="SYZ319" s="1"/>
      <c r="SZA319" s="1"/>
      <c r="SZB319" s="1"/>
      <c r="SZC319" s="1"/>
      <c r="SZD319" s="1"/>
      <c r="SZE319" s="1"/>
      <c r="SZF319" s="1"/>
      <c r="SZG319" s="1"/>
      <c r="SZH319" s="1"/>
      <c r="SZI319" s="1"/>
      <c r="SZJ319" s="1"/>
      <c r="SZK319" s="1"/>
      <c r="SZL319" s="1"/>
      <c r="SZM319" s="1"/>
      <c r="SZN319" s="1"/>
      <c r="SZO319" s="1"/>
      <c r="SZP319" s="1"/>
      <c r="SZQ319" s="1"/>
      <c r="SZR319" s="1"/>
      <c r="SZS319" s="1"/>
      <c r="SZT319" s="1"/>
      <c r="SZU319" s="1"/>
      <c r="SZV319" s="1"/>
      <c r="SZW319" s="1"/>
      <c r="SZX319" s="1"/>
      <c r="SZY319" s="1"/>
      <c r="SZZ319" s="1"/>
      <c r="TAA319" s="1"/>
      <c r="TAB319" s="1"/>
      <c r="TAC319" s="1"/>
      <c r="TAD319" s="1"/>
      <c r="TAE319" s="1"/>
      <c r="TAF319" s="1"/>
      <c r="TAG319" s="1"/>
      <c r="TAH319" s="1"/>
      <c r="TAI319" s="1"/>
      <c r="TAJ319" s="1"/>
      <c r="TAK319" s="1"/>
      <c r="TAL319" s="1"/>
      <c r="TAM319" s="1"/>
      <c r="TAN319" s="1"/>
      <c r="TAO319" s="1"/>
      <c r="TAP319" s="1"/>
      <c r="TAQ319" s="1"/>
      <c r="TAR319" s="1"/>
      <c r="TAS319" s="1"/>
      <c r="TAT319" s="1"/>
      <c r="TAU319" s="1"/>
      <c r="TAV319" s="1"/>
      <c r="TAW319" s="1"/>
      <c r="TAX319" s="1"/>
      <c r="TAY319" s="1"/>
      <c r="TAZ319" s="1"/>
      <c r="TBA319" s="1"/>
      <c r="TBB319" s="1"/>
      <c r="TBC319" s="1"/>
      <c r="TBD319" s="1"/>
      <c r="TBE319" s="1"/>
      <c r="TBF319" s="1"/>
      <c r="TBG319" s="1"/>
      <c r="TBH319" s="1"/>
      <c r="TBI319" s="1"/>
      <c r="TBJ319" s="1"/>
      <c r="TBK319" s="1"/>
      <c r="TBL319" s="1"/>
      <c r="TBM319" s="1"/>
      <c r="TBN319" s="1"/>
      <c r="TBO319" s="1"/>
      <c r="TBP319" s="1"/>
      <c r="TBQ319" s="1"/>
      <c r="TBR319" s="1"/>
      <c r="TBS319" s="1"/>
      <c r="TBT319" s="1"/>
      <c r="TBU319" s="1"/>
      <c r="TBV319" s="1"/>
      <c r="TBW319" s="1"/>
      <c r="TBX319" s="1"/>
      <c r="TBY319" s="1"/>
      <c r="TBZ319" s="1"/>
      <c r="TCA319" s="1"/>
      <c r="TCB319" s="1"/>
      <c r="TCC319" s="1"/>
      <c r="TCD319" s="1"/>
      <c r="TCE319" s="1"/>
      <c r="TCF319" s="1"/>
      <c r="TCG319" s="1"/>
      <c r="TCH319" s="1"/>
      <c r="TCI319" s="1"/>
      <c r="TCJ319" s="1"/>
      <c r="TCK319" s="1"/>
      <c r="TCL319" s="1"/>
      <c r="TCM319" s="1"/>
      <c r="TCN319" s="1"/>
      <c r="TCO319" s="1"/>
      <c r="TCP319" s="1"/>
      <c r="TCQ319" s="1"/>
      <c r="TCR319" s="1"/>
      <c r="TCS319" s="1"/>
      <c r="TCT319" s="1"/>
      <c r="TCU319" s="1"/>
      <c r="TCV319" s="1"/>
      <c r="TCW319" s="1"/>
      <c r="TCX319" s="1"/>
      <c r="TCY319" s="1"/>
      <c r="TCZ319" s="1"/>
      <c r="TDA319" s="1"/>
      <c r="TDB319" s="1"/>
      <c r="TDC319" s="1"/>
      <c r="TDD319" s="1"/>
      <c r="TDE319" s="1"/>
      <c r="TDF319" s="1"/>
      <c r="TDG319" s="1"/>
      <c r="TDH319" s="1"/>
      <c r="TDI319" s="1"/>
      <c r="TDJ319" s="1"/>
      <c r="TDK319" s="1"/>
      <c r="TDL319" s="1"/>
      <c r="TDM319" s="1"/>
      <c r="TDN319" s="1"/>
      <c r="TDO319" s="1"/>
      <c r="TDP319" s="1"/>
      <c r="TDQ319" s="1"/>
      <c r="TDR319" s="1"/>
      <c r="TDS319" s="1"/>
      <c r="TDT319" s="1"/>
      <c r="TDU319" s="1"/>
      <c r="TDV319" s="1"/>
      <c r="TDW319" s="1"/>
      <c r="TDX319" s="1"/>
      <c r="TDY319" s="1"/>
      <c r="TDZ319" s="1"/>
      <c r="TEA319" s="1"/>
      <c r="TEB319" s="1"/>
      <c r="TEC319" s="1"/>
      <c r="TED319" s="1"/>
      <c r="TEE319" s="1"/>
      <c r="TEF319" s="1"/>
      <c r="TEG319" s="1"/>
      <c r="TEH319" s="1"/>
      <c r="TEI319" s="1"/>
      <c r="TEJ319" s="1"/>
      <c r="TEK319" s="1"/>
      <c r="TEL319" s="1"/>
      <c r="TEM319" s="1"/>
      <c r="TEN319" s="1"/>
      <c r="TEO319" s="1"/>
      <c r="TEP319" s="1"/>
      <c r="TEQ319" s="1"/>
      <c r="TER319" s="1"/>
      <c r="TES319" s="1"/>
      <c r="TET319" s="1"/>
      <c r="TEU319" s="1"/>
      <c r="TEV319" s="1"/>
      <c r="TEW319" s="1"/>
      <c r="TEX319" s="1"/>
      <c r="TEY319" s="1"/>
      <c r="TEZ319" s="1"/>
      <c r="TFA319" s="1"/>
      <c r="TFB319" s="1"/>
      <c r="TFC319" s="1"/>
      <c r="TFD319" s="1"/>
      <c r="TFE319" s="1"/>
      <c r="TFF319" s="1"/>
      <c r="TFG319" s="1"/>
      <c r="TFH319" s="1"/>
      <c r="TFI319" s="1"/>
      <c r="TFJ319" s="1"/>
      <c r="TFK319" s="1"/>
      <c r="TFL319" s="1"/>
      <c r="TFM319" s="1"/>
      <c r="TFN319" s="1"/>
      <c r="TFO319" s="1"/>
      <c r="TFP319" s="1"/>
      <c r="TFQ319" s="1"/>
      <c r="TFR319" s="1"/>
      <c r="TFS319" s="1"/>
      <c r="TFT319" s="1"/>
      <c r="TFU319" s="1"/>
      <c r="TFV319" s="1"/>
      <c r="TFW319" s="1"/>
      <c r="TFX319" s="1"/>
      <c r="TFY319" s="1"/>
      <c r="TFZ319" s="1"/>
      <c r="TGA319" s="1"/>
      <c r="TGB319" s="1"/>
      <c r="TGC319" s="1"/>
      <c r="TGD319" s="1"/>
      <c r="TGE319" s="1"/>
      <c r="TGF319" s="1"/>
      <c r="TGG319" s="1"/>
      <c r="TGH319" s="1"/>
      <c r="TGI319" s="1"/>
      <c r="TGJ319" s="1"/>
      <c r="TGK319" s="1"/>
      <c r="TGL319" s="1"/>
      <c r="TGM319" s="1"/>
      <c r="TGN319" s="1"/>
      <c r="TGO319" s="1"/>
      <c r="TGP319" s="1"/>
      <c r="TGQ319" s="1"/>
      <c r="TGR319" s="1"/>
      <c r="TGS319" s="1"/>
      <c r="TGT319" s="1"/>
      <c r="TGU319" s="1"/>
      <c r="TGV319" s="1"/>
      <c r="TGW319" s="1"/>
      <c r="TGX319" s="1"/>
      <c r="TGY319" s="1"/>
      <c r="TGZ319" s="1"/>
      <c r="THA319" s="1"/>
      <c r="THB319" s="1"/>
      <c r="THC319" s="1"/>
      <c r="THD319" s="1"/>
      <c r="THE319" s="1"/>
      <c r="THF319" s="1"/>
      <c r="THG319" s="1"/>
      <c r="THH319" s="1"/>
      <c r="THI319" s="1"/>
      <c r="THJ319" s="1"/>
      <c r="THK319" s="1"/>
      <c r="THL319" s="1"/>
      <c r="THM319" s="1"/>
      <c r="THN319" s="1"/>
      <c r="THO319" s="1"/>
      <c r="THP319" s="1"/>
      <c r="THQ319" s="1"/>
      <c r="THR319" s="1"/>
      <c r="THS319" s="1"/>
      <c r="THT319" s="1"/>
      <c r="THU319" s="1"/>
      <c r="THV319" s="1"/>
      <c r="THW319" s="1"/>
      <c r="THX319" s="1"/>
      <c r="THY319" s="1"/>
      <c r="THZ319" s="1"/>
      <c r="TIA319" s="1"/>
      <c r="TIB319" s="1"/>
      <c r="TIC319" s="1"/>
      <c r="TID319" s="1"/>
      <c r="TIE319" s="1"/>
      <c r="TIF319" s="1"/>
      <c r="TIG319" s="1"/>
      <c r="TIH319" s="1"/>
      <c r="TII319" s="1"/>
      <c r="TIJ319" s="1"/>
      <c r="TIK319" s="1"/>
      <c r="TIL319" s="1"/>
      <c r="TIM319" s="1"/>
      <c r="TIN319" s="1"/>
      <c r="TIO319" s="1"/>
      <c r="TIP319" s="1"/>
      <c r="TIQ319" s="1"/>
      <c r="TIR319" s="1"/>
      <c r="TIS319" s="1"/>
      <c r="TIT319" s="1"/>
      <c r="TIU319" s="1"/>
      <c r="TIV319" s="1"/>
      <c r="TIW319" s="1"/>
      <c r="TIX319" s="1"/>
      <c r="TIY319" s="1"/>
      <c r="TIZ319" s="1"/>
      <c r="TJA319" s="1"/>
      <c r="TJB319" s="1"/>
      <c r="TJC319" s="1"/>
      <c r="TJD319" s="1"/>
      <c r="TJE319" s="1"/>
      <c r="TJF319" s="1"/>
      <c r="TJG319" s="1"/>
      <c r="TJH319" s="1"/>
      <c r="TJI319" s="1"/>
      <c r="TJJ319" s="1"/>
      <c r="TJK319" s="1"/>
      <c r="TJL319" s="1"/>
      <c r="TJM319" s="1"/>
      <c r="TJN319" s="1"/>
      <c r="TJO319" s="1"/>
      <c r="TJP319" s="1"/>
      <c r="TJQ319" s="1"/>
      <c r="TJR319" s="1"/>
      <c r="TJS319" s="1"/>
      <c r="TJT319" s="1"/>
      <c r="TJU319" s="1"/>
      <c r="TJV319" s="1"/>
      <c r="TJW319" s="1"/>
      <c r="TJX319" s="1"/>
      <c r="TJY319" s="1"/>
      <c r="TJZ319" s="1"/>
      <c r="TKA319" s="1"/>
      <c r="TKB319" s="1"/>
      <c r="TKC319" s="1"/>
      <c r="TKD319" s="1"/>
      <c r="TKE319" s="1"/>
      <c r="TKF319" s="1"/>
      <c r="TKG319" s="1"/>
      <c r="TKH319" s="1"/>
      <c r="TKI319" s="1"/>
      <c r="TKJ319" s="1"/>
      <c r="TKK319" s="1"/>
      <c r="TKL319" s="1"/>
      <c r="TKM319" s="1"/>
      <c r="TKN319" s="1"/>
      <c r="TKO319" s="1"/>
      <c r="TKP319" s="1"/>
      <c r="TKQ319" s="1"/>
      <c r="TKR319" s="1"/>
      <c r="TKS319" s="1"/>
      <c r="TKT319" s="1"/>
      <c r="TKU319" s="1"/>
      <c r="TKV319" s="1"/>
      <c r="TKW319" s="1"/>
      <c r="TKX319" s="1"/>
      <c r="TKY319" s="1"/>
      <c r="TKZ319" s="1"/>
      <c r="TLA319" s="1"/>
      <c r="TLB319" s="1"/>
      <c r="TLC319" s="1"/>
      <c r="TLD319" s="1"/>
      <c r="TLE319" s="1"/>
      <c r="TLF319" s="1"/>
      <c r="TLG319" s="1"/>
      <c r="TLH319" s="1"/>
      <c r="TLI319" s="1"/>
      <c r="TLJ319" s="1"/>
      <c r="TLK319" s="1"/>
      <c r="TLL319" s="1"/>
      <c r="TLM319" s="1"/>
      <c r="TLN319" s="1"/>
      <c r="TLO319" s="1"/>
      <c r="TLP319" s="1"/>
      <c r="TLQ319" s="1"/>
      <c r="TLR319" s="1"/>
      <c r="TLS319" s="1"/>
      <c r="TLT319" s="1"/>
      <c r="TLU319" s="1"/>
      <c r="TLV319" s="1"/>
      <c r="TLW319" s="1"/>
      <c r="TLX319" s="1"/>
      <c r="TLY319" s="1"/>
      <c r="TLZ319" s="1"/>
      <c r="TMA319" s="1"/>
      <c r="TMB319" s="1"/>
      <c r="TMC319" s="1"/>
      <c r="TMD319" s="1"/>
      <c r="TME319" s="1"/>
      <c r="TMF319" s="1"/>
      <c r="TMG319" s="1"/>
      <c r="TMH319" s="1"/>
      <c r="TMI319" s="1"/>
      <c r="TMJ319" s="1"/>
      <c r="TMK319" s="1"/>
      <c r="TML319" s="1"/>
      <c r="TMM319" s="1"/>
      <c r="TMN319" s="1"/>
      <c r="TMO319" s="1"/>
      <c r="TMP319" s="1"/>
      <c r="TMQ319" s="1"/>
      <c r="TMR319" s="1"/>
      <c r="TMS319" s="1"/>
      <c r="TMT319" s="1"/>
      <c r="TMU319" s="1"/>
      <c r="TMV319" s="1"/>
      <c r="TMW319" s="1"/>
      <c r="TMX319" s="1"/>
      <c r="TMY319" s="1"/>
      <c r="TMZ319" s="1"/>
      <c r="TNA319" s="1"/>
      <c r="TNB319" s="1"/>
      <c r="TNC319" s="1"/>
      <c r="TND319" s="1"/>
      <c r="TNE319" s="1"/>
      <c r="TNF319" s="1"/>
      <c r="TNG319" s="1"/>
      <c r="TNH319" s="1"/>
      <c r="TNI319" s="1"/>
      <c r="TNJ319" s="1"/>
      <c r="TNK319" s="1"/>
      <c r="TNL319" s="1"/>
      <c r="TNM319" s="1"/>
      <c r="TNN319" s="1"/>
      <c r="TNO319" s="1"/>
      <c r="TNP319" s="1"/>
      <c r="TNQ319" s="1"/>
      <c r="TNR319" s="1"/>
      <c r="TNS319" s="1"/>
      <c r="TNT319" s="1"/>
      <c r="TNU319" s="1"/>
      <c r="TNV319" s="1"/>
      <c r="TNW319" s="1"/>
      <c r="TNX319" s="1"/>
      <c r="TNY319" s="1"/>
      <c r="TNZ319" s="1"/>
      <c r="TOA319" s="1"/>
      <c r="TOB319" s="1"/>
      <c r="TOC319" s="1"/>
      <c r="TOD319" s="1"/>
      <c r="TOE319" s="1"/>
      <c r="TOF319" s="1"/>
      <c r="TOG319" s="1"/>
      <c r="TOH319" s="1"/>
      <c r="TOI319" s="1"/>
      <c r="TOJ319" s="1"/>
      <c r="TOK319" s="1"/>
      <c r="TOL319" s="1"/>
      <c r="TOM319" s="1"/>
      <c r="TON319" s="1"/>
      <c r="TOO319" s="1"/>
      <c r="TOP319" s="1"/>
      <c r="TOQ319" s="1"/>
      <c r="TOR319" s="1"/>
      <c r="TOS319" s="1"/>
      <c r="TOT319" s="1"/>
      <c r="TOU319" s="1"/>
      <c r="TOV319" s="1"/>
      <c r="TOW319" s="1"/>
      <c r="TOX319" s="1"/>
      <c r="TOY319" s="1"/>
      <c r="TOZ319" s="1"/>
      <c r="TPA319" s="1"/>
      <c r="TPB319" s="1"/>
      <c r="TPC319" s="1"/>
      <c r="TPD319" s="1"/>
      <c r="TPE319" s="1"/>
      <c r="TPF319" s="1"/>
      <c r="TPG319" s="1"/>
      <c r="TPH319" s="1"/>
      <c r="TPI319" s="1"/>
      <c r="TPJ319" s="1"/>
      <c r="TPK319" s="1"/>
      <c r="TPL319" s="1"/>
      <c r="TPM319" s="1"/>
      <c r="TPN319" s="1"/>
      <c r="TPO319" s="1"/>
      <c r="TPP319" s="1"/>
      <c r="TPQ319" s="1"/>
      <c r="TPR319" s="1"/>
      <c r="TPS319" s="1"/>
      <c r="TPT319" s="1"/>
      <c r="TPU319" s="1"/>
      <c r="TPV319" s="1"/>
      <c r="TPW319" s="1"/>
      <c r="TPX319" s="1"/>
      <c r="TPY319" s="1"/>
      <c r="TPZ319" s="1"/>
      <c r="TQA319" s="1"/>
      <c r="TQB319" s="1"/>
      <c r="TQC319" s="1"/>
      <c r="TQD319" s="1"/>
      <c r="TQE319" s="1"/>
      <c r="TQF319" s="1"/>
      <c r="TQG319" s="1"/>
      <c r="TQH319" s="1"/>
      <c r="TQI319" s="1"/>
      <c r="TQJ319" s="1"/>
      <c r="TQK319" s="1"/>
      <c r="TQL319" s="1"/>
      <c r="TQM319" s="1"/>
      <c r="TQN319" s="1"/>
      <c r="TQO319" s="1"/>
      <c r="TQP319" s="1"/>
      <c r="TQQ319" s="1"/>
      <c r="TQR319" s="1"/>
      <c r="TQS319" s="1"/>
      <c r="TQT319" s="1"/>
      <c r="TQU319" s="1"/>
      <c r="TQV319" s="1"/>
      <c r="TQW319" s="1"/>
      <c r="TQX319" s="1"/>
      <c r="TQY319" s="1"/>
      <c r="TQZ319" s="1"/>
      <c r="TRA319" s="1"/>
      <c r="TRB319" s="1"/>
      <c r="TRC319" s="1"/>
      <c r="TRD319" s="1"/>
      <c r="TRE319" s="1"/>
      <c r="TRF319" s="1"/>
      <c r="TRG319" s="1"/>
      <c r="TRH319" s="1"/>
      <c r="TRI319" s="1"/>
      <c r="TRJ319" s="1"/>
      <c r="TRK319" s="1"/>
      <c r="TRL319" s="1"/>
      <c r="TRM319" s="1"/>
      <c r="TRN319" s="1"/>
      <c r="TRO319" s="1"/>
      <c r="TRP319" s="1"/>
      <c r="TRQ319" s="1"/>
      <c r="TRR319" s="1"/>
      <c r="TRS319" s="1"/>
      <c r="TRT319" s="1"/>
      <c r="TRU319" s="1"/>
      <c r="TRV319" s="1"/>
      <c r="TRW319" s="1"/>
      <c r="TRX319" s="1"/>
      <c r="TRY319" s="1"/>
      <c r="TRZ319" s="1"/>
      <c r="TSA319" s="1"/>
      <c r="TSB319" s="1"/>
      <c r="TSC319" s="1"/>
      <c r="TSD319" s="1"/>
      <c r="TSE319" s="1"/>
      <c r="TSF319" s="1"/>
      <c r="TSG319" s="1"/>
      <c r="TSH319" s="1"/>
      <c r="TSI319" s="1"/>
      <c r="TSJ319" s="1"/>
      <c r="TSK319" s="1"/>
      <c r="TSL319" s="1"/>
      <c r="TSM319" s="1"/>
      <c r="TSN319" s="1"/>
      <c r="TSO319" s="1"/>
      <c r="TSP319" s="1"/>
      <c r="TSQ319" s="1"/>
      <c r="TSR319" s="1"/>
      <c r="TSS319" s="1"/>
      <c r="TST319" s="1"/>
      <c r="TSU319" s="1"/>
      <c r="TSV319" s="1"/>
      <c r="TSW319" s="1"/>
      <c r="TSX319" s="1"/>
      <c r="TSY319" s="1"/>
      <c r="TSZ319" s="1"/>
      <c r="TTA319" s="1"/>
      <c r="TTB319" s="1"/>
      <c r="TTC319" s="1"/>
      <c r="TTD319" s="1"/>
      <c r="TTE319" s="1"/>
      <c r="TTF319" s="1"/>
      <c r="TTG319" s="1"/>
      <c r="TTH319" s="1"/>
      <c r="TTI319" s="1"/>
      <c r="TTJ319" s="1"/>
      <c r="TTK319" s="1"/>
      <c r="TTL319" s="1"/>
      <c r="TTM319" s="1"/>
      <c r="TTN319" s="1"/>
      <c r="TTO319" s="1"/>
      <c r="TTP319" s="1"/>
      <c r="TTQ319" s="1"/>
      <c r="TTR319" s="1"/>
      <c r="TTS319" s="1"/>
      <c r="TTT319" s="1"/>
      <c r="TTU319" s="1"/>
      <c r="TTV319" s="1"/>
      <c r="TTW319" s="1"/>
      <c r="TTX319" s="1"/>
      <c r="TTY319" s="1"/>
      <c r="TTZ319" s="1"/>
      <c r="TUA319" s="1"/>
      <c r="TUB319" s="1"/>
      <c r="TUC319" s="1"/>
      <c r="TUD319" s="1"/>
      <c r="TUE319" s="1"/>
      <c r="TUF319" s="1"/>
      <c r="TUG319" s="1"/>
      <c r="TUH319" s="1"/>
      <c r="TUI319" s="1"/>
      <c r="TUJ319" s="1"/>
      <c r="TUK319" s="1"/>
      <c r="TUL319" s="1"/>
      <c r="TUM319" s="1"/>
      <c r="TUN319" s="1"/>
      <c r="TUO319" s="1"/>
      <c r="TUP319" s="1"/>
      <c r="TUQ319" s="1"/>
      <c r="TUR319" s="1"/>
      <c r="TUS319" s="1"/>
      <c r="TUT319" s="1"/>
      <c r="TUU319" s="1"/>
      <c r="TUV319" s="1"/>
      <c r="TUW319" s="1"/>
      <c r="TUX319" s="1"/>
      <c r="TUY319" s="1"/>
      <c r="TUZ319" s="1"/>
      <c r="TVA319" s="1"/>
      <c r="TVB319" s="1"/>
      <c r="TVC319" s="1"/>
      <c r="TVD319" s="1"/>
      <c r="TVE319" s="1"/>
      <c r="TVF319" s="1"/>
      <c r="TVG319" s="1"/>
      <c r="TVH319" s="1"/>
      <c r="TVI319" s="1"/>
      <c r="TVJ319" s="1"/>
      <c r="TVK319" s="1"/>
      <c r="TVL319" s="1"/>
      <c r="TVM319" s="1"/>
      <c r="TVN319" s="1"/>
      <c r="TVO319" s="1"/>
      <c r="TVP319" s="1"/>
      <c r="TVQ319" s="1"/>
      <c r="TVR319" s="1"/>
      <c r="TVS319" s="1"/>
      <c r="TVT319" s="1"/>
      <c r="TVU319" s="1"/>
      <c r="TVV319" s="1"/>
      <c r="TVW319" s="1"/>
      <c r="TVX319" s="1"/>
      <c r="TVY319" s="1"/>
      <c r="TVZ319" s="1"/>
      <c r="TWA319" s="1"/>
      <c r="TWB319" s="1"/>
      <c r="TWC319" s="1"/>
      <c r="TWD319" s="1"/>
      <c r="TWE319" s="1"/>
      <c r="TWF319" s="1"/>
      <c r="TWG319" s="1"/>
      <c r="TWH319" s="1"/>
      <c r="TWI319" s="1"/>
      <c r="TWJ319" s="1"/>
      <c r="TWK319" s="1"/>
      <c r="TWL319" s="1"/>
      <c r="TWM319" s="1"/>
      <c r="TWN319" s="1"/>
      <c r="TWO319" s="1"/>
      <c r="TWP319" s="1"/>
      <c r="TWQ319" s="1"/>
      <c r="TWR319" s="1"/>
      <c r="TWS319" s="1"/>
      <c r="TWT319" s="1"/>
      <c r="TWU319" s="1"/>
      <c r="TWV319" s="1"/>
      <c r="TWW319" s="1"/>
      <c r="TWX319" s="1"/>
      <c r="TWY319" s="1"/>
      <c r="TWZ319" s="1"/>
      <c r="TXA319" s="1"/>
      <c r="TXB319" s="1"/>
      <c r="TXC319" s="1"/>
      <c r="TXD319" s="1"/>
      <c r="TXE319" s="1"/>
      <c r="TXF319" s="1"/>
      <c r="TXG319" s="1"/>
      <c r="TXH319" s="1"/>
      <c r="TXI319" s="1"/>
      <c r="TXJ319" s="1"/>
      <c r="TXK319" s="1"/>
      <c r="TXL319" s="1"/>
      <c r="TXM319" s="1"/>
      <c r="TXN319" s="1"/>
      <c r="TXO319" s="1"/>
      <c r="TXP319" s="1"/>
      <c r="TXQ319" s="1"/>
      <c r="TXR319" s="1"/>
      <c r="TXS319" s="1"/>
      <c r="TXT319" s="1"/>
      <c r="TXU319" s="1"/>
      <c r="TXV319" s="1"/>
      <c r="TXW319" s="1"/>
      <c r="TXX319" s="1"/>
      <c r="TXY319" s="1"/>
      <c r="TXZ319" s="1"/>
      <c r="TYA319" s="1"/>
      <c r="TYB319" s="1"/>
      <c r="TYC319" s="1"/>
      <c r="TYD319" s="1"/>
      <c r="TYE319" s="1"/>
      <c r="TYF319" s="1"/>
      <c r="TYG319" s="1"/>
      <c r="TYH319" s="1"/>
      <c r="TYI319" s="1"/>
      <c r="TYJ319" s="1"/>
      <c r="TYK319" s="1"/>
      <c r="TYL319" s="1"/>
      <c r="TYM319" s="1"/>
      <c r="TYN319" s="1"/>
      <c r="TYO319" s="1"/>
      <c r="TYP319" s="1"/>
      <c r="TYQ319" s="1"/>
      <c r="TYR319" s="1"/>
      <c r="TYS319" s="1"/>
      <c r="TYT319" s="1"/>
      <c r="TYU319" s="1"/>
      <c r="TYV319" s="1"/>
      <c r="TYW319" s="1"/>
      <c r="TYX319" s="1"/>
      <c r="TYY319" s="1"/>
      <c r="TYZ319" s="1"/>
      <c r="TZA319" s="1"/>
      <c r="TZB319" s="1"/>
      <c r="TZC319" s="1"/>
      <c r="TZD319" s="1"/>
      <c r="TZE319" s="1"/>
      <c r="TZF319" s="1"/>
      <c r="TZG319" s="1"/>
      <c r="TZH319" s="1"/>
      <c r="TZI319" s="1"/>
      <c r="TZJ319" s="1"/>
      <c r="TZK319" s="1"/>
      <c r="TZL319" s="1"/>
      <c r="TZM319" s="1"/>
      <c r="TZN319" s="1"/>
      <c r="TZO319" s="1"/>
      <c r="TZP319" s="1"/>
      <c r="TZQ319" s="1"/>
      <c r="TZR319" s="1"/>
      <c r="TZS319" s="1"/>
      <c r="TZT319" s="1"/>
      <c r="TZU319" s="1"/>
      <c r="TZV319" s="1"/>
      <c r="TZW319" s="1"/>
      <c r="TZX319" s="1"/>
      <c r="TZY319" s="1"/>
      <c r="TZZ319" s="1"/>
      <c r="UAA319" s="1"/>
      <c r="UAB319" s="1"/>
      <c r="UAC319" s="1"/>
      <c r="UAD319" s="1"/>
      <c r="UAE319" s="1"/>
      <c r="UAF319" s="1"/>
      <c r="UAG319" s="1"/>
      <c r="UAH319" s="1"/>
      <c r="UAI319" s="1"/>
      <c r="UAJ319" s="1"/>
      <c r="UAK319" s="1"/>
      <c r="UAL319" s="1"/>
      <c r="UAM319" s="1"/>
      <c r="UAN319" s="1"/>
      <c r="UAO319" s="1"/>
      <c r="UAP319" s="1"/>
      <c r="UAQ319" s="1"/>
      <c r="UAR319" s="1"/>
      <c r="UAS319" s="1"/>
      <c r="UAT319" s="1"/>
      <c r="UAU319" s="1"/>
      <c r="UAV319" s="1"/>
      <c r="UAW319" s="1"/>
      <c r="UAX319" s="1"/>
      <c r="UAY319" s="1"/>
      <c r="UAZ319" s="1"/>
      <c r="UBA319" s="1"/>
      <c r="UBB319" s="1"/>
      <c r="UBC319" s="1"/>
      <c r="UBD319" s="1"/>
      <c r="UBE319" s="1"/>
      <c r="UBF319" s="1"/>
      <c r="UBG319" s="1"/>
      <c r="UBH319" s="1"/>
      <c r="UBI319" s="1"/>
      <c r="UBJ319" s="1"/>
      <c r="UBK319" s="1"/>
      <c r="UBL319" s="1"/>
      <c r="UBM319" s="1"/>
      <c r="UBN319" s="1"/>
      <c r="UBO319" s="1"/>
      <c r="UBP319" s="1"/>
      <c r="UBQ319" s="1"/>
      <c r="UBR319" s="1"/>
      <c r="UBS319" s="1"/>
      <c r="UBT319" s="1"/>
      <c r="UBU319" s="1"/>
      <c r="UBV319" s="1"/>
      <c r="UBW319" s="1"/>
      <c r="UBX319" s="1"/>
      <c r="UBY319" s="1"/>
      <c r="UBZ319" s="1"/>
      <c r="UCA319" s="1"/>
      <c r="UCB319" s="1"/>
      <c r="UCC319" s="1"/>
      <c r="UCD319" s="1"/>
      <c r="UCE319" s="1"/>
      <c r="UCF319" s="1"/>
      <c r="UCG319" s="1"/>
      <c r="UCH319" s="1"/>
      <c r="UCI319" s="1"/>
      <c r="UCJ319" s="1"/>
      <c r="UCK319" s="1"/>
      <c r="UCL319" s="1"/>
      <c r="UCM319" s="1"/>
      <c r="UCN319" s="1"/>
      <c r="UCO319" s="1"/>
      <c r="UCP319" s="1"/>
      <c r="UCQ319" s="1"/>
      <c r="UCR319" s="1"/>
      <c r="UCS319" s="1"/>
      <c r="UCT319" s="1"/>
      <c r="UCU319" s="1"/>
      <c r="UCV319" s="1"/>
      <c r="UCW319" s="1"/>
      <c r="UCX319" s="1"/>
      <c r="UCY319" s="1"/>
      <c r="UCZ319" s="1"/>
      <c r="UDA319" s="1"/>
      <c r="UDB319" s="1"/>
      <c r="UDC319" s="1"/>
      <c r="UDD319" s="1"/>
      <c r="UDE319" s="1"/>
      <c r="UDF319" s="1"/>
      <c r="UDG319" s="1"/>
      <c r="UDH319" s="1"/>
      <c r="UDI319" s="1"/>
      <c r="UDJ319" s="1"/>
      <c r="UDK319" s="1"/>
      <c r="UDL319" s="1"/>
      <c r="UDM319" s="1"/>
      <c r="UDN319" s="1"/>
      <c r="UDO319" s="1"/>
      <c r="UDP319" s="1"/>
      <c r="UDQ319" s="1"/>
      <c r="UDR319" s="1"/>
      <c r="UDS319" s="1"/>
      <c r="UDT319" s="1"/>
      <c r="UDU319" s="1"/>
      <c r="UDV319" s="1"/>
      <c r="UDW319" s="1"/>
      <c r="UDX319" s="1"/>
      <c r="UDY319" s="1"/>
      <c r="UDZ319" s="1"/>
      <c r="UEA319" s="1"/>
      <c r="UEB319" s="1"/>
      <c r="UEC319" s="1"/>
      <c r="UED319" s="1"/>
      <c r="UEE319" s="1"/>
      <c r="UEF319" s="1"/>
      <c r="UEG319" s="1"/>
      <c r="UEH319" s="1"/>
      <c r="UEI319" s="1"/>
      <c r="UEJ319" s="1"/>
      <c r="UEK319" s="1"/>
      <c r="UEL319" s="1"/>
      <c r="UEM319" s="1"/>
      <c r="UEN319" s="1"/>
      <c r="UEO319" s="1"/>
      <c r="UEP319" s="1"/>
      <c r="UEQ319" s="1"/>
      <c r="UER319" s="1"/>
      <c r="UES319" s="1"/>
      <c r="UET319" s="1"/>
      <c r="UEU319" s="1"/>
      <c r="UEV319" s="1"/>
      <c r="UEW319" s="1"/>
      <c r="UEX319" s="1"/>
      <c r="UEY319" s="1"/>
      <c r="UEZ319" s="1"/>
      <c r="UFA319" s="1"/>
      <c r="UFB319" s="1"/>
      <c r="UFC319" s="1"/>
      <c r="UFD319" s="1"/>
      <c r="UFE319" s="1"/>
      <c r="UFF319" s="1"/>
      <c r="UFG319" s="1"/>
      <c r="UFH319" s="1"/>
      <c r="UFI319" s="1"/>
      <c r="UFJ319" s="1"/>
      <c r="UFK319" s="1"/>
      <c r="UFL319" s="1"/>
      <c r="UFM319" s="1"/>
      <c r="UFN319" s="1"/>
      <c r="UFO319" s="1"/>
      <c r="UFP319" s="1"/>
      <c r="UFQ319" s="1"/>
      <c r="UFR319" s="1"/>
      <c r="UFS319" s="1"/>
      <c r="UFT319" s="1"/>
      <c r="UFU319" s="1"/>
      <c r="UFV319" s="1"/>
      <c r="UFW319" s="1"/>
      <c r="UFX319" s="1"/>
      <c r="UFY319" s="1"/>
      <c r="UFZ319" s="1"/>
      <c r="UGA319" s="1"/>
      <c r="UGB319" s="1"/>
      <c r="UGC319" s="1"/>
      <c r="UGD319" s="1"/>
      <c r="UGE319" s="1"/>
      <c r="UGF319" s="1"/>
      <c r="UGG319" s="1"/>
      <c r="UGH319" s="1"/>
      <c r="UGI319" s="1"/>
      <c r="UGJ319" s="1"/>
      <c r="UGK319" s="1"/>
      <c r="UGL319" s="1"/>
      <c r="UGM319" s="1"/>
      <c r="UGN319" s="1"/>
      <c r="UGO319" s="1"/>
      <c r="UGP319" s="1"/>
      <c r="UGQ319" s="1"/>
      <c r="UGR319" s="1"/>
      <c r="UGS319" s="1"/>
      <c r="UGT319" s="1"/>
      <c r="UGU319" s="1"/>
      <c r="UGV319" s="1"/>
      <c r="UGW319" s="1"/>
      <c r="UGX319" s="1"/>
      <c r="UGY319" s="1"/>
      <c r="UGZ319" s="1"/>
      <c r="UHA319" s="1"/>
      <c r="UHB319" s="1"/>
      <c r="UHC319" s="1"/>
      <c r="UHD319" s="1"/>
      <c r="UHE319" s="1"/>
      <c r="UHF319" s="1"/>
      <c r="UHG319" s="1"/>
      <c r="UHH319" s="1"/>
      <c r="UHI319" s="1"/>
      <c r="UHJ319" s="1"/>
      <c r="UHK319" s="1"/>
      <c r="UHL319" s="1"/>
      <c r="UHM319" s="1"/>
      <c r="UHN319" s="1"/>
      <c r="UHO319" s="1"/>
      <c r="UHP319" s="1"/>
      <c r="UHQ319" s="1"/>
      <c r="UHR319" s="1"/>
      <c r="UHS319" s="1"/>
      <c r="UHT319" s="1"/>
      <c r="UHU319" s="1"/>
      <c r="UHV319" s="1"/>
      <c r="UHW319" s="1"/>
      <c r="UHX319" s="1"/>
      <c r="UHY319" s="1"/>
      <c r="UHZ319" s="1"/>
      <c r="UIA319" s="1"/>
      <c r="UIB319" s="1"/>
      <c r="UIC319" s="1"/>
      <c r="UID319" s="1"/>
      <c r="UIE319" s="1"/>
      <c r="UIF319" s="1"/>
      <c r="UIG319" s="1"/>
      <c r="UIH319" s="1"/>
      <c r="UII319" s="1"/>
      <c r="UIJ319" s="1"/>
      <c r="UIK319" s="1"/>
      <c r="UIL319" s="1"/>
      <c r="UIM319" s="1"/>
      <c r="UIN319" s="1"/>
      <c r="UIO319" s="1"/>
      <c r="UIP319" s="1"/>
      <c r="UIQ319" s="1"/>
      <c r="UIR319" s="1"/>
      <c r="UIS319" s="1"/>
      <c r="UIT319" s="1"/>
      <c r="UIU319" s="1"/>
      <c r="UIV319" s="1"/>
      <c r="UIW319" s="1"/>
      <c r="UIX319" s="1"/>
      <c r="UIY319" s="1"/>
      <c r="UIZ319" s="1"/>
      <c r="UJA319" s="1"/>
      <c r="UJB319" s="1"/>
      <c r="UJC319" s="1"/>
      <c r="UJD319" s="1"/>
      <c r="UJE319" s="1"/>
      <c r="UJF319" s="1"/>
      <c r="UJG319" s="1"/>
      <c r="UJH319" s="1"/>
      <c r="UJI319" s="1"/>
      <c r="UJJ319" s="1"/>
      <c r="UJK319" s="1"/>
      <c r="UJL319" s="1"/>
      <c r="UJM319" s="1"/>
      <c r="UJN319" s="1"/>
      <c r="UJO319" s="1"/>
      <c r="UJP319" s="1"/>
      <c r="UJQ319" s="1"/>
      <c r="UJR319" s="1"/>
      <c r="UJS319" s="1"/>
      <c r="UJT319" s="1"/>
      <c r="UJU319" s="1"/>
      <c r="UJV319" s="1"/>
      <c r="UJW319" s="1"/>
      <c r="UJX319" s="1"/>
      <c r="UJY319" s="1"/>
      <c r="UJZ319" s="1"/>
      <c r="UKA319" s="1"/>
      <c r="UKB319" s="1"/>
      <c r="UKC319" s="1"/>
      <c r="UKD319" s="1"/>
      <c r="UKE319" s="1"/>
      <c r="UKF319" s="1"/>
      <c r="UKG319" s="1"/>
      <c r="UKH319" s="1"/>
      <c r="UKI319" s="1"/>
      <c r="UKJ319" s="1"/>
      <c r="UKK319" s="1"/>
      <c r="UKL319" s="1"/>
      <c r="UKM319" s="1"/>
      <c r="UKN319" s="1"/>
      <c r="UKO319" s="1"/>
      <c r="UKP319" s="1"/>
      <c r="UKQ319" s="1"/>
      <c r="UKR319" s="1"/>
      <c r="UKS319" s="1"/>
      <c r="UKT319" s="1"/>
      <c r="UKU319" s="1"/>
      <c r="UKV319" s="1"/>
      <c r="UKW319" s="1"/>
      <c r="UKX319" s="1"/>
      <c r="UKY319" s="1"/>
      <c r="UKZ319" s="1"/>
      <c r="ULA319" s="1"/>
      <c r="ULB319" s="1"/>
      <c r="ULC319" s="1"/>
      <c r="ULD319" s="1"/>
      <c r="ULE319" s="1"/>
      <c r="ULF319" s="1"/>
      <c r="ULG319" s="1"/>
      <c r="ULH319" s="1"/>
      <c r="ULI319" s="1"/>
      <c r="ULJ319" s="1"/>
      <c r="ULK319" s="1"/>
      <c r="ULL319" s="1"/>
      <c r="ULM319" s="1"/>
      <c r="ULN319" s="1"/>
      <c r="ULO319" s="1"/>
      <c r="ULP319" s="1"/>
      <c r="ULQ319" s="1"/>
      <c r="ULR319" s="1"/>
      <c r="ULS319" s="1"/>
      <c r="ULT319" s="1"/>
      <c r="ULU319" s="1"/>
      <c r="ULV319" s="1"/>
      <c r="ULW319" s="1"/>
      <c r="ULX319" s="1"/>
      <c r="ULY319" s="1"/>
      <c r="ULZ319" s="1"/>
      <c r="UMA319" s="1"/>
      <c r="UMB319" s="1"/>
      <c r="UMC319" s="1"/>
      <c r="UMD319" s="1"/>
      <c r="UME319" s="1"/>
      <c r="UMF319" s="1"/>
      <c r="UMG319" s="1"/>
      <c r="UMH319" s="1"/>
      <c r="UMI319" s="1"/>
      <c r="UMJ319" s="1"/>
      <c r="UMK319" s="1"/>
      <c r="UML319" s="1"/>
      <c r="UMM319" s="1"/>
      <c r="UMN319" s="1"/>
      <c r="UMO319" s="1"/>
      <c r="UMP319" s="1"/>
      <c r="UMQ319" s="1"/>
      <c r="UMR319" s="1"/>
      <c r="UMS319" s="1"/>
      <c r="UMT319" s="1"/>
      <c r="UMU319" s="1"/>
      <c r="UMV319" s="1"/>
      <c r="UMW319" s="1"/>
      <c r="UMX319" s="1"/>
      <c r="UMY319" s="1"/>
      <c r="UMZ319" s="1"/>
      <c r="UNA319" s="1"/>
      <c r="UNB319" s="1"/>
      <c r="UNC319" s="1"/>
      <c r="UND319" s="1"/>
      <c r="UNE319" s="1"/>
      <c r="UNF319" s="1"/>
      <c r="UNG319" s="1"/>
      <c r="UNH319" s="1"/>
      <c r="UNI319" s="1"/>
      <c r="UNJ319" s="1"/>
      <c r="UNK319" s="1"/>
      <c r="UNL319" s="1"/>
      <c r="UNM319" s="1"/>
      <c r="UNN319" s="1"/>
      <c r="UNO319" s="1"/>
      <c r="UNP319" s="1"/>
      <c r="UNQ319" s="1"/>
      <c r="UNR319" s="1"/>
      <c r="UNS319" s="1"/>
      <c r="UNT319" s="1"/>
      <c r="UNU319" s="1"/>
      <c r="UNV319" s="1"/>
      <c r="UNW319" s="1"/>
      <c r="UNX319" s="1"/>
      <c r="UNY319" s="1"/>
      <c r="UNZ319" s="1"/>
      <c r="UOA319" s="1"/>
      <c r="UOB319" s="1"/>
      <c r="UOC319" s="1"/>
      <c r="UOD319" s="1"/>
      <c r="UOE319" s="1"/>
      <c r="UOF319" s="1"/>
      <c r="UOG319" s="1"/>
      <c r="UOH319" s="1"/>
      <c r="UOI319" s="1"/>
      <c r="UOJ319" s="1"/>
      <c r="UOK319" s="1"/>
      <c r="UOL319" s="1"/>
      <c r="UOM319" s="1"/>
      <c r="UON319" s="1"/>
      <c r="UOO319" s="1"/>
      <c r="UOP319" s="1"/>
      <c r="UOQ319" s="1"/>
      <c r="UOR319" s="1"/>
      <c r="UOS319" s="1"/>
      <c r="UOT319" s="1"/>
      <c r="UOU319" s="1"/>
      <c r="UOV319" s="1"/>
      <c r="UOW319" s="1"/>
      <c r="UOX319" s="1"/>
      <c r="UOY319" s="1"/>
      <c r="UOZ319" s="1"/>
      <c r="UPA319" s="1"/>
      <c r="UPB319" s="1"/>
      <c r="UPC319" s="1"/>
      <c r="UPD319" s="1"/>
      <c r="UPE319" s="1"/>
      <c r="UPF319" s="1"/>
      <c r="UPG319" s="1"/>
      <c r="UPH319" s="1"/>
      <c r="UPI319" s="1"/>
      <c r="UPJ319" s="1"/>
      <c r="UPK319" s="1"/>
      <c r="UPL319" s="1"/>
      <c r="UPM319" s="1"/>
      <c r="UPN319" s="1"/>
      <c r="UPO319" s="1"/>
      <c r="UPP319" s="1"/>
      <c r="UPQ319" s="1"/>
      <c r="UPR319" s="1"/>
      <c r="UPS319" s="1"/>
      <c r="UPT319" s="1"/>
      <c r="UPU319" s="1"/>
      <c r="UPV319" s="1"/>
      <c r="UPW319" s="1"/>
      <c r="UPX319" s="1"/>
      <c r="UPY319" s="1"/>
      <c r="UPZ319" s="1"/>
      <c r="UQA319" s="1"/>
      <c r="UQB319" s="1"/>
      <c r="UQC319" s="1"/>
      <c r="UQD319" s="1"/>
      <c r="UQE319" s="1"/>
      <c r="UQF319" s="1"/>
      <c r="UQG319" s="1"/>
      <c r="UQH319" s="1"/>
      <c r="UQI319" s="1"/>
      <c r="UQJ319" s="1"/>
      <c r="UQK319" s="1"/>
      <c r="UQL319" s="1"/>
      <c r="UQM319" s="1"/>
      <c r="UQN319" s="1"/>
      <c r="UQO319" s="1"/>
      <c r="UQP319" s="1"/>
      <c r="UQQ319" s="1"/>
      <c r="UQR319" s="1"/>
      <c r="UQS319" s="1"/>
      <c r="UQT319" s="1"/>
      <c r="UQU319" s="1"/>
      <c r="UQV319" s="1"/>
      <c r="UQW319" s="1"/>
      <c r="UQX319" s="1"/>
      <c r="UQY319" s="1"/>
      <c r="UQZ319" s="1"/>
      <c r="URA319" s="1"/>
      <c r="URB319" s="1"/>
      <c r="URC319" s="1"/>
      <c r="URD319" s="1"/>
      <c r="URE319" s="1"/>
      <c r="URF319" s="1"/>
      <c r="URG319" s="1"/>
      <c r="URH319" s="1"/>
      <c r="URI319" s="1"/>
      <c r="URJ319" s="1"/>
      <c r="URK319" s="1"/>
      <c r="URL319" s="1"/>
      <c r="URM319" s="1"/>
      <c r="URN319" s="1"/>
      <c r="URO319" s="1"/>
      <c r="URP319" s="1"/>
      <c r="URQ319" s="1"/>
      <c r="URR319" s="1"/>
      <c r="URS319" s="1"/>
      <c r="URT319" s="1"/>
      <c r="URU319" s="1"/>
      <c r="URV319" s="1"/>
      <c r="URW319" s="1"/>
      <c r="URX319" s="1"/>
      <c r="URY319" s="1"/>
      <c r="URZ319" s="1"/>
      <c r="USA319" s="1"/>
      <c r="USB319" s="1"/>
      <c r="USC319" s="1"/>
      <c r="USD319" s="1"/>
      <c r="USE319" s="1"/>
      <c r="USF319" s="1"/>
      <c r="USG319" s="1"/>
      <c r="USH319" s="1"/>
      <c r="USI319" s="1"/>
      <c r="USJ319" s="1"/>
      <c r="USK319" s="1"/>
      <c r="USL319" s="1"/>
      <c r="USM319" s="1"/>
      <c r="USN319" s="1"/>
      <c r="USO319" s="1"/>
      <c r="USP319" s="1"/>
      <c r="USQ319" s="1"/>
      <c r="USR319" s="1"/>
      <c r="USS319" s="1"/>
      <c r="UST319" s="1"/>
      <c r="USU319" s="1"/>
      <c r="USV319" s="1"/>
      <c r="USW319" s="1"/>
      <c r="USX319" s="1"/>
      <c r="USY319" s="1"/>
      <c r="USZ319" s="1"/>
      <c r="UTA319" s="1"/>
      <c r="UTB319" s="1"/>
      <c r="UTC319" s="1"/>
      <c r="UTD319" s="1"/>
      <c r="UTE319" s="1"/>
      <c r="UTF319" s="1"/>
      <c r="UTG319" s="1"/>
      <c r="UTH319" s="1"/>
      <c r="UTI319" s="1"/>
      <c r="UTJ319" s="1"/>
      <c r="UTK319" s="1"/>
      <c r="UTL319" s="1"/>
      <c r="UTM319" s="1"/>
      <c r="UTN319" s="1"/>
      <c r="UTO319" s="1"/>
      <c r="UTP319" s="1"/>
      <c r="UTQ319" s="1"/>
      <c r="UTR319" s="1"/>
      <c r="UTS319" s="1"/>
      <c r="UTT319" s="1"/>
      <c r="UTU319" s="1"/>
      <c r="UTV319" s="1"/>
      <c r="UTW319" s="1"/>
      <c r="UTX319" s="1"/>
      <c r="UTY319" s="1"/>
      <c r="UTZ319" s="1"/>
      <c r="UUA319" s="1"/>
      <c r="UUB319" s="1"/>
      <c r="UUC319" s="1"/>
      <c r="UUD319" s="1"/>
      <c r="UUE319" s="1"/>
      <c r="UUF319" s="1"/>
      <c r="UUG319" s="1"/>
      <c r="UUH319" s="1"/>
      <c r="UUI319" s="1"/>
      <c r="UUJ319" s="1"/>
      <c r="UUK319" s="1"/>
      <c r="UUL319" s="1"/>
      <c r="UUM319" s="1"/>
      <c r="UUN319" s="1"/>
      <c r="UUO319" s="1"/>
      <c r="UUP319" s="1"/>
      <c r="UUQ319" s="1"/>
      <c r="UUR319" s="1"/>
      <c r="UUS319" s="1"/>
      <c r="UUT319" s="1"/>
      <c r="UUU319" s="1"/>
      <c r="UUV319" s="1"/>
      <c r="UUW319" s="1"/>
      <c r="UUX319" s="1"/>
      <c r="UUY319" s="1"/>
      <c r="UUZ319" s="1"/>
      <c r="UVA319" s="1"/>
      <c r="UVB319" s="1"/>
      <c r="UVC319" s="1"/>
      <c r="UVD319" s="1"/>
      <c r="UVE319" s="1"/>
      <c r="UVF319" s="1"/>
      <c r="UVG319" s="1"/>
      <c r="UVH319" s="1"/>
      <c r="UVI319" s="1"/>
      <c r="UVJ319" s="1"/>
      <c r="UVK319" s="1"/>
      <c r="UVL319" s="1"/>
      <c r="UVM319" s="1"/>
      <c r="UVN319" s="1"/>
      <c r="UVO319" s="1"/>
      <c r="UVP319" s="1"/>
      <c r="UVQ319" s="1"/>
      <c r="UVR319" s="1"/>
      <c r="UVS319" s="1"/>
      <c r="UVT319" s="1"/>
      <c r="UVU319" s="1"/>
      <c r="UVV319" s="1"/>
      <c r="UVW319" s="1"/>
      <c r="UVX319" s="1"/>
      <c r="UVY319" s="1"/>
      <c r="UVZ319" s="1"/>
      <c r="UWA319" s="1"/>
      <c r="UWB319" s="1"/>
      <c r="UWC319" s="1"/>
      <c r="UWD319" s="1"/>
      <c r="UWE319" s="1"/>
      <c r="UWF319" s="1"/>
      <c r="UWG319" s="1"/>
      <c r="UWH319" s="1"/>
      <c r="UWI319" s="1"/>
      <c r="UWJ319" s="1"/>
      <c r="UWK319" s="1"/>
      <c r="UWL319" s="1"/>
      <c r="UWM319" s="1"/>
      <c r="UWN319" s="1"/>
      <c r="UWO319" s="1"/>
      <c r="UWP319" s="1"/>
      <c r="UWQ319" s="1"/>
      <c r="UWR319" s="1"/>
      <c r="UWS319" s="1"/>
      <c r="UWT319" s="1"/>
      <c r="UWU319" s="1"/>
      <c r="UWV319" s="1"/>
      <c r="UWW319" s="1"/>
      <c r="UWX319" s="1"/>
      <c r="UWY319" s="1"/>
      <c r="UWZ319" s="1"/>
      <c r="UXA319" s="1"/>
      <c r="UXB319" s="1"/>
      <c r="UXC319" s="1"/>
      <c r="UXD319" s="1"/>
      <c r="UXE319" s="1"/>
      <c r="UXF319" s="1"/>
      <c r="UXG319" s="1"/>
      <c r="UXH319" s="1"/>
      <c r="UXI319" s="1"/>
      <c r="UXJ319" s="1"/>
      <c r="UXK319" s="1"/>
      <c r="UXL319" s="1"/>
      <c r="UXM319" s="1"/>
      <c r="UXN319" s="1"/>
      <c r="UXO319" s="1"/>
      <c r="UXP319" s="1"/>
      <c r="UXQ319" s="1"/>
      <c r="UXR319" s="1"/>
      <c r="UXS319" s="1"/>
      <c r="UXT319" s="1"/>
      <c r="UXU319" s="1"/>
      <c r="UXV319" s="1"/>
      <c r="UXW319" s="1"/>
      <c r="UXX319" s="1"/>
      <c r="UXY319" s="1"/>
      <c r="UXZ319" s="1"/>
      <c r="UYA319" s="1"/>
      <c r="UYB319" s="1"/>
      <c r="UYC319" s="1"/>
      <c r="UYD319" s="1"/>
      <c r="UYE319" s="1"/>
      <c r="UYF319" s="1"/>
      <c r="UYG319" s="1"/>
      <c r="UYH319" s="1"/>
      <c r="UYI319" s="1"/>
      <c r="UYJ319" s="1"/>
      <c r="UYK319" s="1"/>
      <c r="UYL319" s="1"/>
      <c r="UYM319" s="1"/>
      <c r="UYN319" s="1"/>
      <c r="UYO319" s="1"/>
      <c r="UYP319" s="1"/>
      <c r="UYQ319" s="1"/>
      <c r="UYR319" s="1"/>
      <c r="UYS319" s="1"/>
      <c r="UYT319" s="1"/>
      <c r="UYU319" s="1"/>
      <c r="UYV319" s="1"/>
      <c r="UYW319" s="1"/>
      <c r="UYX319" s="1"/>
      <c r="UYY319" s="1"/>
      <c r="UYZ319" s="1"/>
      <c r="UZA319" s="1"/>
      <c r="UZB319" s="1"/>
      <c r="UZC319" s="1"/>
      <c r="UZD319" s="1"/>
      <c r="UZE319" s="1"/>
      <c r="UZF319" s="1"/>
      <c r="UZG319" s="1"/>
      <c r="UZH319" s="1"/>
      <c r="UZI319" s="1"/>
      <c r="UZJ319" s="1"/>
      <c r="UZK319" s="1"/>
      <c r="UZL319" s="1"/>
      <c r="UZM319" s="1"/>
      <c r="UZN319" s="1"/>
      <c r="UZO319" s="1"/>
      <c r="UZP319" s="1"/>
      <c r="UZQ319" s="1"/>
      <c r="UZR319" s="1"/>
      <c r="UZS319" s="1"/>
      <c r="UZT319" s="1"/>
      <c r="UZU319" s="1"/>
      <c r="UZV319" s="1"/>
      <c r="UZW319" s="1"/>
      <c r="UZX319" s="1"/>
      <c r="UZY319" s="1"/>
      <c r="UZZ319" s="1"/>
      <c r="VAA319" s="1"/>
      <c r="VAB319" s="1"/>
      <c r="VAC319" s="1"/>
      <c r="VAD319" s="1"/>
      <c r="VAE319" s="1"/>
      <c r="VAF319" s="1"/>
      <c r="VAG319" s="1"/>
      <c r="VAH319" s="1"/>
      <c r="VAI319" s="1"/>
      <c r="VAJ319" s="1"/>
      <c r="VAK319" s="1"/>
      <c r="VAL319" s="1"/>
      <c r="VAM319" s="1"/>
      <c r="VAN319" s="1"/>
      <c r="VAO319" s="1"/>
      <c r="VAP319" s="1"/>
      <c r="VAQ319" s="1"/>
      <c r="VAR319" s="1"/>
      <c r="VAS319" s="1"/>
      <c r="VAT319" s="1"/>
      <c r="VAU319" s="1"/>
      <c r="VAV319" s="1"/>
      <c r="VAW319" s="1"/>
      <c r="VAX319" s="1"/>
      <c r="VAY319" s="1"/>
      <c r="VAZ319" s="1"/>
      <c r="VBA319" s="1"/>
      <c r="VBB319" s="1"/>
      <c r="VBC319" s="1"/>
      <c r="VBD319" s="1"/>
      <c r="VBE319" s="1"/>
      <c r="VBF319" s="1"/>
      <c r="VBG319" s="1"/>
      <c r="VBH319" s="1"/>
      <c r="VBI319" s="1"/>
      <c r="VBJ319" s="1"/>
      <c r="VBK319" s="1"/>
      <c r="VBL319" s="1"/>
      <c r="VBM319" s="1"/>
      <c r="VBN319" s="1"/>
      <c r="VBO319" s="1"/>
      <c r="VBP319" s="1"/>
      <c r="VBQ319" s="1"/>
      <c r="VBR319" s="1"/>
      <c r="VBS319" s="1"/>
      <c r="VBT319" s="1"/>
      <c r="VBU319" s="1"/>
      <c r="VBV319" s="1"/>
      <c r="VBW319" s="1"/>
      <c r="VBX319" s="1"/>
      <c r="VBY319" s="1"/>
      <c r="VBZ319" s="1"/>
      <c r="VCA319" s="1"/>
      <c r="VCB319" s="1"/>
      <c r="VCC319" s="1"/>
      <c r="VCD319" s="1"/>
      <c r="VCE319" s="1"/>
      <c r="VCF319" s="1"/>
      <c r="VCG319" s="1"/>
      <c r="VCH319" s="1"/>
      <c r="VCI319" s="1"/>
      <c r="VCJ319" s="1"/>
      <c r="VCK319" s="1"/>
      <c r="VCL319" s="1"/>
      <c r="VCM319" s="1"/>
      <c r="VCN319" s="1"/>
      <c r="VCO319" s="1"/>
      <c r="VCP319" s="1"/>
      <c r="VCQ319" s="1"/>
      <c r="VCR319" s="1"/>
      <c r="VCS319" s="1"/>
      <c r="VCT319" s="1"/>
      <c r="VCU319" s="1"/>
      <c r="VCV319" s="1"/>
      <c r="VCW319" s="1"/>
      <c r="VCX319" s="1"/>
      <c r="VCY319" s="1"/>
      <c r="VCZ319" s="1"/>
      <c r="VDA319" s="1"/>
      <c r="VDB319" s="1"/>
      <c r="VDC319" s="1"/>
      <c r="VDD319" s="1"/>
      <c r="VDE319" s="1"/>
      <c r="VDF319" s="1"/>
      <c r="VDG319" s="1"/>
      <c r="VDH319" s="1"/>
      <c r="VDI319" s="1"/>
      <c r="VDJ319" s="1"/>
      <c r="VDK319" s="1"/>
      <c r="VDL319" s="1"/>
      <c r="VDM319" s="1"/>
      <c r="VDN319" s="1"/>
      <c r="VDO319" s="1"/>
      <c r="VDP319" s="1"/>
      <c r="VDQ319" s="1"/>
      <c r="VDR319" s="1"/>
      <c r="VDS319" s="1"/>
      <c r="VDT319" s="1"/>
      <c r="VDU319" s="1"/>
      <c r="VDV319" s="1"/>
      <c r="VDW319" s="1"/>
      <c r="VDX319" s="1"/>
      <c r="VDY319" s="1"/>
      <c r="VDZ319" s="1"/>
      <c r="VEA319" s="1"/>
      <c r="VEB319" s="1"/>
      <c r="VEC319" s="1"/>
      <c r="VED319" s="1"/>
      <c r="VEE319" s="1"/>
      <c r="VEF319" s="1"/>
      <c r="VEG319" s="1"/>
      <c r="VEH319" s="1"/>
      <c r="VEI319" s="1"/>
      <c r="VEJ319" s="1"/>
      <c r="VEK319" s="1"/>
      <c r="VEL319" s="1"/>
      <c r="VEM319" s="1"/>
      <c r="VEN319" s="1"/>
      <c r="VEO319" s="1"/>
      <c r="VEP319" s="1"/>
      <c r="VEQ319" s="1"/>
      <c r="VER319" s="1"/>
      <c r="VES319" s="1"/>
      <c r="VET319" s="1"/>
      <c r="VEU319" s="1"/>
      <c r="VEV319" s="1"/>
      <c r="VEW319" s="1"/>
      <c r="VEX319" s="1"/>
      <c r="VEY319" s="1"/>
      <c r="VEZ319" s="1"/>
      <c r="VFA319" s="1"/>
      <c r="VFB319" s="1"/>
      <c r="VFC319" s="1"/>
      <c r="VFD319" s="1"/>
      <c r="VFE319" s="1"/>
      <c r="VFF319" s="1"/>
      <c r="VFG319" s="1"/>
      <c r="VFH319" s="1"/>
      <c r="VFI319" s="1"/>
      <c r="VFJ319" s="1"/>
      <c r="VFK319" s="1"/>
      <c r="VFL319" s="1"/>
      <c r="VFM319" s="1"/>
      <c r="VFN319" s="1"/>
      <c r="VFO319" s="1"/>
      <c r="VFP319" s="1"/>
      <c r="VFQ319" s="1"/>
      <c r="VFR319" s="1"/>
      <c r="VFS319" s="1"/>
      <c r="VFT319" s="1"/>
      <c r="VFU319" s="1"/>
      <c r="VFV319" s="1"/>
      <c r="VFW319" s="1"/>
      <c r="VFX319" s="1"/>
      <c r="VFY319" s="1"/>
      <c r="VFZ319" s="1"/>
      <c r="VGA319" s="1"/>
      <c r="VGB319" s="1"/>
      <c r="VGC319" s="1"/>
      <c r="VGD319" s="1"/>
      <c r="VGE319" s="1"/>
      <c r="VGF319" s="1"/>
      <c r="VGG319" s="1"/>
      <c r="VGH319" s="1"/>
      <c r="VGI319" s="1"/>
      <c r="VGJ319" s="1"/>
      <c r="VGK319" s="1"/>
      <c r="VGL319" s="1"/>
      <c r="VGM319" s="1"/>
      <c r="VGN319" s="1"/>
      <c r="VGO319" s="1"/>
      <c r="VGP319" s="1"/>
      <c r="VGQ319" s="1"/>
      <c r="VGR319" s="1"/>
      <c r="VGS319" s="1"/>
      <c r="VGT319" s="1"/>
      <c r="VGU319" s="1"/>
      <c r="VGV319" s="1"/>
      <c r="VGW319" s="1"/>
      <c r="VGX319" s="1"/>
    </row>
    <row r="320" spans="1:15078" s="66" customForma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  <c r="IX320" s="1"/>
      <c r="IY320" s="1"/>
      <c r="IZ320" s="1"/>
      <c r="JA320" s="1"/>
      <c r="JB320" s="1"/>
      <c r="JC320" s="1"/>
      <c r="JD320" s="1"/>
      <c r="JE320" s="1"/>
      <c r="JF320" s="1"/>
      <c r="JG320" s="1"/>
      <c r="JH320" s="1"/>
      <c r="JI320" s="1"/>
      <c r="JJ320" s="1"/>
      <c r="JK320" s="1"/>
      <c r="JL320" s="1"/>
      <c r="JM320" s="1"/>
      <c r="JN320" s="1"/>
      <c r="JO320" s="1"/>
      <c r="JP320" s="1"/>
      <c r="JQ320" s="1"/>
      <c r="JR320" s="1"/>
      <c r="JS320" s="1"/>
      <c r="JT320" s="1"/>
      <c r="JU320" s="1"/>
      <c r="JV320" s="1"/>
      <c r="JW320" s="1"/>
      <c r="JX320" s="1"/>
      <c r="JY320" s="1"/>
      <c r="JZ320" s="1"/>
      <c r="KA320" s="1"/>
      <c r="KB320" s="1"/>
      <c r="KC320" s="1"/>
      <c r="KD320" s="1"/>
      <c r="KE320" s="1"/>
      <c r="KF320" s="1"/>
      <c r="KG320" s="1"/>
      <c r="KH320" s="1"/>
      <c r="KI320" s="1"/>
      <c r="KJ320" s="1"/>
      <c r="KK320" s="1"/>
      <c r="KL320" s="1"/>
      <c r="KM320" s="1"/>
      <c r="KN320" s="1"/>
      <c r="KO320" s="1"/>
      <c r="KP320" s="1"/>
      <c r="KQ320" s="1"/>
      <c r="KR320" s="1"/>
      <c r="KS320" s="1"/>
      <c r="KT320" s="1"/>
      <c r="KU320" s="1"/>
      <c r="KV320" s="1"/>
      <c r="KW320" s="1"/>
      <c r="KX320" s="1"/>
      <c r="KY320" s="1"/>
      <c r="KZ320" s="1"/>
      <c r="LA320" s="1"/>
      <c r="LB320" s="1"/>
      <c r="LC320" s="1"/>
      <c r="LD320" s="1"/>
      <c r="LE320" s="1"/>
      <c r="LF320" s="1"/>
      <c r="LG320" s="1"/>
      <c r="LH320" s="1"/>
      <c r="LI320" s="1"/>
      <c r="LJ320" s="1"/>
      <c r="LK320" s="1"/>
      <c r="LL320" s="1"/>
      <c r="LM320" s="1"/>
      <c r="LN320" s="1"/>
      <c r="LO320" s="1"/>
      <c r="LP320" s="1"/>
      <c r="LQ320" s="1"/>
      <c r="LR320" s="1"/>
      <c r="LS320" s="1"/>
      <c r="LT320" s="1"/>
      <c r="LU320" s="1"/>
      <c r="LV320" s="1"/>
      <c r="LW320" s="1"/>
      <c r="LX320" s="1"/>
      <c r="LY320" s="1"/>
      <c r="LZ320" s="1"/>
      <c r="MA320" s="1"/>
      <c r="MB320" s="1"/>
      <c r="MC320" s="1"/>
      <c r="MD320" s="1"/>
      <c r="ME320" s="1"/>
      <c r="MF320" s="1"/>
      <c r="MG320" s="1"/>
      <c r="MH320" s="1"/>
      <c r="MI320" s="1"/>
      <c r="MJ320" s="1"/>
      <c r="MK320" s="1"/>
      <c r="ML320" s="1"/>
      <c r="MM320" s="1"/>
      <c r="MN320" s="1"/>
      <c r="MO320" s="1"/>
      <c r="MP320" s="1"/>
      <c r="MQ320" s="1"/>
      <c r="MR320" s="1"/>
      <c r="MS320" s="1"/>
      <c r="MT320" s="1"/>
      <c r="MU320" s="1"/>
      <c r="MV320" s="1"/>
      <c r="MW320" s="1"/>
      <c r="MX320" s="1"/>
      <c r="MY320" s="1"/>
      <c r="MZ320" s="1"/>
      <c r="NA320" s="1"/>
      <c r="NB320" s="1"/>
      <c r="NC320" s="1"/>
      <c r="ND320" s="1"/>
      <c r="NE320" s="1"/>
      <c r="NF320" s="1"/>
      <c r="NG320" s="1"/>
      <c r="NH320" s="1"/>
      <c r="NI320" s="1"/>
      <c r="NJ320" s="1"/>
      <c r="NK320" s="1"/>
      <c r="NL320" s="1"/>
      <c r="NM320" s="1"/>
      <c r="NN320" s="1"/>
      <c r="NO320" s="1"/>
      <c r="NP320" s="1"/>
      <c r="NQ320" s="1"/>
      <c r="NR320" s="1"/>
      <c r="NS320" s="1"/>
      <c r="NT320" s="1"/>
      <c r="NU320" s="1"/>
      <c r="NV320" s="1"/>
      <c r="NW320" s="1"/>
      <c r="NX320" s="1"/>
      <c r="NY320" s="1"/>
      <c r="NZ320" s="1"/>
      <c r="OA320" s="1"/>
      <c r="OB320" s="1"/>
      <c r="OC320" s="1"/>
      <c r="OD320" s="1"/>
      <c r="OE320" s="1"/>
      <c r="OF320" s="1"/>
      <c r="OG320" s="1"/>
      <c r="OH320" s="1"/>
      <c r="OI320" s="1"/>
      <c r="OJ320" s="1"/>
      <c r="OK320" s="1"/>
      <c r="OL320" s="1"/>
      <c r="OM320" s="1"/>
      <c r="ON320" s="1"/>
      <c r="OO320" s="1"/>
      <c r="OP320" s="1"/>
      <c r="OQ320" s="1"/>
      <c r="OR320" s="1"/>
      <c r="OS320" s="1"/>
      <c r="OT320" s="1"/>
      <c r="OU320" s="1"/>
      <c r="OV320" s="1"/>
      <c r="OW320" s="1"/>
      <c r="OX320" s="1"/>
      <c r="OY320" s="1"/>
      <c r="OZ320" s="1"/>
      <c r="PA320" s="1"/>
      <c r="PB320" s="1"/>
      <c r="PC320" s="1"/>
      <c r="PD320" s="1"/>
      <c r="PE320" s="1"/>
      <c r="PF320" s="1"/>
      <c r="PG320" s="1"/>
      <c r="PH320" s="1"/>
      <c r="PI320" s="1"/>
      <c r="PJ320" s="1"/>
      <c r="PK320" s="1"/>
      <c r="PL320" s="1"/>
      <c r="PM320" s="1"/>
      <c r="PN320" s="1"/>
      <c r="PO320" s="1"/>
      <c r="PP320" s="1"/>
      <c r="PQ320" s="1"/>
      <c r="PR320" s="1"/>
      <c r="PS320" s="1"/>
      <c r="PT320" s="1"/>
      <c r="PU320" s="1"/>
      <c r="PV320" s="1"/>
      <c r="PW320" s="1"/>
      <c r="PX320" s="1"/>
      <c r="PY320" s="1"/>
      <c r="PZ320" s="1"/>
      <c r="QA320" s="1"/>
      <c r="QB320" s="1"/>
      <c r="QC320" s="1"/>
      <c r="QD320" s="1"/>
      <c r="QE320" s="1"/>
      <c r="QF320" s="1"/>
      <c r="QG320" s="1"/>
      <c r="QH320" s="1"/>
      <c r="QI320" s="1"/>
      <c r="QJ320" s="1"/>
      <c r="QK320" s="1"/>
      <c r="QL320" s="1"/>
      <c r="QM320" s="1"/>
      <c r="QN320" s="1"/>
      <c r="QO320" s="1"/>
      <c r="QP320" s="1"/>
      <c r="QQ320" s="1"/>
      <c r="QR320" s="1"/>
      <c r="QS320" s="1"/>
      <c r="QT320" s="1"/>
      <c r="QU320" s="1"/>
      <c r="QV320" s="1"/>
      <c r="QW320" s="1"/>
      <c r="QX320" s="1"/>
      <c r="QY320" s="1"/>
      <c r="QZ320" s="1"/>
      <c r="RA320" s="1"/>
      <c r="RB320" s="1"/>
      <c r="RC320" s="1"/>
      <c r="RD320" s="1"/>
      <c r="RE320" s="1"/>
      <c r="RF320" s="1"/>
      <c r="RG320" s="1"/>
      <c r="RH320" s="1"/>
      <c r="RI320" s="1"/>
      <c r="RJ320" s="1"/>
      <c r="RK320" s="1"/>
      <c r="RL320" s="1"/>
      <c r="RM320" s="1"/>
      <c r="RN320" s="1"/>
      <c r="RO320" s="1"/>
      <c r="RP320" s="1"/>
      <c r="RQ320" s="1"/>
      <c r="RR320" s="1"/>
      <c r="RS320" s="1"/>
      <c r="RT320" s="1"/>
      <c r="RU320" s="1"/>
      <c r="RV320" s="1"/>
      <c r="RW320" s="1"/>
      <c r="RX320" s="1"/>
      <c r="RY320" s="1"/>
      <c r="RZ320" s="1"/>
      <c r="SA320" s="1"/>
      <c r="SB320" s="1"/>
      <c r="SC320" s="1"/>
      <c r="SD320" s="1"/>
      <c r="SE320" s="1"/>
      <c r="SF320" s="1"/>
      <c r="SG320" s="1"/>
      <c r="SH320" s="1"/>
      <c r="SI320" s="1"/>
      <c r="SJ320" s="1"/>
      <c r="SK320" s="1"/>
      <c r="SL320" s="1"/>
      <c r="SM320" s="1"/>
      <c r="SN320" s="1"/>
      <c r="SO320" s="1"/>
      <c r="SP320" s="1"/>
      <c r="SQ320" s="1"/>
      <c r="SR320" s="1"/>
      <c r="SS320" s="1"/>
      <c r="ST320" s="1"/>
      <c r="SU320" s="1"/>
      <c r="SV320" s="1"/>
      <c r="SW320" s="1"/>
      <c r="SX320" s="1"/>
      <c r="SY320" s="1"/>
      <c r="SZ320" s="1"/>
      <c r="TA320" s="1"/>
      <c r="TB320" s="1"/>
      <c r="TC320" s="1"/>
      <c r="TD320" s="1"/>
      <c r="TE320" s="1"/>
      <c r="TF320" s="1"/>
      <c r="TG320" s="1"/>
      <c r="TH320" s="1"/>
      <c r="TI320" s="1"/>
      <c r="TJ320" s="1"/>
      <c r="TK320" s="1"/>
      <c r="TL320" s="1"/>
      <c r="TM320" s="1"/>
      <c r="TN320" s="1"/>
      <c r="TO320" s="1"/>
      <c r="TP320" s="1"/>
      <c r="TQ320" s="1"/>
      <c r="TR320" s="1"/>
      <c r="TS320" s="1"/>
      <c r="TT320" s="1"/>
      <c r="TU320" s="1"/>
      <c r="TV320" s="1"/>
      <c r="TW320" s="1"/>
      <c r="TX320" s="1"/>
      <c r="TY320" s="1"/>
      <c r="TZ320" s="1"/>
      <c r="UA320" s="1"/>
      <c r="UB320" s="1"/>
      <c r="UC320" s="1"/>
      <c r="UD320" s="1"/>
      <c r="UE320" s="1"/>
      <c r="UF320" s="1"/>
      <c r="UG320" s="1"/>
      <c r="UH320" s="1"/>
      <c r="UI320" s="1"/>
      <c r="UJ320" s="1"/>
      <c r="UK320" s="1"/>
      <c r="UL320" s="1"/>
      <c r="UM320" s="1"/>
      <c r="UN320" s="1"/>
      <c r="UO320" s="1"/>
      <c r="UP320" s="1"/>
      <c r="UQ320" s="1"/>
      <c r="UR320" s="1"/>
      <c r="US320" s="1"/>
      <c r="UT320" s="1"/>
      <c r="UU320" s="1"/>
      <c r="UV320" s="1"/>
      <c r="UW320" s="1"/>
      <c r="UX320" s="1"/>
      <c r="UY320" s="1"/>
      <c r="UZ320" s="1"/>
      <c r="VA320" s="1"/>
      <c r="VB320" s="1"/>
      <c r="VC320" s="1"/>
      <c r="VD320" s="1"/>
      <c r="VE320" s="1"/>
      <c r="VF320" s="1"/>
      <c r="VG320" s="1"/>
      <c r="VH320" s="1"/>
      <c r="VI320" s="1"/>
      <c r="VJ320" s="1"/>
      <c r="VK320" s="1"/>
      <c r="VL320" s="1"/>
      <c r="VM320" s="1"/>
      <c r="VN320" s="1"/>
      <c r="VO320" s="1"/>
      <c r="VP320" s="1"/>
      <c r="VQ320" s="1"/>
      <c r="VR320" s="1"/>
      <c r="VS320" s="1"/>
      <c r="VT320" s="1"/>
      <c r="VU320" s="1"/>
      <c r="VV320" s="1"/>
      <c r="VW320" s="1"/>
      <c r="VX320" s="1"/>
      <c r="VY320" s="1"/>
      <c r="VZ320" s="1"/>
      <c r="WA320" s="1"/>
      <c r="WB320" s="1"/>
      <c r="WC320" s="1"/>
      <c r="WD320" s="1"/>
      <c r="WE320" s="1"/>
      <c r="WF320" s="1"/>
      <c r="WG320" s="1"/>
      <c r="WH320" s="1"/>
      <c r="WI320" s="1"/>
      <c r="WJ320" s="1"/>
      <c r="WK320" s="1"/>
      <c r="WL320" s="1"/>
      <c r="WM320" s="1"/>
      <c r="WN320" s="1"/>
      <c r="WO320" s="1"/>
      <c r="WP320" s="1"/>
      <c r="WQ320" s="1"/>
      <c r="WR320" s="1"/>
      <c r="WS320" s="1"/>
      <c r="WT320" s="1"/>
      <c r="WU320" s="1"/>
      <c r="WV320" s="1"/>
      <c r="WW320" s="1"/>
      <c r="WX320" s="1"/>
      <c r="WY320" s="1"/>
      <c r="WZ320" s="1"/>
      <c r="XA320" s="1"/>
      <c r="XB320" s="1"/>
      <c r="XC320" s="1"/>
      <c r="XD320" s="1"/>
      <c r="XE320" s="1"/>
      <c r="XF320" s="1"/>
      <c r="XG320" s="1"/>
      <c r="XH320" s="1"/>
      <c r="XI320" s="1"/>
      <c r="XJ320" s="1"/>
      <c r="XK320" s="1"/>
      <c r="XL320" s="1"/>
      <c r="XM320" s="1"/>
      <c r="XN320" s="1"/>
      <c r="XO320" s="1"/>
      <c r="XP320" s="1"/>
      <c r="XQ320" s="1"/>
      <c r="XR320" s="1"/>
      <c r="XS320" s="1"/>
      <c r="XT320" s="1"/>
      <c r="XU320" s="1"/>
      <c r="XV320" s="1"/>
      <c r="XW320" s="1"/>
      <c r="XX320" s="1"/>
      <c r="XY320" s="1"/>
      <c r="XZ320" s="1"/>
      <c r="YA320" s="1"/>
      <c r="YB320" s="1"/>
      <c r="YC320" s="1"/>
      <c r="YD320" s="1"/>
      <c r="YE320" s="1"/>
      <c r="YF320" s="1"/>
      <c r="YG320" s="1"/>
      <c r="YH320" s="1"/>
      <c r="YI320" s="1"/>
      <c r="YJ320" s="1"/>
      <c r="YK320" s="1"/>
      <c r="YL320" s="1"/>
      <c r="YM320" s="1"/>
      <c r="YN320" s="1"/>
      <c r="YO320" s="1"/>
      <c r="YP320" s="1"/>
      <c r="YQ320" s="1"/>
      <c r="YR320" s="1"/>
      <c r="YS320" s="1"/>
      <c r="YT320" s="1"/>
      <c r="YU320" s="1"/>
      <c r="YV320" s="1"/>
      <c r="YW320" s="1"/>
      <c r="YX320" s="1"/>
      <c r="YY320" s="1"/>
      <c r="YZ320" s="1"/>
      <c r="ZA320" s="1"/>
      <c r="ZB320" s="1"/>
      <c r="ZC320" s="1"/>
      <c r="ZD320" s="1"/>
      <c r="ZE320" s="1"/>
      <c r="ZF320" s="1"/>
      <c r="ZG320" s="1"/>
      <c r="ZH320" s="1"/>
      <c r="ZI320" s="1"/>
      <c r="ZJ320" s="1"/>
      <c r="ZK320" s="1"/>
      <c r="ZL320" s="1"/>
      <c r="ZM320" s="1"/>
      <c r="ZN320" s="1"/>
      <c r="ZO320" s="1"/>
      <c r="ZP320" s="1"/>
      <c r="ZQ320" s="1"/>
      <c r="ZR320" s="1"/>
      <c r="ZS320" s="1"/>
      <c r="ZT320" s="1"/>
      <c r="ZU320" s="1"/>
      <c r="ZV320" s="1"/>
      <c r="ZW320" s="1"/>
      <c r="ZX320" s="1"/>
      <c r="ZY320" s="1"/>
      <c r="ZZ320" s="1"/>
      <c r="AAA320" s="1"/>
      <c r="AAB320" s="1"/>
      <c r="AAC320" s="1"/>
      <c r="AAD320" s="1"/>
      <c r="AAE320" s="1"/>
      <c r="AAF320" s="1"/>
      <c r="AAG320" s="1"/>
      <c r="AAH320" s="1"/>
      <c r="AAI320" s="1"/>
      <c r="AAJ320" s="1"/>
      <c r="AAK320" s="1"/>
      <c r="AAL320" s="1"/>
      <c r="AAM320" s="1"/>
      <c r="AAN320" s="1"/>
      <c r="AAO320" s="1"/>
      <c r="AAP320" s="1"/>
      <c r="AAQ320" s="1"/>
      <c r="AAR320" s="1"/>
      <c r="AAS320" s="1"/>
      <c r="AAT320" s="1"/>
      <c r="AAU320" s="1"/>
      <c r="AAV320" s="1"/>
      <c r="AAW320" s="1"/>
      <c r="AAX320" s="1"/>
      <c r="AAY320" s="1"/>
      <c r="AAZ320" s="1"/>
      <c r="ABA320" s="1"/>
      <c r="ABB320" s="1"/>
      <c r="ABC320" s="1"/>
      <c r="ABD320" s="1"/>
      <c r="ABE320" s="1"/>
      <c r="ABF320" s="1"/>
      <c r="ABG320" s="1"/>
      <c r="ABH320" s="1"/>
      <c r="ABI320" s="1"/>
      <c r="ABJ320" s="1"/>
      <c r="ABK320" s="1"/>
      <c r="ABL320" s="1"/>
      <c r="ABM320" s="1"/>
      <c r="ABN320" s="1"/>
      <c r="ABO320" s="1"/>
      <c r="ABP320" s="1"/>
      <c r="ABQ320" s="1"/>
      <c r="ABR320" s="1"/>
      <c r="ABS320" s="1"/>
      <c r="ABT320" s="1"/>
      <c r="ABU320" s="1"/>
      <c r="ABV320" s="1"/>
      <c r="ABW320" s="1"/>
      <c r="ABX320" s="1"/>
      <c r="ABY320" s="1"/>
      <c r="ABZ320" s="1"/>
      <c r="ACA320" s="1"/>
      <c r="ACB320" s="1"/>
      <c r="ACC320" s="1"/>
      <c r="ACD320" s="1"/>
      <c r="ACE320" s="1"/>
      <c r="ACF320" s="1"/>
      <c r="ACG320" s="1"/>
      <c r="ACH320" s="1"/>
      <c r="ACI320" s="1"/>
      <c r="ACJ320" s="1"/>
      <c r="ACK320" s="1"/>
      <c r="ACL320" s="1"/>
      <c r="ACM320" s="1"/>
      <c r="ACN320" s="1"/>
      <c r="ACO320" s="1"/>
      <c r="ACP320" s="1"/>
      <c r="ACQ320" s="1"/>
      <c r="ACR320" s="1"/>
      <c r="ACS320" s="1"/>
      <c r="ACT320" s="1"/>
      <c r="ACU320" s="1"/>
      <c r="ACV320" s="1"/>
      <c r="ACW320" s="1"/>
      <c r="ACX320" s="1"/>
      <c r="ACY320" s="1"/>
      <c r="ACZ320" s="1"/>
      <c r="ADA320" s="1"/>
      <c r="ADB320" s="1"/>
      <c r="ADC320" s="1"/>
      <c r="ADD320" s="1"/>
      <c r="ADE320" s="1"/>
      <c r="ADF320" s="1"/>
      <c r="ADG320" s="1"/>
      <c r="ADH320" s="1"/>
      <c r="ADI320" s="1"/>
      <c r="ADJ320" s="1"/>
      <c r="ADK320" s="1"/>
      <c r="ADL320" s="1"/>
      <c r="ADM320" s="1"/>
      <c r="ADN320" s="1"/>
      <c r="ADO320" s="1"/>
      <c r="ADP320" s="1"/>
      <c r="ADQ320" s="1"/>
      <c r="ADR320" s="1"/>
      <c r="ADS320" s="1"/>
      <c r="ADT320" s="1"/>
      <c r="ADU320" s="1"/>
      <c r="ADV320" s="1"/>
      <c r="ADW320" s="1"/>
      <c r="ADX320" s="1"/>
      <c r="ADY320" s="1"/>
      <c r="ADZ320" s="1"/>
      <c r="AEA320" s="1"/>
      <c r="AEB320" s="1"/>
      <c r="AEC320" s="1"/>
      <c r="AED320" s="1"/>
      <c r="AEE320" s="1"/>
      <c r="AEF320" s="1"/>
      <c r="AEG320" s="1"/>
      <c r="AEH320" s="1"/>
      <c r="AEI320" s="1"/>
      <c r="AEJ320" s="1"/>
      <c r="AEK320" s="1"/>
      <c r="AEL320" s="1"/>
      <c r="AEM320" s="1"/>
      <c r="AEN320" s="1"/>
      <c r="AEO320" s="1"/>
      <c r="AEP320" s="1"/>
      <c r="AEQ320" s="1"/>
      <c r="AER320" s="1"/>
      <c r="AES320" s="1"/>
      <c r="AET320" s="1"/>
      <c r="AEU320" s="1"/>
      <c r="AEV320" s="1"/>
      <c r="AEW320" s="1"/>
      <c r="AEX320" s="1"/>
      <c r="AEY320" s="1"/>
      <c r="AEZ320" s="1"/>
      <c r="AFA320" s="1"/>
      <c r="AFB320" s="1"/>
      <c r="AFC320" s="1"/>
      <c r="AFD320" s="1"/>
      <c r="AFE320" s="1"/>
      <c r="AFF320" s="1"/>
      <c r="AFG320" s="1"/>
      <c r="AFH320" s="1"/>
      <c r="AFI320" s="1"/>
      <c r="AFJ320" s="1"/>
      <c r="AFK320" s="1"/>
      <c r="AFL320" s="1"/>
      <c r="AFM320" s="1"/>
      <c r="AFN320" s="1"/>
      <c r="AFO320" s="1"/>
      <c r="AFP320" s="1"/>
      <c r="AFQ320" s="1"/>
      <c r="AFR320" s="1"/>
      <c r="AFS320" s="1"/>
      <c r="AFT320" s="1"/>
      <c r="AFU320" s="1"/>
      <c r="AFV320" s="1"/>
      <c r="AFW320" s="1"/>
      <c r="AFX320" s="1"/>
      <c r="AFY320" s="1"/>
      <c r="AFZ320" s="1"/>
      <c r="AGA320" s="1"/>
      <c r="AGB320" s="1"/>
      <c r="AGC320" s="1"/>
      <c r="AGD320" s="1"/>
      <c r="AGE320" s="1"/>
      <c r="AGF320" s="1"/>
      <c r="AGG320" s="1"/>
      <c r="AGH320" s="1"/>
      <c r="AGI320" s="1"/>
      <c r="AGJ320" s="1"/>
      <c r="AGK320" s="1"/>
      <c r="AGL320" s="1"/>
      <c r="AGM320" s="1"/>
      <c r="AGN320" s="1"/>
      <c r="AGO320" s="1"/>
      <c r="AGP320" s="1"/>
      <c r="AGQ320" s="1"/>
      <c r="AGR320" s="1"/>
      <c r="AGS320" s="1"/>
      <c r="AGT320" s="1"/>
      <c r="AGU320" s="1"/>
      <c r="AGV320" s="1"/>
      <c r="AGW320" s="1"/>
      <c r="AGX320" s="1"/>
      <c r="AGY320" s="1"/>
      <c r="AGZ320" s="1"/>
      <c r="AHA320" s="1"/>
      <c r="AHB320" s="1"/>
      <c r="AHC320" s="1"/>
      <c r="AHD320" s="1"/>
      <c r="AHE320" s="1"/>
      <c r="AHF320" s="1"/>
      <c r="AHG320" s="1"/>
      <c r="AHH320" s="1"/>
      <c r="AHI320" s="1"/>
      <c r="AHJ320" s="1"/>
      <c r="AHK320" s="1"/>
      <c r="AHL320" s="1"/>
      <c r="AHM320" s="1"/>
      <c r="AHN320" s="1"/>
      <c r="AHO320" s="1"/>
      <c r="AHP320" s="1"/>
      <c r="AHQ320" s="1"/>
      <c r="AHR320" s="1"/>
      <c r="AHS320" s="1"/>
      <c r="AHT320" s="1"/>
      <c r="AHU320" s="1"/>
      <c r="AHV320" s="1"/>
      <c r="AHW320" s="1"/>
      <c r="AHX320" s="1"/>
      <c r="AHY320" s="1"/>
      <c r="AHZ320" s="1"/>
      <c r="AIA320" s="1"/>
      <c r="AIB320" s="1"/>
      <c r="AIC320" s="1"/>
      <c r="AID320" s="1"/>
      <c r="AIE320" s="1"/>
      <c r="AIF320" s="1"/>
      <c r="AIG320" s="1"/>
      <c r="AIH320" s="1"/>
      <c r="AII320" s="1"/>
      <c r="AIJ320" s="1"/>
      <c r="AIK320" s="1"/>
      <c r="AIL320" s="1"/>
      <c r="AIM320" s="1"/>
      <c r="AIN320" s="1"/>
      <c r="AIO320" s="1"/>
      <c r="AIP320" s="1"/>
      <c r="AIQ320" s="1"/>
      <c r="AIR320" s="1"/>
      <c r="AIS320" s="1"/>
      <c r="AIT320" s="1"/>
      <c r="AIU320" s="1"/>
      <c r="AIV320" s="1"/>
      <c r="AIW320" s="1"/>
      <c r="AIX320" s="1"/>
      <c r="AIY320" s="1"/>
      <c r="AIZ320" s="1"/>
      <c r="AJA320" s="1"/>
      <c r="AJB320" s="1"/>
      <c r="AJC320" s="1"/>
      <c r="AJD320" s="1"/>
      <c r="AJE320" s="1"/>
      <c r="AJF320" s="1"/>
      <c r="AJG320" s="1"/>
      <c r="AJH320" s="1"/>
      <c r="AJI320" s="1"/>
      <c r="AJJ320" s="1"/>
      <c r="AJK320" s="1"/>
      <c r="AJL320" s="1"/>
      <c r="AJM320" s="1"/>
      <c r="AJN320" s="1"/>
      <c r="AJO320" s="1"/>
      <c r="AJP320" s="1"/>
      <c r="AJQ320" s="1"/>
      <c r="AJR320" s="1"/>
      <c r="AJS320" s="1"/>
      <c r="AJT320" s="1"/>
      <c r="AJU320" s="1"/>
      <c r="AJV320" s="1"/>
      <c r="AJW320" s="1"/>
      <c r="AJX320" s="1"/>
      <c r="AJY320" s="1"/>
      <c r="AJZ320" s="1"/>
      <c r="AKA320" s="1"/>
      <c r="AKB320" s="1"/>
      <c r="AKC320" s="1"/>
      <c r="AKD320" s="1"/>
      <c r="AKE320" s="1"/>
      <c r="AKF320" s="1"/>
      <c r="AKG320" s="1"/>
      <c r="AKH320" s="1"/>
      <c r="AKI320" s="1"/>
      <c r="AKJ320" s="1"/>
      <c r="AKK320" s="1"/>
      <c r="AKL320" s="1"/>
      <c r="AKM320" s="1"/>
      <c r="AKN320" s="1"/>
      <c r="AKO320" s="1"/>
      <c r="AKP320" s="1"/>
      <c r="AKQ320" s="1"/>
      <c r="AKR320" s="1"/>
      <c r="AKS320" s="1"/>
      <c r="AKT320" s="1"/>
      <c r="AKU320" s="1"/>
      <c r="AKV320" s="1"/>
      <c r="AKW320" s="1"/>
      <c r="AKX320" s="1"/>
      <c r="AKY320" s="1"/>
      <c r="AKZ320" s="1"/>
      <c r="ALA320" s="1"/>
      <c r="ALB320" s="1"/>
      <c r="ALC320" s="1"/>
      <c r="ALD320" s="1"/>
      <c r="ALE320" s="1"/>
      <c r="ALF320" s="1"/>
      <c r="ALG320" s="1"/>
      <c r="ALH320" s="1"/>
      <c r="ALI320" s="1"/>
      <c r="ALJ320" s="1"/>
      <c r="ALK320" s="1"/>
      <c r="ALL320" s="1"/>
      <c r="ALM320" s="1"/>
      <c r="ALN320" s="1"/>
      <c r="ALO320" s="1"/>
      <c r="ALP320" s="1"/>
      <c r="ALQ320" s="1"/>
      <c r="ALR320" s="1"/>
      <c r="ALS320" s="1"/>
      <c r="ALT320" s="1"/>
      <c r="ALU320" s="1"/>
      <c r="ALV320" s="1"/>
      <c r="ALW320" s="1"/>
      <c r="ALX320" s="1"/>
      <c r="ALY320" s="1"/>
      <c r="ALZ320" s="1"/>
      <c r="AMA320" s="1"/>
      <c r="AMB320" s="1"/>
      <c r="AMC320" s="1"/>
      <c r="AMD320" s="1"/>
      <c r="AME320" s="1"/>
      <c r="AMF320" s="1"/>
      <c r="AMG320" s="1"/>
      <c r="AMH320" s="1"/>
      <c r="AMI320" s="1"/>
      <c r="AMJ320" s="1"/>
      <c r="AMK320" s="1"/>
      <c r="AML320" s="1"/>
      <c r="AMM320" s="1"/>
      <c r="AMN320" s="1"/>
      <c r="AMO320" s="1"/>
      <c r="AMP320" s="1"/>
      <c r="AMQ320" s="1"/>
      <c r="AMR320" s="1"/>
      <c r="AMS320" s="1"/>
      <c r="AMT320" s="1"/>
      <c r="AMU320" s="1"/>
      <c r="AMV320" s="1"/>
      <c r="AMW320" s="1"/>
      <c r="AMX320" s="1"/>
      <c r="AMY320" s="1"/>
      <c r="AMZ320" s="1"/>
      <c r="ANA320" s="1"/>
      <c r="ANB320" s="1"/>
      <c r="ANC320" s="1"/>
      <c r="AND320" s="1"/>
      <c r="ANE320" s="1"/>
      <c r="ANF320" s="1"/>
      <c r="ANG320" s="1"/>
      <c r="ANH320" s="1"/>
      <c r="ANI320" s="1"/>
      <c r="ANJ320" s="1"/>
      <c r="ANK320" s="1"/>
      <c r="ANL320" s="1"/>
      <c r="ANM320" s="1"/>
      <c r="ANN320" s="1"/>
      <c r="ANO320" s="1"/>
      <c r="ANP320" s="1"/>
      <c r="ANQ320" s="1"/>
      <c r="ANR320" s="1"/>
      <c r="ANS320" s="1"/>
      <c r="ANT320" s="1"/>
      <c r="ANU320" s="1"/>
      <c r="ANV320" s="1"/>
      <c r="ANW320" s="1"/>
      <c r="ANX320" s="1"/>
      <c r="ANY320" s="1"/>
      <c r="ANZ320" s="1"/>
      <c r="AOA320" s="1"/>
      <c r="AOB320" s="1"/>
      <c r="AOC320" s="1"/>
      <c r="AOD320" s="1"/>
      <c r="AOE320" s="1"/>
      <c r="AOF320" s="1"/>
      <c r="AOG320" s="1"/>
      <c r="AOH320" s="1"/>
      <c r="AOI320" s="1"/>
      <c r="AOJ320" s="1"/>
      <c r="AOK320" s="1"/>
      <c r="AOL320" s="1"/>
      <c r="AOM320" s="1"/>
      <c r="AON320" s="1"/>
      <c r="AOO320" s="1"/>
      <c r="AOP320" s="1"/>
      <c r="AOQ320" s="1"/>
      <c r="AOR320" s="1"/>
      <c r="AOS320" s="1"/>
      <c r="AOT320" s="1"/>
      <c r="AOU320" s="1"/>
      <c r="AOV320" s="1"/>
      <c r="AOW320" s="1"/>
      <c r="AOX320" s="1"/>
      <c r="AOY320" s="1"/>
      <c r="AOZ320" s="1"/>
      <c r="APA320" s="1"/>
      <c r="APB320" s="1"/>
      <c r="APC320" s="1"/>
      <c r="APD320" s="1"/>
      <c r="APE320" s="1"/>
      <c r="APF320" s="1"/>
      <c r="APG320" s="1"/>
      <c r="APH320" s="1"/>
      <c r="API320" s="1"/>
      <c r="APJ320" s="1"/>
      <c r="APK320" s="1"/>
      <c r="APL320" s="1"/>
      <c r="APM320" s="1"/>
      <c r="APN320" s="1"/>
      <c r="APO320" s="1"/>
      <c r="APP320" s="1"/>
      <c r="APQ320" s="1"/>
      <c r="APR320" s="1"/>
      <c r="APS320" s="1"/>
      <c r="APT320" s="1"/>
      <c r="APU320" s="1"/>
      <c r="APV320" s="1"/>
      <c r="APW320" s="1"/>
      <c r="APX320" s="1"/>
      <c r="APY320" s="1"/>
      <c r="APZ320" s="1"/>
      <c r="AQA320" s="1"/>
      <c r="AQB320" s="1"/>
      <c r="AQC320" s="1"/>
      <c r="AQD320" s="1"/>
      <c r="AQE320" s="1"/>
      <c r="AQF320" s="1"/>
      <c r="AQG320" s="1"/>
      <c r="AQH320" s="1"/>
      <c r="AQI320" s="1"/>
      <c r="AQJ320" s="1"/>
      <c r="AQK320" s="1"/>
      <c r="AQL320" s="1"/>
      <c r="AQM320" s="1"/>
      <c r="AQN320" s="1"/>
      <c r="AQO320" s="1"/>
      <c r="AQP320" s="1"/>
      <c r="AQQ320" s="1"/>
      <c r="AQR320" s="1"/>
      <c r="AQS320" s="1"/>
      <c r="AQT320" s="1"/>
      <c r="AQU320" s="1"/>
      <c r="AQV320" s="1"/>
      <c r="AQW320" s="1"/>
      <c r="AQX320" s="1"/>
      <c r="AQY320" s="1"/>
      <c r="AQZ320" s="1"/>
      <c r="ARA320" s="1"/>
      <c r="ARB320" s="1"/>
      <c r="ARC320" s="1"/>
      <c r="ARD320" s="1"/>
      <c r="ARE320" s="1"/>
      <c r="ARF320" s="1"/>
      <c r="ARG320" s="1"/>
      <c r="ARH320" s="1"/>
      <c r="ARI320" s="1"/>
      <c r="ARJ320" s="1"/>
      <c r="ARK320" s="1"/>
      <c r="ARL320" s="1"/>
      <c r="ARM320" s="1"/>
      <c r="ARN320" s="1"/>
      <c r="ARO320" s="1"/>
      <c r="ARP320" s="1"/>
      <c r="ARQ320" s="1"/>
      <c r="ARR320" s="1"/>
      <c r="ARS320" s="1"/>
      <c r="ART320" s="1"/>
      <c r="ARU320" s="1"/>
      <c r="ARV320" s="1"/>
      <c r="ARW320" s="1"/>
      <c r="ARX320" s="1"/>
      <c r="ARY320" s="1"/>
      <c r="ARZ320" s="1"/>
      <c r="ASA320" s="1"/>
      <c r="ASB320" s="1"/>
      <c r="ASC320" s="1"/>
      <c r="ASD320" s="1"/>
      <c r="ASE320" s="1"/>
      <c r="ASF320" s="1"/>
      <c r="ASG320" s="1"/>
      <c r="ASH320" s="1"/>
      <c r="ASI320" s="1"/>
      <c r="ASJ320" s="1"/>
      <c r="ASK320" s="1"/>
      <c r="ASL320" s="1"/>
      <c r="ASM320" s="1"/>
      <c r="ASN320" s="1"/>
      <c r="ASO320" s="1"/>
      <c r="ASP320" s="1"/>
      <c r="ASQ320" s="1"/>
      <c r="ASR320" s="1"/>
      <c r="ASS320" s="1"/>
      <c r="AST320" s="1"/>
      <c r="ASU320" s="1"/>
      <c r="ASV320" s="1"/>
      <c r="ASW320" s="1"/>
      <c r="ASX320" s="1"/>
      <c r="ASY320" s="1"/>
      <c r="ASZ320" s="1"/>
      <c r="ATA320" s="1"/>
      <c r="ATB320" s="1"/>
      <c r="ATC320" s="1"/>
      <c r="ATD320" s="1"/>
      <c r="ATE320" s="1"/>
      <c r="ATF320" s="1"/>
      <c r="ATG320" s="1"/>
      <c r="ATH320" s="1"/>
      <c r="ATI320" s="1"/>
      <c r="ATJ320" s="1"/>
      <c r="ATK320" s="1"/>
      <c r="ATL320" s="1"/>
      <c r="ATM320" s="1"/>
      <c r="ATN320" s="1"/>
      <c r="ATO320" s="1"/>
      <c r="ATP320" s="1"/>
      <c r="ATQ320" s="1"/>
      <c r="ATR320" s="1"/>
      <c r="ATS320" s="1"/>
      <c r="ATT320" s="1"/>
      <c r="ATU320" s="1"/>
      <c r="ATV320" s="1"/>
      <c r="ATW320" s="1"/>
      <c r="ATX320" s="1"/>
      <c r="ATY320" s="1"/>
      <c r="ATZ320" s="1"/>
      <c r="AUA320" s="1"/>
      <c r="AUB320" s="1"/>
      <c r="AUC320" s="1"/>
      <c r="AUD320" s="1"/>
      <c r="AUE320" s="1"/>
      <c r="AUF320" s="1"/>
      <c r="AUG320" s="1"/>
      <c r="AUH320" s="1"/>
      <c r="AUI320" s="1"/>
      <c r="AUJ320" s="1"/>
      <c r="AUK320" s="1"/>
      <c r="AUL320" s="1"/>
      <c r="AUM320" s="1"/>
      <c r="AUN320" s="1"/>
      <c r="AUO320" s="1"/>
      <c r="AUP320" s="1"/>
      <c r="AUQ320" s="1"/>
      <c r="AUR320" s="1"/>
      <c r="AUS320" s="1"/>
      <c r="AUT320" s="1"/>
      <c r="AUU320" s="1"/>
      <c r="AUV320" s="1"/>
      <c r="AUW320" s="1"/>
      <c r="AUX320" s="1"/>
      <c r="AUY320" s="1"/>
      <c r="AUZ320" s="1"/>
      <c r="AVA320" s="1"/>
      <c r="AVB320" s="1"/>
      <c r="AVC320" s="1"/>
      <c r="AVD320" s="1"/>
      <c r="AVE320" s="1"/>
      <c r="AVF320" s="1"/>
      <c r="AVG320" s="1"/>
      <c r="AVH320" s="1"/>
      <c r="AVI320" s="1"/>
      <c r="AVJ320" s="1"/>
      <c r="AVK320" s="1"/>
      <c r="AVL320" s="1"/>
      <c r="AVM320" s="1"/>
      <c r="AVN320" s="1"/>
      <c r="AVO320" s="1"/>
      <c r="AVP320" s="1"/>
      <c r="AVQ320" s="1"/>
      <c r="AVR320" s="1"/>
      <c r="AVS320" s="1"/>
      <c r="AVT320" s="1"/>
      <c r="AVU320" s="1"/>
      <c r="AVV320" s="1"/>
      <c r="AVW320" s="1"/>
      <c r="AVX320" s="1"/>
      <c r="AVY320" s="1"/>
      <c r="AVZ320" s="1"/>
      <c r="AWA320" s="1"/>
      <c r="AWB320" s="1"/>
      <c r="AWC320" s="1"/>
      <c r="AWD320" s="1"/>
      <c r="AWE320" s="1"/>
      <c r="AWF320" s="1"/>
      <c r="AWG320" s="1"/>
      <c r="AWH320" s="1"/>
      <c r="AWI320" s="1"/>
      <c r="AWJ320" s="1"/>
      <c r="AWK320" s="1"/>
      <c r="AWL320" s="1"/>
      <c r="AWM320" s="1"/>
      <c r="AWN320" s="1"/>
      <c r="AWO320" s="1"/>
      <c r="AWP320" s="1"/>
      <c r="AWQ320" s="1"/>
      <c r="AWR320" s="1"/>
      <c r="AWS320" s="1"/>
      <c r="AWT320" s="1"/>
      <c r="AWU320" s="1"/>
      <c r="AWV320" s="1"/>
      <c r="AWW320" s="1"/>
      <c r="AWX320" s="1"/>
      <c r="AWY320" s="1"/>
      <c r="AWZ320" s="1"/>
      <c r="AXA320" s="1"/>
      <c r="AXB320" s="1"/>
      <c r="AXC320" s="1"/>
      <c r="AXD320" s="1"/>
      <c r="AXE320" s="1"/>
      <c r="AXF320" s="1"/>
      <c r="AXG320" s="1"/>
      <c r="AXH320" s="1"/>
      <c r="AXI320" s="1"/>
      <c r="AXJ320" s="1"/>
      <c r="AXK320" s="1"/>
      <c r="AXL320" s="1"/>
      <c r="AXM320" s="1"/>
      <c r="AXN320" s="1"/>
      <c r="AXO320" s="1"/>
      <c r="AXP320" s="1"/>
      <c r="AXQ320" s="1"/>
      <c r="AXR320" s="1"/>
      <c r="AXS320" s="1"/>
      <c r="AXT320" s="1"/>
      <c r="AXU320" s="1"/>
      <c r="AXV320" s="1"/>
      <c r="AXW320" s="1"/>
      <c r="AXX320" s="1"/>
      <c r="AXY320" s="1"/>
      <c r="AXZ320" s="1"/>
      <c r="AYA320" s="1"/>
      <c r="AYB320" s="1"/>
      <c r="AYC320" s="1"/>
      <c r="AYD320" s="1"/>
      <c r="AYE320" s="1"/>
      <c r="AYF320" s="1"/>
      <c r="AYG320" s="1"/>
      <c r="AYH320" s="1"/>
      <c r="AYI320" s="1"/>
      <c r="AYJ320" s="1"/>
      <c r="AYK320" s="1"/>
      <c r="AYL320" s="1"/>
      <c r="AYM320" s="1"/>
      <c r="AYN320" s="1"/>
      <c r="AYO320" s="1"/>
      <c r="AYP320" s="1"/>
      <c r="AYQ320" s="1"/>
      <c r="AYR320" s="1"/>
      <c r="AYS320" s="1"/>
      <c r="AYT320" s="1"/>
      <c r="AYU320" s="1"/>
      <c r="AYV320" s="1"/>
      <c r="AYW320" s="1"/>
      <c r="AYX320" s="1"/>
      <c r="AYY320" s="1"/>
      <c r="AYZ320" s="1"/>
      <c r="AZA320" s="1"/>
      <c r="AZB320" s="1"/>
      <c r="AZC320" s="1"/>
      <c r="AZD320" s="1"/>
      <c r="AZE320" s="1"/>
      <c r="AZF320" s="1"/>
      <c r="AZG320" s="1"/>
      <c r="AZH320" s="1"/>
      <c r="AZI320" s="1"/>
      <c r="AZJ320" s="1"/>
      <c r="AZK320" s="1"/>
      <c r="AZL320" s="1"/>
      <c r="AZM320" s="1"/>
      <c r="AZN320" s="1"/>
      <c r="AZO320" s="1"/>
      <c r="AZP320" s="1"/>
      <c r="AZQ320" s="1"/>
      <c r="AZR320" s="1"/>
      <c r="AZS320" s="1"/>
      <c r="AZT320" s="1"/>
      <c r="AZU320" s="1"/>
      <c r="AZV320" s="1"/>
      <c r="AZW320" s="1"/>
      <c r="AZX320" s="1"/>
      <c r="AZY320" s="1"/>
      <c r="AZZ320" s="1"/>
      <c r="BAA320" s="1"/>
      <c r="BAB320" s="1"/>
      <c r="BAC320" s="1"/>
      <c r="BAD320" s="1"/>
      <c r="BAE320" s="1"/>
      <c r="BAF320" s="1"/>
      <c r="BAG320" s="1"/>
      <c r="BAH320" s="1"/>
      <c r="BAI320" s="1"/>
      <c r="BAJ320" s="1"/>
      <c r="BAK320" s="1"/>
      <c r="BAL320" s="1"/>
      <c r="BAM320" s="1"/>
      <c r="BAN320" s="1"/>
      <c r="BAO320" s="1"/>
      <c r="BAP320" s="1"/>
      <c r="BAQ320" s="1"/>
      <c r="BAR320" s="1"/>
      <c r="BAS320" s="1"/>
      <c r="BAT320" s="1"/>
      <c r="BAU320" s="1"/>
      <c r="BAV320" s="1"/>
      <c r="BAW320" s="1"/>
      <c r="BAX320" s="1"/>
      <c r="BAY320" s="1"/>
      <c r="BAZ320" s="1"/>
      <c r="BBA320" s="1"/>
      <c r="BBB320" s="1"/>
      <c r="BBC320" s="1"/>
      <c r="BBD320" s="1"/>
      <c r="BBE320" s="1"/>
      <c r="BBF320" s="1"/>
      <c r="BBG320" s="1"/>
      <c r="BBH320" s="1"/>
      <c r="BBI320" s="1"/>
      <c r="BBJ320" s="1"/>
      <c r="BBK320" s="1"/>
      <c r="BBL320" s="1"/>
      <c r="BBM320" s="1"/>
      <c r="BBN320" s="1"/>
      <c r="BBO320" s="1"/>
      <c r="BBP320" s="1"/>
      <c r="BBQ320" s="1"/>
      <c r="BBR320" s="1"/>
      <c r="BBS320" s="1"/>
      <c r="BBT320" s="1"/>
      <c r="BBU320" s="1"/>
      <c r="BBV320" s="1"/>
      <c r="BBW320" s="1"/>
      <c r="BBX320" s="1"/>
      <c r="BBY320" s="1"/>
      <c r="BBZ320" s="1"/>
      <c r="BCA320" s="1"/>
      <c r="BCB320" s="1"/>
      <c r="BCC320" s="1"/>
      <c r="BCD320" s="1"/>
      <c r="BCE320" s="1"/>
      <c r="BCF320" s="1"/>
      <c r="BCG320" s="1"/>
      <c r="BCH320" s="1"/>
      <c r="BCI320" s="1"/>
      <c r="BCJ320" s="1"/>
      <c r="BCK320" s="1"/>
      <c r="BCL320" s="1"/>
      <c r="BCM320" s="1"/>
      <c r="BCN320" s="1"/>
      <c r="BCO320" s="1"/>
      <c r="BCP320" s="1"/>
      <c r="BCQ320" s="1"/>
      <c r="BCR320" s="1"/>
      <c r="BCS320" s="1"/>
      <c r="BCT320" s="1"/>
      <c r="BCU320" s="1"/>
      <c r="BCV320" s="1"/>
      <c r="BCW320" s="1"/>
      <c r="BCX320" s="1"/>
      <c r="BCY320" s="1"/>
      <c r="BCZ320" s="1"/>
      <c r="BDA320" s="1"/>
      <c r="BDB320" s="1"/>
      <c r="BDC320" s="1"/>
      <c r="BDD320" s="1"/>
      <c r="BDE320" s="1"/>
      <c r="BDF320" s="1"/>
      <c r="BDG320" s="1"/>
      <c r="BDH320" s="1"/>
      <c r="BDI320" s="1"/>
      <c r="BDJ320" s="1"/>
      <c r="BDK320" s="1"/>
      <c r="BDL320" s="1"/>
      <c r="BDM320" s="1"/>
      <c r="BDN320" s="1"/>
      <c r="BDO320" s="1"/>
      <c r="BDP320" s="1"/>
      <c r="BDQ320" s="1"/>
      <c r="BDR320" s="1"/>
      <c r="BDS320" s="1"/>
      <c r="BDT320" s="1"/>
      <c r="BDU320" s="1"/>
      <c r="BDV320" s="1"/>
      <c r="BDW320" s="1"/>
      <c r="BDX320" s="1"/>
      <c r="BDY320" s="1"/>
      <c r="BDZ320" s="1"/>
      <c r="BEA320" s="1"/>
      <c r="BEB320" s="1"/>
      <c r="BEC320" s="1"/>
      <c r="BED320" s="1"/>
      <c r="BEE320" s="1"/>
      <c r="BEF320" s="1"/>
      <c r="BEG320" s="1"/>
      <c r="BEH320" s="1"/>
      <c r="BEI320" s="1"/>
      <c r="BEJ320" s="1"/>
      <c r="BEK320" s="1"/>
      <c r="BEL320" s="1"/>
      <c r="BEM320" s="1"/>
      <c r="BEN320" s="1"/>
      <c r="BEO320" s="1"/>
      <c r="BEP320" s="1"/>
      <c r="BEQ320" s="1"/>
      <c r="BER320" s="1"/>
      <c r="BES320" s="1"/>
      <c r="BET320" s="1"/>
      <c r="BEU320" s="1"/>
      <c r="BEV320" s="1"/>
      <c r="BEW320" s="1"/>
      <c r="BEX320" s="1"/>
      <c r="BEY320" s="1"/>
      <c r="BEZ320" s="1"/>
      <c r="BFA320" s="1"/>
      <c r="BFB320" s="1"/>
      <c r="BFC320" s="1"/>
      <c r="BFD320" s="1"/>
      <c r="BFE320" s="1"/>
      <c r="BFF320" s="1"/>
      <c r="BFG320" s="1"/>
      <c r="BFH320" s="1"/>
      <c r="BFI320" s="1"/>
      <c r="BFJ320" s="1"/>
      <c r="BFK320" s="1"/>
      <c r="BFL320" s="1"/>
      <c r="BFM320" s="1"/>
      <c r="BFN320" s="1"/>
      <c r="BFO320" s="1"/>
      <c r="BFP320" s="1"/>
      <c r="BFQ320" s="1"/>
      <c r="BFR320" s="1"/>
      <c r="BFS320" s="1"/>
      <c r="BFT320" s="1"/>
      <c r="BFU320" s="1"/>
      <c r="BFV320" s="1"/>
      <c r="BFW320" s="1"/>
      <c r="BFX320" s="1"/>
      <c r="BFY320" s="1"/>
      <c r="BFZ320" s="1"/>
      <c r="BGA320" s="1"/>
      <c r="BGB320" s="1"/>
      <c r="BGC320" s="1"/>
      <c r="BGD320" s="1"/>
      <c r="BGE320" s="1"/>
      <c r="BGF320" s="1"/>
      <c r="BGG320" s="1"/>
      <c r="BGH320" s="1"/>
      <c r="BGI320" s="1"/>
      <c r="BGJ320" s="1"/>
      <c r="BGK320" s="1"/>
      <c r="BGL320" s="1"/>
      <c r="BGM320" s="1"/>
      <c r="BGN320" s="1"/>
      <c r="BGO320" s="1"/>
      <c r="BGP320" s="1"/>
      <c r="BGQ320" s="1"/>
      <c r="BGR320" s="1"/>
      <c r="BGS320" s="1"/>
      <c r="BGT320" s="1"/>
      <c r="BGU320" s="1"/>
      <c r="BGV320" s="1"/>
      <c r="BGW320" s="1"/>
      <c r="BGX320" s="1"/>
      <c r="BGY320" s="1"/>
      <c r="BGZ320" s="1"/>
      <c r="BHA320" s="1"/>
      <c r="BHB320" s="1"/>
      <c r="BHC320" s="1"/>
      <c r="BHD320" s="1"/>
      <c r="BHE320" s="1"/>
      <c r="BHF320" s="1"/>
      <c r="BHG320" s="1"/>
      <c r="BHH320" s="1"/>
      <c r="BHI320" s="1"/>
      <c r="BHJ320" s="1"/>
      <c r="BHK320" s="1"/>
      <c r="BHL320" s="1"/>
      <c r="BHM320" s="1"/>
      <c r="BHN320" s="1"/>
      <c r="BHO320" s="1"/>
      <c r="BHP320" s="1"/>
      <c r="BHQ320" s="1"/>
      <c r="BHR320" s="1"/>
      <c r="BHS320" s="1"/>
      <c r="BHT320" s="1"/>
      <c r="BHU320" s="1"/>
      <c r="BHV320" s="1"/>
      <c r="BHW320" s="1"/>
      <c r="BHX320" s="1"/>
      <c r="BHY320" s="1"/>
      <c r="BHZ320" s="1"/>
      <c r="BIA320" s="1"/>
      <c r="BIB320" s="1"/>
      <c r="BIC320" s="1"/>
      <c r="BID320" s="1"/>
      <c r="BIE320" s="1"/>
      <c r="BIF320" s="1"/>
      <c r="BIG320" s="1"/>
      <c r="BIH320" s="1"/>
      <c r="BII320" s="1"/>
      <c r="BIJ320" s="1"/>
      <c r="BIK320" s="1"/>
      <c r="BIL320" s="1"/>
      <c r="BIM320" s="1"/>
      <c r="BIN320" s="1"/>
      <c r="BIO320" s="1"/>
      <c r="BIP320" s="1"/>
      <c r="BIQ320" s="1"/>
      <c r="BIR320" s="1"/>
      <c r="BIS320" s="1"/>
      <c r="BIT320" s="1"/>
      <c r="BIU320" s="1"/>
      <c r="BIV320" s="1"/>
      <c r="BIW320" s="1"/>
      <c r="BIX320" s="1"/>
      <c r="BIY320" s="1"/>
      <c r="BIZ320" s="1"/>
      <c r="BJA320" s="1"/>
      <c r="BJB320" s="1"/>
      <c r="BJC320" s="1"/>
      <c r="BJD320" s="1"/>
      <c r="BJE320" s="1"/>
      <c r="BJF320" s="1"/>
      <c r="BJG320" s="1"/>
      <c r="BJH320" s="1"/>
      <c r="BJI320" s="1"/>
      <c r="BJJ320" s="1"/>
      <c r="BJK320" s="1"/>
      <c r="BJL320" s="1"/>
      <c r="BJM320" s="1"/>
      <c r="BJN320" s="1"/>
      <c r="BJO320" s="1"/>
      <c r="BJP320" s="1"/>
      <c r="BJQ320" s="1"/>
      <c r="BJR320" s="1"/>
      <c r="BJS320" s="1"/>
      <c r="BJT320" s="1"/>
      <c r="BJU320" s="1"/>
      <c r="BJV320" s="1"/>
      <c r="BJW320" s="1"/>
      <c r="BJX320" s="1"/>
      <c r="BJY320" s="1"/>
      <c r="BJZ320" s="1"/>
      <c r="BKA320" s="1"/>
      <c r="BKB320" s="1"/>
      <c r="BKC320" s="1"/>
      <c r="BKD320" s="1"/>
      <c r="BKE320" s="1"/>
      <c r="BKF320" s="1"/>
      <c r="BKG320" s="1"/>
      <c r="BKH320" s="1"/>
      <c r="BKI320" s="1"/>
      <c r="BKJ320" s="1"/>
      <c r="BKK320" s="1"/>
      <c r="BKL320" s="1"/>
      <c r="BKM320" s="1"/>
      <c r="BKN320" s="1"/>
      <c r="BKO320" s="1"/>
      <c r="BKP320" s="1"/>
      <c r="BKQ320" s="1"/>
      <c r="BKR320" s="1"/>
      <c r="BKS320" s="1"/>
      <c r="BKT320" s="1"/>
      <c r="BKU320" s="1"/>
      <c r="BKV320" s="1"/>
      <c r="BKW320" s="1"/>
      <c r="BKX320" s="1"/>
      <c r="BKY320" s="1"/>
      <c r="BKZ320" s="1"/>
      <c r="BLA320" s="1"/>
      <c r="BLB320" s="1"/>
      <c r="BLC320" s="1"/>
      <c r="BLD320" s="1"/>
      <c r="BLE320" s="1"/>
      <c r="BLF320" s="1"/>
      <c r="BLG320" s="1"/>
      <c r="BLH320" s="1"/>
      <c r="BLI320" s="1"/>
      <c r="BLJ320" s="1"/>
      <c r="BLK320" s="1"/>
      <c r="BLL320" s="1"/>
      <c r="BLM320" s="1"/>
      <c r="BLN320" s="1"/>
      <c r="BLO320" s="1"/>
      <c r="BLP320" s="1"/>
      <c r="BLQ320" s="1"/>
      <c r="BLR320" s="1"/>
      <c r="BLS320" s="1"/>
      <c r="BLT320" s="1"/>
      <c r="BLU320" s="1"/>
      <c r="BLV320" s="1"/>
      <c r="BLW320" s="1"/>
      <c r="BLX320" s="1"/>
      <c r="BLY320" s="1"/>
      <c r="BLZ320" s="1"/>
      <c r="BMA320" s="1"/>
      <c r="BMB320" s="1"/>
      <c r="BMC320" s="1"/>
      <c r="BMD320" s="1"/>
      <c r="BME320" s="1"/>
      <c r="BMF320" s="1"/>
      <c r="BMG320" s="1"/>
      <c r="BMH320" s="1"/>
      <c r="BMI320" s="1"/>
      <c r="BMJ320" s="1"/>
      <c r="BMK320" s="1"/>
      <c r="BML320" s="1"/>
      <c r="BMM320" s="1"/>
      <c r="BMN320" s="1"/>
      <c r="BMO320" s="1"/>
      <c r="BMP320" s="1"/>
      <c r="BMQ320" s="1"/>
      <c r="BMR320" s="1"/>
      <c r="BMS320" s="1"/>
      <c r="BMT320" s="1"/>
      <c r="BMU320" s="1"/>
      <c r="BMV320" s="1"/>
      <c r="BMW320" s="1"/>
      <c r="BMX320" s="1"/>
      <c r="BMY320" s="1"/>
      <c r="BMZ320" s="1"/>
      <c r="BNA320" s="1"/>
      <c r="BNB320" s="1"/>
      <c r="BNC320" s="1"/>
      <c r="BND320" s="1"/>
      <c r="BNE320" s="1"/>
      <c r="BNF320" s="1"/>
      <c r="BNG320" s="1"/>
      <c r="BNH320" s="1"/>
      <c r="BNI320" s="1"/>
      <c r="BNJ320" s="1"/>
      <c r="BNK320" s="1"/>
      <c r="BNL320" s="1"/>
      <c r="BNM320" s="1"/>
      <c r="BNN320" s="1"/>
      <c r="BNO320" s="1"/>
      <c r="BNP320" s="1"/>
      <c r="BNQ320" s="1"/>
      <c r="BNR320" s="1"/>
      <c r="BNS320" s="1"/>
      <c r="BNT320" s="1"/>
      <c r="BNU320" s="1"/>
      <c r="BNV320" s="1"/>
      <c r="BNW320" s="1"/>
      <c r="BNX320" s="1"/>
      <c r="BNY320" s="1"/>
      <c r="BNZ320" s="1"/>
      <c r="BOA320" s="1"/>
      <c r="BOB320" s="1"/>
      <c r="BOC320" s="1"/>
      <c r="BOD320" s="1"/>
      <c r="BOE320" s="1"/>
      <c r="BOF320" s="1"/>
      <c r="BOG320" s="1"/>
      <c r="BOH320" s="1"/>
      <c r="BOI320" s="1"/>
      <c r="BOJ320" s="1"/>
      <c r="BOK320" s="1"/>
      <c r="BOL320" s="1"/>
      <c r="BOM320" s="1"/>
      <c r="BON320" s="1"/>
      <c r="BOO320" s="1"/>
      <c r="BOP320" s="1"/>
      <c r="BOQ320" s="1"/>
      <c r="BOR320" s="1"/>
      <c r="BOS320" s="1"/>
      <c r="BOT320" s="1"/>
      <c r="BOU320" s="1"/>
      <c r="BOV320" s="1"/>
      <c r="BOW320" s="1"/>
      <c r="BOX320" s="1"/>
      <c r="BOY320" s="1"/>
      <c r="BOZ320" s="1"/>
      <c r="BPA320" s="1"/>
      <c r="BPB320" s="1"/>
      <c r="BPC320" s="1"/>
      <c r="BPD320" s="1"/>
      <c r="BPE320" s="1"/>
      <c r="BPF320" s="1"/>
      <c r="BPG320" s="1"/>
      <c r="BPH320" s="1"/>
      <c r="BPI320" s="1"/>
      <c r="BPJ320" s="1"/>
      <c r="BPK320" s="1"/>
      <c r="BPL320" s="1"/>
      <c r="BPM320" s="1"/>
      <c r="BPN320" s="1"/>
      <c r="BPO320" s="1"/>
      <c r="BPP320" s="1"/>
      <c r="BPQ320" s="1"/>
      <c r="BPR320" s="1"/>
      <c r="BPS320" s="1"/>
      <c r="BPT320" s="1"/>
      <c r="BPU320" s="1"/>
      <c r="BPV320" s="1"/>
      <c r="BPW320" s="1"/>
      <c r="BPX320" s="1"/>
      <c r="BPY320" s="1"/>
      <c r="BPZ320" s="1"/>
      <c r="BQA320" s="1"/>
      <c r="BQB320" s="1"/>
      <c r="BQC320" s="1"/>
      <c r="BQD320" s="1"/>
      <c r="BQE320" s="1"/>
      <c r="BQF320" s="1"/>
      <c r="BQG320" s="1"/>
      <c r="BQH320" s="1"/>
      <c r="BQI320" s="1"/>
      <c r="BQJ320" s="1"/>
      <c r="BQK320" s="1"/>
      <c r="BQL320" s="1"/>
      <c r="BQM320" s="1"/>
      <c r="BQN320" s="1"/>
      <c r="BQO320" s="1"/>
      <c r="BQP320" s="1"/>
      <c r="BQQ320" s="1"/>
      <c r="BQR320" s="1"/>
      <c r="BQS320" s="1"/>
      <c r="BQT320" s="1"/>
      <c r="BQU320" s="1"/>
      <c r="BQV320" s="1"/>
      <c r="BQW320" s="1"/>
      <c r="BQX320" s="1"/>
      <c r="BQY320" s="1"/>
      <c r="BQZ320" s="1"/>
      <c r="BRA320" s="1"/>
      <c r="BRB320" s="1"/>
      <c r="BRC320" s="1"/>
      <c r="BRD320" s="1"/>
      <c r="BRE320" s="1"/>
      <c r="BRF320" s="1"/>
      <c r="BRG320" s="1"/>
      <c r="BRH320" s="1"/>
      <c r="BRI320" s="1"/>
      <c r="BRJ320" s="1"/>
      <c r="BRK320" s="1"/>
      <c r="BRL320" s="1"/>
      <c r="BRM320" s="1"/>
      <c r="BRN320" s="1"/>
      <c r="BRO320" s="1"/>
      <c r="BRP320" s="1"/>
      <c r="BRQ320" s="1"/>
      <c r="BRR320" s="1"/>
      <c r="BRS320" s="1"/>
      <c r="BRT320" s="1"/>
      <c r="BRU320" s="1"/>
      <c r="BRV320" s="1"/>
      <c r="BRW320" s="1"/>
      <c r="BRX320" s="1"/>
      <c r="BRY320" s="1"/>
      <c r="BRZ320" s="1"/>
      <c r="BSA320" s="1"/>
      <c r="BSB320" s="1"/>
      <c r="BSC320" s="1"/>
      <c r="BSD320" s="1"/>
      <c r="BSE320" s="1"/>
      <c r="BSF320" s="1"/>
      <c r="BSG320" s="1"/>
      <c r="BSH320" s="1"/>
      <c r="BSI320" s="1"/>
      <c r="BSJ320" s="1"/>
      <c r="BSK320" s="1"/>
      <c r="BSL320" s="1"/>
      <c r="BSM320" s="1"/>
      <c r="BSN320" s="1"/>
      <c r="BSO320" s="1"/>
      <c r="BSP320" s="1"/>
      <c r="BSQ320" s="1"/>
      <c r="BSR320" s="1"/>
      <c r="BSS320" s="1"/>
      <c r="BST320" s="1"/>
      <c r="BSU320" s="1"/>
      <c r="BSV320" s="1"/>
      <c r="BSW320" s="1"/>
      <c r="BSX320" s="1"/>
      <c r="BSY320" s="1"/>
      <c r="BSZ320" s="1"/>
      <c r="BTA320" s="1"/>
      <c r="BTB320" s="1"/>
      <c r="BTC320" s="1"/>
      <c r="BTD320" s="1"/>
      <c r="BTE320" s="1"/>
      <c r="BTF320" s="1"/>
      <c r="BTG320" s="1"/>
      <c r="BTH320" s="1"/>
      <c r="BTI320" s="1"/>
      <c r="BTJ320" s="1"/>
      <c r="BTK320" s="1"/>
      <c r="BTL320" s="1"/>
      <c r="BTM320" s="1"/>
      <c r="BTN320" s="1"/>
      <c r="BTO320" s="1"/>
      <c r="BTP320" s="1"/>
      <c r="BTQ320" s="1"/>
      <c r="BTR320" s="1"/>
      <c r="BTS320" s="1"/>
      <c r="BTT320" s="1"/>
      <c r="BTU320" s="1"/>
      <c r="BTV320" s="1"/>
      <c r="BTW320" s="1"/>
      <c r="BTX320" s="1"/>
      <c r="BTY320" s="1"/>
      <c r="BTZ320" s="1"/>
      <c r="BUA320" s="1"/>
      <c r="BUB320" s="1"/>
      <c r="BUC320" s="1"/>
      <c r="BUD320" s="1"/>
      <c r="BUE320" s="1"/>
      <c r="BUF320" s="1"/>
      <c r="BUG320" s="1"/>
      <c r="BUH320" s="1"/>
      <c r="BUI320" s="1"/>
      <c r="BUJ320" s="1"/>
      <c r="BUK320" s="1"/>
      <c r="BUL320" s="1"/>
      <c r="BUM320" s="1"/>
      <c r="BUN320" s="1"/>
      <c r="BUO320" s="1"/>
      <c r="BUP320" s="1"/>
      <c r="BUQ320" s="1"/>
      <c r="BUR320" s="1"/>
      <c r="BUS320" s="1"/>
      <c r="BUT320" s="1"/>
      <c r="BUU320" s="1"/>
      <c r="BUV320" s="1"/>
      <c r="BUW320" s="1"/>
      <c r="BUX320" s="1"/>
      <c r="BUY320" s="1"/>
      <c r="BUZ320" s="1"/>
      <c r="BVA320" s="1"/>
      <c r="BVB320" s="1"/>
      <c r="BVC320" s="1"/>
      <c r="BVD320" s="1"/>
      <c r="BVE320" s="1"/>
      <c r="BVF320" s="1"/>
      <c r="BVG320" s="1"/>
      <c r="BVH320" s="1"/>
      <c r="BVI320" s="1"/>
      <c r="BVJ320" s="1"/>
      <c r="BVK320" s="1"/>
      <c r="BVL320" s="1"/>
      <c r="BVM320" s="1"/>
      <c r="BVN320" s="1"/>
      <c r="BVO320" s="1"/>
      <c r="BVP320" s="1"/>
      <c r="BVQ320" s="1"/>
      <c r="BVR320" s="1"/>
      <c r="BVS320" s="1"/>
      <c r="BVT320" s="1"/>
      <c r="BVU320" s="1"/>
      <c r="BVV320" s="1"/>
      <c r="BVW320" s="1"/>
      <c r="BVX320" s="1"/>
      <c r="BVY320" s="1"/>
      <c r="BVZ320" s="1"/>
      <c r="BWA320" s="1"/>
      <c r="BWB320" s="1"/>
      <c r="BWC320" s="1"/>
      <c r="BWD320" s="1"/>
      <c r="BWE320" s="1"/>
      <c r="BWF320" s="1"/>
      <c r="BWG320" s="1"/>
      <c r="BWH320" s="1"/>
      <c r="BWI320" s="1"/>
      <c r="BWJ320" s="1"/>
      <c r="BWK320" s="1"/>
      <c r="BWL320" s="1"/>
      <c r="BWM320" s="1"/>
      <c r="BWN320" s="1"/>
      <c r="BWO320" s="1"/>
      <c r="BWP320" s="1"/>
      <c r="BWQ320" s="1"/>
      <c r="BWR320" s="1"/>
      <c r="BWS320" s="1"/>
      <c r="BWT320" s="1"/>
      <c r="BWU320" s="1"/>
      <c r="BWV320" s="1"/>
      <c r="BWW320" s="1"/>
      <c r="BWX320" s="1"/>
      <c r="BWY320" s="1"/>
      <c r="BWZ320" s="1"/>
      <c r="BXA320" s="1"/>
      <c r="BXB320" s="1"/>
      <c r="BXC320" s="1"/>
      <c r="BXD320" s="1"/>
      <c r="BXE320" s="1"/>
      <c r="BXF320" s="1"/>
      <c r="BXG320" s="1"/>
      <c r="BXH320" s="1"/>
      <c r="BXI320" s="1"/>
      <c r="BXJ320" s="1"/>
      <c r="BXK320" s="1"/>
      <c r="BXL320" s="1"/>
      <c r="BXM320" s="1"/>
      <c r="BXN320" s="1"/>
      <c r="BXO320" s="1"/>
      <c r="BXP320" s="1"/>
      <c r="BXQ320" s="1"/>
      <c r="BXR320" s="1"/>
      <c r="BXS320" s="1"/>
      <c r="BXT320" s="1"/>
      <c r="BXU320" s="1"/>
      <c r="BXV320" s="1"/>
      <c r="BXW320" s="1"/>
      <c r="BXX320" s="1"/>
      <c r="BXY320" s="1"/>
      <c r="BXZ320" s="1"/>
      <c r="BYA320" s="1"/>
      <c r="BYB320" s="1"/>
      <c r="BYC320" s="1"/>
      <c r="BYD320" s="1"/>
      <c r="BYE320" s="1"/>
      <c r="BYF320" s="1"/>
      <c r="BYG320" s="1"/>
      <c r="BYH320" s="1"/>
      <c r="BYI320" s="1"/>
      <c r="BYJ320" s="1"/>
      <c r="BYK320" s="1"/>
      <c r="BYL320" s="1"/>
      <c r="BYM320" s="1"/>
      <c r="BYN320" s="1"/>
      <c r="BYO320" s="1"/>
      <c r="BYP320" s="1"/>
      <c r="BYQ320" s="1"/>
      <c r="BYR320" s="1"/>
      <c r="BYS320" s="1"/>
      <c r="BYT320" s="1"/>
      <c r="BYU320" s="1"/>
      <c r="BYV320" s="1"/>
      <c r="BYW320" s="1"/>
      <c r="BYX320" s="1"/>
      <c r="BYY320" s="1"/>
      <c r="BYZ320" s="1"/>
      <c r="BZA320" s="1"/>
      <c r="BZB320" s="1"/>
      <c r="BZC320" s="1"/>
      <c r="BZD320" s="1"/>
      <c r="BZE320" s="1"/>
      <c r="BZF320" s="1"/>
      <c r="BZG320" s="1"/>
      <c r="BZH320" s="1"/>
      <c r="BZI320" s="1"/>
      <c r="BZJ320" s="1"/>
      <c r="BZK320" s="1"/>
      <c r="BZL320" s="1"/>
      <c r="BZM320" s="1"/>
      <c r="BZN320" s="1"/>
      <c r="BZO320" s="1"/>
      <c r="BZP320" s="1"/>
      <c r="BZQ320" s="1"/>
      <c r="BZR320" s="1"/>
      <c r="BZS320" s="1"/>
      <c r="BZT320" s="1"/>
      <c r="BZU320" s="1"/>
      <c r="BZV320" s="1"/>
      <c r="BZW320" s="1"/>
      <c r="BZX320" s="1"/>
      <c r="BZY320" s="1"/>
      <c r="BZZ320" s="1"/>
      <c r="CAA320" s="1"/>
      <c r="CAB320" s="1"/>
      <c r="CAC320" s="1"/>
      <c r="CAD320" s="1"/>
      <c r="CAE320" s="1"/>
      <c r="CAF320" s="1"/>
      <c r="CAG320" s="1"/>
      <c r="CAH320" s="1"/>
      <c r="CAI320" s="1"/>
      <c r="CAJ320" s="1"/>
      <c r="CAK320" s="1"/>
      <c r="CAL320" s="1"/>
      <c r="CAM320" s="1"/>
      <c r="CAN320" s="1"/>
      <c r="CAO320" s="1"/>
      <c r="CAP320" s="1"/>
      <c r="CAQ320" s="1"/>
      <c r="CAR320" s="1"/>
      <c r="CAS320" s="1"/>
      <c r="CAT320" s="1"/>
      <c r="CAU320" s="1"/>
      <c r="CAV320" s="1"/>
      <c r="CAW320" s="1"/>
      <c r="CAX320" s="1"/>
      <c r="CAY320" s="1"/>
      <c r="CAZ320" s="1"/>
      <c r="CBA320" s="1"/>
      <c r="CBB320" s="1"/>
      <c r="CBC320" s="1"/>
      <c r="CBD320" s="1"/>
      <c r="CBE320" s="1"/>
      <c r="CBF320" s="1"/>
      <c r="CBG320" s="1"/>
      <c r="CBH320" s="1"/>
      <c r="CBI320" s="1"/>
      <c r="CBJ320" s="1"/>
      <c r="CBK320" s="1"/>
      <c r="CBL320" s="1"/>
      <c r="CBM320" s="1"/>
      <c r="CBN320" s="1"/>
      <c r="CBO320" s="1"/>
      <c r="CBP320" s="1"/>
      <c r="CBQ320" s="1"/>
      <c r="CBR320" s="1"/>
      <c r="CBS320" s="1"/>
      <c r="CBT320" s="1"/>
      <c r="CBU320" s="1"/>
      <c r="CBV320" s="1"/>
      <c r="CBW320" s="1"/>
      <c r="CBX320" s="1"/>
      <c r="CBY320" s="1"/>
      <c r="CBZ320" s="1"/>
      <c r="CCA320" s="1"/>
      <c r="CCB320" s="1"/>
      <c r="CCC320" s="1"/>
      <c r="CCD320" s="1"/>
      <c r="CCE320" s="1"/>
      <c r="CCF320" s="1"/>
      <c r="CCG320" s="1"/>
      <c r="CCH320" s="1"/>
      <c r="CCI320" s="1"/>
      <c r="CCJ320" s="1"/>
      <c r="CCK320" s="1"/>
      <c r="CCL320" s="1"/>
      <c r="CCM320" s="1"/>
      <c r="CCN320" s="1"/>
      <c r="CCO320" s="1"/>
      <c r="CCP320" s="1"/>
      <c r="CCQ320" s="1"/>
      <c r="CCR320" s="1"/>
      <c r="CCS320" s="1"/>
      <c r="CCT320" s="1"/>
      <c r="CCU320" s="1"/>
      <c r="CCV320" s="1"/>
      <c r="CCW320" s="1"/>
      <c r="CCX320" s="1"/>
      <c r="CCY320" s="1"/>
      <c r="CCZ320" s="1"/>
      <c r="CDA320" s="1"/>
      <c r="CDB320" s="1"/>
      <c r="CDC320" s="1"/>
      <c r="CDD320" s="1"/>
      <c r="CDE320" s="1"/>
      <c r="CDF320" s="1"/>
      <c r="CDG320" s="1"/>
      <c r="CDH320" s="1"/>
      <c r="CDI320" s="1"/>
      <c r="CDJ320" s="1"/>
      <c r="CDK320" s="1"/>
      <c r="CDL320" s="1"/>
      <c r="CDM320" s="1"/>
      <c r="CDN320" s="1"/>
      <c r="CDO320" s="1"/>
      <c r="CDP320" s="1"/>
      <c r="CDQ320" s="1"/>
      <c r="CDR320" s="1"/>
      <c r="CDS320" s="1"/>
      <c r="CDT320" s="1"/>
      <c r="CDU320" s="1"/>
      <c r="CDV320" s="1"/>
      <c r="CDW320" s="1"/>
      <c r="CDX320" s="1"/>
      <c r="CDY320" s="1"/>
      <c r="CDZ320" s="1"/>
      <c r="CEA320" s="1"/>
      <c r="CEB320" s="1"/>
      <c r="CEC320" s="1"/>
      <c r="CED320" s="1"/>
      <c r="CEE320" s="1"/>
      <c r="CEF320" s="1"/>
      <c r="CEG320" s="1"/>
      <c r="CEH320" s="1"/>
      <c r="CEI320" s="1"/>
      <c r="CEJ320" s="1"/>
      <c r="CEK320" s="1"/>
      <c r="CEL320" s="1"/>
      <c r="CEM320" s="1"/>
      <c r="CEN320" s="1"/>
      <c r="CEO320" s="1"/>
      <c r="CEP320" s="1"/>
      <c r="CEQ320" s="1"/>
      <c r="CER320" s="1"/>
      <c r="CES320" s="1"/>
      <c r="CET320" s="1"/>
      <c r="CEU320" s="1"/>
      <c r="CEV320" s="1"/>
      <c r="CEW320" s="1"/>
      <c r="CEX320" s="1"/>
      <c r="CEY320" s="1"/>
      <c r="CEZ320" s="1"/>
      <c r="CFA320" s="1"/>
      <c r="CFB320" s="1"/>
      <c r="CFC320" s="1"/>
      <c r="CFD320" s="1"/>
      <c r="CFE320" s="1"/>
      <c r="CFF320" s="1"/>
      <c r="CFG320" s="1"/>
      <c r="CFH320" s="1"/>
      <c r="CFI320" s="1"/>
      <c r="CFJ320" s="1"/>
      <c r="CFK320" s="1"/>
      <c r="CFL320" s="1"/>
      <c r="CFM320" s="1"/>
      <c r="CFN320" s="1"/>
      <c r="CFO320" s="1"/>
      <c r="CFP320" s="1"/>
      <c r="CFQ320" s="1"/>
      <c r="CFR320" s="1"/>
      <c r="CFS320" s="1"/>
      <c r="CFT320" s="1"/>
      <c r="CFU320" s="1"/>
      <c r="CFV320" s="1"/>
      <c r="CFW320" s="1"/>
      <c r="CFX320" s="1"/>
      <c r="CFY320" s="1"/>
      <c r="CFZ320" s="1"/>
      <c r="CGA320" s="1"/>
      <c r="CGB320" s="1"/>
      <c r="CGC320" s="1"/>
      <c r="CGD320" s="1"/>
      <c r="CGE320" s="1"/>
      <c r="CGF320" s="1"/>
      <c r="CGG320" s="1"/>
      <c r="CGH320" s="1"/>
      <c r="CGI320" s="1"/>
      <c r="CGJ320" s="1"/>
      <c r="CGK320" s="1"/>
      <c r="CGL320" s="1"/>
      <c r="CGM320" s="1"/>
      <c r="CGN320" s="1"/>
      <c r="CGO320" s="1"/>
      <c r="CGP320" s="1"/>
      <c r="CGQ320" s="1"/>
      <c r="CGR320" s="1"/>
      <c r="CGS320" s="1"/>
      <c r="CGT320" s="1"/>
      <c r="CGU320" s="1"/>
      <c r="CGV320" s="1"/>
      <c r="CGW320" s="1"/>
      <c r="CGX320" s="1"/>
      <c r="CGY320" s="1"/>
      <c r="CGZ320" s="1"/>
      <c r="CHA320" s="1"/>
      <c r="CHB320" s="1"/>
      <c r="CHC320" s="1"/>
      <c r="CHD320" s="1"/>
      <c r="CHE320" s="1"/>
      <c r="CHF320" s="1"/>
      <c r="CHG320" s="1"/>
      <c r="CHH320" s="1"/>
      <c r="CHI320" s="1"/>
      <c r="CHJ320" s="1"/>
      <c r="CHK320" s="1"/>
      <c r="CHL320" s="1"/>
      <c r="CHM320" s="1"/>
      <c r="CHN320" s="1"/>
      <c r="CHO320" s="1"/>
      <c r="CHP320" s="1"/>
      <c r="CHQ320" s="1"/>
      <c r="CHR320" s="1"/>
      <c r="CHS320" s="1"/>
      <c r="CHT320" s="1"/>
      <c r="CHU320" s="1"/>
      <c r="CHV320" s="1"/>
      <c r="CHW320" s="1"/>
      <c r="CHX320" s="1"/>
      <c r="CHY320" s="1"/>
      <c r="CHZ320" s="1"/>
      <c r="CIA320" s="1"/>
      <c r="CIB320" s="1"/>
      <c r="CIC320" s="1"/>
      <c r="CID320" s="1"/>
      <c r="CIE320" s="1"/>
      <c r="CIF320" s="1"/>
      <c r="CIG320" s="1"/>
      <c r="CIH320" s="1"/>
      <c r="CII320" s="1"/>
      <c r="CIJ320" s="1"/>
      <c r="CIK320" s="1"/>
      <c r="CIL320" s="1"/>
      <c r="CIM320" s="1"/>
      <c r="CIN320" s="1"/>
      <c r="CIO320" s="1"/>
      <c r="CIP320" s="1"/>
      <c r="CIQ320" s="1"/>
      <c r="CIR320" s="1"/>
      <c r="CIS320" s="1"/>
      <c r="CIT320" s="1"/>
      <c r="CIU320" s="1"/>
      <c r="CIV320" s="1"/>
      <c r="CIW320" s="1"/>
      <c r="CIX320" s="1"/>
      <c r="CIY320" s="1"/>
      <c r="CIZ320" s="1"/>
      <c r="CJA320" s="1"/>
      <c r="CJB320" s="1"/>
      <c r="CJC320" s="1"/>
      <c r="CJD320" s="1"/>
      <c r="CJE320" s="1"/>
      <c r="CJF320" s="1"/>
      <c r="CJG320" s="1"/>
      <c r="CJH320" s="1"/>
      <c r="CJI320" s="1"/>
      <c r="CJJ320" s="1"/>
      <c r="CJK320" s="1"/>
      <c r="CJL320" s="1"/>
      <c r="CJM320" s="1"/>
      <c r="CJN320" s="1"/>
      <c r="CJO320" s="1"/>
      <c r="CJP320" s="1"/>
      <c r="CJQ320" s="1"/>
      <c r="CJR320" s="1"/>
      <c r="CJS320" s="1"/>
      <c r="CJT320" s="1"/>
      <c r="CJU320" s="1"/>
      <c r="CJV320" s="1"/>
      <c r="CJW320" s="1"/>
      <c r="CJX320" s="1"/>
      <c r="CJY320" s="1"/>
      <c r="CJZ320" s="1"/>
      <c r="CKA320" s="1"/>
      <c r="CKB320" s="1"/>
      <c r="CKC320" s="1"/>
      <c r="CKD320" s="1"/>
      <c r="CKE320" s="1"/>
      <c r="CKF320" s="1"/>
      <c r="CKG320" s="1"/>
      <c r="CKH320" s="1"/>
      <c r="CKI320" s="1"/>
      <c r="CKJ320" s="1"/>
      <c r="CKK320" s="1"/>
      <c r="CKL320" s="1"/>
      <c r="CKM320" s="1"/>
      <c r="CKN320" s="1"/>
      <c r="CKO320" s="1"/>
      <c r="CKP320" s="1"/>
      <c r="CKQ320" s="1"/>
      <c r="CKR320" s="1"/>
      <c r="CKS320" s="1"/>
      <c r="CKT320" s="1"/>
      <c r="CKU320" s="1"/>
      <c r="CKV320" s="1"/>
      <c r="CKW320" s="1"/>
      <c r="CKX320" s="1"/>
      <c r="CKY320" s="1"/>
      <c r="CKZ320" s="1"/>
      <c r="CLA320" s="1"/>
      <c r="CLB320" s="1"/>
      <c r="CLC320" s="1"/>
      <c r="CLD320" s="1"/>
      <c r="CLE320" s="1"/>
      <c r="CLF320" s="1"/>
      <c r="CLG320" s="1"/>
      <c r="CLH320" s="1"/>
      <c r="CLI320" s="1"/>
      <c r="CLJ320" s="1"/>
      <c r="CLK320" s="1"/>
      <c r="CLL320" s="1"/>
      <c r="CLM320" s="1"/>
      <c r="CLN320" s="1"/>
      <c r="CLO320" s="1"/>
      <c r="CLP320" s="1"/>
      <c r="CLQ320" s="1"/>
      <c r="CLR320" s="1"/>
      <c r="CLS320" s="1"/>
      <c r="CLT320" s="1"/>
      <c r="CLU320" s="1"/>
      <c r="CLV320" s="1"/>
      <c r="CLW320" s="1"/>
      <c r="CLX320" s="1"/>
      <c r="CLY320" s="1"/>
      <c r="CLZ320" s="1"/>
      <c r="CMA320" s="1"/>
      <c r="CMB320" s="1"/>
      <c r="CMC320" s="1"/>
      <c r="CMD320" s="1"/>
      <c r="CME320" s="1"/>
      <c r="CMF320" s="1"/>
      <c r="CMG320" s="1"/>
      <c r="CMH320" s="1"/>
      <c r="CMI320" s="1"/>
      <c r="CMJ320" s="1"/>
      <c r="CMK320" s="1"/>
      <c r="CML320" s="1"/>
      <c r="CMM320" s="1"/>
      <c r="CMN320" s="1"/>
      <c r="CMO320" s="1"/>
      <c r="CMP320" s="1"/>
      <c r="CMQ320" s="1"/>
      <c r="CMR320" s="1"/>
      <c r="CMS320" s="1"/>
      <c r="CMT320" s="1"/>
      <c r="CMU320" s="1"/>
      <c r="CMV320" s="1"/>
      <c r="CMW320" s="1"/>
      <c r="CMX320" s="1"/>
      <c r="CMY320" s="1"/>
      <c r="CMZ320" s="1"/>
      <c r="CNA320" s="1"/>
      <c r="CNB320" s="1"/>
      <c r="CNC320" s="1"/>
      <c r="CND320" s="1"/>
      <c r="CNE320" s="1"/>
      <c r="CNF320" s="1"/>
      <c r="CNG320" s="1"/>
      <c r="CNH320" s="1"/>
      <c r="CNI320" s="1"/>
      <c r="CNJ320" s="1"/>
      <c r="CNK320" s="1"/>
      <c r="CNL320" s="1"/>
      <c r="CNM320" s="1"/>
      <c r="CNN320" s="1"/>
      <c r="CNO320" s="1"/>
      <c r="CNP320" s="1"/>
      <c r="CNQ320" s="1"/>
      <c r="CNR320" s="1"/>
      <c r="CNS320" s="1"/>
      <c r="CNT320" s="1"/>
      <c r="CNU320" s="1"/>
      <c r="CNV320" s="1"/>
      <c r="CNW320" s="1"/>
      <c r="CNX320" s="1"/>
      <c r="CNY320" s="1"/>
      <c r="CNZ320" s="1"/>
      <c r="COA320" s="1"/>
      <c r="COB320" s="1"/>
      <c r="COC320" s="1"/>
      <c r="COD320" s="1"/>
      <c r="COE320" s="1"/>
      <c r="COF320" s="1"/>
      <c r="COG320" s="1"/>
      <c r="COH320" s="1"/>
      <c r="COI320" s="1"/>
      <c r="COJ320" s="1"/>
      <c r="COK320" s="1"/>
      <c r="COL320" s="1"/>
      <c r="COM320" s="1"/>
      <c r="CON320" s="1"/>
      <c r="COO320" s="1"/>
      <c r="COP320" s="1"/>
      <c r="COQ320" s="1"/>
      <c r="COR320" s="1"/>
      <c r="COS320" s="1"/>
      <c r="COT320" s="1"/>
      <c r="COU320" s="1"/>
      <c r="COV320" s="1"/>
      <c r="COW320" s="1"/>
      <c r="COX320" s="1"/>
      <c r="COY320" s="1"/>
      <c r="COZ320" s="1"/>
      <c r="CPA320" s="1"/>
      <c r="CPB320" s="1"/>
      <c r="CPC320" s="1"/>
      <c r="CPD320" s="1"/>
      <c r="CPE320" s="1"/>
      <c r="CPF320" s="1"/>
      <c r="CPG320" s="1"/>
      <c r="CPH320" s="1"/>
      <c r="CPI320" s="1"/>
      <c r="CPJ320" s="1"/>
      <c r="CPK320" s="1"/>
      <c r="CPL320" s="1"/>
      <c r="CPM320" s="1"/>
      <c r="CPN320" s="1"/>
      <c r="CPO320" s="1"/>
      <c r="CPP320" s="1"/>
      <c r="CPQ320" s="1"/>
      <c r="CPR320" s="1"/>
      <c r="CPS320" s="1"/>
      <c r="CPT320" s="1"/>
      <c r="CPU320" s="1"/>
      <c r="CPV320" s="1"/>
      <c r="CPW320" s="1"/>
      <c r="CPX320" s="1"/>
      <c r="CPY320" s="1"/>
      <c r="CPZ320" s="1"/>
      <c r="CQA320" s="1"/>
      <c r="CQB320" s="1"/>
      <c r="CQC320" s="1"/>
      <c r="CQD320" s="1"/>
      <c r="CQE320" s="1"/>
      <c r="CQF320" s="1"/>
      <c r="CQG320" s="1"/>
      <c r="CQH320" s="1"/>
      <c r="CQI320" s="1"/>
      <c r="CQJ320" s="1"/>
      <c r="CQK320" s="1"/>
      <c r="CQL320" s="1"/>
      <c r="CQM320" s="1"/>
      <c r="CQN320" s="1"/>
      <c r="CQO320" s="1"/>
      <c r="CQP320" s="1"/>
      <c r="CQQ320" s="1"/>
      <c r="CQR320" s="1"/>
      <c r="CQS320" s="1"/>
      <c r="CQT320" s="1"/>
      <c r="CQU320" s="1"/>
      <c r="CQV320" s="1"/>
      <c r="CQW320" s="1"/>
      <c r="CQX320" s="1"/>
      <c r="CQY320" s="1"/>
      <c r="CQZ320" s="1"/>
      <c r="CRA320" s="1"/>
      <c r="CRB320" s="1"/>
      <c r="CRC320" s="1"/>
      <c r="CRD320" s="1"/>
      <c r="CRE320" s="1"/>
      <c r="CRF320" s="1"/>
      <c r="CRG320" s="1"/>
      <c r="CRH320" s="1"/>
      <c r="CRI320" s="1"/>
      <c r="CRJ320" s="1"/>
      <c r="CRK320" s="1"/>
      <c r="CRL320" s="1"/>
      <c r="CRM320" s="1"/>
      <c r="CRN320" s="1"/>
      <c r="CRO320" s="1"/>
      <c r="CRP320" s="1"/>
      <c r="CRQ320" s="1"/>
      <c r="CRR320" s="1"/>
      <c r="CRS320" s="1"/>
      <c r="CRT320" s="1"/>
      <c r="CRU320" s="1"/>
      <c r="CRV320" s="1"/>
      <c r="CRW320" s="1"/>
      <c r="CRX320" s="1"/>
      <c r="CRY320" s="1"/>
      <c r="CRZ320" s="1"/>
      <c r="CSA320" s="1"/>
      <c r="CSB320" s="1"/>
      <c r="CSC320" s="1"/>
      <c r="CSD320" s="1"/>
      <c r="CSE320" s="1"/>
      <c r="CSF320" s="1"/>
      <c r="CSG320" s="1"/>
      <c r="CSH320" s="1"/>
      <c r="CSI320" s="1"/>
      <c r="CSJ320" s="1"/>
      <c r="CSK320" s="1"/>
      <c r="CSL320" s="1"/>
      <c r="CSM320" s="1"/>
      <c r="CSN320" s="1"/>
      <c r="CSO320" s="1"/>
      <c r="CSP320" s="1"/>
      <c r="CSQ320" s="1"/>
      <c r="CSR320" s="1"/>
      <c r="CSS320" s="1"/>
      <c r="CST320" s="1"/>
      <c r="CSU320" s="1"/>
      <c r="CSV320" s="1"/>
      <c r="CSW320" s="1"/>
      <c r="CSX320" s="1"/>
      <c r="CSY320" s="1"/>
      <c r="CSZ320" s="1"/>
      <c r="CTA320" s="1"/>
      <c r="CTB320" s="1"/>
      <c r="CTC320" s="1"/>
      <c r="CTD320" s="1"/>
      <c r="CTE320" s="1"/>
      <c r="CTF320" s="1"/>
      <c r="CTG320" s="1"/>
      <c r="CTH320" s="1"/>
      <c r="CTI320" s="1"/>
      <c r="CTJ320" s="1"/>
      <c r="CTK320" s="1"/>
      <c r="CTL320" s="1"/>
      <c r="CTM320" s="1"/>
      <c r="CTN320" s="1"/>
      <c r="CTO320" s="1"/>
      <c r="CTP320" s="1"/>
      <c r="CTQ320" s="1"/>
      <c r="CTR320" s="1"/>
      <c r="CTS320" s="1"/>
      <c r="CTT320" s="1"/>
      <c r="CTU320" s="1"/>
      <c r="CTV320" s="1"/>
      <c r="CTW320" s="1"/>
      <c r="CTX320" s="1"/>
      <c r="CTY320" s="1"/>
      <c r="CTZ320" s="1"/>
      <c r="CUA320" s="1"/>
      <c r="CUB320" s="1"/>
      <c r="CUC320" s="1"/>
      <c r="CUD320" s="1"/>
      <c r="CUE320" s="1"/>
      <c r="CUF320" s="1"/>
      <c r="CUG320" s="1"/>
      <c r="CUH320" s="1"/>
      <c r="CUI320" s="1"/>
      <c r="CUJ320" s="1"/>
      <c r="CUK320" s="1"/>
      <c r="CUL320" s="1"/>
      <c r="CUM320" s="1"/>
      <c r="CUN320" s="1"/>
      <c r="CUO320" s="1"/>
      <c r="CUP320" s="1"/>
      <c r="CUQ320" s="1"/>
      <c r="CUR320" s="1"/>
      <c r="CUS320" s="1"/>
      <c r="CUT320" s="1"/>
      <c r="CUU320" s="1"/>
      <c r="CUV320" s="1"/>
      <c r="CUW320" s="1"/>
      <c r="CUX320" s="1"/>
      <c r="CUY320" s="1"/>
      <c r="CUZ320" s="1"/>
      <c r="CVA320" s="1"/>
      <c r="CVB320" s="1"/>
      <c r="CVC320" s="1"/>
      <c r="CVD320" s="1"/>
      <c r="CVE320" s="1"/>
      <c r="CVF320" s="1"/>
      <c r="CVG320" s="1"/>
      <c r="CVH320" s="1"/>
      <c r="CVI320" s="1"/>
      <c r="CVJ320" s="1"/>
      <c r="CVK320" s="1"/>
      <c r="CVL320" s="1"/>
      <c r="CVM320" s="1"/>
      <c r="CVN320" s="1"/>
      <c r="CVO320" s="1"/>
      <c r="CVP320" s="1"/>
      <c r="CVQ320" s="1"/>
      <c r="CVR320" s="1"/>
      <c r="CVS320" s="1"/>
      <c r="CVT320" s="1"/>
      <c r="CVU320" s="1"/>
      <c r="CVV320" s="1"/>
      <c r="CVW320" s="1"/>
      <c r="CVX320" s="1"/>
      <c r="CVY320" s="1"/>
      <c r="CVZ320" s="1"/>
      <c r="CWA320" s="1"/>
      <c r="CWB320" s="1"/>
      <c r="CWC320" s="1"/>
      <c r="CWD320" s="1"/>
      <c r="CWE320" s="1"/>
      <c r="CWF320" s="1"/>
      <c r="CWG320" s="1"/>
      <c r="CWH320" s="1"/>
      <c r="CWI320" s="1"/>
      <c r="CWJ320" s="1"/>
      <c r="CWK320" s="1"/>
      <c r="CWL320" s="1"/>
      <c r="CWM320" s="1"/>
      <c r="CWN320" s="1"/>
      <c r="CWO320" s="1"/>
      <c r="CWP320" s="1"/>
      <c r="CWQ320" s="1"/>
      <c r="CWR320" s="1"/>
      <c r="CWS320" s="1"/>
      <c r="CWT320" s="1"/>
      <c r="CWU320" s="1"/>
      <c r="CWV320" s="1"/>
      <c r="CWW320" s="1"/>
      <c r="CWX320" s="1"/>
      <c r="CWY320" s="1"/>
      <c r="CWZ320" s="1"/>
      <c r="CXA320" s="1"/>
      <c r="CXB320" s="1"/>
      <c r="CXC320" s="1"/>
      <c r="CXD320" s="1"/>
      <c r="CXE320" s="1"/>
      <c r="CXF320" s="1"/>
      <c r="CXG320" s="1"/>
      <c r="CXH320" s="1"/>
      <c r="CXI320" s="1"/>
      <c r="CXJ320" s="1"/>
      <c r="CXK320" s="1"/>
      <c r="CXL320" s="1"/>
      <c r="CXM320" s="1"/>
      <c r="CXN320" s="1"/>
      <c r="CXO320" s="1"/>
      <c r="CXP320" s="1"/>
      <c r="CXQ320" s="1"/>
      <c r="CXR320" s="1"/>
      <c r="CXS320" s="1"/>
      <c r="CXT320" s="1"/>
      <c r="CXU320" s="1"/>
      <c r="CXV320" s="1"/>
      <c r="CXW320" s="1"/>
      <c r="CXX320" s="1"/>
      <c r="CXY320" s="1"/>
      <c r="CXZ320" s="1"/>
      <c r="CYA320" s="1"/>
      <c r="CYB320" s="1"/>
      <c r="CYC320" s="1"/>
      <c r="CYD320" s="1"/>
      <c r="CYE320" s="1"/>
      <c r="CYF320" s="1"/>
      <c r="CYG320" s="1"/>
      <c r="CYH320" s="1"/>
      <c r="CYI320" s="1"/>
      <c r="CYJ320" s="1"/>
      <c r="CYK320" s="1"/>
      <c r="CYL320" s="1"/>
      <c r="CYM320" s="1"/>
      <c r="CYN320" s="1"/>
      <c r="CYO320" s="1"/>
      <c r="CYP320" s="1"/>
      <c r="CYQ320" s="1"/>
      <c r="CYR320" s="1"/>
      <c r="CYS320" s="1"/>
      <c r="CYT320" s="1"/>
      <c r="CYU320" s="1"/>
      <c r="CYV320" s="1"/>
      <c r="CYW320" s="1"/>
      <c r="CYX320" s="1"/>
      <c r="CYY320" s="1"/>
      <c r="CYZ320" s="1"/>
      <c r="CZA320" s="1"/>
      <c r="CZB320" s="1"/>
      <c r="CZC320" s="1"/>
      <c r="CZD320" s="1"/>
      <c r="CZE320" s="1"/>
      <c r="CZF320" s="1"/>
      <c r="CZG320" s="1"/>
      <c r="CZH320" s="1"/>
      <c r="CZI320" s="1"/>
      <c r="CZJ320" s="1"/>
      <c r="CZK320" s="1"/>
      <c r="CZL320" s="1"/>
      <c r="CZM320" s="1"/>
      <c r="CZN320" s="1"/>
      <c r="CZO320" s="1"/>
      <c r="CZP320" s="1"/>
      <c r="CZQ320" s="1"/>
      <c r="CZR320" s="1"/>
      <c r="CZS320" s="1"/>
      <c r="CZT320" s="1"/>
      <c r="CZU320" s="1"/>
      <c r="CZV320" s="1"/>
      <c r="CZW320" s="1"/>
      <c r="CZX320" s="1"/>
      <c r="CZY320" s="1"/>
      <c r="CZZ320" s="1"/>
      <c r="DAA320" s="1"/>
      <c r="DAB320" s="1"/>
      <c r="DAC320" s="1"/>
      <c r="DAD320" s="1"/>
      <c r="DAE320" s="1"/>
      <c r="DAF320" s="1"/>
      <c r="DAG320" s="1"/>
      <c r="DAH320" s="1"/>
      <c r="DAI320" s="1"/>
      <c r="DAJ320" s="1"/>
      <c r="DAK320" s="1"/>
      <c r="DAL320" s="1"/>
      <c r="DAM320" s="1"/>
      <c r="DAN320" s="1"/>
      <c r="DAO320" s="1"/>
      <c r="DAP320" s="1"/>
      <c r="DAQ320" s="1"/>
      <c r="DAR320" s="1"/>
      <c r="DAS320" s="1"/>
      <c r="DAT320" s="1"/>
      <c r="DAU320" s="1"/>
      <c r="DAV320" s="1"/>
      <c r="DAW320" s="1"/>
      <c r="DAX320" s="1"/>
      <c r="DAY320" s="1"/>
      <c r="DAZ320" s="1"/>
      <c r="DBA320" s="1"/>
      <c r="DBB320" s="1"/>
      <c r="DBC320" s="1"/>
      <c r="DBD320" s="1"/>
      <c r="DBE320" s="1"/>
      <c r="DBF320" s="1"/>
      <c r="DBG320" s="1"/>
      <c r="DBH320" s="1"/>
      <c r="DBI320" s="1"/>
      <c r="DBJ320" s="1"/>
      <c r="DBK320" s="1"/>
      <c r="DBL320" s="1"/>
      <c r="DBM320" s="1"/>
      <c r="DBN320" s="1"/>
      <c r="DBO320" s="1"/>
      <c r="DBP320" s="1"/>
      <c r="DBQ320" s="1"/>
      <c r="DBR320" s="1"/>
      <c r="DBS320" s="1"/>
      <c r="DBT320" s="1"/>
      <c r="DBU320" s="1"/>
      <c r="DBV320" s="1"/>
      <c r="DBW320" s="1"/>
      <c r="DBX320" s="1"/>
      <c r="DBY320" s="1"/>
      <c r="DBZ320" s="1"/>
      <c r="DCA320" s="1"/>
      <c r="DCB320" s="1"/>
      <c r="DCC320" s="1"/>
      <c r="DCD320" s="1"/>
      <c r="DCE320" s="1"/>
      <c r="DCF320" s="1"/>
      <c r="DCG320" s="1"/>
      <c r="DCH320" s="1"/>
      <c r="DCI320" s="1"/>
      <c r="DCJ320" s="1"/>
      <c r="DCK320" s="1"/>
      <c r="DCL320" s="1"/>
      <c r="DCM320" s="1"/>
      <c r="DCN320" s="1"/>
      <c r="DCO320" s="1"/>
      <c r="DCP320" s="1"/>
      <c r="DCQ320" s="1"/>
      <c r="DCR320" s="1"/>
      <c r="DCS320" s="1"/>
      <c r="DCT320" s="1"/>
      <c r="DCU320" s="1"/>
      <c r="DCV320" s="1"/>
      <c r="DCW320" s="1"/>
      <c r="DCX320" s="1"/>
      <c r="DCY320" s="1"/>
      <c r="DCZ320" s="1"/>
      <c r="DDA320" s="1"/>
      <c r="DDB320" s="1"/>
      <c r="DDC320" s="1"/>
      <c r="DDD320" s="1"/>
      <c r="DDE320" s="1"/>
      <c r="DDF320" s="1"/>
      <c r="DDG320" s="1"/>
      <c r="DDH320" s="1"/>
      <c r="DDI320" s="1"/>
      <c r="DDJ320" s="1"/>
      <c r="DDK320" s="1"/>
      <c r="DDL320" s="1"/>
      <c r="DDM320" s="1"/>
      <c r="DDN320" s="1"/>
      <c r="DDO320" s="1"/>
      <c r="DDP320" s="1"/>
      <c r="DDQ320" s="1"/>
      <c r="DDR320" s="1"/>
      <c r="DDS320" s="1"/>
      <c r="DDT320" s="1"/>
      <c r="DDU320" s="1"/>
      <c r="DDV320" s="1"/>
      <c r="DDW320" s="1"/>
      <c r="DDX320" s="1"/>
      <c r="DDY320" s="1"/>
      <c r="DDZ320" s="1"/>
      <c r="DEA320" s="1"/>
      <c r="DEB320" s="1"/>
      <c r="DEC320" s="1"/>
      <c r="DED320" s="1"/>
      <c r="DEE320" s="1"/>
      <c r="DEF320" s="1"/>
      <c r="DEG320" s="1"/>
      <c r="DEH320" s="1"/>
      <c r="DEI320" s="1"/>
      <c r="DEJ320" s="1"/>
      <c r="DEK320" s="1"/>
      <c r="DEL320" s="1"/>
      <c r="DEM320" s="1"/>
      <c r="DEN320" s="1"/>
      <c r="DEO320" s="1"/>
      <c r="DEP320" s="1"/>
      <c r="DEQ320" s="1"/>
      <c r="DER320" s="1"/>
      <c r="DES320" s="1"/>
      <c r="DET320" s="1"/>
      <c r="DEU320" s="1"/>
      <c r="DEV320" s="1"/>
      <c r="DEW320" s="1"/>
      <c r="DEX320" s="1"/>
      <c r="DEY320" s="1"/>
      <c r="DEZ320" s="1"/>
      <c r="DFA320" s="1"/>
      <c r="DFB320" s="1"/>
      <c r="DFC320" s="1"/>
      <c r="DFD320" s="1"/>
      <c r="DFE320" s="1"/>
      <c r="DFF320" s="1"/>
      <c r="DFG320" s="1"/>
      <c r="DFH320" s="1"/>
      <c r="DFI320" s="1"/>
      <c r="DFJ320" s="1"/>
      <c r="DFK320" s="1"/>
      <c r="DFL320" s="1"/>
      <c r="DFM320" s="1"/>
      <c r="DFN320" s="1"/>
      <c r="DFO320" s="1"/>
      <c r="DFP320" s="1"/>
      <c r="DFQ320" s="1"/>
      <c r="DFR320" s="1"/>
      <c r="DFS320" s="1"/>
      <c r="DFT320" s="1"/>
      <c r="DFU320" s="1"/>
      <c r="DFV320" s="1"/>
      <c r="DFW320" s="1"/>
      <c r="DFX320" s="1"/>
      <c r="DFY320" s="1"/>
      <c r="DFZ320" s="1"/>
      <c r="DGA320" s="1"/>
      <c r="DGB320" s="1"/>
      <c r="DGC320" s="1"/>
      <c r="DGD320" s="1"/>
      <c r="DGE320" s="1"/>
      <c r="DGF320" s="1"/>
      <c r="DGG320" s="1"/>
      <c r="DGH320" s="1"/>
      <c r="DGI320" s="1"/>
      <c r="DGJ320" s="1"/>
      <c r="DGK320" s="1"/>
      <c r="DGL320" s="1"/>
      <c r="DGM320" s="1"/>
      <c r="DGN320" s="1"/>
      <c r="DGO320" s="1"/>
      <c r="DGP320" s="1"/>
      <c r="DGQ320" s="1"/>
      <c r="DGR320" s="1"/>
      <c r="DGS320" s="1"/>
      <c r="DGT320" s="1"/>
      <c r="DGU320" s="1"/>
      <c r="DGV320" s="1"/>
      <c r="DGW320" s="1"/>
      <c r="DGX320" s="1"/>
      <c r="DGY320" s="1"/>
      <c r="DGZ320" s="1"/>
      <c r="DHA320" s="1"/>
      <c r="DHB320" s="1"/>
      <c r="DHC320" s="1"/>
      <c r="DHD320" s="1"/>
      <c r="DHE320" s="1"/>
      <c r="DHF320" s="1"/>
      <c r="DHG320" s="1"/>
      <c r="DHH320" s="1"/>
      <c r="DHI320" s="1"/>
      <c r="DHJ320" s="1"/>
      <c r="DHK320" s="1"/>
      <c r="DHL320" s="1"/>
      <c r="DHM320" s="1"/>
      <c r="DHN320" s="1"/>
      <c r="DHO320" s="1"/>
      <c r="DHP320" s="1"/>
      <c r="DHQ320" s="1"/>
      <c r="DHR320" s="1"/>
      <c r="DHS320" s="1"/>
      <c r="DHT320" s="1"/>
      <c r="DHU320" s="1"/>
      <c r="DHV320" s="1"/>
      <c r="DHW320" s="1"/>
      <c r="DHX320" s="1"/>
      <c r="DHY320" s="1"/>
      <c r="DHZ320" s="1"/>
      <c r="DIA320" s="1"/>
      <c r="DIB320" s="1"/>
      <c r="DIC320" s="1"/>
      <c r="DID320" s="1"/>
      <c r="DIE320" s="1"/>
      <c r="DIF320" s="1"/>
      <c r="DIG320" s="1"/>
      <c r="DIH320" s="1"/>
      <c r="DII320" s="1"/>
      <c r="DIJ320" s="1"/>
      <c r="DIK320" s="1"/>
      <c r="DIL320" s="1"/>
      <c r="DIM320" s="1"/>
      <c r="DIN320" s="1"/>
      <c r="DIO320" s="1"/>
      <c r="DIP320" s="1"/>
      <c r="DIQ320" s="1"/>
      <c r="DIR320" s="1"/>
      <c r="DIS320" s="1"/>
      <c r="DIT320" s="1"/>
      <c r="DIU320" s="1"/>
      <c r="DIV320" s="1"/>
      <c r="DIW320" s="1"/>
      <c r="DIX320" s="1"/>
      <c r="DIY320" s="1"/>
      <c r="DIZ320" s="1"/>
      <c r="DJA320" s="1"/>
      <c r="DJB320" s="1"/>
      <c r="DJC320" s="1"/>
      <c r="DJD320" s="1"/>
      <c r="DJE320" s="1"/>
      <c r="DJF320" s="1"/>
      <c r="DJG320" s="1"/>
      <c r="DJH320" s="1"/>
      <c r="DJI320" s="1"/>
      <c r="DJJ320" s="1"/>
      <c r="DJK320" s="1"/>
      <c r="DJL320" s="1"/>
      <c r="DJM320" s="1"/>
      <c r="DJN320" s="1"/>
      <c r="DJO320" s="1"/>
      <c r="DJP320" s="1"/>
      <c r="DJQ320" s="1"/>
      <c r="DJR320" s="1"/>
      <c r="DJS320" s="1"/>
      <c r="DJT320" s="1"/>
      <c r="DJU320" s="1"/>
      <c r="DJV320" s="1"/>
      <c r="DJW320" s="1"/>
      <c r="DJX320" s="1"/>
      <c r="DJY320" s="1"/>
      <c r="DJZ320" s="1"/>
      <c r="DKA320" s="1"/>
      <c r="DKB320" s="1"/>
      <c r="DKC320" s="1"/>
      <c r="DKD320" s="1"/>
      <c r="DKE320" s="1"/>
      <c r="DKF320" s="1"/>
      <c r="DKG320" s="1"/>
      <c r="DKH320" s="1"/>
      <c r="DKI320" s="1"/>
      <c r="DKJ320" s="1"/>
      <c r="DKK320" s="1"/>
      <c r="DKL320" s="1"/>
      <c r="DKM320" s="1"/>
      <c r="DKN320" s="1"/>
      <c r="DKO320" s="1"/>
      <c r="DKP320" s="1"/>
      <c r="DKQ320" s="1"/>
      <c r="DKR320" s="1"/>
      <c r="DKS320" s="1"/>
      <c r="DKT320" s="1"/>
      <c r="DKU320" s="1"/>
      <c r="DKV320" s="1"/>
      <c r="DKW320" s="1"/>
      <c r="DKX320" s="1"/>
      <c r="DKY320" s="1"/>
      <c r="DKZ320" s="1"/>
      <c r="DLA320" s="1"/>
      <c r="DLB320" s="1"/>
      <c r="DLC320" s="1"/>
      <c r="DLD320" s="1"/>
      <c r="DLE320" s="1"/>
      <c r="DLF320" s="1"/>
      <c r="DLG320" s="1"/>
      <c r="DLH320" s="1"/>
      <c r="DLI320" s="1"/>
      <c r="DLJ320" s="1"/>
      <c r="DLK320" s="1"/>
      <c r="DLL320" s="1"/>
      <c r="DLM320" s="1"/>
      <c r="DLN320" s="1"/>
      <c r="DLO320" s="1"/>
      <c r="DLP320" s="1"/>
      <c r="DLQ320" s="1"/>
      <c r="DLR320" s="1"/>
      <c r="DLS320" s="1"/>
      <c r="DLT320" s="1"/>
      <c r="DLU320" s="1"/>
      <c r="DLV320" s="1"/>
      <c r="DLW320" s="1"/>
      <c r="DLX320" s="1"/>
      <c r="DLY320" s="1"/>
      <c r="DLZ320" s="1"/>
      <c r="DMA320" s="1"/>
      <c r="DMB320" s="1"/>
      <c r="DMC320" s="1"/>
      <c r="DMD320" s="1"/>
      <c r="DME320" s="1"/>
      <c r="DMF320" s="1"/>
      <c r="DMG320" s="1"/>
      <c r="DMH320" s="1"/>
      <c r="DMI320" s="1"/>
      <c r="DMJ320" s="1"/>
      <c r="DMK320" s="1"/>
      <c r="DML320" s="1"/>
      <c r="DMM320" s="1"/>
      <c r="DMN320" s="1"/>
      <c r="DMO320" s="1"/>
      <c r="DMP320" s="1"/>
      <c r="DMQ320" s="1"/>
      <c r="DMR320" s="1"/>
      <c r="DMS320" s="1"/>
      <c r="DMT320" s="1"/>
      <c r="DMU320" s="1"/>
      <c r="DMV320" s="1"/>
      <c r="DMW320" s="1"/>
      <c r="DMX320" s="1"/>
      <c r="DMY320" s="1"/>
      <c r="DMZ320" s="1"/>
      <c r="DNA320" s="1"/>
      <c r="DNB320" s="1"/>
      <c r="DNC320" s="1"/>
      <c r="DND320" s="1"/>
      <c r="DNE320" s="1"/>
      <c r="DNF320" s="1"/>
      <c r="DNG320" s="1"/>
      <c r="DNH320" s="1"/>
      <c r="DNI320" s="1"/>
      <c r="DNJ320" s="1"/>
      <c r="DNK320" s="1"/>
      <c r="DNL320" s="1"/>
      <c r="DNM320" s="1"/>
      <c r="DNN320" s="1"/>
      <c r="DNO320" s="1"/>
      <c r="DNP320" s="1"/>
      <c r="DNQ320" s="1"/>
      <c r="DNR320" s="1"/>
      <c r="DNS320" s="1"/>
      <c r="DNT320" s="1"/>
      <c r="DNU320" s="1"/>
      <c r="DNV320" s="1"/>
      <c r="DNW320" s="1"/>
      <c r="DNX320" s="1"/>
      <c r="DNY320" s="1"/>
      <c r="DNZ320" s="1"/>
      <c r="DOA320" s="1"/>
      <c r="DOB320" s="1"/>
      <c r="DOC320" s="1"/>
      <c r="DOD320" s="1"/>
      <c r="DOE320" s="1"/>
      <c r="DOF320" s="1"/>
      <c r="DOG320" s="1"/>
      <c r="DOH320" s="1"/>
      <c r="DOI320" s="1"/>
      <c r="DOJ320" s="1"/>
      <c r="DOK320" s="1"/>
      <c r="DOL320" s="1"/>
      <c r="DOM320" s="1"/>
      <c r="DON320" s="1"/>
      <c r="DOO320" s="1"/>
      <c r="DOP320" s="1"/>
      <c r="DOQ320" s="1"/>
      <c r="DOR320" s="1"/>
      <c r="DOS320" s="1"/>
      <c r="DOT320" s="1"/>
      <c r="DOU320" s="1"/>
      <c r="DOV320" s="1"/>
      <c r="DOW320" s="1"/>
      <c r="DOX320" s="1"/>
      <c r="DOY320" s="1"/>
      <c r="DOZ320" s="1"/>
      <c r="DPA320" s="1"/>
      <c r="DPB320" s="1"/>
      <c r="DPC320" s="1"/>
      <c r="DPD320" s="1"/>
      <c r="DPE320" s="1"/>
      <c r="DPF320" s="1"/>
      <c r="DPG320" s="1"/>
      <c r="DPH320" s="1"/>
      <c r="DPI320" s="1"/>
      <c r="DPJ320" s="1"/>
      <c r="DPK320" s="1"/>
      <c r="DPL320" s="1"/>
      <c r="DPM320" s="1"/>
      <c r="DPN320" s="1"/>
      <c r="DPO320" s="1"/>
      <c r="DPP320" s="1"/>
      <c r="DPQ320" s="1"/>
      <c r="DPR320" s="1"/>
      <c r="DPS320" s="1"/>
      <c r="DPT320" s="1"/>
      <c r="DPU320" s="1"/>
      <c r="DPV320" s="1"/>
      <c r="DPW320" s="1"/>
      <c r="DPX320" s="1"/>
      <c r="DPY320" s="1"/>
      <c r="DPZ320" s="1"/>
      <c r="DQA320" s="1"/>
      <c r="DQB320" s="1"/>
      <c r="DQC320" s="1"/>
      <c r="DQD320" s="1"/>
      <c r="DQE320" s="1"/>
      <c r="DQF320" s="1"/>
      <c r="DQG320" s="1"/>
      <c r="DQH320" s="1"/>
      <c r="DQI320" s="1"/>
      <c r="DQJ320" s="1"/>
      <c r="DQK320" s="1"/>
      <c r="DQL320" s="1"/>
      <c r="DQM320" s="1"/>
      <c r="DQN320" s="1"/>
      <c r="DQO320" s="1"/>
      <c r="DQP320" s="1"/>
      <c r="DQQ320" s="1"/>
      <c r="DQR320" s="1"/>
      <c r="DQS320" s="1"/>
      <c r="DQT320" s="1"/>
      <c r="DQU320" s="1"/>
      <c r="DQV320" s="1"/>
      <c r="DQW320" s="1"/>
      <c r="DQX320" s="1"/>
      <c r="DQY320" s="1"/>
      <c r="DQZ320" s="1"/>
      <c r="DRA320" s="1"/>
      <c r="DRB320" s="1"/>
      <c r="DRC320" s="1"/>
      <c r="DRD320" s="1"/>
      <c r="DRE320" s="1"/>
      <c r="DRF320" s="1"/>
      <c r="DRG320" s="1"/>
      <c r="DRH320" s="1"/>
      <c r="DRI320" s="1"/>
      <c r="DRJ320" s="1"/>
      <c r="DRK320" s="1"/>
      <c r="DRL320" s="1"/>
      <c r="DRM320" s="1"/>
      <c r="DRN320" s="1"/>
      <c r="DRO320" s="1"/>
      <c r="DRP320" s="1"/>
      <c r="DRQ320" s="1"/>
      <c r="DRR320" s="1"/>
      <c r="DRS320" s="1"/>
      <c r="DRT320" s="1"/>
      <c r="DRU320" s="1"/>
      <c r="DRV320" s="1"/>
      <c r="DRW320" s="1"/>
      <c r="DRX320" s="1"/>
      <c r="DRY320" s="1"/>
      <c r="DRZ320" s="1"/>
      <c r="DSA320" s="1"/>
      <c r="DSB320" s="1"/>
      <c r="DSC320" s="1"/>
      <c r="DSD320" s="1"/>
      <c r="DSE320" s="1"/>
      <c r="DSF320" s="1"/>
      <c r="DSG320" s="1"/>
      <c r="DSH320" s="1"/>
      <c r="DSI320" s="1"/>
      <c r="DSJ320" s="1"/>
      <c r="DSK320" s="1"/>
      <c r="DSL320" s="1"/>
      <c r="DSM320" s="1"/>
      <c r="DSN320" s="1"/>
      <c r="DSO320" s="1"/>
      <c r="DSP320" s="1"/>
      <c r="DSQ320" s="1"/>
      <c r="DSR320" s="1"/>
      <c r="DSS320" s="1"/>
      <c r="DST320" s="1"/>
      <c r="DSU320" s="1"/>
      <c r="DSV320" s="1"/>
      <c r="DSW320" s="1"/>
      <c r="DSX320" s="1"/>
      <c r="DSY320" s="1"/>
      <c r="DSZ320" s="1"/>
      <c r="DTA320" s="1"/>
      <c r="DTB320" s="1"/>
      <c r="DTC320" s="1"/>
      <c r="DTD320" s="1"/>
      <c r="DTE320" s="1"/>
      <c r="DTF320" s="1"/>
      <c r="DTG320" s="1"/>
      <c r="DTH320" s="1"/>
      <c r="DTI320" s="1"/>
      <c r="DTJ320" s="1"/>
      <c r="DTK320" s="1"/>
      <c r="DTL320" s="1"/>
      <c r="DTM320" s="1"/>
      <c r="DTN320" s="1"/>
      <c r="DTO320" s="1"/>
      <c r="DTP320" s="1"/>
      <c r="DTQ320" s="1"/>
      <c r="DTR320" s="1"/>
      <c r="DTS320" s="1"/>
      <c r="DTT320" s="1"/>
      <c r="DTU320" s="1"/>
      <c r="DTV320" s="1"/>
      <c r="DTW320" s="1"/>
      <c r="DTX320" s="1"/>
      <c r="DTY320" s="1"/>
      <c r="DTZ320" s="1"/>
      <c r="DUA320" s="1"/>
      <c r="DUB320" s="1"/>
      <c r="DUC320" s="1"/>
      <c r="DUD320" s="1"/>
      <c r="DUE320" s="1"/>
      <c r="DUF320" s="1"/>
      <c r="DUG320" s="1"/>
      <c r="DUH320" s="1"/>
      <c r="DUI320" s="1"/>
      <c r="DUJ320" s="1"/>
      <c r="DUK320" s="1"/>
      <c r="DUL320" s="1"/>
      <c r="DUM320" s="1"/>
      <c r="DUN320" s="1"/>
      <c r="DUO320" s="1"/>
      <c r="DUP320" s="1"/>
      <c r="DUQ320" s="1"/>
      <c r="DUR320" s="1"/>
      <c r="DUS320" s="1"/>
      <c r="DUT320" s="1"/>
      <c r="DUU320" s="1"/>
      <c r="DUV320" s="1"/>
      <c r="DUW320" s="1"/>
      <c r="DUX320" s="1"/>
      <c r="DUY320" s="1"/>
      <c r="DUZ320" s="1"/>
      <c r="DVA320" s="1"/>
      <c r="DVB320" s="1"/>
      <c r="DVC320" s="1"/>
      <c r="DVD320" s="1"/>
      <c r="DVE320" s="1"/>
      <c r="DVF320" s="1"/>
      <c r="DVG320" s="1"/>
      <c r="DVH320" s="1"/>
      <c r="DVI320" s="1"/>
      <c r="DVJ320" s="1"/>
      <c r="DVK320" s="1"/>
      <c r="DVL320" s="1"/>
      <c r="DVM320" s="1"/>
      <c r="DVN320" s="1"/>
      <c r="DVO320" s="1"/>
      <c r="DVP320" s="1"/>
      <c r="DVQ320" s="1"/>
      <c r="DVR320" s="1"/>
      <c r="DVS320" s="1"/>
      <c r="DVT320" s="1"/>
      <c r="DVU320" s="1"/>
      <c r="DVV320" s="1"/>
      <c r="DVW320" s="1"/>
      <c r="DVX320" s="1"/>
      <c r="DVY320" s="1"/>
      <c r="DVZ320" s="1"/>
      <c r="DWA320" s="1"/>
      <c r="DWB320" s="1"/>
      <c r="DWC320" s="1"/>
      <c r="DWD320" s="1"/>
      <c r="DWE320" s="1"/>
      <c r="DWF320" s="1"/>
      <c r="DWG320" s="1"/>
      <c r="DWH320" s="1"/>
      <c r="DWI320" s="1"/>
      <c r="DWJ320" s="1"/>
      <c r="DWK320" s="1"/>
      <c r="DWL320" s="1"/>
      <c r="DWM320" s="1"/>
      <c r="DWN320" s="1"/>
      <c r="DWO320" s="1"/>
      <c r="DWP320" s="1"/>
      <c r="DWQ320" s="1"/>
      <c r="DWR320" s="1"/>
      <c r="DWS320" s="1"/>
      <c r="DWT320" s="1"/>
      <c r="DWU320" s="1"/>
      <c r="DWV320" s="1"/>
      <c r="DWW320" s="1"/>
      <c r="DWX320" s="1"/>
      <c r="DWY320" s="1"/>
      <c r="DWZ320" s="1"/>
      <c r="DXA320" s="1"/>
      <c r="DXB320" s="1"/>
      <c r="DXC320" s="1"/>
      <c r="DXD320" s="1"/>
      <c r="DXE320" s="1"/>
      <c r="DXF320" s="1"/>
      <c r="DXG320" s="1"/>
      <c r="DXH320" s="1"/>
      <c r="DXI320" s="1"/>
      <c r="DXJ320" s="1"/>
      <c r="DXK320" s="1"/>
      <c r="DXL320" s="1"/>
      <c r="DXM320" s="1"/>
      <c r="DXN320" s="1"/>
      <c r="DXO320" s="1"/>
      <c r="DXP320" s="1"/>
      <c r="DXQ320" s="1"/>
      <c r="DXR320" s="1"/>
      <c r="DXS320" s="1"/>
      <c r="DXT320" s="1"/>
      <c r="DXU320" s="1"/>
      <c r="DXV320" s="1"/>
      <c r="DXW320" s="1"/>
      <c r="DXX320" s="1"/>
      <c r="DXY320" s="1"/>
      <c r="DXZ320" s="1"/>
      <c r="DYA320" s="1"/>
      <c r="DYB320" s="1"/>
      <c r="DYC320" s="1"/>
      <c r="DYD320" s="1"/>
      <c r="DYE320" s="1"/>
      <c r="DYF320" s="1"/>
      <c r="DYG320" s="1"/>
      <c r="DYH320" s="1"/>
      <c r="DYI320" s="1"/>
      <c r="DYJ320" s="1"/>
      <c r="DYK320" s="1"/>
      <c r="DYL320" s="1"/>
      <c r="DYM320" s="1"/>
      <c r="DYN320" s="1"/>
      <c r="DYO320" s="1"/>
      <c r="DYP320" s="1"/>
      <c r="DYQ320" s="1"/>
      <c r="DYR320" s="1"/>
      <c r="DYS320" s="1"/>
      <c r="DYT320" s="1"/>
      <c r="DYU320" s="1"/>
      <c r="DYV320" s="1"/>
      <c r="DYW320" s="1"/>
      <c r="DYX320" s="1"/>
      <c r="DYY320" s="1"/>
      <c r="DYZ320" s="1"/>
      <c r="DZA320" s="1"/>
      <c r="DZB320" s="1"/>
      <c r="DZC320" s="1"/>
      <c r="DZD320" s="1"/>
      <c r="DZE320" s="1"/>
      <c r="DZF320" s="1"/>
      <c r="DZG320" s="1"/>
      <c r="DZH320" s="1"/>
      <c r="DZI320" s="1"/>
      <c r="DZJ320" s="1"/>
      <c r="DZK320" s="1"/>
      <c r="DZL320" s="1"/>
      <c r="DZM320" s="1"/>
      <c r="DZN320" s="1"/>
      <c r="DZO320" s="1"/>
      <c r="DZP320" s="1"/>
      <c r="DZQ320" s="1"/>
      <c r="DZR320" s="1"/>
      <c r="DZS320" s="1"/>
      <c r="DZT320" s="1"/>
      <c r="DZU320" s="1"/>
      <c r="DZV320" s="1"/>
      <c r="DZW320" s="1"/>
      <c r="DZX320" s="1"/>
      <c r="DZY320" s="1"/>
      <c r="DZZ320" s="1"/>
      <c r="EAA320" s="1"/>
      <c r="EAB320" s="1"/>
      <c r="EAC320" s="1"/>
      <c r="EAD320" s="1"/>
      <c r="EAE320" s="1"/>
      <c r="EAF320" s="1"/>
      <c r="EAG320" s="1"/>
      <c r="EAH320" s="1"/>
      <c r="EAI320" s="1"/>
      <c r="EAJ320" s="1"/>
      <c r="EAK320" s="1"/>
      <c r="EAL320" s="1"/>
      <c r="EAM320" s="1"/>
      <c r="EAN320" s="1"/>
      <c r="EAO320" s="1"/>
      <c r="EAP320" s="1"/>
      <c r="EAQ320" s="1"/>
      <c r="EAR320" s="1"/>
      <c r="EAS320" s="1"/>
      <c r="EAT320" s="1"/>
      <c r="EAU320" s="1"/>
      <c r="EAV320" s="1"/>
      <c r="EAW320" s="1"/>
      <c r="EAX320" s="1"/>
      <c r="EAY320" s="1"/>
      <c r="EAZ320" s="1"/>
      <c r="EBA320" s="1"/>
      <c r="EBB320" s="1"/>
      <c r="EBC320" s="1"/>
      <c r="EBD320" s="1"/>
      <c r="EBE320" s="1"/>
      <c r="EBF320" s="1"/>
      <c r="EBG320" s="1"/>
      <c r="EBH320" s="1"/>
      <c r="EBI320" s="1"/>
      <c r="EBJ320" s="1"/>
      <c r="EBK320" s="1"/>
      <c r="EBL320" s="1"/>
      <c r="EBM320" s="1"/>
      <c r="EBN320" s="1"/>
      <c r="EBO320" s="1"/>
      <c r="EBP320" s="1"/>
      <c r="EBQ320" s="1"/>
      <c r="EBR320" s="1"/>
      <c r="EBS320" s="1"/>
      <c r="EBT320" s="1"/>
      <c r="EBU320" s="1"/>
      <c r="EBV320" s="1"/>
      <c r="EBW320" s="1"/>
      <c r="EBX320" s="1"/>
      <c r="EBY320" s="1"/>
      <c r="EBZ320" s="1"/>
      <c r="ECA320" s="1"/>
      <c r="ECB320" s="1"/>
      <c r="ECC320" s="1"/>
      <c r="ECD320" s="1"/>
      <c r="ECE320" s="1"/>
      <c r="ECF320" s="1"/>
      <c r="ECG320" s="1"/>
      <c r="ECH320" s="1"/>
      <c r="ECI320" s="1"/>
      <c r="ECJ320" s="1"/>
      <c r="ECK320" s="1"/>
      <c r="ECL320" s="1"/>
      <c r="ECM320" s="1"/>
      <c r="ECN320" s="1"/>
      <c r="ECO320" s="1"/>
      <c r="ECP320" s="1"/>
      <c r="ECQ320" s="1"/>
      <c r="ECR320" s="1"/>
      <c r="ECS320" s="1"/>
      <c r="ECT320" s="1"/>
      <c r="ECU320" s="1"/>
      <c r="ECV320" s="1"/>
      <c r="ECW320" s="1"/>
      <c r="ECX320" s="1"/>
      <c r="ECY320" s="1"/>
      <c r="ECZ320" s="1"/>
      <c r="EDA320" s="1"/>
      <c r="EDB320" s="1"/>
      <c r="EDC320" s="1"/>
      <c r="EDD320" s="1"/>
      <c r="EDE320" s="1"/>
      <c r="EDF320" s="1"/>
      <c r="EDG320" s="1"/>
      <c r="EDH320" s="1"/>
      <c r="EDI320" s="1"/>
      <c r="EDJ320" s="1"/>
      <c r="EDK320" s="1"/>
      <c r="EDL320" s="1"/>
      <c r="EDM320" s="1"/>
      <c r="EDN320" s="1"/>
      <c r="EDO320" s="1"/>
      <c r="EDP320" s="1"/>
      <c r="EDQ320" s="1"/>
      <c r="EDR320" s="1"/>
      <c r="EDS320" s="1"/>
      <c r="EDT320" s="1"/>
      <c r="EDU320" s="1"/>
      <c r="EDV320" s="1"/>
      <c r="EDW320" s="1"/>
      <c r="EDX320" s="1"/>
      <c r="EDY320" s="1"/>
      <c r="EDZ320" s="1"/>
      <c r="EEA320" s="1"/>
      <c r="EEB320" s="1"/>
      <c r="EEC320" s="1"/>
      <c r="EED320" s="1"/>
      <c r="EEE320" s="1"/>
      <c r="EEF320" s="1"/>
      <c r="EEG320" s="1"/>
      <c r="EEH320" s="1"/>
      <c r="EEI320" s="1"/>
      <c r="EEJ320" s="1"/>
      <c r="EEK320" s="1"/>
      <c r="EEL320" s="1"/>
      <c r="EEM320" s="1"/>
      <c r="EEN320" s="1"/>
      <c r="EEO320" s="1"/>
      <c r="EEP320" s="1"/>
      <c r="EEQ320" s="1"/>
      <c r="EER320" s="1"/>
      <c r="EES320" s="1"/>
      <c r="EET320" s="1"/>
      <c r="EEU320" s="1"/>
      <c r="EEV320" s="1"/>
      <c r="EEW320" s="1"/>
      <c r="EEX320" s="1"/>
      <c r="EEY320" s="1"/>
      <c r="EEZ320" s="1"/>
      <c r="EFA320" s="1"/>
      <c r="EFB320" s="1"/>
      <c r="EFC320" s="1"/>
      <c r="EFD320" s="1"/>
      <c r="EFE320" s="1"/>
      <c r="EFF320" s="1"/>
      <c r="EFG320" s="1"/>
      <c r="EFH320" s="1"/>
      <c r="EFI320" s="1"/>
      <c r="EFJ320" s="1"/>
      <c r="EFK320" s="1"/>
      <c r="EFL320" s="1"/>
      <c r="EFM320" s="1"/>
      <c r="EFN320" s="1"/>
      <c r="EFO320" s="1"/>
      <c r="EFP320" s="1"/>
      <c r="EFQ320" s="1"/>
      <c r="EFR320" s="1"/>
      <c r="EFS320" s="1"/>
      <c r="EFT320" s="1"/>
      <c r="EFU320" s="1"/>
      <c r="EFV320" s="1"/>
      <c r="EFW320" s="1"/>
      <c r="EFX320" s="1"/>
      <c r="EFY320" s="1"/>
      <c r="EFZ320" s="1"/>
      <c r="EGA320" s="1"/>
      <c r="EGB320" s="1"/>
      <c r="EGC320" s="1"/>
      <c r="EGD320" s="1"/>
      <c r="EGE320" s="1"/>
      <c r="EGF320" s="1"/>
      <c r="EGG320" s="1"/>
      <c r="EGH320" s="1"/>
      <c r="EGI320" s="1"/>
      <c r="EGJ320" s="1"/>
      <c r="EGK320" s="1"/>
      <c r="EGL320" s="1"/>
      <c r="EGM320" s="1"/>
      <c r="EGN320" s="1"/>
      <c r="EGO320" s="1"/>
      <c r="EGP320" s="1"/>
      <c r="EGQ320" s="1"/>
      <c r="EGR320" s="1"/>
      <c r="EGS320" s="1"/>
      <c r="EGT320" s="1"/>
      <c r="EGU320" s="1"/>
      <c r="EGV320" s="1"/>
      <c r="EGW320" s="1"/>
      <c r="EGX320" s="1"/>
      <c r="EGY320" s="1"/>
      <c r="EGZ320" s="1"/>
      <c r="EHA320" s="1"/>
      <c r="EHB320" s="1"/>
      <c r="EHC320" s="1"/>
      <c r="EHD320" s="1"/>
      <c r="EHE320" s="1"/>
      <c r="EHF320" s="1"/>
      <c r="EHG320" s="1"/>
      <c r="EHH320" s="1"/>
      <c r="EHI320" s="1"/>
      <c r="EHJ320" s="1"/>
      <c r="EHK320" s="1"/>
      <c r="EHL320" s="1"/>
      <c r="EHM320" s="1"/>
      <c r="EHN320" s="1"/>
      <c r="EHO320" s="1"/>
      <c r="EHP320" s="1"/>
      <c r="EHQ320" s="1"/>
      <c r="EHR320" s="1"/>
      <c r="EHS320" s="1"/>
      <c r="EHT320" s="1"/>
      <c r="EHU320" s="1"/>
      <c r="EHV320" s="1"/>
      <c r="EHW320" s="1"/>
      <c r="EHX320" s="1"/>
      <c r="EHY320" s="1"/>
      <c r="EHZ320" s="1"/>
      <c r="EIA320" s="1"/>
      <c r="EIB320" s="1"/>
      <c r="EIC320" s="1"/>
      <c r="EID320" s="1"/>
      <c r="EIE320" s="1"/>
      <c r="EIF320" s="1"/>
      <c r="EIG320" s="1"/>
      <c r="EIH320" s="1"/>
      <c r="EII320" s="1"/>
      <c r="EIJ320" s="1"/>
      <c r="EIK320" s="1"/>
      <c r="EIL320" s="1"/>
      <c r="EIM320" s="1"/>
      <c r="EIN320" s="1"/>
      <c r="EIO320" s="1"/>
      <c r="EIP320" s="1"/>
      <c r="EIQ320" s="1"/>
      <c r="EIR320" s="1"/>
      <c r="EIS320" s="1"/>
      <c r="EIT320" s="1"/>
      <c r="EIU320" s="1"/>
      <c r="EIV320" s="1"/>
      <c r="EIW320" s="1"/>
      <c r="EIX320" s="1"/>
      <c r="EIY320" s="1"/>
      <c r="EIZ320" s="1"/>
      <c r="EJA320" s="1"/>
      <c r="EJB320" s="1"/>
      <c r="EJC320" s="1"/>
      <c r="EJD320" s="1"/>
      <c r="EJE320" s="1"/>
      <c r="EJF320" s="1"/>
      <c r="EJG320" s="1"/>
      <c r="EJH320" s="1"/>
      <c r="EJI320" s="1"/>
      <c r="EJJ320" s="1"/>
      <c r="EJK320" s="1"/>
      <c r="EJL320" s="1"/>
      <c r="EJM320" s="1"/>
      <c r="EJN320" s="1"/>
      <c r="EJO320" s="1"/>
      <c r="EJP320" s="1"/>
      <c r="EJQ320" s="1"/>
      <c r="EJR320" s="1"/>
      <c r="EJS320" s="1"/>
      <c r="EJT320" s="1"/>
      <c r="EJU320" s="1"/>
      <c r="EJV320" s="1"/>
      <c r="EJW320" s="1"/>
      <c r="EJX320" s="1"/>
      <c r="EJY320" s="1"/>
      <c r="EJZ320" s="1"/>
      <c r="EKA320" s="1"/>
      <c r="EKB320" s="1"/>
      <c r="EKC320" s="1"/>
      <c r="EKD320" s="1"/>
      <c r="EKE320" s="1"/>
      <c r="EKF320" s="1"/>
      <c r="EKG320" s="1"/>
      <c r="EKH320" s="1"/>
      <c r="EKI320" s="1"/>
      <c r="EKJ320" s="1"/>
      <c r="EKK320" s="1"/>
      <c r="EKL320" s="1"/>
      <c r="EKM320" s="1"/>
      <c r="EKN320" s="1"/>
      <c r="EKO320" s="1"/>
      <c r="EKP320" s="1"/>
      <c r="EKQ320" s="1"/>
      <c r="EKR320" s="1"/>
      <c r="EKS320" s="1"/>
      <c r="EKT320" s="1"/>
      <c r="EKU320" s="1"/>
      <c r="EKV320" s="1"/>
      <c r="EKW320" s="1"/>
      <c r="EKX320" s="1"/>
      <c r="EKY320" s="1"/>
      <c r="EKZ320" s="1"/>
      <c r="ELA320" s="1"/>
      <c r="ELB320" s="1"/>
      <c r="ELC320" s="1"/>
      <c r="ELD320" s="1"/>
      <c r="ELE320" s="1"/>
      <c r="ELF320" s="1"/>
      <c r="ELG320" s="1"/>
      <c r="ELH320" s="1"/>
      <c r="ELI320" s="1"/>
      <c r="ELJ320" s="1"/>
      <c r="ELK320" s="1"/>
      <c r="ELL320" s="1"/>
      <c r="ELM320" s="1"/>
      <c r="ELN320" s="1"/>
      <c r="ELO320" s="1"/>
      <c r="ELP320" s="1"/>
      <c r="ELQ320" s="1"/>
      <c r="ELR320" s="1"/>
      <c r="ELS320" s="1"/>
      <c r="ELT320" s="1"/>
      <c r="ELU320" s="1"/>
      <c r="ELV320" s="1"/>
      <c r="ELW320" s="1"/>
      <c r="ELX320" s="1"/>
      <c r="ELY320" s="1"/>
      <c r="ELZ320" s="1"/>
      <c r="EMA320" s="1"/>
      <c r="EMB320" s="1"/>
      <c r="EMC320" s="1"/>
      <c r="EMD320" s="1"/>
      <c r="EME320" s="1"/>
      <c r="EMF320" s="1"/>
      <c r="EMG320" s="1"/>
      <c r="EMH320" s="1"/>
      <c r="EMI320" s="1"/>
      <c r="EMJ320" s="1"/>
      <c r="EMK320" s="1"/>
      <c r="EML320" s="1"/>
      <c r="EMM320" s="1"/>
      <c r="EMN320" s="1"/>
      <c r="EMO320" s="1"/>
      <c r="EMP320" s="1"/>
      <c r="EMQ320" s="1"/>
      <c r="EMR320" s="1"/>
      <c r="EMS320" s="1"/>
      <c r="EMT320" s="1"/>
      <c r="EMU320" s="1"/>
      <c r="EMV320" s="1"/>
      <c r="EMW320" s="1"/>
      <c r="EMX320" s="1"/>
      <c r="EMY320" s="1"/>
      <c r="EMZ320" s="1"/>
      <c r="ENA320" s="1"/>
      <c r="ENB320" s="1"/>
      <c r="ENC320" s="1"/>
      <c r="END320" s="1"/>
      <c r="ENE320" s="1"/>
      <c r="ENF320" s="1"/>
      <c r="ENG320" s="1"/>
      <c r="ENH320" s="1"/>
      <c r="ENI320" s="1"/>
      <c r="ENJ320" s="1"/>
      <c r="ENK320" s="1"/>
      <c r="ENL320" s="1"/>
      <c r="ENM320" s="1"/>
      <c r="ENN320" s="1"/>
      <c r="ENO320" s="1"/>
      <c r="ENP320" s="1"/>
      <c r="ENQ320" s="1"/>
      <c r="ENR320" s="1"/>
      <c r="ENS320" s="1"/>
      <c r="ENT320" s="1"/>
      <c r="ENU320" s="1"/>
      <c r="ENV320" s="1"/>
      <c r="ENW320" s="1"/>
      <c r="ENX320" s="1"/>
      <c r="ENY320" s="1"/>
      <c r="ENZ320" s="1"/>
      <c r="EOA320" s="1"/>
      <c r="EOB320" s="1"/>
      <c r="EOC320" s="1"/>
      <c r="EOD320" s="1"/>
      <c r="EOE320" s="1"/>
      <c r="EOF320" s="1"/>
      <c r="EOG320" s="1"/>
      <c r="EOH320" s="1"/>
      <c r="EOI320" s="1"/>
      <c r="EOJ320" s="1"/>
      <c r="EOK320" s="1"/>
      <c r="EOL320" s="1"/>
      <c r="EOM320" s="1"/>
      <c r="EON320" s="1"/>
      <c r="EOO320" s="1"/>
      <c r="EOP320" s="1"/>
      <c r="EOQ320" s="1"/>
      <c r="EOR320" s="1"/>
      <c r="EOS320" s="1"/>
      <c r="EOT320" s="1"/>
      <c r="EOU320" s="1"/>
      <c r="EOV320" s="1"/>
      <c r="EOW320" s="1"/>
      <c r="EOX320" s="1"/>
      <c r="EOY320" s="1"/>
      <c r="EOZ320" s="1"/>
      <c r="EPA320" s="1"/>
      <c r="EPB320" s="1"/>
      <c r="EPC320" s="1"/>
      <c r="EPD320" s="1"/>
      <c r="EPE320" s="1"/>
      <c r="EPF320" s="1"/>
      <c r="EPG320" s="1"/>
      <c r="EPH320" s="1"/>
      <c r="EPI320" s="1"/>
      <c r="EPJ320" s="1"/>
      <c r="EPK320" s="1"/>
      <c r="EPL320" s="1"/>
      <c r="EPM320" s="1"/>
      <c r="EPN320" s="1"/>
      <c r="EPO320" s="1"/>
      <c r="EPP320" s="1"/>
      <c r="EPQ320" s="1"/>
      <c r="EPR320" s="1"/>
      <c r="EPS320" s="1"/>
      <c r="EPT320" s="1"/>
      <c r="EPU320" s="1"/>
      <c r="EPV320" s="1"/>
      <c r="EPW320" s="1"/>
      <c r="EPX320" s="1"/>
      <c r="EPY320" s="1"/>
      <c r="EPZ320" s="1"/>
      <c r="EQA320" s="1"/>
      <c r="EQB320" s="1"/>
      <c r="EQC320" s="1"/>
      <c r="EQD320" s="1"/>
      <c r="EQE320" s="1"/>
      <c r="EQF320" s="1"/>
      <c r="EQG320" s="1"/>
      <c r="EQH320" s="1"/>
      <c r="EQI320" s="1"/>
      <c r="EQJ320" s="1"/>
      <c r="EQK320" s="1"/>
      <c r="EQL320" s="1"/>
      <c r="EQM320" s="1"/>
      <c r="EQN320" s="1"/>
      <c r="EQO320" s="1"/>
      <c r="EQP320" s="1"/>
      <c r="EQQ320" s="1"/>
      <c r="EQR320" s="1"/>
      <c r="EQS320" s="1"/>
      <c r="EQT320" s="1"/>
      <c r="EQU320" s="1"/>
      <c r="EQV320" s="1"/>
      <c r="EQW320" s="1"/>
      <c r="EQX320" s="1"/>
      <c r="EQY320" s="1"/>
      <c r="EQZ320" s="1"/>
      <c r="ERA320" s="1"/>
      <c r="ERB320" s="1"/>
      <c r="ERC320" s="1"/>
      <c r="ERD320" s="1"/>
      <c r="ERE320" s="1"/>
      <c r="ERF320" s="1"/>
      <c r="ERG320" s="1"/>
      <c r="ERH320" s="1"/>
      <c r="ERI320" s="1"/>
      <c r="ERJ320" s="1"/>
      <c r="ERK320" s="1"/>
      <c r="ERL320" s="1"/>
      <c r="ERM320" s="1"/>
      <c r="ERN320" s="1"/>
      <c r="ERO320" s="1"/>
      <c r="ERP320" s="1"/>
      <c r="ERQ320" s="1"/>
      <c r="ERR320" s="1"/>
      <c r="ERS320" s="1"/>
      <c r="ERT320" s="1"/>
      <c r="ERU320" s="1"/>
      <c r="ERV320" s="1"/>
      <c r="ERW320" s="1"/>
      <c r="ERX320" s="1"/>
      <c r="ERY320" s="1"/>
      <c r="ERZ320" s="1"/>
      <c r="ESA320" s="1"/>
      <c r="ESB320" s="1"/>
      <c r="ESC320" s="1"/>
      <c r="ESD320" s="1"/>
      <c r="ESE320" s="1"/>
      <c r="ESF320" s="1"/>
      <c r="ESG320" s="1"/>
      <c r="ESH320" s="1"/>
      <c r="ESI320" s="1"/>
      <c r="ESJ320" s="1"/>
      <c r="ESK320" s="1"/>
      <c r="ESL320" s="1"/>
      <c r="ESM320" s="1"/>
      <c r="ESN320" s="1"/>
      <c r="ESO320" s="1"/>
      <c r="ESP320" s="1"/>
      <c r="ESQ320" s="1"/>
      <c r="ESR320" s="1"/>
      <c r="ESS320" s="1"/>
      <c r="EST320" s="1"/>
      <c r="ESU320" s="1"/>
      <c r="ESV320" s="1"/>
      <c r="ESW320" s="1"/>
      <c r="ESX320" s="1"/>
      <c r="ESY320" s="1"/>
      <c r="ESZ320" s="1"/>
      <c r="ETA320" s="1"/>
      <c r="ETB320" s="1"/>
      <c r="ETC320" s="1"/>
      <c r="ETD320" s="1"/>
      <c r="ETE320" s="1"/>
      <c r="ETF320" s="1"/>
      <c r="ETG320" s="1"/>
      <c r="ETH320" s="1"/>
      <c r="ETI320" s="1"/>
      <c r="ETJ320" s="1"/>
      <c r="ETK320" s="1"/>
      <c r="ETL320" s="1"/>
      <c r="ETM320" s="1"/>
      <c r="ETN320" s="1"/>
      <c r="ETO320" s="1"/>
      <c r="ETP320" s="1"/>
      <c r="ETQ320" s="1"/>
      <c r="ETR320" s="1"/>
      <c r="ETS320" s="1"/>
      <c r="ETT320" s="1"/>
      <c r="ETU320" s="1"/>
      <c r="ETV320" s="1"/>
      <c r="ETW320" s="1"/>
      <c r="ETX320" s="1"/>
      <c r="ETY320" s="1"/>
      <c r="ETZ320" s="1"/>
      <c r="EUA320" s="1"/>
      <c r="EUB320" s="1"/>
      <c r="EUC320" s="1"/>
      <c r="EUD320" s="1"/>
      <c r="EUE320" s="1"/>
      <c r="EUF320" s="1"/>
      <c r="EUG320" s="1"/>
      <c r="EUH320" s="1"/>
      <c r="EUI320" s="1"/>
      <c r="EUJ320" s="1"/>
      <c r="EUK320" s="1"/>
      <c r="EUL320" s="1"/>
      <c r="EUM320" s="1"/>
      <c r="EUN320" s="1"/>
      <c r="EUO320" s="1"/>
      <c r="EUP320" s="1"/>
      <c r="EUQ320" s="1"/>
      <c r="EUR320" s="1"/>
      <c r="EUS320" s="1"/>
      <c r="EUT320" s="1"/>
      <c r="EUU320" s="1"/>
      <c r="EUV320" s="1"/>
      <c r="EUW320" s="1"/>
      <c r="EUX320" s="1"/>
      <c r="EUY320" s="1"/>
      <c r="EUZ320" s="1"/>
      <c r="EVA320" s="1"/>
      <c r="EVB320" s="1"/>
      <c r="EVC320" s="1"/>
      <c r="EVD320" s="1"/>
      <c r="EVE320" s="1"/>
      <c r="EVF320" s="1"/>
      <c r="EVG320" s="1"/>
      <c r="EVH320" s="1"/>
      <c r="EVI320" s="1"/>
      <c r="EVJ320" s="1"/>
      <c r="EVK320" s="1"/>
      <c r="EVL320" s="1"/>
      <c r="EVM320" s="1"/>
      <c r="EVN320" s="1"/>
      <c r="EVO320" s="1"/>
      <c r="EVP320" s="1"/>
      <c r="EVQ320" s="1"/>
      <c r="EVR320" s="1"/>
      <c r="EVS320" s="1"/>
      <c r="EVT320" s="1"/>
      <c r="EVU320" s="1"/>
      <c r="EVV320" s="1"/>
      <c r="EVW320" s="1"/>
      <c r="EVX320" s="1"/>
      <c r="EVY320" s="1"/>
      <c r="EVZ320" s="1"/>
      <c r="EWA320" s="1"/>
      <c r="EWB320" s="1"/>
      <c r="EWC320" s="1"/>
      <c r="EWD320" s="1"/>
      <c r="EWE320" s="1"/>
      <c r="EWF320" s="1"/>
      <c r="EWG320" s="1"/>
      <c r="EWH320" s="1"/>
      <c r="EWI320" s="1"/>
      <c r="EWJ320" s="1"/>
      <c r="EWK320" s="1"/>
      <c r="EWL320" s="1"/>
      <c r="EWM320" s="1"/>
      <c r="EWN320" s="1"/>
      <c r="EWO320" s="1"/>
      <c r="EWP320" s="1"/>
      <c r="EWQ320" s="1"/>
      <c r="EWR320" s="1"/>
      <c r="EWS320" s="1"/>
      <c r="EWT320" s="1"/>
      <c r="EWU320" s="1"/>
      <c r="EWV320" s="1"/>
      <c r="EWW320" s="1"/>
      <c r="EWX320" s="1"/>
      <c r="EWY320" s="1"/>
      <c r="EWZ320" s="1"/>
      <c r="EXA320" s="1"/>
      <c r="EXB320" s="1"/>
      <c r="EXC320" s="1"/>
      <c r="EXD320" s="1"/>
      <c r="EXE320" s="1"/>
      <c r="EXF320" s="1"/>
      <c r="EXG320" s="1"/>
      <c r="EXH320" s="1"/>
      <c r="EXI320" s="1"/>
      <c r="EXJ320" s="1"/>
      <c r="EXK320" s="1"/>
      <c r="EXL320" s="1"/>
      <c r="EXM320" s="1"/>
      <c r="EXN320" s="1"/>
      <c r="EXO320" s="1"/>
      <c r="EXP320" s="1"/>
      <c r="EXQ320" s="1"/>
      <c r="EXR320" s="1"/>
      <c r="EXS320" s="1"/>
      <c r="EXT320" s="1"/>
      <c r="EXU320" s="1"/>
      <c r="EXV320" s="1"/>
      <c r="EXW320" s="1"/>
      <c r="EXX320" s="1"/>
      <c r="EXY320" s="1"/>
      <c r="EXZ320" s="1"/>
      <c r="EYA320" s="1"/>
      <c r="EYB320" s="1"/>
      <c r="EYC320" s="1"/>
      <c r="EYD320" s="1"/>
      <c r="EYE320" s="1"/>
      <c r="EYF320" s="1"/>
      <c r="EYG320" s="1"/>
      <c r="EYH320" s="1"/>
      <c r="EYI320" s="1"/>
      <c r="EYJ320" s="1"/>
      <c r="EYK320" s="1"/>
      <c r="EYL320" s="1"/>
      <c r="EYM320" s="1"/>
      <c r="EYN320" s="1"/>
      <c r="EYO320" s="1"/>
      <c r="EYP320" s="1"/>
      <c r="EYQ320" s="1"/>
      <c r="EYR320" s="1"/>
      <c r="EYS320" s="1"/>
      <c r="EYT320" s="1"/>
      <c r="EYU320" s="1"/>
      <c r="EYV320" s="1"/>
      <c r="EYW320" s="1"/>
      <c r="EYX320" s="1"/>
      <c r="EYY320" s="1"/>
      <c r="EYZ320" s="1"/>
      <c r="EZA320" s="1"/>
      <c r="EZB320" s="1"/>
      <c r="EZC320" s="1"/>
      <c r="EZD320" s="1"/>
      <c r="EZE320" s="1"/>
      <c r="EZF320" s="1"/>
      <c r="EZG320" s="1"/>
      <c r="EZH320" s="1"/>
      <c r="EZI320" s="1"/>
      <c r="EZJ320" s="1"/>
      <c r="EZK320" s="1"/>
      <c r="EZL320" s="1"/>
      <c r="EZM320" s="1"/>
      <c r="EZN320" s="1"/>
      <c r="EZO320" s="1"/>
      <c r="EZP320" s="1"/>
      <c r="EZQ320" s="1"/>
      <c r="EZR320" s="1"/>
      <c r="EZS320" s="1"/>
      <c r="EZT320" s="1"/>
      <c r="EZU320" s="1"/>
      <c r="EZV320" s="1"/>
      <c r="EZW320" s="1"/>
      <c r="EZX320" s="1"/>
      <c r="EZY320" s="1"/>
      <c r="EZZ320" s="1"/>
      <c r="FAA320" s="1"/>
      <c r="FAB320" s="1"/>
      <c r="FAC320" s="1"/>
      <c r="FAD320" s="1"/>
      <c r="FAE320" s="1"/>
      <c r="FAF320" s="1"/>
      <c r="FAG320" s="1"/>
      <c r="FAH320" s="1"/>
      <c r="FAI320" s="1"/>
      <c r="FAJ320" s="1"/>
      <c r="FAK320" s="1"/>
      <c r="FAL320" s="1"/>
      <c r="FAM320" s="1"/>
      <c r="FAN320" s="1"/>
      <c r="FAO320" s="1"/>
      <c r="FAP320" s="1"/>
      <c r="FAQ320" s="1"/>
      <c r="FAR320" s="1"/>
      <c r="FAS320" s="1"/>
      <c r="FAT320" s="1"/>
      <c r="FAU320" s="1"/>
      <c r="FAV320" s="1"/>
      <c r="FAW320" s="1"/>
      <c r="FAX320" s="1"/>
      <c r="FAY320" s="1"/>
      <c r="FAZ320" s="1"/>
      <c r="FBA320" s="1"/>
      <c r="FBB320" s="1"/>
      <c r="FBC320" s="1"/>
      <c r="FBD320" s="1"/>
      <c r="FBE320" s="1"/>
      <c r="FBF320" s="1"/>
      <c r="FBG320" s="1"/>
      <c r="FBH320" s="1"/>
      <c r="FBI320" s="1"/>
      <c r="FBJ320" s="1"/>
      <c r="FBK320" s="1"/>
      <c r="FBL320" s="1"/>
      <c r="FBM320" s="1"/>
      <c r="FBN320" s="1"/>
      <c r="FBO320" s="1"/>
      <c r="FBP320" s="1"/>
      <c r="FBQ320" s="1"/>
      <c r="FBR320" s="1"/>
      <c r="FBS320" s="1"/>
      <c r="FBT320" s="1"/>
      <c r="FBU320" s="1"/>
      <c r="FBV320" s="1"/>
      <c r="FBW320" s="1"/>
      <c r="FBX320" s="1"/>
      <c r="FBY320" s="1"/>
      <c r="FBZ320" s="1"/>
      <c r="FCA320" s="1"/>
      <c r="FCB320" s="1"/>
      <c r="FCC320" s="1"/>
      <c r="FCD320" s="1"/>
      <c r="FCE320" s="1"/>
      <c r="FCF320" s="1"/>
      <c r="FCG320" s="1"/>
      <c r="FCH320" s="1"/>
      <c r="FCI320" s="1"/>
      <c r="FCJ320" s="1"/>
      <c r="FCK320" s="1"/>
      <c r="FCL320" s="1"/>
      <c r="FCM320" s="1"/>
      <c r="FCN320" s="1"/>
      <c r="FCO320" s="1"/>
      <c r="FCP320" s="1"/>
      <c r="FCQ320" s="1"/>
      <c r="FCR320" s="1"/>
      <c r="FCS320" s="1"/>
      <c r="FCT320" s="1"/>
      <c r="FCU320" s="1"/>
      <c r="FCV320" s="1"/>
      <c r="FCW320" s="1"/>
      <c r="FCX320" s="1"/>
      <c r="FCY320" s="1"/>
      <c r="FCZ320" s="1"/>
      <c r="FDA320" s="1"/>
      <c r="FDB320" s="1"/>
      <c r="FDC320" s="1"/>
      <c r="FDD320" s="1"/>
      <c r="FDE320" s="1"/>
      <c r="FDF320" s="1"/>
      <c r="FDG320" s="1"/>
      <c r="FDH320" s="1"/>
      <c r="FDI320" s="1"/>
      <c r="FDJ320" s="1"/>
      <c r="FDK320" s="1"/>
      <c r="FDL320" s="1"/>
      <c r="FDM320" s="1"/>
      <c r="FDN320" s="1"/>
      <c r="FDO320" s="1"/>
      <c r="FDP320" s="1"/>
      <c r="FDQ320" s="1"/>
      <c r="FDR320" s="1"/>
      <c r="FDS320" s="1"/>
      <c r="FDT320" s="1"/>
      <c r="FDU320" s="1"/>
      <c r="FDV320" s="1"/>
      <c r="FDW320" s="1"/>
      <c r="FDX320" s="1"/>
      <c r="FDY320" s="1"/>
      <c r="FDZ320" s="1"/>
      <c r="FEA320" s="1"/>
      <c r="FEB320" s="1"/>
      <c r="FEC320" s="1"/>
      <c r="FED320" s="1"/>
      <c r="FEE320" s="1"/>
      <c r="FEF320" s="1"/>
      <c r="FEG320" s="1"/>
      <c r="FEH320" s="1"/>
      <c r="FEI320" s="1"/>
      <c r="FEJ320" s="1"/>
      <c r="FEK320" s="1"/>
      <c r="FEL320" s="1"/>
      <c r="FEM320" s="1"/>
      <c r="FEN320" s="1"/>
      <c r="FEO320" s="1"/>
      <c r="FEP320" s="1"/>
      <c r="FEQ320" s="1"/>
      <c r="FER320" s="1"/>
      <c r="FES320" s="1"/>
      <c r="FET320" s="1"/>
      <c r="FEU320" s="1"/>
      <c r="FEV320" s="1"/>
      <c r="FEW320" s="1"/>
      <c r="FEX320" s="1"/>
      <c r="FEY320" s="1"/>
      <c r="FEZ320" s="1"/>
      <c r="FFA320" s="1"/>
      <c r="FFB320" s="1"/>
      <c r="FFC320" s="1"/>
      <c r="FFD320" s="1"/>
      <c r="FFE320" s="1"/>
      <c r="FFF320" s="1"/>
      <c r="FFG320" s="1"/>
      <c r="FFH320" s="1"/>
      <c r="FFI320" s="1"/>
      <c r="FFJ320" s="1"/>
      <c r="FFK320" s="1"/>
      <c r="FFL320" s="1"/>
      <c r="FFM320" s="1"/>
      <c r="FFN320" s="1"/>
      <c r="FFO320" s="1"/>
      <c r="FFP320" s="1"/>
      <c r="FFQ320" s="1"/>
      <c r="FFR320" s="1"/>
      <c r="FFS320" s="1"/>
      <c r="FFT320" s="1"/>
      <c r="FFU320" s="1"/>
      <c r="FFV320" s="1"/>
      <c r="FFW320" s="1"/>
      <c r="FFX320" s="1"/>
      <c r="FFY320" s="1"/>
      <c r="FFZ320" s="1"/>
      <c r="FGA320" s="1"/>
      <c r="FGB320" s="1"/>
      <c r="FGC320" s="1"/>
      <c r="FGD320" s="1"/>
      <c r="FGE320" s="1"/>
      <c r="FGF320" s="1"/>
      <c r="FGG320" s="1"/>
      <c r="FGH320" s="1"/>
      <c r="FGI320" s="1"/>
      <c r="FGJ320" s="1"/>
      <c r="FGK320" s="1"/>
      <c r="FGL320" s="1"/>
      <c r="FGM320" s="1"/>
      <c r="FGN320" s="1"/>
      <c r="FGO320" s="1"/>
      <c r="FGP320" s="1"/>
      <c r="FGQ320" s="1"/>
      <c r="FGR320" s="1"/>
      <c r="FGS320" s="1"/>
      <c r="FGT320" s="1"/>
      <c r="FGU320" s="1"/>
      <c r="FGV320" s="1"/>
      <c r="FGW320" s="1"/>
      <c r="FGX320" s="1"/>
      <c r="FGY320" s="1"/>
      <c r="FGZ320" s="1"/>
      <c r="FHA320" s="1"/>
      <c r="FHB320" s="1"/>
      <c r="FHC320" s="1"/>
      <c r="FHD320" s="1"/>
      <c r="FHE320" s="1"/>
      <c r="FHF320" s="1"/>
      <c r="FHG320" s="1"/>
      <c r="FHH320" s="1"/>
      <c r="FHI320" s="1"/>
      <c r="FHJ320" s="1"/>
      <c r="FHK320" s="1"/>
      <c r="FHL320" s="1"/>
      <c r="FHM320" s="1"/>
      <c r="FHN320" s="1"/>
      <c r="FHO320" s="1"/>
      <c r="FHP320" s="1"/>
      <c r="FHQ320" s="1"/>
      <c r="FHR320" s="1"/>
      <c r="FHS320" s="1"/>
      <c r="FHT320" s="1"/>
      <c r="FHU320" s="1"/>
      <c r="FHV320" s="1"/>
      <c r="FHW320" s="1"/>
      <c r="FHX320" s="1"/>
      <c r="FHY320" s="1"/>
      <c r="FHZ320" s="1"/>
      <c r="FIA320" s="1"/>
      <c r="FIB320" s="1"/>
      <c r="FIC320" s="1"/>
      <c r="FID320" s="1"/>
      <c r="FIE320" s="1"/>
      <c r="FIF320" s="1"/>
      <c r="FIG320" s="1"/>
      <c r="FIH320" s="1"/>
      <c r="FII320" s="1"/>
      <c r="FIJ320" s="1"/>
      <c r="FIK320" s="1"/>
      <c r="FIL320" s="1"/>
      <c r="FIM320" s="1"/>
      <c r="FIN320" s="1"/>
      <c r="FIO320" s="1"/>
      <c r="FIP320" s="1"/>
      <c r="FIQ320" s="1"/>
      <c r="FIR320" s="1"/>
      <c r="FIS320" s="1"/>
      <c r="FIT320" s="1"/>
      <c r="FIU320" s="1"/>
      <c r="FIV320" s="1"/>
      <c r="FIW320" s="1"/>
      <c r="FIX320" s="1"/>
      <c r="FIY320" s="1"/>
      <c r="FIZ320" s="1"/>
      <c r="FJA320" s="1"/>
      <c r="FJB320" s="1"/>
      <c r="FJC320" s="1"/>
      <c r="FJD320" s="1"/>
      <c r="FJE320" s="1"/>
      <c r="FJF320" s="1"/>
      <c r="FJG320" s="1"/>
      <c r="FJH320" s="1"/>
      <c r="FJI320" s="1"/>
      <c r="FJJ320" s="1"/>
      <c r="FJK320" s="1"/>
      <c r="FJL320" s="1"/>
      <c r="FJM320" s="1"/>
      <c r="FJN320" s="1"/>
      <c r="FJO320" s="1"/>
      <c r="FJP320" s="1"/>
      <c r="FJQ320" s="1"/>
      <c r="FJR320" s="1"/>
      <c r="FJS320" s="1"/>
      <c r="FJT320" s="1"/>
      <c r="FJU320" s="1"/>
      <c r="FJV320" s="1"/>
      <c r="FJW320" s="1"/>
      <c r="FJX320" s="1"/>
      <c r="FJY320" s="1"/>
      <c r="FJZ320" s="1"/>
      <c r="FKA320" s="1"/>
      <c r="FKB320" s="1"/>
      <c r="FKC320" s="1"/>
      <c r="FKD320" s="1"/>
      <c r="FKE320" s="1"/>
      <c r="FKF320" s="1"/>
      <c r="FKG320" s="1"/>
      <c r="FKH320" s="1"/>
      <c r="FKI320" s="1"/>
      <c r="FKJ320" s="1"/>
      <c r="FKK320" s="1"/>
      <c r="FKL320" s="1"/>
      <c r="FKM320" s="1"/>
      <c r="FKN320" s="1"/>
      <c r="FKO320" s="1"/>
      <c r="FKP320" s="1"/>
      <c r="FKQ320" s="1"/>
      <c r="FKR320" s="1"/>
      <c r="FKS320" s="1"/>
      <c r="FKT320" s="1"/>
      <c r="FKU320" s="1"/>
      <c r="FKV320" s="1"/>
      <c r="FKW320" s="1"/>
      <c r="FKX320" s="1"/>
      <c r="FKY320" s="1"/>
      <c r="FKZ320" s="1"/>
      <c r="FLA320" s="1"/>
      <c r="FLB320" s="1"/>
      <c r="FLC320" s="1"/>
      <c r="FLD320" s="1"/>
      <c r="FLE320" s="1"/>
      <c r="FLF320" s="1"/>
      <c r="FLG320" s="1"/>
      <c r="FLH320" s="1"/>
      <c r="FLI320" s="1"/>
      <c r="FLJ320" s="1"/>
      <c r="FLK320" s="1"/>
      <c r="FLL320" s="1"/>
      <c r="FLM320" s="1"/>
      <c r="FLN320" s="1"/>
      <c r="FLO320" s="1"/>
      <c r="FLP320" s="1"/>
      <c r="FLQ320" s="1"/>
      <c r="FLR320" s="1"/>
      <c r="FLS320" s="1"/>
      <c r="FLT320" s="1"/>
      <c r="FLU320" s="1"/>
      <c r="FLV320" s="1"/>
      <c r="FLW320" s="1"/>
      <c r="FLX320" s="1"/>
      <c r="FLY320" s="1"/>
      <c r="FLZ320" s="1"/>
      <c r="FMA320" s="1"/>
      <c r="FMB320" s="1"/>
      <c r="FMC320" s="1"/>
      <c r="FMD320" s="1"/>
      <c r="FME320" s="1"/>
      <c r="FMF320" s="1"/>
      <c r="FMG320" s="1"/>
      <c r="FMH320" s="1"/>
      <c r="FMI320" s="1"/>
      <c r="FMJ320" s="1"/>
      <c r="FMK320" s="1"/>
      <c r="FML320" s="1"/>
      <c r="FMM320" s="1"/>
      <c r="FMN320" s="1"/>
      <c r="FMO320" s="1"/>
      <c r="FMP320" s="1"/>
      <c r="FMQ320" s="1"/>
      <c r="FMR320" s="1"/>
      <c r="FMS320" s="1"/>
      <c r="FMT320" s="1"/>
      <c r="FMU320" s="1"/>
      <c r="FMV320" s="1"/>
      <c r="FMW320" s="1"/>
      <c r="FMX320" s="1"/>
      <c r="FMY320" s="1"/>
      <c r="FMZ320" s="1"/>
      <c r="FNA320" s="1"/>
      <c r="FNB320" s="1"/>
      <c r="FNC320" s="1"/>
      <c r="FND320" s="1"/>
      <c r="FNE320" s="1"/>
      <c r="FNF320" s="1"/>
      <c r="FNG320" s="1"/>
      <c r="FNH320" s="1"/>
      <c r="FNI320" s="1"/>
      <c r="FNJ320" s="1"/>
      <c r="FNK320" s="1"/>
      <c r="FNL320" s="1"/>
      <c r="FNM320" s="1"/>
      <c r="FNN320" s="1"/>
      <c r="FNO320" s="1"/>
      <c r="FNP320" s="1"/>
      <c r="FNQ320" s="1"/>
      <c r="FNR320" s="1"/>
      <c r="FNS320" s="1"/>
      <c r="FNT320" s="1"/>
      <c r="FNU320" s="1"/>
      <c r="FNV320" s="1"/>
      <c r="FNW320" s="1"/>
      <c r="FNX320" s="1"/>
      <c r="FNY320" s="1"/>
      <c r="FNZ320" s="1"/>
      <c r="FOA320" s="1"/>
      <c r="FOB320" s="1"/>
      <c r="FOC320" s="1"/>
      <c r="FOD320" s="1"/>
      <c r="FOE320" s="1"/>
      <c r="FOF320" s="1"/>
      <c r="FOG320" s="1"/>
      <c r="FOH320" s="1"/>
      <c r="FOI320" s="1"/>
      <c r="FOJ320" s="1"/>
      <c r="FOK320" s="1"/>
      <c r="FOL320" s="1"/>
      <c r="FOM320" s="1"/>
      <c r="FON320" s="1"/>
      <c r="FOO320" s="1"/>
      <c r="FOP320" s="1"/>
      <c r="FOQ320" s="1"/>
      <c r="FOR320" s="1"/>
      <c r="FOS320" s="1"/>
      <c r="FOT320" s="1"/>
      <c r="FOU320" s="1"/>
      <c r="FOV320" s="1"/>
      <c r="FOW320" s="1"/>
      <c r="FOX320" s="1"/>
      <c r="FOY320" s="1"/>
      <c r="FOZ320" s="1"/>
      <c r="FPA320" s="1"/>
      <c r="FPB320" s="1"/>
      <c r="FPC320" s="1"/>
      <c r="FPD320" s="1"/>
      <c r="FPE320" s="1"/>
      <c r="FPF320" s="1"/>
      <c r="FPG320" s="1"/>
      <c r="FPH320" s="1"/>
      <c r="FPI320" s="1"/>
      <c r="FPJ320" s="1"/>
      <c r="FPK320" s="1"/>
      <c r="FPL320" s="1"/>
      <c r="FPM320" s="1"/>
      <c r="FPN320" s="1"/>
      <c r="FPO320" s="1"/>
      <c r="FPP320" s="1"/>
      <c r="FPQ320" s="1"/>
      <c r="FPR320" s="1"/>
      <c r="FPS320" s="1"/>
      <c r="FPT320" s="1"/>
      <c r="FPU320" s="1"/>
      <c r="FPV320" s="1"/>
      <c r="FPW320" s="1"/>
      <c r="FPX320" s="1"/>
      <c r="FPY320" s="1"/>
      <c r="FPZ320" s="1"/>
      <c r="FQA320" s="1"/>
      <c r="FQB320" s="1"/>
      <c r="FQC320" s="1"/>
      <c r="FQD320" s="1"/>
      <c r="FQE320" s="1"/>
      <c r="FQF320" s="1"/>
      <c r="FQG320" s="1"/>
      <c r="FQH320" s="1"/>
      <c r="FQI320" s="1"/>
      <c r="FQJ320" s="1"/>
      <c r="FQK320" s="1"/>
      <c r="FQL320" s="1"/>
      <c r="FQM320" s="1"/>
      <c r="FQN320" s="1"/>
      <c r="FQO320" s="1"/>
      <c r="FQP320" s="1"/>
      <c r="FQQ320" s="1"/>
      <c r="FQR320" s="1"/>
      <c r="FQS320" s="1"/>
      <c r="FQT320" s="1"/>
      <c r="FQU320" s="1"/>
      <c r="FQV320" s="1"/>
      <c r="FQW320" s="1"/>
      <c r="FQX320" s="1"/>
      <c r="FQY320" s="1"/>
      <c r="FQZ320" s="1"/>
      <c r="FRA320" s="1"/>
      <c r="FRB320" s="1"/>
      <c r="FRC320" s="1"/>
      <c r="FRD320" s="1"/>
      <c r="FRE320" s="1"/>
      <c r="FRF320" s="1"/>
      <c r="FRG320" s="1"/>
      <c r="FRH320" s="1"/>
      <c r="FRI320" s="1"/>
      <c r="FRJ320" s="1"/>
      <c r="FRK320" s="1"/>
      <c r="FRL320" s="1"/>
      <c r="FRM320" s="1"/>
      <c r="FRN320" s="1"/>
      <c r="FRO320" s="1"/>
      <c r="FRP320" s="1"/>
      <c r="FRQ320" s="1"/>
      <c r="FRR320" s="1"/>
      <c r="FRS320" s="1"/>
      <c r="FRT320" s="1"/>
      <c r="FRU320" s="1"/>
      <c r="FRV320" s="1"/>
      <c r="FRW320" s="1"/>
      <c r="FRX320" s="1"/>
      <c r="FRY320" s="1"/>
      <c r="FRZ320" s="1"/>
      <c r="FSA320" s="1"/>
      <c r="FSB320" s="1"/>
      <c r="FSC320" s="1"/>
      <c r="FSD320" s="1"/>
      <c r="FSE320" s="1"/>
      <c r="FSF320" s="1"/>
      <c r="FSG320" s="1"/>
      <c r="FSH320" s="1"/>
      <c r="FSI320" s="1"/>
      <c r="FSJ320" s="1"/>
      <c r="FSK320" s="1"/>
      <c r="FSL320" s="1"/>
      <c r="FSM320" s="1"/>
      <c r="FSN320" s="1"/>
      <c r="FSO320" s="1"/>
      <c r="FSP320" s="1"/>
      <c r="FSQ320" s="1"/>
      <c r="FSR320" s="1"/>
      <c r="FSS320" s="1"/>
      <c r="FST320" s="1"/>
      <c r="FSU320" s="1"/>
      <c r="FSV320" s="1"/>
      <c r="FSW320" s="1"/>
      <c r="FSX320" s="1"/>
      <c r="FSY320" s="1"/>
      <c r="FSZ320" s="1"/>
      <c r="FTA320" s="1"/>
      <c r="FTB320" s="1"/>
      <c r="FTC320" s="1"/>
      <c r="FTD320" s="1"/>
      <c r="FTE320" s="1"/>
      <c r="FTF320" s="1"/>
      <c r="FTG320" s="1"/>
      <c r="FTH320" s="1"/>
      <c r="FTI320" s="1"/>
      <c r="FTJ320" s="1"/>
      <c r="FTK320" s="1"/>
      <c r="FTL320" s="1"/>
      <c r="FTM320" s="1"/>
      <c r="FTN320" s="1"/>
      <c r="FTO320" s="1"/>
      <c r="FTP320" s="1"/>
      <c r="FTQ320" s="1"/>
      <c r="FTR320" s="1"/>
      <c r="FTS320" s="1"/>
      <c r="FTT320" s="1"/>
      <c r="FTU320" s="1"/>
      <c r="FTV320" s="1"/>
      <c r="FTW320" s="1"/>
      <c r="FTX320" s="1"/>
      <c r="FTY320" s="1"/>
      <c r="FTZ320" s="1"/>
      <c r="FUA320" s="1"/>
      <c r="FUB320" s="1"/>
      <c r="FUC320" s="1"/>
      <c r="FUD320" s="1"/>
      <c r="FUE320" s="1"/>
      <c r="FUF320" s="1"/>
      <c r="FUG320" s="1"/>
      <c r="FUH320" s="1"/>
      <c r="FUI320" s="1"/>
      <c r="FUJ320" s="1"/>
      <c r="FUK320" s="1"/>
      <c r="FUL320" s="1"/>
      <c r="FUM320" s="1"/>
      <c r="FUN320" s="1"/>
      <c r="FUO320" s="1"/>
      <c r="FUP320" s="1"/>
      <c r="FUQ320" s="1"/>
      <c r="FUR320" s="1"/>
      <c r="FUS320" s="1"/>
      <c r="FUT320" s="1"/>
      <c r="FUU320" s="1"/>
      <c r="FUV320" s="1"/>
      <c r="FUW320" s="1"/>
      <c r="FUX320" s="1"/>
      <c r="FUY320" s="1"/>
      <c r="FUZ320" s="1"/>
      <c r="FVA320" s="1"/>
      <c r="FVB320" s="1"/>
      <c r="FVC320" s="1"/>
      <c r="FVD320" s="1"/>
      <c r="FVE320" s="1"/>
      <c r="FVF320" s="1"/>
      <c r="FVG320" s="1"/>
      <c r="FVH320" s="1"/>
      <c r="FVI320" s="1"/>
      <c r="FVJ320" s="1"/>
      <c r="FVK320" s="1"/>
      <c r="FVL320" s="1"/>
      <c r="FVM320" s="1"/>
      <c r="FVN320" s="1"/>
      <c r="FVO320" s="1"/>
      <c r="FVP320" s="1"/>
      <c r="FVQ320" s="1"/>
      <c r="FVR320" s="1"/>
      <c r="FVS320" s="1"/>
      <c r="FVT320" s="1"/>
      <c r="FVU320" s="1"/>
      <c r="FVV320" s="1"/>
      <c r="FVW320" s="1"/>
      <c r="FVX320" s="1"/>
      <c r="FVY320" s="1"/>
      <c r="FVZ320" s="1"/>
      <c r="FWA320" s="1"/>
      <c r="FWB320" s="1"/>
      <c r="FWC320" s="1"/>
      <c r="FWD320" s="1"/>
      <c r="FWE320" s="1"/>
      <c r="FWF320" s="1"/>
      <c r="FWG320" s="1"/>
      <c r="FWH320" s="1"/>
      <c r="FWI320" s="1"/>
      <c r="FWJ320" s="1"/>
      <c r="FWK320" s="1"/>
      <c r="FWL320" s="1"/>
      <c r="FWM320" s="1"/>
      <c r="FWN320" s="1"/>
      <c r="FWO320" s="1"/>
      <c r="FWP320" s="1"/>
      <c r="FWQ320" s="1"/>
      <c r="FWR320" s="1"/>
      <c r="FWS320" s="1"/>
      <c r="FWT320" s="1"/>
      <c r="FWU320" s="1"/>
      <c r="FWV320" s="1"/>
      <c r="FWW320" s="1"/>
      <c r="FWX320" s="1"/>
      <c r="FWY320" s="1"/>
      <c r="FWZ320" s="1"/>
      <c r="FXA320" s="1"/>
      <c r="FXB320" s="1"/>
      <c r="FXC320" s="1"/>
      <c r="FXD320" s="1"/>
      <c r="FXE320" s="1"/>
      <c r="FXF320" s="1"/>
      <c r="FXG320" s="1"/>
      <c r="FXH320" s="1"/>
      <c r="FXI320" s="1"/>
      <c r="FXJ320" s="1"/>
      <c r="FXK320" s="1"/>
      <c r="FXL320" s="1"/>
      <c r="FXM320" s="1"/>
      <c r="FXN320" s="1"/>
      <c r="FXO320" s="1"/>
      <c r="FXP320" s="1"/>
      <c r="FXQ320" s="1"/>
      <c r="FXR320" s="1"/>
      <c r="FXS320" s="1"/>
      <c r="FXT320" s="1"/>
      <c r="FXU320" s="1"/>
      <c r="FXV320" s="1"/>
      <c r="FXW320" s="1"/>
      <c r="FXX320" s="1"/>
      <c r="FXY320" s="1"/>
      <c r="FXZ320" s="1"/>
      <c r="FYA320" s="1"/>
      <c r="FYB320" s="1"/>
      <c r="FYC320" s="1"/>
      <c r="FYD320" s="1"/>
      <c r="FYE320" s="1"/>
      <c r="FYF320" s="1"/>
      <c r="FYG320" s="1"/>
      <c r="FYH320" s="1"/>
      <c r="FYI320" s="1"/>
      <c r="FYJ320" s="1"/>
      <c r="FYK320" s="1"/>
      <c r="FYL320" s="1"/>
      <c r="FYM320" s="1"/>
      <c r="FYN320" s="1"/>
      <c r="FYO320" s="1"/>
      <c r="FYP320" s="1"/>
      <c r="FYQ320" s="1"/>
      <c r="FYR320" s="1"/>
      <c r="FYS320" s="1"/>
      <c r="FYT320" s="1"/>
      <c r="FYU320" s="1"/>
      <c r="FYV320" s="1"/>
      <c r="FYW320" s="1"/>
      <c r="FYX320" s="1"/>
      <c r="FYY320" s="1"/>
      <c r="FYZ320" s="1"/>
      <c r="FZA320" s="1"/>
      <c r="FZB320" s="1"/>
      <c r="FZC320" s="1"/>
      <c r="FZD320" s="1"/>
      <c r="FZE320" s="1"/>
      <c r="FZF320" s="1"/>
      <c r="FZG320" s="1"/>
      <c r="FZH320" s="1"/>
      <c r="FZI320" s="1"/>
      <c r="FZJ320" s="1"/>
      <c r="FZK320" s="1"/>
      <c r="FZL320" s="1"/>
      <c r="FZM320" s="1"/>
      <c r="FZN320" s="1"/>
      <c r="FZO320" s="1"/>
      <c r="FZP320" s="1"/>
      <c r="FZQ320" s="1"/>
      <c r="FZR320" s="1"/>
      <c r="FZS320" s="1"/>
      <c r="FZT320" s="1"/>
      <c r="FZU320" s="1"/>
      <c r="FZV320" s="1"/>
      <c r="FZW320" s="1"/>
      <c r="FZX320" s="1"/>
      <c r="FZY320" s="1"/>
      <c r="FZZ320" s="1"/>
      <c r="GAA320" s="1"/>
      <c r="GAB320" s="1"/>
      <c r="GAC320" s="1"/>
      <c r="GAD320" s="1"/>
      <c r="GAE320" s="1"/>
      <c r="GAF320" s="1"/>
      <c r="GAG320" s="1"/>
      <c r="GAH320" s="1"/>
      <c r="GAI320" s="1"/>
      <c r="GAJ320" s="1"/>
      <c r="GAK320" s="1"/>
      <c r="GAL320" s="1"/>
      <c r="GAM320" s="1"/>
      <c r="GAN320" s="1"/>
      <c r="GAO320" s="1"/>
      <c r="GAP320" s="1"/>
      <c r="GAQ320" s="1"/>
      <c r="GAR320" s="1"/>
      <c r="GAS320" s="1"/>
      <c r="GAT320" s="1"/>
      <c r="GAU320" s="1"/>
      <c r="GAV320" s="1"/>
      <c r="GAW320" s="1"/>
      <c r="GAX320" s="1"/>
      <c r="GAY320" s="1"/>
      <c r="GAZ320" s="1"/>
      <c r="GBA320" s="1"/>
      <c r="GBB320" s="1"/>
      <c r="GBC320" s="1"/>
      <c r="GBD320" s="1"/>
      <c r="GBE320" s="1"/>
      <c r="GBF320" s="1"/>
      <c r="GBG320" s="1"/>
      <c r="GBH320" s="1"/>
      <c r="GBI320" s="1"/>
      <c r="GBJ320" s="1"/>
      <c r="GBK320" s="1"/>
      <c r="GBL320" s="1"/>
      <c r="GBM320" s="1"/>
      <c r="GBN320" s="1"/>
      <c r="GBO320" s="1"/>
      <c r="GBP320" s="1"/>
      <c r="GBQ320" s="1"/>
      <c r="GBR320" s="1"/>
      <c r="GBS320" s="1"/>
      <c r="GBT320" s="1"/>
      <c r="GBU320" s="1"/>
      <c r="GBV320" s="1"/>
      <c r="GBW320" s="1"/>
      <c r="GBX320" s="1"/>
      <c r="GBY320" s="1"/>
      <c r="GBZ320" s="1"/>
      <c r="GCA320" s="1"/>
      <c r="GCB320" s="1"/>
      <c r="GCC320" s="1"/>
      <c r="GCD320" s="1"/>
      <c r="GCE320" s="1"/>
      <c r="GCF320" s="1"/>
      <c r="GCG320" s="1"/>
      <c r="GCH320" s="1"/>
      <c r="GCI320" s="1"/>
      <c r="GCJ320" s="1"/>
      <c r="GCK320" s="1"/>
      <c r="GCL320" s="1"/>
      <c r="GCM320" s="1"/>
      <c r="GCN320" s="1"/>
      <c r="GCO320" s="1"/>
      <c r="GCP320" s="1"/>
      <c r="GCQ320" s="1"/>
      <c r="GCR320" s="1"/>
      <c r="GCS320" s="1"/>
      <c r="GCT320" s="1"/>
      <c r="GCU320" s="1"/>
      <c r="GCV320" s="1"/>
      <c r="GCW320" s="1"/>
      <c r="GCX320" s="1"/>
      <c r="GCY320" s="1"/>
      <c r="GCZ320" s="1"/>
      <c r="GDA320" s="1"/>
      <c r="GDB320" s="1"/>
      <c r="GDC320" s="1"/>
      <c r="GDD320" s="1"/>
      <c r="GDE320" s="1"/>
      <c r="GDF320" s="1"/>
      <c r="GDG320" s="1"/>
      <c r="GDH320" s="1"/>
      <c r="GDI320" s="1"/>
      <c r="GDJ320" s="1"/>
      <c r="GDK320" s="1"/>
      <c r="GDL320" s="1"/>
      <c r="GDM320" s="1"/>
      <c r="GDN320" s="1"/>
      <c r="GDO320" s="1"/>
      <c r="GDP320" s="1"/>
      <c r="GDQ320" s="1"/>
      <c r="GDR320" s="1"/>
      <c r="GDS320" s="1"/>
      <c r="GDT320" s="1"/>
      <c r="GDU320" s="1"/>
      <c r="GDV320" s="1"/>
      <c r="GDW320" s="1"/>
      <c r="GDX320" s="1"/>
      <c r="GDY320" s="1"/>
      <c r="GDZ320" s="1"/>
      <c r="GEA320" s="1"/>
      <c r="GEB320" s="1"/>
      <c r="GEC320" s="1"/>
      <c r="GED320" s="1"/>
      <c r="GEE320" s="1"/>
      <c r="GEF320" s="1"/>
      <c r="GEG320" s="1"/>
      <c r="GEH320" s="1"/>
      <c r="GEI320" s="1"/>
      <c r="GEJ320" s="1"/>
      <c r="GEK320" s="1"/>
      <c r="GEL320" s="1"/>
      <c r="GEM320" s="1"/>
      <c r="GEN320" s="1"/>
      <c r="GEO320" s="1"/>
      <c r="GEP320" s="1"/>
      <c r="GEQ320" s="1"/>
      <c r="GER320" s="1"/>
      <c r="GES320" s="1"/>
      <c r="GET320" s="1"/>
      <c r="GEU320" s="1"/>
      <c r="GEV320" s="1"/>
      <c r="GEW320" s="1"/>
      <c r="GEX320" s="1"/>
      <c r="GEY320" s="1"/>
      <c r="GEZ320" s="1"/>
      <c r="GFA320" s="1"/>
      <c r="GFB320" s="1"/>
      <c r="GFC320" s="1"/>
      <c r="GFD320" s="1"/>
      <c r="GFE320" s="1"/>
      <c r="GFF320" s="1"/>
      <c r="GFG320" s="1"/>
      <c r="GFH320" s="1"/>
      <c r="GFI320" s="1"/>
      <c r="GFJ320" s="1"/>
      <c r="GFK320" s="1"/>
      <c r="GFL320" s="1"/>
      <c r="GFM320" s="1"/>
      <c r="GFN320" s="1"/>
      <c r="GFO320" s="1"/>
      <c r="GFP320" s="1"/>
      <c r="GFQ320" s="1"/>
      <c r="GFR320" s="1"/>
      <c r="GFS320" s="1"/>
      <c r="GFT320" s="1"/>
      <c r="GFU320" s="1"/>
      <c r="GFV320" s="1"/>
      <c r="GFW320" s="1"/>
      <c r="GFX320" s="1"/>
      <c r="GFY320" s="1"/>
      <c r="GFZ320" s="1"/>
      <c r="GGA320" s="1"/>
      <c r="GGB320" s="1"/>
      <c r="GGC320" s="1"/>
      <c r="GGD320" s="1"/>
      <c r="GGE320" s="1"/>
      <c r="GGF320" s="1"/>
      <c r="GGG320" s="1"/>
      <c r="GGH320" s="1"/>
      <c r="GGI320" s="1"/>
      <c r="GGJ320" s="1"/>
      <c r="GGK320" s="1"/>
      <c r="GGL320" s="1"/>
      <c r="GGM320" s="1"/>
      <c r="GGN320" s="1"/>
      <c r="GGO320" s="1"/>
      <c r="GGP320" s="1"/>
      <c r="GGQ320" s="1"/>
      <c r="GGR320" s="1"/>
      <c r="GGS320" s="1"/>
      <c r="GGT320" s="1"/>
      <c r="GGU320" s="1"/>
      <c r="GGV320" s="1"/>
      <c r="GGW320" s="1"/>
      <c r="GGX320" s="1"/>
      <c r="GGY320" s="1"/>
      <c r="GGZ320" s="1"/>
      <c r="GHA320" s="1"/>
      <c r="GHB320" s="1"/>
      <c r="GHC320" s="1"/>
      <c r="GHD320" s="1"/>
      <c r="GHE320" s="1"/>
      <c r="GHF320" s="1"/>
      <c r="GHG320" s="1"/>
      <c r="GHH320" s="1"/>
      <c r="GHI320" s="1"/>
      <c r="GHJ320" s="1"/>
      <c r="GHK320" s="1"/>
      <c r="GHL320" s="1"/>
      <c r="GHM320" s="1"/>
      <c r="GHN320" s="1"/>
      <c r="GHO320" s="1"/>
      <c r="GHP320" s="1"/>
      <c r="GHQ320" s="1"/>
      <c r="GHR320" s="1"/>
      <c r="GHS320" s="1"/>
      <c r="GHT320" s="1"/>
      <c r="GHU320" s="1"/>
      <c r="GHV320" s="1"/>
      <c r="GHW320" s="1"/>
      <c r="GHX320" s="1"/>
      <c r="GHY320" s="1"/>
      <c r="GHZ320" s="1"/>
      <c r="GIA320" s="1"/>
      <c r="GIB320" s="1"/>
      <c r="GIC320" s="1"/>
      <c r="GID320" s="1"/>
      <c r="GIE320" s="1"/>
      <c r="GIF320" s="1"/>
      <c r="GIG320" s="1"/>
      <c r="GIH320" s="1"/>
      <c r="GII320" s="1"/>
      <c r="GIJ320" s="1"/>
      <c r="GIK320" s="1"/>
      <c r="GIL320" s="1"/>
      <c r="GIM320" s="1"/>
      <c r="GIN320" s="1"/>
      <c r="GIO320" s="1"/>
      <c r="GIP320" s="1"/>
      <c r="GIQ320" s="1"/>
      <c r="GIR320" s="1"/>
      <c r="GIS320" s="1"/>
      <c r="GIT320" s="1"/>
      <c r="GIU320" s="1"/>
      <c r="GIV320" s="1"/>
      <c r="GIW320" s="1"/>
      <c r="GIX320" s="1"/>
      <c r="GIY320" s="1"/>
      <c r="GIZ320" s="1"/>
      <c r="GJA320" s="1"/>
      <c r="GJB320" s="1"/>
      <c r="GJC320" s="1"/>
      <c r="GJD320" s="1"/>
      <c r="GJE320" s="1"/>
      <c r="GJF320" s="1"/>
      <c r="GJG320" s="1"/>
      <c r="GJH320" s="1"/>
      <c r="GJI320" s="1"/>
      <c r="GJJ320" s="1"/>
      <c r="GJK320" s="1"/>
      <c r="GJL320" s="1"/>
      <c r="GJM320" s="1"/>
      <c r="GJN320" s="1"/>
      <c r="GJO320" s="1"/>
      <c r="GJP320" s="1"/>
      <c r="GJQ320" s="1"/>
      <c r="GJR320" s="1"/>
      <c r="GJS320" s="1"/>
      <c r="GJT320" s="1"/>
      <c r="GJU320" s="1"/>
      <c r="GJV320" s="1"/>
      <c r="GJW320" s="1"/>
      <c r="GJX320" s="1"/>
      <c r="GJY320" s="1"/>
      <c r="GJZ320" s="1"/>
      <c r="GKA320" s="1"/>
      <c r="GKB320" s="1"/>
      <c r="GKC320" s="1"/>
      <c r="GKD320" s="1"/>
      <c r="GKE320" s="1"/>
      <c r="GKF320" s="1"/>
      <c r="GKG320" s="1"/>
      <c r="GKH320" s="1"/>
      <c r="GKI320" s="1"/>
      <c r="GKJ320" s="1"/>
      <c r="GKK320" s="1"/>
      <c r="GKL320" s="1"/>
      <c r="GKM320" s="1"/>
      <c r="GKN320" s="1"/>
      <c r="GKO320" s="1"/>
      <c r="GKP320" s="1"/>
      <c r="GKQ320" s="1"/>
      <c r="GKR320" s="1"/>
      <c r="GKS320" s="1"/>
      <c r="GKT320" s="1"/>
      <c r="GKU320" s="1"/>
      <c r="GKV320" s="1"/>
      <c r="GKW320" s="1"/>
      <c r="GKX320" s="1"/>
      <c r="GKY320" s="1"/>
      <c r="GKZ320" s="1"/>
      <c r="GLA320" s="1"/>
      <c r="GLB320" s="1"/>
      <c r="GLC320" s="1"/>
      <c r="GLD320" s="1"/>
      <c r="GLE320" s="1"/>
      <c r="GLF320" s="1"/>
      <c r="GLG320" s="1"/>
      <c r="GLH320" s="1"/>
      <c r="GLI320" s="1"/>
      <c r="GLJ320" s="1"/>
      <c r="GLK320" s="1"/>
      <c r="GLL320" s="1"/>
      <c r="GLM320" s="1"/>
      <c r="GLN320" s="1"/>
      <c r="GLO320" s="1"/>
      <c r="GLP320" s="1"/>
      <c r="GLQ320" s="1"/>
      <c r="GLR320" s="1"/>
      <c r="GLS320" s="1"/>
      <c r="GLT320" s="1"/>
      <c r="GLU320" s="1"/>
      <c r="GLV320" s="1"/>
      <c r="GLW320" s="1"/>
      <c r="GLX320" s="1"/>
      <c r="GLY320" s="1"/>
      <c r="GLZ320" s="1"/>
      <c r="GMA320" s="1"/>
      <c r="GMB320" s="1"/>
      <c r="GMC320" s="1"/>
      <c r="GMD320" s="1"/>
      <c r="GME320" s="1"/>
      <c r="GMF320" s="1"/>
      <c r="GMG320" s="1"/>
      <c r="GMH320" s="1"/>
      <c r="GMI320" s="1"/>
      <c r="GMJ320" s="1"/>
      <c r="GMK320" s="1"/>
      <c r="GML320" s="1"/>
      <c r="GMM320" s="1"/>
      <c r="GMN320" s="1"/>
      <c r="GMO320" s="1"/>
      <c r="GMP320" s="1"/>
      <c r="GMQ320" s="1"/>
      <c r="GMR320" s="1"/>
      <c r="GMS320" s="1"/>
      <c r="GMT320" s="1"/>
      <c r="GMU320" s="1"/>
      <c r="GMV320" s="1"/>
      <c r="GMW320" s="1"/>
      <c r="GMX320" s="1"/>
      <c r="GMY320" s="1"/>
      <c r="GMZ320" s="1"/>
      <c r="GNA320" s="1"/>
      <c r="GNB320" s="1"/>
      <c r="GNC320" s="1"/>
      <c r="GND320" s="1"/>
      <c r="GNE320" s="1"/>
      <c r="GNF320" s="1"/>
      <c r="GNG320" s="1"/>
      <c r="GNH320" s="1"/>
      <c r="GNI320" s="1"/>
      <c r="GNJ320" s="1"/>
      <c r="GNK320" s="1"/>
      <c r="GNL320" s="1"/>
      <c r="GNM320" s="1"/>
      <c r="GNN320" s="1"/>
      <c r="GNO320" s="1"/>
      <c r="GNP320" s="1"/>
      <c r="GNQ320" s="1"/>
      <c r="GNR320" s="1"/>
      <c r="GNS320" s="1"/>
      <c r="GNT320" s="1"/>
      <c r="GNU320" s="1"/>
      <c r="GNV320" s="1"/>
      <c r="GNW320" s="1"/>
      <c r="GNX320" s="1"/>
      <c r="GNY320" s="1"/>
      <c r="GNZ320" s="1"/>
      <c r="GOA320" s="1"/>
      <c r="GOB320" s="1"/>
      <c r="GOC320" s="1"/>
      <c r="GOD320" s="1"/>
      <c r="GOE320" s="1"/>
      <c r="GOF320" s="1"/>
      <c r="GOG320" s="1"/>
      <c r="GOH320" s="1"/>
      <c r="GOI320" s="1"/>
      <c r="GOJ320" s="1"/>
      <c r="GOK320" s="1"/>
      <c r="GOL320" s="1"/>
      <c r="GOM320" s="1"/>
      <c r="GON320" s="1"/>
      <c r="GOO320" s="1"/>
      <c r="GOP320" s="1"/>
      <c r="GOQ320" s="1"/>
      <c r="GOR320" s="1"/>
      <c r="GOS320" s="1"/>
      <c r="GOT320" s="1"/>
      <c r="GOU320" s="1"/>
      <c r="GOV320" s="1"/>
      <c r="GOW320" s="1"/>
      <c r="GOX320" s="1"/>
      <c r="GOY320" s="1"/>
      <c r="GOZ320" s="1"/>
      <c r="GPA320" s="1"/>
      <c r="GPB320" s="1"/>
      <c r="GPC320" s="1"/>
      <c r="GPD320" s="1"/>
      <c r="GPE320" s="1"/>
      <c r="GPF320" s="1"/>
      <c r="GPG320" s="1"/>
      <c r="GPH320" s="1"/>
      <c r="GPI320" s="1"/>
      <c r="GPJ320" s="1"/>
      <c r="GPK320" s="1"/>
      <c r="GPL320" s="1"/>
      <c r="GPM320" s="1"/>
      <c r="GPN320" s="1"/>
      <c r="GPO320" s="1"/>
      <c r="GPP320" s="1"/>
      <c r="GPQ320" s="1"/>
      <c r="GPR320" s="1"/>
      <c r="GPS320" s="1"/>
      <c r="GPT320" s="1"/>
      <c r="GPU320" s="1"/>
      <c r="GPV320" s="1"/>
      <c r="GPW320" s="1"/>
      <c r="GPX320" s="1"/>
      <c r="GPY320" s="1"/>
      <c r="GPZ320" s="1"/>
      <c r="GQA320" s="1"/>
      <c r="GQB320" s="1"/>
      <c r="GQC320" s="1"/>
      <c r="GQD320" s="1"/>
      <c r="GQE320" s="1"/>
      <c r="GQF320" s="1"/>
      <c r="GQG320" s="1"/>
      <c r="GQH320" s="1"/>
      <c r="GQI320" s="1"/>
      <c r="GQJ320" s="1"/>
      <c r="GQK320" s="1"/>
      <c r="GQL320" s="1"/>
      <c r="GQM320" s="1"/>
      <c r="GQN320" s="1"/>
      <c r="GQO320" s="1"/>
      <c r="GQP320" s="1"/>
      <c r="GQQ320" s="1"/>
      <c r="GQR320" s="1"/>
      <c r="GQS320" s="1"/>
      <c r="GQT320" s="1"/>
      <c r="GQU320" s="1"/>
      <c r="GQV320" s="1"/>
      <c r="GQW320" s="1"/>
      <c r="GQX320" s="1"/>
      <c r="GQY320" s="1"/>
      <c r="GQZ320" s="1"/>
      <c r="GRA320" s="1"/>
      <c r="GRB320" s="1"/>
      <c r="GRC320" s="1"/>
      <c r="GRD320" s="1"/>
      <c r="GRE320" s="1"/>
      <c r="GRF320" s="1"/>
      <c r="GRG320" s="1"/>
      <c r="GRH320" s="1"/>
      <c r="GRI320" s="1"/>
      <c r="GRJ320" s="1"/>
      <c r="GRK320" s="1"/>
      <c r="GRL320" s="1"/>
      <c r="GRM320" s="1"/>
      <c r="GRN320" s="1"/>
      <c r="GRO320" s="1"/>
      <c r="GRP320" s="1"/>
      <c r="GRQ320" s="1"/>
      <c r="GRR320" s="1"/>
      <c r="GRS320" s="1"/>
      <c r="GRT320" s="1"/>
      <c r="GRU320" s="1"/>
      <c r="GRV320" s="1"/>
      <c r="GRW320" s="1"/>
      <c r="GRX320" s="1"/>
      <c r="GRY320" s="1"/>
      <c r="GRZ320" s="1"/>
      <c r="GSA320" s="1"/>
      <c r="GSB320" s="1"/>
      <c r="GSC320" s="1"/>
      <c r="GSD320" s="1"/>
      <c r="GSE320" s="1"/>
      <c r="GSF320" s="1"/>
      <c r="GSG320" s="1"/>
      <c r="GSH320" s="1"/>
      <c r="GSI320" s="1"/>
      <c r="GSJ320" s="1"/>
      <c r="GSK320" s="1"/>
      <c r="GSL320" s="1"/>
      <c r="GSM320" s="1"/>
      <c r="GSN320" s="1"/>
      <c r="GSO320" s="1"/>
      <c r="GSP320" s="1"/>
      <c r="GSQ320" s="1"/>
      <c r="GSR320" s="1"/>
      <c r="GSS320" s="1"/>
      <c r="GST320" s="1"/>
      <c r="GSU320" s="1"/>
      <c r="GSV320" s="1"/>
      <c r="GSW320" s="1"/>
      <c r="GSX320" s="1"/>
      <c r="GSY320" s="1"/>
      <c r="GSZ320" s="1"/>
      <c r="GTA320" s="1"/>
      <c r="GTB320" s="1"/>
      <c r="GTC320" s="1"/>
      <c r="GTD320" s="1"/>
      <c r="GTE320" s="1"/>
      <c r="GTF320" s="1"/>
      <c r="GTG320" s="1"/>
      <c r="GTH320" s="1"/>
      <c r="GTI320" s="1"/>
      <c r="GTJ320" s="1"/>
      <c r="GTK320" s="1"/>
      <c r="GTL320" s="1"/>
      <c r="GTM320" s="1"/>
      <c r="GTN320" s="1"/>
      <c r="GTO320" s="1"/>
      <c r="GTP320" s="1"/>
      <c r="GTQ320" s="1"/>
      <c r="GTR320" s="1"/>
      <c r="GTS320" s="1"/>
      <c r="GTT320" s="1"/>
      <c r="GTU320" s="1"/>
      <c r="GTV320" s="1"/>
      <c r="GTW320" s="1"/>
      <c r="GTX320" s="1"/>
      <c r="GTY320" s="1"/>
      <c r="GTZ320" s="1"/>
      <c r="GUA320" s="1"/>
      <c r="GUB320" s="1"/>
      <c r="GUC320" s="1"/>
      <c r="GUD320" s="1"/>
      <c r="GUE320" s="1"/>
      <c r="GUF320" s="1"/>
      <c r="GUG320" s="1"/>
      <c r="GUH320" s="1"/>
      <c r="GUI320" s="1"/>
      <c r="GUJ320" s="1"/>
      <c r="GUK320" s="1"/>
      <c r="GUL320" s="1"/>
      <c r="GUM320" s="1"/>
      <c r="GUN320" s="1"/>
      <c r="GUO320" s="1"/>
      <c r="GUP320" s="1"/>
      <c r="GUQ320" s="1"/>
      <c r="GUR320" s="1"/>
      <c r="GUS320" s="1"/>
      <c r="GUT320" s="1"/>
      <c r="GUU320" s="1"/>
      <c r="GUV320" s="1"/>
      <c r="GUW320" s="1"/>
      <c r="GUX320" s="1"/>
      <c r="GUY320" s="1"/>
      <c r="GUZ320" s="1"/>
      <c r="GVA320" s="1"/>
      <c r="GVB320" s="1"/>
      <c r="GVC320" s="1"/>
      <c r="GVD320" s="1"/>
      <c r="GVE320" s="1"/>
      <c r="GVF320" s="1"/>
      <c r="GVG320" s="1"/>
      <c r="GVH320" s="1"/>
      <c r="GVI320" s="1"/>
      <c r="GVJ320" s="1"/>
      <c r="GVK320" s="1"/>
      <c r="GVL320" s="1"/>
      <c r="GVM320" s="1"/>
      <c r="GVN320" s="1"/>
      <c r="GVO320" s="1"/>
      <c r="GVP320" s="1"/>
      <c r="GVQ320" s="1"/>
      <c r="GVR320" s="1"/>
      <c r="GVS320" s="1"/>
      <c r="GVT320" s="1"/>
      <c r="GVU320" s="1"/>
      <c r="GVV320" s="1"/>
      <c r="GVW320" s="1"/>
      <c r="GVX320" s="1"/>
      <c r="GVY320" s="1"/>
      <c r="GVZ320" s="1"/>
      <c r="GWA320" s="1"/>
      <c r="GWB320" s="1"/>
      <c r="GWC320" s="1"/>
      <c r="GWD320" s="1"/>
      <c r="GWE320" s="1"/>
      <c r="GWF320" s="1"/>
      <c r="GWG320" s="1"/>
      <c r="GWH320" s="1"/>
      <c r="GWI320" s="1"/>
      <c r="GWJ320" s="1"/>
      <c r="GWK320" s="1"/>
      <c r="GWL320" s="1"/>
      <c r="GWM320" s="1"/>
      <c r="GWN320" s="1"/>
      <c r="GWO320" s="1"/>
      <c r="GWP320" s="1"/>
      <c r="GWQ320" s="1"/>
      <c r="GWR320" s="1"/>
      <c r="GWS320" s="1"/>
      <c r="GWT320" s="1"/>
      <c r="GWU320" s="1"/>
      <c r="GWV320" s="1"/>
      <c r="GWW320" s="1"/>
      <c r="GWX320" s="1"/>
      <c r="GWY320" s="1"/>
      <c r="GWZ320" s="1"/>
      <c r="GXA320" s="1"/>
      <c r="GXB320" s="1"/>
      <c r="GXC320" s="1"/>
      <c r="GXD320" s="1"/>
      <c r="GXE320" s="1"/>
      <c r="GXF320" s="1"/>
      <c r="GXG320" s="1"/>
      <c r="GXH320" s="1"/>
      <c r="GXI320" s="1"/>
      <c r="GXJ320" s="1"/>
      <c r="GXK320" s="1"/>
      <c r="GXL320" s="1"/>
      <c r="GXM320" s="1"/>
      <c r="GXN320" s="1"/>
      <c r="GXO320" s="1"/>
      <c r="GXP320" s="1"/>
      <c r="GXQ320" s="1"/>
      <c r="GXR320" s="1"/>
      <c r="GXS320" s="1"/>
      <c r="GXT320" s="1"/>
      <c r="GXU320" s="1"/>
      <c r="GXV320" s="1"/>
      <c r="GXW320" s="1"/>
      <c r="GXX320" s="1"/>
      <c r="GXY320" s="1"/>
      <c r="GXZ320" s="1"/>
      <c r="GYA320" s="1"/>
      <c r="GYB320" s="1"/>
      <c r="GYC320" s="1"/>
      <c r="GYD320" s="1"/>
      <c r="GYE320" s="1"/>
      <c r="GYF320" s="1"/>
      <c r="GYG320" s="1"/>
      <c r="GYH320" s="1"/>
      <c r="GYI320" s="1"/>
      <c r="GYJ320" s="1"/>
      <c r="GYK320" s="1"/>
      <c r="GYL320" s="1"/>
      <c r="GYM320" s="1"/>
      <c r="GYN320" s="1"/>
      <c r="GYO320" s="1"/>
      <c r="GYP320" s="1"/>
      <c r="GYQ320" s="1"/>
      <c r="GYR320" s="1"/>
      <c r="GYS320" s="1"/>
      <c r="GYT320" s="1"/>
      <c r="GYU320" s="1"/>
      <c r="GYV320" s="1"/>
      <c r="GYW320" s="1"/>
      <c r="GYX320" s="1"/>
      <c r="GYY320" s="1"/>
      <c r="GYZ320" s="1"/>
      <c r="GZA320" s="1"/>
      <c r="GZB320" s="1"/>
      <c r="GZC320" s="1"/>
      <c r="GZD320" s="1"/>
      <c r="GZE320" s="1"/>
      <c r="GZF320" s="1"/>
      <c r="GZG320" s="1"/>
      <c r="GZH320" s="1"/>
      <c r="GZI320" s="1"/>
      <c r="GZJ320" s="1"/>
      <c r="GZK320" s="1"/>
      <c r="GZL320" s="1"/>
      <c r="GZM320" s="1"/>
      <c r="GZN320" s="1"/>
      <c r="GZO320" s="1"/>
      <c r="GZP320" s="1"/>
      <c r="GZQ320" s="1"/>
      <c r="GZR320" s="1"/>
      <c r="GZS320" s="1"/>
      <c r="GZT320" s="1"/>
      <c r="GZU320" s="1"/>
      <c r="GZV320" s="1"/>
      <c r="GZW320" s="1"/>
      <c r="GZX320" s="1"/>
      <c r="GZY320" s="1"/>
      <c r="GZZ320" s="1"/>
      <c r="HAA320" s="1"/>
      <c r="HAB320" s="1"/>
      <c r="HAC320" s="1"/>
      <c r="HAD320" s="1"/>
      <c r="HAE320" s="1"/>
      <c r="HAF320" s="1"/>
      <c r="HAG320" s="1"/>
      <c r="HAH320" s="1"/>
      <c r="HAI320" s="1"/>
      <c r="HAJ320" s="1"/>
      <c r="HAK320" s="1"/>
      <c r="HAL320" s="1"/>
      <c r="HAM320" s="1"/>
      <c r="HAN320" s="1"/>
      <c r="HAO320" s="1"/>
      <c r="HAP320" s="1"/>
      <c r="HAQ320" s="1"/>
      <c r="HAR320" s="1"/>
      <c r="HAS320" s="1"/>
      <c r="HAT320" s="1"/>
      <c r="HAU320" s="1"/>
      <c r="HAV320" s="1"/>
      <c r="HAW320" s="1"/>
      <c r="HAX320" s="1"/>
      <c r="HAY320" s="1"/>
      <c r="HAZ320" s="1"/>
      <c r="HBA320" s="1"/>
      <c r="HBB320" s="1"/>
      <c r="HBC320" s="1"/>
      <c r="HBD320" s="1"/>
      <c r="HBE320" s="1"/>
      <c r="HBF320" s="1"/>
      <c r="HBG320" s="1"/>
      <c r="HBH320" s="1"/>
      <c r="HBI320" s="1"/>
      <c r="HBJ320" s="1"/>
      <c r="HBK320" s="1"/>
      <c r="HBL320" s="1"/>
      <c r="HBM320" s="1"/>
      <c r="HBN320" s="1"/>
      <c r="HBO320" s="1"/>
      <c r="HBP320" s="1"/>
      <c r="HBQ320" s="1"/>
      <c r="HBR320" s="1"/>
      <c r="HBS320" s="1"/>
      <c r="HBT320" s="1"/>
      <c r="HBU320" s="1"/>
      <c r="HBV320" s="1"/>
      <c r="HBW320" s="1"/>
      <c r="HBX320" s="1"/>
      <c r="HBY320" s="1"/>
      <c r="HBZ320" s="1"/>
      <c r="HCA320" s="1"/>
      <c r="HCB320" s="1"/>
      <c r="HCC320" s="1"/>
      <c r="HCD320" s="1"/>
      <c r="HCE320" s="1"/>
      <c r="HCF320" s="1"/>
      <c r="HCG320" s="1"/>
      <c r="HCH320" s="1"/>
      <c r="HCI320" s="1"/>
      <c r="HCJ320" s="1"/>
      <c r="HCK320" s="1"/>
      <c r="HCL320" s="1"/>
      <c r="HCM320" s="1"/>
      <c r="HCN320" s="1"/>
      <c r="HCO320" s="1"/>
      <c r="HCP320" s="1"/>
      <c r="HCQ320" s="1"/>
      <c r="HCR320" s="1"/>
      <c r="HCS320" s="1"/>
      <c r="HCT320" s="1"/>
      <c r="HCU320" s="1"/>
      <c r="HCV320" s="1"/>
      <c r="HCW320" s="1"/>
      <c r="HCX320" s="1"/>
      <c r="HCY320" s="1"/>
      <c r="HCZ320" s="1"/>
      <c r="HDA320" s="1"/>
      <c r="HDB320" s="1"/>
      <c r="HDC320" s="1"/>
      <c r="HDD320" s="1"/>
      <c r="HDE320" s="1"/>
      <c r="HDF320" s="1"/>
      <c r="HDG320" s="1"/>
      <c r="HDH320" s="1"/>
      <c r="HDI320" s="1"/>
      <c r="HDJ320" s="1"/>
      <c r="HDK320" s="1"/>
      <c r="HDL320" s="1"/>
      <c r="HDM320" s="1"/>
      <c r="HDN320" s="1"/>
      <c r="HDO320" s="1"/>
      <c r="HDP320" s="1"/>
      <c r="HDQ320" s="1"/>
      <c r="HDR320" s="1"/>
      <c r="HDS320" s="1"/>
      <c r="HDT320" s="1"/>
      <c r="HDU320" s="1"/>
      <c r="HDV320" s="1"/>
      <c r="HDW320" s="1"/>
      <c r="HDX320" s="1"/>
      <c r="HDY320" s="1"/>
      <c r="HDZ320" s="1"/>
      <c r="HEA320" s="1"/>
      <c r="HEB320" s="1"/>
      <c r="HEC320" s="1"/>
      <c r="HED320" s="1"/>
      <c r="HEE320" s="1"/>
      <c r="HEF320" s="1"/>
      <c r="HEG320" s="1"/>
      <c r="HEH320" s="1"/>
      <c r="HEI320" s="1"/>
      <c r="HEJ320" s="1"/>
      <c r="HEK320" s="1"/>
      <c r="HEL320" s="1"/>
      <c r="HEM320" s="1"/>
      <c r="HEN320" s="1"/>
      <c r="HEO320" s="1"/>
      <c r="HEP320" s="1"/>
      <c r="HEQ320" s="1"/>
      <c r="HER320" s="1"/>
      <c r="HES320" s="1"/>
      <c r="HET320" s="1"/>
      <c r="HEU320" s="1"/>
      <c r="HEV320" s="1"/>
      <c r="HEW320" s="1"/>
      <c r="HEX320" s="1"/>
      <c r="HEY320" s="1"/>
      <c r="HEZ320" s="1"/>
      <c r="HFA320" s="1"/>
      <c r="HFB320" s="1"/>
      <c r="HFC320" s="1"/>
      <c r="HFD320" s="1"/>
      <c r="HFE320" s="1"/>
      <c r="HFF320" s="1"/>
      <c r="HFG320" s="1"/>
      <c r="HFH320" s="1"/>
      <c r="HFI320" s="1"/>
      <c r="HFJ320" s="1"/>
      <c r="HFK320" s="1"/>
      <c r="HFL320" s="1"/>
      <c r="HFM320" s="1"/>
      <c r="HFN320" s="1"/>
      <c r="HFO320" s="1"/>
      <c r="HFP320" s="1"/>
      <c r="HFQ320" s="1"/>
      <c r="HFR320" s="1"/>
      <c r="HFS320" s="1"/>
      <c r="HFT320" s="1"/>
      <c r="HFU320" s="1"/>
      <c r="HFV320" s="1"/>
      <c r="HFW320" s="1"/>
      <c r="HFX320" s="1"/>
      <c r="HFY320" s="1"/>
      <c r="HFZ320" s="1"/>
      <c r="HGA320" s="1"/>
      <c r="HGB320" s="1"/>
      <c r="HGC320" s="1"/>
      <c r="HGD320" s="1"/>
      <c r="HGE320" s="1"/>
      <c r="HGF320" s="1"/>
      <c r="HGG320" s="1"/>
      <c r="HGH320" s="1"/>
      <c r="HGI320" s="1"/>
      <c r="HGJ320" s="1"/>
      <c r="HGK320" s="1"/>
      <c r="HGL320" s="1"/>
      <c r="HGM320" s="1"/>
      <c r="HGN320" s="1"/>
      <c r="HGO320" s="1"/>
      <c r="HGP320" s="1"/>
      <c r="HGQ320" s="1"/>
      <c r="HGR320" s="1"/>
      <c r="HGS320" s="1"/>
      <c r="HGT320" s="1"/>
      <c r="HGU320" s="1"/>
      <c r="HGV320" s="1"/>
      <c r="HGW320" s="1"/>
      <c r="HGX320" s="1"/>
      <c r="HGY320" s="1"/>
      <c r="HGZ320" s="1"/>
      <c r="HHA320" s="1"/>
      <c r="HHB320" s="1"/>
      <c r="HHC320" s="1"/>
      <c r="HHD320" s="1"/>
      <c r="HHE320" s="1"/>
      <c r="HHF320" s="1"/>
      <c r="HHG320" s="1"/>
      <c r="HHH320" s="1"/>
      <c r="HHI320" s="1"/>
      <c r="HHJ320" s="1"/>
      <c r="HHK320" s="1"/>
      <c r="HHL320" s="1"/>
      <c r="HHM320" s="1"/>
      <c r="HHN320" s="1"/>
      <c r="HHO320" s="1"/>
      <c r="HHP320" s="1"/>
      <c r="HHQ320" s="1"/>
      <c r="HHR320" s="1"/>
      <c r="HHS320" s="1"/>
      <c r="HHT320" s="1"/>
      <c r="HHU320" s="1"/>
      <c r="HHV320" s="1"/>
      <c r="HHW320" s="1"/>
      <c r="HHX320" s="1"/>
      <c r="HHY320" s="1"/>
      <c r="HHZ320" s="1"/>
      <c r="HIA320" s="1"/>
      <c r="HIB320" s="1"/>
      <c r="HIC320" s="1"/>
      <c r="HID320" s="1"/>
      <c r="HIE320" s="1"/>
      <c r="HIF320" s="1"/>
      <c r="HIG320" s="1"/>
      <c r="HIH320" s="1"/>
      <c r="HII320" s="1"/>
      <c r="HIJ320" s="1"/>
      <c r="HIK320" s="1"/>
      <c r="HIL320" s="1"/>
      <c r="HIM320" s="1"/>
      <c r="HIN320" s="1"/>
      <c r="HIO320" s="1"/>
      <c r="HIP320" s="1"/>
      <c r="HIQ320" s="1"/>
      <c r="HIR320" s="1"/>
      <c r="HIS320" s="1"/>
      <c r="HIT320" s="1"/>
      <c r="HIU320" s="1"/>
      <c r="HIV320" s="1"/>
      <c r="HIW320" s="1"/>
      <c r="HIX320" s="1"/>
      <c r="HIY320" s="1"/>
      <c r="HIZ320" s="1"/>
      <c r="HJA320" s="1"/>
      <c r="HJB320" s="1"/>
      <c r="HJC320" s="1"/>
      <c r="HJD320" s="1"/>
      <c r="HJE320" s="1"/>
      <c r="HJF320" s="1"/>
      <c r="HJG320" s="1"/>
      <c r="HJH320" s="1"/>
      <c r="HJI320" s="1"/>
      <c r="HJJ320" s="1"/>
      <c r="HJK320" s="1"/>
      <c r="HJL320" s="1"/>
      <c r="HJM320" s="1"/>
      <c r="HJN320" s="1"/>
      <c r="HJO320" s="1"/>
      <c r="HJP320" s="1"/>
      <c r="HJQ320" s="1"/>
      <c r="HJR320" s="1"/>
      <c r="HJS320" s="1"/>
      <c r="HJT320" s="1"/>
      <c r="HJU320" s="1"/>
      <c r="HJV320" s="1"/>
      <c r="HJW320" s="1"/>
      <c r="HJX320" s="1"/>
      <c r="HJY320" s="1"/>
      <c r="HJZ320" s="1"/>
      <c r="HKA320" s="1"/>
      <c r="HKB320" s="1"/>
      <c r="HKC320" s="1"/>
      <c r="HKD320" s="1"/>
      <c r="HKE320" s="1"/>
      <c r="HKF320" s="1"/>
      <c r="HKG320" s="1"/>
      <c r="HKH320" s="1"/>
      <c r="HKI320" s="1"/>
      <c r="HKJ320" s="1"/>
      <c r="HKK320" s="1"/>
      <c r="HKL320" s="1"/>
      <c r="HKM320" s="1"/>
      <c r="HKN320" s="1"/>
      <c r="HKO320" s="1"/>
      <c r="HKP320" s="1"/>
      <c r="HKQ320" s="1"/>
      <c r="HKR320" s="1"/>
      <c r="HKS320" s="1"/>
      <c r="HKT320" s="1"/>
      <c r="HKU320" s="1"/>
      <c r="HKV320" s="1"/>
      <c r="HKW320" s="1"/>
      <c r="HKX320" s="1"/>
      <c r="HKY320" s="1"/>
      <c r="HKZ320" s="1"/>
      <c r="HLA320" s="1"/>
      <c r="HLB320" s="1"/>
      <c r="HLC320" s="1"/>
      <c r="HLD320" s="1"/>
      <c r="HLE320" s="1"/>
      <c r="HLF320" s="1"/>
      <c r="HLG320" s="1"/>
      <c r="HLH320" s="1"/>
      <c r="HLI320" s="1"/>
      <c r="HLJ320" s="1"/>
      <c r="HLK320" s="1"/>
      <c r="HLL320" s="1"/>
      <c r="HLM320" s="1"/>
      <c r="HLN320" s="1"/>
      <c r="HLO320" s="1"/>
      <c r="HLP320" s="1"/>
      <c r="HLQ320" s="1"/>
      <c r="HLR320" s="1"/>
      <c r="HLS320" s="1"/>
      <c r="HLT320" s="1"/>
      <c r="HLU320" s="1"/>
      <c r="HLV320" s="1"/>
      <c r="HLW320" s="1"/>
      <c r="HLX320" s="1"/>
      <c r="HLY320" s="1"/>
      <c r="HLZ320" s="1"/>
      <c r="HMA320" s="1"/>
      <c r="HMB320" s="1"/>
      <c r="HMC320" s="1"/>
      <c r="HMD320" s="1"/>
      <c r="HME320" s="1"/>
      <c r="HMF320" s="1"/>
      <c r="HMG320" s="1"/>
      <c r="HMH320" s="1"/>
      <c r="HMI320" s="1"/>
      <c r="HMJ320" s="1"/>
      <c r="HMK320" s="1"/>
      <c r="HML320" s="1"/>
      <c r="HMM320" s="1"/>
      <c r="HMN320" s="1"/>
      <c r="HMO320" s="1"/>
      <c r="HMP320" s="1"/>
      <c r="HMQ320" s="1"/>
      <c r="HMR320" s="1"/>
      <c r="HMS320" s="1"/>
      <c r="HMT320" s="1"/>
      <c r="HMU320" s="1"/>
      <c r="HMV320" s="1"/>
      <c r="HMW320" s="1"/>
      <c r="HMX320" s="1"/>
      <c r="HMY320" s="1"/>
      <c r="HMZ320" s="1"/>
      <c r="HNA320" s="1"/>
      <c r="HNB320" s="1"/>
      <c r="HNC320" s="1"/>
      <c r="HND320" s="1"/>
      <c r="HNE320" s="1"/>
      <c r="HNF320" s="1"/>
      <c r="HNG320" s="1"/>
      <c r="HNH320" s="1"/>
      <c r="HNI320" s="1"/>
      <c r="HNJ320" s="1"/>
      <c r="HNK320" s="1"/>
      <c r="HNL320" s="1"/>
      <c r="HNM320" s="1"/>
      <c r="HNN320" s="1"/>
      <c r="HNO320" s="1"/>
      <c r="HNP320" s="1"/>
      <c r="HNQ320" s="1"/>
      <c r="HNR320" s="1"/>
      <c r="HNS320" s="1"/>
      <c r="HNT320" s="1"/>
      <c r="HNU320" s="1"/>
      <c r="HNV320" s="1"/>
      <c r="HNW320" s="1"/>
      <c r="HNX320" s="1"/>
      <c r="HNY320" s="1"/>
      <c r="HNZ320" s="1"/>
      <c r="HOA320" s="1"/>
      <c r="HOB320" s="1"/>
      <c r="HOC320" s="1"/>
      <c r="HOD320" s="1"/>
      <c r="HOE320" s="1"/>
      <c r="HOF320" s="1"/>
      <c r="HOG320" s="1"/>
      <c r="HOH320" s="1"/>
      <c r="HOI320" s="1"/>
      <c r="HOJ320" s="1"/>
      <c r="HOK320" s="1"/>
      <c r="HOL320" s="1"/>
      <c r="HOM320" s="1"/>
      <c r="HON320" s="1"/>
      <c r="HOO320" s="1"/>
      <c r="HOP320" s="1"/>
      <c r="HOQ320" s="1"/>
      <c r="HOR320" s="1"/>
      <c r="HOS320" s="1"/>
      <c r="HOT320" s="1"/>
      <c r="HOU320" s="1"/>
      <c r="HOV320" s="1"/>
      <c r="HOW320" s="1"/>
      <c r="HOX320" s="1"/>
      <c r="HOY320" s="1"/>
      <c r="HOZ320" s="1"/>
      <c r="HPA320" s="1"/>
      <c r="HPB320" s="1"/>
      <c r="HPC320" s="1"/>
      <c r="HPD320" s="1"/>
      <c r="HPE320" s="1"/>
      <c r="HPF320" s="1"/>
      <c r="HPG320" s="1"/>
      <c r="HPH320" s="1"/>
      <c r="HPI320" s="1"/>
      <c r="HPJ320" s="1"/>
      <c r="HPK320" s="1"/>
      <c r="HPL320" s="1"/>
      <c r="HPM320" s="1"/>
      <c r="HPN320" s="1"/>
      <c r="HPO320" s="1"/>
      <c r="HPP320" s="1"/>
      <c r="HPQ320" s="1"/>
      <c r="HPR320" s="1"/>
      <c r="HPS320" s="1"/>
      <c r="HPT320" s="1"/>
      <c r="HPU320" s="1"/>
      <c r="HPV320" s="1"/>
      <c r="HPW320" s="1"/>
      <c r="HPX320" s="1"/>
      <c r="HPY320" s="1"/>
      <c r="HPZ320" s="1"/>
      <c r="HQA320" s="1"/>
      <c r="HQB320" s="1"/>
      <c r="HQC320" s="1"/>
      <c r="HQD320" s="1"/>
      <c r="HQE320" s="1"/>
      <c r="HQF320" s="1"/>
      <c r="HQG320" s="1"/>
      <c r="HQH320" s="1"/>
      <c r="HQI320" s="1"/>
      <c r="HQJ320" s="1"/>
      <c r="HQK320" s="1"/>
      <c r="HQL320" s="1"/>
      <c r="HQM320" s="1"/>
      <c r="HQN320" s="1"/>
      <c r="HQO320" s="1"/>
      <c r="HQP320" s="1"/>
      <c r="HQQ320" s="1"/>
      <c r="HQR320" s="1"/>
      <c r="HQS320" s="1"/>
      <c r="HQT320" s="1"/>
      <c r="HQU320" s="1"/>
      <c r="HQV320" s="1"/>
      <c r="HQW320" s="1"/>
      <c r="HQX320" s="1"/>
      <c r="HQY320" s="1"/>
      <c r="HQZ320" s="1"/>
      <c r="HRA320" s="1"/>
      <c r="HRB320" s="1"/>
      <c r="HRC320" s="1"/>
      <c r="HRD320" s="1"/>
      <c r="HRE320" s="1"/>
      <c r="HRF320" s="1"/>
      <c r="HRG320" s="1"/>
      <c r="HRH320" s="1"/>
      <c r="HRI320" s="1"/>
      <c r="HRJ320" s="1"/>
      <c r="HRK320" s="1"/>
      <c r="HRL320" s="1"/>
      <c r="HRM320" s="1"/>
      <c r="HRN320" s="1"/>
      <c r="HRO320" s="1"/>
      <c r="HRP320" s="1"/>
      <c r="HRQ320" s="1"/>
      <c r="HRR320" s="1"/>
      <c r="HRS320" s="1"/>
      <c r="HRT320" s="1"/>
      <c r="HRU320" s="1"/>
      <c r="HRV320" s="1"/>
      <c r="HRW320" s="1"/>
      <c r="HRX320" s="1"/>
      <c r="HRY320" s="1"/>
      <c r="HRZ320" s="1"/>
      <c r="HSA320" s="1"/>
      <c r="HSB320" s="1"/>
      <c r="HSC320" s="1"/>
      <c r="HSD320" s="1"/>
      <c r="HSE320" s="1"/>
      <c r="HSF320" s="1"/>
      <c r="HSG320" s="1"/>
      <c r="HSH320" s="1"/>
      <c r="HSI320" s="1"/>
      <c r="HSJ320" s="1"/>
      <c r="HSK320" s="1"/>
      <c r="HSL320" s="1"/>
      <c r="HSM320" s="1"/>
      <c r="HSN320" s="1"/>
      <c r="HSO320" s="1"/>
      <c r="HSP320" s="1"/>
      <c r="HSQ320" s="1"/>
      <c r="HSR320" s="1"/>
      <c r="HSS320" s="1"/>
      <c r="HST320" s="1"/>
      <c r="HSU320" s="1"/>
      <c r="HSV320" s="1"/>
      <c r="HSW320" s="1"/>
      <c r="HSX320" s="1"/>
      <c r="HSY320" s="1"/>
      <c r="HSZ320" s="1"/>
      <c r="HTA320" s="1"/>
      <c r="HTB320" s="1"/>
      <c r="HTC320" s="1"/>
      <c r="HTD320" s="1"/>
      <c r="HTE320" s="1"/>
      <c r="HTF320" s="1"/>
      <c r="HTG320" s="1"/>
      <c r="HTH320" s="1"/>
      <c r="HTI320" s="1"/>
      <c r="HTJ320" s="1"/>
      <c r="HTK320" s="1"/>
      <c r="HTL320" s="1"/>
      <c r="HTM320" s="1"/>
      <c r="HTN320" s="1"/>
      <c r="HTO320" s="1"/>
      <c r="HTP320" s="1"/>
      <c r="HTQ320" s="1"/>
      <c r="HTR320" s="1"/>
      <c r="HTS320" s="1"/>
      <c r="HTT320" s="1"/>
      <c r="HTU320" s="1"/>
      <c r="HTV320" s="1"/>
      <c r="HTW320" s="1"/>
      <c r="HTX320" s="1"/>
      <c r="HTY320" s="1"/>
      <c r="HTZ320" s="1"/>
      <c r="HUA320" s="1"/>
      <c r="HUB320" s="1"/>
      <c r="HUC320" s="1"/>
      <c r="HUD320" s="1"/>
      <c r="HUE320" s="1"/>
      <c r="HUF320" s="1"/>
      <c r="HUG320" s="1"/>
      <c r="HUH320" s="1"/>
      <c r="HUI320" s="1"/>
      <c r="HUJ320" s="1"/>
      <c r="HUK320" s="1"/>
      <c r="HUL320" s="1"/>
      <c r="HUM320" s="1"/>
      <c r="HUN320" s="1"/>
      <c r="HUO320" s="1"/>
      <c r="HUP320" s="1"/>
      <c r="HUQ320" s="1"/>
      <c r="HUR320" s="1"/>
      <c r="HUS320" s="1"/>
      <c r="HUT320" s="1"/>
      <c r="HUU320" s="1"/>
      <c r="HUV320" s="1"/>
      <c r="HUW320" s="1"/>
      <c r="HUX320" s="1"/>
      <c r="HUY320" s="1"/>
      <c r="HUZ320" s="1"/>
      <c r="HVA320" s="1"/>
      <c r="HVB320" s="1"/>
      <c r="HVC320" s="1"/>
      <c r="HVD320" s="1"/>
      <c r="HVE320" s="1"/>
      <c r="HVF320" s="1"/>
      <c r="HVG320" s="1"/>
      <c r="HVH320" s="1"/>
      <c r="HVI320" s="1"/>
      <c r="HVJ320" s="1"/>
      <c r="HVK320" s="1"/>
      <c r="HVL320" s="1"/>
      <c r="HVM320" s="1"/>
      <c r="HVN320" s="1"/>
      <c r="HVO320" s="1"/>
      <c r="HVP320" s="1"/>
      <c r="HVQ320" s="1"/>
      <c r="HVR320" s="1"/>
      <c r="HVS320" s="1"/>
      <c r="HVT320" s="1"/>
      <c r="HVU320" s="1"/>
      <c r="HVV320" s="1"/>
      <c r="HVW320" s="1"/>
      <c r="HVX320" s="1"/>
      <c r="HVY320" s="1"/>
      <c r="HVZ320" s="1"/>
      <c r="HWA320" s="1"/>
      <c r="HWB320" s="1"/>
      <c r="HWC320" s="1"/>
      <c r="HWD320" s="1"/>
      <c r="HWE320" s="1"/>
      <c r="HWF320" s="1"/>
      <c r="HWG320" s="1"/>
      <c r="HWH320" s="1"/>
      <c r="HWI320" s="1"/>
      <c r="HWJ320" s="1"/>
      <c r="HWK320" s="1"/>
      <c r="HWL320" s="1"/>
      <c r="HWM320" s="1"/>
      <c r="HWN320" s="1"/>
      <c r="HWO320" s="1"/>
      <c r="HWP320" s="1"/>
      <c r="HWQ320" s="1"/>
      <c r="HWR320" s="1"/>
      <c r="HWS320" s="1"/>
      <c r="HWT320" s="1"/>
      <c r="HWU320" s="1"/>
      <c r="HWV320" s="1"/>
      <c r="HWW320" s="1"/>
      <c r="HWX320" s="1"/>
      <c r="HWY320" s="1"/>
      <c r="HWZ320" s="1"/>
      <c r="HXA320" s="1"/>
      <c r="HXB320" s="1"/>
      <c r="HXC320" s="1"/>
      <c r="HXD320" s="1"/>
      <c r="HXE320" s="1"/>
      <c r="HXF320" s="1"/>
      <c r="HXG320" s="1"/>
      <c r="HXH320" s="1"/>
      <c r="HXI320" s="1"/>
      <c r="HXJ320" s="1"/>
      <c r="HXK320" s="1"/>
      <c r="HXL320" s="1"/>
      <c r="HXM320" s="1"/>
      <c r="HXN320" s="1"/>
      <c r="HXO320" s="1"/>
      <c r="HXP320" s="1"/>
      <c r="HXQ320" s="1"/>
      <c r="HXR320" s="1"/>
      <c r="HXS320" s="1"/>
      <c r="HXT320" s="1"/>
      <c r="HXU320" s="1"/>
      <c r="HXV320" s="1"/>
      <c r="HXW320" s="1"/>
      <c r="HXX320" s="1"/>
      <c r="HXY320" s="1"/>
      <c r="HXZ320" s="1"/>
      <c r="HYA320" s="1"/>
      <c r="HYB320" s="1"/>
      <c r="HYC320" s="1"/>
      <c r="HYD320" s="1"/>
      <c r="HYE320" s="1"/>
      <c r="HYF320" s="1"/>
      <c r="HYG320" s="1"/>
      <c r="HYH320" s="1"/>
      <c r="HYI320" s="1"/>
      <c r="HYJ320" s="1"/>
      <c r="HYK320" s="1"/>
      <c r="HYL320" s="1"/>
      <c r="HYM320" s="1"/>
      <c r="HYN320" s="1"/>
      <c r="HYO320" s="1"/>
      <c r="HYP320" s="1"/>
      <c r="HYQ320" s="1"/>
      <c r="HYR320" s="1"/>
      <c r="HYS320" s="1"/>
      <c r="HYT320" s="1"/>
      <c r="HYU320" s="1"/>
      <c r="HYV320" s="1"/>
      <c r="HYW320" s="1"/>
      <c r="HYX320" s="1"/>
      <c r="HYY320" s="1"/>
      <c r="HYZ320" s="1"/>
      <c r="HZA320" s="1"/>
      <c r="HZB320" s="1"/>
      <c r="HZC320" s="1"/>
      <c r="HZD320" s="1"/>
      <c r="HZE320" s="1"/>
      <c r="HZF320" s="1"/>
      <c r="HZG320" s="1"/>
      <c r="HZH320" s="1"/>
      <c r="HZI320" s="1"/>
      <c r="HZJ320" s="1"/>
      <c r="HZK320" s="1"/>
      <c r="HZL320" s="1"/>
      <c r="HZM320" s="1"/>
      <c r="HZN320" s="1"/>
      <c r="HZO320" s="1"/>
      <c r="HZP320" s="1"/>
      <c r="HZQ320" s="1"/>
      <c r="HZR320" s="1"/>
      <c r="HZS320" s="1"/>
      <c r="HZT320" s="1"/>
      <c r="HZU320" s="1"/>
      <c r="HZV320" s="1"/>
      <c r="HZW320" s="1"/>
      <c r="HZX320" s="1"/>
      <c r="HZY320" s="1"/>
      <c r="HZZ320" s="1"/>
      <c r="IAA320" s="1"/>
      <c r="IAB320" s="1"/>
      <c r="IAC320" s="1"/>
      <c r="IAD320" s="1"/>
      <c r="IAE320" s="1"/>
      <c r="IAF320" s="1"/>
      <c r="IAG320" s="1"/>
      <c r="IAH320" s="1"/>
      <c r="IAI320" s="1"/>
      <c r="IAJ320" s="1"/>
      <c r="IAK320" s="1"/>
      <c r="IAL320" s="1"/>
      <c r="IAM320" s="1"/>
      <c r="IAN320" s="1"/>
      <c r="IAO320" s="1"/>
      <c r="IAP320" s="1"/>
      <c r="IAQ320" s="1"/>
      <c r="IAR320" s="1"/>
      <c r="IAS320" s="1"/>
      <c r="IAT320" s="1"/>
      <c r="IAU320" s="1"/>
      <c r="IAV320" s="1"/>
      <c r="IAW320" s="1"/>
      <c r="IAX320" s="1"/>
      <c r="IAY320" s="1"/>
      <c r="IAZ320" s="1"/>
      <c r="IBA320" s="1"/>
      <c r="IBB320" s="1"/>
      <c r="IBC320" s="1"/>
      <c r="IBD320" s="1"/>
      <c r="IBE320" s="1"/>
      <c r="IBF320" s="1"/>
      <c r="IBG320" s="1"/>
      <c r="IBH320" s="1"/>
      <c r="IBI320" s="1"/>
      <c r="IBJ320" s="1"/>
      <c r="IBK320" s="1"/>
      <c r="IBL320" s="1"/>
      <c r="IBM320" s="1"/>
      <c r="IBN320" s="1"/>
      <c r="IBO320" s="1"/>
      <c r="IBP320" s="1"/>
      <c r="IBQ320" s="1"/>
      <c r="IBR320" s="1"/>
      <c r="IBS320" s="1"/>
      <c r="IBT320" s="1"/>
      <c r="IBU320" s="1"/>
      <c r="IBV320" s="1"/>
      <c r="IBW320" s="1"/>
      <c r="IBX320" s="1"/>
      <c r="IBY320" s="1"/>
      <c r="IBZ320" s="1"/>
      <c r="ICA320" s="1"/>
      <c r="ICB320" s="1"/>
      <c r="ICC320" s="1"/>
      <c r="ICD320" s="1"/>
      <c r="ICE320" s="1"/>
      <c r="ICF320" s="1"/>
      <c r="ICG320" s="1"/>
      <c r="ICH320" s="1"/>
      <c r="ICI320" s="1"/>
      <c r="ICJ320" s="1"/>
      <c r="ICK320" s="1"/>
      <c r="ICL320" s="1"/>
      <c r="ICM320" s="1"/>
      <c r="ICN320" s="1"/>
      <c r="ICO320" s="1"/>
      <c r="ICP320" s="1"/>
      <c r="ICQ320" s="1"/>
      <c r="ICR320" s="1"/>
      <c r="ICS320" s="1"/>
      <c r="ICT320" s="1"/>
      <c r="ICU320" s="1"/>
      <c r="ICV320" s="1"/>
      <c r="ICW320" s="1"/>
      <c r="ICX320" s="1"/>
      <c r="ICY320" s="1"/>
      <c r="ICZ320" s="1"/>
      <c r="IDA320" s="1"/>
      <c r="IDB320" s="1"/>
      <c r="IDC320" s="1"/>
      <c r="IDD320" s="1"/>
      <c r="IDE320" s="1"/>
      <c r="IDF320" s="1"/>
      <c r="IDG320" s="1"/>
      <c r="IDH320" s="1"/>
      <c r="IDI320" s="1"/>
      <c r="IDJ320" s="1"/>
      <c r="IDK320" s="1"/>
      <c r="IDL320" s="1"/>
      <c r="IDM320" s="1"/>
      <c r="IDN320" s="1"/>
      <c r="IDO320" s="1"/>
      <c r="IDP320" s="1"/>
      <c r="IDQ320" s="1"/>
      <c r="IDR320" s="1"/>
      <c r="IDS320" s="1"/>
      <c r="IDT320" s="1"/>
      <c r="IDU320" s="1"/>
      <c r="IDV320" s="1"/>
      <c r="IDW320" s="1"/>
      <c r="IDX320" s="1"/>
      <c r="IDY320" s="1"/>
      <c r="IDZ320" s="1"/>
      <c r="IEA320" s="1"/>
      <c r="IEB320" s="1"/>
      <c r="IEC320" s="1"/>
      <c r="IED320" s="1"/>
      <c r="IEE320" s="1"/>
      <c r="IEF320" s="1"/>
      <c r="IEG320" s="1"/>
      <c r="IEH320" s="1"/>
      <c r="IEI320" s="1"/>
      <c r="IEJ320" s="1"/>
      <c r="IEK320" s="1"/>
      <c r="IEL320" s="1"/>
      <c r="IEM320" s="1"/>
      <c r="IEN320" s="1"/>
      <c r="IEO320" s="1"/>
      <c r="IEP320" s="1"/>
      <c r="IEQ320" s="1"/>
      <c r="IER320" s="1"/>
      <c r="IES320" s="1"/>
      <c r="IET320" s="1"/>
      <c r="IEU320" s="1"/>
      <c r="IEV320" s="1"/>
      <c r="IEW320" s="1"/>
      <c r="IEX320" s="1"/>
      <c r="IEY320" s="1"/>
      <c r="IEZ320" s="1"/>
      <c r="IFA320" s="1"/>
      <c r="IFB320" s="1"/>
      <c r="IFC320" s="1"/>
      <c r="IFD320" s="1"/>
      <c r="IFE320" s="1"/>
      <c r="IFF320" s="1"/>
      <c r="IFG320" s="1"/>
      <c r="IFH320" s="1"/>
      <c r="IFI320" s="1"/>
      <c r="IFJ320" s="1"/>
      <c r="IFK320" s="1"/>
      <c r="IFL320" s="1"/>
      <c r="IFM320" s="1"/>
      <c r="IFN320" s="1"/>
      <c r="IFO320" s="1"/>
      <c r="IFP320" s="1"/>
      <c r="IFQ320" s="1"/>
      <c r="IFR320" s="1"/>
      <c r="IFS320" s="1"/>
      <c r="IFT320" s="1"/>
      <c r="IFU320" s="1"/>
      <c r="IFV320" s="1"/>
      <c r="IFW320" s="1"/>
      <c r="IFX320" s="1"/>
      <c r="IFY320" s="1"/>
      <c r="IFZ320" s="1"/>
      <c r="IGA320" s="1"/>
      <c r="IGB320" s="1"/>
      <c r="IGC320" s="1"/>
      <c r="IGD320" s="1"/>
      <c r="IGE320" s="1"/>
      <c r="IGF320" s="1"/>
      <c r="IGG320" s="1"/>
      <c r="IGH320" s="1"/>
      <c r="IGI320" s="1"/>
      <c r="IGJ320" s="1"/>
      <c r="IGK320" s="1"/>
      <c r="IGL320" s="1"/>
      <c r="IGM320" s="1"/>
      <c r="IGN320" s="1"/>
      <c r="IGO320" s="1"/>
      <c r="IGP320" s="1"/>
      <c r="IGQ320" s="1"/>
      <c r="IGR320" s="1"/>
      <c r="IGS320" s="1"/>
      <c r="IGT320" s="1"/>
      <c r="IGU320" s="1"/>
      <c r="IGV320" s="1"/>
      <c r="IGW320" s="1"/>
      <c r="IGX320" s="1"/>
      <c r="IGY320" s="1"/>
      <c r="IGZ320" s="1"/>
      <c r="IHA320" s="1"/>
      <c r="IHB320" s="1"/>
      <c r="IHC320" s="1"/>
      <c r="IHD320" s="1"/>
      <c r="IHE320" s="1"/>
      <c r="IHF320" s="1"/>
      <c r="IHG320" s="1"/>
      <c r="IHH320" s="1"/>
      <c r="IHI320" s="1"/>
      <c r="IHJ320" s="1"/>
      <c r="IHK320" s="1"/>
      <c r="IHL320" s="1"/>
      <c r="IHM320" s="1"/>
      <c r="IHN320" s="1"/>
      <c r="IHO320" s="1"/>
      <c r="IHP320" s="1"/>
      <c r="IHQ320" s="1"/>
      <c r="IHR320" s="1"/>
      <c r="IHS320" s="1"/>
      <c r="IHT320" s="1"/>
      <c r="IHU320" s="1"/>
      <c r="IHV320" s="1"/>
      <c r="IHW320" s="1"/>
      <c r="IHX320" s="1"/>
      <c r="IHY320" s="1"/>
      <c r="IHZ320" s="1"/>
      <c r="IIA320" s="1"/>
      <c r="IIB320" s="1"/>
      <c r="IIC320" s="1"/>
      <c r="IID320" s="1"/>
      <c r="IIE320" s="1"/>
      <c r="IIF320" s="1"/>
      <c r="IIG320" s="1"/>
      <c r="IIH320" s="1"/>
      <c r="III320" s="1"/>
      <c r="IIJ320" s="1"/>
      <c r="IIK320" s="1"/>
      <c r="IIL320" s="1"/>
      <c r="IIM320" s="1"/>
      <c r="IIN320" s="1"/>
      <c r="IIO320" s="1"/>
      <c r="IIP320" s="1"/>
      <c r="IIQ320" s="1"/>
      <c r="IIR320" s="1"/>
      <c r="IIS320" s="1"/>
      <c r="IIT320" s="1"/>
      <c r="IIU320" s="1"/>
      <c r="IIV320" s="1"/>
      <c r="IIW320" s="1"/>
      <c r="IIX320" s="1"/>
      <c r="IIY320" s="1"/>
      <c r="IIZ320" s="1"/>
      <c r="IJA320" s="1"/>
      <c r="IJB320" s="1"/>
      <c r="IJC320" s="1"/>
      <c r="IJD320" s="1"/>
      <c r="IJE320" s="1"/>
      <c r="IJF320" s="1"/>
      <c r="IJG320" s="1"/>
      <c r="IJH320" s="1"/>
      <c r="IJI320" s="1"/>
      <c r="IJJ320" s="1"/>
      <c r="IJK320" s="1"/>
      <c r="IJL320" s="1"/>
      <c r="IJM320" s="1"/>
      <c r="IJN320" s="1"/>
      <c r="IJO320" s="1"/>
      <c r="IJP320" s="1"/>
      <c r="IJQ320" s="1"/>
      <c r="IJR320" s="1"/>
      <c r="IJS320" s="1"/>
      <c r="IJT320" s="1"/>
      <c r="IJU320" s="1"/>
      <c r="IJV320" s="1"/>
      <c r="IJW320" s="1"/>
      <c r="IJX320" s="1"/>
      <c r="IJY320" s="1"/>
      <c r="IJZ320" s="1"/>
      <c r="IKA320" s="1"/>
      <c r="IKB320" s="1"/>
      <c r="IKC320" s="1"/>
      <c r="IKD320" s="1"/>
      <c r="IKE320" s="1"/>
      <c r="IKF320" s="1"/>
      <c r="IKG320" s="1"/>
      <c r="IKH320" s="1"/>
      <c r="IKI320" s="1"/>
      <c r="IKJ320" s="1"/>
      <c r="IKK320" s="1"/>
      <c r="IKL320" s="1"/>
      <c r="IKM320" s="1"/>
      <c r="IKN320" s="1"/>
      <c r="IKO320" s="1"/>
      <c r="IKP320" s="1"/>
      <c r="IKQ320" s="1"/>
      <c r="IKR320" s="1"/>
      <c r="IKS320" s="1"/>
      <c r="IKT320" s="1"/>
      <c r="IKU320" s="1"/>
      <c r="IKV320" s="1"/>
      <c r="IKW320" s="1"/>
      <c r="IKX320" s="1"/>
      <c r="IKY320" s="1"/>
      <c r="IKZ320" s="1"/>
      <c r="ILA320" s="1"/>
      <c r="ILB320" s="1"/>
      <c r="ILC320" s="1"/>
      <c r="ILD320" s="1"/>
      <c r="ILE320" s="1"/>
      <c r="ILF320" s="1"/>
      <c r="ILG320" s="1"/>
      <c r="ILH320" s="1"/>
      <c r="ILI320" s="1"/>
      <c r="ILJ320" s="1"/>
      <c r="ILK320" s="1"/>
      <c r="ILL320" s="1"/>
      <c r="ILM320" s="1"/>
      <c r="ILN320" s="1"/>
      <c r="ILO320" s="1"/>
      <c r="ILP320" s="1"/>
      <c r="ILQ320" s="1"/>
      <c r="ILR320" s="1"/>
      <c r="ILS320" s="1"/>
      <c r="ILT320" s="1"/>
      <c r="ILU320" s="1"/>
      <c r="ILV320" s="1"/>
      <c r="ILW320" s="1"/>
      <c r="ILX320" s="1"/>
      <c r="ILY320" s="1"/>
      <c r="ILZ320" s="1"/>
      <c r="IMA320" s="1"/>
      <c r="IMB320" s="1"/>
      <c r="IMC320" s="1"/>
      <c r="IMD320" s="1"/>
      <c r="IME320" s="1"/>
      <c r="IMF320" s="1"/>
      <c r="IMG320" s="1"/>
      <c r="IMH320" s="1"/>
      <c r="IMI320" s="1"/>
      <c r="IMJ320" s="1"/>
      <c r="IMK320" s="1"/>
      <c r="IML320" s="1"/>
      <c r="IMM320" s="1"/>
      <c r="IMN320" s="1"/>
      <c r="IMO320" s="1"/>
      <c r="IMP320" s="1"/>
      <c r="IMQ320" s="1"/>
      <c r="IMR320" s="1"/>
      <c r="IMS320" s="1"/>
      <c r="IMT320" s="1"/>
      <c r="IMU320" s="1"/>
      <c r="IMV320" s="1"/>
      <c r="IMW320" s="1"/>
      <c r="IMX320" s="1"/>
      <c r="IMY320" s="1"/>
      <c r="IMZ320" s="1"/>
      <c r="INA320" s="1"/>
      <c r="INB320" s="1"/>
      <c r="INC320" s="1"/>
      <c r="IND320" s="1"/>
      <c r="INE320" s="1"/>
      <c r="INF320" s="1"/>
      <c r="ING320" s="1"/>
      <c r="INH320" s="1"/>
      <c r="INI320" s="1"/>
      <c r="INJ320" s="1"/>
      <c r="INK320" s="1"/>
      <c r="INL320" s="1"/>
      <c r="INM320" s="1"/>
      <c r="INN320" s="1"/>
      <c r="INO320" s="1"/>
      <c r="INP320" s="1"/>
      <c r="INQ320" s="1"/>
      <c r="INR320" s="1"/>
      <c r="INS320" s="1"/>
      <c r="INT320" s="1"/>
      <c r="INU320" s="1"/>
      <c r="INV320" s="1"/>
      <c r="INW320" s="1"/>
      <c r="INX320" s="1"/>
      <c r="INY320" s="1"/>
      <c r="INZ320" s="1"/>
      <c r="IOA320" s="1"/>
      <c r="IOB320" s="1"/>
      <c r="IOC320" s="1"/>
      <c r="IOD320" s="1"/>
      <c r="IOE320" s="1"/>
      <c r="IOF320" s="1"/>
      <c r="IOG320" s="1"/>
      <c r="IOH320" s="1"/>
      <c r="IOI320" s="1"/>
      <c r="IOJ320" s="1"/>
      <c r="IOK320" s="1"/>
      <c r="IOL320" s="1"/>
      <c r="IOM320" s="1"/>
      <c r="ION320" s="1"/>
      <c r="IOO320" s="1"/>
      <c r="IOP320" s="1"/>
      <c r="IOQ320" s="1"/>
      <c r="IOR320" s="1"/>
      <c r="IOS320" s="1"/>
      <c r="IOT320" s="1"/>
      <c r="IOU320" s="1"/>
      <c r="IOV320" s="1"/>
      <c r="IOW320" s="1"/>
      <c r="IOX320" s="1"/>
      <c r="IOY320" s="1"/>
      <c r="IOZ320" s="1"/>
      <c r="IPA320" s="1"/>
      <c r="IPB320" s="1"/>
      <c r="IPC320" s="1"/>
      <c r="IPD320" s="1"/>
      <c r="IPE320" s="1"/>
      <c r="IPF320" s="1"/>
      <c r="IPG320" s="1"/>
      <c r="IPH320" s="1"/>
      <c r="IPI320" s="1"/>
      <c r="IPJ320" s="1"/>
      <c r="IPK320" s="1"/>
      <c r="IPL320" s="1"/>
      <c r="IPM320" s="1"/>
      <c r="IPN320" s="1"/>
      <c r="IPO320" s="1"/>
      <c r="IPP320" s="1"/>
      <c r="IPQ320" s="1"/>
      <c r="IPR320" s="1"/>
      <c r="IPS320" s="1"/>
      <c r="IPT320" s="1"/>
      <c r="IPU320" s="1"/>
      <c r="IPV320" s="1"/>
      <c r="IPW320" s="1"/>
      <c r="IPX320" s="1"/>
      <c r="IPY320" s="1"/>
      <c r="IPZ320" s="1"/>
      <c r="IQA320" s="1"/>
      <c r="IQB320" s="1"/>
      <c r="IQC320" s="1"/>
      <c r="IQD320" s="1"/>
      <c r="IQE320" s="1"/>
      <c r="IQF320" s="1"/>
      <c r="IQG320" s="1"/>
      <c r="IQH320" s="1"/>
      <c r="IQI320" s="1"/>
      <c r="IQJ320" s="1"/>
      <c r="IQK320" s="1"/>
      <c r="IQL320" s="1"/>
      <c r="IQM320" s="1"/>
      <c r="IQN320" s="1"/>
      <c r="IQO320" s="1"/>
      <c r="IQP320" s="1"/>
      <c r="IQQ320" s="1"/>
      <c r="IQR320" s="1"/>
      <c r="IQS320" s="1"/>
      <c r="IQT320" s="1"/>
      <c r="IQU320" s="1"/>
      <c r="IQV320" s="1"/>
      <c r="IQW320" s="1"/>
      <c r="IQX320" s="1"/>
      <c r="IQY320" s="1"/>
      <c r="IQZ320" s="1"/>
      <c r="IRA320" s="1"/>
      <c r="IRB320" s="1"/>
      <c r="IRC320" s="1"/>
      <c r="IRD320" s="1"/>
      <c r="IRE320" s="1"/>
      <c r="IRF320" s="1"/>
      <c r="IRG320" s="1"/>
      <c r="IRH320" s="1"/>
      <c r="IRI320" s="1"/>
      <c r="IRJ320" s="1"/>
      <c r="IRK320" s="1"/>
      <c r="IRL320" s="1"/>
      <c r="IRM320" s="1"/>
      <c r="IRN320" s="1"/>
      <c r="IRO320" s="1"/>
      <c r="IRP320" s="1"/>
      <c r="IRQ320" s="1"/>
      <c r="IRR320" s="1"/>
      <c r="IRS320" s="1"/>
      <c r="IRT320" s="1"/>
      <c r="IRU320" s="1"/>
      <c r="IRV320" s="1"/>
      <c r="IRW320" s="1"/>
      <c r="IRX320" s="1"/>
      <c r="IRY320" s="1"/>
      <c r="IRZ320" s="1"/>
      <c r="ISA320" s="1"/>
      <c r="ISB320" s="1"/>
      <c r="ISC320" s="1"/>
      <c r="ISD320" s="1"/>
      <c r="ISE320" s="1"/>
      <c r="ISF320" s="1"/>
      <c r="ISG320" s="1"/>
      <c r="ISH320" s="1"/>
      <c r="ISI320" s="1"/>
      <c r="ISJ320" s="1"/>
      <c r="ISK320" s="1"/>
      <c r="ISL320" s="1"/>
      <c r="ISM320" s="1"/>
      <c r="ISN320" s="1"/>
      <c r="ISO320" s="1"/>
      <c r="ISP320" s="1"/>
      <c r="ISQ320" s="1"/>
      <c r="ISR320" s="1"/>
      <c r="ISS320" s="1"/>
      <c r="IST320" s="1"/>
      <c r="ISU320" s="1"/>
      <c r="ISV320" s="1"/>
      <c r="ISW320" s="1"/>
      <c r="ISX320" s="1"/>
      <c r="ISY320" s="1"/>
      <c r="ISZ320" s="1"/>
      <c r="ITA320" s="1"/>
      <c r="ITB320" s="1"/>
      <c r="ITC320" s="1"/>
      <c r="ITD320" s="1"/>
      <c r="ITE320" s="1"/>
      <c r="ITF320" s="1"/>
      <c r="ITG320" s="1"/>
      <c r="ITH320" s="1"/>
      <c r="ITI320" s="1"/>
      <c r="ITJ320" s="1"/>
      <c r="ITK320" s="1"/>
      <c r="ITL320" s="1"/>
      <c r="ITM320" s="1"/>
      <c r="ITN320" s="1"/>
      <c r="ITO320" s="1"/>
      <c r="ITP320" s="1"/>
      <c r="ITQ320" s="1"/>
      <c r="ITR320" s="1"/>
      <c r="ITS320" s="1"/>
      <c r="ITT320" s="1"/>
      <c r="ITU320" s="1"/>
      <c r="ITV320" s="1"/>
      <c r="ITW320" s="1"/>
      <c r="ITX320" s="1"/>
      <c r="ITY320" s="1"/>
      <c r="ITZ320" s="1"/>
      <c r="IUA320" s="1"/>
      <c r="IUB320" s="1"/>
      <c r="IUC320" s="1"/>
      <c r="IUD320" s="1"/>
      <c r="IUE320" s="1"/>
      <c r="IUF320" s="1"/>
      <c r="IUG320" s="1"/>
      <c r="IUH320" s="1"/>
      <c r="IUI320" s="1"/>
      <c r="IUJ320" s="1"/>
      <c r="IUK320" s="1"/>
      <c r="IUL320" s="1"/>
      <c r="IUM320" s="1"/>
      <c r="IUN320" s="1"/>
      <c r="IUO320" s="1"/>
      <c r="IUP320" s="1"/>
      <c r="IUQ320" s="1"/>
      <c r="IUR320" s="1"/>
      <c r="IUS320" s="1"/>
      <c r="IUT320" s="1"/>
      <c r="IUU320" s="1"/>
      <c r="IUV320" s="1"/>
      <c r="IUW320" s="1"/>
      <c r="IUX320" s="1"/>
      <c r="IUY320" s="1"/>
      <c r="IUZ320" s="1"/>
      <c r="IVA320" s="1"/>
      <c r="IVB320" s="1"/>
      <c r="IVC320" s="1"/>
      <c r="IVD320" s="1"/>
      <c r="IVE320" s="1"/>
      <c r="IVF320" s="1"/>
      <c r="IVG320" s="1"/>
      <c r="IVH320" s="1"/>
      <c r="IVI320" s="1"/>
      <c r="IVJ320" s="1"/>
      <c r="IVK320" s="1"/>
      <c r="IVL320" s="1"/>
      <c r="IVM320" s="1"/>
      <c r="IVN320" s="1"/>
      <c r="IVO320" s="1"/>
      <c r="IVP320" s="1"/>
      <c r="IVQ320" s="1"/>
      <c r="IVR320" s="1"/>
      <c r="IVS320" s="1"/>
      <c r="IVT320" s="1"/>
      <c r="IVU320" s="1"/>
      <c r="IVV320" s="1"/>
      <c r="IVW320" s="1"/>
      <c r="IVX320" s="1"/>
      <c r="IVY320" s="1"/>
      <c r="IVZ320" s="1"/>
      <c r="IWA320" s="1"/>
      <c r="IWB320" s="1"/>
      <c r="IWC320" s="1"/>
      <c r="IWD320" s="1"/>
      <c r="IWE320" s="1"/>
      <c r="IWF320" s="1"/>
      <c r="IWG320" s="1"/>
      <c r="IWH320" s="1"/>
      <c r="IWI320" s="1"/>
      <c r="IWJ320" s="1"/>
      <c r="IWK320" s="1"/>
      <c r="IWL320" s="1"/>
      <c r="IWM320" s="1"/>
      <c r="IWN320" s="1"/>
      <c r="IWO320" s="1"/>
      <c r="IWP320" s="1"/>
      <c r="IWQ320" s="1"/>
      <c r="IWR320" s="1"/>
      <c r="IWS320" s="1"/>
      <c r="IWT320" s="1"/>
      <c r="IWU320" s="1"/>
      <c r="IWV320" s="1"/>
      <c r="IWW320" s="1"/>
      <c r="IWX320" s="1"/>
      <c r="IWY320" s="1"/>
      <c r="IWZ320" s="1"/>
      <c r="IXA320" s="1"/>
      <c r="IXB320" s="1"/>
      <c r="IXC320" s="1"/>
      <c r="IXD320" s="1"/>
      <c r="IXE320" s="1"/>
      <c r="IXF320" s="1"/>
      <c r="IXG320" s="1"/>
      <c r="IXH320" s="1"/>
      <c r="IXI320" s="1"/>
      <c r="IXJ320" s="1"/>
      <c r="IXK320" s="1"/>
      <c r="IXL320" s="1"/>
      <c r="IXM320" s="1"/>
      <c r="IXN320" s="1"/>
      <c r="IXO320" s="1"/>
      <c r="IXP320" s="1"/>
      <c r="IXQ320" s="1"/>
      <c r="IXR320" s="1"/>
      <c r="IXS320" s="1"/>
      <c r="IXT320" s="1"/>
      <c r="IXU320" s="1"/>
      <c r="IXV320" s="1"/>
      <c r="IXW320" s="1"/>
      <c r="IXX320" s="1"/>
      <c r="IXY320" s="1"/>
      <c r="IXZ320" s="1"/>
      <c r="IYA320" s="1"/>
      <c r="IYB320" s="1"/>
      <c r="IYC320" s="1"/>
      <c r="IYD320" s="1"/>
      <c r="IYE320" s="1"/>
      <c r="IYF320" s="1"/>
      <c r="IYG320" s="1"/>
      <c r="IYH320" s="1"/>
      <c r="IYI320" s="1"/>
      <c r="IYJ320" s="1"/>
      <c r="IYK320" s="1"/>
      <c r="IYL320" s="1"/>
      <c r="IYM320" s="1"/>
      <c r="IYN320" s="1"/>
      <c r="IYO320" s="1"/>
      <c r="IYP320" s="1"/>
      <c r="IYQ320" s="1"/>
      <c r="IYR320" s="1"/>
      <c r="IYS320" s="1"/>
      <c r="IYT320" s="1"/>
      <c r="IYU320" s="1"/>
      <c r="IYV320" s="1"/>
      <c r="IYW320" s="1"/>
      <c r="IYX320" s="1"/>
      <c r="IYY320" s="1"/>
      <c r="IYZ320" s="1"/>
      <c r="IZA320" s="1"/>
      <c r="IZB320" s="1"/>
      <c r="IZC320" s="1"/>
      <c r="IZD320" s="1"/>
      <c r="IZE320" s="1"/>
      <c r="IZF320" s="1"/>
      <c r="IZG320" s="1"/>
      <c r="IZH320" s="1"/>
      <c r="IZI320" s="1"/>
      <c r="IZJ320" s="1"/>
      <c r="IZK320" s="1"/>
      <c r="IZL320" s="1"/>
      <c r="IZM320" s="1"/>
      <c r="IZN320" s="1"/>
      <c r="IZO320" s="1"/>
      <c r="IZP320" s="1"/>
      <c r="IZQ320" s="1"/>
      <c r="IZR320" s="1"/>
      <c r="IZS320" s="1"/>
      <c r="IZT320" s="1"/>
      <c r="IZU320" s="1"/>
      <c r="IZV320" s="1"/>
      <c r="IZW320" s="1"/>
      <c r="IZX320" s="1"/>
      <c r="IZY320" s="1"/>
      <c r="IZZ320" s="1"/>
      <c r="JAA320" s="1"/>
      <c r="JAB320" s="1"/>
      <c r="JAC320" s="1"/>
      <c r="JAD320" s="1"/>
      <c r="JAE320" s="1"/>
      <c r="JAF320" s="1"/>
      <c r="JAG320" s="1"/>
      <c r="JAH320" s="1"/>
      <c r="JAI320" s="1"/>
      <c r="JAJ320" s="1"/>
      <c r="JAK320" s="1"/>
      <c r="JAL320" s="1"/>
      <c r="JAM320" s="1"/>
      <c r="JAN320" s="1"/>
      <c r="JAO320" s="1"/>
      <c r="JAP320" s="1"/>
      <c r="JAQ320" s="1"/>
      <c r="JAR320" s="1"/>
      <c r="JAS320" s="1"/>
      <c r="JAT320" s="1"/>
      <c r="JAU320" s="1"/>
      <c r="JAV320" s="1"/>
      <c r="JAW320" s="1"/>
      <c r="JAX320" s="1"/>
      <c r="JAY320" s="1"/>
      <c r="JAZ320" s="1"/>
      <c r="JBA320" s="1"/>
      <c r="JBB320" s="1"/>
      <c r="JBC320" s="1"/>
      <c r="JBD320" s="1"/>
      <c r="JBE320" s="1"/>
      <c r="JBF320" s="1"/>
      <c r="JBG320" s="1"/>
      <c r="JBH320" s="1"/>
      <c r="JBI320" s="1"/>
      <c r="JBJ320" s="1"/>
      <c r="JBK320" s="1"/>
      <c r="JBL320" s="1"/>
      <c r="JBM320" s="1"/>
      <c r="JBN320" s="1"/>
      <c r="JBO320" s="1"/>
      <c r="JBP320" s="1"/>
      <c r="JBQ320" s="1"/>
      <c r="JBR320" s="1"/>
      <c r="JBS320" s="1"/>
      <c r="JBT320" s="1"/>
      <c r="JBU320" s="1"/>
      <c r="JBV320" s="1"/>
      <c r="JBW320" s="1"/>
      <c r="JBX320" s="1"/>
      <c r="JBY320" s="1"/>
      <c r="JBZ320" s="1"/>
      <c r="JCA320" s="1"/>
      <c r="JCB320" s="1"/>
      <c r="JCC320" s="1"/>
      <c r="JCD320" s="1"/>
      <c r="JCE320" s="1"/>
      <c r="JCF320" s="1"/>
      <c r="JCG320" s="1"/>
      <c r="JCH320" s="1"/>
      <c r="JCI320" s="1"/>
      <c r="JCJ320" s="1"/>
      <c r="JCK320" s="1"/>
      <c r="JCL320" s="1"/>
      <c r="JCM320" s="1"/>
      <c r="JCN320" s="1"/>
      <c r="JCO320" s="1"/>
      <c r="JCP320" s="1"/>
      <c r="JCQ320" s="1"/>
      <c r="JCR320" s="1"/>
      <c r="JCS320" s="1"/>
      <c r="JCT320" s="1"/>
      <c r="JCU320" s="1"/>
      <c r="JCV320" s="1"/>
      <c r="JCW320" s="1"/>
      <c r="JCX320" s="1"/>
      <c r="JCY320" s="1"/>
      <c r="JCZ320" s="1"/>
      <c r="JDA320" s="1"/>
      <c r="JDB320" s="1"/>
      <c r="JDC320" s="1"/>
      <c r="JDD320" s="1"/>
      <c r="JDE320" s="1"/>
      <c r="JDF320" s="1"/>
      <c r="JDG320" s="1"/>
      <c r="JDH320" s="1"/>
      <c r="JDI320" s="1"/>
      <c r="JDJ320" s="1"/>
      <c r="JDK320" s="1"/>
      <c r="JDL320" s="1"/>
      <c r="JDM320" s="1"/>
      <c r="JDN320" s="1"/>
      <c r="JDO320" s="1"/>
      <c r="JDP320" s="1"/>
      <c r="JDQ320" s="1"/>
      <c r="JDR320" s="1"/>
      <c r="JDS320" s="1"/>
      <c r="JDT320" s="1"/>
      <c r="JDU320" s="1"/>
      <c r="JDV320" s="1"/>
      <c r="JDW320" s="1"/>
      <c r="JDX320" s="1"/>
      <c r="JDY320" s="1"/>
      <c r="JDZ320" s="1"/>
      <c r="JEA320" s="1"/>
      <c r="JEB320" s="1"/>
      <c r="JEC320" s="1"/>
      <c r="JED320" s="1"/>
      <c r="JEE320" s="1"/>
      <c r="JEF320" s="1"/>
      <c r="JEG320" s="1"/>
      <c r="JEH320" s="1"/>
      <c r="JEI320" s="1"/>
      <c r="JEJ320" s="1"/>
      <c r="JEK320" s="1"/>
      <c r="JEL320" s="1"/>
      <c r="JEM320" s="1"/>
      <c r="JEN320" s="1"/>
      <c r="JEO320" s="1"/>
      <c r="JEP320" s="1"/>
      <c r="JEQ320" s="1"/>
      <c r="JER320" s="1"/>
      <c r="JES320" s="1"/>
      <c r="JET320" s="1"/>
      <c r="JEU320" s="1"/>
      <c r="JEV320" s="1"/>
      <c r="JEW320" s="1"/>
      <c r="JEX320" s="1"/>
      <c r="JEY320" s="1"/>
      <c r="JEZ320" s="1"/>
      <c r="JFA320" s="1"/>
      <c r="JFB320" s="1"/>
      <c r="JFC320" s="1"/>
      <c r="JFD320" s="1"/>
      <c r="JFE320" s="1"/>
      <c r="JFF320" s="1"/>
      <c r="JFG320" s="1"/>
      <c r="JFH320" s="1"/>
      <c r="JFI320" s="1"/>
      <c r="JFJ320" s="1"/>
      <c r="JFK320" s="1"/>
      <c r="JFL320" s="1"/>
      <c r="JFM320" s="1"/>
      <c r="JFN320" s="1"/>
      <c r="JFO320" s="1"/>
      <c r="JFP320" s="1"/>
      <c r="JFQ320" s="1"/>
      <c r="JFR320" s="1"/>
      <c r="JFS320" s="1"/>
      <c r="JFT320" s="1"/>
      <c r="JFU320" s="1"/>
      <c r="JFV320" s="1"/>
      <c r="JFW320" s="1"/>
      <c r="JFX320" s="1"/>
      <c r="JFY320" s="1"/>
      <c r="JFZ320" s="1"/>
      <c r="JGA320" s="1"/>
      <c r="JGB320" s="1"/>
      <c r="JGC320" s="1"/>
      <c r="JGD320" s="1"/>
      <c r="JGE320" s="1"/>
      <c r="JGF320" s="1"/>
      <c r="JGG320" s="1"/>
      <c r="JGH320" s="1"/>
      <c r="JGI320" s="1"/>
      <c r="JGJ320" s="1"/>
      <c r="JGK320" s="1"/>
      <c r="JGL320" s="1"/>
      <c r="JGM320" s="1"/>
      <c r="JGN320" s="1"/>
      <c r="JGO320" s="1"/>
      <c r="JGP320" s="1"/>
      <c r="JGQ320" s="1"/>
      <c r="JGR320" s="1"/>
      <c r="JGS320" s="1"/>
      <c r="JGT320" s="1"/>
      <c r="JGU320" s="1"/>
      <c r="JGV320" s="1"/>
      <c r="JGW320" s="1"/>
      <c r="JGX320" s="1"/>
      <c r="JGY320" s="1"/>
      <c r="JGZ320" s="1"/>
      <c r="JHA320" s="1"/>
      <c r="JHB320" s="1"/>
      <c r="JHC320" s="1"/>
      <c r="JHD320" s="1"/>
      <c r="JHE320" s="1"/>
      <c r="JHF320" s="1"/>
      <c r="JHG320" s="1"/>
      <c r="JHH320" s="1"/>
      <c r="JHI320" s="1"/>
      <c r="JHJ320" s="1"/>
      <c r="JHK320" s="1"/>
      <c r="JHL320" s="1"/>
      <c r="JHM320" s="1"/>
      <c r="JHN320" s="1"/>
      <c r="JHO320" s="1"/>
      <c r="JHP320" s="1"/>
      <c r="JHQ320" s="1"/>
      <c r="JHR320" s="1"/>
      <c r="JHS320" s="1"/>
      <c r="JHT320" s="1"/>
      <c r="JHU320" s="1"/>
      <c r="JHV320" s="1"/>
      <c r="JHW320" s="1"/>
      <c r="JHX320" s="1"/>
      <c r="JHY320" s="1"/>
      <c r="JHZ320" s="1"/>
      <c r="JIA320" s="1"/>
      <c r="JIB320" s="1"/>
      <c r="JIC320" s="1"/>
      <c r="JID320" s="1"/>
      <c r="JIE320" s="1"/>
      <c r="JIF320" s="1"/>
      <c r="JIG320" s="1"/>
      <c r="JIH320" s="1"/>
      <c r="JII320" s="1"/>
      <c r="JIJ320" s="1"/>
      <c r="JIK320" s="1"/>
      <c r="JIL320" s="1"/>
      <c r="JIM320" s="1"/>
      <c r="JIN320" s="1"/>
      <c r="JIO320" s="1"/>
      <c r="JIP320" s="1"/>
      <c r="JIQ320" s="1"/>
      <c r="JIR320" s="1"/>
      <c r="JIS320" s="1"/>
      <c r="JIT320" s="1"/>
      <c r="JIU320" s="1"/>
      <c r="JIV320" s="1"/>
      <c r="JIW320" s="1"/>
      <c r="JIX320" s="1"/>
      <c r="JIY320" s="1"/>
      <c r="JIZ320" s="1"/>
      <c r="JJA320" s="1"/>
      <c r="JJB320" s="1"/>
      <c r="JJC320" s="1"/>
      <c r="JJD320" s="1"/>
      <c r="JJE320" s="1"/>
      <c r="JJF320" s="1"/>
      <c r="JJG320" s="1"/>
      <c r="JJH320" s="1"/>
      <c r="JJI320" s="1"/>
      <c r="JJJ320" s="1"/>
      <c r="JJK320" s="1"/>
      <c r="JJL320" s="1"/>
      <c r="JJM320" s="1"/>
      <c r="JJN320" s="1"/>
      <c r="JJO320" s="1"/>
      <c r="JJP320" s="1"/>
      <c r="JJQ320" s="1"/>
      <c r="JJR320" s="1"/>
      <c r="JJS320" s="1"/>
      <c r="JJT320" s="1"/>
      <c r="JJU320" s="1"/>
      <c r="JJV320" s="1"/>
      <c r="JJW320" s="1"/>
      <c r="JJX320" s="1"/>
      <c r="JJY320" s="1"/>
      <c r="JJZ320" s="1"/>
      <c r="JKA320" s="1"/>
      <c r="JKB320" s="1"/>
      <c r="JKC320" s="1"/>
      <c r="JKD320" s="1"/>
      <c r="JKE320" s="1"/>
      <c r="JKF320" s="1"/>
      <c r="JKG320" s="1"/>
      <c r="JKH320" s="1"/>
      <c r="JKI320" s="1"/>
      <c r="JKJ320" s="1"/>
      <c r="JKK320" s="1"/>
      <c r="JKL320" s="1"/>
      <c r="JKM320" s="1"/>
      <c r="JKN320" s="1"/>
      <c r="JKO320" s="1"/>
      <c r="JKP320" s="1"/>
      <c r="JKQ320" s="1"/>
      <c r="JKR320" s="1"/>
      <c r="JKS320" s="1"/>
      <c r="JKT320" s="1"/>
      <c r="JKU320" s="1"/>
      <c r="JKV320" s="1"/>
      <c r="JKW320" s="1"/>
      <c r="JKX320" s="1"/>
      <c r="JKY320" s="1"/>
      <c r="JKZ320" s="1"/>
      <c r="JLA320" s="1"/>
      <c r="JLB320" s="1"/>
      <c r="JLC320" s="1"/>
      <c r="JLD320" s="1"/>
      <c r="JLE320" s="1"/>
      <c r="JLF320" s="1"/>
      <c r="JLG320" s="1"/>
      <c r="JLH320" s="1"/>
      <c r="JLI320" s="1"/>
      <c r="JLJ320" s="1"/>
      <c r="JLK320" s="1"/>
      <c r="JLL320" s="1"/>
      <c r="JLM320" s="1"/>
      <c r="JLN320" s="1"/>
      <c r="JLO320" s="1"/>
      <c r="JLP320" s="1"/>
      <c r="JLQ320" s="1"/>
      <c r="JLR320" s="1"/>
      <c r="JLS320" s="1"/>
      <c r="JLT320" s="1"/>
      <c r="JLU320" s="1"/>
      <c r="JLV320" s="1"/>
      <c r="JLW320" s="1"/>
      <c r="JLX320" s="1"/>
      <c r="JLY320" s="1"/>
      <c r="JLZ320" s="1"/>
      <c r="JMA320" s="1"/>
      <c r="JMB320" s="1"/>
      <c r="JMC320" s="1"/>
      <c r="JMD320" s="1"/>
      <c r="JME320" s="1"/>
      <c r="JMF320" s="1"/>
      <c r="JMG320" s="1"/>
      <c r="JMH320" s="1"/>
      <c r="JMI320" s="1"/>
      <c r="JMJ320" s="1"/>
      <c r="JMK320" s="1"/>
      <c r="JML320" s="1"/>
      <c r="JMM320" s="1"/>
      <c r="JMN320" s="1"/>
      <c r="JMO320" s="1"/>
      <c r="JMP320" s="1"/>
      <c r="JMQ320" s="1"/>
      <c r="JMR320" s="1"/>
      <c r="JMS320" s="1"/>
      <c r="JMT320" s="1"/>
      <c r="JMU320" s="1"/>
      <c r="JMV320" s="1"/>
      <c r="JMW320" s="1"/>
      <c r="JMX320" s="1"/>
      <c r="JMY320" s="1"/>
      <c r="JMZ320" s="1"/>
      <c r="JNA320" s="1"/>
      <c r="JNB320" s="1"/>
      <c r="JNC320" s="1"/>
      <c r="JND320" s="1"/>
      <c r="JNE320" s="1"/>
      <c r="JNF320" s="1"/>
      <c r="JNG320" s="1"/>
      <c r="JNH320" s="1"/>
      <c r="JNI320" s="1"/>
      <c r="JNJ320" s="1"/>
      <c r="JNK320" s="1"/>
      <c r="JNL320" s="1"/>
      <c r="JNM320" s="1"/>
      <c r="JNN320" s="1"/>
      <c r="JNO320" s="1"/>
      <c r="JNP320" s="1"/>
      <c r="JNQ320" s="1"/>
      <c r="JNR320" s="1"/>
      <c r="JNS320" s="1"/>
      <c r="JNT320" s="1"/>
      <c r="JNU320" s="1"/>
      <c r="JNV320" s="1"/>
      <c r="JNW320" s="1"/>
      <c r="JNX320" s="1"/>
      <c r="JNY320" s="1"/>
      <c r="JNZ320" s="1"/>
      <c r="JOA320" s="1"/>
      <c r="JOB320" s="1"/>
      <c r="JOC320" s="1"/>
      <c r="JOD320" s="1"/>
      <c r="JOE320" s="1"/>
      <c r="JOF320" s="1"/>
      <c r="JOG320" s="1"/>
      <c r="JOH320" s="1"/>
      <c r="JOI320" s="1"/>
      <c r="JOJ320" s="1"/>
      <c r="JOK320" s="1"/>
      <c r="JOL320" s="1"/>
      <c r="JOM320" s="1"/>
      <c r="JON320" s="1"/>
      <c r="JOO320" s="1"/>
      <c r="JOP320" s="1"/>
      <c r="JOQ320" s="1"/>
      <c r="JOR320" s="1"/>
      <c r="JOS320" s="1"/>
      <c r="JOT320" s="1"/>
      <c r="JOU320" s="1"/>
      <c r="JOV320" s="1"/>
      <c r="JOW320" s="1"/>
      <c r="JOX320" s="1"/>
      <c r="JOY320" s="1"/>
      <c r="JOZ320" s="1"/>
      <c r="JPA320" s="1"/>
      <c r="JPB320" s="1"/>
      <c r="JPC320" s="1"/>
      <c r="JPD320" s="1"/>
      <c r="JPE320" s="1"/>
      <c r="JPF320" s="1"/>
      <c r="JPG320" s="1"/>
      <c r="JPH320" s="1"/>
      <c r="JPI320" s="1"/>
      <c r="JPJ320" s="1"/>
      <c r="JPK320" s="1"/>
      <c r="JPL320" s="1"/>
      <c r="JPM320" s="1"/>
      <c r="JPN320" s="1"/>
      <c r="JPO320" s="1"/>
      <c r="JPP320" s="1"/>
      <c r="JPQ320" s="1"/>
      <c r="JPR320" s="1"/>
      <c r="JPS320" s="1"/>
      <c r="JPT320" s="1"/>
      <c r="JPU320" s="1"/>
      <c r="JPV320" s="1"/>
      <c r="JPW320" s="1"/>
      <c r="JPX320" s="1"/>
      <c r="JPY320" s="1"/>
      <c r="JPZ320" s="1"/>
      <c r="JQA320" s="1"/>
      <c r="JQB320" s="1"/>
      <c r="JQC320" s="1"/>
      <c r="JQD320" s="1"/>
      <c r="JQE320" s="1"/>
      <c r="JQF320" s="1"/>
      <c r="JQG320" s="1"/>
      <c r="JQH320" s="1"/>
      <c r="JQI320" s="1"/>
      <c r="JQJ320" s="1"/>
      <c r="JQK320" s="1"/>
      <c r="JQL320" s="1"/>
      <c r="JQM320" s="1"/>
      <c r="JQN320" s="1"/>
      <c r="JQO320" s="1"/>
      <c r="JQP320" s="1"/>
      <c r="JQQ320" s="1"/>
      <c r="JQR320" s="1"/>
      <c r="JQS320" s="1"/>
      <c r="JQT320" s="1"/>
      <c r="JQU320" s="1"/>
      <c r="JQV320" s="1"/>
      <c r="JQW320" s="1"/>
      <c r="JQX320" s="1"/>
      <c r="JQY320" s="1"/>
      <c r="JQZ320" s="1"/>
      <c r="JRA320" s="1"/>
      <c r="JRB320" s="1"/>
      <c r="JRC320" s="1"/>
      <c r="JRD320" s="1"/>
      <c r="JRE320" s="1"/>
      <c r="JRF320" s="1"/>
      <c r="JRG320" s="1"/>
      <c r="JRH320" s="1"/>
      <c r="JRI320" s="1"/>
      <c r="JRJ320" s="1"/>
      <c r="JRK320" s="1"/>
      <c r="JRL320" s="1"/>
      <c r="JRM320" s="1"/>
      <c r="JRN320" s="1"/>
      <c r="JRO320" s="1"/>
      <c r="JRP320" s="1"/>
      <c r="JRQ320" s="1"/>
      <c r="JRR320" s="1"/>
      <c r="JRS320" s="1"/>
      <c r="JRT320" s="1"/>
      <c r="JRU320" s="1"/>
      <c r="JRV320" s="1"/>
      <c r="JRW320" s="1"/>
      <c r="JRX320" s="1"/>
      <c r="JRY320" s="1"/>
      <c r="JRZ320" s="1"/>
      <c r="JSA320" s="1"/>
      <c r="JSB320" s="1"/>
      <c r="JSC320" s="1"/>
      <c r="JSD320" s="1"/>
      <c r="JSE320" s="1"/>
      <c r="JSF320" s="1"/>
      <c r="JSG320" s="1"/>
      <c r="JSH320" s="1"/>
      <c r="JSI320" s="1"/>
      <c r="JSJ320" s="1"/>
      <c r="JSK320" s="1"/>
      <c r="JSL320" s="1"/>
      <c r="JSM320" s="1"/>
      <c r="JSN320" s="1"/>
      <c r="JSO320" s="1"/>
      <c r="JSP320" s="1"/>
      <c r="JSQ320" s="1"/>
      <c r="JSR320" s="1"/>
      <c r="JSS320" s="1"/>
      <c r="JST320" s="1"/>
      <c r="JSU320" s="1"/>
      <c r="JSV320" s="1"/>
      <c r="JSW320" s="1"/>
      <c r="JSX320" s="1"/>
      <c r="JSY320" s="1"/>
      <c r="JSZ320" s="1"/>
      <c r="JTA320" s="1"/>
      <c r="JTB320" s="1"/>
      <c r="JTC320" s="1"/>
      <c r="JTD320" s="1"/>
      <c r="JTE320" s="1"/>
      <c r="JTF320" s="1"/>
      <c r="JTG320" s="1"/>
      <c r="JTH320" s="1"/>
      <c r="JTI320" s="1"/>
      <c r="JTJ320" s="1"/>
      <c r="JTK320" s="1"/>
      <c r="JTL320" s="1"/>
      <c r="JTM320" s="1"/>
      <c r="JTN320" s="1"/>
      <c r="JTO320" s="1"/>
      <c r="JTP320" s="1"/>
      <c r="JTQ320" s="1"/>
      <c r="JTR320" s="1"/>
      <c r="JTS320" s="1"/>
      <c r="JTT320" s="1"/>
      <c r="JTU320" s="1"/>
      <c r="JTV320" s="1"/>
      <c r="JTW320" s="1"/>
      <c r="JTX320" s="1"/>
      <c r="JTY320" s="1"/>
      <c r="JTZ320" s="1"/>
      <c r="JUA320" s="1"/>
      <c r="JUB320" s="1"/>
      <c r="JUC320" s="1"/>
      <c r="JUD320" s="1"/>
      <c r="JUE320" s="1"/>
      <c r="JUF320" s="1"/>
      <c r="JUG320" s="1"/>
      <c r="JUH320" s="1"/>
      <c r="JUI320" s="1"/>
      <c r="JUJ320" s="1"/>
      <c r="JUK320" s="1"/>
      <c r="JUL320" s="1"/>
      <c r="JUM320" s="1"/>
      <c r="JUN320" s="1"/>
      <c r="JUO320" s="1"/>
      <c r="JUP320" s="1"/>
      <c r="JUQ320" s="1"/>
      <c r="JUR320" s="1"/>
      <c r="JUS320" s="1"/>
      <c r="JUT320" s="1"/>
      <c r="JUU320" s="1"/>
      <c r="JUV320" s="1"/>
      <c r="JUW320" s="1"/>
      <c r="JUX320" s="1"/>
      <c r="JUY320" s="1"/>
      <c r="JUZ320" s="1"/>
      <c r="JVA320" s="1"/>
      <c r="JVB320" s="1"/>
      <c r="JVC320" s="1"/>
      <c r="JVD320" s="1"/>
      <c r="JVE320" s="1"/>
      <c r="JVF320" s="1"/>
      <c r="JVG320" s="1"/>
      <c r="JVH320" s="1"/>
      <c r="JVI320" s="1"/>
      <c r="JVJ320" s="1"/>
      <c r="JVK320" s="1"/>
      <c r="JVL320" s="1"/>
      <c r="JVM320" s="1"/>
      <c r="JVN320" s="1"/>
      <c r="JVO320" s="1"/>
      <c r="JVP320" s="1"/>
      <c r="JVQ320" s="1"/>
      <c r="JVR320" s="1"/>
      <c r="JVS320" s="1"/>
      <c r="JVT320" s="1"/>
      <c r="JVU320" s="1"/>
      <c r="JVV320" s="1"/>
      <c r="JVW320" s="1"/>
      <c r="JVX320" s="1"/>
      <c r="JVY320" s="1"/>
      <c r="JVZ320" s="1"/>
      <c r="JWA320" s="1"/>
      <c r="JWB320" s="1"/>
      <c r="JWC320" s="1"/>
      <c r="JWD320" s="1"/>
      <c r="JWE320" s="1"/>
      <c r="JWF320" s="1"/>
      <c r="JWG320" s="1"/>
      <c r="JWH320" s="1"/>
      <c r="JWI320" s="1"/>
      <c r="JWJ320" s="1"/>
      <c r="JWK320" s="1"/>
      <c r="JWL320" s="1"/>
      <c r="JWM320" s="1"/>
      <c r="JWN320" s="1"/>
      <c r="JWO320" s="1"/>
      <c r="JWP320" s="1"/>
      <c r="JWQ320" s="1"/>
      <c r="JWR320" s="1"/>
      <c r="JWS320" s="1"/>
      <c r="JWT320" s="1"/>
      <c r="JWU320" s="1"/>
      <c r="JWV320" s="1"/>
      <c r="JWW320" s="1"/>
      <c r="JWX320" s="1"/>
      <c r="JWY320" s="1"/>
      <c r="JWZ320" s="1"/>
      <c r="JXA320" s="1"/>
      <c r="JXB320" s="1"/>
      <c r="JXC320" s="1"/>
      <c r="JXD320" s="1"/>
      <c r="JXE320" s="1"/>
      <c r="JXF320" s="1"/>
      <c r="JXG320" s="1"/>
      <c r="JXH320" s="1"/>
      <c r="JXI320" s="1"/>
      <c r="JXJ320" s="1"/>
      <c r="JXK320" s="1"/>
      <c r="JXL320" s="1"/>
      <c r="JXM320" s="1"/>
      <c r="JXN320" s="1"/>
      <c r="JXO320" s="1"/>
      <c r="JXP320" s="1"/>
      <c r="JXQ320" s="1"/>
      <c r="JXR320" s="1"/>
      <c r="JXS320" s="1"/>
      <c r="JXT320" s="1"/>
      <c r="JXU320" s="1"/>
      <c r="JXV320" s="1"/>
      <c r="JXW320" s="1"/>
      <c r="JXX320" s="1"/>
      <c r="JXY320" s="1"/>
      <c r="JXZ320" s="1"/>
      <c r="JYA320" s="1"/>
      <c r="JYB320" s="1"/>
      <c r="JYC320" s="1"/>
      <c r="JYD320" s="1"/>
      <c r="JYE320" s="1"/>
      <c r="JYF320" s="1"/>
      <c r="JYG320" s="1"/>
      <c r="JYH320" s="1"/>
      <c r="JYI320" s="1"/>
      <c r="JYJ320" s="1"/>
      <c r="JYK320" s="1"/>
      <c r="JYL320" s="1"/>
      <c r="JYM320" s="1"/>
      <c r="JYN320" s="1"/>
      <c r="JYO320" s="1"/>
      <c r="JYP320" s="1"/>
      <c r="JYQ320" s="1"/>
      <c r="JYR320" s="1"/>
      <c r="JYS320" s="1"/>
      <c r="JYT320" s="1"/>
      <c r="JYU320" s="1"/>
      <c r="JYV320" s="1"/>
      <c r="JYW320" s="1"/>
      <c r="JYX320" s="1"/>
      <c r="JYY320" s="1"/>
      <c r="JYZ320" s="1"/>
      <c r="JZA320" s="1"/>
      <c r="JZB320" s="1"/>
      <c r="JZC320" s="1"/>
      <c r="JZD320" s="1"/>
      <c r="JZE320" s="1"/>
      <c r="JZF320" s="1"/>
      <c r="JZG320" s="1"/>
      <c r="JZH320" s="1"/>
      <c r="JZI320" s="1"/>
      <c r="JZJ320" s="1"/>
      <c r="JZK320" s="1"/>
      <c r="JZL320" s="1"/>
      <c r="JZM320" s="1"/>
      <c r="JZN320" s="1"/>
      <c r="JZO320" s="1"/>
      <c r="JZP320" s="1"/>
      <c r="JZQ320" s="1"/>
      <c r="JZR320" s="1"/>
      <c r="JZS320" s="1"/>
      <c r="JZT320" s="1"/>
      <c r="JZU320" s="1"/>
      <c r="JZV320" s="1"/>
      <c r="JZW320" s="1"/>
      <c r="JZX320" s="1"/>
      <c r="JZY320" s="1"/>
      <c r="JZZ320" s="1"/>
      <c r="KAA320" s="1"/>
      <c r="KAB320" s="1"/>
      <c r="KAC320" s="1"/>
      <c r="KAD320" s="1"/>
      <c r="KAE320" s="1"/>
      <c r="KAF320" s="1"/>
      <c r="KAG320" s="1"/>
      <c r="KAH320" s="1"/>
      <c r="KAI320" s="1"/>
      <c r="KAJ320" s="1"/>
      <c r="KAK320" s="1"/>
      <c r="KAL320" s="1"/>
      <c r="KAM320" s="1"/>
      <c r="KAN320" s="1"/>
      <c r="KAO320" s="1"/>
      <c r="KAP320" s="1"/>
      <c r="KAQ320" s="1"/>
      <c r="KAR320" s="1"/>
      <c r="KAS320" s="1"/>
      <c r="KAT320" s="1"/>
      <c r="KAU320" s="1"/>
      <c r="KAV320" s="1"/>
      <c r="KAW320" s="1"/>
      <c r="KAX320" s="1"/>
      <c r="KAY320" s="1"/>
      <c r="KAZ320" s="1"/>
      <c r="KBA320" s="1"/>
      <c r="KBB320" s="1"/>
      <c r="KBC320" s="1"/>
      <c r="KBD320" s="1"/>
      <c r="KBE320" s="1"/>
      <c r="KBF320" s="1"/>
      <c r="KBG320" s="1"/>
      <c r="KBH320" s="1"/>
      <c r="KBI320" s="1"/>
      <c r="KBJ320" s="1"/>
      <c r="KBK320" s="1"/>
      <c r="KBL320" s="1"/>
      <c r="KBM320" s="1"/>
      <c r="KBN320" s="1"/>
      <c r="KBO320" s="1"/>
      <c r="KBP320" s="1"/>
      <c r="KBQ320" s="1"/>
      <c r="KBR320" s="1"/>
      <c r="KBS320" s="1"/>
      <c r="KBT320" s="1"/>
      <c r="KBU320" s="1"/>
      <c r="KBV320" s="1"/>
      <c r="KBW320" s="1"/>
      <c r="KBX320" s="1"/>
      <c r="KBY320" s="1"/>
      <c r="KBZ320" s="1"/>
      <c r="KCA320" s="1"/>
      <c r="KCB320" s="1"/>
      <c r="KCC320" s="1"/>
      <c r="KCD320" s="1"/>
      <c r="KCE320" s="1"/>
      <c r="KCF320" s="1"/>
      <c r="KCG320" s="1"/>
      <c r="KCH320" s="1"/>
      <c r="KCI320" s="1"/>
      <c r="KCJ320" s="1"/>
      <c r="KCK320" s="1"/>
      <c r="KCL320" s="1"/>
      <c r="KCM320" s="1"/>
      <c r="KCN320" s="1"/>
      <c r="KCO320" s="1"/>
      <c r="KCP320" s="1"/>
      <c r="KCQ320" s="1"/>
      <c r="KCR320" s="1"/>
      <c r="KCS320" s="1"/>
      <c r="KCT320" s="1"/>
      <c r="KCU320" s="1"/>
      <c r="KCV320" s="1"/>
      <c r="KCW320" s="1"/>
      <c r="KCX320" s="1"/>
      <c r="KCY320" s="1"/>
      <c r="KCZ320" s="1"/>
      <c r="KDA320" s="1"/>
      <c r="KDB320" s="1"/>
      <c r="KDC320" s="1"/>
      <c r="KDD320" s="1"/>
      <c r="KDE320" s="1"/>
      <c r="KDF320" s="1"/>
      <c r="KDG320" s="1"/>
      <c r="KDH320" s="1"/>
      <c r="KDI320" s="1"/>
      <c r="KDJ320" s="1"/>
      <c r="KDK320" s="1"/>
      <c r="KDL320" s="1"/>
      <c r="KDM320" s="1"/>
      <c r="KDN320" s="1"/>
      <c r="KDO320" s="1"/>
      <c r="KDP320" s="1"/>
      <c r="KDQ320" s="1"/>
      <c r="KDR320" s="1"/>
      <c r="KDS320" s="1"/>
      <c r="KDT320" s="1"/>
      <c r="KDU320" s="1"/>
      <c r="KDV320" s="1"/>
      <c r="KDW320" s="1"/>
      <c r="KDX320" s="1"/>
      <c r="KDY320" s="1"/>
      <c r="KDZ320" s="1"/>
      <c r="KEA320" s="1"/>
      <c r="KEB320" s="1"/>
      <c r="KEC320" s="1"/>
      <c r="KED320" s="1"/>
      <c r="KEE320" s="1"/>
      <c r="KEF320" s="1"/>
      <c r="KEG320" s="1"/>
      <c r="KEH320" s="1"/>
      <c r="KEI320" s="1"/>
      <c r="KEJ320" s="1"/>
      <c r="KEK320" s="1"/>
      <c r="KEL320" s="1"/>
      <c r="KEM320" s="1"/>
      <c r="KEN320" s="1"/>
      <c r="KEO320" s="1"/>
      <c r="KEP320" s="1"/>
      <c r="KEQ320" s="1"/>
      <c r="KER320" s="1"/>
      <c r="KES320" s="1"/>
      <c r="KET320" s="1"/>
      <c r="KEU320" s="1"/>
      <c r="KEV320" s="1"/>
      <c r="KEW320" s="1"/>
      <c r="KEX320" s="1"/>
      <c r="KEY320" s="1"/>
      <c r="KEZ320" s="1"/>
      <c r="KFA320" s="1"/>
      <c r="KFB320" s="1"/>
      <c r="KFC320" s="1"/>
      <c r="KFD320" s="1"/>
      <c r="KFE320" s="1"/>
      <c r="KFF320" s="1"/>
      <c r="KFG320" s="1"/>
      <c r="KFH320" s="1"/>
      <c r="KFI320" s="1"/>
      <c r="KFJ320" s="1"/>
      <c r="KFK320" s="1"/>
      <c r="KFL320" s="1"/>
      <c r="KFM320" s="1"/>
      <c r="KFN320" s="1"/>
      <c r="KFO320" s="1"/>
      <c r="KFP320" s="1"/>
      <c r="KFQ320" s="1"/>
      <c r="KFR320" s="1"/>
      <c r="KFS320" s="1"/>
      <c r="KFT320" s="1"/>
      <c r="KFU320" s="1"/>
      <c r="KFV320" s="1"/>
      <c r="KFW320" s="1"/>
      <c r="KFX320" s="1"/>
      <c r="KFY320" s="1"/>
      <c r="KFZ320" s="1"/>
      <c r="KGA320" s="1"/>
      <c r="KGB320" s="1"/>
      <c r="KGC320" s="1"/>
      <c r="KGD320" s="1"/>
      <c r="KGE320" s="1"/>
      <c r="KGF320" s="1"/>
      <c r="KGG320" s="1"/>
      <c r="KGH320" s="1"/>
      <c r="KGI320" s="1"/>
      <c r="KGJ320" s="1"/>
      <c r="KGK320" s="1"/>
      <c r="KGL320" s="1"/>
      <c r="KGM320" s="1"/>
      <c r="KGN320" s="1"/>
      <c r="KGO320" s="1"/>
      <c r="KGP320" s="1"/>
      <c r="KGQ320" s="1"/>
      <c r="KGR320" s="1"/>
      <c r="KGS320" s="1"/>
      <c r="KGT320" s="1"/>
      <c r="KGU320" s="1"/>
      <c r="KGV320" s="1"/>
      <c r="KGW320" s="1"/>
      <c r="KGX320" s="1"/>
      <c r="KGY320" s="1"/>
      <c r="KGZ320" s="1"/>
      <c r="KHA320" s="1"/>
      <c r="KHB320" s="1"/>
      <c r="KHC320" s="1"/>
      <c r="KHD320" s="1"/>
      <c r="KHE320" s="1"/>
      <c r="KHF320" s="1"/>
      <c r="KHG320" s="1"/>
      <c r="KHH320" s="1"/>
      <c r="KHI320" s="1"/>
      <c r="KHJ320" s="1"/>
      <c r="KHK320" s="1"/>
      <c r="KHL320" s="1"/>
      <c r="KHM320" s="1"/>
      <c r="KHN320" s="1"/>
      <c r="KHO320" s="1"/>
      <c r="KHP320" s="1"/>
      <c r="KHQ320" s="1"/>
      <c r="KHR320" s="1"/>
      <c r="KHS320" s="1"/>
      <c r="KHT320" s="1"/>
      <c r="KHU320" s="1"/>
      <c r="KHV320" s="1"/>
      <c r="KHW320" s="1"/>
      <c r="KHX320" s="1"/>
      <c r="KHY320" s="1"/>
      <c r="KHZ320" s="1"/>
      <c r="KIA320" s="1"/>
      <c r="KIB320" s="1"/>
      <c r="KIC320" s="1"/>
      <c r="KID320" s="1"/>
      <c r="KIE320" s="1"/>
      <c r="KIF320" s="1"/>
      <c r="KIG320" s="1"/>
      <c r="KIH320" s="1"/>
      <c r="KII320" s="1"/>
      <c r="KIJ320" s="1"/>
      <c r="KIK320" s="1"/>
      <c r="KIL320" s="1"/>
      <c r="KIM320" s="1"/>
      <c r="KIN320" s="1"/>
      <c r="KIO320" s="1"/>
      <c r="KIP320" s="1"/>
      <c r="KIQ320" s="1"/>
      <c r="KIR320" s="1"/>
      <c r="KIS320" s="1"/>
      <c r="KIT320" s="1"/>
      <c r="KIU320" s="1"/>
      <c r="KIV320" s="1"/>
      <c r="KIW320" s="1"/>
      <c r="KIX320" s="1"/>
      <c r="KIY320" s="1"/>
      <c r="KIZ320" s="1"/>
      <c r="KJA320" s="1"/>
      <c r="KJB320" s="1"/>
      <c r="KJC320" s="1"/>
      <c r="KJD320" s="1"/>
      <c r="KJE320" s="1"/>
      <c r="KJF320" s="1"/>
      <c r="KJG320" s="1"/>
      <c r="KJH320" s="1"/>
      <c r="KJI320" s="1"/>
      <c r="KJJ320" s="1"/>
      <c r="KJK320" s="1"/>
      <c r="KJL320" s="1"/>
      <c r="KJM320" s="1"/>
      <c r="KJN320" s="1"/>
      <c r="KJO320" s="1"/>
      <c r="KJP320" s="1"/>
      <c r="KJQ320" s="1"/>
      <c r="KJR320" s="1"/>
      <c r="KJS320" s="1"/>
      <c r="KJT320" s="1"/>
      <c r="KJU320" s="1"/>
      <c r="KJV320" s="1"/>
      <c r="KJW320" s="1"/>
      <c r="KJX320" s="1"/>
      <c r="KJY320" s="1"/>
      <c r="KJZ320" s="1"/>
      <c r="KKA320" s="1"/>
      <c r="KKB320" s="1"/>
      <c r="KKC320" s="1"/>
      <c r="KKD320" s="1"/>
      <c r="KKE320" s="1"/>
      <c r="KKF320" s="1"/>
      <c r="KKG320" s="1"/>
      <c r="KKH320" s="1"/>
      <c r="KKI320" s="1"/>
      <c r="KKJ320" s="1"/>
      <c r="KKK320" s="1"/>
      <c r="KKL320" s="1"/>
      <c r="KKM320" s="1"/>
      <c r="KKN320" s="1"/>
      <c r="KKO320" s="1"/>
      <c r="KKP320" s="1"/>
      <c r="KKQ320" s="1"/>
      <c r="KKR320" s="1"/>
      <c r="KKS320" s="1"/>
      <c r="KKT320" s="1"/>
      <c r="KKU320" s="1"/>
      <c r="KKV320" s="1"/>
      <c r="KKW320" s="1"/>
      <c r="KKX320" s="1"/>
      <c r="KKY320" s="1"/>
      <c r="KKZ320" s="1"/>
      <c r="KLA320" s="1"/>
      <c r="KLB320" s="1"/>
      <c r="KLC320" s="1"/>
      <c r="KLD320" s="1"/>
      <c r="KLE320" s="1"/>
      <c r="KLF320" s="1"/>
      <c r="KLG320" s="1"/>
      <c r="KLH320" s="1"/>
      <c r="KLI320" s="1"/>
      <c r="KLJ320" s="1"/>
      <c r="KLK320" s="1"/>
      <c r="KLL320" s="1"/>
      <c r="KLM320" s="1"/>
      <c r="KLN320" s="1"/>
      <c r="KLO320" s="1"/>
      <c r="KLP320" s="1"/>
      <c r="KLQ320" s="1"/>
      <c r="KLR320" s="1"/>
      <c r="KLS320" s="1"/>
      <c r="KLT320" s="1"/>
      <c r="KLU320" s="1"/>
      <c r="KLV320" s="1"/>
      <c r="KLW320" s="1"/>
      <c r="KLX320" s="1"/>
      <c r="KLY320" s="1"/>
      <c r="KLZ320" s="1"/>
      <c r="KMA320" s="1"/>
      <c r="KMB320" s="1"/>
      <c r="KMC320" s="1"/>
      <c r="KMD320" s="1"/>
      <c r="KME320" s="1"/>
      <c r="KMF320" s="1"/>
      <c r="KMG320" s="1"/>
      <c r="KMH320" s="1"/>
      <c r="KMI320" s="1"/>
      <c r="KMJ320" s="1"/>
      <c r="KMK320" s="1"/>
      <c r="KML320" s="1"/>
      <c r="KMM320" s="1"/>
      <c r="KMN320" s="1"/>
      <c r="KMO320" s="1"/>
      <c r="KMP320" s="1"/>
      <c r="KMQ320" s="1"/>
      <c r="KMR320" s="1"/>
      <c r="KMS320" s="1"/>
      <c r="KMT320" s="1"/>
      <c r="KMU320" s="1"/>
      <c r="KMV320" s="1"/>
      <c r="KMW320" s="1"/>
      <c r="KMX320" s="1"/>
      <c r="KMY320" s="1"/>
      <c r="KMZ320" s="1"/>
      <c r="KNA320" s="1"/>
      <c r="KNB320" s="1"/>
      <c r="KNC320" s="1"/>
      <c r="KND320" s="1"/>
      <c r="KNE320" s="1"/>
      <c r="KNF320" s="1"/>
      <c r="KNG320" s="1"/>
      <c r="KNH320" s="1"/>
      <c r="KNI320" s="1"/>
      <c r="KNJ320" s="1"/>
      <c r="KNK320" s="1"/>
      <c r="KNL320" s="1"/>
      <c r="KNM320" s="1"/>
      <c r="KNN320" s="1"/>
      <c r="KNO320" s="1"/>
      <c r="KNP320" s="1"/>
      <c r="KNQ320" s="1"/>
      <c r="KNR320" s="1"/>
      <c r="KNS320" s="1"/>
      <c r="KNT320" s="1"/>
      <c r="KNU320" s="1"/>
      <c r="KNV320" s="1"/>
      <c r="KNW320" s="1"/>
      <c r="KNX320" s="1"/>
      <c r="KNY320" s="1"/>
      <c r="KNZ320" s="1"/>
      <c r="KOA320" s="1"/>
      <c r="KOB320" s="1"/>
      <c r="KOC320" s="1"/>
      <c r="KOD320" s="1"/>
      <c r="KOE320" s="1"/>
      <c r="KOF320" s="1"/>
      <c r="KOG320" s="1"/>
      <c r="KOH320" s="1"/>
      <c r="KOI320" s="1"/>
      <c r="KOJ320" s="1"/>
      <c r="KOK320" s="1"/>
      <c r="KOL320" s="1"/>
      <c r="KOM320" s="1"/>
      <c r="KON320" s="1"/>
      <c r="KOO320" s="1"/>
      <c r="KOP320" s="1"/>
      <c r="KOQ320" s="1"/>
      <c r="KOR320" s="1"/>
      <c r="KOS320" s="1"/>
      <c r="KOT320" s="1"/>
      <c r="KOU320" s="1"/>
      <c r="KOV320" s="1"/>
      <c r="KOW320" s="1"/>
      <c r="KOX320" s="1"/>
      <c r="KOY320" s="1"/>
      <c r="KOZ320" s="1"/>
      <c r="KPA320" s="1"/>
      <c r="KPB320" s="1"/>
      <c r="KPC320" s="1"/>
      <c r="KPD320" s="1"/>
      <c r="KPE320" s="1"/>
      <c r="KPF320" s="1"/>
      <c r="KPG320" s="1"/>
      <c r="KPH320" s="1"/>
      <c r="KPI320" s="1"/>
      <c r="KPJ320" s="1"/>
      <c r="KPK320" s="1"/>
      <c r="KPL320" s="1"/>
      <c r="KPM320" s="1"/>
      <c r="KPN320" s="1"/>
      <c r="KPO320" s="1"/>
      <c r="KPP320" s="1"/>
      <c r="KPQ320" s="1"/>
      <c r="KPR320" s="1"/>
      <c r="KPS320" s="1"/>
      <c r="KPT320" s="1"/>
      <c r="KPU320" s="1"/>
      <c r="KPV320" s="1"/>
      <c r="KPW320" s="1"/>
      <c r="KPX320" s="1"/>
      <c r="KPY320" s="1"/>
      <c r="KPZ320" s="1"/>
      <c r="KQA320" s="1"/>
      <c r="KQB320" s="1"/>
      <c r="KQC320" s="1"/>
      <c r="KQD320" s="1"/>
      <c r="KQE320" s="1"/>
      <c r="KQF320" s="1"/>
      <c r="KQG320" s="1"/>
      <c r="KQH320" s="1"/>
      <c r="KQI320" s="1"/>
      <c r="KQJ320" s="1"/>
      <c r="KQK320" s="1"/>
      <c r="KQL320" s="1"/>
      <c r="KQM320" s="1"/>
      <c r="KQN320" s="1"/>
      <c r="KQO320" s="1"/>
      <c r="KQP320" s="1"/>
      <c r="KQQ320" s="1"/>
      <c r="KQR320" s="1"/>
      <c r="KQS320" s="1"/>
      <c r="KQT320" s="1"/>
      <c r="KQU320" s="1"/>
      <c r="KQV320" s="1"/>
      <c r="KQW320" s="1"/>
      <c r="KQX320" s="1"/>
      <c r="KQY320" s="1"/>
      <c r="KQZ320" s="1"/>
      <c r="KRA320" s="1"/>
      <c r="KRB320" s="1"/>
      <c r="KRC320" s="1"/>
      <c r="KRD320" s="1"/>
      <c r="KRE320" s="1"/>
      <c r="KRF320" s="1"/>
      <c r="KRG320" s="1"/>
      <c r="KRH320" s="1"/>
      <c r="KRI320" s="1"/>
      <c r="KRJ320" s="1"/>
      <c r="KRK320" s="1"/>
      <c r="KRL320" s="1"/>
      <c r="KRM320" s="1"/>
      <c r="KRN320" s="1"/>
      <c r="KRO320" s="1"/>
      <c r="KRP320" s="1"/>
      <c r="KRQ320" s="1"/>
      <c r="KRR320" s="1"/>
      <c r="KRS320" s="1"/>
      <c r="KRT320" s="1"/>
      <c r="KRU320" s="1"/>
      <c r="KRV320" s="1"/>
      <c r="KRW320" s="1"/>
      <c r="KRX320" s="1"/>
      <c r="KRY320" s="1"/>
      <c r="KRZ320" s="1"/>
      <c r="KSA320" s="1"/>
      <c r="KSB320" s="1"/>
      <c r="KSC320" s="1"/>
      <c r="KSD320" s="1"/>
      <c r="KSE320" s="1"/>
      <c r="KSF320" s="1"/>
      <c r="KSG320" s="1"/>
      <c r="KSH320" s="1"/>
      <c r="KSI320" s="1"/>
      <c r="KSJ320" s="1"/>
      <c r="KSK320" s="1"/>
      <c r="KSL320" s="1"/>
      <c r="KSM320" s="1"/>
      <c r="KSN320" s="1"/>
      <c r="KSO320" s="1"/>
      <c r="KSP320" s="1"/>
      <c r="KSQ320" s="1"/>
      <c r="KSR320" s="1"/>
      <c r="KSS320" s="1"/>
      <c r="KST320" s="1"/>
      <c r="KSU320" s="1"/>
      <c r="KSV320" s="1"/>
      <c r="KSW320" s="1"/>
      <c r="KSX320" s="1"/>
      <c r="KSY320" s="1"/>
      <c r="KSZ320" s="1"/>
      <c r="KTA320" s="1"/>
      <c r="KTB320" s="1"/>
      <c r="KTC320" s="1"/>
      <c r="KTD320" s="1"/>
      <c r="KTE320" s="1"/>
      <c r="KTF320" s="1"/>
      <c r="KTG320" s="1"/>
      <c r="KTH320" s="1"/>
      <c r="KTI320" s="1"/>
      <c r="KTJ320" s="1"/>
      <c r="KTK320" s="1"/>
      <c r="KTL320" s="1"/>
      <c r="KTM320" s="1"/>
      <c r="KTN320" s="1"/>
      <c r="KTO320" s="1"/>
      <c r="KTP320" s="1"/>
      <c r="KTQ320" s="1"/>
      <c r="KTR320" s="1"/>
      <c r="KTS320" s="1"/>
      <c r="KTT320" s="1"/>
      <c r="KTU320" s="1"/>
      <c r="KTV320" s="1"/>
      <c r="KTW320" s="1"/>
      <c r="KTX320" s="1"/>
      <c r="KTY320" s="1"/>
      <c r="KTZ320" s="1"/>
      <c r="KUA320" s="1"/>
      <c r="KUB320" s="1"/>
      <c r="KUC320" s="1"/>
      <c r="KUD320" s="1"/>
      <c r="KUE320" s="1"/>
      <c r="KUF320" s="1"/>
      <c r="KUG320" s="1"/>
      <c r="KUH320" s="1"/>
      <c r="KUI320" s="1"/>
      <c r="KUJ320" s="1"/>
      <c r="KUK320" s="1"/>
      <c r="KUL320" s="1"/>
      <c r="KUM320" s="1"/>
      <c r="KUN320" s="1"/>
      <c r="KUO320" s="1"/>
      <c r="KUP320" s="1"/>
      <c r="KUQ320" s="1"/>
      <c r="KUR320" s="1"/>
      <c r="KUS320" s="1"/>
      <c r="KUT320" s="1"/>
      <c r="KUU320" s="1"/>
      <c r="KUV320" s="1"/>
      <c r="KUW320" s="1"/>
      <c r="KUX320" s="1"/>
      <c r="KUY320" s="1"/>
      <c r="KUZ320" s="1"/>
      <c r="KVA320" s="1"/>
      <c r="KVB320" s="1"/>
      <c r="KVC320" s="1"/>
      <c r="KVD320" s="1"/>
      <c r="KVE320" s="1"/>
      <c r="KVF320" s="1"/>
      <c r="KVG320" s="1"/>
      <c r="KVH320" s="1"/>
      <c r="KVI320" s="1"/>
      <c r="KVJ320" s="1"/>
      <c r="KVK320" s="1"/>
      <c r="KVL320" s="1"/>
      <c r="KVM320" s="1"/>
      <c r="KVN320" s="1"/>
      <c r="KVO320" s="1"/>
      <c r="KVP320" s="1"/>
      <c r="KVQ320" s="1"/>
      <c r="KVR320" s="1"/>
      <c r="KVS320" s="1"/>
      <c r="KVT320" s="1"/>
      <c r="KVU320" s="1"/>
      <c r="KVV320" s="1"/>
      <c r="KVW320" s="1"/>
      <c r="KVX320" s="1"/>
      <c r="KVY320" s="1"/>
      <c r="KVZ320" s="1"/>
      <c r="KWA320" s="1"/>
      <c r="KWB320" s="1"/>
      <c r="KWC320" s="1"/>
      <c r="KWD320" s="1"/>
      <c r="KWE320" s="1"/>
      <c r="KWF320" s="1"/>
      <c r="KWG320" s="1"/>
      <c r="KWH320" s="1"/>
      <c r="KWI320" s="1"/>
      <c r="KWJ320" s="1"/>
      <c r="KWK320" s="1"/>
      <c r="KWL320" s="1"/>
      <c r="KWM320" s="1"/>
      <c r="KWN320" s="1"/>
      <c r="KWO320" s="1"/>
      <c r="KWP320" s="1"/>
      <c r="KWQ320" s="1"/>
      <c r="KWR320" s="1"/>
      <c r="KWS320" s="1"/>
      <c r="KWT320" s="1"/>
      <c r="KWU320" s="1"/>
      <c r="KWV320" s="1"/>
      <c r="KWW320" s="1"/>
      <c r="KWX320" s="1"/>
      <c r="KWY320" s="1"/>
      <c r="KWZ320" s="1"/>
      <c r="KXA320" s="1"/>
      <c r="KXB320" s="1"/>
      <c r="KXC320" s="1"/>
      <c r="KXD320" s="1"/>
      <c r="KXE320" s="1"/>
      <c r="KXF320" s="1"/>
      <c r="KXG320" s="1"/>
      <c r="KXH320" s="1"/>
      <c r="KXI320" s="1"/>
      <c r="KXJ320" s="1"/>
      <c r="KXK320" s="1"/>
      <c r="KXL320" s="1"/>
      <c r="KXM320" s="1"/>
      <c r="KXN320" s="1"/>
      <c r="KXO320" s="1"/>
      <c r="KXP320" s="1"/>
      <c r="KXQ320" s="1"/>
      <c r="KXR320" s="1"/>
      <c r="KXS320" s="1"/>
      <c r="KXT320" s="1"/>
      <c r="KXU320" s="1"/>
      <c r="KXV320" s="1"/>
      <c r="KXW320" s="1"/>
      <c r="KXX320" s="1"/>
      <c r="KXY320" s="1"/>
      <c r="KXZ320" s="1"/>
      <c r="KYA320" s="1"/>
      <c r="KYB320" s="1"/>
      <c r="KYC320" s="1"/>
      <c r="KYD320" s="1"/>
      <c r="KYE320" s="1"/>
      <c r="KYF320" s="1"/>
      <c r="KYG320" s="1"/>
      <c r="KYH320" s="1"/>
      <c r="KYI320" s="1"/>
      <c r="KYJ320" s="1"/>
      <c r="KYK320" s="1"/>
      <c r="KYL320" s="1"/>
      <c r="KYM320" s="1"/>
      <c r="KYN320" s="1"/>
      <c r="KYO320" s="1"/>
      <c r="KYP320" s="1"/>
      <c r="KYQ320" s="1"/>
      <c r="KYR320" s="1"/>
      <c r="KYS320" s="1"/>
      <c r="KYT320" s="1"/>
      <c r="KYU320" s="1"/>
      <c r="KYV320" s="1"/>
      <c r="KYW320" s="1"/>
      <c r="KYX320" s="1"/>
      <c r="KYY320" s="1"/>
      <c r="KYZ320" s="1"/>
      <c r="KZA320" s="1"/>
      <c r="KZB320" s="1"/>
      <c r="KZC320" s="1"/>
      <c r="KZD320" s="1"/>
      <c r="KZE320" s="1"/>
      <c r="KZF320" s="1"/>
      <c r="KZG320" s="1"/>
      <c r="KZH320" s="1"/>
      <c r="KZI320" s="1"/>
      <c r="KZJ320" s="1"/>
      <c r="KZK320" s="1"/>
      <c r="KZL320" s="1"/>
      <c r="KZM320" s="1"/>
      <c r="KZN320" s="1"/>
      <c r="KZO320" s="1"/>
      <c r="KZP320" s="1"/>
      <c r="KZQ320" s="1"/>
      <c r="KZR320" s="1"/>
      <c r="KZS320" s="1"/>
      <c r="KZT320" s="1"/>
      <c r="KZU320" s="1"/>
      <c r="KZV320" s="1"/>
      <c r="KZW320" s="1"/>
      <c r="KZX320" s="1"/>
      <c r="KZY320" s="1"/>
      <c r="KZZ320" s="1"/>
      <c r="LAA320" s="1"/>
      <c r="LAB320" s="1"/>
      <c r="LAC320" s="1"/>
      <c r="LAD320" s="1"/>
      <c r="LAE320" s="1"/>
      <c r="LAF320" s="1"/>
      <c r="LAG320" s="1"/>
      <c r="LAH320" s="1"/>
      <c r="LAI320" s="1"/>
      <c r="LAJ320" s="1"/>
      <c r="LAK320" s="1"/>
      <c r="LAL320" s="1"/>
      <c r="LAM320" s="1"/>
      <c r="LAN320" s="1"/>
      <c r="LAO320" s="1"/>
      <c r="LAP320" s="1"/>
      <c r="LAQ320" s="1"/>
      <c r="LAR320" s="1"/>
      <c r="LAS320" s="1"/>
      <c r="LAT320" s="1"/>
      <c r="LAU320" s="1"/>
      <c r="LAV320" s="1"/>
      <c r="LAW320" s="1"/>
      <c r="LAX320" s="1"/>
      <c r="LAY320" s="1"/>
      <c r="LAZ320" s="1"/>
      <c r="LBA320" s="1"/>
      <c r="LBB320" s="1"/>
      <c r="LBC320" s="1"/>
      <c r="LBD320" s="1"/>
      <c r="LBE320" s="1"/>
      <c r="LBF320" s="1"/>
      <c r="LBG320" s="1"/>
      <c r="LBH320" s="1"/>
      <c r="LBI320" s="1"/>
      <c r="LBJ320" s="1"/>
      <c r="LBK320" s="1"/>
      <c r="LBL320" s="1"/>
      <c r="LBM320" s="1"/>
      <c r="LBN320" s="1"/>
      <c r="LBO320" s="1"/>
      <c r="LBP320" s="1"/>
      <c r="LBQ320" s="1"/>
      <c r="LBR320" s="1"/>
      <c r="LBS320" s="1"/>
      <c r="LBT320" s="1"/>
      <c r="LBU320" s="1"/>
      <c r="LBV320" s="1"/>
      <c r="LBW320" s="1"/>
      <c r="LBX320" s="1"/>
      <c r="LBY320" s="1"/>
      <c r="LBZ320" s="1"/>
      <c r="LCA320" s="1"/>
      <c r="LCB320" s="1"/>
      <c r="LCC320" s="1"/>
      <c r="LCD320" s="1"/>
      <c r="LCE320" s="1"/>
      <c r="LCF320" s="1"/>
      <c r="LCG320" s="1"/>
      <c r="LCH320" s="1"/>
      <c r="LCI320" s="1"/>
      <c r="LCJ320" s="1"/>
      <c r="LCK320" s="1"/>
      <c r="LCL320" s="1"/>
      <c r="LCM320" s="1"/>
      <c r="LCN320" s="1"/>
      <c r="LCO320" s="1"/>
      <c r="LCP320" s="1"/>
      <c r="LCQ320" s="1"/>
      <c r="LCR320" s="1"/>
      <c r="LCS320" s="1"/>
      <c r="LCT320" s="1"/>
      <c r="LCU320" s="1"/>
      <c r="LCV320" s="1"/>
      <c r="LCW320" s="1"/>
      <c r="LCX320" s="1"/>
      <c r="LCY320" s="1"/>
      <c r="LCZ320" s="1"/>
      <c r="LDA320" s="1"/>
      <c r="LDB320" s="1"/>
      <c r="LDC320" s="1"/>
      <c r="LDD320" s="1"/>
      <c r="LDE320" s="1"/>
      <c r="LDF320" s="1"/>
      <c r="LDG320" s="1"/>
      <c r="LDH320" s="1"/>
      <c r="LDI320" s="1"/>
      <c r="LDJ320" s="1"/>
      <c r="LDK320" s="1"/>
      <c r="LDL320" s="1"/>
      <c r="LDM320" s="1"/>
      <c r="LDN320" s="1"/>
      <c r="LDO320" s="1"/>
      <c r="LDP320" s="1"/>
      <c r="LDQ320" s="1"/>
      <c r="LDR320" s="1"/>
      <c r="LDS320" s="1"/>
      <c r="LDT320" s="1"/>
      <c r="LDU320" s="1"/>
      <c r="LDV320" s="1"/>
      <c r="LDW320" s="1"/>
      <c r="LDX320" s="1"/>
      <c r="LDY320" s="1"/>
      <c r="LDZ320" s="1"/>
      <c r="LEA320" s="1"/>
      <c r="LEB320" s="1"/>
      <c r="LEC320" s="1"/>
      <c r="LED320" s="1"/>
      <c r="LEE320" s="1"/>
      <c r="LEF320" s="1"/>
      <c r="LEG320" s="1"/>
      <c r="LEH320" s="1"/>
      <c r="LEI320" s="1"/>
      <c r="LEJ320" s="1"/>
      <c r="LEK320" s="1"/>
      <c r="LEL320" s="1"/>
      <c r="LEM320" s="1"/>
      <c r="LEN320" s="1"/>
      <c r="LEO320" s="1"/>
      <c r="LEP320" s="1"/>
      <c r="LEQ320" s="1"/>
      <c r="LER320" s="1"/>
      <c r="LES320" s="1"/>
      <c r="LET320" s="1"/>
      <c r="LEU320" s="1"/>
      <c r="LEV320" s="1"/>
      <c r="LEW320" s="1"/>
      <c r="LEX320" s="1"/>
      <c r="LEY320" s="1"/>
      <c r="LEZ320" s="1"/>
      <c r="LFA320" s="1"/>
      <c r="LFB320" s="1"/>
      <c r="LFC320" s="1"/>
      <c r="LFD320" s="1"/>
      <c r="LFE320" s="1"/>
      <c r="LFF320" s="1"/>
      <c r="LFG320" s="1"/>
      <c r="LFH320" s="1"/>
      <c r="LFI320" s="1"/>
      <c r="LFJ320" s="1"/>
      <c r="LFK320" s="1"/>
      <c r="LFL320" s="1"/>
      <c r="LFM320" s="1"/>
      <c r="LFN320" s="1"/>
      <c r="LFO320" s="1"/>
      <c r="LFP320" s="1"/>
      <c r="LFQ320" s="1"/>
      <c r="LFR320" s="1"/>
      <c r="LFS320" s="1"/>
      <c r="LFT320" s="1"/>
      <c r="LFU320" s="1"/>
      <c r="LFV320" s="1"/>
      <c r="LFW320" s="1"/>
      <c r="LFX320" s="1"/>
      <c r="LFY320" s="1"/>
      <c r="LFZ320" s="1"/>
      <c r="LGA320" s="1"/>
      <c r="LGB320" s="1"/>
      <c r="LGC320" s="1"/>
      <c r="LGD320" s="1"/>
      <c r="LGE320" s="1"/>
      <c r="LGF320" s="1"/>
      <c r="LGG320" s="1"/>
      <c r="LGH320" s="1"/>
      <c r="LGI320" s="1"/>
      <c r="LGJ320" s="1"/>
      <c r="LGK320" s="1"/>
      <c r="LGL320" s="1"/>
      <c r="LGM320" s="1"/>
      <c r="LGN320" s="1"/>
      <c r="LGO320" s="1"/>
      <c r="LGP320" s="1"/>
      <c r="LGQ320" s="1"/>
      <c r="LGR320" s="1"/>
      <c r="LGS320" s="1"/>
      <c r="LGT320" s="1"/>
      <c r="LGU320" s="1"/>
      <c r="LGV320" s="1"/>
      <c r="LGW320" s="1"/>
      <c r="LGX320" s="1"/>
      <c r="LGY320" s="1"/>
      <c r="LGZ320" s="1"/>
      <c r="LHA320" s="1"/>
      <c r="LHB320" s="1"/>
      <c r="LHC320" s="1"/>
      <c r="LHD320" s="1"/>
      <c r="LHE320" s="1"/>
      <c r="LHF320" s="1"/>
      <c r="LHG320" s="1"/>
      <c r="LHH320" s="1"/>
      <c r="LHI320" s="1"/>
      <c r="LHJ320" s="1"/>
      <c r="LHK320" s="1"/>
      <c r="LHL320" s="1"/>
      <c r="LHM320" s="1"/>
      <c r="LHN320" s="1"/>
      <c r="LHO320" s="1"/>
      <c r="LHP320" s="1"/>
      <c r="LHQ320" s="1"/>
      <c r="LHR320" s="1"/>
      <c r="LHS320" s="1"/>
      <c r="LHT320" s="1"/>
      <c r="LHU320" s="1"/>
      <c r="LHV320" s="1"/>
      <c r="LHW320" s="1"/>
      <c r="LHX320" s="1"/>
      <c r="LHY320" s="1"/>
      <c r="LHZ320" s="1"/>
      <c r="LIA320" s="1"/>
      <c r="LIB320" s="1"/>
      <c r="LIC320" s="1"/>
      <c r="LID320" s="1"/>
      <c r="LIE320" s="1"/>
      <c r="LIF320" s="1"/>
      <c r="LIG320" s="1"/>
      <c r="LIH320" s="1"/>
      <c r="LII320" s="1"/>
      <c r="LIJ320" s="1"/>
      <c r="LIK320" s="1"/>
      <c r="LIL320" s="1"/>
      <c r="LIM320" s="1"/>
      <c r="LIN320" s="1"/>
      <c r="LIO320" s="1"/>
      <c r="LIP320" s="1"/>
      <c r="LIQ320" s="1"/>
      <c r="LIR320" s="1"/>
      <c r="LIS320" s="1"/>
      <c r="LIT320" s="1"/>
      <c r="LIU320" s="1"/>
      <c r="LIV320" s="1"/>
      <c r="LIW320" s="1"/>
      <c r="LIX320" s="1"/>
      <c r="LIY320" s="1"/>
      <c r="LIZ320" s="1"/>
      <c r="LJA320" s="1"/>
      <c r="LJB320" s="1"/>
      <c r="LJC320" s="1"/>
      <c r="LJD320" s="1"/>
      <c r="LJE320" s="1"/>
      <c r="LJF320" s="1"/>
      <c r="LJG320" s="1"/>
      <c r="LJH320" s="1"/>
      <c r="LJI320" s="1"/>
      <c r="LJJ320" s="1"/>
      <c r="LJK320" s="1"/>
      <c r="LJL320" s="1"/>
      <c r="LJM320" s="1"/>
      <c r="LJN320" s="1"/>
      <c r="LJO320" s="1"/>
      <c r="LJP320" s="1"/>
      <c r="LJQ320" s="1"/>
      <c r="LJR320" s="1"/>
      <c r="LJS320" s="1"/>
      <c r="LJT320" s="1"/>
      <c r="LJU320" s="1"/>
      <c r="LJV320" s="1"/>
      <c r="LJW320" s="1"/>
      <c r="LJX320" s="1"/>
      <c r="LJY320" s="1"/>
      <c r="LJZ320" s="1"/>
      <c r="LKA320" s="1"/>
      <c r="LKB320" s="1"/>
      <c r="LKC320" s="1"/>
      <c r="LKD320" s="1"/>
      <c r="LKE320" s="1"/>
      <c r="LKF320" s="1"/>
      <c r="LKG320" s="1"/>
      <c r="LKH320" s="1"/>
      <c r="LKI320" s="1"/>
      <c r="LKJ320" s="1"/>
      <c r="LKK320" s="1"/>
      <c r="LKL320" s="1"/>
      <c r="LKM320" s="1"/>
      <c r="LKN320" s="1"/>
      <c r="LKO320" s="1"/>
      <c r="LKP320" s="1"/>
      <c r="LKQ320" s="1"/>
      <c r="LKR320" s="1"/>
      <c r="LKS320" s="1"/>
      <c r="LKT320" s="1"/>
      <c r="LKU320" s="1"/>
      <c r="LKV320" s="1"/>
      <c r="LKW320" s="1"/>
      <c r="LKX320" s="1"/>
      <c r="LKY320" s="1"/>
      <c r="LKZ320" s="1"/>
      <c r="LLA320" s="1"/>
      <c r="LLB320" s="1"/>
      <c r="LLC320" s="1"/>
      <c r="LLD320" s="1"/>
      <c r="LLE320" s="1"/>
      <c r="LLF320" s="1"/>
      <c r="LLG320" s="1"/>
      <c r="LLH320" s="1"/>
      <c r="LLI320" s="1"/>
      <c r="LLJ320" s="1"/>
      <c r="LLK320" s="1"/>
      <c r="LLL320" s="1"/>
      <c r="LLM320" s="1"/>
      <c r="LLN320" s="1"/>
      <c r="LLO320" s="1"/>
      <c r="LLP320" s="1"/>
      <c r="LLQ320" s="1"/>
      <c r="LLR320" s="1"/>
      <c r="LLS320" s="1"/>
      <c r="LLT320" s="1"/>
      <c r="LLU320" s="1"/>
      <c r="LLV320" s="1"/>
      <c r="LLW320" s="1"/>
      <c r="LLX320" s="1"/>
      <c r="LLY320" s="1"/>
      <c r="LLZ320" s="1"/>
      <c r="LMA320" s="1"/>
      <c r="LMB320" s="1"/>
      <c r="LMC320" s="1"/>
      <c r="LMD320" s="1"/>
      <c r="LME320" s="1"/>
      <c r="LMF320" s="1"/>
      <c r="LMG320" s="1"/>
      <c r="LMH320" s="1"/>
      <c r="LMI320" s="1"/>
      <c r="LMJ320" s="1"/>
      <c r="LMK320" s="1"/>
      <c r="LML320" s="1"/>
      <c r="LMM320" s="1"/>
      <c r="LMN320" s="1"/>
      <c r="LMO320" s="1"/>
      <c r="LMP320" s="1"/>
      <c r="LMQ320" s="1"/>
      <c r="LMR320" s="1"/>
      <c r="LMS320" s="1"/>
      <c r="LMT320" s="1"/>
      <c r="LMU320" s="1"/>
      <c r="LMV320" s="1"/>
      <c r="LMW320" s="1"/>
      <c r="LMX320" s="1"/>
      <c r="LMY320" s="1"/>
      <c r="LMZ320" s="1"/>
      <c r="LNA320" s="1"/>
      <c r="LNB320" s="1"/>
      <c r="LNC320" s="1"/>
      <c r="LND320" s="1"/>
      <c r="LNE320" s="1"/>
      <c r="LNF320" s="1"/>
      <c r="LNG320" s="1"/>
      <c r="LNH320" s="1"/>
      <c r="LNI320" s="1"/>
      <c r="LNJ320" s="1"/>
      <c r="LNK320" s="1"/>
      <c r="LNL320" s="1"/>
      <c r="LNM320" s="1"/>
      <c r="LNN320" s="1"/>
      <c r="LNO320" s="1"/>
      <c r="LNP320" s="1"/>
      <c r="LNQ320" s="1"/>
      <c r="LNR320" s="1"/>
      <c r="LNS320" s="1"/>
      <c r="LNT320" s="1"/>
      <c r="LNU320" s="1"/>
      <c r="LNV320" s="1"/>
      <c r="LNW320" s="1"/>
      <c r="LNX320" s="1"/>
      <c r="LNY320" s="1"/>
      <c r="LNZ320" s="1"/>
      <c r="LOA320" s="1"/>
      <c r="LOB320" s="1"/>
      <c r="LOC320" s="1"/>
      <c r="LOD320" s="1"/>
      <c r="LOE320" s="1"/>
      <c r="LOF320" s="1"/>
      <c r="LOG320" s="1"/>
      <c r="LOH320" s="1"/>
      <c r="LOI320" s="1"/>
      <c r="LOJ320" s="1"/>
      <c r="LOK320" s="1"/>
      <c r="LOL320" s="1"/>
      <c r="LOM320" s="1"/>
      <c r="LON320" s="1"/>
      <c r="LOO320" s="1"/>
      <c r="LOP320" s="1"/>
      <c r="LOQ320" s="1"/>
      <c r="LOR320" s="1"/>
      <c r="LOS320" s="1"/>
      <c r="LOT320" s="1"/>
      <c r="LOU320" s="1"/>
      <c r="LOV320" s="1"/>
      <c r="LOW320" s="1"/>
      <c r="LOX320" s="1"/>
      <c r="LOY320" s="1"/>
      <c r="LOZ320" s="1"/>
      <c r="LPA320" s="1"/>
      <c r="LPB320" s="1"/>
      <c r="LPC320" s="1"/>
      <c r="LPD320" s="1"/>
      <c r="LPE320" s="1"/>
      <c r="LPF320" s="1"/>
      <c r="LPG320" s="1"/>
      <c r="LPH320" s="1"/>
      <c r="LPI320" s="1"/>
      <c r="LPJ320" s="1"/>
      <c r="LPK320" s="1"/>
      <c r="LPL320" s="1"/>
      <c r="LPM320" s="1"/>
      <c r="LPN320" s="1"/>
      <c r="LPO320" s="1"/>
      <c r="LPP320" s="1"/>
      <c r="LPQ320" s="1"/>
      <c r="LPR320" s="1"/>
      <c r="LPS320" s="1"/>
      <c r="LPT320" s="1"/>
      <c r="LPU320" s="1"/>
      <c r="LPV320" s="1"/>
      <c r="LPW320" s="1"/>
      <c r="LPX320" s="1"/>
      <c r="LPY320" s="1"/>
      <c r="LPZ320" s="1"/>
      <c r="LQA320" s="1"/>
      <c r="LQB320" s="1"/>
      <c r="LQC320" s="1"/>
      <c r="LQD320" s="1"/>
      <c r="LQE320" s="1"/>
      <c r="LQF320" s="1"/>
      <c r="LQG320" s="1"/>
      <c r="LQH320" s="1"/>
      <c r="LQI320" s="1"/>
      <c r="LQJ320" s="1"/>
      <c r="LQK320" s="1"/>
      <c r="LQL320" s="1"/>
      <c r="LQM320" s="1"/>
      <c r="LQN320" s="1"/>
      <c r="LQO320" s="1"/>
      <c r="LQP320" s="1"/>
      <c r="LQQ320" s="1"/>
      <c r="LQR320" s="1"/>
      <c r="LQS320" s="1"/>
      <c r="LQT320" s="1"/>
      <c r="LQU320" s="1"/>
      <c r="LQV320" s="1"/>
      <c r="LQW320" s="1"/>
      <c r="LQX320" s="1"/>
      <c r="LQY320" s="1"/>
      <c r="LQZ320" s="1"/>
      <c r="LRA320" s="1"/>
      <c r="LRB320" s="1"/>
      <c r="LRC320" s="1"/>
      <c r="LRD320" s="1"/>
      <c r="LRE320" s="1"/>
      <c r="LRF320" s="1"/>
      <c r="LRG320" s="1"/>
      <c r="LRH320" s="1"/>
      <c r="LRI320" s="1"/>
      <c r="LRJ320" s="1"/>
      <c r="LRK320" s="1"/>
      <c r="LRL320" s="1"/>
      <c r="LRM320" s="1"/>
      <c r="LRN320" s="1"/>
      <c r="LRO320" s="1"/>
      <c r="LRP320" s="1"/>
      <c r="LRQ320" s="1"/>
      <c r="LRR320" s="1"/>
      <c r="LRS320" s="1"/>
      <c r="LRT320" s="1"/>
      <c r="LRU320" s="1"/>
      <c r="LRV320" s="1"/>
      <c r="LRW320" s="1"/>
      <c r="LRX320" s="1"/>
      <c r="LRY320" s="1"/>
      <c r="LRZ320" s="1"/>
      <c r="LSA320" s="1"/>
      <c r="LSB320" s="1"/>
      <c r="LSC320" s="1"/>
      <c r="LSD320" s="1"/>
      <c r="LSE320" s="1"/>
      <c r="LSF320" s="1"/>
      <c r="LSG320" s="1"/>
      <c r="LSH320" s="1"/>
      <c r="LSI320" s="1"/>
      <c r="LSJ320" s="1"/>
      <c r="LSK320" s="1"/>
      <c r="LSL320" s="1"/>
      <c r="LSM320" s="1"/>
      <c r="LSN320" s="1"/>
      <c r="LSO320" s="1"/>
      <c r="LSP320" s="1"/>
      <c r="LSQ320" s="1"/>
      <c r="LSR320" s="1"/>
      <c r="LSS320" s="1"/>
      <c r="LST320" s="1"/>
      <c r="LSU320" s="1"/>
      <c r="LSV320" s="1"/>
      <c r="LSW320" s="1"/>
      <c r="LSX320" s="1"/>
      <c r="LSY320" s="1"/>
      <c r="LSZ320" s="1"/>
      <c r="LTA320" s="1"/>
      <c r="LTB320" s="1"/>
      <c r="LTC320" s="1"/>
      <c r="LTD320" s="1"/>
      <c r="LTE320" s="1"/>
      <c r="LTF320" s="1"/>
      <c r="LTG320" s="1"/>
      <c r="LTH320" s="1"/>
      <c r="LTI320" s="1"/>
      <c r="LTJ320" s="1"/>
      <c r="LTK320" s="1"/>
      <c r="LTL320" s="1"/>
      <c r="LTM320" s="1"/>
      <c r="LTN320" s="1"/>
      <c r="LTO320" s="1"/>
      <c r="LTP320" s="1"/>
      <c r="LTQ320" s="1"/>
      <c r="LTR320" s="1"/>
      <c r="LTS320" s="1"/>
      <c r="LTT320" s="1"/>
      <c r="LTU320" s="1"/>
      <c r="LTV320" s="1"/>
      <c r="LTW320" s="1"/>
      <c r="LTX320" s="1"/>
      <c r="LTY320" s="1"/>
      <c r="LTZ320" s="1"/>
      <c r="LUA320" s="1"/>
      <c r="LUB320" s="1"/>
      <c r="LUC320" s="1"/>
      <c r="LUD320" s="1"/>
      <c r="LUE320" s="1"/>
      <c r="LUF320" s="1"/>
      <c r="LUG320" s="1"/>
      <c r="LUH320" s="1"/>
      <c r="LUI320" s="1"/>
      <c r="LUJ320" s="1"/>
      <c r="LUK320" s="1"/>
      <c r="LUL320" s="1"/>
      <c r="LUM320" s="1"/>
      <c r="LUN320" s="1"/>
      <c r="LUO320" s="1"/>
      <c r="LUP320" s="1"/>
      <c r="LUQ320" s="1"/>
      <c r="LUR320" s="1"/>
      <c r="LUS320" s="1"/>
      <c r="LUT320" s="1"/>
      <c r="LUU320" s="1"/>
      <c r="LUV320" s="1"/>
      <c r="LUW320" s="1"/>
      <c r="LUX320" s="1"/>
      <c r="LUY320" s="1"/>
      <c r="LUZ320" s="1"/>
      <c r="LVA320" s="1"/>
      <c r="LVB320" s="1"/>
      <c r="LVC320" s="1"/>
      <c r="LVD320" s="1"/>
      <c r="LVE320" s="1"/>
      <c r="LVF320" s="1"/>
      <c r="LVG320" s="1"/>
      <c r="LVH320" s="1"/>
      <c r="LVI320" s="1"/>
      <c r="LVJ320" s="1"/>
      <c r="LVK320" s="1"/>
      <c r="LVL320" s="1"/>
      <c r="LVM320" s="1"/>
      <c r="LVN320" s="1"/>
      <c r="LVO320" s="1"/>
      <c r="LVP320" s="1"/>
      <c r="LVQ320" s="1"/>
      <c r="LVR320" s="1"/>
      <c r="LVS320" s="1"/>
      <c r="LVT320" s="1"/>
      <c r="LVU320" s="1"/>
      <c r="LVV320" s="1"/>
      <c r="LVW320" s="1"/>
      <c r="LVX320" s="1"/>
      <c r="LVY320" s="1"/>
      <c r="LVZ320" s="1"/>
      <c r="LWA320" s="1"/>
      <c r="LWB320" s="1"/>
      <c r="LWC320" s="1"/>
      <c r="LWD320" s="1"/>
      <c r="LWE320" s="1"/>
      <c r="LWF320" s="1"/>
      <c r="LWG320" s="1"/>
      <c r="LWH320" s="1"/>
      <c r="LWI320" s="1"/>
      <c r="LWJ320" s="1"/>
      <c r="LWK320" s="1"/>
      <c r="LWL320" s="1"/>
      <c r="LWM320" s="1"/>
      <c r="LWN320" s="1"/>
      <c r="LWO320" s="1"/>
      <c r="LWP320" s="1"/>
      <c r="LWQ320" s="1"/>
      <c r="LWR320" s="1"/>
      <c r="LWS320" s="1"/>
      <c r="LWT320" s="1"/>
      <c r="LWU320" s="1"/>
      <c r="LWV320" s="1"/>
      <c r="LWW320" s="1"/>
      <c r="LWX320" s="1"/>
      <c r="LWY320" s="1"/>
      <c r="LWZ320" s="1"/>
      <c r="LXA320" s="1"/>
      <c r="LXB320" s="1"/>
      <c r="LXC320" s="1"/>
      <c r="LXD320" s="1"/>
      <c r="LXE320" s="1"/>
      <c r="LXF320" s="1"/>
      <c r="LXG320" s="1"/>
      <c r="LXH320" s="1"/>
      <c r="LXI320" s="1"/>
      <c r="LXJ320" s="1"/>
      <c r="LXK320" s="1"/>
      <c r="LXL320" s="1"/>
      <c r="LXM320" s="1"/>
      <c r="LXN320" s="1"/>
      <c r="LXO320" s="1"/>
      <c r="LXP320" s="1"/>
      <c r="LXQ320" s="1"/>
      <c r="LXR320" s="1"/>
      <c r="LXS320" s="1"/>
      <c r="LXT320" s="1"/>
      <c r="LXU320" s="1"/>
      <c r="LXV320" s="1"/>
      <c r="LXW320" s="1"/>
      <c r="LXX320" s="1"/>
      <c r="LXY320" s="1"/>
      <c r="LXZ320" s="1"/>
      <c r="LYA320" s="1"/>
      <c r="LYB320" s="1"/>
      <c r="LYC320" s="1"/>
      <c r="LYD320" s="1"/>
      <c r="LYE320" s="1"/>
      <c r="LYF320" s="1"/>
      <c r="LYG320" s="1"/>
      <c r="LYH320" s="1"/>
      <c r="LYI320" s="1"/>
      <c r="LYJ320" s="1"/>
      <c r="LYK320" s="1"/>
      <c r="LYL320" s="1"/>
      <c r="LYM320" s="1"/>
      <c r="LYN320" s="1"/>
      <c r="LYO320" s="1"/>
      <c r="LYP320" s="1"/>
      <c r="LYQ320" s="1"/>
      <c r="LYR320" s="1"/>
      <c r="LYS320" s="1"/>
      <c r="LYT320" s="1"/>
      <c r="LYU320" s="1"/>
      <c r="LYV320" s="1"/>
      <c r="LYW320" s="1"/>
      <c r="LYX320" s="1"/>
      <c r="LYY320" s="1"/>
      <c r="LYZ320" s="1"/>
      <c r="LZA320" s="1"/>
      <c r="LZB320" s="1"/>
      <c r="LZC320" s="1"/>
      <c r="LZD320" s="1"/>
      <c r="LZE320" s="1"/>
      <c r="LZF320" s="1"/>
      <c r="LZG320" s="1"/>
      <c r="LZH320" s="1"/>
      <c r="LZI320" s="1"/>
      <c r="LZJ320" s="1"/>
      <c r="LZK320" s="1"/>
      <c r="LZL320" s="1"/>
      <c r="LZM320" s="1"/>
      <c r="LZN320" s="1"/>
      <c r="LZO320" s="1"/>
      <c r="LZP320" s="1"/>
      <c r="LZQ320" s="1"/>
      <c r="LZR320" s="1"/>
      <c r="LZS320" s="1"/>
      <c r="LZT320" s="1"/>
      <c r="LZU320" s="1"/>
      <c r="LZV320" s="1"/>
      <c r="LZW320" s="1"/>
      <c r="LZX320" s="1"/>
      <c r="LZY320" s="1"/>
      <c r="LZZ320" s="1"/>
      <c r="MAA320" s="1"/>
      <c r="MAB320" s="1"/>
      <c r="MAC320" s="1"/>
      <c r="MAD320" s="1"/>
      <c r="MAE320" s="1"/>
      <c r="MAF320" s="1"/>
      <c r="MAG320" s="1"/>
      <c r="MAH320" s="1"/>
      <c r="MAI320" s="1"/>
      <c r="MAJ320" s="1"/>
      <c r="MAK320" s="1"/>
      <c r="MAL320" s="1"/>
      <c r="MAM320" s="1"/>
      <c r="MAN320" s="1"/>
      <c r="MAO320" s="1"/>
      <c r="MAP320" s="1"/>
      <c r="MAQ320" s="1"/>
      <c r="MAR320" s="1"/>
      <c r="MAS320" s="1"/>
      <c r="MAT320" s="1"/>
      <c r="MAU320" s="1"/>
      <c r="MAV320" s="1"/>
      <c r="MAW320" s="1"/>
      <c r="MAX320" s="1"/>
      <c r="MAY320" s="1"/>
      <c r="MAZ320" s="1"/>
      <c r="MBA320" s="1"/>
      <c r="MBB320" s="1"/>
      <c r="MBC320" s="1"/>
      <c r="MBD320" s="1"/>
      <c r="MBE320" s="1"/>
      <c r="MBF320" s="1"/>
      <c r="MBG320" s="1"/>
      <c r="MBH320" s="1"/>
      <c r="MBI320" s="1"/>
      <c r="MBJ320" s="1"/>
      <c r="MBK320" s="1"/>
      <c r="MBL320" s="1"/>
      <c r="MBM320" s="1"/>
      <c r="MBN320" s="1"/>
      <c r="MBO320" s="1"/>
      <c r="MBP320" s="1"/>
      <c r="MBQ320" s="1"/>
      <c r="MBR320" s="1"/>
      <c r="MBS320" s="1"/>
      <c r="MBT320" s="1"/>
      <c r="MBU320" s="1"/>
      <c r="MBV320" s="1"/>
      <c r="MBW320" s="1"/>
      <c r="MBX320" s="1"/>
      <c r="MBY320" s="1"/>
      <c r="MBZ320" s="1"/>
      <c r="MCA320" s="1"/>
      <c r="MCB320" s="1"/>
      <c r="MCC320" s="1"/>
      <c r="MCD320" s="1"/>
      <c r="MCE320" s="1"/>
      <c r="MCF320" s="1"/>
      <c r="MCG320" s="1"/>
      <c r="MCH320" s="1"/>
      <c r="MCI320" s="1"/>
      <c r="MCJ320" s="1"/>
      <c r="MCK320" s="1"/>
      <c r="MCL320" s="1"/>
      <c r="MCM320" s="1"/>
      <c r="MCN320" s="1"/>
      <c r="MCO320" s="1"/>
      <c r="MCP320" s="1"/>
      <c r="MCQ320" s="1"/>
      <c r="MCR320" s="1"/>
      <c r="MCS320" s="1"/>
      <c r="MCT320" s="1"/>
      <c r="MCU320" s="1"/>
      <c r="MCV320" s="1"/>
      <c r="MCW320" s="1"/>
      <c r="MCX320" s="1"/>
      <c r="MCY320" s="1"/>
      <c r="MCZ320" s="1"/>
      <c r="MDA320" s="1"/>
      <c r="MDB320" s="1"/>
      <c r="MDC320" s="1"/>
      <c r="MDD320" s="1"/>
      <c r="MDE320" s="1"/>
      <c r="MDF320" s="1"/>
      <c r="MDG320" s="1"/>
      <c r="MDH320" s="1"/>
      <c r="MDI320" s="1"/>
      <c r="MDJ320" s="1"/>
      <c r="MDK320" s="1"/>
      <c r="MDL320" s="1"/>
      <c r="MDM320" s="1"/>
      <c r="MDN320" s="1"/>
      <c r="MDO320" s="1"/>
      <c r="MDP320" s="1"/>
      <c r="MDQ320" s="1"/>
      <c r="MDR320" s="1"/>
      <c r="MDS320" s="1"/>
      <c r="MDT320" s="1"/>
      <c r="MDU320" s="1"/>
      <c r="MDV320" s="1"/>
      <c r="MDW320" s="1"/>
      <c r="MDX320" s="1"/>
      <c r="MDY320" s="1"/>
      <c r="MDZ320" s="1"/>
      <c r="MEA320" s="1"/>
      <c r="MEB320" s="1"/>
      <c r="MEC320" s="1"/>
      <c r="MED320" s="1"/>
      <c r="MEE320" s="1"/>
      <c r="MEF320" s="1"/>
      <c r="MEG320" s="1"/>
      <c r="MEH320" s="1"/>
      <c r="MEI320" s="1"/>
      <c r="MEJ320" s="1"/>
      <c r="MEK320" s="1"/>
      <c r="MEL320" s="1"/>
      <c r="MEM320" s="1"/>
      <c r="MEN320" s="1"/>
      <c r="MEO320" s="1"/>
      <c r="MEP320" s="1"/>
      <c r="MEQ320" s="1"/>
      <c r="MER320" s="1"/>
      <c r="MES320" s="1"/>
      <c r="MET320" s="1"/>
      <c r="MEU320" s="1"/>
      <c r="MEV320" s="1"/>
      <c r="MEW320" s="1"/>
      <c r="MEX320" s="1"/>
      <c r="MEY320" s="1"/>
      <c r="MEZ320" s="1"/>
      <c r="MFA320" s="1"/>
      <c r="MFB320" s="1"/>
      <c r="MFC320" s="1"/>
      <c r="MFD320" s="1"/>
      <c r="MFE320" s="1"/>
      <c r="MFF320" s="1"/>
      <c r="MFG320" s="1"/>
      <c r="MFH320" s="1"/>
      <c r="MFI320" s="1"/>
      <c r="MFJ320" s="1"/>
      <c r="MFK320" s="1"/>
      <c r="MFL320" s="1"/>
      <c r="MFM320" s="1"/>
      <c r="MFN320" s="1"/>
      <c r="MFO320" s="1"/>
      <c r="MFP320" s="1"/>
      <c r="MFQ320" s="1"/>
      <c r="MFR320" s="1"/>
      <c r="MFS320" s="1"/>
      <c r="MFT320" s="1"/>
      <c r="MFU320" s="1"/>
      <c r="MFV320" s="1"/>
      <c r="MFW320" s="1"/>
      <c r="MFX320" s="1"/>
      <c r="MFY320" s="1"/>
      <c r="MFZ320" s="1"/>
      <c r="MGA320" s="1"/>
      <c r="MGB320" s="1"/>
      <c r="MGC320" s="1"/>
      <c r="MGD320" s="1"/>
      <c r="MGE320" s="1"/>
      <c r="MGF320" s="1"/>
      <c r="MGG320" s="1"/>
      <c r="MGH320" s="1"/>
      <c r="MGI320" s="1"/>
      <c r="MGJ320" s="1"/>
      <c r="MGK320" s="1"/>
      <c r="MGL320" s="1"/>
      <c r="MGM320" s="1"/>
      <c r="MGN320" s="1"/>
      <c r="MGO320" s="1"/>
      <c r="MGP320" s="1"/>
      <c r="MGQ320" s="1"/>
      <c r="MGR320" s="1"/>
      <c r="MGS320" s="1"/>
      <c r="MGT320" s="1"/>
      <c r="MGU320" s="1"/>
      <c r="MGV320" s="1"/>
      <c r="MGW320" s="1"/>
      <c r="MGX320" s="1"/>
      <c r="MGY320" s="1"/>
      <c r="MGZ320" s="1"/>
      <c r="MHA320" s="1"/>
      <c r="MHB320" s="1"/>
      <c r="MHC320" s="1"/>
      <c r="MHD320" s="1"/>
      <c r="MHE320" s="1"/>
      <c r="MHF320" s="1"/>
      <c r="MHG320" s="1"/>
      <c r="MHH320" s="1"/>
      <c r="MHI320" s="1"/>
      <c r="MHJ320" s="1"/>
      <c r="MHK320" s="1"/>
      <c r="MHL320" s="1"/>
      <c r="MHM320" s="1"/>
      <c r="MHN320" s="1"/>
      <c r="MHO320" s="1"/>
      <c r="MHP320" s="1"/>
      <c r="MHQ320" s="1"/>
      <c r="MHR320" s="1"/>
      <c r="MHS320" s="1"/>
      <c r="MHT320" s="1"/>
      <c r="MHU320" s="1"/>
      <c r="MHV320" s="1"/>
      <c r="MHW320" s="1"/>
      <c r="MHX320" s="1"/>
      <c r="MHY320" s="1"/>
      <c r="MHZ320" s="1"/>
      <c r="MIA320" s="1"/>
      <c r="MIB320" s="1"/>
      <c r="MIC320" s="1"/>
      <c r="MID320" s="1"/>
      <c r="MIE320" s="1"/>
      <c r="MIF320" s="1"/>
      <c r="MIG320" s="1"/>
      <c r="MIH320" s="1"/>
      <c r="MII320" s="1"/>
      <c r="MIJ320" s="1"/>
      <c r="MIK320" s="1"/>
      <c r="MIL320" s="1"/>
      <c r="MIM320" s="1"/>
      <c r="MIN320" s="1"/>
      <c r="MIO320" s="1"/>
      <c r="MIP320" s="1"/>
      <c r="MIQ320" s="1"/>
      <c r="MIR320" s="1"/>
      <c r="MIS320" s="1"/>
      <c r="MIT320" s="1"/>
      <c r="MIU320" s="1"/>
      <c r="MIV320" s="1"/>
      <c r="MIW320" s="1"/>
      <c r="MIX320" s="1"/>
      <c r="MIY320" s="1"/>
      <c r="MIZ320" s="1"/>
      <c r="MJA320" s="1"/>
      <c r="MJB320" s="1"/>
      <c r="MJC320" s="1"/>
      <c r="MJD320" s="1"/>
      <c r="MJE320" s="1"/>
      <c r="MJF320" s="1"/>
      <c r="MJG320" s="1"/>
      <c r="MJH320" s="1"/>
      <c r="MJI320" s="1"/>
      <c r="MJJ320" s="1"/>
      <c r="MJK320" s="1"/>
      <c r="MJL320" s="1"/>
      <c r="MJM320" s="1"/>
      <c r="MJN320" s="1"/>
      <c r="MJO320" s="1"/>
      <c r="MJP320" s="1"/>
      <c r="MJQ320" s="1"/>
      <c r="MJR320" s="1"/>
      <c r="MJS320" s="1"/>
      <c r="MJT320" s="1"/>
      <c r="MJU320" s="1"/>
      <c r="MJV320" s="1"/>
      <c r="MJW320" s="1"/>
      <c r="MJX320" s="1"/>
      <c r="MJY320" s="1"/>
      <c r="MJZ320" s="1"/>
      <c r="MKA320" s="1"/>
      <c r="MKB320" s="1"/>
      <c r="MKC320" s="1"/>
      <c r="MKD320" s="1"/>
      <c r="MKE320" s="1"/>
      <c r="MKF320" s="1"/>
      <c r="MKG320" s="1"/>
      <c r="MKH320" s="1"/>
      <c r="MKI320" s="1"/>
      <c r="MKJ320" s="1"/>
      <c r="MKK320" s="1"/>
      <c r="MKL320" s="1"/>
      <c r="MKM320" s="1"/>
      <c r="MKN320" s="1"/>
      <c r="MKO320" s="1"/>
      <c r="MKP320" s="1"/>
      <c r="MKQ320" s="1"/>
      <c r="MKR320" s="1"/>
      <c r="MKS320" s="1"/>
      <c r="MKT320" s="1"/>
      <c r="MKU320" s="1"/>
      <c r="MKV320" s="1"/>
      <c r="MKW320" s="1"/>
      <c r="MKX320" s="1"/>
      <c r="MKY320" s="1"/>
      <c r="MKZ320" s="1"/>
      <c r="MLA320" s="1"/>
      <c r="MLB320" s="1"/>
      <c r="MLC320" s="1"/>
      <c r="MLD320" s="1"/>
      <c r="MLE320" s="1"/>
      <c r="MLF320" s="1"/>
      <c r="MLG320" s="1"/>
      <c r="MLH320" s="1"/>
      <c r="MLI320" s="1"/>
      <c r="MLJ320" s="1"/>
      <c r="MLK320" s="1"/>
      <c r="MLL320" s="1"/>
      <c r="MLM320" s="1"/>
      <c r="MLN320" s="1"/>
      <c r="MLO320" s="1"/>
      <c r="MLP320" s="1"/>
      <c r="MLQ320" s="1"/>
      <c r="MLR320" s="1"/>
      <c r="MLS320" s="1"/>
      <c r="MLT320" s="1"/>
      <c r="MLU320" s="1"/>
      <c r="MLV320" s="1"/>
      <c r="MLW320" s="1"/>
      <c r="MLX320" s="1"/>
      <c r="MLY320" s="1"/>
      <c r="MLZ320" s="1"/>
      <c r="MMA320" s="1"/>
      <c r="MMB320" s="1"/>
      <c r="MMC320" s="1"/>
      <c r="MMD320" s="1"/>
      <c r="MME320" s="1"/>
      <c r="MMF320" s="1"/>
      <c r="MMG320" s="1"/>
      <c r="MMH320" s="1"/>
      <c r="MMI320" s="1"/>
      <c r="MMJ320" s="1"/>
      <c r="MMK320" s="1"/>
      <c r="MML320" s="1"/>
      <c r="MMM320" s="1"/>
      <c r="MMN320" s="1"/>
      <c r="MMO320" s="1"/>
      <c r="MMP320" s="1"/>
      <c r="MMQ320" s="1"/>
      <c r="MMR320" s="1"/>
      <c r="MMS320" s="1"/>
      <c r="MMT320" s="1"/>
      <c r="MMU320" s="1"/>
      <c r="MMV320" s="1"/>
      <c r="MMW320" s="1"/>
      <c r="MMX320" s="1"/>
      <c r="MMY320" s="1"/>
      <c r="MMZ320" s="1"/>
      <c r="MNA320" s="1"/>
      <c r="MNB320" s="1"/>
      <c r="MNC320" s="1"/>
      <c r="MND320" s="1"/>
      <c r="MNE320" s="1"/>
      <c r="MNF320" s="1"/>
      <c r="MNG320" s="1"/>
      <c r="MNH320" s="1"/>
      <c r="MNI320" s="1"/>
      <c r="MNJ320" s="1"/>
      <c r="MNK320" s="1"/>
      <c r="MNL320" s="1"/>
      <c r="MNM320" s="1"/>
      <c r="MNN320" s="1"/>
      <c r="MNO320" s="1"/>
      <c r="MNP320" s="1"/>
      <c r="MNQ320" s="1"/>
      <c r="MNR320" s="1"/>
      <c r="MNS320" s="1"/>
      <c r="MNT320" s="1"/>
      <c r="MNU320" s="1"/>
      <c r="MNV320" s="1"/>
      <c r="MNW320" s="1"/>
      <c r="MNX320" s="1"/>
      <c r="MNY320" s="1"/>
      <c r="MNZ320" s="1"/>
      <c r="MOA320" s="1"/>
      <c r="MOB320" s="1"/>
      <c r="MOC320" s="1"/>
      <c r="MOD320" s="1"/>
      <c r="MOE320" s="1"/>
      <c r="MOF320" s="1"/>
      <c r="MOG320" s="1"/>
      <c r="MOH320" s="1"/>
      <c r="MOI320" s="1"/>
      <c r="MOJ320" s="1"/>
      <c r="MOK320" s="1"/>
      <c r="MOL320" s="1"/>
      <c r="MOM320" s="1"/>
      <c r="MON320" s="1"/>
      <c r="MOO320" s="1"/>
      <c r="MOP320" s="1"/>
      <c r="MOQ320" s="1"/>
      <c r="MOR320" s="1"/>
      <c r="MOS320" s="1"/>
      <c r="MOT320" s="1"/>
      <c r="MOU320" s="1"/>
      <c r="MOV320" s="1"/>
      <c r="MOW320" s="1"/>
      <c r="MOX320" s="1"/>
      <c r="MOY320" s="1"/>
      <c r="MOZ320" s="1"/>
      <c r="MPA320" s="1"/>
      <c r="MPB320" s="1"/>
      <c r="MPC320" s="1"/>
      <c r="MPD320" s="1"/>
      <c r="MPE320" s="1"/>
      <c r="MPF320" s="1"/>
      <c r="MPG320" s="1"/>
      <c r="MPH320" s="1"/>
      <c r="MPI320" s="1"/>
      <c r="MPJ320" s="1"/>
      <c r="MPK320" s="1"/>
      <c r="MPL320" s="1"/>
      <c r="MPM320" s="1"/>
      <c r="MPN320" s="1"/>
      <c r="MPO320" s="1"/>
      <c r="MPP320" s="1"/>
      <c r="MPQ320" s="1"/>
      <c r="MPR320" s="1"/>
      <c r="MPS320" s="1"/>
      <c r="MPT320" s="1"/>
      <c r="MPU320" s="1"/>
      <c r="MPV320" s="1"/>
      <c r="MPW320" s="1"/>
      <c r="MPX320" s="1"/>
      <c r="MPY320" s="1"/>
      <c r="MPZ320" s="1"/>
      <c r="MQA320" s="1"/>
      <c r="MQB320" s="1"/>
      <c r="MQC320" s="1"/>
      <c r="MQD320" s="1"/>
      <c r="MQE320" s="1"/>
      <c r="MQF320" s="1"/>
      <c r="MQG320" s="1"/>
      <c r="MQH320" s="1"/>
      <c r="MQI320" s="1"/>
      <c r="MQJ320" s="1"/>
      <c r="MQK320" s="1"/>
      <c r="MQL320" s="1"/>
      <c r="MQM320" s="1"/>
      <c r="MQN320" s="1"/>
      <c r="MQO320" s="1"/>
      <c r="MQP320" s="1"/>
      <c r="MQQ320" s="1"/>
      <c r="MQR320" s="1"/>
      <c r="MQS320" s="1"/>
      <c r="MQT320" s="1"/>
      <c r="MQU320" s="1"/>
      <c r="MQV320" s="1"/>
      <c r="MQW320" s="1"/>
      <c r="MQX320" s="1"/>
      <c r="MQY320" s="1"/>
      <c r="MQZ320" s="1"/>
      <c r="MRA320" s="1"/>
      <c r="MRB320" s="1"/>
      <c r="MRC320" s="1"/>
      <c r="MRD320" s="1"/>
      <c r="MRE320" s="1"/>
      <c r="MRF320" s="1"/>
      <c r="MRG320" s="1"/>
      <c r="MRH320" s="1"/>
      <c r="MRI320" s="1"/>
      <c r="MRJ320" s="1"/>
      <c r="MRK320" s="1"/>
      <c r="MRL320" s="1"/>
      <c r="MRM320" s="1"/>
      <c r="MRN320" s="1"/>
      <c r="MRO320" s="1"/>
      <c r="MRP320" s="1"/>
      <c r="MRQ320" s="1"/>
      <c r="MRR320" s="1"/>
      <c r="MRS320" s="1"/>
      <c r="MRT320" s="1"/>
      <c r="MRU320" s="1"/>
      <c r="MRV320" s="1"/>
      <c r="MRW320" s="1"/>
      <c r="MRX320" s="1"/>
      <c r="MRY320" s="1"/>
      <c r="MRZ320" s="1"/>
      <c r="MSA320" s="1"/>
      <c r="MSB320" s="1"/>
      <c r="MSC320" s="1"/>
      <c r="MSD320" s="1"/>
      <c r="MSE320" s="1"/>
      <c r="MSF320" s="1"/>
      <c r="MSG320" s="1"/>
      <c r="MSH320" s="1"/>
      <c r="MSI320" s="1"/>
      <c r="MSJ320" s="1"/>
      <c r="MSK320" s="1"/>
      <c r="MSL320" s="1"/>
      <c r="MSM320" s="1"/>
      <c r="MSN320" s="1"/>
      <c r="MSO320" s="1"/>
      <c r="MSP320" s="1"/>
      <c r="MSQ320" s="1"/>
      <c r="MSR320" s="1"/>
      <c r="MSS320" s="1"/>
      <c r="MST320" s="1"/>
      <c r="MSU320" s="1"/>
      <c r="MSV320" s="1"/>
      <c r="MSW320" s="1"/>
      <c r="MSX320" s="1"/>
      <c r="MSY320" s="1"/>
      <c r="MSZ320" s="1"/>
      <c r="MTA320" s="1"/>
      <c r="MTB320" s="1"/>
      <c r="MTC320" s="1"/>
      <c r="MTD320" s="1"/>
      <c r="MTE320" s="1"/>
      <c r="MTF320" s="1"/>
      <c r="MTG320" s="1"/>
      <c r="MTH320" s="1"/>
      <c r="MTI320" s="1"/>
      <c r="MTJ320" s="1"/>
      <c r="MTK320" s="1"/>
      <c r="MTL320" s="1"/>
      <c r="MTM320" s="1"/>
      <c r="MTN320" s="1"/>
      <c r="MTO320" s="1"/>
      <c r="MTP320" s="1"/>
      <c r="MTQ320" s="1"/>
      <c r="MTR320" s="1"/>
      <c r="MTS320" s="1"/>
      <c r="MTT320" s="1"/>
      <c r="MTU320" s="1"/>
      <c r="MTV320" s="1"/>
      <c r="MTW320" s="1"/>
      <c r="MTX320" s="1"/>
      <c r="MTY320" s="1"/>
      <c r="MTZ320" s="1"/>
      <c r="MUA320" s="1"/>
      <c r="MUB320" s="1"/>
      <c r="MUC320" s="1"/>
      <c r="MUD320" s="1"/>
      <c r="MUE320" s="1"/>
      <c r="MUF320" s="1"/>
      <c r="MUG320" s="1"/>
      <c r="MUH320" s="1"/>
      <c r="MUI320" s="1"/>
      <c r="MUJ320" s="1"/>
      <c r="MUK320" s="1"/>
      <c r="MUL320" s="1"/>
      <c r="MUM320" s="1"/>
      <c r="MUN320" s="1"/>
      <c r="MUO320" s="1"/>
      <c r="MUP320" s="1"/>
      <c r="MUQ320" s="1"/>
      <c r="MUR320" s="1"/>
      <c r="MUS320" s="1"/>
      <c r="MUT320" s="1"/>
      <c r="MUU320" s="1"/>
      <c r="MUV320" s="1"/>
      <c r="MUW320" s="1"/>
      <c r="MUX320" s="1"/>
      <c r="MUY320" s="1"/>
      <c r="MUZ320" s="1"/>
      <c r="MVA320" s="1"/>
      <c r="MVB320" s="1"/>
      <c r="MVC320" s="1"/>
      <c r="MVD320" s="1"/>
      <c r="MVE320" s="1"/>
      <c r="MVF320" s="1"/>
      <c r="MVG320" s="1"/>
      <c r="MVH320" s="1"/>
      <c r="MVI320" s="1"/>
      <c r="MVJ320" s="1"/>
      <c r="MVK320" s="1"/>
      <c r="MVL320" s="1"/>
      <c r="MVM320" s="1"/>
      <c r="MVN320" s="1"/>
      <c r="MVO320" s="1"/>
      <c r="MVP320" s="1"/>
      <c r="MVQ320" s="1"/>
      <c r="MVR320" s="1"/>
      <c r="MVS320" s="1"/>
      <c r="MVT320" s="1"/>
      <c r="MVU320" s="1"/>
      <c r="MVV320" s="1"/>
      <c r="MVW320" s="1"/>
      <c r="MVX320" s="1"/>
      <c r="MVY320" s="1"/>
      <c r="MVZ320" s="1"/>
      <c r="MWA320" s="1"/>
      <c r="MWB320" s="1"/>
      <c r="MWC320" s="1"/>
      <c r="MWD320" s="1"/>
      <c r="MWE320" s="1"/>
      <c r="MWF320" s="1"/>
      <c r="MWG320" s="1"/>
      <c r="MWH320" s="1"/>
      <c r="MWI320" s="1"/>
      <c r="MWJ320" s="1"/>
      <c r="MWK320" s="1"/>
      <c r="MWL320" s="1"/>
      <c r="MWM320" s="1"/>
      <c r="MWN320" s="1"/>
      <c r="MWO320" s="1"/>
      <c r="MWP320" s="1"/>
      <c r="MWQ320" s="1"/>
      <c r="MWR320" s="1"/>
      <c r="MWS320" s="1"/>
      <c r="MWT320" s="1"/>
      <c r="MWU320" s="1"/>
      <c r="MWV320" s="1"/>
      <c r="MWW320" s="1"/>
      <c r="MWX320" s="1"/>
      <c r="MWY320" s="1"/>
      <c r="MWZ320" s="1"/>
      <c r="MXA320" s="1"/>
      <c r="MXB320" s="1"/>
      <c r="MXC320" s="1"/>
      <c r="MXD320" s="1"/>
      <c r="MXE320" s="1"/>
      <c r="MXF320" s="1"/>
      <c r="MXG320" s="1"/>
      <c r="MXH320" s="1"/>
      <c r="MXI320" s="1"/>
      <c r="MXJ320" s="1"/>
      <c r="MXK320" s="1"/>
      <c r="MXL320" s="1"/>
      <c r="MXM320" s="1"/>
      <c r="MXN320" s="1"/>
      <c r="MXO320" s="1"/>
      <c r="MXP320" s="1"/>
      <c r="MXQ320" s="1"/>
      <c r="MXR320" s="1"/>
      <c r="MXS320" s="1"/>
      <c r="MXT320" s="1"/>
      <c r="MXU320" s="1"/>
      <c r="MXV320" s="1"/>
      <c r="MXW320" s="1"/>
      <c r="MXX320" s="1"/>
      <c r="MXY320" s="1"/>
      <c r="MXZ320" s="1"/>
      <c r="MYA320" s="1"/>
      <c r="MYB320" s="1"/>
      <c r="MYC320" s="1"/>
      <c r="MYD320" s="1"/>
      <c r="MYE320" s="1"/>
      <c r="MYF320" s="1"/>
      <c r="MYG320" s="1"/>
      <c r="MYH320" s="1"/>
      <c r="MYI320" s="1"/>
      <c r="MYJ320" s="1"/>
      <c r="MYK320" s="1"/>
      <c r="MYL320" s="1"/>
      <c r="MYM320" s="1"/>
      <c r="MYN320" s="1"/>
      <c r="MYO320" s="1"/>
      <c r="MYP320" s="1"/>
      <c r="MYQ320" s="1"/>
      <c r="MYR320" s="1"/>
      <c r="MYS320" s="1"/>
      <c r="MYT320" s="1"/>
      <c r="MYU320" s="1"/>
      <c r="MYV320" s="1"/>
      <c r="MYW320" s="1"/>
      <c r="MYX320" s="1"/>
      <c r="MYY320" s="1"/>
      <c r="MYZ320" s="1"/>
      <c r="MZA320" s="1"/>
      <c r="MZB320" s="1"/>
      <c r="MZC320" s="1"/>
      <c r="MZD320" s="1"/>
      <c r="MZE320" s="1"/>
      <c r="MZF320" s="1"/>
      <c r="MZG320" s="1"/>
      <c r="MZH320" s="1"/>
      <c r="MZI320" s="1"/>
      <c r="MZJ320" s="1"/>
      <c r="MZK320" s="1"/>
      <c r="MZL320" s="1"/>
      <c r="MZM320" s="1"/>
      <c r="MZN320" s="1"/>
      <c r="MZO320" s="1"/>
      <c r="MZP320" s="1"/>
      <c r="MZQ320" s="1"/>
      <c r="MZR320" s="1"/>
      <c r="MZS320" s="1"/>
      <c r="MZT320" s="1"/>
      <c r="MZU320" s="1"/>
      <c r="MZV320" s="1"/>
      <c r="MZW320" s="1"/>
      <c r="MZX320" s="1"/>
      <c r="MZY320" s="1"/>
      <c r="MZZ320" s="1"/>
      <c r="NAA320" s="1"/>
      <c r="NAB320" s="1"/>
      <c r="NAC320" s="1"/>
      <c r="NAD320" s="1"/>
      <c r="NAE320" s="1"/>
      <c r="NAF320" s="1"/>
      <c r="NAG320" s="1"/>
      <c r="NAH320" s="1"/>
      <c r="NAI320" s="1"/>
      <c r="NAJ320" s="1"/>
      <c r="NAK320" s="1"/>
      <c r="NAL320" s="1"/>
      <c r="NAM320" s="1"/>
      <c r="NAN320" s="1"/>
      <c r="NAO320" s="1"/>
      <c r="NAP320" s="1"/>
      <c r="NAQ320" s="1"/>
      <c r="NAR320" s="1"/>
      <c r="NAS320" s="1"/>
      <c r="NAT320" s="1"/>
      <c r="NAU320" s="1"/>
      <c r="NAV320" s="1"/>
      <c r="NAW320" s="1"/>
      <c r="NAX320" s="1"/>
      <c r="NAY320" s="1"/>
      <c r="NAZ320" s="1"/>
      <c r="NBA320" s="1"/>
      <c r="NBB320" s="1"/>
      <c r="NBC320" s="1"/>
      <c r="NBD320" s="1"/>
      <c r="NBE320" s="1"/>
      <c r="NBF320" s="1"/>
      <c r="NBG320" s="1"/>
      <c r="NBH320" s="1"/>
      <c r="NBI320" s="1"/>
      <c r="NBJ320" s="1"/>
      <c r="NBK320" s="1"/>
      <c r="NBL320" s="1"/>
      <c r="NBM320" s="1"/>
      <c r="NBN320" s="1"/>
      <c r="NBO320" s="1"/>
      <c r="NBP320" s="1"/>
      <c r="NBQ320" s="1"/>
      <c r="NBR320" s="1"/>
      <c r="NBS320" s="1"/>
      <c r="NBT320" s="1"/>
      <c r="NBU320" s="1"/>
      <c r="NBV320" s="1"/>
      <c r="NBW320" s="1"/>
      <c r="NBX320" s="1"/>
      <c r="NBY320" s="1"/>
      <c r="NBZ320" s="1"/>
      <c r="NCA320" s="1"/>
      <c r="NCB320" s="1"/>
      <c r="NCC320" s="1"/>
      <c r="NCD320" s="1"/>
      <c r="NCE320" s="1"/>
      <c r="NCF320" s="1"/>
      <c r="NCG320" s="1"/>
      <c r="NCH320" s="1"/>
      <c r="NCI320" s="1"/>
      <c r="NCJ320" s="1"/>
      <c r="NCK320" s="1"/>
      <c r="NCL320" s="1"/>
      <c r="NCM320" s="1"/>
      <c r="NCN320" s="1"/>
      <c r="NCO320" s="1"/>
      <c r="NCP320" s="1"/>
      <c r="NCQ320" s="1"/>
      <c r="NCR320" s="1"/>
      <c r="NCS320" s="1"/>
      <c r="NCT320" s="1"/>
      <c r="NCU320" s="1"/>
      <c r="NCV320" s="1"/>
      <c r="NCW320" s="1"/>
      <c r="NCX320" s="1"/>
      <c r="NCY320" s="1"/>
      <c r="NCZ320" s="1"/>
      <c r="NDA320" s="1"/>
      <c r="NDB320" s="1"/>
      <c r="NDC320" s="1"/>
      <c r="NDD320" s="1"/>
      <c r="NDE320" s="1"/>
      <c r="NDF320" s="1"/>
      <c r="NDG320" s="1"/>
      <c r="NDH320" s="1"/>
      <c r="NDI320" s="1"/>
      <c r="NDJ320" s="1"/>
      <c r="NDK320" s="1"/>
      <c r="NDL320" s="1"/>
      <c r="NDM320" s="1"/>
      <c r="NDN320" s="1"/>
      <c r="NDO320" s="1"/>
      <c r="NDP320" s="1"/>
      <c r="NDQ320" s="1"/>
      <c r="NDR320" s="1"/>
      <c r="NDS320" s="1"/>
      <c r="NDT320" s="1"/>
      <c r="NDU320" s="1"/>
      <c r="NDV320" s="1"/>
      <c r="NDW320" s="1"/>
      <c r="NDX320" s="1"/>
      <c r="NDY320" s="1"/>
      <c r="NDZ320" s="1"/>
      <c r="NEA320" s="1"/>
      <c r="NEB320" s="1"/>
      <c r="NEC320" s="1"/>
      <c r="NED320" s="1"/>
      <c r="NEE320" s="1"/>
      <c r="NEF320" s="1"/>
      <c r="NEG320" s="1"/>
      <c r="NEH320" s="1"/>
      <c r="NEI320" s="1"/>
      <c r="NEJ320" s="1"/>
      <c r="NEK320" s="1"/>
      <c r="NEL320" s="1"/>
      <c r="NEM320" s="1"/>
      <c r="NEN320" s="1"/>
      <c r="NEO320" s="1"/>
      <c r="NEP320" s="1"/>
      <c r="NEQ320" s="1"/>
      <c r="NER320" s="1"/>
      <c r="NES320" s="1"/>
      <c r="NET320" s="1"/>
      <c r="NEU320" s="1"/>
      <c r="NEV320" s="1"/>
      <c r="NEW320" s="1"/>
      <c r="NEX320" s="1"/>
      <c r="NEY320" s="1"/>
      <c r="NEZ320" s="1"/>
      <c r="NFA320" s="1"/>
      <c r="NFB320" s="1"/>
      <c r="NFC320" s="1"/>
      <c r="NFD320" s="1"/>
      <c r="NFE320" s="1"/>
      <c r="NFF320" s="1"/>
      <c r="NFG320" s="1"/>
      <c r="NFH320" s="1"/>
      <c r="NFI320" s="1"/>
      <c r="NFJ320" s="1"/>
      <c r="NFK320" s="1"/>
      <c r="NFL320" s="1"/>
      <c r="NFM320" s="1"/>
      <c r="NFN320" s="1"/>
      <c r="NFO320" s="1"/>
      <c r="NFP320" s="1"/>
      <c r="NFQ320" s="1"/>
      <c r="NFR320" s="1"/>
      <c r="NFS320" s="1"/>
      <c r="NFT320" s="1"/>
      <c r="NFU320" s="1"/>
      <c r="NFV320" s="1"/>
      <c r="NFW320" s="1"/>
      <c r="NFX320" s="1"/>
      <c r="NFY320" s="1"/>
      <c r="NFZ320" s="1"/>
      <c r="NGA320" s="1"/>
      <c r="NGB320" s="1"/>
      <c r="NGC320" s="1"/>
      <c r="NGD320" s="1"/>
      <c r="NGE320" s="1"/>
      <c r="NGF320" s="1"/>
      <c r="NGG320" s="1"/>
      <c r="NGH320" s="1"/>
      <c r="NGI320" s="1"/>
      <c r="NGJ320" s="1"/>
      <c r="NGK320" s="1"/>
      <c r="NGL320" s="1"/>
      <c r="NGM320" s="1"/>
      <c r="NGN320" s="1"/>
      <c r="NGO320" s="1"/>
      <c r="NGP320" s="1"/>
      <c r="NGQ320" s="1"/>
      <c r="NGR320" s="1"/>
      <c r="NGS320" s="1"/>
      <c r="NGT320" s="1"/>
      <c r="NGU320" s="1"/>
      <c r="NGV320" s="1"/>
      <c r="NGW320" s="1"/>
      <c r="NGX320" s="1"/>
      <c r="NGY320" s="1"/>
      <c r="NGZ320" s="1"/>
      <c r="NHA320" s="1"/>
      <c r="NHB320" s="1"/>
      <c r="NHC320" s="1"/>
      <c r="NHD320" s="1"/>
      <c r="NHE320" s="1"/>
      <c r="NHF320" s="1"/>
      <c r="NHG320" s="1"/>
      <c r="NHH320" s="1"/>
      <c r="NHI320" s="1"/>
      <c r="NHJ320" s="1"/>
      <c r="NHK320" s="1"/>
      <c r="NHL320" s="1"/>
      <c r="NHM320" s="1"/>
      <c r="NHN320" s="1"/>
      <c r="NHO320" s="1"/>
      <c r="NHP320" s="1"/>
      <c r="NHQ320" s="1"/>
      <c r="NHR320" s="1"/>
      <c r="NHS320" s="1"/>
      <c r="NHT320" s="1"/>
      <c r="NHU320" s="1"/>
      <c r="NHV320" s="1"/>
      <c r="NHW320" s="1"/>
      <c r="NHX320" s="1"/>
      <c r="NHY320" s="1"/>
      <c r="NHZ320" s="1"/>
      <c r="NIA320" s="1"/>
      <c r="NIB320" s="1"/>
      <c r="NIC320" s="1"/>
      <c r="NID320" s="1"/>
      <c r="NIE320" s="1"/>
      <c r="NIF320" s="1"/>
      <c r="NIG320" s="1"/>
      <c r="NIH320" s="1"/>
      <c r="NII320" s="1"/>
      <c r="NIJ320" s="1"/>
      <c r="NIK320" s="1"/>
      <c r="NIL320" s="1"/>
      <c r="NIM320" s="1"/>
      <c r="NIN320" s="1"/>
      <c r="NIO320" s="1"/>
      <c r="NIP320" s="1"/>
      <c r="NIQ320" s="1"/>
      <c r="NIR320" s="1"/>
      <c r="NIS320" s="1"/>
      <c r="NIT320" s="1"/>
      <c r="NIU320" s="1"/>
      <c r="NIV320" s="1"/>
      <c r="NIW320" s="1"/>
      <c r="NIX320" s="1"/>
      <c r="NIY320" s="1"/>
      <c r="NIZ320" s="1"/>
      <c r="NJA320" s="1"/>
      <c r="NJB320" s="1"/>
      <c r="NJC320" s="1"/>
      <c r="NJD320" s="1"/>
      <c r="NJE320" s="1"/>
      <c r="NJF320" s="1"/>
      <c r="NJG320" s="1"/>
      <c r="NJH320" s="1"/>
      <c r="NJI320" s="1"/>
      <c r="NJJ320" s="1"/>
      <c r="NJK320" s="1"/>
      <c r="NJL320" s="1"/>
      <c r="NJM320" s="1"/>
      <c r="NJN320" s="1"/>
      <c r="NJO320" s="1"/>
      <c r="NJP320" s="1"/>
      <c r="NJQ320" s="1"/>
      <c r="NJR320" s="1"/>
      <c r="NJS320" s="1"/>
      <c r="NJT320" s="1"/>
      <c r="NJU320" s="1"/>
      <c r="NJV320" s="1"/>
      <c r="NJW320" s="1"/>
      <c r="NJX320" s="1"/>
      <c r="NJY320" s="1"/>
      <c r="NJZ320" s="1"/>
      <c r="NKA320" s="1"/>
      <c r="NKB320" s="1"/>
      <c r="NKC320" s="1"/>
      <c r="NKD320" s="1"/>
      <c r="NKE320" s="1"/>
      <c r="NKF320" s="1"/>
      <c r="NKG320" s="1"/>
      <c r="NKH320" s="1"/>
      <c r="NKI320" s="1"/>
      <c r="NKJ320" s="1"/>
      <c r="NKK320" s="1"/>
      <c r="NKL320" s="1"/>
      <c r="NKM320" s="1"/>
      <c r="NKN320" s="1"/>
      <c r="NKO320" s="1"/>
      <c r="NKP320" s="1"/>
      <c r="NKQ320" s="1"/>
      <c r="NKR320" s="1"/>
      <c r="NKS320" s="1"/>
      <c r="NKT320" s="1"/>
      <c r="NKU320" s="1"/>
      <c r="NKV320" s="1"/>
      <c r="NKW320" s="1"/>
      <c r="NKX320" s="1"/>
      <c r="NKY320" s="1"/>
      <c r="NKZ320" s="1"/>
      <c r="NLA320" s="1"/>
      <c r="NLB320" s="1"/>
      <c r="NLC320" s="1"/>
      <c r="NLD320" s="1"/>
      <c r="NLE320" s="1"/>
      <c r="NLF320" s="1"/>
      <c r="NLG320" s="1"/>
      <c r="NLH320" s="1"/>
      <c r="NLI320" s="1"/>
      <c r="NLJ320" s="1"/>
      <c r="NLK320" s="1"/>
      <c r="NLL320" s="1"/>
      <c r="NLM320" s="1"/>
      <c r="NLN320" s="1"/>
      <c r="NLO320" s="1"/>
      <c r="NLP320" s="1"/>
      <c r="NLQ320" s="1"/>
      <c r="NLR320" s="1"/>
      <c r="NLS320" s="1"/>
      <c r="NLT320" s="1"/>
      <c r="NLU320" s="1"/>
      <c r="NLV320" s="1"/>
      <c r="NLW320" s="1"/>
      <c r="NLX320" s="1"/>
      <c r="NLY320" s="1"/>
      <c r="NLZ320" s="1"/>
      <c r="NMA320" s="1"/>
      <c r="NMB320" s="1"/>
      <c r="NMC320" s="1"/>
      <c r="NMD320" s="1"/>
      <c r="NME320" s="1"/>
      <c r="NMF320" s="1"/>
      <c r="NMG320" s="1"/>
      <c r="NMH320" s="1"/>
      <c r="NMI320" s="1"/>
      <c r="NMJ320" s="1"/>
      <c r="NMK320" s="1"/>
      <c r="NML320" s="1"/>
      <c r="NMM320" s="1"/>
      <c r="NMN320" s="1"/>
      <c r="NMO320" s="1"/>
      <c r="NMP320" s="1"/>
      <c r="NMQ320" s="1"/>
      <c r="NMR320" s="1"/>
      <c r="NMS320" s="1"/>
      <c r="NMT320" s="1"/>
      <c r="NMU320" s="1"/>
      <c r="NMV320" s="1"/>
      <c r="NMW320" s="1"/>
      <c r="NMX320" s="1"/>
      <c r="NMY320" s="1"/>
      <c r="NMZ320" s="1"/>
      <c r="NNA320" s="1"/>
      <c r="NNB320" s="1"/>
      <c r="NNC320" s="1"/>
      <c r="NND320" s="1"/>
      <c r="NNE320" s="1"/>
      <c r="NNF320" s="1"/>
      <c r="NNG320" s="1"/>
      <c r="NNH320" s="1"/>
      <c r="NNI320" s="1"/>
      <c r="NNJ320" s="1"/>
      <c r="NNK320" s="1"/>
      <c r="NNL320" s="1"/>
      <c r="NNM320" s="1"/>
      <c r="NNN320" s="1"/>
      <c r="NNO320" s="1"/>
      <c r="NNP320" s="1"/>
      <c r="NNQ320" s="1"/>
      <c r="NNR320" s="1"/>
      <c r="NNS320" s="1"/>
      <c r="NNT320" s="1"/>
      <c r="NNU320" s="1"/>
      <c r="NNV320" s="1"/>
      <c r="NNW320" s="1"/>
      <c r="NNX320" s="1"/>
      <c r="NNY320" s="1"/>
      <c r="NNZ320" s="1"/>
      <c r="NOA320" s="1"/>
      <c r="NOB320" s="1"/>
      <c r="NOC320" s="1"/>
      <c r="NOD320" s="1"/>
      <c r="NOE320" s="1"/>
      <c r="NOF320" s="1"/>
      <c r="NOG320" s="1"/>
      <c r="NOH320" s="1"/>
      <c r="NOI320" s="1"/>
      <c r="NOJ320" s="1"/>
      <c r="NOK320" s="1"/>
      <c r="NOL320" s="1"/>
      <c r="NOM320" s="1"/>
      <c r="NON320" s="1"/>
      <c r="NOO320" s="1"/>
      <c r="NOP320" s="1"/>
      <c r="NOQ320" s="1"/>
      <c r="NOR320" s="1"/>
      <c r="NOS320" s="1"/>
      <c r="NOT320" s="1"/>
      <c r="NOU320" s="1"/>
      <c r="NOV320" s="1"/>
      <c r="NOW320" s="1"/>
      <c r="NOX320" s="1"/>
      <c r="NOY320" s="1"/>
      <c r="NOZ320" s="1"/>
      <c r="NPA320" s="1"/>
      <c r="NPB320" s="1"/>
      <c r="NPC320" s="1"/>
      <c r="NPD320" s="1"/>
      <c r="NPE320" s="1"/>
      <c r="NPF320" s="1"/>
      <c r="NPG320" s="1"/>
      <c r="NPH320" s="1"/>
      <c r="NPI320" s="1"/>
      <c r="NPJ320" s="1"/>
      <c r="NPK320" s="1"/>
      <c r="NPL320" s="1"/>
      <c r="NPM320" s="1"/>
      <c r="NPN320" s="1"/>
      <c r="NPO320" s="1"/>
      <c r="NPP320" s="1"/>
      <c r="NPQ320" s="1"/>
      <c r="NPR320" s="1"/>
      <c r="NPS320" s="1"/>
      <c r="NPT320" s="1"/>
      <c r="NPU320" s="1"/>
      <c r="NPV320" s="1"/>
      <c r="NPW320" s="1"/>
      <c r="NPX320" s="1"/>
      <c r="NPY320" s="1"/>
      <c r="NPZ320" s="1"/>
      <c r="NQA320" s="1"/>
      <c r="NQB320" s="1"/>
      <c r="NQC320" s="1"/>
      <c r="NQD320" s="1"/>
      <c r="NQE320" s="1"/>
      <c r="NQF320" s="1"/>
      <c r="NQG320" s="1"/>
      <c r="NQH320" s="1"/>
      <c r="NQI320" s="1"/>
      <c r="NQJ320" s="1"/>
      <c r="NQK320" s="1"/>
      <c r="NQL320" s="1"/>
      <c r="NQM320" s="1"/>
      <c r="NQN320" s="1"/>
      <c r="NQO320" s="1"/>
      <c r="NQP320" s="1"/>
      <c r="NQQ320" s="1"/>
      <c r="NQR320" s="1"/>
      <c r="NQS320" s="1"/>
      <c r="NQT320" s="1"/>
      <c r="NQU320" s="1"/>
      <c r="NQV320" s="1"/>
      <c r="NQW320" s="1"/>
      <c r="NQX320" s="1"/>
      <c r="NQY320" s="1"/>
      <c r="NQZ320" s="1"/>
      <c r="NRA320" s="1"/>
      <c r="NRB320" s="1"/>
      <c r="NRC320" s="1"/>
      <c r="NRD320" s="1"/>
      <c r="NRE320" s="1"/>
      <c r="NRF320" s="1"/>
      <c r="NRG320" s="1"/>
      <c r="NRH320" s="1"/>
      <c r="NRI320" s="1"/>
      <c r="NRJ320" s="1"/>
      <c r="NRK320" s="1"/>
      <c r="NRL320" s="1"/>
      <c r="NRM320" s="1"/>
      <c r="NRN320" s="1"/>
      <c r="NRO320" s="1"/>
      <c r="NRP320" s="1"/>
      <c r="NRQ320" s="1"/>
      <c r="NRR320" s="1"/>
      <c r="NRS320" s="1"/>
      <c r="NRT320" s="1"/>
      <c r="NRU320" s="1"/>
      <c r="NRV320" s="1"/>
      <c r="NRW320" s="1"/>
      <c r="NRX320" s="1"/>
      <c r="NRY320" s="1"/>
      <c r="NRZ320" s="1"/>
      <c r="NSA320" s="1"/>
      <c r="NSB320" s="1"/>
      <c r="NSC320" s="1"/>
      <c r="NSD320" s="1"/>
      <c r="NSE320" s="1"/>
      <c r="NSF320" s="1"/>
      <c r="NSG320" s="1"/>
      <c r="NSH320" s="1"/>
      <c r="NSI320" s="1"/>
      <c r="NSJ320" s="1"/>
      <c r="NSK320" s="1"/>
      <c r="NSL320" s="1"/>
      <c r="NSM320" s="1"/>
      <c r="NSN320" s="1"/>
      <c r="NSO320" s="1"/>
      <c r="NSP320" s="1"/>
      <c r="NSQ320" s="1"/>
      <c r="NSR320" s="1"/>
      <c r="NSS320" s="1"/>
      <c r="NST320" s="1"/>
      <c r="NSU320" s="1"/>
      <c r="NSV320" s="1"/>
      <c r="NSW320" s="1"/>
      <c r="NSX320" s="1"/>
      <c r="NSY320" s="1"/>
      <c r="NSZ320" s="1"/>
      <c r="NTA320" s="1"/>
      <c r="NTB320" s="1"/>
      <c r="NTC320" s="1"/>
      <c r="NTD320" s="1"/>
      <c r="NTE320" s="1"/>
      <c r="NTF320" s="1"/>
      <c r="NTG320" s="1"/>
      <c r="NTH320" s="1"/>
      <c r="NTI320" s="1"/>
      <c r="NTJ320" s="1"/>
      <c r="NTK320" s="1"/>
      <c r="NTL320" s="1"/>
      <c r="NTM320" s="1"/>
      <c r="NTN320" s="1"/>
      <c r="NTO320" s="1"/>
      <c r="NTP320" s="1"/>
      <c r="NTQ320" s="1"/>
      <c r="NTR320" s="1"/>
      <c r="NTS320" s="1"/>
      <c r="NTT320" s="1"/>
      <c r="NTU320" s="1"/>
      <c r="NTV320" s="1"/>
      <c r="NTW320" s="1"/>
      <c r="NTX320" s="1"/>
      <c r="NTY320" s="1"/>
      <c r="NTZ320" s="1"/>
      <c r="NUA320" s="1"/>
      <c r="NUB320" s="1"/>
      <c r="NUC320" s="1"/>
      <c r="NUD320" s="1"/>
      <c r="NUE320" s="1"/>
      <c r="NUF320" s="1"/>
      <c r="NUG320" s="1"/>
      <c r="NUH320" s="1"/>
      <c r="NUI320" s="1"/>
      <c r="NUJ320" s="1"/>
      <c r="NUK320" s="1"/>
      <c r="NUL320" s="1"/>
      <c r="NUM320" s="1"/>
      <c r="NUN320" s="1"/>
      <c r="NUO320" s="1"/>
      <c r="NUP320" s="1"/>
      <c r="NUQ320" s="1"/>
      <c r="NUR320" s="1"/>
      <c r="NUS320" s="1"/>
      <c r="NUT320" s="1"/>
      <c r="NUU320" s="1"/>
      <c r="NUV320" s="1"/>
      <c r="NUW320" s="1"/>
      <c r="NUX320" s="1"/>
      <c r="NUY320" s="1"/>
      <c r="NUZ320" s="1"/>
      <c r="NVA320" s="1"/>
      <c r="NVB320" s="1"/>
      <c r="NVC320" s="1"/>
      <c r="NVD320" s="1"/>
      <c r="NVE320" s="1"/>
      <c r="NVF320" s="1"/>
      <c r="NVG320" s="1"/>
      <c r="NVH320" s="1"/>
      <c r="NVI320" s="1"/>
      <c r="NVJ320" s="1"/>
      <c r="NVK320" s="1"/>
      <c r="NVL320" s="1"/>
      <c r="NVM320" s="1"/>
      <c r="NVN320" s="1"/>
      <c r="NVO320" s="1"/>
      <c r="NVP320" s="1"/>
      <c r="NVQ320" s="1"/>
      <c r="NVR320" s="1"/>
      <c r="NVS320" s="1"/>
      <c r="NVT320" s="1"/>
      <c r="NVU320" s="1"/>
      <c r="NVV320" s="1"/>
      <c r="NVW320" s="1"/>
      <c r="NVX320" s="1"/>
      <c r="NVY320" s="1"/>
      <c r="NVZ320" s="1"/>
      <c r="NWA320" s="1"/>
      <c r="NWB320" s="1"/>
      <c r="NWC320" s="1"/>
      <c r="NWD320" s="1"/>
      <c r="NWE320" s="1"/>
      <c r="NWF320" s="1"/>
      <c r="NWG320" s="1"/>
      <c r="NWH320" s="1"/>
      <c r="NWI320" s="1"/>
      <c r="NWJ320" s="1"/>
      <c r="NWK320" s="1"/>
      <c r="NWL320" s="1"/>
      <c r="NWM320" s="1"/>
      <c r="NWN320" s="1"/>
      <c r="NWO320" s="1"/>
      <c r="NWP320" s="1"/>
      <c r="NWQ320" s="1"/>
      <c r="NWR320" s="1"/>
      <c r="NWS320" s="1"/>
      <c r="NWT320" s="1"/>
      <c r="NWU320" s="1"/>
      <c r="NWV320" s="1"/>
      <c r="NWW320" s="1"/>
      <c r="NWX320" s="1"/>
      <c r="NWY320" s="1"/>
      <c r="NWZ320" s="1"/>
      <c r="NXA320" s="1"/>
      <c r="NXB320" s="1"/>
      <c r="NXC320" s="1"/>
      <c r="NXD320" s="1"/>
      <c r="NXE320" s="1"/>
      <c r="NXF320" s="1"/>
      <c r="NXG320" s="1"/>
      <c r="NXH320" s="1"/>
      <c r="NXI320" s="1"/>
      <c r="NXJ320" s="1"/>
      <c r="NXK320" s="1"/>
      <c r="NXL320" s="1"/>
      <c r="NXM320" s="1"/>
      <c r="NXN320" s="1"/>
      <c r="NXO320" s="1"/>
      <c r="NXP320" s="1"/>
      <c r="NXQ320" s="1"/>
      <c r="NXR320" s="1"/>
      <c r="NXS320" s="1"/>
      <c r="NXT320" s="1"/>
      <c r="NXU320" s="1"/>
      <c r="NXV320" s="1"/>
      <c r="NXW320" s="1"/>
      <c r="NXX320" s="1"/>
      <c r="NXY320" s="1"/>
      <c r="NXZ320" s="1"/>
      <c r="NYA320" s="1"/>
      <c r="NYB320" s="1"/>
      <c r="NYC320" s="1"/>
      <c r="NYD320" s="1"/>
      <c r="NYE320" s="1"/>
      <c r="NYF320" s="1"/>
      <c r="NYG320" s="1"/>
      <c r="NYH320" s="1"/>
      <c r="NYI320" s="1"/>
      <c r="NYJ320" s="1"/>
      <c r="NYK320" s="1"/>
      <c r="NYL320" s="1"/>
      <c r="NYM320" s="1"/>
      <c r="NYN320" s="1"/>
      <c r="NYO320" s="1"/>
      <c r="NYP320" s="1"/>
      <c r="NYQ320" s="1"/>
      <c r="NYR320" s="1"/>
      <c r="NYS320" s="1"/>
      <c r="NYT320" s="1"/>
      <c r="NYU320" s="1"/>
      <c r="NYV320" s="1"/>
      <c r="NYW320" s="1"/>
      <c r="NYX320" s="1"/>
      <c r="NYY320" s="1"/>
      <c r="NYZ320" s="1"/>
      <c r="NZA320" s="1"/>
      <c r="NZB320" s="1"/>
      <c r="NZC320" s="1"/>
      <c r="NZD320" s="1"/>
      <c r="NZE320" s="1"/>
      <c r="NZF320" s="1"/>
      <c r="NZG320" s="1"/>
      <c r="NZH320" s="1"/>
      <c r="NZI320" s="1"/>
      <c r="NZJ320" s="1"/>
      <c r="NZK320" s="1"/>
      <c r="NZL320" s="1"/>
      <c r="NZM320" s="1"/>
      <c r="NZN320" s="1"/>
      <c r="NZO320" s="1"/>
      <c r="NZP320" s="1"/>
      <c r="NZQ320" s="1"/>
      <c r="NZR320" s="1"/>
      <c r="NZS320" s="1"/>
      <c r="NZT320" s="1"/>
      <c r="NZU320" s="1"/>
      <c r="NZV320" s="1"/>
      <c r="NZW320" s="1"/>
      <c r="NZX320" s="1"/>
      <c r="NZY320" s="1"/>
      <c r="NZZ320" s="1"/>
      <c r="OAA320" s="1"/>
      <c r="OAB320" s="1"/>
      <c r="OAC320" s="1"/>
      <c r="OAD320" s="1"/>
      <c r="OAE320" s="1"/>
      <c r="OAF320" s="1"/>
      <c r="OAG320" s="1"/>
      <c r="OAH320" s="1"/>
      <c r="OAI320" s="1"/>
      <c r="OAJ320" s="1"/>
      <c r="OAK320" s="1"/>
      <c r="OAL320" s="1"/>
      <c r="OAM320" s="1"/>
      <c r="OAN320" s="1"/>
      <c r="OAO320" s="1"/>
      <c r="OAP320" s="1"/>
      <c r="OAQ320" s="1"/>
      <c r="OAR320" s="1"/>
      <c r="OAS320" s="1"/>
      <c r="OAT320" s="1"/>
      <c r="OAU320" s="1"/>
      <c r="OAV320" s="1"/>
      <c r="OAW320" s="1"/>
      <c r="OAX320" s="1"/>
      <c r="OAY320" s="1"/>
      <c r="OAZ320" s="1"/>
      <c r="OBA320" s="1"/>
      <c r="OBB320" s="1"/>
      <c r="OBC320" s="1"/>
      <c r="OBD320" s="1"/>
      <c r="OBE320" s="1"/>
      <c r="OBF320" s="1"/>
      <c r="OBG320" s="1"/>
      <c r="OBH320" s="1"/>
      <c r="OBI320" s="1"/>
      <c r="OBJ320" s="1"/>
      <c r="OBK320" s="1"/>
      <c r="OBL320" s="1"/>
      <c r="OBM320" s="1"/>
      <c r="OBN320" s="1"/>
      <c r="OBO320" s="1"/>
      <c r="OBP320" s="1"/>
      <c r="OBQ320" s="1"/>
      <c r="OBR320" s="1"/>
      <c r="OBS320" s="1"/>
      <c r="OBT320" s="1"/>
      <c r="OBU320" s="1"/>
      <c r="OBV320" s="1"/>
      <c r="OBW320" s="1"/>
      <c r="OBX320" s="1"/>
      <c r="OBY320" s="1"/>
      <c r="OBZ320" s="1"/>
      <c r="OCA320" s="1"/>
      <c r="OCB320" s="1"/>
      <c r="OCC320" s="1"/>
      <c r="OCD320" s="1"/>
      <c r="OCE320" s="1"/>
      <c r="OCF320" s="1"/>
      <c r="OCG320" s="1"/>
      <c r="OCH320" s="1"/>
      <c r="OCI320" s="1"/>
      <c r="OCJ320" s="1"/>
      <c r="OCK320" s="1"/>
      <c r="OCL320" s="1"/>
      <c r="OCM320" s="1"/>
      <c r="OCN320" s="1"/>
      <c r="OCO320" s="1"/>
      <c r="OCP320" s="1"/>
      <c r="OCQ320" s="1"/>
      <c r="OCR320" s="1"/>
      <c r="OCS320" s="1"/>
      <c r="OCT320" s="1"/>
      <c r="OCU320" s="1"/>
      <c r="OCV320" s="1"/>
      <c r="OCW320" s="1"/>
      <c r="OCX320" s="1"/>
      <c r="OCY320" s="1"/>
      <c r="OCZ320" s="1"/>
      <c r="ODA320" s="1"/>
      <c r="ODB320" s="1"/>
      <c r="ODC320" s="1"/>
      <c r="ODD320" s="1"/>
      <c r="ODE320" s="1"/>
      <c r="ODF320" s="1"/>
      <c r="ODG320" s="1"/>
      <c r="ODH320" s="1"/>
      <c r="ODI320" s="1"/>
      <c r="ODJ320" s="1"/>
      <c r="ODK320" s="1"/>
      <c r="ODL320" s="1"/>
      <c r="ODM320" s="1"/>
      <c r="ODN320" s="1"/>
      <c r="ODO320" s="1"/>
      <c r="ODP320" s="1"/>
      <c r="ODQ320" s="1"/>
      <c r="ODR320" s="1"/>
      <c r="ODS320" s="1"/>
      <c r="ODT320" s="1"/>
      <c r="ODU320" s="1"/>
      <c r="ODV320" s="1"/>
      <c r="ODW320" s="1"/>
      <c r="ODX320" s="1"/>
      <c r="ODY320" s="1"/>
      <c r="ODZ320" s="1"/>
      <c r="OEA320" s="1"/>
      <c r="OEB320" s="1"/>
      <c r="OEC320" s="1"/>
      <c r="OED320" s="1"/>
      <c r="OEE320" s="1"/>
      <c r="OEF320" s="1"/>
      <c r="OEG320" s="1"/>
      <c r="OEH320" s="1"/>
      <c r="OEI320" s="1"/>
      <c r="OEJ320" s="1"/>
      <c r="OEK320" s="1"/>
      <c r="OEL320" s="1"/>
      <c r="OEM320" s="1"/>
      <c r="OEN320" s="1"/>
      <c r="OEO320" s="1"/>
      <c r="OEP320" s="1"/>
      <c r="OEQ320" s="1"/>
      <c r="OER320" s="1"/>
      <c r="OES320" s="1"/>
      <c r="OET320" s="1"/>
      <c r="OEU320" s="1"/>
      <c r="OEV320" s="1"/>
      <c r="OEW320" s="1"/>
      <c r="OEX320" s="1"/>
      <c r="OEY320" s="1"/>
      <c r="OEZ320" s="1"/>
      <c r="OFA320" s="1"/>
      <c r="OFB320" s="1"/>
      <c r="OFC320" s="1"/>
      <c r="OFD320" s="1"/>
      <c r="OFE320" s="1"/>
      <c r="OFF320" s="1"/>
      <c r="OFG320" s="1"/>
      <c r="OFH320" s="1"/>
      <c r="OFI320" s="1"/>
      <c r="OFJ320" s="1"/>
      <c r="OFK320" s="1"/>
      <c r="OFL320" s="1"/>
      <c r="OFM320" s="1"/>
      <c r="OFN320" s="1"/>
      <c r="OFO320" s="1"/>
      <c r="OFP320" s="1"/>
      <c r="OFQ320" s="1"/>
      <c r="OFR320" s="1"/>
      <c r="OFS320" s="1"/>
      <c r="OFT320" s="1"/>
      <c r="OFU320" s="1"/>
      <c r="OFV320" s="1"/>
      <c r="OFW320" s="1"/>
      <c r="OFX320" s="1"/>
      <c r="OFY320" s="1"/>
      <c r="OFZ320" s="1"/>
      <c r="OGA320" s="1"/>
      <c r="OGB320" s="1"/>
      <c r="OGC320" s="1"/>
      <c r="OGD320" s="1"/>
      <c r="OGE320" s="1"/>
      <c r="OGF320" s="1"/>
      <c r="OGG320" s="1"/>
      <c r="OGH320" s="1"/>
      <c r="OGI320" s="1"/>
      <c r="OGJ320" s="1"/>
      <c r="OGK320" s="1"/>
      <c r="OGL320" s="1"/>
      <c r="OGM320" s="1"/>
      <c r="OGN320" s="1"/>
      <c r="OGO320" s="1"/>
      <c r="OGP320" s="1"/>
      <c r="OGQ320" s="1"/>
      <c r="OGR320" s="1"/>
      <c r="OGS320" s="1"/>
      <c r="OGT320" s="1"/>
      <c r="OGU320" s="1"/>
      <c r="OGV320" s="1"/>
      <c r="OGW320" s="1"/>
      <c r="OGX320" s="1"/>
      <c r="OGY320" s="1"/>
      <c r="OGZ320" s="1"/>
      <c r="OHA320" s="1"/>
      <c r="OHB320" s="1"/>
      <c r="OHC320" s="1"/>
      <c r="OHD320" s="1"/>
      <c r="OHE320" s="1"/>
      <c r="OHF320" s="1"/>
      <c r="OHG320" s="1"/>
      <c r="OHH320" s="1"/>
      <c r="OHI320" s="1"/>
      <c r="OHJ320" s="1"/>
      <c r="OHK320" s="1"/>
      <c r="OHL320" s="1"/>
      <c r="OHM320" s="1"/>
      <c r="OHN320" s="1"/>
      <c r="OHO320" s="1"/>
      <c r="OHP320" s="1"/>
      <c r="OHQ320" s="1"/>
      <c r="OHR320" s="1"/>
      <c r="OHS320" s="1"/>
      <c r="OHT320" s="1"/>
      <c r="OHU320" s="1"/>
      <c r="OHV320" s="1"/>
      <c r="OHW320" s="1"/>
      <c r="OHX320" s="1"/>
      <c r="OHY320" s="1"/>
      <c r="OHZ320" s="1"/>
      <c r="OIA320" s="1"/>
      <c r="OIB320" s="1"/>
      <c r="OIC320" s="1"/>
      <c r="OID320" s="1"/>
      <c r="OIE320" s="1"/>
      <c r="OIF320" s="1"/>
      <c r="OIG320" s="1"/>
      <c r="OIH320" s="1"/>
      <c r="OII320" s="1"/>
      <c r="OIJ320" s="1"/>
      <c r="OIK320" s="1"/>
      <c r="OIL320" s="1"/>
      <c r="OIM320" s="1"/>
      <c r="OIN320" s="1"/>
      <c r="OIO320" s="1"/>
      <c r="OIP320" s="1"/>
      <c r="OIQ320" s="1"/>
      <c r="OIR320" s="1"/>
      <c r="OIS320" s="1"/>
      <c r="OIT320" s="1"/>
      <c r="OIU320" s="1"/>
      <c r="OIV320" s="1"/>
      <c r="OIW320" s="1"/>
      <c r="OIX320" s="1"/>
      <c r="OIY320" s="1"/>
      <c r="OIZ320" s="1"/>
      <c r="OJA320" s="1"/>
      <c r="OJB320" s="1"/>
      <c r="OJC320" s="1"/>
      <c r="OJD320" s="1"/>
      <c r="OJE320" s="1"/>
      <c r="OJF320" s="1"/>
      <c r="OJG320" s="1"/>
      <c r="OJH320" s="1"/>
      <c r="OJI320" s="1"/>
      <c r="OJJ320" s="1"/>
      <c r="OJK320" s="1"/>
      <c r="OJL320" s="1"/>
      <c r="OJM320" s="1"/>
      <c r="OJN320" s="1"/>
      <c r="OJO320" s="1"/>
      <c r="OJP320" s="1"/>
      <c r="OJQ320" s="1"/>
      <c r="OJR320" s="1"/>
      <c r="OJS320" s="1"/>
      <c r="OJT320" s="1"/>
      <c r="OJU320" s="1"/>
      <c r="OJV320" s="1"/>
      <c r="OJW320" s="1"/>
      <c r="OJX320" s="1"/>
      <c r="OJY320" s="1"/>
      <c r="OJZ320" s="1"/>
      <c r="OKA320" s="1"/>
      <c r="OKB320" s="1"/>
      <c r="OKC320" s="1"/>
      <c r="OKD320" s="1"/>
      <c r="OKE320" s="1"/>
      <c r="OKF320" s="1"/>
      <c r="OKG320" s="1"/>
      <c r="OKH320" s="1"/>
      <c r="OKI320" s="1"/>
      <c r="OKJ320" s="1"/>
      <c r="OKK320" s="1"/>
      <c r="OKL320" s="1"/>
      <c r="OKM320" s="1"/>
      <c r="OKN320" s="1"/>
      <c r="OKO320" s="1"/>
      <c r="OKP320" s="1"/>
      <c r="OKQ320" s="1"/>
      <c r="OKR320" s="1"/>
      <c r="OKS320" s="1"/>
      <c r="OKT320" s="1"/>
      <c r="OKU320" s="1"/>
      <c r="OKV320" s="1"/>
      <c r="OKW320" s="1"/>
      <c r="OKX320" s="1"/>
      <c r="OKY320" s="1"/>
      <c r="OKZ320" s="1"/>
      <c r="OLA320" s="1"/>
      <c r="OLB320" s="1"/>
      <c r="OLC320" s="1"/>
      <c r="OLD320" s="1"/>
      <c r="OLE320" s="1"/>
      <c r="OLF320" s="1"/>
      <c r="OLG320" s="1"/>
      <c r="OLH320" s="1"/>
      <c r="OLI320" s="1"/>
      <c r="OLJ320" s="1"/>
      <c r="OLK320" s="1"/>
      <c r="OLL320" s="1"/>
      <c r="OLM320" s="1"/>
      <c r="OLN320" s="1"/>
      <c r="OLO320" s="1"/>
      <c r="OLP320" s="1"/>
      <c r="OLQ320" s="1"/>
      <c r="OLR320" s="1"/>
      <c r="OLS320" s="1"/>
      <c r="OLT320" s="1"/>
      <c r="OLU320" s="1"/>
      <c r="OLV320" s="1"/>
      <c r="OLW320" s="1"/>
      <c r="OLX320" s="1"/>
      <c r="OLY320" s="1"/>
      <c r="OLZ320" s="1"/>
      <c r="OMA320" s="1"/>
      <c r="OMB320" s="1"/>
      <c r="OMC320" s="1"/>
      <c r="OMD320" s="1"/>
      <c r="OME320" s="1"/>
      <c r="OMF320" s="1"/>
      <c r="OMG320" s="1"/>
      <c r="OMH320" s="1"/>
      <c r="OMI320" s="1"/>
      <c r="OMJ320" s="1"/>
      <c r="OMK320" s="1"/>
      <c r="OML320" s="1"/>
      <c r="OMM320" s="1"/>
      <c r="OMN320" s="1"/>
      <c r="OMO320" s="1"/>
      <c r="OMP320" s="1"/>
      <c r="OMQ320" s="1"/>
      <c r="OMR320" s="1"/>
      <c r="OMS320" s="1"/>
      <c r="OMT320" s="1"/>
      <c r="OMU320" s="1"/>
      <c r="OMV320" s="1"/>
      <c r="OMW320" s="1"/>
      <c r="OMX320" s="1"/>
      <c r="OMY320" s="1"/>
      <c r="OMZ320" s="1"/>
      <c r="ONA320" s="1"/>
      <c r="ONB320" s="1"/>
      <c r="ONC320" s="1"/>
      <c r="OND320" s="1"/>
      <c r="ONE320" s="1"/>
      <c r="ONF320" s="1"/>
      <c r="ONG320" s="1"/>
      <c r="ONH320" s="1"/>
      <c r="ONI320" s="1"/>
      <c r="ONJ320" s="1"/>
      <c r="ONK320" s="1"/>
      <c r="ONL320" s="1"/>
      <c r="ONM320" s="1"/>
      <c r="ONN320" s="1"/>
      <c r="ONO320" s="1"/>
      <c r="ONP320" s="1"/>
      <c r="ONQ320" s="1"/>
      <c r="ONR320" s="1"/>
      <c r="ONS320" s="1"/>
      <c r="ONT320" s="1"/>
      <c r="ONU320" s="1"/>
      <c r="ONV320" s="1"/>
      <c r="ONW320" s="1"/>
      <c r="ONX320" s="1"/>
      <c r="ONY320" s="1"/>
      <c r="ONZ320" s="1"/>
      <c r="OOA320" s="1"/>
      <c r="OOB320" s="1"/>
      <c r="OOC320" s="1"/>
      <c r="OOD320" s="1"/>
      <c r="OOE320" s="1"/>
      <c r="OOF320" s="1"/>
      <c r="OOG320" s="1"/>
      <c r="OOH320" s="1"/>
      <c r="OOI320" s="1"/>
      <c r="OOJ320" s="1"/>
      <c r="OOK320" s="1"/>
      <c r="OOL320" s="1"/>
      <c r="OOM320" s="1"/>
      <c r="OON320" s="1"/>
      <c r="OOO320" s="1"/>
      <c r="OOP320" s="1"/>
      <c r="OOQ320" s="1"/>
      <c r="OOR320" s="1"/>
      <c r="OOS320" s="1"/>
      <c r="OOT320" s="1"/>
      <c r="OOU320" s="1"/>
      <c r="OOV320" s="1"/>
      <c r="OOW320" s="1"/>
      <c r="OOX320" s="1"/>
      <c r="OOY320" s="1"/>
      <c r="OOZ320" s="1"/>
      <c r="OPA320" s="1"/>
      <c r="OPB320" s="1"/>
      <c r="OPC320" s="1"/>
      <c r="OPD320" s="1"/>
      <c r="OPE320" s="1"/>
      <c r="OPF320" s="1"/>
      <c r="OPG320" s="1"/>
      <c r="OPH320" s="1"/>
      <c r="OPI320" s="1"/>
      <c r="OPJ320" s="1"/>
      <c r="OPK320" s="1"/>
      <c r="OPL320" s="1"/>
      <c r="OPM320" s="1"/>
      <c r="OPN320" s="1"/>
      <c r="OPO320" s="1"/>
      <c r="OPP320" s="1"/>
      <c r="OPQ320" s="1"/>
      <c r="OPR320" s="1"/>
      <c r="OPS320" s="1"/>
      <c r="OPT320" s="1"/>
      <c r="OPU320" s="1"/>
      <c r="OPV320" s="1"/>
      <c r="OPW320" s="1"/>
      <c r="OPX320" s="1"/>
      <c r="OPY320" s="1"/>
      <c r="OPZ320" s="1"/>
      <c r="OQA320" s="1"/>
      <c r="OQB320" s="1"/>
      <c r="OQC320" s="1"/>
      <c r="OQD320" s="1"/>
      <c r="OQE320" s="1"/>
      <c r="OQF320" s="1"/>
      <c r="OQG320" s="1"/>
      <c r="OQH320" s="1"/>
      <c r="OQI320" s="1"/>
      <c r="OQJ320" s="1"/>
      <c r="OQK320" s="1"/>
      <c r="OQL320" s="1"/>
      <c r="OQM320" s="1"/>
      <c r="OQN320" s="1"/>
      <c r="OQO320" s="1"/>
      <c r="OQP320" s="1"/>
      <c r="OQQ320" s="1"/>
      <c r="OQR320" s="1"/>
      <c r="OQS320" s="1"/>
      <c r="OQT320" s="1"/>
      <c r="OQU320" s="1"/>
      <c r="OQV320" s="1"/>
      <c r="OQW320" s="1"/>
      <c r="OQX320" s="1"/>
      <c r="OQY320" s="1"/>
      <c r="OQZ320" s="1"/>
      <c r="ORA320" s="1"/>
      <c r="ORB320" s="1"/>
      <c r="ORC320" s="1"/>
      <c r="ORD320" s="1"/>
      <c r="ORE320" s="1"/>
      <c r="ORF320" s="1"/>
      <c r="ORG320" s="1"/>
      <c r="ORH320" s="1"/>
      <c r="ORI320" s="1"/>
      <c r="ORJ320" s="1"/>
      <c r="ORK320" s="1"/>
      <c r="ORL320" s="1"/>
      <c r="ORM320" s="1"/>
      <c r="ORN320" s="1"/>
      <c r="ORO320" s="1"/>
      <c r="ORP320" s="1"/>
      <c r="ORQ320" s="1"/>
      <c r="ORR320" s="1"/>
      <c r="ORS320" s="1"/>
      <c r="ORT320" s="1"/>
      <c r="ORU320" s="1"/>
      <c r="ORV320" s="1"/>
      <c r="ORW320" s="1"/>
      <c r="ORX320" s="1"/>
      <c r="ORY320" s="1"/>
      <c r="ORZ320" s="1"/>
      <c r="OSA320" s="1"/>
      <c r="OSB320" s="1"/>
      <c r="OSC320" s="1"/>
      <c r="OSD320" s="1"/>
      <c r="OSE320" s="1"/>
      <c r="OSF320" s="1"/>
      <c r="OSG320" s="1"/>
      <c r="OSH320" s="1"/>
      <c r="OSI320" s="1"/>
      <c r="OSJ320" s="1"/>
      <c r="OSK320" s="1"/>
      <c r="OSL320" s="1"/>
      <c r="OSM320" s="1"/>
      <c r="OSN320" s="1"/>
      <c r="OSO320" s="1"/>
      <c r="OSP320" s="1"/>
      <c r="OSQ320" s="1"/>
      <c r="OSR320" s="1"/>
      <c r="OSS320" s="1"/>
      <c r="OST320" s="1"/>
      <c r="OSU320" s="1"/>
      <c r="OSV320" s="1"/>
      <c r="OSW320" s="1"/>
      <c r="OSX320" s="1"/>
      <c r="OSY320" s="1"/>
      <c r="OSZ320" s="1"/>
      <c r="OTA320" s="1"/>
      <c r="OTB320" s="1"/>
      <c r="OTC320" s="1"/>
      <c r="OTD320" s="1"/>
      <c r="OTE320" s="1"/>
      <c r="OTF320" s="1"/>
      <c r="OTG320" s="1"/>
      <c r="OTH320" s="1"/>
      <c r="OTI320" s="1"/>
      <c r="OTJ320" s="1"/>
      <c r="OTK320" s="1"/>
      <c r="OTL320" s="1"/>
      <c r="OTM320" s="1"/>
      <c r="OTN320" s="1"/>
      <c r="OTO320" s="1"/>
      <c r="OTP320" s="1"/>
      <c r="OTQ320" s="1"/>
      <c r="OTR320" s="1"/>
      <c r="OTS320" s="1"/>
      <c r="OTT320" s="1"/>
      <c r="OTU320" s="1"/>
      <c r="OTV320" s="1"/>
      <c r="OTW320" s="1"/>
      <c r="OTX320" s="1"/>
      <c r="OTY320" s="1"/>
      <c r="OTZ320" s="1"/>
      <c r="OUA320" s="1"/>
      <c r="OUB320" s="1"/>
      <c r="OUC320" s="1"/>
      <c r="OUD320" s="1"/>
      <c r="OUE320" s="1"/>
      <c r="OUF320" s="1"/>
      <c r="OUG320" s="1"/>
      <c r="OUH320" s="1"/>
      <c r="OUI320" s="1"/>
      <c r="OUJ320" s="1"/>
      <c r="OUK320" s="1"/>
      <c r="OUL320" s="1"/>
      <c r="OUM320" s="1"/>
      <c r="OUN320" s="1"/>
      <c r="OUO320" s="1"/>
      <c r="OUP320" s="1"/>
      <c r="OUQ320" s="1"/>
      <c r="OUR320" s="1"/>
      <c r="OUS320" s="1"/>
      <c r="OUT320" s="1"/>
      <c r="OUU320" s="1"/>
      <c r="OUV320" s="1"/>
      <c r="OUW320" s="1"/>
      <c r="OUX320" s="1"/>
      <c r="OUY320" s="1"/>
      <c r="OUZ320" s="1"/>
      <c r="OVA320" s="1"/>
      <c r="OVB320" s="1"/>
      <c r="OVC320" s="1"/>
      <c r="OVD320" s="1"/>
      <c r="OVE320" s="1"/>
      <c r="OVF320" s="1"/>
      <c r="OVG320" s="1"/>
      <c r="OVH320" s="1"/>
      <c r="OVI320" s="1"/>
      <c r="OVJ320" s="1"/>
      <c r="OVK320" s="1"/>
      <c r="OVL320" s="1"/>
      <c r="OVM320" s="1"/>
      <c r="OVN320" s="1"/>
      <c r="OVO320" s="1"/>
      <c r="OVP320" s="1"/>
      <c r="OVQ320" s="1"/>
      <c r="OVR320" s="1"/>
      <c r="OVS320" s="1"/>
      <c r="OVT320" s="1"/>
      <c r="OVU320" s="1"/>
      <c r="OVV320" s="1"/>
      <c r="OVW320" s="1"/>
      <c r="OVX320" s="1"/>
      <c r="OVY320" s="1"/>
      <c r="OVZ320" s="1"/>
      <c r="OWA320" s="1"/>
      <c r="OWB320" s="1"/>
      <c r="OWC320" s="1"/>
      <c r="OWD320" s="1"/>
      <c r="OWE320" s="1"/>
      <c r="OWF320" s="1"/>
      <c r="OWG320" s="1"/>
      <c r="OWH320" s="1"/>
      <c r="OWI320" s="1"/>
      <c r="OWJ320" s="1"/>
      <c r="OWK320" s="1"/>
      <c r="OWL320" s="1"/>
      <c r="OWM320" s="1"/>
      <c r="OWN320" s="1"/>
      <c r="OWO320" s="1"/>
      <c r="OWP320" s="1"/>
      <c r="OWQ320" s="1"/>
      <c r="OWR320" s="1"/>
      <c r="OWS320" s="1"/>
      <c r="OWT320" s="1"/>
      <c r="OWU320" s="1"/>
      <c r="OWV320" s="1"/>
      <c r="OWW320" s="1"/>
      <c r="OWX320" s="1"/>
      <c r="OWY320" s="1"/>
      <c r="OWZ320" s="1"/>
      <c r="OXA320" s="1"/>
      <c r="OXB320" s="1"/>
      <c r="OXC320" s="1"/>
      <c r="OXD320" s="1"/>
      <c r="OXE320" s="1"/>
      <c r="OXF320" s="1"/>
      <c r="OXG320" s="1"/>
      <c r="OXH320" s="1"/>
      <c r="OXI320" s="1"/>
      <c r="OXJ320" s="1"/>
      <c r="OXK320" s="1"/>
      <c r="OXL320" s="1"/>
      <c r="OXM320" s="1"/>
      <c r="OXN320" s="1"/>
      <c r="OXO320" s="1"/>
      <c r="OXP320" s="1"/>
      <c r="OXQ320" s="1"/>
      <c r="OXR320" s="1"/>
      <c r="OXS320" s="1"/>
      <c r="OXT320" s="1"/>
      <c r="OXU320" s="1"/>
      <c r="OXV320" s="1"/>
      <c r="OXW320" s="1"/>
      <c r="OXX320" s="1"/>
      <c r="OXY320" s="1"/>
      <c r="OXZ320" s="1"/>
      <c r="OYA320" s="1"/>
      <c r="OYB320" s="1"/>
      <c r="OYC320" s="1"/>
      <c r="OYD320" s="1"/>
      <c r="OYE320" s="1"/>
      <c r="OYF320" s="1"/>
      <c r="OYG320" s="1"/>
      <c r="OYH320" s="1"/>
      <c r="OYI320" s="1"/>
      <c r="OYJ320" s="1"/>
      <c r="OYK320" s="1"/>
      <c r="OYL320" s="1"/>
      <c r="OYM320" s="1"/>
      <c r="OYN320" s="1"/>
      <c r="OYO320" s="1"/>
      <c r="OYP320" s="1"/>
      <c r="OYQ320" s="1"/>
      <c r="OYR320" s="1"/>
      <c r="OYS320" s="1"/>
      <c r="OYT320" s="1"/>
      <c r="OYU320" s="1"/>
      <c r="OYV320" s="1"/>
      <c r="OYW320" s="1"/>
      <c r="OYX320" s="1"/>
      <c r="OYY320" s="1"/>
      <c r="OYZ320" s="1"/>
      <c r="OZA320" s="1"/>
      <c r="OZB320" s="1"/>
      <c r="OZC320" s="1"/>
      <c r="OZD320" s="1"/>
      <c r="OZE320" s="1"/>
      <c r="OZF320" s="1"/>
      <c r="OZG320" s="1"/>
      <c r="OZH320" s="1"/>
      <c r="OZI320" s="1"/>
      <c r="OZJ320" s="1"/>
      <c r="OZK320" s="1"/>
      <c r="OZL320" s="1"/>
      <c r="OZM320" s="1"/>
      <c r="OZN320" s="1"/>
      <c r="OZO320" s="1"/>
      <c r="OZP320" s="1"/>
      <c r="OZQ320" s="1"/>
      <c r="OZR320" s="1"/>
      <c r="OZS320" s="1"/>
      <c r="OZT320" s="1"/>
      <c r="OZU320" s="1"/>
      <c r="OZV320" s="1"/>
      <c r="OZW320" s="1"/>
      <c r="OZX320" s="1"/>
      <c r="OZY320" s="1"/>
      <c r="OZZ320" s="1"/>
      <c r="PAA320" s="1"/>
      <c r="PAB320" s="1"/>
      <c r="PAC320" s="1"/>
      <c r="PAD320" s="1"/>
      <c r="PAE320" s="1"/>
      <c r="PAF320" s="1"/>
      <c r="PAG320" s="1"/>
      <c r="PAH320" s="1"/>
      <c r="PAI320" s="1"/>
      <c r="PAJ320" s="1"/>
      <c r="PAK320" s="1"/>
      <c r="PAL320" s="1"/>
      <c r="PAM320" s="1"/>
      <c r="PAN320" s="1"/>
      <c r="PAO320" s="1"/>
      <c r="PAP320" s="1"/>
      <c r="PAQ320" s="1"/>
      <c r="PAR320" s="1"/>
      <c r="PAS320" s="1"/>
      <c r="PAT320" s="1"/>
      <c r="PAU320" s="1"/>
      <c r="PAV320" s="1"/>
      <c r="PAW320" s="1"/>
      <c r="PAX320" s="1"/>
      <c r="PAY320" s="1"/>
      <c r="PAZ320" s="1"/>
      <c r="PBA320" s="1"/>
      <c r="PBB320" s="1"/>
      <c r="PBC320" s="1"/>
      <c r="PBD320" s="1"/>
      <c r="PBE320" s="1"/>
      <c r="PBF320" s="1"/>
      <c r="PBG320" s="1"/>
      <c r="PBH320" s="1"/>
      <c r="PBI320" s="1"/>
      <c r="PBJ320" s="1"/>
      <c r="PBK320" s="1"/>
      <c r="PBL320" s="1"/>
      <c r="PBM320" s="1"/>
      <c r="PBN320" s="1"/>
      <c r="PBO320" s="1"/>
      <c r="PBP320" s="1"/>
      <c r="PBQ320" s="1"/>
      <c r="PBR320" s="1"/>
      <c r="PBS320" s="1"/>
      <c r="PBT320" s="1"/>
      <c r="PBU320" s="1"/>
      <c r="PBV320" s="1"/>
      <c r="PBW320" s="1"/>
      <c r="PBX320" s="1"/>
      <c r="PBY320" s="1"/>
      <c r="PBZ320" s="1"/>
      <c r="PCA320" s="1"/>
      <c r="PCB320" s="1"/>
      <c r="PCC320" s="1"/>
      <c r="PCD320" s="1"/>
      <c r="PCE320" s="1"/>
      <c r="PCF320" s="1"/>
      <c r="PCG320" s="1"/>
      <c r="PCH320" s="1"/>
      <c r="PCI320" s="1"/>
      <c r="PCJ320" s="1"/>
      <c r="PCK320" s="1"/>
      <c r="PCL320" s="1"/>
      <c r="PCM320" s="1"/>
      <c r="PCN320" s="1"/>
      <c r="PCO320" s="1"/>
      <c r="PCP320" s="1"/>
      <c r="PCQ320" s="1"/>
      <c r="PCR320" s="1"/>
      <c r="PCS320" s="1"/>
      <c r="PCT320" s="1"/>
      <c r="PCU320" s="1"/>
      <c r="PCV320" s="1"/>
      <c r="PCW320" s="1"/>
      <c r="PCX320" s="1"/>
      <c r="PCY320" s="1"/>
      <c r="PCZ320" s="1"/>
      <c r="PDA320" s="1"/>
      <c r="PDB320" s="1"/>
      <c r="PDC320" s="1"/>
      <c r="PDD320" s="1"/>
      <c r="PDE320" s="1"/>
      <c r="PDF320" s="1"/>
      <c r="PDG320" s="1"/>
      <c r="PDH320" s="1"/>
      <c r="PDI320" s="1"/>
      <c r="PDJ320" s="1"/>
      <c r="PDK320" s="1"/>
      <c r="PDL320" s="1"/>
      <c r="PDM320" s="1"/>
      <c r="PDN320" s="1"/>
      <c r="PDO320" s="1"/>
      <c r="PDP320" s="1"/>
      <c r="PDQ320" s="1"/>
      <c r="PDR320" s="1"/>
      <c r="PDS320" s="1"/>
      <c r="PDT320" s="1"/>
      <c r="PDU320" s="1"/>
      <c r="PDV320" s="1"/>
      <c r="PDW320" s="1"/>
      <c r="PDX320" s="1"/>
      <c r="PDY320" s="1"/>
      <c r="PDZ320" s="1"/>
      <c r="PEA320" s="1"/>
      <c r="PEB320" s="1"/>
      <c r="PEC320" s="1"/>
      <c r="PED320" s="1"/>
      <c r="PEE320" s="1"/>
      <c r="PEF320" s="1"/>
      <c r="PEG320" s="1"/>
      <c r="PEH320" s="1"/>
      <c r="PEI320" s="1"/>
      <c r="PEJ320" s="1"/>
      <c r="PEK320" s="1"/>
      <c r="PEL320" s="1"/>
      <c r="PEM320" s="1"/>
      <c r="PEN320" s="1"/>
      <c r="PEO320" s="1"/>
      <c r="PEP320" s="1"/>
      <c r="PEQ320" s="1"/>
      <c r="PER320" s="1"/>
      <c r="PES320" s="1"/>
      <c r="PET320" s="1"/>
      <c r="PEU320" s="1"/>
      <c r="PEV320" s="1"/>
      <c r="PEW320" s="1"/>
      <c r="PEX320" s="1"/>
      <c r="PEY320" s="1"/>
      <c r="PEZ320" s="1"/>
      <c r="PFA320" s="1"/>
      <c r="PFB320" s="1"/>
      <c r="PFC320" s="1"/>
      <c r="PFD320" s="1"/>
      <c r="PFE320" s="1"/>
      <c r="PFF320" s="1"/>
      <c r="PFG320" s="1"/>
      <c r="PFH320" s="1"/>
      <c r="PFI320" s="1"/>
      <c r="PFJ320" s="1"/>
      <c r="PFK320" s="1"/>
      <c r="PFL320" s="1"/>
      <c r="PFM320" s="1"/>
      <c r="PFN320" s="1"/>
      <c r="PFO320" s="1"/>
      <c r="PFP320" s="1"/>
      <c r="PFQ320" s="1"/>
      <c r="PFR320" s="1"/>
      <c r="PFS320" s="1"/>
      <c r="PFT320" s="1"/>
      <c r="PFU320" s="1"/>
      <c r="PFV320" s="1"/>
      <c r="PFW320" s="1"/>
      <c r="PFX320" s="1"/>
      <c r="PFY320" s="1"/>
      <c r="PFZ320" s="1"/>
      <c r="PGA320" s="1"/>
      <c r="PGB320" s="1"/>
      <c r="PGC320" s="1"/>
      <c r="PGD320" s="1"/>
      <c r="PGE320" s="1"/>
      <c r="PGF320" s="1"/>
      <c r="PGG320" s="1"/>
      <c r="PGH320" s="1"/>
      <c r="PGI320" s="1"/>
      <c r="PGJ320" s="1"/>
      <c r="PGK320" s="1"/>
      <c r="PGL320" s="1"/>
      <c r="PGM320" s="1"/>
      <c r="PGN320" s="1"/>
      <c r="PGO320" s="1"/>
      <c r="PGP320" s="1"/>
      <c r="PGQ320" s="1"/>
      <c r="PGR320" s="1"/>
      <c r="PGS320" s="1"/>
      <c r="PGT320" s="1"/>
      <c r="PGU320" s="1"/>
      <c r="PGV320" s="1"/>
      <c r="PGW320" s="1"/>
      <c r="PGX320" s="1"/>
      <c r="PGY320" s="1"/>
      <c r="PGZ320" s="1"/>
      <c r="PHA320" s="1"/>
      <c r="PHB320" s="1"/>
      <c r="PHC320" s="1"/>
      <c r="PHD320" s="1"/>
      <c r="PHE320" s="1"/>
      <c r="PHF320" s="1"/>
      <c r="PHG320" s="1"/>
      <c r="PHH320" s="1"/>
      <c r="PHI320" s="1"/>
      <c r="PHJ320" s="1"/>
      <c r="PHK320" s="1"/>
      <c r="PHL320" s="1"/>
      <c r="PHM320" s="1"/>
      <c r="PHN320" s="1"/>
      <c r="PHO320" s="1"/>
      <c r="PHP320" s="1"/>
      <c r="PHQ320" s="1"/>
      <c r="PHR320" s="1"/>
      <c r="PHS320" s="1"/>
      <c r="PHT320" s="1"/>
      <c r="PHU320" s="1"/>
      <c r="PHV320" s="1"/>
      <c r="PHW320" s="1"/>
      <c r="PHX320" s="1"/>
      <c r="PHY320" s="1"/>
      <c r="PHZ320" s="1"/>
      <c r="PIA320" s="1"/>
      <c r="PIB320" s="1"/>
      <c r="PIC320" s="1"/>
      <c r="PID320" s="1"/>
      <c r="PIE320" s="1"/>
      <c r="PIF320" s="1"/>
      <c r="PIG320" s="1"/>
      <c r="PIH320" s="1"/>
      <c r="PII320" s="1"/>
      <c r="PIJ320" s="1"/>
      <c r="PIK320" s="1"/>
      <c r="PIL320" s="1"/>
      <c r="PIM320" s="1"/>
      <c r="PIN320" s="1"/>
      <c r="PIO320" s="1"/>
      <c r="PIP320" s="1"/>
      <c r="PIQ320" s="1"/>
      <c r="PIR320" s="1"/>
      <c r="PIS320" s="1"/>
      <c r="PIT320" s="1"/>
      <c r="PIU320" s="1"/>
      <c r="PIV320" s="1"/>
      <c r="PIW320" s="1"/>
      <c r="PIX320" s="1"/>
      <c r="PIY320" s="1"/>
      <c r="PIZ320" s="1"/>
      <c r="PJA320" s="1"/>
      <c r="PJB320" s="1"/>
      <c r="PJC320" s="1"/>
      <c r="PJD320" s="1"/>
      <c r="PJE320" s="1"/>
      <c r="PJF320" s="1"/>
      <c r="PJG320" s="1"/>
      <c r="PJH320" s="1"/>
      <c r="PJI320" s="1"/>
      <c r="PJJ320" s="1"/>
      <c r="PJK320" s="1"/>
      <c r="PJL320" s="1"/>
      <c r="PJM320" s="1"/>
      <c r="PJN320" s="1"/>
      <c r="PJO320" s="1"/>
      <c r="PJP320" s="1"/>
      <c r="PJQ320" s="1"/>
      <c r="PJR320" s="1"/>
      <c r="PJS320" s="1"/>
      <c r="PJT320" s="1"/>
      <c r="PJU320" s="1"/>
      <c r="PJV320" s="1"/>
      <c r="PJW320" s="1"/>
      <c r="PJX320" s="1"/>
      <c r="PJY320" s="1"/>
      <c r="PJZ320" s="1"/>
      <c r="PKA320" s="1"/>
      <c r="PKB320" s="1"/>
      <c r="PKC320" s="1"/>
      <c r="PKD320" s="1"/>
      <c r="PKE320" s="1"/>
      <c r="PKF320" s="1"/>
      <c r="PKG320" s="1"/>
      <c r="PKH320" s="1"/>
      <c r="PKI320" s="1"/>
      <c r="PKJ320" s="1"/>
      <c r="PKK320" s="1"/>
      <c r="PKL320" s="1"/>
      <c r="PKM320" s="1"/>
      <c r="PKN320" s="1"/>
      <c r="PKO320" s="1"/>
      <c r="PKP320" s="1"/>
      <c r="PKQ320" s="1"/>
      <c r="PKR320" s="1"/>
      <c r="PKS320" s="1"/>
      <c r="PKT320" s="1"/>
      <c r="PKU320" s="1"/>
      <c r="PKV320" s="1"/>
      <c r="PKW320" s="1"/>
      <c r="PKX320" s="1"/>
      <c r="PKY320" s="1"/>
      <c r="PKZ320" s="1"/>
      <c r="PLA320" s="1"/>
      <c r="PLB320" s="1"/>
      <c r="PLC320" s="1"/>
      <c r="PLD320" s="1"/>
      <c r="PLE320" s="1"/>
      <c r="PLF320" s="1"/>
      <c r="PLG320" s="1"/>
      <c r="PLH320" s="1"/>
      <c r="PLI320" s="1"/>
      <c r="PLJ320" s="1"/>
      <c r="PLK320" s="1"/>
      <c r="PLL320" s="1"/>
      <c r="PLM320" s="1"/>
      <c r="PLN320" s="1"/>
      <c r="PLO320" s="1"/>
      <c r="PLP320" s="1"/>
      <c r="PLQ320" s="1"/>
      <c r="PLR320" s="1"/>
      <c r="PLS320" s="1"/>
      <c r="PLT320" s="1"/>
      <c r="PLU320" s="1"/>
      <c r="PLV320" s="1"/>
      <c r="PLW320" s="1"/>
      <c r="PLX320" s="1"/>
      <c r="PLY320" s="1"/>
      <c r="PLZ320" s="1"/>
      <c r="PMA320" s="1"/>
      <c r="PMB320" s="1"/>
      <c r="PMC320" s="1"/>
      <c r="PMD320" s="1"/>
      <c r="PME320" s="1"/>
      <c r="PMF320" s="1"/>
      <c r="PMG320" s="1"/>
      <c r="PMH320" s="1"/>
      <c r="PMI320" s="1"/>
      <c r="PMJ320" s="1"/>
      <c r="PMK320" s="1"/>
      <c r="PML320" s="1"/>
      <c r="PMM320" s="1"/>
      <c r="PMN320" s="1"/>
      <c r="PMO320" s="1"/>
      <c r="PMP320" s="1"/>
      <c r="PMQ320" s="1"/>
      <c r="PMR320" s="1"/>
      <c r="PMS320" s="1"/>
      <c r="PMT320" s="1"/>
      <c r="PMU320" s="1"/>
      <c r="PMV320" s="1"/>
      <c r="PMW320" s="1"/>
      <c r="PMX320" s="1"/>
      <c r="PMY320" s="1"/>
      <c r="PMZ320" s="1"/>
      <c r="PNA320" s="1"/>
      <c r="PNB320" s="1"/>
      <c r="PNC320" s="1"/>
      <c r="PND320" s="1"/>
      <c r="PNE320" s="1"/>
      <c r="PNF320" s="1"/>
      <c r="PNG320" s="1"/>
      <c r="PNH320" s="1"/>
      <c r="PNI320" s="1"/>
      <c r="PNJ320" s="1"/>
      <c r="PNK320" s="1"/>
      <c r="PNL320" s="1"/>
      <c r="PNM320" s="1"/>
      <c r="PNN320" s="1"/>
      <c r="PNO320" s="1"/>
      <c r="PNP320" s="1"/>
      <c r="PNQ320" s="1"/>
      <c r="PNR320" s="1"/>
      <c r="PNS320" s="1"/>
      <c r="PNT320" s="1"/>
      <c r="PNU320" s="1"/>
      <c r="PNV320" s="1"/>
      <c r="PNW320" s="1"/>
      <c r="PNX320" s="1"/>
      <c r="PNY320" s="1"/>
      <c r="PNZ320" s="1"/>
      <c r="POA320" s="1"/>
      <c r="POB320" s="1"/>
      <c r="POC320" s="1"/>
      <c r="POD320" s="1"/>
      <c r="POE320" s="1"/>
      <c r="POF320" s="1"/>
      <c r="POG320" s="1"/>
      <c r="POH320" s="1"/>
      <c r="POI320" s="1"/>
      <c r="POJ320" s="1"/>
      <c r="POK320" s="1"/>
      <c r="POL320" s="1"/>
      <c r="POM320" s="1"/>
      <c r="PON320" s="1"/>
      <c r="POO320" s="1"/>
      <c r="POP320" s="1"/>
      <c r="POQ320" s="1"/>
      <c r="POR320" s="1"/>
      <c r="POS320" s="1"/>
      <c r="POT320" s="1"/>
      <c r="POU320" s="1"/>
      <c r="POV320" s="1"/>
      <c r="POW320" s="1"/>
      <c r="POX320" s="1"/>
      <c r="POY320" s="1"/>
      <c r="POZ320" s="1"/>
      <c r="PPA320" s="1"/>
      <c r="PPB320" s="1"/>
      <c r="PPC320" s="1"/>
      <c r="PPD320" s="1"/>
      <c r="PPE320" s="1"/>
      <c r="PPF320" s="1"/>
      <c r="PPG320" s="1"/>
      <c r="PPH320" s="1"/>
      <c r="PPI320" s="1"/>
      <c r="PPJ320" s="1"/>
      <c r="PPK320" s="1"/>
      <c r="PPL320" s="1"/>
      <c r="PPM320" s="1"/>
      <c r="PPN320" s="1"/>
      <c r="PPO320" s="1"/>
      <c r="PPP320" s="1"/>
      <c r="PPQ320" s="1"/>
      <c r="PPR320" s="1"/>
      <c r="PPS320" s="1"/>
      <c r="PPT320" s="1"/>
      <c r="PPU320" s="1"/>
      <c r="PPV320" s="1"/>
      <c r="PPW320" s="1"/>
      <c r="PPX320" s="1"/>
      <c r="PPY320" s="1"/>
      <c r="PPZ320" s="1"/>
      <c r="PQA320" s="1"/>
      <c r="PQB320" s="1"/>
      <c r="PQC320" s="1"/>
      <c r="PQD320" s="1"/>
      <c r="PQE320" s="1"/>
      <c r="PQF320" s="1"/>
      <c r="PQG320" s="1"/>
      <c r="PQH320" s="1"/>
      <c r="PQI320" s="1"/>
      <c r="PQJ320" s="1"/>
      <c r="PQK320" s="1"/>
      <c r="PQL320" s="1"/>
      <c r="PQM320" s="1"/>
      <c r="PQN320" s="1"/>
      <c r="PQO320" s="1"/>
      <c r="PQP320" s="1"/>
      <c r="PQQ320" s="1"/>
      <c r="PQR320" s="1"/>
      <c r="PQS320" s="1"/>
      <c r="PQT320" s="1"/>
      <c r="PQU320" s="1"/>
      <c r="PQV320" s="1"/>
      <c r="PQW320" s="1"/>
      <c r="PQX320" s="1"/>
      <c r="PQY320" s="1"/>
      <c r="PQZ320" s="1"/>
      <c r="PRA320" s="1"/>
      <c r="PRB320" s="1"/>
      <c r="PRC320" s="1"/>
      <c r="PRD320" s="1"/>
      <c r="PRE320" s="1"/>
      <c r="PRF320" s="1"/>
      <c r="PRG320" s="1"/>
      <c r="PRH320" s="1"/>
      <c r="PRI320" s="1"/>
      <c r="PRJ320" s="1"/>
      <c r="PRK320" s="1"/>
      <c r="PRL320" s="1"/>
      <c r="PRM320" s="1"/>
      <c r="PRN320" s="1"/>
      <c r="PRO320" s="1"/>
      <c r="PRP320" s="1"/>
      <c r="PRQ320" s="1"/>
      <c r="PRR320" s="1"/>
      <c r="PRS320" s="1"/>
      <c r="PRT320" s="1"/>
      <c r="PRU320" s="1"/>
      <c r="PRV320" s="1"/>
      <c r="PRW320" s="1"/>
      <c r="PRX320" s="1"/>
      <c r="PRY320" s="1"/>
      <c r="PRZ320" s="1"/>
      <c r="PSA320" s="1"/>
      <c r="PSB320" s="1"/>
      <c r="PSC320" s="1"/>
      <c r="PSD320" s="1"/>
      <c r="PSE320" s="1"/>
      <c r="PSF320" s="1"/>
      <c r="PSG320" s="1"/>
      <c r="PSH320" s="1"/>
      <c r="PSI320" s="1"/>
      <c r="PSJ320" s="1"/>
      <c r="PSK320" s="1"/>
      <c r="PSL320" s="1"/>
      <c r="PSM320" s="1"/>
      <c r="PSN320" s="1"/>
      <c r="PSO320" s="1"/>
      <c r="PSP320" s="1"/>
      <c r="PSQ320" s="1"/>
      <c r="PSR320" s="1"/>
      <c r="PSS320" s="1"/>
      <c r="PST320" s="1"/>
      <c r="PSU320" s="1"/>
      <c r="PSV320" s="1"/>
      <c r="PSW320" s="1"/>
      <c r="PSX320" s="1"/>
      <c r="PSY320" s="1"/>
      <c r="PSZ320" s="1"/>
      <c r="PTA320" s="1"/>
      <c r="PTB320" s="1"/>
      <c r="PTC320" s="1"/>
      <c r="PTD320" s="1"/>
      <c r="PTE320" s="1"/>
      <c r="PTF320" s="1"/>
      <c r="PTG320" s="1"/>
      <c r="PTH320" s="1"/>
      <c r="PTI320" s="1"/>
      <c r="PTJ320" s="1"/>
      <c r="PTK320" s="1"/>
      <c r="PTL320" s="1"/>
      <c r="PTM320" s="1"/>
      <c r="PTN320" s="1"/>
      <c r="PTO320" s="1"/>
      <c r="PTP320" s="1"/>
      <c r="PTQ320" s="1"/>
      <c r="PTR320" s="1"/>
      <c r="PTS320" s="1"/>
      <c r="PTT320" s="1"/>
      <c r="PTU320" s="1"/>
      <c r="PTV320" s="1"/>
      <c r="PTW320" s="1"/>
      <c r="PTX320" s="1"/>
      <c r="PTY320" s="1"/>
      <c r="PTZ320" s="1"/>
      <c r="PUA320" s="1"/>
      <c r="PUB320" s="1"/>
      <c r="PUC320" s="1"/>
      <c r="PUD320" s="1"/>
      <c r="PUE320" s="1"/>
      <c r="PUF320" s="1"/>
      <c r="PUG320" s="1"/>
      <c r="PUH320" s="1"/>
      <c r="PUI320" s="1"/>
      <c r="PUJ320" s="1"/>
      <c r="PUK320" s="1"/>
      <c r="PUL320" s="1"/>
      <c r="PUM320" s="1"/>
      <c r="PUN320" s="1"/>
      <c r="PUO320" s="1"/>
      <c r="PUP320" s="1"/>
      <c r="PUQ320" s="1"/>
      <c r="PUR320" s="1"/>
      <c r="PUS320" s="1"/>
      <c r="PUT320" s="1"/>
      <c r="PUU320" s="1"/>
      <c r="PUV320" s="1"/>
      <c r="PUW320" s="1"/>
      <c r="PUX320" s="1"/>
      <c r="PUY320" s="1"/>
      <c r="PUZ320" s="1"/>
      <c r="PVA320" s="1"/>
      <c r="PVB320" s="1"/>
      <c r="PVC320" s="1"/>
      <c r="PVD320" s="1"/>
      <c r="PVE320" s="1"/>
      <c r="PVF320" s="1"/>
      <c r="PVG320" s="1"/>
      <c r="PVH320" s="1"/>
      <c r="PVI320" s="1"/>
      <c r="PVJ320" s="1"/>
      <c r="PVK320" s="1"/>
      <c r="PVL320" s="1"/>
      <c r="PVM320" s="1"/>
      <c r="PVN320" s="1"/>
      <c r="PVO320" s="1"/>
      <c r="PVP320" s="1"/>
      <c r="PVQ320" s="1"/>
      <c r="PVR320" s="1"/>
      <c r="PVS320" s="1"/>
      <c r="PVT320" s="1"/>
      <c r="PVU320" s="1"/>
      <c r="PVV320" s="1"/>
      <c r="PVW320" s="1"/>
      <c r="PVX320" s="1"/>
      <c r="PVY320" s="1"/>
      <c r="PVZ320" s="1"/>
      <c r="PWA320" s="1"/>
      <c r="PWB320" s="1"/>
      <c r="PWC320" s="1"/>
      <c r="PWD320" s="1"/>
      <c r="PWE320" s="1"/>
      <c r="PWF320" s="1"/>
      <c r="PWG320" s="1"/>
      <c r="PWH320" s="1"/>
      <c r="PWI320" s="1"/>
      <c r="PWJ320" s="1"/>
      <c r="PWK320" s="1"/>
      <c r="PWL320" s="1"/>
      <c r="PWM320" s="1"/>
      <c r="PWN320" s="1"/>
      <c r="PWO320" s="1"/>
      <c r="PWP320" s="1"/>
      <c r="PWQ320" s="1"/>
      <c r="PWR320" s="1"/>
      <c r="PWS320" s="1"/>
      <c r="PWT320" s="1"/>
      <c r="PWU320" s="1"/>
      <c r="PWV320" s="1"/>
      <c r="PWW320" s="1"/>
      <c r="PWX320" s="1"/>
      <c r="PWY320" s="1"/>
      <c r="PWZ320" s="1"/>
      <c r="PXA320" s="1"/>
      <c r="PXB320" s="1"/>
      <c r="PXC320" s="1"/>
      <c r="PXD320" s="1"/>
      <c r="PXE320" s="1"/>
      <c r="PXF320" s="1"/>
      <c r="PXG320" s="1"/>
      <c r="PXH320" s="1"/>
      <c r="PXI320" s="1"/>
      <c r="PXJ320" s="1"/>
      <c r="PXK320" s="1"/>
      <c r="PXL320" s="1"/>
      <c r="PXM320" s="1"/>
      <c r="PXN320" s="1"/>
      <c r="PXO320" s="1"/>
      <c r="PXP320" s="1"/>
      <c r="PXQ320" s="1"/>
      <c r="PXR320" s="1"/>
      <c r="PXS320" s="1"/>
      <c r="PXT320" s="1"/>
      <c r="PXU320" s="1"/>
      <c r="PXV320" s="1"/>
      <c r="PXW320" s="1"/>
      <c r="PXX320" s="1"/>
      <c r="PXY320" s="1"/>
      <c r="PXZ320" s="1"/>
      <c r="PYA320" s="1"/>
      <c r="PYB320" s="1"/>
      <c r="PYC320" s="1"/>
      <c r="PYD320" s="1"/>
      <c r="PYE320" s="1"/>
      <c r="PYF320" s="1"/>
      <c r="PYG320" s="1"/>
      <c r="PYH320" s="1"/>
      <c r="PYI320" s="1"/>
      <c r="PYJ320" s="1"/>
      <c r="PYK320" s="1"/>
      <c r="PYL320" s="1"/>
      <c r="PYM320" s="1"/>
      <c r="PYN320" s="1"/>
      <c r="PYO320" s="1"/>
      <c r="PYP320" s="1"/>
      <c r="PYQ320" s="1"/>
      <c r="PYR320" s="1"/>
      <c r="PYS320" s="1"/>
      <c r="PYT320" s="1"/>
      <c r="PYU320" s="1"/>
      <c r="PYV320" s="1"/>
      <c r="PYW320" s="1"/>
      <c r="PYX320" s="1"/>
      <c r="PYY320" s="1"/>
      <c r="PYZ320" s="1"/>
      <c r="PZA320" s="1"/>
      <c r="PZB320" s="1"/>
      <c r="PZC320" s="1"/>
      <c r="PZD320" s="1"/>
      <c r="PZE320" s="1"/>
      <c r="PZF320" s="1"/>
      <c r="PZG320" s="1"/>
      <c r="PZH320" s="1"/>
      <c r="PZI320" s="1"/>
      <c r="PZJ320" s="1"/>
      <c r="PZK320" s="1"/>
      <c r="PZL320" s="1"/>
      <c r="PZM320" s="1"/>
      <c r="PZN320" s="1"/>
      <c r="PZO320" s="1"/>
      <c r="PZP320" s="1"/>
      <c r="PZQ320" s="1"/>
      <c r="PZR320" s="1"/>
      <c r="PZS320" s="1"/>
      <c r="PZT320" s="1"/>
      <c r="PZU320" s="1"/>
      <c r="PZV320" s="1"/>
      <c r="PZW320" s="1"/>
      <c r="PZX320" s="1"/>
      <c r="PZY320" s="1"/>
      <c r="PZZ320" s="1"/>
      <c r="QAA320" s="1"/>
      <c r="QAB320" s="1"/>
      <c r="QAC320" s="1"/>
      <c r="QAD320" s="1"/>
      <c r="QAE320" s="1"/>
      <c r="QAF320" s="1"/>
      <c r="QAG320" s="1"/>
      <c r="QAH320" s="1"/>
      <c r="QAI320" s="1"/>
      <c r="QAJ320" s="1"/>
      <c r="QAK320" s="1"/>
      <c r="QAL320" s="1"/>
      <c r="QAM320" s="1"/>
      <c r="QAN320" s="1"/>
      <c r="QAO320" s="1"/>
      <c r="QAP320" s="1"/>
      <c r="QAQ320" s="1"/>
      <c r="QAR320" s="1"/>
      <c r="QAS320" s="1"/>
      <c r="QAT320" s="1"/>
      <c r="QAU320" s="1"/>
      <c r="QAV320" s="1"/>
      <c r="QAW320" s="1"/>
      <c r="QAX320" s="1"/>
      <c r="QAY320" s="1"/>
      <c r="QAZ320" s="1"/>
      <c r="QBA320" s="1"/>
      <c r="QBB320" s="1"/>
      <c r="QBC320" s="1"/>
      <c r="QBD320" s="1"/>
      <c r="QBE320" s="1"/>
      <c r="QBF320" s="1"/>
      <c r="QBG320" s="1"/>
      <c r="QBH320" s="1"/>
      <c r="QBI320" s="1"/>
      <c r="QBJ320" s="1"/>
      <c r="QBK320" s="1"/>
      <c r="QBL320" s="1"/>
      <c r="QBM320" s="1"/>
      <c r="QBN320" s="1"/>
      <c r="QBO320" s="1"/>
      <c r="QBP320" s="1"/>
      <c r="QBQ320" s="1"/>
      <c r="QBR320" s="1"/>
      <c r="QBS320" s="1"/>
      <c r="QBT320" s="1"/>
      <c r="QBU320" s="1"/>
      <c r="QBV320" s="1"/>
      <c r="QBW320" s="1"/>
      <c r="QBX320" s="1"/>
      <c r="QBY320" s="1"/>
      <c r="QBZ320" s="1"/>
      <c r="QCA320" s="1"/>
      <c r="QCB320" s="1"/>
      <c r="QCC320" s="1"/>
      <c r="QCD320" s="1"/>
      <c r="QCE320" s="1"/>
      <c r="QCF320" s="1"/>
      <c r="QCG320" s="1"/>
      <c r="QCH320" s="1"/>
      <c r="QCI320" s="1"/>
      <c r="QCJ320" s="1"/>
      <c r="QCK320" s="1"/>
      <c r="QCL320" s="1"/>
      <c r="QCM320" s="1"/>
      <c r="QCN320" s="1"/>
      <c r="QCO320" s="1"/>
      <c r="QCP320" s="1"/>
      <c r="QCQ320" s="1"/>
      <c r="QCR320" s="1"/>
      <c r="QCS320" s="1"/>
      <c r="QCT320" s="1"/>
      <c r="QCU320" s="1"/>
      <c r="QCV320" s="1"/>
      <c r="QCW320" s="1"/>
      <c r="QCX320" s="1"/>
      <c r="QCY320" s="1"/>
      <c r="QCZ320" s="1"/>
      <c r="QDA320" s="1"/>
      <c r="QDB320" s="1"/>
      <c r="QDC320" s="1"/>
      <c r="QDD320" s="1"/>
      <c r="QDE320" s="1"/>
      <c r="QDF320" s="1"/>
      <c r="QDG320" s="1"/>
      <c r="QDH320" s="1"/>
      <c r="QDI320" s="1"/>
      <c r="QDJ320" s="1"/>
      <c r="QDK320" s="1"/>
      <c r="QDL320" s="1"/>
      <c r="QDM320" s="1"/>
      <c r="QDN320" s="1"/>
      <c r="QDO320" s="1"/>
      <c r="QDP320" s="1"/>
      <c r="QDQ320" s="1"/>
      <c r="QDR320" s="1"/>
      <c r="QDS320" s="1"/>
      <c r="QDT320" s="1"/>
      <c r="QDU320" s="1"/>
      <c r="QDV320" s="1"/>
      <c r="QDW320" s="1"/>
      <c r="QDX320" s="1"/>
      <c r="QDY320" s="1"/>
      <c r="QDZ320" s="1"/>
      <c r="QEA320" s="1"/>
      <c r="QEB320" s="1"/>
      <c r="QEC320" s="1"/>
      <c r="QED320" s="1"/>
      <c r="QEE320" s="1"/>
      <c r="QEF320" s="1"/>
      <c r="QEG320" s="1"/>
      <c r="QEH320" s="1"/>
      <c r="QEI320" s="1"/>
      <c r="QEJ320" s="1"/>
      <c r="QEK320" s="1"/>
      <c r="QEL320" s="1"/>
      <c r="QEM320" s="1"/>
      <c r="QEN320" s="1"/>
      <c r="QEO320" s="1"/>
      <c r="QEP320" s="1"/>
      <c r="QEQ320" s="1"/>
      <c r="QER320" s="1"/>
      <c r="QES320" s="1"/>
      <c r="QET320" s="1"/>
      <c r="QEU320" s="1"/>
      <c r="QEV320" s="1"/>
      <c r="QEW320" s="1"/>
      <c r="QEX320" s="1"/>
      <c r="QEY320" s="1"/>
      <c r="QEZ320" s="1"/>
      <c r="QFA320" s="1"/>
      <c r="QFB320" s="1"/>
      <c r="QFC320" s="1"/>
      <c r="QFD320" s="1"/>
      <c r="QFE320" s="1"/>
      <c r="QFF320" s="1"/>
      <c r="QFG320" s="1"/>
      <c r="QFH320" s="1"/>
      <c r="QFI320" s="1"/>
      <c r="QFJ320" s="1"/>
      <c r="QFK320" s="1"/>
      <c r="QFL320" s="1"/>
      <c r="QFM320" s="1"/>
      <c r="QFN320" s="1"/>
      <c r="QFO320" s="1"/>
      <c r="QFP320" s="1"/>
      <c r="QFQ320" s="1"/>
      <c r="QFR320" s="1"/>
      <c r="QFS320" s="1"/>
      <c r="QFT320" s="1"/>
      <c r="QFU320" s="1"/>
      <c r="QFV320" s="1"/>
      <c r="QFW320" s="1"/>
      <c r="QFX320" s="1"/>
      <c r="QFY320" s="1"/>
      <c r="QFZ320" s="1"/>
      <c r="QGA320" s="1"/>
      <c r="QGB320" s="1"/>
      <c r="QGC320" s="1"/>
      <c r="QGD320" s="1"/>
      <c r="QGE320" s="1"/>
      <c r="QGF320" s="1"/>
      <c r="QGG320" s="1"/>
      <c r="QGH320" s="1"/>
      <c r="QGI320" s="1"/>
      <c r="QGJ320" s="1"/>
      <c r="QGK320" s="1"/>
      <c r="QGL320" s="1"/>
      <c r="QGM320" s="1"/>
      <c r="QGN320" s="1"/>
      <c r="QGO320" s="1"/>
      <c r="QGP320" s="1"/>
      <c r="QGQ320" s="1"/>
      <c r="QGR320" s="1"/>
      <c r="QGS320" s="1"/>
      <c r="QGT320" s="1"/>
      <c r="QGU320" s="1"/>
      <c r="QGV320" s="1"/>
      <c r="QGW320" s="1"/>
      <c r="QGX320" s="1"/>
      <c r="QGY320" s="1"/>
      <c r="QGZ320" s="1"/>
      <c r="QHA320" s="1"/>
      <c r="QHB320" s="1"/>
      <c r="QHC320" s="1"/>
      <c r="QHD320" s="1"/>
      <c r="QHE320" s="1"/>
      <c r="QHF320" s="1"/>
      <c r="QHG320" s="1"/>
      <c r="QHH320" s="1"/>
      <c r="QHI320" s="1"/>
      <c r="QHJ320" s="1"/>
      <c r="QHK320" s="1"/>
      <c r="QHL320" s="1"/>
      <c r="QHM320" s="1"/>
      <c r="QHN320" s="1"/>
      <c r="QHO320" s="1"/>
      <c r="QHP320" s="1"/>
      <c r="QHQ320" s="1"/>
      <c r="QHR320" s="1"/>
      <c r="QHS320" s="1"/>
      <c r="QHT320" s="1"/>
      <c r="QHU320" s="1"/>
      <c r="QHV320" s="1"/>
      <c r="QHW320" s="1"/>
      <c r="QHX320" s="1"/>
      <c r="QHY320" s="1"/>
      <c r="QHZ320" s="1"/>
      <c r="QIA320" s="1"/>
      <c r="QIB320" s="1"/>
      <c r="QIC320" s="1"/>
      <c r="QID320" s="1"/>
      <c r="QIE320" s="1"/>
      <c r="QIF320" s="1"/>
      <c r="QIG320" s="1"/>
      <c r="QIH320" s="1"/>
      <c r="QII320" s="1"/>
      <c r="QIJ320" s="1"/>
      <c r="QIK320" s="1"/>
      <c r="QIL320" s="1"/>
      <c r="QIM320" s="1"/>
      <c r="QIN320" s="1"/>
      <c r="QIO320" s="1"/>
      <c r="QIP320" s="1"/>
      <c r="QIQ320" s="1"/>
      <c r="QIR320" s="1"/>
      <c r="QIS320" s="1"/>
      <c r="QIT320" s="1"/>
      <c r="QIU320" s="1"/>
      <c r="QIV320" s="1"/>
      <c r="QIW320" s="1"/>
      <c r="QIX320" s="1"/>
      <c r="QIY320" s="1"/>
      <c r="QIZ320" s="1"/>
      <c r="QJA320" s="1"/>
      <c r="QJB320" s="1"/>
      <c r="QJC320" s="1"/>
      <c r="QJD320" s="1"/>
      <c r="QJE320" s="1"/>
      <c r="QJF320" s="1"/>
      <c r="QJG320" s="1"/>
      <c r="QJH320" s="1"/>
      <c r="QJI320" s="1"/>
      <c r="QJJ320" s="1"/>
      <c r="QJK320" s="1"/>
      <c r="QJL320" s="1"/>
      <c r="QJM320" s="1"/>
      <c r="QJN320" s="1"/>
      <c r="QJO320" s="1"/>
      <c r="QJP320" s="1"/>
      <c r="QJQ320" s="1"/>
      <c r="QJR320" s="1"/>
      <c r="QJS320" s="1"/>
      <c r="QJT320" s="1"/>
      <c r="QJU320" s="1"/>
      <c r="QJV320" s="1"/>
      <c r="QJW320" s="1"/>
      <c r="QJX320" s="1"/>
      <c r="QJY320" s="1"/>
      <c r="QJZ320" s="1"/>
      <c r="QKA320" s="1"/>
      <c r="QKB320" s="1"/>
      <c r="QKC320" s="1"/>
      <c r="QKD320" s="1"/>
      <c r="QKE320" s="1"/>
      <c r="QKF320" s="1"/>
      <c r="QKG320" s="1"/>
      <c r="QKH320" s="1"/>
      <c r="QKI320" s="1"/>
      <c r="QKJ320" s="1"/>
      <c r="QKK320" s="1"/>
      <c r="QKL320" s="1"/>
      <c r="QKM320" s="1"/>
      <c r="QKN320" s="1"/>
      <c r="QKO320" s="1"/>
      <c r="QKP320" s="1"/>
      <c r="QKQ320" s="1"/>
      <c r="QKR320" s="1"/>
      <c r="QKS320" s="1"/>
      <c r="QKT320" s="1"/>
      <c r="QKU320" s="1"/>
      <c r="QKV320" s="1"/>
      <c r="QKW320" s="1"/>
      <c r="QKX320" s="1"/>
      <c r="QKY320" s="1"/>
      <c r="QKZ320" s="1"/>
      <c r="QLA320" s="1"/>
      <c r="QLB320" s="1"/>
      <c r="QLC320" s="1"/>
      <c r="QLD320" s="1"/>
      <c r="QLE320" s="1"/>
      <c r="QLF320" s="1"/>
      <c r="QLG320" s="1"/>
      <c r="QLH320" s="1"/>
      <c r="QLI320" s="1"/>
      <c r="QLJ320" s="1"/>
      <c r="QLK320" s="1"/>
      <c r="QLL320" s="1"/>
      <c r="QLM320" s="1"/>
      <c r="QLN320" s="1"/>
      <c r="QLO320" s="1"/>
      <c r="QLP320" s="1"/>
      <c r="QLQ320" s="1"/>
      <c r="QLR320" s="1"/>
      <c r="QLS320" s="1"/>
      <c r="QLT320" s="1"/>
      <c r="QLU320" s="1"/>
      <c r="QLV320" s="1"/>
      <c r="QLW320" s="1"/>
      <c r="QLX320" s="1"/>
      <c r="QLY320" s="1"/>
      <c r="QLZ320" s="1"/>
      <c r="QMA320" s="1"/>
      <c r="QMB320" s="1"/>
      <c r="QMC320" s="1"/>
      <c r="QMD320" s="1"/>
      <c r="QME320" s="1"/>
      <c r="QMF320" s="1"/>
      <c r="QMG320" s="1"/>
      <c r="QMH320" s="1"/>
      <c r="QMI320" s="1"/>
      <c r="QMJ320" s="1"/>
      <c r="QMK320" s="1"/>
      <c r="QML320" s="1"/>
      <c r="QMM320" s="1"/>
      <c r="QMN320" s="1"/>
      <c r="QMO320" s="1"/>
      <c r="QMP320" s="1"/>
      <c r="QMQ320" s="1"/>
      <c r="QMR320" s="1"/>
      <c r="QMS320" s="1"/>
      <c r="QMT320" s="1"/>
      <c r="QMU320" s="1"/>
      <c r="QMV320" s="1"/>
      <c r="QMW320" s="1"/>
      <c r="QMX320" s="1"/>
      <c r="QMY320" s="1"/>
      <c r="QMZ320" s="1"/>
      <c r="QNA320" s="1"/>
      <c r="QNB320" s="1"/>
      <c r="QNC320" s="1"/>
      <c r="QND320" s="1"/>
      <c r="QNE320" s="1"/>
      <c r="QNF320" s="1"/>
      <c r="QNG320" s="1"/>
      <c r="QNH320" s="1"/>
      <c r="QNI320" s="1"/>
      <c r="QNJ320" s="1"/>
      <c r="QNK320" s="1"/>
      <c r="QNL320" s="1"/>
      <c r="QNM320" s="1"/>
      <c r="QNN320" s="1"/>
      <c r="QNO320" s="1"/>
      <c r="QNP320" s="1"/>
      <c r="QNQ320" s="1"/>
      <c r="QNR320" s="1"/>
      <c r="QNS320" s="1"/>
      <c r="QNT320" s="1"/>
      <c r="QNU320" s="1"/>
      <c r="QNV320" s="1"/>
      <c r="QNW320" s="1"/>
      <c r="QNX320" s="1"/>
      <c r="QNY320" s="1"/>
      <c r="QNZ320" s="1"/>
      <c r="QOA320" s="1"/>
      <c r="QOB320" s="1"/>
      <c r="QOC320" s="1"/>
      <c r="QOD320" s="1"/>
      <c r="QOE320" s="1"/>
      <c r="QOF320" s="1"/>
      <c r="QOG320" s="1"/>
      <c r="QOH320" s="1"/>
      <c r="QOI320" s="1"/>
      <c r="QOJ320" s="1"/>
      <c r="QOK320" s="1"/>
      <c r="QOL320" s="1"/>
      <c r="QOM320" s="1"/>
      <c r="QON320" s="1"/>
      <c r="QOO320" s="1"/>
      <c r="QOP320" s="1"/>
      <c r="QOQ320" s="1"/>
      <c r="QOR320" s="1"/>
      <c r="QOS320" s="1"/>
      <c r="QOT320" s="1"/>
      <c r="QOU320" s="1"/>
      <c r="QOV320" s="1"/>
      <c r="QOW320" s="1"/>
      <c r="QOX320" s="1"/>
      <c r="QOY320" s="1"/>
      <c r="QOZ320" s="1"/>
      <c r="QPA320" s="1"/>
      <c r="QPB320" s="1"/>
      <c r="QPC320" s="1"/>
      <c r="QPD320" s="1"/>
      <c r="QPE320" s="1"/>
      <c r="QPF320" s="1"/>
      <c r="QPG320" s="1"/>
      <c r="QPH320" s="1"/>
      <c r="QPI320" s="1"/>
      <c r="QPJ320" s="1"/>
      <c r="QPK320" s="1"/>
      <c r="QPL320" s="1"/>
      <c r="QPM320" s="1"/>
      <c r="QPN320" s="1"/>
      <c r="QPO320" s="1"/>
      <c r="QPP320" s="1"/>
      <c r="QPQ320" s="1"/>
      <c r="QPR320" s="1"/>
      <c r="QPS320" s="1"/>
      <c r="QPT320" s="1"/>
      <c r="QPU320" s="1"/>
      <c r="QPV320" s="1"/>
      <c r="QPW320" s="1"/>
      <c r="QPX320" s="1"/>
      <c r="QPY320" s="1"/>
      <c r="QPZ320" s="1"/>
      <c r="QQA320" s="1"/>
      <c r="QQB320" s="1"/>
      <c r="QQC320" s="1"/>
      <c r="QQD320" s="1"/>
      <c r="QQE320" s="1"/>
      <c r="QQF320" s="1"/>
      <c r="QQG320" s="1"/>
      <c r="QQH320" s="1"/>
      <c r="QQI320" s="1"/>
      <c r="QQJ320" s="1"/>
      <c r="QQK320" s="1"/>
      <c r="QQL320" s="1"/>
      <c r="QQM320" s="1"/>
      <c r="QQN320" s="1"/>
      <c r="QQO320" s="1"/>
      <c r="QQP320" s="1"/>
      <c r="QQQ320" s="1"/>
      <c r="QQR320" s="1"/>
      <c r="QQS320" s="1"/>
      <c r="QQT320" s="1"/>
      <c r="QQU320" s="1"/>
      <c r="QQV320" s="1"/>
      <c r="QQW320" s="1"/>
      <c r="QQX320" s="1"/>
      <c r="QQY320" s="1"/>
      <c r="QQZ320" s="1"/>
      <c r="QRA320" s="1"/>
      <c r="QRB320" s="1"/>
      <c r="QRC320" s="1"/>
      <c r="QRD320" s="1"/>
      <c r="QRE320" s="1"/>
      <c r="QRF320" s="1"/>
      <c r="QRG320" s="1"/>
      <c r="QRH320" s="1"/>
      <c r="QRI320" s="1"/>
      <c r="QRJ320" s="1"/>
      <c r="QRK320" s="1"/>
      <c r="QRL320" s="1"/>
      <c r="QRM320" s="1"/>
      <c r="QRN320" s="1"/>
      <c r="QRO320" s="1"/>
      <c r="QRP320" s="1"/>
      <c r="QRQ320" s="1"/>
      <c r="QRR320" s="1"/>
      <c r="QRS320" s="1"/>
      <c r="QRT320" s="1"/>
      <c r="QRU320" s="1"/>
      <c r="QRV320" s="1"/>
      <c r="QRW320" s="1"/>
      <c r="QRX320" s="1"/>
      <c r="QRY320" s="1"/>
      <c r="QRZ320" s="1"/>
      <c r="QSA320" s="1"/>
      <c r="QSB320" s="1"/>
      <c r="QSC320" s="1"/>
      <c r="QSD320" s="1"/>
      <c r="QSE320" s="1"/>
      <c r="QSF320" s="1"/>
      <c r="QSG320" s="1"/>
      <c r="QSH320" s="1"/>
      <c r="QSI320" s="1"/>
      <c r="QSJ320" s="1"/>
      <c r="QSK320" s="1"/>
      <c r="QSL320" s="1"/>
      <c r="QSM320" s="1"/>
      <c r="QSN320" s="1"/>
      <c r="QSO320" s="1"/>
      <c r="QSP320" s="1"/>
      <c r="QSQ320" s="1"/>
      <c r="QSR320" s="1"/>
      <c r="QSS320" s="1"/>
      <c r="QST320" s="1"/>
      <c r="QSU320" s="1"/>
      <c r="QSV320" s="1"/>
      <c r="QSW320" s="1"/>
      <c r="QSX320" s="1"/>
      <c r="QSY320" s="1"/>
      <c r="QSZ320" s="1"/>
      <c r="QTA320" s="1"/>
      <c r="QTB320" s="1"/>
      <c r="QTC320" s="1"/>
      <c r="QTD320" s="1"/>
      <c r="QTE320" s="1"/>
      <c r="QTF320" s="1"/>
      <c r="QTG320" s="1"/>
      <c r="QTH320" s="1"/>
      <c r="QTI320" s="1"/>
      <c r="QTJ320" s="1"/>
      <c r="QTK320" s="1"/>
      <c r="QTL320" s="1"/>
      <c r="QTM320" s="1"/>
      <c r="QTN320" s="1"/>
      <c r="QTO320" s="1"/>
      <c r="QTP320" s="1"/>
      <c r="QTQ320" s="1"/>
      <c r="QTR320" s="1"/>
      <c r="QTS320" s="1"/>
      <c r="QTT320" s="1"/>
      <c r="QTU320" s="1"/>
      <c r="QTV320" s="1"/>
      <c r="QTW320" s="1"/>
      <c r="QTX320" s="1"/>
      <c r="QTY320" s="1"/>
      <c r="QTZ320" s="1"/>
      <c r="QUA320" s="1"/>
      <c r="QUB320" s="1"/>
      <c r="QUC320" s="1"/>
      <c r="QUD320" s="1"/>
      <c r="QUE320" s="1"/>
      <c r="QUF320" s="1"/>
      <c r="QUG320" s="1"/>
      <c r="QUH320" s="1"/>
      <c r="QUI320" s="1"/>
      <c r="QUJ320" s="1"/>
      <c r="QUK320" s="1"/>
      <c r="QUL320" s="1"/>
      <c r="QUM320" s="1"/>
      <c r="QUN320" s="1"/>
      <c r="QUO320" s="1"/>
      <c r="QUP320" s="1"/>
      <c r="QUQ320" s="1"/>
      <c r="QUR320" s="1"/>
      <c r="QUS320" s="1"/>
      <c r="QUT320" s="1"/>
      <c r="QUU320" s="1"/>
      <c r="QUV320" s="1"/>
      <c r="QUW320" s="1"/>
      <c r="QUX320" s="1"/>
      <c r="QUY320" s="1"/>
      <c r="QUZ320" s="1"/>
      <c r="QVA320" s="1"/>
      <c r="QVB320" s="1"/>
      <c r="QVC320" s="1"/>
      <c r="QVD320" s="1"/>
      <c r="QVE320" s="1"/>
      <c r="QVF320" s="1"/>
      <c r="QVG320" s="1"/>
      <c r="QVH320" s="1"/>
      <c r="QVI320" s="1"/>
      <c r="QVJ320" s="1"/>
      <c r="QVK320" s="1"/>
      <c r="QVL320" s="1"/>
      <c r="QVM320" s="1"/>
      <c r="QVN320" s="1"/>
      <c r="QVO320" s="1"/>
      <c r="QVP320" s="1"/>
      <c r="QVQ320" s="1"/>
      <c r="QVR320" s="1"/>
      <c r="QVS320" s="1"/>
      <c r="QVT320" s="1"/>
      <c r="QVU320" s="1"/>
      <c r="QVV320" s="1"/>
      <c r="QVW320" s="1"/>
      <c r="QVX320" s="1"/>
      <c r="QVY320" s="1"/>
      <c r="QVZ320" s="1"/>
      <c r="QWA320" s="1"/>
      <c r="QWB320" s="1"/>
      <c r="QWC320" s="1"/>
      <c r="QWD320" s="1"/>
      <c r="QWE320" s="1"/>
      <c r="QWF320" s="1"/>
      <c r="QWG320" s="1"/>
      <c r="QWH320" s="1"/>
      <c r="QWI320" s="1"/>
      <c r="QWJ320" s="1"/>
      <c r="QWK320" s="1"/>
      <c r="QWL320" s="1"/>
      <c r="QWM320" s="1"/>
      <c r="QWN320" s="1"/>
      <c r="QWO320" s="1"/>
      <c r="QWP320" s="1"/>
      <c r="QWQ320" s="1"/>
      <c r="QWR320" s="1"/>
      <c r="QWS320" s="1"/>
      <c r="QWT320" s="1"/>
      <c r="QWU320" s="1"/>
      <c r="QWV320" s="1"/>
      <c r="QWW320" s="1"/>
      <c r="QWX320" s="1"/>
      <c r="QWY320" s="1"/>
      <c r="QWZ320" s="1"/>
      <c r="QXA320" s="1"/>
      <c r="QXB320" s="1"/>
      <c r="QXC320" s="1"/>
      <c r="QXD320" s="1"/>
      <c r="QXE320" s="1"/>
      <c r="QXF320" s="1"/>
      <c r="QXG320" s="1"/>
      <c r="QXH320" s="1"/>
      <c r="QXI320" s="1"/>
      <c r="QXJ320" s="1"/>
      <c r="QXK320" s="1"/>
      <c r="QXL320" s="1"/>
      <c r="QXM320" s="1"/>
      <c r="QXN320" s="1"/>
      <c r="QXO320" s="1"/>
      <c r="QXP320" s="1"/>
      <c r="QXQ320" s="1"/>
      <c r="QXR320" s="1"/>
      <c r="QXS320" s="1"/>
      <c r="QXT320" s="1"/>
      <c r="QXU320" s="1"/>
      <c r="QXV320" s="1"/>
      <c r="QXW320" s="1"/>
      <c r="QXX320" s="1"/>
      <c r="QXY320" s="1"/>
      <c r="QXZ320" s="1"/>
      <c r="QYA320" s="1"/>
      <c r="QYB320" s="1"/>
      <c r="QYC320" s="1"/>
      <c r="QYD320" s="1"/>
      <c r="QYE320" s="1"/>
      <c r="QYF320" s="1"/>
      <c r="QYG320" s="1"/>
      <c r="QYH320" s="1"/>
      <c r="QYI320" s="1"/>
      <c r="QYJ320" s="1"/>
      <c r="QYK320" s="1"/>
      <c r="QYL320" s="1"/>
      <c r="QYM320" s="1"/>
      <c r="QYN320" s="1"/>
      <c r="QYO320" s="1"/>
      <c r="QYP320" s="1"/>
      <c r="QYQ320" s="1"/>
      <c r="QYR320" s="1"/>
      <c r="QYS320" s="1"/>
      <c r="QYT320" s="1"/>
      <c r="QYU320" s="1"/>
      <c r="QYV320" s="1"/>
      <c r="QYW320" s="1"/>
      <c r="QYX320" s="1"/>
      <c r="QYY320" s="1"/>
      <c r="QYZ320" s="1"/>
      <c r="QZA320" s="1"/>
      <c r="QZB320" s="1"/>
      <c r="QZC320" s="1"/>
      <c r="QZD320" s="1"/>
      <c r="QZE320" s="1"/>
      <c r="QZF320" s="1"/>
      <c r="QZG320" s="1"/>
      <c r="QZH320" s="1"/>
      <c r="QZI320" s="1"/>
      <c r="QZJ320" s="1"/>
      <c r="QZK320" s="1"/>
      <c r="QZL320" s="1"/>
      <c r="QZM320" s="1"/>
      <c r="QZN320" s="1"/>
      <c r="QZO320" s="1"/>
      <c r="QZP320" s="1"/>
      <c r="QZQ320" s="1"/>
      <c r="QZR320" s="1"/>
      <c r="QZS320" s="1"/>
      <c r="QZT320" s="1"/>
      <c r="QZU320" s="1"/>
      <c r="QZV320" s="1"/>
      <c r="QZW320" s="1"/>
      <c r="QZX320" s="1"/>
      <c r="QZY320" s="1"/>
      <c r="QZZ320" s="1"/>
      <c r="RAA320" s="1"/>
      <c r="RAB320" s="1"/>
      <c r="RAC320" s="1"/>
      <c r="RAD320" s="1"/>
      <c r="RAE320" s="1"/>
      <c r="RAF320" s="1"/>
      <c r="RAG320" s="1"/>
      <c r="RAH320" s="1"/>
      <c r="RAI320" s="1"/>
      <c r="RAJ320" s="1"/>
      <c r="RAK320" s="1"/>
      <c r="RAL320" s="1"/>
      <c r="RAM320" s="1"/>
      <c r="RAN320" s="1"/>
      <c r="RAO320" s="1"/>
      <c r="RAP320" s="1"/>
      <c r="RAQ320" s="1"/>
      <c r="RAR320" s="1"/>
      <c r="RAS320" s="1"/>
      <c r="RAT320" s="1"/>
      <c r="RAU320" s="1"/>
      <c r="RAV320" s="1"/>
      <c r="RAW320" s="1"/>
      <c r="RAX320" s="1"/>
      <c r="RAY320" s="1"/>
      <c r="RAZ320" s="1"/>
      <c r="RBA320" s="1"/>
      <c r="RBB320" s="1"/>
      <c r="RBC320" s="1"/>
      <c r="RBD320" s="1"/>
      <c r="RBE320" s="1"/>
      <c r="RBF320" s="1"/>
      <c r="RBG320" s="1"/>
      <c r="RBH320" s="1"/>
      <c r="RBI320" s="1"/>
      <c r="RBJ320" s="1"/>
      <c r="RBK320" s="1"/>
      <c r="RBL320" s="1"/>
      <c r="RBM320" s="1"/>
      <c r="RBN320" s="1"/>
      <c r="RBO320" s="1"/>
      <c r="RBP320" s="1"/>
      <c r="RBQ320" s="1"/>
      <c r="RBR320" s="1"/>
      <c r="RBS320" s="1"/>
      <c r="RBT320" s="1"/>
      <c r="RBU320" s="1"/>
      <c r="RBV320" s="1"/>
      <c r="RBW320" s="1"/>
      <c r="RBX320" s="1"/>
      <c r="RBY320" s="1"/>
      <c r="RBZ320" s="1"/>
      <c r="RCA320" s="1"/>
      <c r="RCB320" s="1"/>
      <c r="RCC320" s="1"/>
      <c r="RCD320" s="1"/>
      <c r="RCE320" s="1"/>
      <c r="RCF320" s="1"/>
      <c r="RCG320" s="1"/>
      <c r="RCH320" s="1"/>
      <c r="RCI320" s="1"/>
      <c r="RCJ320" s="1"/>
      <c r="RCK320" s="1"/>
      <c r="RCL320" s="1"/>
      <c r="RCM320" s="1"/>
      <c r="RCN320" s="1"/>
      <c r="RCO320" s="1"/>
      <c r="RCP320" s="1"/>
      <c r="RCQ320" s="1"/>
      <c r="RCR320" s="1"/>
      <c r="RCS320" s="1"/>
      <c r="RCT320" s="1"/>
      <c r="RCU320" s="1"/>
      <c r="RCV320" s="1"/>
      <c r="RCW320" s="1"/>
      <c r="RCX320" s="1"/>
      <c r="RCY320" s="1"/>
      <c r="RCZ320" s="1"/>
      <c r="RDA320" s="1"/>
      <c r="RDB320" s="1"/>
      <c r="RDC320" s="1"/>
      <c r="RDD320" s="1"/>
      <c r="RDE320" s="1"/>
      <c r="RDF320" s="1"/>
      <c r="RDG320" s="1"/>
      <c r="RDH320" s="1"/>
      <c r="RDI320" s="1"/>
      <c r="RDJ320" s="1"/>
      <c r="RDK320" s="1"/>
      <c r="RDL320" s="1"/>
      <c r="RDM320" s="1"/>
      <c r="RDN320" s="1"/>
      <c r="RDO320" s="1"/>
      <c r="RDP320" s="1"/>
      <c r="RDQ320" s="1"/>
      <c r="RDR320" s="1"/>
      <c r="RDS320" s="1"/>
      <c r="RDT320" s="1"/>
      <c r="RDU320" s="1"/>
      <c r="RDV320" s="1"/>
      <c r="RDW320" s="1"/>
      <c r="RDX320" s="1"/>
      <c r="RDY320" s="1"/>
      <c r="RDZ320" s="1"/>
      <c r="REA320" s="1"/>
      <c r="REB320" s="1"/>
      <c r="REC320" s="1"/>
      <c r="RED320" s="1"/>
      <c r="REE320" s="1"/>
      <c r="REF320" s="1"/>
      <c r="REG320" s="1"/>
      <c r="REH320" s="1"/>
      <c r="REI320" s="1"/>
      <c r="REJ320" s="1"/>
      <c r="REK320" s="1"/>
      <c r="REL320" s="1"/>
      <c r="REM320" s="1"/>
      <c r="REN320" s="1"/>
      <c r="REO320" s="1"/>
      <c r="REP320" s="1"/>
      <c r="REQ320" s="1"/>
      <c r="RER320" s="1"/>
      <c r="RES320" s="1"/>
      <c r="RET320" s="1"/>
      <c r="REU320" s="1"/>
      <c r="REV320" s="1"/>
      <c r="REW320" s="1"/>
      <c r="REX320" s="1"/>
      <c r="REY320" s="1"/>
      <c r="REZ320" s="1"/>
      <c r="RFA320" s="1"/>
      <c r="RFB320" s="1"/>
      <c r="RFC320" s="1"/>
      <c r="RFD320" s="1"/>
      <c r="RFE320" s="1"/>
      <c r="RFF320" s="1"/>
      <c r="RFG320" s="1"/>
      <c r="RFH320" s="1"/>
      <c r="RFI320" s="1"/>
      <c r="RFJ320" s="1"/>
      <c r="RFK320" s="1"/>
      <c r="RFL320" s="1"/>
      <c r="RFM320" s="1"/>
      <c r="RFN320" s="1"/>
      <c r="RFO320" s="1"/>
      <c r="RFP320" s="1"/>
      <c r="RFQ320" s="1"/>
      <c r="RFR320" s="1"/>
      <c r="RFS320" s="1"/>
      <c r="RFT320" s="1"/>
      <c r="RFU320" s="1"/>
      <c r="RFV320" s="1"/>
      <c r="RFW320" s="1"/>
      <c r="RFX320" s="1"/>
      <c r="RFY320" s="1"/>
      <c r="RFZ320" s="1"/>
      <c r="RGA320" s="1"/>
      <c r="RGB320" s="1"/>
      <c r="RGC320" s="1"/>
      <c r="RGD320" s="1"/>
      <c r="RGE320" s="1"/>
      <c r="RGF320" s="1"/>
      <c r="RGG320" s="1"/>
      <c r="RGH320" s="1"/>
      <c r="RGI320" s="1"/>
      <c r="RGJ320" s="1"/>
      <c r="RGK320" s="1"/>
      <c r="RGL320" s="1"/>
      <c r="RGM320" s="1"/>
      <c r="RGN320" s="1"/>
      <c r="RGO320" s="1"/>
      <c r="RGP320" s="1"/>
      <c r="RGQ320" s="1"/>
      <c r="RGR320" s="1"/>
      <c r="RGS320" s="1"/>
      <c r="RGT320" s="1"/>
      <c r="RGU320" s="1"/>
      <c r="RGV320" s="1"/>
      <c r="RGW320" s="1"/>
      <c r="RGX320" s="1"/>
      <c r="RGY320" s="1"/>
      <c r="RGZ320" s="1"/>
      <c r="RHA320" s="1"/>
      <c r="RHB320" s="1"/>
      <c r="RHC320" s="1"/>
      <c r="RHD320" s="1"/>
      <c r="RHE320" s="1"/>
      <c r="RHF320" s="1"/>
      <c r="RHG320" s="1"/>
      <c r="RHH320" s="1"/>
      <c r="RHI320" s="1"/>
      <c r="RHJ320" s="1"/>
      <c r="RHK320" s="1"/>
      <c r="RHL320" s="1"/>
      <c r="RHM320" s="1"/>
      <c r="RHN320" s="1"/>
      <c r="RHO320" s="1"/>
      <c r="RHP320" s="1"/>
      <c r="RHQ320" s="1"/>
      <c r="RHR320" s="1"/>
      <c r="RHS320" s="1"/>
      <c r="RHT320" s="1"/>
      <c r="RHU320" s="1"/>
      <c r="RHV320" s="1"/>
      <c r="RHW320" s="1"/>
      <c r="RHX320" s="1"/>
      <c r="RHY320" s="1"/>
      <c r="RHZ320" s="1"/>
      <c r="RIA320" s="1"/>
      <c r="RIB320" s="1"/>
      <c r="RIC320" s="1"/>
      <c r="RID320" s="1"/>
      <c r="RIE320" s="1"/>
      <c r="RIF320" s="1"/>
      <c r="RIG320" s="1"/>
      <c r="RIH320" s="1"/>
      <c r="RII320" s="1"/>
      <c r="RIJ320" s="1"/>
      <c r="RIK320" s="1"/>
      <c r="RIL320" s="1"/>
      <c r="RIM320" s="1"/>
      <c r="RIN320" s="1"/>
      <c r="RIO320" s="1"/>
      <c r="RIP320" s="1"/>
      <c r="RIQ320" s="1"/>
      <c r="RIR320" s="1"/>
      <c r="RIS320" s="1"/>
      <c r="RIT320" s="1"/>
      <c r="RIU320" s="1"/>
      <c r="RIV320" s="1"/>
      <c r="RIW320" s="1"/>
      <c r="RIX320" s="1"/>
      <c r="RIY320" s="1"/>
      <c r="RIZ320" s="1"/>
      <c r="RJA320" s="1"/>
      <c r="RJB320" s="1"/>
      <c r="RJC320" s="1"/>
      <c r="RJD320" s="1"/>
      <c r="RJE320" s="1"/>
      <c r="RJF320" s="1"/>
      <c r="RJG320" s="1"/>
      <c r="RJH320" s="1"/>
      <c r="RJI320" s="1"/>
      <c r="RJJ320" s="1"/>
      <c r="RJK320" s="1"/>
      <c r="RJL320" s="1"/>
      <c r="RJM320" s="1"/>
      <c r="RJN320" s="1"/>
      <c r="RJO320" s="1"/>
      <c r="RJP320" s="1"/>
      <c r="RJQ320" s="1"/>
      <c r="RJR320" s="1"/>
      <c r="RJS320" s="1"/>
      <c r="RJT320" s="1"/>
      <c r="RJU320" s="1"/>
      <c r="RJV320" s="1"/>
      <c r="RJW320" s="1"/>
      <c r="RJX320" s="1"/>
      <c r="RJY320" s="1"/>
      <c r="RJZ320" s="1"/>
      <c r="RKA320" s="1"/>
      <c r="RKB320" s="1"/>
      <c r="RKC320" s="1"/>
      <c r="RKD320" s="1"/>
      <c r="RKE320" s="1"/>
      <c r="RKF320" s="1"/>
      <c r="RKG320" s="1"/>
      <c r="RKH320" s="1"/>
      <c r="RKI320" s="1"/>
      <c r="RKJ320" s="1"/>
      <c r="RKK320" s="1"/>
      <c r="RKL320" s="1"/>
      <c r="RKM320" s="1"/>
      <c r="RKN320" s="1"/>
      <c r="RKO320" s="1"/>
      <c r="RKP320" s="1"/>
      <c r="RKQ320" s="1"/>
      <c r="RKR320" s="1"/>
      <c r="RKS320" s="1"/>
      <c r="RKT320" s="1"/>
      <c r="RKU320" s="1"/>
      <c r="RKV320" s="1"/>
      <c r="RKW320" s="1"/>
      <c r="RKX320" s="1"/>
      <c r="RKY320" s="1"/>
      <c r="RKZ320" s="1"/>
      <c r="RLA320" s="1"/>
      <c r="RLB320" s="1"/>
      <c r="RLC320" s="1"/>
      <c r="RLD320" s="1"/>
      <c r="RLE320" s="1"/>
      <c r="RLF320" s="1"/>
      <c r="RLG320" s="1"/>
      <c r="RLH320" s="1"/>
      <c r="RLI320" s="1"/>
      <c r="RLJ320" s="1"/>
      <c r="RLK320" s="1"/>
      <c r="RLL320" s="1"/>
      <c r="RLM320" s="1"/>
      <c r="RLN320" s="1"/>
      <c r="RLO320" s="1"/>
      <c r="RLP320" s="1"/>
      <c r="RLQ320" s="1"/>
      <c r="RLR320" s="1"/>
      <c r="RLS320" s="1"/>
      <c r="RLT320" s="1"/>
      <c r="RLU320" s="1"/>
      <c r="RLV320" s="1"/>
      <c r="RLW320" s="1"/>
      <c r="RLX320" s="1"/>
      <c r="RLY320" s="1"/>
      <c r="RLZ320" s="1"/>
      <c r="RMA320" s="1"/>
      <c r="RMB320" s="1"/>
      <c r="RMC320" s="1"/>
      <c r="RMD320" s="1"/>
      <c r="RME320" s="1"/>
      <c r="RMF320" s="1"/>
      <c r="RMG320" s="1"/>
      <c r="RMH320" s="1"/>
      <c r="RMI320" s="1"/>
      <c r="RMJ320" s="1"/>
      <c r="RMK320" s="1"/>
      <c r="RML320" s="1"/>
      <c r="RMM320" s="1"/>
      <c r="RMN320" s="1"/>
      <c r="RMO320" s="1"/>
      <c r="RMP320" s="1"/>
      <c r="RMQ320" s="1"/>
      <c r="RMR320" s="1"/>
      <c r="RMS320" s="1"/>
      <c r="RMT320" s="1"/>
      <c r="RMU320" s="1"/>
      <c r="RMV320" s="1"/>
      <c r="RMW320" s="1"/>
      <c r="RMX320" s="1"/>
      <c r="RMY320" s="1"/>
      <c r="RMZ320" s="1"/>
      <c r="RNA320" s="1"/>
      <c r="RNB320" s="1"/>
      <c r="RNC320" s="1"/>
      <c r="RND320" s="1"/>
      <c r="RNE320" s="1"/>
      <c r="RNF320" s="1"/>
      <c r="RNG320" s="1"/>
      <c r="RNH320" s="1"/>
      <c r="RNI320" s="1"/>
      <c r="RNJ320" s="1"/>
      <c r="RNK320" s="1"/>
      <c r="RNL320" s="1"/>
      <c r="RNM320" s="1"/>
      <c r="RNN320" s="1"/>
      <c r="RNO320" s="1"/>
      <c r="RNP320" s="1"/>
      <c r="RNQ320" s="1"/>
      <c r="RNR320" s="1"/>
      <c r="RNS320" s="1"/>
      <c r="RNT320" s="1"/>
      <c r="RNU320" s="1"/>
      <c r="RNV320" s="1"/>
      <c r="RNW320" s="1"/>
      <c r="RNX320" s="1"/>
      <c r="RNY320" s="1"/>
      <c r="RNZ320" s="1"/>
      <c r="ROA320" s="1"/>
      <c r="ROB320" s="1"/>
      <c r="ROC320" s="1"/>
      <c r="ROD320" s="1"/>
      <c r="ROE320" s="1"/>
      <c r="ROF320" s="1"/>
      <c r="ROG320" s="1"/>
      <c r="ROH320" s="1"/>
      <c r="ROI320" s="1"/>
      <c r="ROJ320" s="1"/>
      <c r="ROK320" s="1"/>
      <c r="ROL320" s="1"/>
      <c r="ROM320" s="1"/>
      <c r="RON320" s="1"/>
      <c r="ROO320" s="1"/>
      <c r="ROP320" s="1"/>
      <c r="ROQ320" s="1"/>
      <c r="ROR320" s="1"/>
      <c r="ROS320" s="1"/>
      <c r="ROT320" s="1"/>
      <c r="ROU320" s="1"/>
      <c r="ROV320" s="1"/>
      <c r="ROW320" s="1"/>
      <c r="ROX320" s="1"/>
      <c r="ROY320" s="1"/>
      <c r="ROZ320" s="1"/>
      <c r="RPA320" s="1"/>
      <c r="RPB320" s="1"/>
      <c r="RPC320" s="1"/>
      <c r="RPD320" s="1"/>
      <c r="RPE320" s="1"/>
      <c r="RPF320" s="1"/>
      <c r="RPG320" s="1"/>
      <c r="RPH320" s="1"/>
      <c r="RPI320" s="1"/>
      <c r="RPJ320" s="1"/>
      <c r="RPK320" s="1"/>
      <c r="RPL320" s="1"/>
      <c r="RPM320" s="1"/>
      <c r="RPN320" s="1"/>
      <c r="RPO320" s="1"/>
      <c r="RPP320" s="1"/>
      <c r="RPQ320" s="1"/>
      <c r="RPR320" s="1"/>
      <c r="RPS320" s="1"/>
      <c r="RPT320" s="1"/>
      <c r="RPU320" s="1"/>
      <c r="RPV320" s="1"/>
      <c r="RPW320" s="1"/>
      <c r="RPX320" s="1"/>
      <c r="RPY320" s="1"/>
      <c r="RPZ320" s="1"/>
      <c r="RQA320" s="1"/>
      <c r="RQB320" s="1"/>
      <c r="RQC320" s="1"/>
      <c r="RQD320" s="1"/>
      <c r="RQE320" s="1"/>
      <c r="RQF320" s="1"/>
      <c r="RQG320" s="1"/>
      <c r="RQH320" s="1"/>
      <c r="RQI320" s="1"/>
      <c r="RQJ320" s="1"/>
      <c r="RQK320" s="1"/>
      <c r="RQL320" s="1"/>
      <c r="RQM320" s="1"/>
      <c r="RQN320" s="1"/>
      <c r="RQO320" s="1"/>
      <c r="RQP320" s="1"/>
      <c r="RQQ320" s="1"/>
      <c r="RQR320" s="1"/>
      <c r="RQS320" s="1"/>
      <c r="RQT320" s="1"/>
      <c r="RQU320" s="1"/>
      <c r="RQV320" s="1"/>
      <c r="RQW320" s="1"/>
      <c r="RQX320" s="1"/>
      <c r="RQY320" s="1"/>
      <c r="RQZ320" s="1"/>
      <c r="RRA320" s="1"/>
      <c r="RRB320" s="1"/>
      <c r="RRC320" s="1"/>
      <c r="RRD320" s="1"/>
      <c r="RRE320" s="1"/>
      <c r="RRF320" s="1"/>
      <c r="RRG320" s="1"/>
      <c r="RRH320" s="1"/>
      <c r="RRI320" s="1"/>
      <c r="RRJ320" s="1"/>
      <c r="RRK320" s="1"/>
      <c r="RRL320" s="1"/>
      <c r="RRM320" s="1"/>
      <c r="RRN320" s="1"/>
      <c r="RRO320" s="1"/>
      <c r="RRP320" s="1"/>
      <c r="RRQ320" s="1"/>
      <c r="RRR320" s="1"/>
      <c r="RRS320" s="1"/>
      <c r="RRT320" s="1"/>
      <c r="RRU320" s="1"/>
      <c r="RRV320" s="1"/>
      <c r="RRW320" s="1"/>
      <c r="RRX320" s="1"/>
      <c r="RRY320" s="1"/>
      <c r="RRZ320" s="1"/>
      <c r="RSA320" s="1"/>
      <c r="RSB320" s="1"/>
      <c r="RSC320" s="1"/>
      <c r="RSD320" s="1"/>
      <c r="RSE320" s="1"/>
      <c r="RSF320" s="1"/>
      <c r="RSG320" s="1"/>
      <c r="RSH320" s="1"/>
      <c r="RSI320" s="1"/>
      <c r="RSJ320" s="1"/>
      <c r="RSK320" s="1"/>
      <c r="RSL320" s="1"/>
      <c r="RSM320" s="1"/>
      <c r="RSN320" s="1"/>
      <c r="RSO320" s="1"/>
      <c r="RSP320" s="1"/>
      <c r="RSQ320" s="1"/>
      <c r="RSR320" s="1"/>
      <c r="RSS320" s="1"/>
      <c r="RST320" s="1"/>
      <c r="RSU320" s="1"/>
      <c r="RSV320" s="1"/>
      <c r="RSW320" s="1"/>
      <c r="RSX320" s="1"/>
      <c r="RSY320" s="1"/>
      <c r="RSZ320" s="1"/>
      <c r="RTA320" s="1"/>
      <c r="RTB320" s="1"/>
      <c r="RTC320" s="1"/>
      <c r="RTD320" s="1"/>
      <c r="RTE320" s="1"/>
      <c r="RTF320" s="1"/>
      <c r="RTG320" s="1"/>
      <c r="RTH320" s="1"/>
      <c r="RTI320" s="1"/>
      <c r="RTJ320" s="1"/>
      <c r="RTK320" s="1"/>
      <c r="RTL320" s="1"/>
      <c r="RTM320" s="1"/>
      <c r="RTN320" s="1"/>
      <c r="RTO320" s="1"/>
      <c r="RTP320" s="1"/>
      <c r="RTQ320" s="1"/>
      <c r="RTR320" s="1"/>
      <c r="RTS320" s="1"/>
      <c r="RTT320" s="1"/>
      <c r="RTU320" s="1"/>
      <c r="RTV320" s="1"/>
      <c r="RTW320" s="1"/>
      <c r="RTX320" s="1"/>
      <c r="RTY320" s="1"/>
      <c r="RTZ320" s="1"/>
      <c r="RUA320" s="1"/>
      <c r="RUB320" s="1"/>
      <c r="RUC320" s="1"/>
      <c r="RUD320" s="1"/>
      <c r="RUE320" s="1"/>
      <c r="RUF320" s="1"/>
      <c r="RUG320" s="1"/>
      <c r="RUH320" s="1"/>
      <c r="RUI320" s="1"/>
      <c r="RUJ320" s="1"/>
      <c r="RUK320" s="1"/>
      <c r="RUL320" s="1"/>
      <c r="RUM320" s="1"/>
      <c r="RUN320" s="1"/>
      <c r="RUO320" s="1"/>
      <c r="RUP320" s="1"/>
      <c r="RUQ320" s="1"/>
      <c r="RUR320" s="1"/>
      <c r="RUS320" s="1"/>
      <c r="RUT320" s="1"/>
      <c r="RUU320" s="1"/>
      <c r="RUV320" s="1"/>
      <c r="RUW320" s="1"/>
      <c r="RUX320" s="1"/>
      <c r="RUY320" s="1"/>
      <c r="RUZ320" s="1"/>
      <c r="RVA320" s="1"/>
      <c r="RVB320" s="1"/>
      <c r="RVC320" s="1"/>
      <c r="RVD320" s="1"/>
      <c r="RVE320" s="1"/>
      <c r="RVF320" s="1"/>
      <c r="RVG320" s="1"/>
      <c r="RVH320" s="1"/>
      <c r="RVI320" s="1"/>
      <c r="RVJ320" s="1"/>
      <c r="RVK320" s="1"/>
      <c r="RVL320" s="1"/>
      <c r="RVM320" s="1"/>
      <c r="RVN320" s="1"/>
      <c r="RVO320" s="1"/>
      <c r="RVP320" s="1"/>
      <c r="RVQ320" s="1"/>
      <c r="RVR320" s="1"/>
      <c r="RVS320" s="1"/>
      <c r="RVT320" s="1"/>
      <c r="RVU320" s="1"/>
      <c r="RVV320" s="1"/>
      <c r="RVW320" s="1"/>
      <c r="RVX320" s="1"/>
      <c r="RVY320" s="1"/>
      <c r="RVZ320" s="1"/>
      <c r="RWA320" s="1"/>
      <c r="RWB320" s="1"/>
      <c r="RWC320" s="1"/>
      <c r="RWD320" s="1"/>
      <c r="RWE320" s="1"/>
      <c r="RWF320" s="1"/>
      <c r="RWG320" s="1"/>
      <c r="RWH320" s="1"/>
      <c r="RWI320" s="1"/>
      <c r="RWJ320" s="1"/>
      <c r="RWK320" s="1"/>
      <c r="RWL320" s="1"/>
      <c r="RWM320" s="1"/>
      <c r="RWN320" s="1"/>
      <c r="RWO320" s="1"/>
      <c r="RWP320" s="1"/>
      <c r="RWQ320" s="1"/>
      <c r="RWR320" s="1"/>
      <c r="RWS320" s="1"/>
      <c r="RWT320" s="1"/>
      <c r="RWU320" s="1"/>
      <c r="RWV320" s="1"/>
      <c r="RWW320" s="1"/>
      <c r="RWX320" s="1"/>
      <c r="RWY320" s="1"/>
      <c r="RWZ320" s="1"/>
      <c r="RXA320" s="1"/>
      <c r="RXB320" s="1"/>
      <c r="RXC320" s="1"/>
      <c r="RXD320" s="1"/>
      <c r="RXE320" s="1"/>
      <c r="RXF320" s="1"/>
      <c r="RXG320" s="1"/>
      <c r="RXH320" s="1"/>
      <c r="RXI320" s="1"/>
      <c r="RXJ320" s="1"/>
      <c r="RXK320" s="1"/>
      <c r="RXL320" s="1"/>
      <c r="RXM320" s="1"/>
      <c r="RXN320" s="1"/>
      <c r="RXO320" s="1"/>
      <c r="RXP320" s="1"/>
      <c r="RXQ320" s="1"/>
      <c r="RXR320" s="1"/>
      <c r="RXS320" s="1"/>
      <c r="RXT320" s="1"/>
      <c r="RXU320" s="1"/>
      <c r="RXV320" s="1"/>
      <c r="RXW320" s="1"/>
      <c r="RXX320" s="1"/>
      <c r="RXY320" s="1"/>
      <c r="RXZ320" s="1"/>
      <c r="RYA320" s="1"/>
      <c r="RYB320" s="1"/>
      <c r="RYC320" s="1"/>
      <c r="RYD320" s="1"/>
      <c r="RYE320" s="1"/>
      <c r="RYF320" s="1"/>
      <c r="RYG320" s="1"/>
      <c r="RYH320" s="1"/>
      <c r="RYI320" s="1"/>
      <c r="RYJ320" s="1"/>
      <c r="RYK320" s="1"/>
      <c r="RYL320" s="1"/>
      <c r="RYM320" s="1"/>
      <c r="RYN320" s="1"/>
      <c r="RYO320" s="1"/>
      <c r="RYP320" s="1"/>
      <c r="RYQ320" s="1"/>
      <c r="RYR320" s="1"/>
      <c r="RYS320" s="1"/>
      <c r="RYT320" s="1"/>
      <c r="RYU320" s="1"/>
      <c r="RYV320" s="1"/>
      <c r="RYW320" s="1"/>
      <c r="RYX320" s="1"/>
      <c r="RYY320" s="1"/>
      <c r="RYZ320" s="1"/>
      <c r="RZA320" s="1"/>
      <c r="RZB320" s="1"/>
      <c r="RZC320" s="1"/>
      <c r="RZD320" s="1"/>
      <c r="RZE320" s="1"/>
      <c r="RZF320" s="1"/>
      <c r="RZG320" s="1"/>
      <c r="RZH320" s="1"/>
      <c r="RZI320" s="1"/>
      <c r="RZJ320" s="1"/>
      <c r="RZK320" s="1"/>
      <c r="RZL320" s="1"/>
      <c r="RZM320" s="1"/>
      <c r="RZN320" s="1"/>
      <c r="RZO320" s="1"/>
      <c r="RZP320" s="1"/>
      <c r="RZQ320" s="1"/>
      <c r="RZR320" s="1"/>
      <c r="RZS320" s="1"/>
      <c r="RZT320" s="1"/>
      <c r="RZU320" s="1"/>
      <c r="RZV320" s="1"/>
      <c r="RZW320" s="1"/>
      <c r="RZX320" s="1"/>
      <c r="RZY320" s="1"/>
      <c r="RZZ320" s="1"/>
      <c r="SAA320" s="1"/>
      <c r="SAB320" s="1"/>
      <c r="SAC320" s="1"/>
      <c r="SAD320" s="1"/>
      <c r="SAE320" s="1"/>
      <c r="SAF320" s="1"/>
      <c r="SAG320" s="1"/>
      <c r="SAH320" s="1"/>
      <c r="SAI320" s="1"/>
      <c r="SAJ320" s="1"/>
      <c r="SAK320" s="1"/>
      <c r="SAL320" s="1"/>
      <c r="SAM320" s="1"/>
      <c r="SAN320" s="1"/>
      <c r="SAO320" s="1"/>
      <c r="SAP320" s="1"/>
      <c r="SAQ320" s="1"/>
      <c r="SAR320" s="1"/>
      <c r="SAS320" s="1"/>
      <c r="SAT320" s="1"/>
      <c r="SAU320" s="1"/>
      <c r="SAV320" s="1"/>
      <c r="SAW320" s="1"/>
      <c r="SAX320" s="1"/>
      <c r="SAY320" s="1"/>
      <c r="SAZ320" s="1"/>
      <c r="SBA320" s="1"/>
      <c r="SBB320" s="1"/>
      <c r="SBC320" s="1"/>
      <c r="SBD320" s="1"/>
      <c r="SBE320" s="1"/>
      <c r="SBF320" s="1"/>
      <c r="SBG320" s="1"/>
      <c r="SBH320" s="1"/>
      <c r="SBI320" s="1"/>
      <c r="SBJ320" s="1"/>
      <c r="SBK320" s="1"/>
      <c r="SBL320" s="1"/>
      <c r="SBM320" s="1"/>
      <c r="SBN320" s="1"/>
      <c r="SBO320" s="1"/>
      <c r="SBP320" s="1"/>
      <c r="SBQ320" s="1"/>
      <c r="SBR320" s="1"/>
      <c r="SBS320" s="1"/>
      <c r="SBT320" s="1"/>
      <c r="SBU320" s="1"/>
      <c r="SBV320" s="1"/>
      <c r="SBW320" s="1"/>
      <c r="SBX320" s="1"/>
      <c r="SBY320" s="1"/>
      <c r="SBZ320" s="1"/>
      <c r="SCA320" s="1"/>
      <c r="SCB320" s="1"/>
      <c r="SCC320" s="1"/>
      <c r="SCD320" s="1"/>
      <c r="SCE320" s="1"/>
      <c r="SCF320" s="1"/>
      <c r="SCG320" s="1"/>
      <c r="SCH320" s="1"/>
      <c r="SCI320" s="1"/>
      <c r="SCJ320" s="1"/>
      <c r="SCK320" s="1"/>
      <c r="SCL320" s="1"/>
      <c r="SCM320" s="1"/>
      <c r="SCN320" s="1"/>
      <c r="SCO320" s="1"/>
      <c r="SCP320" s="1"/>
      <c r="SCQ320" s="1"/>
      <c r="SCR320" s="1"/>
      <c r="SCS320" s="1"/>
      <c r="SCT320" s="1"/>
      <c r="SCU320" s="1"/>
      <c r="SCV320" s="1"/>
      <c r="SCW320" s="1"/>
      <c r="SCX320" s="1"/>
      <c r="SCY320" s="1"/>
      <c r="SCZ320" s="1"/>
      <c r="SDA320" s="1"/>
      <c r="SDB320" s="1"/>
      <c r="SDC320" s="1"/>
      <c r="SDD320" s="1"/>
      <c r="SDE320" s="1"/>
      <c r="SDF320" s="1"/>
      <c r="SDG320" s="1"/>
      <c r="SDH320" s="1"/>
      <c r="SDI320" s="1"/>
      <c r="SDJ320" s="1"/>
      <c r="SDK320" s="1"/>
      <c r="SDL320" s="1"/>
      <c r="SDM320" s="1"/>
      <c r="SDN320" s="1"/>
      <c r="SDO320" s="1"/>
      <c r="SDP320" s="1"/>
      <c r="SDQ320" s="1"/>
      <c r="SDR320" s="1"/>
      <c r="SDS320" s="1"/>
      <c r="SDT320" s="1"/>
      <c r="SDU320" s="1"/>
      <c r="SDV320" s="1"/>
      <c r="SDW320" s="1"/>
      <c r="SDX320" s="1"/>
      <c r="SDY320" s="1"/>
      <c r="SDZ320" s="1"/>
      <c r="SEA320" s="1"/>
      <c r="SEB320" s="1"/>
      <c r="SEC320" s="1"/>
      <c r="SED320" s="1"/>
      <c r="SEE320" s="1"/>
      <c r="SEF320" s="1"/>
      <c r="SEG320" s="1"/>
      <c r="SEH320" s="1"/>
      <c r="SEI320" s="1"/>
      <c r="SEJ320" s="1"/>
      <c r="SEK320" s="1"/>
      <c r="SEL320" s="1"/>
      <c r="SEM320" s="1"/>
      <c r="SEN320" s="1"/>
      <c r="SEO320" s="1"/>
      <c r="SEP320" s="1"/>
      <c r="SEQ320" s="1"/>
      <c r="SER320" s="1"/>
      <c r="SES320" s="1"/>
      <c r="SET320" s="1"/>
      <c r="SEU320" s="1"/>
      <c r="SEV320" s="1"/>
      <c r="SEW320" s="1"/>
      <c r="SEX320" s="1"/>
      <c r="SEY320" s="1"/>
      <c r="SEZ320" s="1"/>
      <c r="SFA320" s="1"/>
      <c r="SFB320" s="1"/>
      <c r="SFC320" s="1"/>
      <c r="SFD320" s="1"/>
      <c r="SFE320" s="1"/>
      <c r="SFF320" s="1"/>
      <c r="SFG320" s="1"/>
      <c r="SFH320" s="1"/>
      <c r="SFI320" s="1"/>
      <c r="SFJ320" s="1"/>
      <c r="SFK320" s="1"/>
      <c r="SFL320" s="1"/>
      <c r="SFM320" s="1"/>
      <c r="SFN320" s="1"/>
      <c r="SFO320" s="1"/>
      <c r="SFP320" s="1"/>
      <c r="SFQ320" s="1"/>
      <c r="SFR320" s="1"/>
      <c r="SFS320" s="1"/>
      <c r="SFT320" s="1"/>
      <c r="SFU320" s="1"/>
      <c r="SFV320" s="1"/>
      <c r="SFW320" s="1"/>
      <c r="SFX320" s="1"/>
      <c r="SFY320" s="1"/>
      <c r="SFZ320" s="1"/>
      <c r="SGA320" s="1"/>
      <c r="SGB320" s="1"/>
      <c r="SGC320" s="1"/>
      <c r="SGD320" s="1"/>
      <c r="SGE320" s="1"/>
      <c r="SGF320" s="1"/>
      <c r="SGG320" s="1"/>
      <c r="SGH320" s="1"/>
      <c r="SGI320" s="1"/>
      <c r="SGJ320" s="1"/>
      <c r="SGK320" s="1"/>
      <c r="SGL320" s="1"/>
      <c r="SGM320" s="1"/>
      <c r="SGN320" s="1"/>
      <c r="SGO320" s="1"/>
      <c r="SGP320" s="1"/>
      <c r="SGQ320" s="1"/>
      <c r="SGR320" s="1"/>
      <c r="SGS320" s="1"/>
      <c r="SGT320" s="1"/>
      <c r="SGU320" s="1"/>
      <c r="SGV320" s="1"/>
      <c r="SGW320" s="1"/>
      <c r="SGX320" s="1"/>
      <c r="SGY320" s="1"/>
      <c r="SGZ320" s="1"/>
      <c r="SHA320" s="1"/>
      <c r="SHB320" s="1"/>
      <c r="SHC320" s="1"/>
      <c r="SHD320" s="1"/>
      <c r="SHE320" s="1"/>
      <c r="SHF320" s="1"/>
      <c r="SHG320" s="1"/>
      <c r="SHH320" s="1"/>
      <c r="SHI320" s="1"/>
      <c r="SHJ320" s="1"/>
      <c r="SHK320" s="1"/>
      <c r="SHL320" s="1"/>
      <c r="SHM320" s="1"/>
      <c r="SHN320" s="1"/>
      <c r="SHO320" s="1"/>
      <c r="SHP320" s="1"/>
      <c r="SHQ320" s="1"/>
      <c r="SHR320" s="1"/>
      <c r="SHS320" s="1"/>
      <c r="SHT320" s="1"/>
      <c r="SHU320" s="1"/>
      <c r="SHV320" s="1"/>
      <c r="SHW320" s="1"/>
      <c r="SHX320" s="1"/>
      <c r="SHY320" s="1"/>
      <c r="SHZ320" s="1"/>
      <c r="SIA320" s="1"/>
      <c r="SIB320" s="1"/>
      <c r="SIC320" s="1"/>
      <c r="SID320" s="1"/>
      <c r="SIE320" s="1"/>
      <c r="SIF320" s="1"/>
      <c r="SIG320" s="1"/>
      <c r="SIH320" s="1"/>
      <c r="SII320" s="1"/>
      <c r="SIJ320" s="1"/>
      <c r="SIK320" s="1"/>
      <c r="SIL320" s="1"/>
      <c r="SIM320" s="1"/>
      <c r="SIN320" s="1"/>
      <c r="SIO320" s="1"/>
      <c r="SIP320" s="1"/>
      <c r="SIQ320" s="1"/>
      <c r="SIR320" s="1"/>
      <c r="SIS320" s="1"/>
      <c r="SIT320" s="1"/>
      <c r="SIU320" s="1"/>
      <c r="SIV320" s="1"/>
      <c r="SIW320" s="1"/>
      <c r="SIX320" s="1"/>
      <c r="SIY320" s="1"/>
      <c r="SIZ320" s="1"/>
      <c r="SJA320" s="1"/>
      <c r="SJB320" s="1"/>
      <c r="SJC320" s="1"/>
      <c r="SJD320" s="1"/>
      <c r="SJE320" s="1"/>
      <c r="SJF320" s="1"/>
      <c r="SJG320" s="1"/>
      <c r="SJH320" s="1"/>
      <c r="SJI320" s="1"/>
      <c r="SJJ320" s="1"/>
      <c r="SJK320" s="1"/>
      <c r="SJL320" s="1"/>
      <c r="SJM320" s="1"/>
      <c r="SJN320" s="1"/>
      <c r="SJO320" s="1"/>
      <c r="SJP320" s="1"/>
      <c r="SJQ320" s="1"/>
      <c r="SJR320" s="1"/>
      <c r="SJS320" s="1"/>
      <c r="SJT320" s="1"/>
      <c r="SJU320" s="1"/>
      <c r="SJV320" s="1"/>
      <c r="SJW320" s="1"/>
      <c r="SJX320" s="1"/>
      <c r="SJY320" s="1"/>
      <c r="SJZ320" s="1"/>
      <c r="SKA320" s="1"/>
      <c r="SKB320" s="1"/>
      <c r="SKC320" s="1"/>
      <c r="SKD320" s="1"/>
      <c r="SKE320" s="1"/>
      <c r="SKF320" s="1"/>
      <c r="SKG320" s="1"/>
      <c r="SKH320" s="1"/>
      <c r="SKI320" s="1"/>
      <c r="SKJ320" s="1"/>
      <c r="SKK320" s="1"/>
      <c r="SKL320" s="1"/>
      <c r="SKM320" s="1"/>
      <c r="SKN320" s="1"/>
      <c r="SKO320" s="1"/>
      <c r="SKP320" s="1"/>
      <c r="SKQ320" s="1"/>
      <c r="SKR320" s="1"/>
      <c r="SKS320" s="1"/>
      <c r="SKT320" s="1"/>
      <c r="SKU320" s="1"/>
      <c r="SKV320" s="1"/>
      <c r="SKW320" s="1"/>
      <c r="SKX320" s="1"/>
      <c r="SKY320" s="1"/>
      <c r="SKZ320" s="1"/>
      <c r="SLA320" s="1"/>
      <c r="SLB320" s="1"/>
      <c r="SLC320" s="1"/>
      <c r="SLD320" s="1"/>
      <c r="SLE320" s="1"/>
      <c r="SLF320" s="1"/>
      <c r="SLG320" s="1"/>
      <c r="SLH320" s="1"/>
      <c r="SLI320" s="1"/>
      <c r="SLJ320" s="1"/>
      <c r="SLK320" s="1"/>
      <c r="SLL320" s="1"/>
      <c r="SLM320" s="1"/>
      <c r="SLN320" s="1"/>
      <c r="SLO320" s="1"/>
      <c r="SLP320" s="1"/>
      <c r="SLQ320" s="1"/>
      <c r="SLR320" s="1"/>
      <c r="SLS320" s="1"/>
      <c r="SLT320" s="1"/>
      <c r="SLU320" s="1"/>
      <c r="SLV320" s="1"/>
      <c r="SLW320" s="1"/>
      <c r="SLX320" s="1"/>
      <c r="SLY320" s="1"/>
      <c r="SLZ320" s="1"/>
      <c r="SMA320" s="1"/>
      <c r="SMB320" s="1"/>
      <c r="SMC320" s="1"/>
      <c r="SMD320" s="1"/>
      <c r="SME320" s="1"/>
      <c r="SMF320" s="1"/>
      <c r="SMG320" s="1"/>
      <c r="SMH320" s="1"/>
      <c r="SMI320" s="1"/>
      <c r="SMJ320" s="1"/>
      <c r="SMK320" s="1"/>
      <c r="SML320" s="1"/>
      <c r="SMM320" s="1"/>
      <c r="SMN320" s="1"/>
      <c r="SMO320" s="1"/>
      <c r="SMP320" s="1"/>
      <c r="SMQ320" s="1"/>
      <c r="SMR320" s="1"/>
      <c r="SMS320" s="1"/>
      <c r="SMT320" s="1"/>
      <c r="SMU320" s="1"/>
      <c r="SMV320" s="1"/>
      <c r="SMW320" s="1"/>
      <c r="SMX320" s="1"/>
      <c r="SMY320" s="1"/>
      <c r="SMZ320" s="1"/>
      <c r="SNA320" s="1"/>
      <c r="SNB320" s="1"/>
      <c r="SNC320" s="1"/>
      <c r="SND320" s="1"/>
      <c r="SNE320" s="1"/>
      <c r="SNF320" s="1"/>
      <c r="SNG320" s="1"/>
      <c r="SNH320" s="1"/>
      <c r="SNI320" s="1"/>
      <c r="SNJ320" s="1"/>
      <c r="SNK320" s="1"/>
      <c r="SNL320" s="1"/>
      <c r="SNM320" s="1"/>
      <c r="SNN320" s="1"/>
      <c r="SNO320" s="1"/>
      <c r="SNP320" s="1"/>
      <c r="SNQ320" s="1"/>
      <c r="SNR320" s="1"/>
      <c r="SNS320" s="1"/>
      <c r="SNT320" s="1"/>
      <c r="SNU320" s="1"/>
      <c r="SNV320" s="1"/>
      <c r="SNW320" s="1"/>
      <c r="SNX320" s="1"/>
      <c r="SNY320" s="1"/>
      <c r="SNZ320" s="1"/>
      <c r="SOA320" s="1"/>
      <c r="SOB320" s="1"/>
      <c r="SOC320" s="1"/>
      <c r="SOD320" s="1"/>
      <c r="SOE320" s="1"/>
      <c r="SOF320" s="1"/>
      <c r="SOG320" s="1"/>
      <c r="SOH320" s="1"/>
      <c r="SOI320" s="1"/>
      <c r="SOJ320" s="1"/>
      <c r="SOK320" s="1"/>
      <c r="SOL320" s="1"/>
      <c r="SOM320" s="1"/>
      <c r="SON320" s="1"/>
      <c r="SOO320" s="1"/>
      <c r="SOP320" s="1"/>
      <c r="SOQ320" s="1"/>
      <c r="SOR320" s="1"/>
      <c r="SOS320" s="1"/>
      <c r="SOT320" s="1"/>
      <c r="SOU320" s="1"/>
      <c r="SOV320" s="1"/>
      <c r="SOW320" s="1"/>
      <c r="SOX320" s="1"/>
      <c r="SOY320" s="1"/>
      <c r="SOZ320" s="1"/>
      <c r="SPA320" s="1"/>
      <c r="SPB320" s="1"/>
      <c r="SPC320" s="1"/>
      <c r="SPD320" s="1"/>
      <c r="SPE320" s="1"/>
      <c r="SPF320" s="1"/>
      <c r="SPG320" s="1"/>
      <c r="SPH320" s="1"/>
      <c r="SPI320" s="1"/>
      <c r="SPJ320" s="1"/>
      <c r="SPK320" s="1"/>
      <c r="SPL320" s="1"/>
      <c r="SPM320" s="1"/>
      <c r="SPN320" s="1"/>
      <c r="SPO320" s="1"/>
      <c r="SPP320" s="1"/>
      <c r="SPQ320" s="1"/>
      <c r="SPR320" s="1"/>
      <c r="SPS320" s="1"/>
      <c r="SPT320" s="1"/>
      <c r="SPU320" s="1"/>
      <c r="SPV320" s="1"/>
      <c r="SPW320" s="1"/>
      <c r="SPX320" s="1"/>
      <c r="SPY320" s="1"/>
      <c r="SPZ320" s="1"/>
      <c r="SQA320" s="1"/>
      <c r="SQB320" s="1"/>
      <c r="SQC320" s="1"/>
      <c r="SQD320" s="1"/>
      <c r="SQE320" s="1"/>
      <c r="SQF320" s="1"/>
      <c r="SQG320" s="1"/>
      <c r="SQH320" s="1"/>
      <c r="SQI320" s="1"/>
      <c r="SQJ320" s="1"/>
      <c r="SQK320" s="1"/>
      <c r="SQL320" s="1"/>
      <c r="SQM320" s="1"/>
      <c r="SQN320" s="1"/>
      <c r="SQO320" s="1"/>
      <c r="SQP320" s="1"/>
      <c r="SQQ320" s="1"/>
      <c r="SQR320" s="1"/>
      <c r="SQS320" s="1"/>
      <c r="SQT320" s="1"/>
      <c r="SQU320" s="1"/>
      <c r="SQV320" s="1"/>
      <c r="SQW320" s="1"/>
      <c r="SQX320" s="1"/>
      <c r="SQY320" s="1"/>
      <c r="SQZ320" s="1"/>
      <c r="SRA320" s="1"/>
      <c r="SRB320" s="1"/>
      <c r="SRC320" s="1"/>
      <c r="SRD320" s="1"/>
      <c r="SRE320" s="1"/>
      <c r="SRF320" s="1"/>
      <c r="SRG320" s="1"/>
      <c r="SRH320" s="1"/>
      <c r="SRI320" s="1"/>
      <c r="SRJ320" s="1"/>
      <c r="SRK320" s="1"/>
      <c r="SRL320" s="1"/>
      <c r="SRM320" s="1"/>
      <c r="SRN320" s="1"/>
      <c r="SRO320" s="1"/>
      <c r="SRP320" s="1"/>
      <c r="SRQ320" s="1"/>
      <c r="SRR320" s="1"/>
      <c r="SRS320" s="1"/>
      <c r="SRT320" s="1"/>
      <c r="SRU320" s="1"/>
      <c r="SRV320" s="1"/>
      <c r="SRW320" s="1"/>
      <c r="SRX320" s="1"/>
      <c r="SRY320" s="1"/>
      <c r="SRZ320" s="1"/>
      <c r="SSA320" s="1"/>
      <c r="SSB320" s="1"/>
      <c r="SSC320" s="1"/>
      <c r="SSD320" s="1"/>
      <c r="SSE320" s="1"/>
      <c r="SSF320" s="1"/>
      <c r="SSG320" s="1"/>
      <c r="SSH320" s="1"/>
      <c r="SSI320" s="1"/>
      <c r="SSJ320" s="1"/>
      <c r="SSK320" s="1"/>
      <c r="SSL320" s="1"/>
      <c r="SSM320" s="1"/>
      <c r="SSN320" s="1"/>
      <c r="SSO320" s="1"/>
      <c r="SSP320" s="1"/>
      <c r="SSQ320" s="1"/>
      <c r="SSR320" s="1"/>
      <c r="SSS320" s="1"/>
      <c r="SST320" s="1"/>
      <c r="SSU320" s="1"/>
      <c r="SSV320" s="1"/>
      <c r="SSW320" s="1"/>
      <c r="SSX320" s="1"/>
      <c r="SSY320" s="1"/>
      <c r="SSZ320" s="1"/>
      <c r="STA320" s="1"/>
      <c r="STB320" s="1"/>
      <c r="STC320" s="1"/>
      <c r="STD320" s="1"/>
      <c r="STE320" s="1"/>
      <c r="STF320" s="1"/>
      <c r="STG320" s="1"/>
      <c r="STH320" s="1"/>
      <c r="STI320" s="1"/>
      <c r="STJ320" s="1"/>
      <c r="STK320" s="1"/>
      <c r="STL320" s="1"/>
      <c r="STM320" s="1"/>
      <c r="STN320" s="1"/>
      <c r="STO320" s="1"/>
      <c r="STP320" s="1"/>
      <c r="STQ320" s="1"/>
      <c r="STR320" s="1"/>
      <c r="STS320" s="1"/>
      <c r="STT320" s="1"/>
      <c r="STU320" s="1"/>
      <c r="STV320" s="1"/>
      <c r="STW320" s="1"/>
      <c r="STX320" s="1"/>
      <c r="STY320" s="1"/>
      <c r="STZ320" s="1"/>
      <c r="SUA320" s="1"/>
      <c r="SUB320" s="1"/>
      <c r="SUC320" s="1"/>
      <c r="SUD320" s="1"/>
      <c r="SUE320" s="1"/>
      <c r="SUF320" s="1"/>
      <c r="SUG320" s="1"/>
      <c r="SUH320" s="1"/>
      <c r="SUI320" s="1"/>
      <c r="SUJ320" s="1"/>
      <c r="SUK320" s="1"/>
      <c r="SUL320" s="1"/>
      <c r="SUM320" s="1"/>
      <c r="SUN320" s="1"/>
      <c r="SUO320" s="1"/>
      <c r="SUP320" s="1"/>
      <c r="SUQ320" s="1"/>
      <c r="SUR320" s="1"/>
      <c r="SUS320" s="1"/>
      <c r="SUT320" s="1"/>
      <c r="SUU320" s="1"/>
      <c r="SUV320" s="1"/>
      <c r="SUW320" s="1"/>
      <c r="SUX320" s="1"/>
      <c r="SUY320" s="1"/>
      <c r="SUZ320" s="1"/>
      <c r="SVA320" s="1"/>
      <c r="SVB320" s="1"/>
      <c r="SVC320" s="1"/>
      <c r="SVD320" s="1"/>
      <c r="SVE320" s="1"/>
      <c r="SVF320" s="1"/>
      <c r="SVG320" s="1"/>
      <c r="SVH320" s="1"/>
      <c r="SVI320" s="1"/>
      <c r="SVJ320" s="1"/>
      <c r="SVK320" s="1"/>
      <c r="SVL320" s="1"/>
      <c r="SVM320" s="1"/>
      <c r="SVN320" s="1"/>
      <c r="SVO320" s="1"/>
      <c r="SVP320" s="1"/>
      <c r="SVQ320" s="1"/>
      <c r="SVR320" s="1"/>
      <c r="SVS320" s="1"/>
      <c r="SVT320" s="1"/>
      <c r="SVU320" s="1"/>
      <c r="SVV320" s="1"/>
      <c r="SVW320" s="1"/>
      <c r="SVX320" s="1"/>
      <c r="SVY320" s="1"/>
      <c r="SVZ320" s="1"/>
      <c r="SWA320" s="1"/>
      <c r="SWB320" s="1"/>
      <c r="SWC320" s="1"/>
      <c r="SWD320" s="1"/>
      <c r="SWE320" s="1"/>
      <c r="SWF320" s="1"/>
      <c r="SWG320" s="1"/>
      <c r="SWH320" s="1"/>
      <c r="SWI320" s="1"/>
      <c r="SWJ320" s="1"/>
      <c r="SWK320" s="1"/>
      <c r="SWL320" s="1"/>
      <c r="SWM320" s="1"/>
      <c r="SWN320" s="1"/>
      <c r="SWO320" s="1"/>
      <c r="SWP320" s="1"/>
      <c r="SWQ320" s="1"/>
      <c r="SWR320" s="1"/>
      <c r="SWS320" s="1"/>
      <c r="SWT320" s="1"/>
      <c r="SWU320" s="1"/>
      <c r="SWV320" s="1"/>
      <c r="SWW320" s="1"/>
      <c r="SWX320" s="1"/>
      <c r="SWY320" s="1"/>
      <c r="SWZ320" s="1"/>
      <c r="SXA320" s="1"/>
      <c r="SXB320" s="1"/>
      <c r="SXC320" s="1"/>
      <c r="SXD320" s="1"/>
      <c r="SXE320" s="1"/>
      <c r="SXF320" s="1"/>
      <c r="SXG320" s="1"/>
      <c r="SXH320" s="1"/>
      <c r="SXI320" s="1"/>
      <c r="SXJ320" s="1"/>
      <c r="SXK320" s="1"/>
      <c r="SXL320" s="1"/>
      <c r="SXM320" s="1"/>
      <c r="SXN320" s="1"/>
      <c r="SXO320" s="1"/>
      <c r="SXP320" s="1"/>
      <c r="SXQ320" s="1"/>
      <c r="SXR320" s="1"/>
      <c r="SXS320" s="1"/>
      <c r="SXT320" s="1"/>
      <c r="SXU320" s="1"/>
      <c r="SXV320" s="1"/>
      <c r="SXW320" s="1"/>
      <c r="SXX320" s="1"/>
      <c r="SXY320" s="1"/>
      <c r="SXZ320" s="1"/>
      <c r="SYA320" s="1"/>
      <c r="SYB320" s="1"/>
      <c r="SYC320" s="1"/>
      <c r="SYD320" s="1"/>
      <c r="SYE320" s="1"/>
      <c r="SYF320" s="1"/>
      <c r="SYG320" s="1"/>
      <c r="SYH320" s="1"/>
      <c r="SYI320" s="1"/>
      <c r="SYJ320" s="1"/>
      <c r="SYK320" s="1"/>
      <c r="SYL320" s="1"/>
      <c r="SYM320" s="1"/>
      <c r="SYN320" s="1"/>
      <c r="SYO320" s="1"/>
      <c r="SYP320" s="1"/>
      <c r="SYQ320" s="1"/>
      <c r="SYR320" s="1"/>
      <c r="SYS320" s="1"/>
      <c r="SYT320" s="1"/>
      <c r="SYU320" s="1"/>
      <c r="SYV320" s="1"/>
      <c r="SYW320" s="1"/>
      <c r="SYX320" s="1"/>
      <c r="SYY320" s="1"/>
      <c r="SYZ320" s="1"/>
      <c r="SZA320" s="1"/>
      <c r="SZB320" s="1"/>
      <c r="SZC320" s="1"/>
      <c r="SZD320" s="1"/>
      <c r="SZE320" s="1"/>
      <c r="SZF320" s="1"/>
      <c r="SZG320" s="1"/>
      <c r="SZH320" s="1"/>
      <c r="SZI320" s="1"/>
      <c r="SZJ320" s="1"/>
      <c r="SZK320" s="1"/>
      <c r="SZL320" s="1"/>
      <c r="SZM320" s="1"/>
      <c r="SZN320" s="1"/>
      <c r="SZO320" s="1"/>
      <c r="SZP320" s="1"/>
      <c r="SZQ320" s="1"/>
      <c r="SZR320" s="1"/>
      <c r="SZS320" s="1"/>
      <c r="SZT320" s="1"/>
      <c r="SZU320" s="1"/>
      <c r="SZV320" s="1"/>
      <c r="SZW320" s="1"/>
      <c r="SZX320" s="1"/>
      <c r="SZY320" s="1"/>
      <c r="SZZ320" s="1"/>
      <c r="TAA320" s="1"/>
      <c r="TAB320" s="1"/>
      <c r="TAC320" s="1"/>
      <c r="TAD320" s="1"/>
      <c r="TAE320" s="1"/>
      <c r="TAF320" s="1"/>
      <c r="TAG320" s="1"/>
      <c r="TAH320" s="1"/>
      <c r="TAI320" s="1"/>
      <c r="TAJ320" s="1"/>
      <c r="TAK320" s="1"/>
      <c r="TAL320" s="1"/>
      <c r="TAM320" s="1"/>
      <c r="TAN320" s="1"/>
      <c r="TAO320" s="1"/>
      <c r="TAP320" s="1"/>
      <c r="TAQ320" s="1"/>
      <c r="TAR320" s="1"/>
      <c r="TAS320" s="1"/>
      <c r="TAT320" s="1"/>
      <c r="TAU320" s="1"/>
      <c r="TAV320" s="1"/>
      <c r="TAW320" s="1"/>
      <c r="TAX320" s="1"/>
      <c r="TAY320" s="1"/>
      <c r="TAZ320" s="1"/>
      <c r="TBA320" s="1"/>
      <c r="TBB320" s="1"/>
      <c r="TBC320" s="1"/>
      <c r="TBD320" s="1"/>
      <c r="TBE320" s="1"/>
      <c r="TBF320" s="1"/>
      <c r="TBG320" s="1"/>
      <c r="TBH320" s="1"/>
      <c r="TBI320" s="1"/>
      <c r="TBJ320" s="1"/>
      <c r="TBK320" s="1"/>
      <c r="TBL320" s="1"/>
      <c r="TBM320" s="1"/>
      <c r="TBN320" s="1"/>
      <c r="TBO320" s="1"/>
      <c r="TBP320" s="1"/>
      <c r="TBQ320" s="1"/>
      <c r="TBR320" s="1"/>
      <c r="TBS320" s="1"/>
      <c r="TBT320" s="1"/>
      <c r="TBU320" s="1"/>
      <c r="TBV320" s="1"/>
      <c r="TBW320" s="1"/>
      <c r="TBX320" s="1"/>
      <c r="TBY320" s="1"/>
      <c r="TBZ320" s="1"/>
      <c r="TCA320" s="1"/>
      <c r="TCB320" s="1"/>
      <c r="TCC320" s="1"/>
      <c r="TCD320" s="1"/>
      <c r="TCE320" s="1"/>
      <c r="TCF320" s="1"/>
      <c r="TCG320" s="1"/>
      <c r="TCH320" s="1"/>
      <c r="TCI320" s="1"/>
      <c r="TCJ320" s="1"/>
      <c r="TCK320" s="1"/>
      <c r="TCL320" s="1"/>
      <c r="TCM320" s="1"/>
      <c r="TCN320" s="1"/>
      <c r="TCO320" s="1"/>
      <c r="TCP320" s="1"/>
      <c r="TCQ320" s="1"/>
      <c r="TCR320" s="1"/>
      <c r="TCS320" s="1"/>
      <c r="TCT320" s="1"/>
      <c r="TCU320" s="1"/>
      <c r="TCV320" s="1"/>
      <c r="TCW320" s="1"/>
      <c r="TCX320" s="1"/>
      <c r="TCY320" s="1"/>
      <c r="TCZ320" s="1"/>
      <c r="TDA320" s="1"/>
      <c r="TDB320" s="1"/>
      <c r="TDC320" s="1"/>
      <c r="TDD320" s="1"/>
      <c r="TDE320" s="1"/>
      <c r="TDF320" s="1"/>
      <c r="TDG320" s="1"/>
      <c r="TDH320" s="1"/>
      <c r="TDI320" s="1"/>
      <c r="TDJ320" s="1"/>
      <c r="TDK320" s="1"/>
      <c r="TDL320" s="1"/>
      <c r="TDM320" s="1"/>
      <c r="TDN320" s="1"/>
      <c r="TDO320" s="1"/>
      <c r="TDP320" s="1"/>
      <c r="TDQ320" s="1"/>
      <c r="TDR320" s="1"/>
      <c r="TDS320" s="1"/>
      <c r="TDT320" s="1"/>
      <c r="TDU320" s="1"/>
      <c r="TDV320" s="1"/>
      <c r="TDW320" s="1"/>
      <c r="TDX320" s="1"/>
      <c r="TDY320" s="1"/>
      <c r="TDZ320" s="1"/>
      <c r="TEA320" s="1"/>
      <c r="TEB320" s="1"/>
      <c r="TEC320" s="1"/>
      <c r="TED320" s="1"/>
      <c r="TEE320" s="1"/>
      <c r="TEF320" s="1"/>
      <c r="TEG320" s="1"/>
      <c r="TEH320" s="1"/>
      <c r="TEI320" s="1"/>
      <c r="TEJ320" s="1"/>
      <c r="TEK320" s="1"/>
      <c r="TEL320" s="1"/>
      <c r="TEM320" s="1"/>
      <c r="TEN320" s="1"/>
      <c r="TEO320" s="1"/>
      <c r="TEP320" s="1"/>
      <c r="TEQ320" s="1"/>
      <c r="TER320" s="1"/>
      <c r="TES320" s="1"/>
      <c r="TET320" s="1"/>
      <c r="TEU320" s="1"/>
      <c r="TEV320" s="1"/>
      <c r="TEW320" s="1"/>
      <c r="TEX320" s="1"/>
      <c r="TEY320" s="1"/>
      <c r="TEZ320" s="1"/>
      <c r="TFA320" s="1"/>
      <c r="TFB320" s="1"/>
      <c r="TFC320" s="1"/>
      <c r="TFD320" s="1"/>
      <c r="TFE320" s="1"/>
      <c r="TFF320" s="1"/>
      <c r="TFG320" s="1"/>
      <c r="TFH320" s="1"/>
      <c r="TFI320" s="1"/>
      <c r="TFJ320" s="1"/>
      <c r="TFK320" s="1"/>
      <c r="TFL320" s="1"/>
      <c r="TFM320" s="1"/>
      <c r="TFN320" s="1"/>
      <c r="TFO320" s="1"/>
      <c r="TFP320" s="1"/>
      <c r="TFQ320" s="1"/>
      <c r="TFR320" s="1"/>
      <c r="TFS320" s="1"/>
      <c r="TFT320" s="1"/>
      <c r="TFU320" s="1"/>
      <c r="TFV320" s="1"/>
      <c r="TFW320" s="1"/>
      <c r="TFX320" s="1"/>
      <c r="TFY320" s="1"/>
      <c r="TFZ320" s="1"/>
      <c r="TGA320" s="1"/>
      <c r="TGB320" s="1"/>
      <c r="TGC320" s="1"/>
      <c r="TGD320" s="1"/>
      <c r="TGE320" s="1"/>
      <c r="TGF320" s="1"/>
      <c r="TGG320" s="1"/>
      <c r="TGH320" s="1"/>
      <c r="TGI320" s="1"/>
      <c r="TGJ320" s="1"/>
      <c r="TGK320" s="1"/>
      <c r="TGL320" s="1"/>
      <c r="TGM320" s="1"/>
      <c r="TGN320" s="1"/>
      <c r="TGO320" s="1"/>
      <c r="TGP320" s="1"/>
      <c r="TGQ320" s="1"/>
      <c r="TGR320" s="1"/>
      <c r="TGS320" s="1"/>
      <c r="TGT320" s="1"/>
      <c r="TGU320" s="1"/>
      <c r="TGV320" s="1"/>
      <c r="TGW320" s="1"/>
      <c r="TGX320" s="1"/>
      <c r="TGY320" s="1"/>
      <c r="TGZ320" s="1"/>
      <c r="THA320" s="1"/>
      <c r="THB320" s="1"/>
      <c r="THC320" s="1"/>
      <c r="THD320" s="1"/>
      <c r="THE320" s="1"/>
      <c r="THF320" s="1"/>
      <c r="THG320" s="1"/>
      <c r="THH320" s="1"/>
      <c r="THI320" s="1"/>
      <c r="THJ320" s="1"/>
      <c r="THK320" s="1"/>
      <c r="THL320" s="1"/>
      <c r="THM320" s="1"/>
      <c r="THN320" s="1"/>
      <c r="THO320" s="1"/>
      <c r="THP320" s="1"/>
      <c r="THQ320" s="1"/>
      <c r="THR320" s="1"/>
      <c r="THS320" s="1"/>
      <c r="THT320" s="1"/>
      <c r="THU320" s="1"/>
      <c r="THV320" s="1"/>
      <c r="THW320" s="1"/>
      <c r="THX320" s="1"/>
      <c r="THY320" s="1"/>
      <c r="THZ320" s="1"/>
      <c r="TIA320" s="1"/>
      <c r="TIB320" s="1"/>
      <c r="TIC320" s="1"/>
      <c r="TID320" s="1"/>
      <c r="TIE320" s="1"/>
      <c r="TIF320" s="1"/>
      <c r="TIG320" s="1"/>
      <c r="TIH320" s="1"/>
      <c r="TII320" s="1"/>
      <c r="TIJ320" s="1"/>
      <c r="TIK320" s="1"/>
      <c r="TIL320" s="1"/>
      <c r="TIM320" s="1"/>
      <c r="TIN320" s="1"/>
      <c r="TIO320" s="1"/>
      <c r="TIP320" s="1"/>
      <c r="TIQ320" s="1"/>
      <c r="TIR320" s="1"/>
      <c r="TIS320" s="1"/>
      <c r="TIT320" s="1"/>
      <c r="TIU320" s="1"/>
      <c r="TIV320" s="1"/>
      <c r="TIW320" s="1"/>
      <c r="TIX320" s="1"/>
      <c r="TIY320" s="1"/>
      <c r="TIZ320" s="1"/>
      <c r="TJA320" s="1"/>
      <c r="TJB320" s="1"/>
      <c r="TJC320" s="1"/>
      <c r="TJD320" s="1"/>
      <c r="TJE320" s="1"/>
      <c r="TJF320" s="1"/>
      <c r="TJG320" s="1"/>
      <c r="TJH320" s="1"/>
      <c r="TJI320" s="1"/>
      <c r="TJJ320" s="1"/>
      <c r="TJK320" s="1"/>
      <c r="TJL320" s="1"/>
      <c r="TJM320" s="1"/>
      <c r="TJN320" s="1"/>
      <c r="TJO320" s="1"/>
      <c r="TJP320" s="1"/>
      <c r="TJQ320" s="1"/>
      <c r="TJR320" s="1"/>
      <c r="TJS320" s="1"/>
      <c r="TJT320" s="1"/>
      <c r="TJU320" s="1"/>
      <c r="TJV320" s="1"/>
      <c r="TJW320" s="1"/>
      <c r="TJX320" s="1"/>
      <c r="TJY320" s="1"/>
      <c r="TJZ320" s="1"/>
      <c r="TKA320" s="1"/>
      <c r="TKB320" s="1"/>
      <c r="TKC320" s="1"/>
      <c r="TKD320" s="1"/>
      <c r="TKE320" s="1"/>
      <c r="TKF320" s="1"/>
      <c r="TKG320" s="1"/>
      <c r="TKH320" s="1"/>
      <c r="TKI320" s="1"/>
      <c r="TKJ320" s="1"/>
      <c r="TKK320" s="1"/>
      <c r="TKL320" s="1"/>
      <c r="TKM320" s="1"/>
      <c r="TKN320" s="1"/>
      <c r="TKO320" s="1"/>
      <c r="TKP320" s="1"/>
      <c r="TKQ320" s="1"/>
      <c r="TKR320" s="1"/>
      <c r="TKS320" s="1"/>
      <c r="TKT320" s="1"/>
      <c r="TKU320" s="1"/>
      <c r="TKV320" s="1"/>
      <c r="TKW320" s="1"/>
      <c r="TKX320" s="1"/>
      <c r="TKY320" s="1"/>
      <c r="TKZ320" s="1"/>
      <c r="TLA320" s="1"/>
      <c r="TLB320" s="1"/>
      <c r="TLC320" s="1"/>
      <c r="TLD320" s="1"/>
      <c r="TLE320" s="1"/>
      <c r="TLF320" s="1"/>
      <c r="TLG320" s="1"/>
      <c r="TLH320" s="1"/>
      <c r="TLI320" s="1"/>
      <c r="TLJ320" s="1"/>
      <c r="TLK320" s="1"/>
      <c r="TLL320" s="1"/>
      <c r="TLM320" s="1"/>
      <c r="TLN320" s="1"/>
      <c r="TLO320" s="1"/>
      <c r="TLP320" s="1"/>
      <c r="TLQ320" s="1"/>
      <c r="TLR320" s="1"/>
      <c r="TLS320" s="1"/>
      <c r="TLT320" s="1"/>
      <c r="TLU320" s="1"/>
      <c r="TLV320" s="1"/>
      <c r="TLW320" s="1"/>
      <c r="TLX320" s="1"/>
      <c r="TLY320" s="1"/>
      <c r="TLZ320" s="1"/>
      <c r="TMA320" s="1"/>
      <c r="TMB320" s="1"/>
      <c r="TMC320" s="1"/>
      <c r="TMD320" s="1"/>
      <c r="TME320" s="1"/>
      <c r="TMF320" s="1"/>
      <c r="TMG320" s="1"/>
      <c r="TMH320" s="1"/>
      <c r="TMI320" s="1"/>
      <c r="TMJ320" s="1"/>
      <c r="TMK320" s="1"/>
      <c r="TML320" s="1"/>
      <c r="TMM320" s="1"/>
      <c r="TMN320" s="1"/>
      <c r="TMO320" s="1"/>
      <c r="TMP320" s="1"/>
      <c r="TMQ320" s="1"/>
      <c r="TMR320" s="1"/>
      <c r="TMS320" s="1"/>
      <c r="TMT320" s="1"/>
      <c r="TMU320" s="1"/>
      <c r="TMV320" s="1"/>
      <c r="TMW320" s="1"/>
      <c r="TMX320" s="1"/>
      <c r="TMY320" s="1"/>
      <c r="TMZ320" s="1"/>
      <c r="TNA320" s="1"/>
      <c r="TNB320" s="1"/>
      <c r="TNC320" s="1"/>
      <c r="TND320" s="1"/>
      <c r="TNE320" s="1"/>
      <c r="TNF320" s="1"/>
      <c r="TNG320" s="1"/>
      <c r="TNH320" s="1"/>
      <c r="TNI320" s="1"/>
      <c r="TNJ320" s="1"/>
      <c r="TNK320" s="1"/>
      <c r="TNL320" s="1"/>
      <c r="TNM320" s="1"/>
      <c r="TNN320" s="1"/>
      <c r="TNO320" s="1"/>
      <c r="TNP320" s="1"/>
      <c r="TNQ320" s="1"/>
      <c r="TNR320" s="1"/>
      <c r="TNS320" s="1"/>
      <c r="TNT320" s="1"/>
      <c r="TNU320" s="1"/>
      <c r="TNV320" s="1"/>
      <c r="TNW320" s="1"/>
      <c r="TNX320" s="1"/>
      <c r="TNY320" s="1"/>
      <c r="TNZ320" s="1"/>
      <c r="TOA320" s="1"/>
      <c r="TOB320" s="1"/>
      <c r="TOC320" s="1"/>
      <c r="TOD320" s="1"/>
      <c r="TOE320" s="1"/>
      <c r="TOF320" s="1"/>
      <c r="TOG320" s="1"/>
      <c r="TOH320" s="1"/>
      <c r="TOI320" s="1"/>
      <c r="TOJ320" s="1"/>
      <c r="TOK320" s="1"/>
      <c r="TOL320" s="1"/>
      <c r="TOM320" s="1"/>
      <c r="TON320" s="1"/>
      <c r="TOO320" s="1"/>
      <c r="TOP320" s="1"/>
      <c r="TOQ320" s="1"/>
      <c r="TOR320" s="1"/>
      <c r="TOS320" s="1"/>
      <c r="TOT320" s="1"/>
      <c r="TOU320" s="1"/>
      <c r="TOV320" s="1"/>
      <c r="TOW320" s="1"/>
      <c r="TOX320" s="1"/>
      <c r="TOY320" s="1"/>
      <c r="TOZ320" s="1"/>
      <c r="TPA320" s="1"/>
      <c r="TPB320" s="1"/>
      <c r="TPC320" s="1"/>
      <c r="TPD320" s="1"/>
      <c r="TPE320" s="1"/>
      <c r="TPF320" s="1"/>
      <c r="TPG320" s="1"/>
      <c r="TPH320" s="1"/>
      <c r="TPI320" s="1"/>
      <c r="TPJ320" s="1"/>
      <c r="TPK320" s="1"/>
      <c r="TPL320" s="1"/>
      <c r="TPM320" s="1"/>
      <c r="TPN320" s="1"/>
      <c r="TPO320" s="1"/>
      <c r="TPP320" s="1"/>
      <c r="TPQ320" s="1"/>
      <c r="TPR320" s="1"/>
      <c r="TPS320" s="1"/>
      <c r="TPT320" s="1"/>
      <c r="TPU320" s="1"/>
      <c r="TPV320" s="1"/>
      <c r="TPW320" s="1"/>
      <c r="TPX320" s="1"/>
      <c r="TPY320" s="1"/>
      <c r="TPZ320" s="1"/>
      <c r="TQA320" s="1"/>
      <c r="TQB320" s="1"/>
      <c r="TQC320" s="1"/>
      <c r="TQD320" s="1"/>
      <c r="TQE320" s="1"/>
      <c r="TQF320" s="1"/>
      <c r="TQG320" s="1"/>
      <c r="TQH320" s="1"/>
      <c r="TQI320" s="1"/>
      <c r="TQJ320" s="1"/>
      <c r="TQK320" s="1"/>
      <c r="TQL320" s="1"/>
      <c r="TQM320" s="1"/>
      <c r="TQN320" s="1"/>
      <c r="TQO320" s="1"/>
      <c r="TQP320" s="1"/>
      <c r="TQQ320" s="1"/>
      <c r="TQR320" s="1"/>
      <c r="TQS320" s="1"/>
      <c r="TQT320" s="1"/>
      <c r="TQU320" s="1"/>
      <c r="TQV320" s="1"/>
      <c r="TQW320" s="1"/>
      <c r="TQX320" s="1"/>
      <c r="TQY320" s="1"/>
      <c r="TQZ320" s="1"/>
      <c r="TRA320" s="1"/>
      <c r="TRB320" s="1"/>
      <c r="TRC320" s="1"/>
      <c r="TRD320" s="1"/>
      <c r="TRE320" s="1"/>
      <c r="TRF320" s="1"/>
      <c r="TRG320" s="1"/>
      <c r="TRH320" s="1"/>
      <c r="TRI320" s="1"/>
      <c r="TRJ320" s="1"/>
      <c r="TRK320" s="1"/>
      <c r="TRL320" s="1"/>
      <c r="TRM320" s="1"/>
      <c r="TRN320" s="1"/>
      <c r="TRO320" s="1"/>
      <c r="TRP320" s="1"/>
      <c r="TRQ320" s="1"/>
      <c r="TRR320" s="1"/>
      <c r="TRS320" s="1"/>
      <c r="TRT320" s="1"/>
      <c r="TRU320" s="1"/>
      <c r="TRV320" s="1"/>
      <c r="TRW320" s="1"/>
      <c r="TRX320" s="1"/>
      <c r="TRY320" s="1"/>
      <c r="TRZ320" s="1"/>
      <c r="TSA320" s="1"/>
      <c r="TSB320" s="1"/>
      <c r="TSC320" s="1"/>
      <c r="TSD320" s="1"/>
      <c r="TSE320" s="1"/>
      <c r="TSF320" s="1"/>
      <c r="TSG320" s="1"/>
      <c r="TSH320" s="1"/>
      <c r="TSI320" s="1"/>
      <c r="TSJ320" s="1"/>
      <c r="TSK320" s="1"/>
      <c r="TSL320" s="1"/>
      <c r="TSM320" s="1"/>
      <c r="TSN320" s="1"/>
      <c r="TSO320" s="1"/>
      <c r="TSP320" s="1"/>
      <c r="TSQ320" s="1"/>
      <c r="TSR320" s="1"/>
      <c r="TSS320" s="1"/>
      <c r="TST320" s="1"/>
      <c r="TSU320" s="1"/>
      <c r="TSV320" s="1"/>
      <c r="TSW320" s="1"/>
      <c r="TSX320" s="1"/>
      <c r="TSY320" s="1"/>
      <c r="TSZ320" s="1"/>
      <c r="TTA320" s="1"/>
      <c r="TTB320" s="1"/>
      <c r="TTC320" s="1"/>
      <c r="TTD320" s="1"/>
      <c r="TTE320" s="1"/>
      <c r="TTF320" s="1"/>
      <c r="TTG320" s="1"/>
      <c r="TTH320" s="1"/>
      <c r="TTI320" s="1"/>
      <c r="TTJ320" s="1"/>
      <c r="TTK320" s="1"/>
      <c r="TTL320" s="1"/>
      <c r="TTM320" s="1"/>
      <c r="TTN320" s="1"/>
      <c r="TTO320" s="1"/>
      <c r="TTP320" s="1"/>
      <c r="TTQ320" s="1"/>
      <c r="TTR320" s="1"/>
      <c r="TTS320" s="1"/>
      <c r="TTT320" s="1"/>
      <c r="TTU320" s="1"/>
      <c r="TTV320" s="1"/>
      <c r="TTW320" s="1"/>
      <c r="TTX320" s="1"/>
      <c r="TTY320" s="1"/>
      <c r="TTZ320" s="1"/>
      <c r="TUA320" s="1"/>
      <c r="TUB320" s="1"/>
      <c r="TUC320" s="1"/>
      <c r="TUD320" s="1"/>
      <c r="TUE320" s="1"/>
      <c r="TUF320" s="1"/>
      <c r="TUG320" s="1"/>
      <c r="TUH320" s="1"/>
      <c r="TUI320" s="1"/>
      <c r="TUJ320" s="1"/>
      <c r="TUK320" s="1"/>
      <c r="TUL320" s="1"/>
      <c r="TUM320" s="1"/>
      <c r="TUN320" s="1"/>
      <c r="TUO320" s="1"/>
      <c r="TUP320" s="1"/>
      <c r="TUQ320" s="1"/>
      <c r="TUR320" s="1"/>
      <c r="TUS320" s="1"/>
      <c r="TUT320" s="1"/>
      <c r="TUU320" s="1"/>
      <c r="TUV320" s="1"/>
      <c r="TUW320" s="1"/>
      <c r="TUX320" s="1"/>
      <c r="TUY320" s="1"/>
      <c r="TUZ320" s="1"/>
      <c r="TVA320" s="1"/>
      <c r="TVB320" s="1"/>
      <c r="TVC320" s="1"/>
      <c r="TVD320" s="1"/>
      <c r="TVE320" s="1"/>
      <c r="TVF320" s="1"/>
      <c r="TVG320" s="1"/>
      <c r="TVH320" s="1"/>
      <c r="TVI320" s="1"/>
      <c r="TVJ320" s="1"/>
      <c r="TVK320" s="1"/>
      <c r="TVL320" s="1"/>
      <c r="TVM320" s="1"/>
      <c r="TVN320" s="1"/>
      <c r="TVO320" s="1"/>
      <c r="TVP320" s="1"/>
      <c r="TVQ320" s="1"/>
      <c r="TVR320" s="1"/>
      <c r="TVS320" s="1"/>
      <c r="TVT320" s="1"/>
      <c r="TVU320" s="1"/>
      <c r="TVV320" s="1"/>
      <c r="TVW320" s="1"/>
      <c r="TVX320" s="1"/>
      <c r="TVY320" s="1"/>
      <c r="TVZ320" s="1"/>
      <c r="TWA320" s="1"/>
      <c r="TWB320" s="1"/>
      <c r="TWC320" s="1"/>
      <c r="TWD320" s="1"/>
      <c r="TWE320" s="1"/>
      <c r="TWF320" s="1"/>
      <c r="TWG320" s="1"/>
      <c r="TWH320" s="1"/>
      <c r="TWI320" s="1"/>
      <c r="TWJ320" s="1"/>
      <c r="TWK320" s="1"/>
      <c r="TWL320" s="1"/>
      <c r="TWM320" s="1"/>
      <c r="TWN320" s="1"/>
      <c r="TWO320" s="1"/>
      <c r="TWP320" s="1"/>
      <c r="TWQ320" s="1"/>
      <c r="TWR320" s="1"/>
      <c r="TWS320" s="1"/>
      <c r="TWT320" s="1"/>
      <c r="TWU320" s="1"/>
      <c r="TWV320" s="1"/>
      <c r="TWW320" s="1"/>
      <c r="TWX320" s="1"/>
      <c r="TWY320" s="1"/>
      <c r="TWZ320" s="1"/>
      <c r="TXA320" s="1"/>
      <c r="TXB320" s="1"/>
      <c r="TXC320" s="1"/>
      <c r="TXD320" s="1"/>
      <c r="TXE320" s="1"/>
      <c r="TXF320" s="1"/>
      <c r="TXG320" s="1"/>
      <c r="TXH320" s="1"/>
      <c r="TXI320" s="1"/>
      <c r="TXJ320" s="1"/>
      <c r="TXK320" s="1"/>
      <c r="TXL320" s="1"/>
      <c r="TXM320" s="1"/>
      <c r="TXN320" s="1"/>
      <c r="TXO320" s="1"/>
      <c r="TXP320" s="1"/>
      <c r="TXQ320" s="1"/>
      <c r="TXR320" s="1"/>
      <c r="TXS320" s="1"/>
      <c r="TXT320" s="1"/>
      <c r="TXU320" s="1"/>
      <c r="TXV320" s="1"/>
      <c r="TXW320" s="1"/>
      <c r="TXX320" s="1"/>
      <c r="TXY320" s="1"/>
      <c r="TXZ320" s="1"/>
      <c r="TYA320" s="1"/>
      <c r="TYB320" s="1"/>
      <c r="TYC320" s="1"/>
      <c r="TYD320" s="1"/>
      <c r="TYE320" s="1"/>
      <c r="TYF320" s="1"/>
      <c r="TYG320" s="1"/>
      <c r="TYH320" s="1"/>
      <c r="TYI320" s="1"/>
      <c r="TYJ320" s="1"/>
      <c r="TYK320" s="1"/>
      <c r="TYL320" s="1"/>
      <c r="TYM320" s="1"/>
      <c r="TYN320" s="1"/>
      <c r="TYO320" s="1"/>
      <c r="TYP320" s="1"/>
      <c r="TYQ320" s="1"/>
      <c r="TYR320" s="1"/>
      <c r="TYS320" s="1"/>
      <c r="TYT320" s="1"/>
      <c r="TYU320" s="1"/>
      <c r="TYV320" s="1"/>
      <c r="TYW320" s="1"/>
      <c r="TYX320" s="1"/>
      <c r="TYY320" s="1"/>
      <c r="TYZ320" s="1"/>
      <c r="TZA320" s="1"/>
      <c r="TZB320" s="1"/>
      <c r="TZC320" s="1"/>
      <c r="TZD320" s="1"/>
      <c r="TZE320" s="1"/>
      <c r="TZF320" s="1"/>
      <c r="TZG320" s="1"/>
      <c r="TZH320" s="1"/>
      <c r="TZI320" s="1"/>
      <c r="TZJ320" s="1"/>
      <c r="TZK320" s="1"/>
      <c r="TZL320" s="1"/>
      <c r="TZM320" s="1"/>
      <c r="TZN320" s="1"/>
      <c r="TZO320" s="1"/>
      <c r="TZP320" s="1"/>
      <c r="TZQ320" s="1"/>
      <c r="TZR320" s="1"/>
      <c r="TZS320" s="1"/>
      <c r="TZT320" s="1"/>
      <c r="TZU320" s="1"/>
      <c r="TZV320" s="1"/>
      <c r="TZW320" s="1"/>
      <c r="TZX320" s="1"/>
      <c r="TZY320" s="1"/>
      <c r="TZZ320" s="1"/>
      <c r="UAA320" s="1"/>
      <c r="UAB320" s="1"/>
      <c r="UAC320" s="1"/>
      <c r="UAD320" s="1"/>
      <c r="UAE320" s="1"/>
      <c r="UAF320" s="1"/>
      <c r="UAG320" s="1"/>
      <c r="UAH320" s="1"/>
      <c r="UAI320" s="1"/>
      <c r="UAJ320" s="1"/>
      <c r="UAK320" s="1"/>
      <c r="UAL320" s="1"/>
      <c r="UAM320" s="1"/>
      <c r="UAN320" s="1"/>
      <c r="UAO320" s="1"/>
      <c r="UAP320" s="1"/>
      <c r="UAQ320" s="1"/>
      <c r="UAR320" s="1"/>
      <c r="UAS320" s="1"/>
      <c r="UAT320" s="1"/>
      <c r="UAU320" s="1"/>
      <c r="UAV320" s="1"/>
      <c r="UAW320" s="1"/>
      <c r="UAX320" s="1"/>
      <c r="UAY320" s="1"/>
      <c r="UAZ320" s="1"/>
      <c r="UBA320" s="1"/>
      <c r="UBB320" s="1"/>
      <c r="UBC320" s="1"/>
      <c r="UBD320" s="1"/>
      <c r="UBE320" s="1"/>
      <c r="UBF320" s="1"/>
      <c r="UBG320" s="1"/>
      <c r="UBH320" s="1"/>
      <c r="UBI320" s="1"/>
      <c r="UBJ320" s="1"/>
      <c r="UBK320" s="1"/>
      <c r="UBL320" s="1"/>
      <c r="UBM320" s="1"/>
      <c r="UBN320" s="1"/>
      <c r="UBO320" s="1"/>
      <c r="UBP320" s="1"/>
      <c r="UBQ320" s="1"/>
      <c r="UBR320" s="1"/>
      <c r="UBS320" s="1"/>
      <c r="UBT320" s="1"/>
      <c r="UBU320" s="1"/>
      <c r="UBV320" s="1"/>
      <c r="UBW320" s="1"/>
      <c r="UBX320" s="1"/>
      <c r="UBY320" s="1"/>
      <c r="UBZ320" s="1"/>
      <c r="UCA320" s="1"/>
      <c r="UCB320" s="1"/>
      <c r="UCC320" s="1"/>
      <c r="UCD320" s="1"/>
      <c r="UCE320" s="1"/>
      <c r="UCF320" s="1"/>
      <c r="UCG320" s="1"/>
      <c r="UCH320" s="1"/>
      <c r="UCI320" s="1"/>
      <c r="UCJ320" s="1"/>
      <c r="UCK320" s="1"/>
      <c r="UCL320" s="1"/>
      <c r="UCM320" s="1"/>
      <c r="UCN320" s="1"/>
      <c r="UCO320" s="1"/>
      <c r="UCP320" s="1"/>
      <c r="UCQ320" s="1"/>
      <c r="UCR320" s="1"/>
      <c r="UCS320" s="1"/>
      <c r="UCT320" s="1"/>
      <c r="UCU320" s="1"/>
      <c r="UCV320" s="1"/>
      <c r="UCW320" s="1"/>
      <c r="UCX320" s="1"/>
      <c r="UCY320" s="1"/>
      <c r="UCZ320" s="1"/>
      <c r="UDA320" s="1"/>
      <c r="UDB320" s="1"/>
      <c r="UDC320" s="1"/>
      <c r="UDD320" s="1"/>
      <c r="UDE320" s="1"/>
      <c r="UDF320" s="1"/>
      <c r="UDG320" s="1"/>
      <c r="UDH320" s="1"/>
      <c r="UDI320" s="1"/>
      <c r="UDJ320" s="1"/>
      <c r="UDK320" s="1"/>
      <c r="UDL320" s="1"/>
      <c r="UDM320" s="1"/>
      <c r="UDN320" s="1"/>
      <c r="UDO320" s="1"/>
      <c r="UDP320" s="1"/>
      <c r="UDQ320" s="1"/>
      <c r="UDR320" s="1"/>
      <c r="UDS320" s="1"/>
      <c r="UDT320" s="1"/>
      <c r="UDU320" s="1"/>
      <c r="UDV320" s="1"/>
      <c r="UDW320" s="1"/>
      <c r="UDX320" s="1"/>
      <c r="UDY320" s="1"/>
      <c r="UDZ320" s="1"/>
      <c r="UEA320" s="1"/>
      <c r="UEB320" s="1"/>
      <c r="UEC320" s="1"/>
      <c r="UED320" s="1"/>
      <c r="UEE320" s="1"/>
      <c r="UEF320" s="1"/>
      <c r="UEG320" s="1"/>
      <c r="UEH320" s="1"/>
      <c r="UEI320" s="1"/>
      <c r="UEJ320" s="1"/>
      <c r="UEK320" s="1"/>
      <c r="UEL320" s="1"/>
      <c r="UEM320" s="1"/>
      <c r="UEN320" s="1"/>
      <c r="UEO320" s="1"/>
      <c r="UEP320" s="1"/>
      <c r="UEQ320" s="1"/>
      <c r="UER320" s="1"/>
      <c r="UES320" s="1"/>
      <c r="UET320" s="1"/>
      <c r="UEU320" s="1"/>
      <c r="UEV320" s="1"/>
      <c r="UEW320" s="1"/>
      <c r="UEX320" s="1"/>
      <c r="UEY320" s="1"/>
      <c r="UEZ320" s="1"/>
      <c r="UFA320" s="1"/>
      <c r="UFB320" s="1"/>
      <c r="UFC320" s="1"/>
      <c r="UFD320" s="1"/>
      <c r="UFE320" s="1"/>
      <c r="UFF320" s="1"/>
      <c r="UFG320" s="1"/>
      <c r="UFH320" s="1"/>
      <c r="UFI320" s="1"/>
      <c r="UFJ320" s="1"/>
      <c r="UFK320" s="1"/>
      <c r="UFL320" s="1"/>
      <c r="UFM320" s="1"/>
      <c r="UFN320" s="1"/>
      <c r="UFO320" s="1"/>
      <c r="UFP320" s="1"/>
      <c r="UFQ320" s="1"/>
      <c r="UFR320" s="1"/>
      <c r="UFS320" s="1"/>
      <c r="UFT320" s="1"/>
      <c r="UFU320" s="1"/>
      <c r="UFV320" s="1"/>
      <c r="UFW320" s="1"/>
      <c r="UFX320" s="1"/>
      <c r="UFY320" s="1"/>
      <c r="UFZ320" s="1"/>
      <c r="UGA320" s="1"/>
      <c r="UGB320" s="1"/>
      <c r="UGC320" s="1"/>
      <c r="UGD320" s="1"/>
      <c r="UGE320" s="1"/>
      <c r="UGF320" s="1"/>
      <c r="UGG320" s="1"/>
      <c r="UGH320" s="1"/>
      <c r="UGI320" s="1"/>
      <c r="UGJ320" s="1"/>
      <c r="UGK320" s="1"/>
      <c r="UGL320" s="1"/>
      <c r="UGM320" s="1"/>
      <c r="UGN320" s="1"/>
      <c r="UGO320" s="1"/>
      <c r="UGP320" s="1"/>
      <c r="UGQ320" s="1"/>
      <c r="UGR320" s="1"/>
      <c r="UGS320" s="1"/>
      <c r="UGT320" s="1"/>
      <c r="UGU320" s="1"/>
      <c r="UGV320" s="1"/>
      <c r="UGW320" s="1"/>
      <c r="UGX320" s="1"/>
      <c r="UGY320" s="1"/>
      <c r="UGZ320" s="1"/>
      <c r="UHA320" s="1"/>
      <c r="UHB320" s="1"/>
      <c r="UHC320" s="1"/>
      <c r="UHD320" s="1"/>
      <c r="UHE320" s="1"/>
      <c r="UHF320" s="1"/>
      <c r="UHG320" s="1"/>
      <c r="UHH320" s="1"/>
      <c r="UHI320" s="1"/>
      <c r="UHJ320" s="1"/>
      <c r="UHK320" s="1"/>
      <c r="UHL320" s="1"/>
      <c r="UHM320" s="1"/>
      <c r="UHN320" s="1"/>
      <c r="UHO320" s="1"/>
      <c r="UHP320" s="1"/>
      <c r="UHQ320" s="1"/>
      <c r="UHR320" s="1"/>
      <c r="UHS320" s="1"/>
      <c r="UHT320" s="1"/>
      <c r="UHU320" s="1"/>
      <c r="UHV320" s="1"/>
      <c r="UHW320" s="1"/>
      <c r="UHX320" s="1"/>
      <c r="UHY320" s="1"/>
      <c r="UHZ320" s="1"/>
      <c r="UIA320" s="1"/>
      <c r="UIB320" s="1"/>
      <c r="UIC320" s="1"/>
      <c r="UID320" s="1"/>
      <c r="UIE320" s="1"/>
      <c r="UIF320" s="1"/>
      <c r="UIG320" s="1"/>
      <c r="UIH320" s="1"/>
      <c r="UII320" s="1"/>
      <c r="UIJ320" s="1"/>
      <c r="UIK320" s="1"/>
      <c r="UIL320" s="1"/>
      <c r="UIM320" s="1"/>
      <c r="UIN320" s="1"/>
      <c r="UIO320" s="1"/>
      <c r="UIP320" s="1"/>
      <c r="UIQ320" s="1"/>
      <c r="UIR320" s="1"/>
      <c r="UIS320" s="1"/>
      <c r="UIT320" s="1"/>
      <c r="UIU320" s="1"/>
      <c r="UIV320" s="1"/>
      <c r="UIW320" s="1"/>
      <c r="UIX320" s="1"/>
      <c r="UIY320" s="1"/>
      <c r="UIZ320" s="1"/>
      <c r="UJA320" s="1"/>
      <c r="UJB320" s="1"/>
      <c r="UJC320" s="1"/>
      <c r="UJD320" s="1"/>
      <c r="UJE320" s="1"/>
      <c r="UJF320" s="1"/>
      <c r="UJG320" s="1"/>
      <c r="UJH320" s="1"/>
      <c r="UJI320" s="1"/>
      <c r="UJJ320" s="1"/>
      <c r="UJK320" s="1"/>
      <c r="UJL320" s="1"/>
      <c r="UJM320" s="1"/>
      <c r="UJN320" s="1"/>
      <c r="UJO320" s="1"/>
      <c r="UJP320" s="1"/>
      <c r="UJQ320" s="1"/>
      <c r="UJR320" s="1"/>
      <c r="UJS320" s="1"/>
      <c r="UJT320" s="1"/>
      <c r="UJU320" s="1"/>
      <c r="UJV320" s="1"/>
      <c r="UJW320" s="1"/>
      <c r="UJX320" s="1"/>
      <c r="UJY320" s="1"/>
      <c r="UJZ320" s="1"/>
      <c r="UKA320" s="1"/>
      <c r="UKB320" s="1"/>
      <c r="UKC320" s="1"/>
      <c r="UKD320" s="1"/>
      <c r="UKE320" s="1"/>
      <c r="UKF320" s="1"/>
      <c r="UKG320" s="1"/>
      <c r="UKH320" s="1"/>
      <c r="UKI320" s="1"/>
      <c r="UKJ320" s="1"/>
      <c r="UKK320" s="1"/>
      <c r="UKL320" s="1"/>
      <c r="UKM320" s="1"/>
      <c r="UKN320" s="1"/>
      <c r="UKO320" s="1"/>
      <c r="UKP320" s="1"/>
      <c r="UKQ320" s="1"/>
      <c r="UKR320" s="1"/>
      <c r="UKS320" s="1"/>
      <c r="UKT320" s="1"/>
      <c r="UKU320" s="1"/>
      <c r="UKV320" s="1"/>
      <c r="UKW320" s="1"/>
      <c r="UKX320" s="1"/>
      <c r="UKY320" s="1"/>
      <c r="UKZ320" s="1"/>
      <c r="ULA320" s="1"/>
      <c r="ULB320" s="1"/>
      <c r="ULC320" s="1"/>
      <c r="ULD320" s="1"/>
      <c r="ULE320" s="1"/>
      <c r="ULF320" s="1"/>
      <c r="ULG320" s="1"/>
      <c r="ULH320" s="1"/>
      <c r="ULI320" s="1"/>
      <c r="ULJ320" s="1"/>
      <c r="ULK320" s="1"/>
      <c r="ULL320" s="1"/>
      <c r="ULM320" s="1"/>
      <c r="ULN320" s="1"/>
      <c r="ULO320" s="1"/>
      <c r="ULP320" s="1"/>
      <c r="ULQ320" s="1"/>
      <c r="ULR320" s="1"/>
      <c r="ULS320" s="1"/>
      <c r="ULT320" s="1"/>
      <c r="ULU320" s="1"/>
      <c r="ULV320" s="1"/>
      <c r="ULW320" s="1"/>
      <c r="ULX320" s="1"/>
      <c r="ULY320" s="1"/>
      <c r="ULZ320" s="1"/>
      <c r="UMA320" s="1"/>
      <c r="UMB320" s="1"/>
      <c r="UMC320" s="1"/>
      <c r="UMD320" s="1"/>
      <c r="UME320" s="1"/>
      <c r="UMF320" s="1"/>
      <c r="UMG320" s="1"/>
      <c r="UMH320" s="1"/>
      <c r="UMI320" s="1"/>
      <c r="UMJ320" s="1"/>
      <c r="UMK320" s="1"/>
      <c r="UML320" s="1"/>
      <c r="UMM320" s="1"/>
      <c r="UMN320" s="1"/>
      <c r="UMO320" s="1"/>
      <c r="UMP320" s="1"/>
      <c r="UMQ320" s="1"/>
      <c r="UMR320" s="1"/>
      <c r="UMS320" s="1"/>
      <c r="UMT320" s="1"/>
      <c r="UMU320" s="1"/>
      <c r="UMV320" s="1"/>
      <c r="UMW320" s="1"/>
      <c r="UMX320" s="1"/>
      <c r="UMY320" s="1"/>
      <c r="UMZ320" s="1"/>
      <c r="UNA320" s="1"/>
      <c r="UNB320" s="1"/>
      <c r="UNC320" s="1"/>
      <c r="UND320" s="1"/>
      <c r="UNE320" s="1"/>
      <c r="UNF320" s="1"/>
      <c r="UNG320" s="1"/>
      <c r="UNH320" s="1"/>
      <c r="UNI320" s="1"/>
      <c r="UNJ320" s="1"/>
      <c r="UNK320" s="1"/>
      <c r="UNL320" s="1"/>
      <c r="UNM320" s="1"/>
      <c r="UNN320" s="1"/>
      <c r="UNO320" s="1"/>
      <c r="UNP320" s="1"/>
      <c r="UNQ320" s="1"/>
      <c r="UNR320" s="1"/>
      <c r="UNS320" s="1"/>
      <c r="UNT320" s="1"/>
      <c r="UNU320" s="1"/>
      <c r="UNV320" s="1"/>
      <c r="UNW320" s="1"/>
      <c r="UNX320" s="1"/>
      <c r="UNY320" s="1"/>
      <c r="UNZ320" s="1"/>
      <c r="UOA320" s="1"/>
      <c r="UOB320" s="1"/>
      <c r="UOC320" s="1"/>
      <c r="UOD320" s="1"/>
      <c r="UOE320" s="1"/>
      <c r="UOF320" s="1"/>
      <c r="UOG320" s="1"/>
      <c r="UOH320" s="1"/>
      <c r="UOI320" s="1"/>
      <c r="UOJ320" s="1"/>
      <c r="UOK320" s="1"/>
      <c r="UOL320" s="1"/>
      <c r="UOM320" s="1"/>
      <c r="UON320" s="1"/>
      <c r="UOO320" s="1"/>
      <c r="UOP320" s="1"/>
      <c r="UOQ320" s="1"/>
      <c r="UOR320" s="1"/>
      <c r="UOS320" s="1"/>
      <c r="UOT320" s="1"/>
      <c r="UOU320" s="1"/>
      <c r="UOV320" s="1"/>
      <c r="UOW320" s="1"/>
      <c r="UOX320" s="1"/>
      <c r="UOY320" s="1"/>
      <c r="UOZ320" s="1"/>
      <c r="UPA320" s="1"/>
      <c r="UPB320" s="1"/>
      <c r="UPC320" s="1"/>
      <c r="UPD320" s="1"/>
      <c r="UPE320" s="1"/>
      <c r="UPF320" s="1"/>
      <c r="UPG320" s="1"/>
      <c r="UPH320" s="1"/>
      <c r="UPI320" s="1"/>
      <c r="UPJ320" s="1"/>
      <c r="UPK320" s="1"/>
      <c r="UPL320" s="1"/>
      <c r="UPM320" s="1"/>
      <c r="UPN320" s="1"/>
      <c r="UPO320" s="1"/>
      <c r="UPP320" s="1"/>
      <c r="UPQ320" s="1"/>
      <c r="UPR320" s="1"/>
      <c r="UPS320" s="1"/>
      <c r="UPT320" s="1"/>
      <c r="UPU320" s="1"/>
      <c r="UPV320" s="1"/>
      <c r="UPW320" s="1"/>
      <c r="UPX320" s="1"/>
      <c r="UPY320" s="1"/>
      <c r="UPZ320" s="1"/>
      <c r="UQA320" s="1"/>
      <c r="UQB320" s="1"/>
      <c r="UQC320" s="1"/>
      <c r="UQD320" s="1"/>
      <c r="UQE320" s="1"/>
      <c r="UQF320" s="1"/>
      <c r="UQG320" s="1"/>
      <c r="UQH320" s="1"/>
      <c r="UQI320" s="1"/>
      <c r="UQJ320" s="1"/>
      <c r="UQK320" s="1"/>
      <c r="UQL320" s="1"/>
      <c r="UQM320" s="1"/>
      <c r="UQN320" s="1"/>
      <c r="UQO320" s="1"/>
      <c r="UQP320" s="1"/>
      <c r="UQQ320" s="1"/>
      <c r="UQR320" s="1"/>
      <c r="UQS320" s="1"/>
      <c r="UQT320" s="1"/>
      <c r="UQU320" s="1"/>
      <c r="UQV320" s="1"/>
      <c r="UQW320" s="1"/>
      <c r="UQX320" s="1"/>
      <c r="UQY320" s="1"/>
      <c r="UQZ320" s="1"/>
      <c r="URA320" s="1"/>
      <c r="URB320" s="1"/>
      <c r="URC320" s="1"/>
      <c r="URD320" s="1"/>
      <c r="URE320" s="1"/>
      <c r="URF320" s="1"/>
      <c r="URG320" s="1"/>
      <c r="URH320" s="1"/>
      <c r="URI320" s="1"/>
      <c r="URJ320" s="1"/>
      <c r="URK320" s="1"/>
      <c r="URL320" s="1"/>
      <c r="URM320" s="1"/>
      <c r="URN320" s="1"/>
      <c r="URO320" s="1"/>
      <c r="URP320" s="1"/>
      <c r="URQ320" s="1"/>
      <c r="URR320" s="1"/>
      <c r="URS320" s="1"/>
      <c r="URT320" s="1"/>
      <c r="URU320" s="1"/>
      <c r="URV320" s="1"/>
      <c r="URW320" s="1"/>
      <c r="URX320" s="1"/>
      <c r="URY320" s="1"/>
      <c r="URZ320" s="1"/>
      <c r="USA320" s="1"/>
      <c r="USB320" s="1"/>
      <c r="USC320" s="1"/>
      <c r="USD320" s="1"/>
      <c r="USE320" s="1"/>
      <c r="USF320" s="1"/>
      <c r="USG320" s="1"/>
      <c r="USH320" s="1"/>
      <c r="USI320" s="1"/>
      <c r="USJ320" s="1"/>
      <c r="USK320" s="1"/>
      <c r="USL320" s="1"/>
      <c r="USM320" s="1"/>
      <c r="USN320" s="1"/>
      <c r="USO320" s="1"/>
      <c r="USP320" s="1"/>
      <c r="USQ320" s="1"/>
      <c r="USR320" s="1"/>
      <c r="USS320" s="1"/>
      <c r="UST320" s="1"/>
      <c r="USU320" s="1"/>
      <c r="USV320" s="1"/>
      <c r="USW320" s="1"/>
      <c r="USX320" s="1"/>
      <c r="USY320" s="1"/>
      <c r="USZ320" s="1"/>
      <c r="UTA320" s="1"/>
      <c r="UTB320" s="1"/>
      <c r="UTC320" s="1"/>
      <c r="UTD320" s="1"/>
      <c r="UTE320" s="1"/>
      <c r="UTF320" s="1"/>
      <c r="UTG320" s="1"/>
      <c r="UTH320" s="1"/>
      <c r="UTI320" s="1"/>
      <c r="UTJ320" s="1"/>
      <c r="UTK320" s="1"/>
      <c r="UTL320" s="1"/>
      <c r="UTM320" s="1"/>
      <c r="UTN320" s="1"/>
      <c r="UTO320" s="1"/>
      <c r="UTP320" s="1"/>
      <c r="UTQ320" s="1"/>
      <c r="UTR320" s="1"/>
      <c r="UTS320" s="1"/>
      <c r="UTT320" s="1"/>
      <c r="UTU320" s="1"/>
      <c r="UTV320" s="1"/>
      <c r="UTW320" s="1"/>
      <c r="UTX320" s="1"/>
      <c r="UTY320" s="1"/>
      <c r="UTZ320" s="1"/>
      <c r="UUA320" s="1"/>
      <c r="UUB320" s="1"/>
      <c r="UUC320" s="1"/>
      <c r="UUD320" s="1"/>
      <c r="UUE320" s="1"/>
      <c r="UUF320" s="1"/>
      <c r="UUG320" s="1"/>
      <c r="UUH320" s="1"/>
      <c r="UUI320" s="1"/>
      <c r="UUJ320" s="1"/>
      <c r="UUK320" s="1"/>
      <c r="UUL320" s="1"/>
      <c r="UUM320" s="1"/>
      <c r="UUN320" s="1"/>
      <c r="UUO320" s="1"/>
      <c r="UUP320" s="1"/>
      <c r="UUQ320" s="1"/>
      <c r="UUR320" s="1"/>
      <c r="UUS320" s="1"/>
      <c r="UUT320" s="1"/>
      <c r="UUU320" s="1"/>
      <c r="UUV320" s="1"/>
      <c r="UUW320" s="1"/>
      <c r="UUX320" s="1"/>
      <c r="UUY320" s="1"/>
      <c r="UUZ320" s="1"/>
      <c r="UVA320" s="1"/>
      <c r="UVB320" s="1"/>
      <c r="UVC320" s="1"/>
      <c r="UVD320" s="1"/>
      <c r="UVE320" s="1"/>
      <c r="UVF320" s="1"/>
      <c r="UVG320" s="1"/>
      <c r="UVH320" s="1"/>
      <c r="UVI320" s="1"/>
      <c r="UVJ320" s="1"/>
      <c r="UVK320" s="1"/>
      <c r="UVL320" s="1"/>
      <c r="UVM320" s="1"/>
      <c r="UVN320" s="1"/>
      <c r="UVO320" s="1"/>
      <c r="UVP320" s="1"/>
      <c r="UVQ320" s="1"/>
      <c r="UVR320" s="1"/>
      <c r="UVS320" s="1"/>
      <c r="UVT320" s="1"/>
      <c r="UVU320" s="1"/>
      <c r="UVV320" s="1"/>
      <c r="UVW320" s="1"/>
      <c r="UVX320" s="1"/>
      <c r="UVY320" s="1"/>
      <c r="UVZ320" s="1"/>
      <c r="UWA320" s="1"/>
      <c r="UWB320" s="1"/>
      <c r="UWC320" s="1"/>
      <c r="UWD320" s="1"/>
      <c r="UWE320" s="1"/>
      <c r="UWF320" s="1"/>
      <c r="UWG320" s="1"/>
      <c r="UWH320" s="1"/>
      <c r="UWI320" s="1"/>
      <c r="UWJ320" s="1"/>
      <c r="UWK320" s="1"/>
      <c r="UWL320" s="1"/>
      <c r="UWM320" s="1"/>
      <c r="UWN320" s="1"/>
      <c r="UWO320" s="1"/>
      <c r="UWP320" s="1"/>
      <c r="UWQ320" s="1"/>
      <c r="UWR320" s="1"/>
      <c r="UWS320" s="1"/>
      <c r="UWT320" s="1"/>
      <c r="UWU320" s="1"/>
      <c r="UWV320" s="1"/>
      <c r="UWW320" s="1"/>
      <c r="UWX320" s="1"/>
      <c r="UWY320" s="1"/>
      <c r="UWZ320" s="1"/>
      <c r="UXA320" s="1"/>
      <c r="UXB320" s="1"/>
      <c r="UXC320" s="1"/>
      <c r="UXD320" s="1"/>
      <c r="UXE320" s="1"/>
      <c r="UXF320" s="1"/>
      <c r="UXG320" s="1"/>
      <c r="UXH320" s="1"/>
      <c r="UXI320" s="1"/>
      <c r="UXJ320" s="1"/>
      <c r="UXK320" s="1"/>
      <c r="UXL320" s="1"/>
      <c r="UXM320" s="1"/>
      <c r="UXN320" s="1"/>
      <c r="UXO320" s="1"/>
      <c r="UXP320" s="1"/>
      <c r="UXQ320" s="1"/>
      <c r="UXR320" s="1"/>
      <c r="UXS320" s="1"/>
      <c r="UXT320" s="1"/>
      <c r="UXU320" s="1"/>
      <c r="UXV320" s="1"/>
      <c r="UXW320" s="1"/>
      <c r="UXX320" s="1"/>
      <c r="UXY320" s="1"/>
      <c r="UXZ320" s="1"/>
      <c r="UYA320" s="1"/>
      <c r="UYB320" s="1"/>
      <c r="UYC320" s="1"/>
      <c r="UYD320" s="1"/>
      <c r="UYE320" s="1"/>
      <c r="UYF320" s="1"/>
      <c r="UYG320" s="1"/>
      <c r="UYH320" s="1"/>
      <c r="UYI320" s="1"/>
      <c r="UYJ320" s="1"/>
      <c r="UYK320" s="1"/>
      <c r="UYL320" s="1"/>
      <c r="UYM320" s="1"/>
      <c r="UYN320" s="1"/>
      <c r="UYO320" s="1"/>
      <c r="UYP320" s="1"/>
      <c r="UYQ320" s="1"/>
      <c r="UYR320" s="1"/>
      <c r="UYS320" s="1"/>
      <c r="UYT320" s="1"/>
      <c r="UYU320" s="1"/>
      <c r="UYV320" s="1"/>
      <c r="UYW320" s="1"/>
      <c r="UYX320" s="1"/>
      <c r="UYY320" s="1"/>
      <c r="UYZ320" s="1"/>
      <c r="UZA320" s="1"/>
      <c r="UZB320" s="1"/>
      <c r="UZC320" s="1"/>
      <c r="UZD320" s="1"/>
      <c r="UZE320" s="1"/>
      <c r="UZF320" s="1"/>
      <c r="UZG320" s="1"/>
      <c r="UZH320" s="1"/>
      <c r="UZI320" s="1"/>
      <c r="UZJ320" s="1"/>
      <c r="UZK320" s="1"/>
      <c r="UZL320" s="1"/>
      <c r="UZM320" s="1"/>
      <c r="UZN320" s="1"/>
      <c r="UZO320" s="1"/>
      <c r="UZP320" s="1"/>
      <c r="UZQ320" s="1"/>
      <c r="UZR320" s="1"/>
      <c r="UZS320" s="1"/>
      <c r="UZT320" s="1"/>
      <c r="UZU320" s="1"/>
      <c r="UZV320" s="1"/>
      <c r="UZW320" s="1"/>
      <c r="UZX320" s="1"/>
      <c r="UZY320" s="1"/>
      <c r="UZZ320" s="1"/>
      <c r="VAA320" s="1"/>
      <c r="VAB320" s="1"/>
      <c r="VAC320" s="1"/>
      <c r="VAD320" s="1"/>
      <c r="VAE320" s="1"/>
      <c r="VAF320" s="1"/>
      <c r="VAG320" s="1"/>
      <c r="VAH320" s="1"/>
      <c r="VAI320" s="1"/>
      <c r="VAJ320" s="1"/>
      <c r="VAK320" s="1"/>
      <c r="VAL320" s="1"/>
      <c r="VAM320" s="1"/>
      <c r="VAN320" s="1"/>
      <c r="VAO320" s="1"/>
      <c r="VAP320" s="1"/>
      <c r="VAQ320" s="1"/>
      <c r="VAR320" s="1"/>
      <c r="VAS320" s="1"/>
      <c r="VAT320" s="1"/>
      <c r="VAU320" s="1"/>
      <c r="VAV320" s="1"/>
      <c r="VAW320" s="1"/>
      <c r="VAX320" s="1"/>
      <c r="VAY320" s="1"/>
      <c r="VAZ320" s="1"/>
      <c r="VBA320" s="1"/>
      <c r="VBB320" s="1"/>
      <c r="VBC320" s="1"/>
      <c r="VBD320" s="1"/>
      <c r="VBE320" s="1"/>
      <c r="VBF320" s="1"/>
      <c r="VBG320" s="1"/>
      <c r="VBH320" s="1"/>
      <c r="VBI320" s="1"/>
      <c r="VBJ320" s="1"/>
      <c r="VBK320" s="1"/>
      <c r="VBL320" s="1"/>
      <c r="VBM320" s="1"/>
      <c r="VBN320" s="1"/>
      <c r="VBO320" s="1"/>
      <c r="VBP320" s="1"/>
      <c r="VBQ320" s="1"/>
      <c r="VBR320" s="1"/>
      <c r="VBS320" s="1"/>
      <c r="VBT320" s="1"/>
      <c r="VBU320" s="1"/>
      <c r="VBV320" s="1"/>
      <c r="VBW320" s="1"/>
      <c r="VBX320" s="1"/>
      <c r="VBY320" s="1"/>
      <c r="VBZ320" s="1"/>
      <c r="VCA320" s="1"/>
      <c r="VCB320" s="1"/>
      <c r="VCC320" s="1"/>
      <c r="VCD320" s="1"/>
      <c r="VCE320" s="1"/>
      <c r="VCF320" s="1"/>
      <c r="VCG320" s="1"/>
      <c r="VCH320" s="1"/>
      <c r="VCI320" s="1"/>
      <c r="VCJ320" s="1"/>
      <c r="VCK320" s="1"/>
      <c r="VCL320" s="1"/>
      <c r="VCM320" s="1"/>
      <c r="VCN320" s="1"/>
      <c r="VCO320" s="1"/>
      <c r="VCP320" s="1"/>
      <c r="VCQ320" s="1"/>
      <c r="VCR320" s="1"/>
      <c r="VCS320" s="1"/>
      <c r="VCT320" s="1"/>
      <c r="VCU320" s="1"/>
      <c r="VCV320" s="1"/>
      <c r="VCW320" s="1"/>
      <c r="VCX320" s="1"/>
      <c r="VCY320" s="1"/>
      <c r="VCZ320" s="1"/>
      <c r="VDA320" s="1"/>
      <c r="VDB320" s="1"/>
      <c r="VDC320" s="1"/>
      <c r="VDD320" s="1"/>
      <c r="VDE320" s="1"/>
      <c r="VDF320" s="1"/>
      <c r="VDG320" s="1"/>
      <c r="VDH320" s="1"/>
      <c r="VDI320" s="1"/>
      <c r="VDJ320" s="1"/>
      <c r="VDK320" s="1"/>
      <c r="VDL320" s="1"/>
      <c r="VDM320" s="1"/>
      <c r="VDN320" s="1"/>
      <c r="VDO320" s="1"/>
      <c r="VDP320" s="1"/>
      <c r="VDQ320" s="1"/>
      <c r="VDR320" s="1"/>
      <c r="VDS320" s="1"/>
      <c r="VDT320" s="1"/>
      <c r="VDU320" s="1"/>
      <c r="VDV320" s="1"/>
      <c r="VDW320" s="1"/>
      <c r="VDX320" s="1"/>
      <c r="VDY320" s="1"/>
      <c r="VDZ320" s="1"/>
      <c r="VEA320" s="1"/>
      <c r="VEB320" s="1"/>
      <c r="VEC320" s="1"/>
      <c r="VED320" s="1"/>
      <c r="VEE320" s="1"/>
      <c r="VEF320" s="1"/>
      <c r="VEG320" s="1"/>
      <c r="VEH320" s="1"/>
      <c r="VEI320" s="1"/>
      <c r="VEJ320" s="1"/>
      <c r="VEK320" s="1"/>
      <c r="VEL320" s="1"/>
      <c r="VEM320" s="1"/>
      <c r="VEN320" s="1"/>
      <c r="VEO320" s="1"/>
      <c r="VEP320" s="1"/>
      <c r="VEQ320" s="1"/>
      <c r="VER320" s="1"/>
      <c r="VES320" s="1"/>
      <c r="VET320" s="1"/>
      <c r="VEU320" s="1"/>
      <c r="VEV320" s="1"/>
      <c r="VEW320" s="1"/>
      <c r="VEX320" s="1"/>
      <c r="VEY320" s="1"/>
      <c r="VEZ320" s="1"/>
      <c r="VFA320" s="1"/>
      <c r="VFB320" s="1"/>
      <c r="VFC320" s="1"/>
      <c r="VFD320" s="1"/>
      <c r="VFE320" s="1"/>
      <c r="VFF320" s="1"/>
      <c r="VFG320" s="1"/>
      <c r="VFH320" s="1"/>
      <c r="VFI320" s="1"/>
      <c r="VFJ320" s="1"/>
      <c r="VFK320" s="1"/>
      <c r="VFL320" s="1"/>
      <c r="VFM320" s="1"/>
      <c r="VFN320" s="1"/>
      <c r="VFO320" s="1"/>
      <c r="VFP320" s="1"/>
      <c r="VFQ320" s="1"/>
      <c r="VFR320" s="1"/>
      <c r="VFS320" s="1"/>
      <c r="VFT320" s="1"/>
      <c r="VFU320" s="1"/>
      <c r="VFV320" s="1"/>
      <c r="VFW320" s="1"/>
      <c r="VFX320" s="1"/>
      <c r="VFY320" s="1"/>
      <c r="VFZ320" s="1"/>
      <c r="VGA320" s="1"/>
      <c r="VGB320" s="1"/>
      <c r="VGC320" s="1"/>
      <c r="VGD320" s="1"/>
      <c r="VGE320" s="1"/>
      <c r="VGF320" s="1"/>
      <c r="VGG320" s="1"/>
      <c r="VGH320" s="1"/>
      <c r="VGI320" s="1"/>
      <c r="VGJ320" s="1"/>
      <c r="VGK320" s="1"/>
      <c r="VGL320" s="1"/>
      <c r="VGM320" s="1"/>
      <c r="VGN320" s="1"/>
      <c r="VGO320" s="1"/>
      <c r="VGP320" s="1"/>
      <c r="VGQ320" s="1"/>
      <c r="VGR320" s="1"/>
      <c r="VGS320" s="1"/>
      <c r="VGT320" s="1"/>
      <c r="VGU320" s="1"/>
      <c r="VGV320" s="1"/>
      <c r="VGW320" s="1"/>
      <c r="VGX320" s="1"/>
    </row>
    <row r="321" spans="1:15078" s="66" customForma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  <c r="IX321" s="1"/>
      <c r="IY321" s="1"/>
      <c r="IZ321" s="1"/>
      <c r="JA321" s="1"/>
      <c r="JB321" s="1"/>
      <c r="JC321" s="1"/>
      <c r="JD321" s="1"/>
      <c r="JE321" s="1"/>
      <c r="JF321" s="1"/>
      <c r="JG321" s="1"/>
      <c r="JH321" s="1"/>
      <c r="JI321" s="1"/>
      <c r="JJ321" s="1"/>
      <c r="JK321" s="1"/>
      <c r="JL321" s="1"/>
      <c r="JM321" s="1"/>
      <c r="JN321" s="1"/>
      <c r="JO321" s="1"/>
      <c r="JP321" s="1"/>
      <c r="JQ321" s="1"/>
      <c r="JR321" s="1"/>
      <c r="JS321" s="1"/>
      <c r="JT321" s="1"/>
      <c r="JU321" s="1"/>
      <c r="JV321" s="1"/>
      <c r="JW321" s="1"/>
      <c r="JX321" s="1"/>
      <c r="JY321" s="1"/>
      <c r="JZ321" s="1"/>
      <c r="KA321" s="1"/>
      <c r="KB321" s="1"/>
      <c r="KC321" s="1"/>
      <c r="KD321" s="1"/>
      <c r="KE321" s="1"/>
      <c r="KF321" s="1"/>
      <c r="KG321" s="1"/>
      <c r="KH321" s="1"/>
      <c r="KI321" s="1"/>
      <c r="KJ321" s="1"/>
      <c r="KK321" s="1"/>
      <c r="KL321" s="1"/>
      <c r="KM321" s="1"/>
      <c r="KN321" s="1"/>
      <c r="KO321" s="1"/>
      <c r="KP321" s="1"/>
      <c r="KQ321" s="1"/>
      <c r="KR321" s="1"/>
      <c r="KS321" s="1"/>
      <c r="KT321" s="1"/>
      <c r="KU321" s="1"/>
      <c r="KV321" s="1"/>
      <c r="KW321" s="1"/>
      <c r="KX321" s="1"/>
      <c r="KY321" s="1"/>
      <c r="KZ321" s="1"/>
      <c r="LA321" s="1"/>
      <c r="LB321" s="1"/>
      <c r="LC321" s="1"/>
      <c r="LD321" s="1"/>
      <c r="LE321" s="1"/>
      <c r="LF321" s="1"/>
      <c r="LG321" s="1"/>
      <c r="LH321" s="1"/>
      <c r="LI321" s="1"/>
      <c r="LJ321" s="1"/>
      <c r="LK321" s="1"/>
      <c r="LL321" s="1"/>
      <c r="LM321" s="1"/>
      <c r="LN321" s="1"/>
      <c r="LO321" s="1"/>
      <c r="LP321" s="1"/>
      <c r="LQ321" s="1"/>
      <c r="LR321" s="1"/>
      <c r="LS321" s="1"/>
      <c r="LT321" s="1"/>
      <c r="LU321" s="1"/>
      <c r="LV321" s="1"/>
      <c r="LW321" s="1"/>
      <c r="LX321" s="1"/>
      <c r="LY321" s="1"/>
      <c r="LZ321" s="1"/>
      <c r="MA321" s="1"/>
      <c r="MB321" s="1"/>
      <c r="MC321" s="1"/>
      <c r="MD321" s="1"/>
      <c r="ME321" s="1"/>
      <c r="MF321" s="1"/>
      <c r="MG321" s="1"/>
      <c r="MH321" s="1"/>
      <c r="MI321" s="1"/>
      <c r="MJ321" s="1"/>
      <c r="MK321" s="1"/>
      <c r="ML321" s="1"/>
      <c r="MM321" s="1"/>
      <c r="MN321" s="1"/>
      <c r="MO321" s="1"/>
      <c r="MP321" s="1"/>
      <c r="MQ321" s="1"/>
      <c r="MR321" s="1"/>
      <c r="MS321" s="1"/>
      <c r="MT321" s="1"/>
      <c r="MU321" s="1"/>
      <c r="MV321" s="1"/>
      <c r="MW321" s="1"/>
      <c r="MX321" s="1"/>
      <c r="MY321" s="1"/>
      <c r="MZ321" s="1"/>
      <c r="NA321" s="1"/>
      <c r="NB321" s="1"/>
      <c r="NC321" s="1"/>
      <c r="ND321" s="1"/>
      <c r="NE321" s="1"/>
      <c r="NF321" s="1"/>
      <c r="NG321" s="1"/>
      <c r="NH321" s="1"/>
      <c r="NI321" s="1"/>
      <c r="NJ321" s="1"/>
      <c r="NK321" s="1"/>
      <c r="NL321" s="1"/>
      <c r="NM321" s="1"/>
      <c r="NN321" s="1"/>
      <c r="NO321" s="1"/>
      <c r="NP321" s="1"/>
      <c r="NQ321" s="1"/>
      <c r="NR321" s="1"/>
      <c r="NS321" s="1"/>
      <c r="NT321" s="1"/>
      <c r="NU321" s="1"/>
      <c r="NV321" s="1"/>
      <c r="NW321" s="1"/>
      <c r="NX321" s="1"/>
      <c r="NY321" s="1"/>
      <c r="NZ321" s="1"/>
      <c r="OA321" s="1"/>
      <c r="OB321" s="1"/>
      <c r="OC321" s="1"/>
      <c r="OD321" s="1"/>
      <c r="OE321" s="1"/>
      <c r="OF321" s="1"/>
      <c r="OG321" s="1"/>
      <c r="OH321" s="1"/>
      <c r="OI321" s="1"/>
      <c r="OJ321" s="1"/>
      <c r="OK321" s="1"/>
      <c r="OL321" s="1"/>
      <c r="OM321" s="1"/>
      <c r="ON321" s="1"/>
      <c r="OO321" s="1"/>
      <c r="OP321" s="1"/>
      <c r="OQ321" s="1"/>
      <c r="OR321" s="1"/>
      <c r="OS321" s="1"/>
      <c r="OT321" s="1"/>
      <c r="OU321" s="1"/>
      <c r="OV321" s="1"/>
      <c r="OW321" s="1"/>
      <c r="OX321" s="1"/>
      <c r="OY321" s="1"/>
      <c r="OZ321" s="1"/>
      <c r="PA321" s="1"/>
      <c r="PB321" s="1"/>
      <c r="PC321" s="1"/>
      <c r="PD321" s="1"/>
      <c r="PE321" s="1"/>
      <c r="PF321" s="1"/>
      <c r="PG321" s="1"/>
      <c r="PH321" s="1"/>
      <c r="PI321" s="1"/>
      <c r="PJ321" s="1"/>
      <c r="PK321" s="1"/>
      <c r="PL321" s="1"/>
      <c r="PM321" s="1"/>
      <c r="PN321" s="1"/>
      <c r="PO321" s="1"/>
      <c r="PP321" s="1"/>
      <c r="PQ321" s="1"/>
      <c r="PR321" s="1"/>
      <c r="PS321" s="1"/>
      <c r="PT321" s="1"/>
      <c r="PU321" s="1"/>
      <c r="PV321" s="1"/>
      <c r="PW321" s="1"/>
      <c r="PX321" s="1"/>
      <c r="PY321" s="1"/>
      <c r="PZ321" s="1"/>
      <c r="QA321" s="1"/>
      <c r="QB321" s="1"/>
      <c r="QC321" s="1"/>
      <c r="QD321" s="1"/>
      <c r="QE321" s="1"/>
      <c r="QF321" s="1"/>
      <c r="QG321" s="1"/>
      <c r="QH321" s="1"/>
      <c r="QI321" s="1"/>
      <c r="QJ321" s="1"/>
      <c r="QK321" s="1"/>
      <c r="QL321" s="1"/>
      <c r="QM321" s="1"/>
      <c r="QN321" s="1"/>
      <c r="QO321" s="1"/>
      <c r="QP321" s="1"/>
      <c r="QQ321" s="1"/>
      <c r="QR321" s="1"/>
      <c r="QS321" s="1"/>
      <c r="QT321" s="1"/>
      <c r="QU321" s="1"/>
      <c r="QV321" s="1"/>
      <c r="QW321" s="1"/>
      <c r="QX321" s="1"/>
      <c r="QY321" s="1"/>
      <c r="QZ321" s="1"/>
      <c r="RA321" s="1"/>
      <c r="RB321" s="1"/>
      <c r="RC321" s="1"/>
      <c r="RD321" s="1"/>
      <c r="RE321" s="1"/>
      <c r="RF321" s="1"/>
      <c r="RG321" s="1"/>
      <c r="RH321" s="1"/>
      <c r="RI321" s="1"/>
      <c r="RJ321" s="1"/>
      <c r="RK321" s="1"/>
      <c r="RL321" s="1"/>
      <c r="RM321" s="1"/>
      <c r="RN321" s="1"/>
      <c r="RO321" s="1"/>
      <c r="RP321" s="1"/>
      <c r="RQ321" s="1"/>
      <c r="RR321" s="1"/>
      <c r="RS321" s="1"/>
      <c r="RT321" s="1"/>
      <c r="RU321" s="1"/>
      <c r="RV321" s="1"/>
      <c r="RW321" s="1"/>
      <c r="RX321" s="1"/>
      <c r="RY321" s="1"/>
      <c r="RZ321" s="1"/>
      <c r="SA321" s="1"/>
      <c r="SB321" s="1"/>
      <c r="SC321" s="1"/>
      <c r="SD321" s="1"/>
      <c r="SE321" s="1"/>
      <c r="SF321" s="1"/>
      <c r="SG321" s="1"/>
      <c r="SH321" s="1"/>
      <c r="SI321" s="1"/>
      <c r="SJ321" s="1"/>
      <c r="SK321" s="1"/>
      <c r="SL321" s="1"/>
      <c r="SM321" s="1"/>
      <c r="SN321" s="1"/>
      <c r="SO321" s="1"/>
      <c r="SP321" s="1"/>
      <c r="SQ321" s="1"/>
      <c r="SR321" s="1"/>
      <c r="SS321" s="1"/>
      <c r="ST321" s="1"/>
      <c r="SU321" s="1"/>
      <c r="SV321" s="1"/>
      <c r="SW321" s="1"/>
      <c r="SX321" s="1"/>
      <c r="SY321" s="1"/>
      <c r="SZ321" s="1"/>
      <c r="TA321" s="1"/>
      <c r="TB321" s="1"/>
      <c r="TC321" s="1"/>
      <c r="TD321" s="1"/>
      <c r="TE321" s="1"/>
      <c r="TF321" s="1"/>
      <c r="TG321" s="1"/>
      <c r="TH321" s="1"/>
      <c r="TI321" s="1"/>
      <c r="TJ321" s="1"/>
      <c r="TK321" s="1"/>
      <c r="TL321" s="1"/>
      <c r="TM321" s="1"/>
      <c r="TN321" s="1"/>
      <c r="TO321" s="1"/>
      <c r="TP321" s="1"/>
      <c r="TQ321" s="1"/>
      <c r="TR321" s="1"/>
      <c r="TS321" s="1"/>
      <c r="TT321" s="1"/>
      <c r="TU321" s="1"/>
      <c r="TV321" s="1"/>
      <c r="TW321" s="1"/>
      <c r="TX321" s="1"/>
      <c r="TY321" s="1"/>
      <c r="TZ321" s="1"/>
      <c r="UA321" s="1"/>
      <c r="UB321" s="1"/>
      <c r="UC321" s="1"/>
      <c r="UD321" s="1"/>
      <c r="UE321" s="1"/>
      <c r="UF321" s="1"/>
      <c r="UG321" s="1"/>
      <c r="UH321" s="1"/>
      <c r="UI321" s="1"/>
      <c r="UJ321" s="1"/>
      <c r="UK321" s="1"/>
      <c r="UL321" s="1"/>
      <c r="UM321" s="1"/>
      <c r="UN321" s="1"/>
      <c r="UO321" s="1"/>
      <c r="UP321" s="1"/>
      <c r="UQ321" s="1"/>
      <c r="UR321" s="1"/>
      <c r="US321" s="1"/>
      <c r="UT321" s="1"/>
      <c r="UU321" s="1"/>
      <c r="UV321" s="1"/>
      <c r="UW321" s="1"/>
      <c r="UX321" s="1"/>
      <c r="UY321" s="1"/>
      <c r="UZ321" s="1"/>
      <c r="VA321" s="1"/>
      <c r="VB321" s="1"/>
      <c r="VC321" s="1"/>
      <c r="VD321" s="1"/>
      <c r="VE321" s="1"/>
      <c r="VF321" s="1"/>
      <c r="VG321" s="1"/>
      <c r="VH321" s="1"/>
      <c r="VI321" s="1"/>
      <c r="VJ321" s="1"/>
      <c r="VK321" s="1"/>
      <c r="VL321" s="1"/>
      <c r="VM321" s="1"/>
      <c r="VN321" s="1"/>
      <c r="VO321" s="1"/>
      <c r="VP321" s="1"/>
      <c r="VQ321" s="1"/>
      <c r="VR321" s="1"/>
      <c r="VS321" s="1"/>
      <c r="VT321" s="1"/>
      <c r="VU321" s="1"/>
      <c r="VV321" s="1"/>
      <c r="VW321" s="1"/>
      <c r="VX321" s="1"/>
      <c r="VY321" s="1"/>
      <c r="VZ321" s="1"/>
      <c r="WA321" s="1"/>
      <c r="WB321" s="1"/>
      <c r="WC321" s="1"/>
      <c r="WD321" s="1"/>
      <c r="WE321" s="1"/>
      <c r="WF321" s="1"/>
      <c r="WG321" s="1"/>
      <c r="WH321" s="1"/>
      <c r="WI321" s="1"/>
      <c r="WJ321" s="1"/>
      <c r="WK321" s="1"/>
      <c r="WL321" s="1"/>
      <c r="WM321" s="1"/>
      <c r="WN321" s="1"/>
      <c r="WO321" s="1"/>
      <c r="WP321" s="1"/>
      <c r="WQ321" s="1"/>
      <c r="WR321" s="1"/>
      <c r="WS321" s="1"/>
      <c r="WT321" s="1"/>
      <c r="WU321" s="1"/>
      <c r="WV321" s="1"/>
      <c r="WW321" s="1"/>
      <c r="WX321" s="1"/>
      <c r="WY321" s="1"/>
      <c r="WZ321" s="1"/>
      <c r="XA321" s="1"/>
      <c r="XB321" s="1"/>
      <c r="XC321" s="1"/>
      <c r="XD321" s="1"/>
      <c r="XE321" s="1"/>
      <c r="XF321" s="1"/>
      <c r="XG321" s="1"/>
      <c r="XH321" s="1"/>
      <c r="XI321" s="1"/>
      <c r="XJ321" s="1"/>
      <c r="XK321" s="1"/>
      <c r="XL321" s="1"/>
      <c r="XM321" s="1"/>
      <c r="XN321" s="1"/>
      <c r="XO321" s="1"/>
      <c r="XP321" s="1"/>
      <c r="XQ321" s="1"/>
      <c r="XR321" s="1"/>
      <c r="XS321" s="1"/>
      <c r="XT321" s="1"/>
      <c r="XU321" s="1"/>
      <c r="XV321" s="1"/>
      <c r="XW321" s="1"/>
      <c r="XX321" s="1"/>
      <c r="XY321" s="1"/>
      <c r="XZ321" s="1"/>
      <c r="YA321" s="1"/>
      <c r="YB321" s="1"/>
      <c r="YC321" s="1"/>
      <c r="YD321" s="1"/>
      <c r="YE321" s="1"/>
      <c r="YF321" s="1"/>
      <c r="YG321" s="1"/>
      <c r="YH321" s="1"/>
      <c r="YI321" s="1"/>
      <c r="YJ321" s="1"/>
      <c r="YK321" s="1"/>
      <c r="YL321" s="1"/>
      <c r="YM321" s="1"/>
      <c r="YN321" s="1"/>
      <c r="YO321" s="1"/>
      <c r="YP321" s="1"/>
      <c r="YQ321" s="1"/>
      <c r="YR321" s="1"/>
      <c r="YS321" s="1"/>
      <c r="YT321" s="1"/>
      <c r="YU321" s="1"/>
      <c r="YV321" s="1"/>
      <c r="YW321" s="1"/>
      <c r="YX321" s="1"/>
      <c r="YY321" s="1"/>
      <c r="YZ321" s="1"/>
      <c r="ZA321" s="1"/>
      <c r="ZB321" s="1"/>
      <c r="ZC321" s="1"/>
      <c r="ZD321" s="1"/>
      <c r="ZE321" s="1"/>
      <c r="ZF321" s="1"/>
      <c r="ZG321" s="1"/>
      <c r="ZH321" s="1"/>
      <c r="ZI321" s="1"/>
      <c r="ZJ321" s="1"/>
      <c r="ZK321" s="1"/>
      <c r="ZL321" s="1"/>
      <c r="ZM321" s="1"/>
      <c r="ZN321" s="1"/>
      <c r="ZO321" s="1"/>
      <c r="ZP321" s="1"/>
      <c r="ZQ321" s="1"/>
      <c r="ZR321" s="1"/>
      <c r="ZS321" s="1"/>
      <c r="ZT321" s="1"/>
      <c r="ZU321" s="1"/>
      <c r="ZV321" s="1"/>
      <c r="ZW321" s="1"/>
      <c r="ZX321" s="1"/>
      <c r="ZY321" s="1"/>
      <c r="ZZ321" s="1"/>
      <c r="AAA321" s="1"/>
      <c r="AAB321" s="1"/>
      <c r="AAC321" s="1"/>
      <c r="AAD321" s="1"/>
      <c r="AAE321" s="1"/>
      <c r="AAF321" s="1"/>
      <c r="AAG321" s="1"/>
      <c r="AAH321" s="1"/>
      <c r="AAI321" s="1"/>
      <c r="AAJ321" s="1"/>
      <c r="AAK321" s="1"/>
      <c r="AAL321" s="1"/>
      <c r="AAM321" s="1"/>
      <c r="AAN321" s="1"/>
      <c r="AAO321" s="1"/>
      <c r="AAP321" s="1"/>
      <c r="AAQ321" s="1"/>
      <c r="AAR321" s="1"/>
      <c r="AAS321" s="1"/>
      <c r="AAT321" s="1"/>
      <c r="AAU321" s="1"/>
      <c r="AAV321" s="1"/>
      <c r="AAW321" s="1"/>
      <c r="AAX321" s="1"/>
      <c r="AAY321" s="1"/>
      <c r="AAZ321" s="1"/>
      <c r="ABA321" s="1"/>
      <c r="ABB321" s="1"/>
      <c r="ABC321" s="1"/>
      <c r="ABD321" s="1"/>
      <c r="ABE321" s="1"/>
      <c r="ABF321" s="1"/>
      <c r="ABG321" s="1"/>
      <c r="ABH321" s="1"/>
      <c r="ABI321" s="1"/>
      <c r="ABJ321" s="1"/>
      <c r="ABK321" s="1"/>
      <c r="ABL321" s="1"/>
      <c r="ABM321" s="1"/>
      <c r="ABN321" s="1"/>
      <c r="ABO321" s="1"/>
      <c r="ABP321" s="1"/>
      <c r="ABQ321" s="1"/>
      <c r="ABR321" s="1"/>
      <c r="ABS321" s="1"/>
      <c r="ABT321" s="1"/>
      <c r="ABU321" s="1"/>
      <c r="ABV321" s="1"/>
      <c r="ABW321" s="1"/>
      <c r="ABX321" s="1"/>
      <c r="ABY321" s="1"/>
      <c r="ABZ321" s="1"/>
      <c r="ACA321" s="1"/>
      <c r="ACB321" s="1"/>
      <c r="ACC321" s="1"/>
      <c r="ACD321" s="1"/>
      <c r="ACE321" s="1"/>
      <c r="ACF321" s="1"/>
      <c r="ACG321" s="1"/>
      <c r="ACH321" s="1"/>
      <c r="ACI321" s="1"/>
      <c r="ACJ321" s="1"/>
      <c r="ACK321" s="1"/>
      <c r="ACL321" s="1"/>
      <c r="ACM321" s="1"/>
      <c r="ACN321" s="1"/>
      <c r="ACO321" s="1"/>
      <c r="ACP321" s="1"/>
      <c r="ACQ321" s="1"/>
      <c r="ACR321" s="1"/>
      <c r="ACS321" s="1"/>
      <c r="ACT321" s="1"/>
      <c r="ACU321" s="1"/>
      <c r="ACV321" s="1"/>
      <c r="ACW321" s="1"/>
      <c r="ACX321" s="1"/>
      <c r="ACY321" s="1"/>
      <c r="ACZ321" s="1"/>
      <c r="ADA321" s="1"/>
      <c r="ADB321" s="1"/>
      <c r="ADC321" s="1"/>
      <c r="ADD321" s="1"/>
      <c r="ADE321" s="1"/>
      <c r="ADF321" s="1"/>
      <c r="ADG321" s="1"/>
      <c r="ADH321" s="1"/>
      <c r="ADI321" s="1"/>
      <c r="ADJ321" s="1"/>
      <c r="ADK321" s="1"/>
      <c r="ADL321" s="1"/>
      <c r="ADM321" s="1"/>
      <c r="ADN321" s="1"/>
      <c r="ADO321" s="1"/>
      <c r="ADP321" s="1"/>
      <c r="ADQ321" s="1"/>
      <c r="ADR321" s="1"/>
      <c r="ADS321" s="1"/>
      <c r="ADT321" s="1"/>
      <c r="ADU321" s="1"/>
      <c r="ADV321" s="1"/>
      <c r="ADW321" s="1"/>
      <c r="ADX321" s="1"/>
      <c r="ADY321" s="1"/>
      <c r="ADZ321" s="1"/>
      <c r="AEA321" s="1"/>
      <c r="AEB321" s="1"/>
      <c r="AEC321" s="1"/>
      <c r="AED321" s="1"/>
      <c r="AEE321" s="1"/>
      <c r="AEF321" s="1"/>
      <c r="AEG321" s="1"/>
      <c r="AEH321" s="1"/>
      <c r="AEI321" s="1"/>
      <c r="AEJ321" s="1"/>
      <c r="AEK321" s="1"/>
      <c r="AEL321" s="1"/>
      <c r="AEM321" s="1"/>
      <c r="AEN321" s="1"/>
      <c r="AEO321" s="1"/>
      <c r="AEP321" s="1"/>
      <c r="AEQ321" s="1"/>
      <c r="AER321" s="1"/>
      <c r="AES321" s="1"/>
      <c r="AET321" s="1"/>
      <c r="AEU321" s="1"/>
      <c r="AEV321" s="1"/>
      <c r="AEW321" s="1"/>
      <c r="AEX321" s="1"/>
      <c r="AEY321" s="1"/>
      <c r="AEZ321" s="1"/>
      <c r="AFA321" s="1"/>
      <c r="AFB321" s="1"/>
      <c r="AFC321" s="1"/>
      <c r="AFD321" s="1"/>
      <c r="AFE321" s="1"/>
      <c r="AFF321" s="1"/>
      <c r="AFG321" s="1"/>
      <c r="AFH321" s="1"/>
      <c r="AFI321" s="1"/>
      <c r="AFJ321" s="1"/>
      <c r="AFK321" s="1"/>
      <c r="AFL321" s="1"/>
      <c r="AFM321" s="1"/>
      <c r="AFN321" s="1"/>
      <c r="AFO321" s="1"/>
      <c r="AFP321" s="1"/>
      <c r="AFQ321" s="1"/>
      <c r="AFR321" s="1"/>
      <c r="AFS321" s="1"/>
      <c r="AFT321" s="1"/>
      <c r="AFU321" s="1"/>
      <c r="AFV321" s="1"/>
      <c r="AFW321" s="1"/>
      <c r="AFX321" s="1"/>
      <c r="AFY321" s="1"/>
      <c r="AFZ321" s="1"/>
      <c r="AGA321" s="1"/>
      <c r="AGB321" s="1"/>
      <c r="AGC321" s="1"/>
      <c r="AGD321" s="1"/>
      <c r="AGE321" s="1"/>
      <c r="AGF321" s="1"/>
      <c r="AGG321" s="1"/>
      <c r="AGH321" s="1"/>
      <c r="AGI321" s="1"/>
      <c r="AGJ321" s="1"/>
      <c r="AGK321" s="1"/>
      <c r="AGL321" s="1"/>
      <c r="AGM321" s="1"/>
      <c r="AGN321" s="1"/>
      <c r="AGO321" s="1"/>
      <c r="AGP321" s="1"/>
      <c r="AGQ321" s="1"/>
      <c r="AGR321" s="1"/>
      <c r="AGS321" s="1"/>
      <c r="AGT321" s="1"/>
      <c r="AGU321" s="1"/>
      <c r="AGV321" s="1"/>
      <c r="AGW321" s="1"/>
      <c r="AGX321" s="1"/>
      <c r="AGY321" s="1"/>
      <c r="AGZ321" s="1"/>
      <c r="AHA321" s="1"/>
      <c r="AHB321" s="1"/>
      <c r="AHC321" s="1"/>
      <c r="AHD321" s="1"/>
      <c r="AHE321" s="1"/>
      <c r="AHF321" s="1"/>
      <c r="AHG321" s="1"/>
      <c r="AHH321" s="1"/>
      <c r="AHI321" s="1"/>
      <c r="AHJ321" s="1"/>
      <c r="AHK321" s="1"/>
      <c r="AHL321" s="1"/>
      <c r="AHM321" s="1"/>
      <c r="AHN321" s="1"/>
      <c r="AHO321" s="1"/>
      <c r="AHP321" s="1"/>
      <c r="AHQ321" s="1"/>
      <c r="AHR321" s="1"/>
      <c r="AHS321" s="1"/>
      <c r="AHT321" s="1"/>
      <c r="AHU321" s="1"/>
      <c r="AHV321" s="1"/>
      <c r="AHW321" s="1"/>
      <c r="AHX321" s="1"/>
      <c r="AHY321" s="1"/>
      <c r="AHZ321" s="1"/>
      <c r="AIA321" s="1"/>
      <c r="AIB321" s="1"/>
      <c r="AIC321" s="1"/>
      <c r="AID321" s="1"/>
      <c r="AIE321" s="1"/>
      <c r="AIF321" s="1"/>
      <c r="AIG321" s="1"/>
      <c r="AIH321" s="1"/>
      <c r="AII321" s="1"/>
      <c r="AIJ321" s="1"/>
      <c r="AIK321" s="1"/>
      <c r="AIL321" s="1"/>
      <c r="AIM321" s="1"/>
      <c r="AIN321" s="1"/>
      <c r="AIO321" s="1"/>
      <c r="AIP321" s="1"/>
      <c r="AIQ321" s="1"/>
      <c r="AIR321" s="1"/>
      <c r="AIS321" s="1"/>
      <c r="AIT321" s="1"/>
      <c r="AIU321" s="1"/>
      <c r="AIV321" s="1"/>
      <c r="AIW321" s="1"/>
      <c r="AIX321" s="1"/>
      <c r="AIY321" s="1"/>
      <c r="AIZ321" s="1"/>
      <c r="AJA321" s="1"/>
      <c r="AJB321" s="1"/>
      <c r="AJC321" s="1"/>
      <c r="AJD321" s="1"/>
      <c r="AJE321" s="1"/>
      <c r="AJF321" s="1"/>
      <c r="AJG321" s="1"/>
      <c r="AJH321" s="1"/>
      <c r="AJI321" s="1"/>
      <c r="AJJ321" s="1"/>
      <c r="AJK321" s="1"/>
      <c r="AJL321" s="1"/>
      <c r="AJM321" s="1"/>
      <c r="AJN321" s="1"/>
      <c r="AJO321" s="1"/>
      <c r="AJP321" s="1"/>
      <c r="AJQ321" s="1"/>
      <c r="AJR321" s="1"/>
      <c r="AJS321" s="1"/>
      <c r="AJT321" s="1"/>
      <c r="AJU321" s="1"/>
      <c r="AJV321" s="1"/>
      <c r="AJW321" s="1"/>
      <c r="AJX321" s="1"/>
      <c r="AJY321" s="1"/>
      <c r="AJZ321" s="1"/>
      <c r="AKA321" s="1"/>
      <c r="AKB321" s="1"/>
      <c r="AKC321" s="1"/>
      <c r="AKD321" s="1"/>
      <c r="AKE321" s="1"/>
      <c r="AKF321" s="1"/>
      <c r="AKG321" s="1"/>
      <c r="AKH321" s="1"/>
      <c r="AKI321" s="1"/>
      <c r="AKJ321" s="1"/>
      <c r="AKK321" s="1"/>
      <c r="AKL321" s="1"/>
      <c r="AKM321" s="1"/>
      <c r="AKN321" s="1"/>
      <c r="AKO321" s="1"/>
      <c r="AKP321" s="1"/>
      <c r="AKQ321" s="1"/>
      <c r="AKR321" s="1"/>
      <c r="AKS321" s="1"/>
      <c r="AKT321" s="1"/>
      <c r="AKU321" s="1"/>
      <c r="AKV321" s="1"/>
      <c r="AKW321" s="1"/>
      <c r="AKX321" s="1"/>
      <c r="AKY321" s="1"/>
      <c r="AKZ321" s="1"/>
      <c r="ALA321" s="1"/>
      <c r="ALB321" s="1"/>
      <c r="ALC321" s="1"/>
      <c r="ALD321" s="1"/>
      <c r="ALE321" s="1"/>
      <c r="ALF321" s="1"/>
      <c r="ALG321" s="1"/>
      <c r="ALH321" s="1"/>
      <c r="ALI321" s="1"/>
      <c r="ALJ321" s="1"/>
      <c r="ALK321" s="1"/>
      <c r="ALL321" s="1"/>
      <c r="ALM321" s="1"/>
      <c r="ALN321" s="1"/>
      <c r="ALO321" s="1"/>
      <c r="ALP321" s="1"/>
      <c r="ALQ321" s="1"/>
      <c r="ALR321" s="1"/>
      <c r="ALS321" s="1"/>
      <c r="ALT321" s="1"/>
      <c r="ALU321" s="1"/>
      <c r="ALV321" s="1"/>
      <c r="ALW321" s="1"/>
      <c r="ALX321" s="1"/>
      <c r="ALY321" s="1"/>
      <c r="ALZ321" s="1"/>
      <c r="AMA321" s="1"/>
      <c r="AMB321" s="1"/>
      <c r="AMC321" s="1"/>
      <c r="AMD321" s="1"/>
      <c r="AME321" s="1"/>
      <c r="AMF321" s="1"/>
      <c r="AMG321" s="1"/>
      <c r="AMH321" s="1"/>
      <c r="AMI321" s="1"/>
      <c r="AMJ321" s="1"/>
      <c r="AMK321" s="1"/>
      <c r="AML321" s="1"/>
      <c r="AMM321" s="1"/>
      <c r="AMN321" s="1"/>
      <c r="AMO321" s="1"/>
      <c r="AMP321" s="1"/>
      <c r="AMQ321" s="1"/>
      <c r="AMR321" s="1"/>
      <c r="AMS321" s="1"/>
      <c r="AMT321" s="1"/>
      <c r="AMU321" s="1"/>
      <c r="AMV321" s="1"/>
      <c r="AMW321" s="1"/>
      <c r="AMX321" s="1"/>
      <c r="AMY321" s="1"/>
      <c r="AMZ321" s="1"/>
      <c r="ANA321" s="1"/>
      <c r="ANB321" s="1"/>
      <c r="ANC321" s="1"/>
      <c r="AND321" s="1"/>
      <c r="ANE321" s="1"/>
      <c r="ANF321" s="1"/>
      <c r="ANG321" s="1"/>
      <c r="ANH321" s="1"/>
      <c r="ANI321" s="1"/>
      <c r="ANJ321" s="1"/>
      <c r="ANK321" s="1"/>
      <c r="ANL321" s="1"/>
      <c r="ANM321" s="1"/>
      <c r="ANN321" s="1"/>
      <c r="ANO321" s="1"/>
      <c r="ANP321" s="1"/>
      <c r="ANQ321" s="1"/>
      <c r="ANR321" s="1"/>
      <c r="ANS321" s="1"/>
      <c r="ANT321" s="1"/>
      <c r="ANU321" s="1"/>
      <c r="ANV321" s="1"/>
      <c r="ANW321" s="1"/>
      <c r="ANX321" s="1"/>
      <c r="ANY321" s="1"/>
      <c r="ANZ321" s="1"/>
      <c r="AOA321" s="1"/>
      <c r="AOB321" s="1"/>
      <c r="AOC321" s="1"/>
      <c r="AOD321" s="1"/>
      <c r="AOE321" s="1"/>
      <c r="AOF321" s="1"/>
      <c r="AOG321" s="1"/>
      <c r="AOH321" s="1"/>
      <c r="AOI321" s="1"/>
      <c r="AOJ321" s="1"/>
      <c r="AOK321" s="1"/>
      <c r="AOL321" s="1"/>
      <c r="AOM321" s="1"/>
      <c r="AON321" s="1"/>
      <c r="AOO321" s="1"/>
      <c r="AOP321" s="1"/>
      <c r="AOQ321" s="1"/>
      <c r="AOR321" s="1"/>
      <c r="AOS321" s="1"/>
      <c r="AOT321" s="1"/>
      <c r="AOU321" s="1"/>
      <c r="AOV321" s="1"/>
      <c r="AOW321" s="1"/>
      <c r="AOX321" s="1"/>
      <c r="AOY321" s="1"/>
      <c r="AOZ321" s="1"/>
      <c r="APA321" s="1"/>
      <c r="APB321" s="1"/>
      <c r="APC321" s="1"/>
      <c r="APD321" s="1"/>
      <c r="APE321" s="1"/>
      <c r="APF321" s="1"/>
      <c r="APG321" s="1"/>
      <c r="APH321" s="1"/>
      <c r="API321" s="1"/>
      <c r="APJ321" s="1"/>
      <c r="APK321" s="1"/>
      <c r="APL321" s="1"/>
      <c r="APM321" s="1"/>
      <c r="APN321" s="1"/>
      <c r="APO321" s="1"/>
      <c r="APP321" s="1"/>
      <c r="APQ321" s="1"/>
      <c r="APR321" s="1"/>
      <c r="APS321" s="1"/>
      <c r="APT321" s="1"/>
      <c r="APU321" s="1"/>
      <c r="APV321" s="1"/>
      <c r="APW321" s="1"/>
      <c r="APX321" s="1"/>
      <c r="APY321" s="1"/>
      <c r="APZ321" s="1"/>
      <c r="AQA321" s="1"/>
      <c r="AQB321" s="1"/>
      <c r="AQC321" s="1"/>
      <c r="AQD321" s="1"/>
      <c r="AQE321" s="1"/>
      <c r="AQF321" s="1"/>
      <c r="AQG321" s="1"/>
      <c r="AQH321" s="1"/>
      <c r="AQI321" s="1"/>
      <c r="AQJ321" s="1"/>
      <c r="AQK321" s="1"/>
      <c r="AQL321" s="1"/>
      <c r="AQM321" s="1"/>
      <c r="AQN321" s="1"/>
      <c r="AQO321" s="1"/>
      <c r="AQP321" s="1"/>
      <c r="AQQ321" s="1"/>
      <c r="AQR321" s="1"/>
      <c r="AQS321" s="1"/>
      <c r="AQT321" s="1"/>
      <c r="AQU321" s="1"/>
      <c r="AQV321" s="1"/>
      <c r="AQW321" s="1"/>
      <c r="AQX321" s="1"/>
      <c r="AQY321" s="1"/>
      <c r="AQZ321" s="1"/>
      <c r="ARA321" s="1"/>
      <c r="ARB321" s="1"/>
      <c r="ARC321" s="1"/>
      <c r="ARD321" s="1"/>
      <c r="ARE321" s="1"/>
      <c r="ARF321" s="1"/>
      <c r="ARG321" s="1"/>
      <c r="ARH321" s="1"/>
      <c r="ARI321" s="1"/>
      <c r="ARJ321" s="1"/>
      <c r="ARK321" s="1"/>
      <c r="ARL321" s="1"/>
      <c r="ARM321" s="1"/>
      <c r="ARN321" s="1"/>
      <c r="ARO321" s="1"/>
      <c r="ARP321" s="1"/>
      <c r="ARQ321" s="1"/>
      <c r="ARR321" s="1"/>
      <c r="ARS321" s="1"/>
      <c r="ART321" s="1"/>
      <c r="ARU321" s="1"/>
      <c r="ARV321" s="1"/>
      <c r="ARW321" s="1"/>
      <c r="ARX321" s="1"/>
      <c r="ARY321" s="1"/>
      <c r="ARZ321" s="1"/>
      <c r="ASA321" s="1"/>
      <c r="ASB321" s="1"/>
      <c r="ASC321" s="1"/>
      <c r="ASD321" s="1"/>
      <c r="ASE321" s="1"/>
      <c r="ASF321" s="1"/>
      <c r="ASG321" s="1"/>
      <c r="ASH321" s="1"/>
      <c r="ASI321" s="1"/>
      <c r="ASJ321" s="1"/>
      <c r="ASK321" s="1"/>
      <c r="ASL321" s="1"/>
      <c r="ASM321" s="1"/>
      <c r="ASN321" s="1"/>
      <c r="ASO321" s="1"/>
      <c r="ASP321" s="1"/>
      <c r="ASQ321" s="1"/>
      <c r="ASR321" s="1"/>
      <c r="ASS321" s="1"/>
      <c r="AST321" s="1"/>
      <c r="ASU321" s="1"/>
      <c r="ASV321" s="1"/>
      <c r="ASW321" s="1"/>
      <c r="ASX321" s="1"/>
      <c r="ASY321" s="1"/>
      <c r="ASZ321" s="1"/>
      <c r="ATA321" s="1"/>
      <c r="ATB321" s="1"/>
      <c r="ATC321" s="1"/>
      <c r="ATD321" s="1"/>
      <c r="ATE321" s="1"/>
      <c r="ATF321" s="1"/>
      <c r="ATG321" s="1"/>
      <c r="ATH321" s="1"/>
      <c r="ATI321" s="1"/>
      <c r="ATJ321" s="1"/>
      <c r="ATK321" s="1"/>
      <c r="ATL321" s="1"/>
      <c r="ATM321" s="1"/>
      <c r="ATN321" s="1"/>
      <c r="ATO321" s="1"/>
      <c r="ATP321" s="1"/>
      <c r="ATQ321" s="1"/>
      <c r="ATR321" s="1"/>
      <c r="ATS321" s="1"/>
      <c r="ATT321" s="1"/>
      <c r="ATU321" s="1"/>
      <c r="ATV321" s="1"/>
      <c r="ATW321" s="1"/>
      <c r="ATX321" s="1"/>
      <c r="ATY321" s="1"/>
      <c r="ATZ321" s="1"/>
      <c r="AUA321" s="1"/>
      <c r="AUB321" s="1"/>
      <c r="AUC321" s="1"/>
      <c r="AUD321" s="1"/>
      <c r="AUE321" s="1"/>
      <c r="AUF321" s="1"/>
      <c r="AUG321" s="1"/>
      <c r="AUH321" s="1"/>
      <c r="AUI321" s="1"/>
      <c r="AUJ321" s="1"/>
      <c r="AUK321" s="1"/>
      <c r="AUL321" s="1"/>
      <c r="AUM321" s="1"/>
      <c r="AUN321" s="1"/>
      <c r="AUO321" s="1"/>
      <c r="AUP321" s="1"/>
      <c r="AUQ321" s="1"/>
      <c r="AUR321" s="1"/>
      <c r="AUS321" s="1"/>
      <c r="AUT321" s="1"/>
      <c r="AUU321" s="1"/>
      <c r="AUV321" s="1"/>
      <c r="AUW321" s="1"/>
      <c r="AUX321" s="1"/>
      <c r="AUY321" s="1"/>
      <c r="AUZ321" s="1"/>
      <c r="AVA321" s="1"/>
      <c r="AVB321" s="1"/>
      <c r="AVC321" s="1"/>
      <c r="AVD321" s="1"/>
      <c r="AVE321" s="1"/>
      <c r="AVF321" s="1"/>
      <c r="AVG321" s="1"/>
      <c r="AVH321" s="1"/>
      <c r="AVI321" s="1"/>
      <c r="AVJ321" s="1"/>
      <c r="AVK321" s="1"/>
      <c r="AVL321" s="1"/>
      <c r="AVM321" s="1"/>
      <c r="AVN321" s="1"/>
      <c r="AVO321" s="1"/>
      <c r="AVP321" s="1"/>
      <c r="AVQ321" s="1"/>
      <c r="AVR321" s="1"/>
      <c r="AVS321" s="1"/>
      <c r="AVT321" s="1"/>
      <c r="AVU321" s="1"/>
      <c r="AVV321" s="1"/>
      <c r="AVW321" s="1"/>
      <c r="AVX321" s="1"/>
      <c r="AVY321" s="1"/>
      <c r="AVZ321" s="1"/>
      <c r="AWA321" s="1"/>
      <c r="AWB321" s="1"/>
      <c r="AWC321" s="1"/>
      <c r="AWD321" s="1"/>
      <c r="AWE321" s="1"/>
      <c r="AWF321" s="1"/>
      <c r="AWG321" s="1"/>
      <c r="AWH321" s="1"/>
      <c r="AWI321" s="1"/>
      <c r="AWJ321" s="1"/>
      <c r="AWK321" s="1"/>
      <c r="AWL321" s="1"/>
      <c r="AWM321" s="1"/>
      <c r="AWN321" s="1"/>
      <c r="AWO321" s="1"/>
      <c r="AWP321" s="1"/>
      <c r="AWQ321" s="1"/>
      <c r="AWR321" s="1"/>
      <c r="AWS321" s="1"/>
      <c r="AWT321" s="1"/>
      <c r="AWU321" s="1"/>
      <c r="AWV321" s="1"/>
      <c r="AWW321" s="1"/>
      <c r="AWX321" s="1"/>
      <c r="AWY321" s="1"/>
      <c r="AWZ321" s="1"/>
      <c r="AXA321" s="1"/>
      <c r="AXB321" s="1"/>
      <c r="AXC321" s="1"/>
      <c r="AXD321" s="1"/>
      <c r="AXE321" s="1"/>
      <c r="AXF321" s="1"/>
      <c r="AXG321" s="1"/>
      <c r="AXH321" s="1"/>
      <c r="AXI321" s="1"/>
      <c r="AXJ321" s="1"/>
      <c r="AXK321" s="1"/>
      <c r="AXL321" s="1"/>
      <c r="AXM321" s="1"/>
      <c r="AXN321" s="1"/>
      <c r="AXO321" s="1"/>
      <c r="AXP321" s="1"/>
      <c r="AXQ321" s="1"/>
      <c r="AXR321" s="1"/>
      <c r="AXS321" s="1"/>
      <c r="AXT321" s="1"/>
      <c r="AXU321" s="1"/>
      <c r="AXV321" s="1"/>
      <c r="AXW321" s="1"/>
      <c r="AXX321" s="1"/>
      <c r="AXY321" s="1"/>
      <c r="AXZ321" s="1"/>
      <c r="AYA321" s="1"/>
      <c r="AYB321" s="1"/>
      <c r="AYC321" s="1"/>
      <c r="AYD321" s="1"/>
      <c r="AYE321" s="1"/>
      <c r="AYF321" s="1"/>
      <c r="AYG321" s="1"/>
      <c r="AYH321" s="1"/>
      <c r="AYI321" s="1"/>
      <c r="AYJ321" s="1"/>
      <c r="AYK321" s="1"/>
      <c r="AYL321" s="1"/>
      <c r="AYM321" s="1"/>
      <c r="AYN321" s="1"/>
      <c r="AYO321" s="1"/>
      <c r="AYP321" s="1"/>
      <c r="AYQ321" s="1"/>
      <c r="AYR321" s="1"/>
      <c r="AYS321" s="1"/>
      <c r="AYT321" s="1"/>
      <c r="AYU321" s="1"/>
      <c r="AYV321" s="1"/>
      <c r="AYW321" s="1"/>
      <c r="AYX321" s="1"/>
      <c r="AYY321" s="1"/>
      <c r="AYZ321" s="1"/>
      <c r="AZA321" s="1"/>
      <c r="AZB321" s="1"/>
      <c r="AZC321" s="1"/>
      <c r="AZD321" s="1"/>
      <c r="AZE321" s="1"/>
      <c r="AZF321" s="1"/>
      <c r="AZG321" s="1"/>
      <c r="AZH321" s="1"/>
      <c r="AZI321" s="1"/>
      <c r="AZJ321" s="1"/>
      <c r="AZK321" s="1"/>
      <c r="AZL321" s="1"/>
      <c r="AZM321" s="1"/>
      <c r="AZN321" s="1"/>
      <c r="AZO321" s="1"/>
      <c r="AZP321" s="1"/>
      <c r="AZQ321" s="1"/>
      <c r="AZR321" s="1"/>
      <c r="AZS321" s="1"/>
      <c r="AZT321" s="1"/>
      <c r="AZU321" s="1"/>
      <c r="AZV321" s="1"/>
      <c r="AZW321" s="1"/>
      <c r="AZX321" s="1"/>
      <c r="AZY321" s="1"/>
      <c r="AZZ321" s="1"/>
      <c r="BAA321" s="1"/>
      <c r="BAB321" s="1"/>
      <c r="BAC321" s="1"/>
      <c r="BAD321" s="1"/>
      <c r="BAE321" s="1"/>
      <c r="BAF321" s="1"/>
      <c r="BAG321" s="1"/>
      <c r="BAH321" s="1"/>
      <c r="BAI321" s="1"/>
      <c r="BAJ321" s="1"/>
      <c r="BAK321" s="1"/>
      <c r="BAL321" s="1"/>
      <c r="BAM321" s="1"/>
      <c r="BAN321" s="1"/>
      <c r="BAO321" s="1"/>
      <c r="BAP321" s="1"/>
      <c r="BAQ321" s="1"/>
      <c r="BAR321" s="1"/>
      <c r="BAS321" s="1"/>
      <c r="BAT321" s="1"/>
      <c r="BAU321" s="1"/>
      <c r="BAV321" s="1"/>
      <c r="BAW321" s="1"/>
      <c r="BAX321" s="1"/>
      <c r="BAY321" s="1"/>
      <c r="BAZ321" s="1"/>
      <c r="BBA321" s="1"/>
      <c r="BBB321" s="1"/>
      <c r="BBC321" s="1"/>
      <c r="BBD321" s="1"/>
      <c r="BBE321" s="1"/>
      <c r="BBF321" s="1"/>
      <c r="BBG321" s="1"/>
      <c r="BBH321" s="1"/>
      <c r="BBI321" s="1"/>
      <c r="BBJ321" s="1"/>
      <c r="BBK321" s="1"/>
      <c r="BBL321" s="1"/>
      <c r="BBM321" s="1"/>
      <c r="BBN321" s="1"/>
      <c r="BBO321" s="1"/>
      <c r="BBP321" s="1"/>
      <c r="BBQ321" s="1"/>
      <c r="BBR321" s="1"/>
      <c r="BBS321" s="1"/>
      <c r="BBT321" s="1"/>
      <c r="BBU321" s="1"/>
      <c r="BBV321" s="1"/>
      <c r="BBW321" s="1"/>
      <c r="BBX321" s="1"/>
      <c r="BBY321" s="1"/>
      <c r="BBZ321" s="1"/>
      <c r="BCA321" s="1"/>
      <c r="BCB321" s="1"/>
      <c r="BCC321" s="1"/>
      <c r="BCD321" s="1"/>
      <c r="BCE321" s="1"/>
      <c r="BCF321" s="1"/>
      <c r="BCG321" s="1"/>
      <c r="BCH321" s="1"/>
      <c r="BCI321" s="1"/>
      <c r="BCJ321" s="1"/>
      <c r="BCK321" s="1"/>
      <c r="BCL321" s="1"/>
      <c r="BCM321" s="1"/>
      <c r="BCN321" s="1"/>
      <c r="BCO321" s="1"/>
      <c r="BCP321" s="1"/>
      <c r="BCQ321" s="1"/>
      <c r="BCR321" s="1"/>
      <c r="BCS321" s="1"/>
      <c r="BCT321" s="1"/>
      <c r="BCU321" s="1"/>
      <c r="BCV321" s="1"/>
      <c r="BCW321" s="1"/>
      <c r="BCX321" s="1"/>
      <c r="BCY321" s="1"/>
      <c r="BCZ321" s="1"/>
      <c r="BDA321" s="1"/>
      <c r="BDB321" s="1"/>
      <c r="BDC321" s="1"/>
      <c r="BDD321" s="1"/>
      <c r="BDE321" s="1"/>
      <c r="BDF321" s="1"/>
      <c r="BDG321" s="1"/>
      <c r="BDH321" s="1"/>
      <c r="BDI321" s="1"/>
      <c r="BDJ321" s="1"/>
      <c r="BDK321" s="1"/>
      <c r="BDL321" s="1"/>
      <c r="BDM321" s="1"/>
      <c r="BDN321" s="1"/>
      <c r="BDO321" s="1"/>
      <c r="BDP321" s="1"/>
      <c r="BDQ321" s="1"/>
      <c r="BDR321" s="1"/>
      <c r="BDS321" s="1"/>
      <c r="BDT321" s="1"/>
      <c r="BDU321" s="1"/>
      <c r="BDV321" s="1"/>
      <c r="BDW321" s="1"/>
      <c r="BDX321" s="1"/>
      <c r="BDY321" s="1"/>
      <c r="BDZ321" s="1"/>
      <c r="BEA321" s="1"/>
      <c r="BEB321" s="1"/>
      <c r="BEC321" s="1"/>
      <c r="BED321" s="1"/>
      <c r="BEE321" s="1"/>
      <c r="BEF321" s="1"/>
      <c r="BEG321" s="1"/>
      <c r="BEH321" s="1"/>
      <c r="BEI321" s="1"/>
      <c r="BEJ321" s="1"/>
      <c r="BEK321" s="1"/>
      <c r="BEL321" s="1"/>
      <c r="BEM321" s="1"/>
      <c r="BEN321" s="1"/>
      <c r="BEO321" s="1"/>
      <c r="BEP321" s="1"/>
      <c r="BEQ321" s="1"/>
      <c r="BER321" s="1"/>
      <c r="BES321" s="1"/>
      <c r="BET321" s="1"/>
      <c r="BEU321" s="1"/>
      <c r="BEV321" s="1"/>
      <c r="BEW321" s="1"/>
      <c r="BEX321" s="1"/>
      <c r="BEY321" s="1"/>
      <c r="BEZ321" s="1"/>
      <c r="BFA321" s="1"/>
      <c r="BFB321" s="1"/>
      <c r="BFC321" s="1"/>
      <c r="BFD321" s="1"/>
      <c r="BFE321" s="1"/>
      <c r="BFF321" s="1"/>
      <c r="BFG321" s="1"/>
      <c r="BFH321" s="1"/>
      <c r="BFI321" s="1"/>
      <c r="BFJ321" s="1"/>
      <c r="BFK321" s="1"/>
      <c r="BFL321" s="1"/>
      <c r="BFM321" s="1"/>
      <c r="BFN321" s="1"/>
      <c r="BFO321" s="1"/>
      <c r="BFP321" s="1"/>
      <c r="BFQ321" s="1"/>
      <c r="BFR321" s="1"/>
      <c r="BFS321" s="1"/>
      <c r="BFT321" s="1"/>
      <c r="BFU321" s="1"/>
      <c r="BFV321" s="1"/>
      <c r="BFW321" s="1"/>
      <c r="BFX321" s="1"/>
      <c r="BFY321" s="1"/>
      <c r="BFZ321" s="1"/>
      <c r="BGA321" s="1"/>
      <c r="BGB321" s="1"/>
      <c r="BGC321" s="1"/>
      <c r="BGD321" s="1"/>
      <c r="BGE321" s="1"/>
      <c r="BGF321" s="1"/>
      <c r="BGG321" s="1"/>
      <c r="BGH321" s="1"/>
      <c r="BGI321" s="1"/>
      <c r="BGJ321" s="1"/>
      <c r="BGK321" s="1"/>
      <c r="BGL321" s="1"/>
      <c r="BGM321" s="1"/>
      <c r="BGN321" s="1"/>
      <c r="BGO321" s="1"/>
      <c r="BGP321" s="1"/>
      <c r="BGQ321" s="1"/>
      <c r="BGR321" s="1"/>
      <c r="BGS321" s="1"/>
      <c r="BGT321" s="1"/>
      <c r="BGU321" s="1"/>
      <c r="BGV321" s="1"/>
      <c r="BGW321" s="1"/>
      <c r="BGX321" s="1"/>
      <c r="BGY321" s="1"/>
      <c r="BGZ321" s="1"/>
      <c r="BHA321" s="1"/>
      <c r="BHB321" s="1"/>
      <c r="BHC321" s="1"/>
      <c r="BHD321" s="1"/>
      <c r="BHE321" s="1"/>
      <c r="BHF321" s="1"/>
      <c r="BHG321" s="1"/>
      <c r="BHH321" s="1"/>
      <c r="BHI321" s="1"/>
      <c r="BHJ321" s="1"/>
      <c r="BHK321" s="1"/>
      <c r="BHL321" s="1"/>
      <c r="BHM321" s="1"/>
      <c r="BHN321" s="1"/>
      <c r="BHO321" s="1"/>
      <c r="BHP321" s="1"/>
      <c r="BHQ321" s="1"/>
      <c r="BHR321" s="1"/>
      <c r="BHS321" s="1"/>
      <c r="BHT321" s="1"/>
      <c r="BHU321" s="1"/>
      <c r="BHV321" s="1"/>
      <c r="BHW321" s="1"/>
      <c r="BHX321" s="1"/>
      <c r="BHY321" s="1"/>
      <c r="BHZ321" s="1"/>
      <c r="BIA321" s="1"/>
      <c r="BIB321" s="1"/>
      <c r="BIC321" s="1"/>
      <c r="BID321" s="1"/>
      <c r="BIE321" s="1"/>
      <c r="BIF321" s="1"/>
      <c r="BIG321" s="1"/>
      <c r="BIH321" s="1"/>
      <c r="BII321" s="1"/>
      <c r="BIJ321" s="1"/>
      <c r="BIK321" s="1"/>
      <c r="BIL321" s="1"/>
      <c r="BIM321" s="1"/>
      <c r="BIN321" s="1"/>
      <c r="BIO321" s="1"/>
      <c r="BIP321" s="1"/>
      <c r="BIQ321" s="1"/>
      <c r="BIR321" s="1"/>
      <c r="BIS321" s="1"/>
      <c r="BIT321" s="1"/>
      <c r="BIU321" s="1"/>
      <c r="BIV321" s="1"/>
      <c r="BIW321" s="1"/>
      <c r="BIX321" s="1"/>
      <c r="BIY321" s="1"/>
      <c r="BIZ321" s="1"/>
      <c r="BJA321" s="1"/>
      <c r="BJB321" s="1"/>
      <c r="BJC321" s="1"/>
      <c r="BJD321" s="1"/>
      <c r="BJE321" s="1"/>
      <c r="BJF321" s="1"/>
      <c r="BJG321" s="1"/>
      <c r="BJH321" s="1"/>
      <c r="BJI321" s="1"/>
      <c r="BJJ321" s="1"/>
      <c r="BJK321" s="1"/>
      <c r="BJL321" s="1"/>
      <c r="BJM321" s="1"/>
      <c r="BJN321" s="1"/>
      <c r="BJO321" s="1"/>
      <c r="BJP321" s="1"/>
      <c r="BJQ321" s="1"/>
      <c r="BJR321" s="1"/>
      <c r="BJS321" s="1"/>
      <c r="BJT321" s="1"/>
      <c r="BJU321" s="1"/>
      <c r="BJV321" s="1"/>
      <c r="BJW321" s="1"/>
      <c r="BJX321" s="1"/>
      <c r="BJY321" s="1"/>
      <c r="BJZ321" s="1"/>
      <c r="BKA321" s="1"/>
      <c r="BKB321" s="1"/>
      <c r="BKC321" s="1"/>
      <c r="BKD321" s="1"/>
      <c r="BKE321" s="1"/>
      <c r="BKF321" s="1"/>
      <c r="BKG321" s="1"/>
      <c r="BKH321" s="1"/>
      <c r="BKI321" s="1"/>
      <c r="BKJ321" s="1"/>
      <c r="BKK321" s="1"/>
      <c r="BKL321" s="1"/>
      <c r="BKM321" s="1"/>
      <c r="BKN321" s="1"/>
      <c r="BKO321" s="1"/>
      <c r="BKP321" s="1"/>
      <c r="BKQ321" s="1"/>
      <c r="BKR321" s="1"/>
      <c r="BKS321" s="1"/>
      <c r="BKT321" s="1"/>
      <c r="BKU321" s="1"/>
      <c r="BKV321" s="1"/>
      <c r="BKW321" s="1"/>
      <c r="BKX321" s="1"/>
      <c r="BKY321" s="1"/>
      <c r="BKZ321" s="1"/>
      <c r="BLA321" s="1"/>
      <c r="BLB321" s="1"/>
      <c r="BLC321" s="1"/>
      <c r="BLD321" s="1"/>
      <c r="BLE321" s="1"/>
      <c r="BLF321" s="1"/>
      <c r="BLG321" s="1"/>
      <c r="BLH321" s="1"/>
      <c r="BLI321" s="1"/>
      <c r="BLJ321" s="1"/>
      <c r="BLK321" s="1"/>
      <c r="BLL321" s="1"/>
      <c r="BLM321" s="1"/>
      <c r="BLN321" s="1"/>
      <c r="BLO321" s="1"/>
      <c r="BLP321" s="1"/>
      <c r="BLQ321" s="1"/>
      <c r="BLR321" s="1"/>
      <c r="BLS321" s="1"/>
      <c r="BLT321" s="1"/>
      <c r="BLU321" s="1"/>
      <c r="BLV321" s="1"/>
      <c r="BLW321" s="1"/>
      <c r="BLX321" s="1"/>
      <c r="BLY321" s="1"/>
      <c r="BLZ321" s="1"/>
      <c r="BMA321" s="1"/>
      <c r="BMB321" s="1"/>
      <c r="BMC321" s="1"/>
      <c r="BMD321" s="1"/>
      <c r="BME321" s="1"/>
      <c r="BMF321" s="1"/>
      <c r="BMG321" s="1"/>
      <c r="BMH321" s="1"/>
      <c r="BMI321" s="1"/>
      <c r="BMJ321" s="1"/>
      <c r="BMK321" s="1"/>
      <c r="BML321" s="1"/>
      <c r="BMM321" s="1"/>
      <c r="BMN321" s="1"/>
      <c r="BMO321" s="1"/>
      <c r="BMP321" s="1"/>
      <c r="BMQ321" s="1"/>
      <c r="BMR321" s="1"/>
      <c r="BMS321" s="1"/>
      <c r="BMT321" s="1"/>
      <c r="BMU321" s="1"/>
      <c r="BMV321" s="1"/>
      <c r="BMW321" s="1"/>
      <c r="BMX321" s="1"/>
      <c r="BMY321" s="1"/>
      <c r="BMZ321" s="1"/>
      <c r="BNA321" s="1"/>
      <c r="BNB321" s="1"/>
      <c r="BNC321" s="1"/>
      <c r="BND321" s="1"/>
      <c r="BNE321" s="1"/>
      <c r="BNF321" s="1"/>
      <c r="BNG321" s="1"/>
      <c r="BNH321" s="1"/>
      <c r="BNI321" s="1"/>
      <c r="BNJ321" s="1"/>
      <c r="BNK321" s="1"/>
      <c r="BNL321" s="1"/>
      <c r="BNM321" s="1"/>
      <c r="BNN321" s="1"/>
      <c r="BNO321" s="1"/>
      <c r="BNP321" s="1"/>
      <c r="BNQ321" s="1"/>
      <c r="BNR321" s="1"/>
      <c r="BNS321" s="1"/>
      <c r="BNT321" s="1"/>
      <c r="BNU321" s="1"/>
      <c r="BNV321" s="1"/>
      <c r="BNW321" s="1"/>
      <c r="BNX321" s="1"/>
      <c r="BNY321" s="1"/>
      <c r="BNZ321" s="1"/>
      <c r="BOA321" s="1"/>
      <c r="BOB321" s="1"/>
      <c r="BOC321" s="1"/>
      <c r="BOD321" s="1"/>
      <c r="BOE321" s="1"/>
      <c r="BOF321" s="1"/>
      <c r="BOG321" s="1"/>
      <c r="BOH321" s="1"/>
      <c r="BOI321" s="1"/>
      <c r="BOJ321" s="1"/>
      <c r="BOK321" s="1"/>
      <c r="BOL321" s="1"/>
      <c r="BOM321" s="1"/>
      <c r="BON321" s="1"/>
      <c r="BOO321" s="1"/>
      <c r="BOP321" s="1"/>
      <c r="BOQ321" s="1"/>
      <c r="BOR321" s="1"/>
      <c r="BOS321" s="1"/>
      <c r="BOT321" s="1"/>
      <c r="BOU321" s="1"/>
      <c r="BOV321" s="1"/>
      <c r="BOW321" s="1"/>
      <c r="BOX321" s="1"/>
      <c r="BOY321" s="1"/>
      <c r="BOZ321" s="1"/>
      <c r="BPA321" s="1"/>
      <c r="BPB321" s="1"/>
      <c r="BPC321" s="1"/>
      <c r="BPD321" s="1"/>
      <c r="BPE321" s="1"/>
      <c r="BPF321" s="1"/>
      <c r="BPG321" s="1"/>
      <c r="BPH321" s="1"/>
      <c r="BPI321" s="1"/>
      <c r="BPJ321" s="1"/>
      <c r="BPK321" s="1"/>
      <c r="BPL321" s="1"/>
      <c r="BPM321" s="1"/>
      <c r="BPN321" s="1"/>
      <c r="BPO321" s="1"/>
      <c r="BPP321" s="1"/>
      <c r="BPQ321" s="1"/>
      <c r="BPR321" s="1"/>
      <c r="BPS321" s="1"/>
      <c r="BPT321" s="1"/>
      <c r="BPU321" s="1"/>
      <c r="BPV321" s="1"/>
      <c r="BPW321" s="1"/>
      <c r="BPX321" s="1"/>
      <c r="BPY321" s="1"/>
      <c r="BPZ321" s="1"/>
      <c r="BQA321" s="1"/>
      <c r="BQB321" s="1"/>
      <c r="BQC321" s="1"/>
      <c r="BQD321" s="1"/>
      <c r="BQE321" s="1"/>
      <c r="BQF321" s="1"/>
      <c r="BQG321" s="1"/>
      <c r="BQH321" s="1"/>
      <c r="BQI321" s="1"/>
      <c r="BQJ321" s="1"/>
      <c r="BQK321" s="1"/>
      <c r="BQL321" s="1"/>
      <c r="BQM321" s="1"/>
      <c r="BQN321" s="1"/>
      <c r="BQO321" s="1"/>
      <c r="BQP321" s="1"/>
      <c r="BQQ321" s="1"/>
      <c r="BQR321" s="1"/>
      <c r="BQS321" s="1"/>
      <c r="BQT321" s="1"/>
      <c r="BQU321" s="1"/>
      <c r="BQV321" s="1"/>
      <c r="BQW321" s="1"/>
      <c r="BQX321" s="1"/>
      <c r="BQY321" s="1"/>
      <c r="BQZ321" s="1"/>
      <c r="BRA321" s="1"/>
      <c r="BRB321" s="1"/>
      <c r="BRC321" s="1"/>
      <c r="BRD321" s="1"/>
      <c r="BRE321" s="1"/>
      <c r="BRF321" s="1"/>
      <c r="BRG321" s="1"/>
      <c r="BRH321" s="1"/>
      <c r="BRI321" s="1"/>
      <c r="BRJ321" s="1"/>
      <c r="BRK321" s="1"/>
      <c r="BRL321" s="1"/>
      <c r="BRM321" s="1"/>
      <c r="BRN321" s="1"/>
      <c r="BRO321" s="1"/>
      <c r="BRP321" s="1"/>
      <c r="BRQ321" s="1"/>
      <c r="BRR321" s="1"/>
      <c r="BRS321" s="1"/>
      <c r="BRT321" s="1"/>
      <c r="BRU321" s="1"/>
      <c r="BRV321" s="1"/>
      <c r="BRW321" s="1"/>
      <c r="BRX321" s="1"/>
      <c r="BRY321" s="1"/>
      <c r="BRZ321" s="1"/>
      <c r="BSA321" s="1"/>
      <c r="BSB321" s="1"/>
      <c r="BSC321" s="1"/>
      <c r="BSD321" s="1"/>
      <c r="BSE321" s="1"/>
      <c r="BSF321" s="1"/>
      <c r="BSG321" s="1"/>
      <c r="BSH321" s="1"/>
      <c r="BSI321" s="1"/>
      <c r="BSJ321" s="1"/>
      <c r="BSK321" s="1"/>
      <c r="BSL321" s="1"/>
      <c r="BSM321" s="1"/>
      <c r="BSN321" s="1"/>
      <c r="BSO321" s="1"/>
      <c r="BSP321" s="1"/>
      <c r="BSQ321" s="1"/>
      <c r="BSR321" s="1"/>
      <c r="BSS321" s="1"/>
      <c r="BST321" s="1"/>
      <c r="BSU321" s="1"/>
      <c r="BSV321" s="1"/>
      <c r="BSW321" s="1"/>
      <c r="BSX321" s="1"/>
      <c r="BSY321" s="1"/>
      <c r="BSZ321" s="1"/>
      <c r="BTA321" s="1"/>
      <c r="BTB321" s="1"/>
      <c r="BTC321" s="1"/>
      <c r="BTD321" s="1"/>
      <c r="BTE321" s="1"/>
      <c r="BTF321" s="1"/>
      <c r="BTG321" s="1"/>
      <c r="BTH321" s="1"/>
      <c r="BTI321" s="1"/>
      <c r="BTJ321" s="1"/>
      <c r="BTK321" s="1"/>
      <c r="BTL321" s="1"/>
      <c r="BTM321" s="1"/>
      <c r="BTN321" s="1"/>
      <c r="BTO321" s="1"/>
      <c r="BTP321" s="1"/>
      <c r="BTQ321" s="1"/>
      <c r="BTR321" s="1"/>
      <c r="BTS321" s="1"/>
      <c r="BTT321" s="1"/>
      <c r="BTU321" s="1"/>
      <c r="BTV321" s="1"/>
      <c r="BTW321" s="1"/>
      <c r="BTX321" s="1"/>
      <c r="BTY321" s="1"/>
      <c r="BTZ321" s="1"/>
      <c r="BUA321" s="1"/>
      <c r="BUB321" s="1"/>
      <c r="BUC321" s="1"/>
      <c r="BUD321" s="1"/>
      <c r="BUE321" s="1"/>
      <c r="BUF321" s="1"/>
      <c r="BUG321" s="1"/>
      <c r="BUH321" s="1"/>
      <c r="BUI321" s="1"/>
      <c r="BUJ321" s="1"/>
      <c r="BUK321" s="1"/>
      <c r="BUL321" s="1"/>
      <c r="BUM321" s="1"/>
      <c r="BUN321" s="1"/>
      <c r="BUO321" s="1"/>
      <c r="BUP321" s="1"/>
      <c r="BUQ321" s="1"/>
      <c r="BUR321" s="1"/>
      <c r="BUS321" s="1"/>
      <c r="BUT321" s="1"/>
      <c r="BUU321" s="1"/>
      <c r="BUV321" s="1"/>
      <c r="BUW321" s="1"/>
      <c r="BUX321" s="1"/>
      <c r="BUY321" s="1"/>
      <c r="BUZ321" s="1"/>
      <c r="BVA321" s="1"/>
      <c r="BVB321" s="1"/>
      <c r="BVC321" s="1"/>
      <c r="BVD321" s="1"/>
      <c r="BVE321" s="1"/>
      <c r="BVF321" s="1"/>
      <c r="BVG321" s="1"/>
      <c r="BVH321" s="1"/>
      <c r="BVI321" s="1"/>
      <c r="BVJ321" s="1"/>
      <c r="BVK321" s="1"/>
      <c r="BVL321" s="1"/>
      <c r="BVM321" s="1"/>
      <c r="BVN321" s="1"/>
      <c r="BVO321" s="1"/>
      <c r="BVP321" s="1"/>
      <c r="BVQ321" s="1"/>
      <c r="BVR321" s="1"/>
      <c r="BVS321" s="1"/>
      <c r="BVT321" s="1"/>
      <c r="BVU321" s="1"/>
      <c r="BVV321" s="1"/>
      <c r="BVW321" s="1"/>
      <c r="BVX321" s="1"/>
      <c r="BVY321" s="1"/>
      <c r="BVZ321" s="1"/>
      <c r="BWA321" s="1"/>
      <c r="BWB321" s="1"/>
      <c r="BWC321" s="1"/>
      <c r="BWD321" s="1"/>
      <c r="BWE321" s="1"/>
      <c r="BWF321" s="1"/>
      <c r="BWG321" s="1"/>
      <c r="BWH321" s="1"/>
      <c r="BWI321" s="1"/>
      <c r="BWJ321" s="1"/>
      <c r="BWK321" s="1"/>
      <c r="BWL321" s="1"/>
      <c r="BWM321" s="1"/>
      <c r="BWN321" s="1"/>
      <c r="BWO321" s="1"/>
      <c r="BWP321" s="1"/>
      <c r="BWQ321" s="1"/>
      <c r="BWR321" s="1"/>
      <c r="BWS321" s="1"/>
      <c r="BWT321" s="1"/>
      <c r="BWU321" s="1"/>
      <c r="BWV321" s="1"/>
      <c r="BWW321" s="1"/>
      <c r="BWX321" s="1"/>
      <c r="BWY321" s="1"/>
      <c r="BWZ321" s="1"/>
      <c r="BXA321" s="1"/>
      <c r="BXB321" s="1"/>
      <c r="BXC321" s="1"/>
      <c r="BXD321" s="1"/>
      <c r="BXE321" s="1"/>
      <c r="BXF321" s="1"/>
      <c r="BXG321" s="1"/>
      <c r="BXH321" s="1"/>
      <c r="BXI321" s="1"/>
      <c r="BXJ321" s="1"/>
      <c r="BXK321" s="1"/>
      <c r="BXL321" s="1"/>
      <c r="BXM321" s="1"/>
      <c r="BXN321" s="1"/>
      <c r="BXO321" s="1"/>
      <c r="BXP321" s="1"/>
      <c r="BXQ321" s="1"/>
      <c r="BXR321" s="1"/>
      <c r="BXS321" s="1"/>
      <c r="BXT321" s="1"/>
      <c r="BXU321" s="1"/>
      <c r="BXV321" s="1"/>
      <c r="BXW321" s="1"/>
      <c r="BXX321" s="1"/>
      <c r="BXY321" s="1"/>
      <c r="BXZ321" s="1"/>
      <c r="BYA321" s="1"/>
      <c r="BYB321" s="1"/>
      <c r="BYC321" s="1"/>
      <c r="BYD321" s="1"/>
      <c r="BYE321" s="1"/>
      <c r="BYF321" s="1"/>
      <c r="BYG321" s="1"/>
      <c r="BYH321" s="1"/>
      <c r="BYI321" s="1"/>
      <c r="BYJ321" s="1"/>
      <c r="BYK321" s="1"/>
      <c r="BYL321" s="1"/>
      <c r="BYM321" s="1"/>
      <c r="BYN321" s="1"/>
      <c r="BYO321" s="1"/>
      <c r="BYP321" s="1"/>
      <c r="BYQ321" s="1"/>
      <c r="BYR321" s="1"/>
      <c r="BYS321" s="1"/>
      <c r="BYT321" s="1"/>
      <c r="BYU321" s="1"/>
      <c r="BYV321" s="1"/>
      <c r="BYW321" s="1"/>
      <c r="BYX321" s="1"/>
      <c r="BYY321" s="1"/>
      <c r="BYZ321" s="1"/>
      <c r="BZA321" s="1"/>
      <c r="BZB321" s="1"/>
      <c r="BZC321" s="1"/>
      <c r="BZD321" s="1"/>
      <c r="BZE321" s="1"/>
      <c r="BZF321" s="1"/>
      <c r="BZG321" s="1"/>
      <c r="BZH321" s="1"/>
      <c r="BZI321" s="1"/>
      <c r="BZJ321" s="1"/>
      <c r="BZK321" s="1"/>
      <c r="BZL321" s="1"/>
      <c r="BZM321" s="1"/>
      <c r="BZN321" s="1"/>
      <c r="BZO321" s="1"/>
      <c r="BZP321" s="1"/>
      <c r="BZQ321" s="1"/>
      <c r="BZR321" s="1"/>
      <c r="BZS321" s="1"/>
      <c r="BZT321" s="1"/>
      <c r="BZU321" s="1"/>
      <c r="BZV321" s="1"/>
      <c r="BZW321" s="1"/>
      <c r="BZX321" s="1"/>
      <c r="BZY321" s="1"/>
      <c r="BZZ321" s="1"/>
      <c r="CAA321" s="1"/>
      <c r="CAB321" s="1"/>
      <c r="CAC321" s="1"/>
      <c r="CAD321" s="1"/>
      <c r="CAE321" s="1"/>
      <c r="CAF321" s="1"/>
      <c r="CAG321" s="1"/>
      <c r="CAH321" s="1"/>
      <c r="CAI321" s="1"/>
      <c r="CAJ321" s="1"/>
      <c r="CAK321" s="1"/>
      <c r="CAL321" s="1"/>
      <c r="CAM321" s="1"/>
      <c r="CAN321" s="1"/>
      <c r="CAO321" s="1"/>
      <c r="CAP321" s="1"/>
      <c r="CAQ321" s="1"/>
      <c r="CAR321" s="1"/>
      <c r="CAS321" s="1"/>
      <c r="CAT321" s="1"/>
      <c r="CAU321" s="1"/>
      <c r="CAV321" s="1"/>
      <c r="CAW321" s="1"/>
      <c r="CAX321" s="1"/>
      <c r="CAY321" s="1"/>
      <c r="CAZ321" s="1"/>
      <c r="CBA321" s="1"/>
      <c r="CBB321" s="1"/>
      <c r="CBC321" s="1"/>
      <c r="CBD321" s="1"/>
      <c r="CBE321" s="1"/>
      <c r="CBF321" s="1"/>
      <c r="CBG321" s="1"/>
      <c r="CBH321" s="1"/>
      <c r="CBI321" s="1"/>
      <c r="CBJ321" s="1"/>
      <c r="CBK321" s="1"/>
      <c r="CBL321" s="1"/>
      <c r="CBM321" s="1"/>
      <c r="CBN321" s="1"/>
      <c r="CBO321" s="1"/>
      <c r="CBP321" s="1"/>
      <c r="CBQ321" s="1"/>
      <c r="CBR321" s="1"/>
      <c r="CBS321" s="1"/>
      <c r="CBT321" s="1"/>
      <c r="CBU321" s="1"/>
      <c r="CBV321" s="1"/>
      <c r="CBW321" s="1"/>
      <c r="CBX321" s="1"/>
      <c r="CBY321" s="1"/>
      <c r="CBZ321" s="1"/>
      <c r="CCA321" s="1"/>
      <c r="CCB321" s="1"/>
      <c r="CCC321" s="1"/>
      <c r="CCD321" s="1"/>
      <c r="CCE321" s="1"/>
      <c r="CCF321" s="1"/>
      <c r="CCG321" s="1"/>
      <c r="CCH321" s="1"/>
      <c r="CCI321" s="1"/>
      <c r="CCJ321" s="1"/>
      <c r="CCK321" s="1"/>
      <c r="CCL321" s="1"/>
      <c r="CCM321" s="1"/>
      <c r="CCN321" s="1"/>
      <c r="CCO321" s="1"/>
      <c r="CCP321" s="1"/>
      <c r="CCQ321" s="1"/>
      <c r="CCR321" s="1"/>
      <c r="CCS321" s="1"/>
      <c r="CCT321" s="1"/>
      <c r="CCU321" s="1"/>
      <c r="CCV321" s="1"/>
      <c r="CCW321" s="1"/>
      <c r="CCX321" s="1"/>
      <c r="CCY321" s="1"/>
      <c r="CCZ321" s="1"/>
      <c r="CDA321" s="1"/>
      <c r="CDB321" s="1"/>
      <c r="CDC321" s="1"/>
      <c r="CDD321" s="1"/>
      <c r="CDE321" s="1"/>
      <c r="CDF321" s="1"/>
      <c r="CDG321" s="1"/>
      <c r="CDH321" s="1"/>
      <c r="CDI321" s="1"/>
      <c r="CDJ321" s="1"/>
      <c r="CDK321" s="1"/>
      <c r="CDL321" s="1"/>
      <c r="CDM321" s="1"/>
      <c r="CDN321" s="1"/>
      <c r="CDO321" s="1"/>
      <c r="CDP321" s="1"/>
      <c r="CDQ321" s="1"/>
      <c r="CDR321" s="1"/>
      <c r="CDS321" s="1"/>
      <c r="CDT321" s="1"/>
      <c r="CDU321" s="1"/>
      <c r="CDV321" s="1"/>
      <c r="CDW321" s="1"/>
      <c r="CDX321" s="1"/>
      <c r="CDY321" s="1"/>
      <c r="CDZ321" s="1"/>
      <c r="CEA321" s="1"/>
      <c r="CEB321" s="1"/>
      <c r="CEC321" s="1"/>
      <c r="CED321" s="1"/>
      <c r="CEE321" s="1"/>
      <c r="CEF321" s="1"/>
      <c r="CEG321" s="1"/>
      <c r="CEH321" s="1"/>
      <c r="CEI321" s="1"/>
      <c r="CEJ321" s="1"/>
      <c r="CEK321" s="1"/>
      <c r="CEL321" s="1"/>
      <c r="CEM321" s="1"/>
      <c r="CEN321" s="1"/>
      <c r="CEO321" s="1"/>
      <c r="CEP321" s="1"/>
      <c r="CEQ321" s="1"/>
      <c r="CER321" s="1"/>
      <c r="CES321" s="1"/>
      <c r="CET321" s="1"/>
      <c r="CEU321" s="1"/>
      <c r="CEV321" s="1"/>
      <c r="CEW321" s="1"/>
      <c r="CEX321" s="1"/>
      <c r="CEY321" s="1"/>
      <c r="CEZ321" s="1"/>
      <c r="CFA321" s="1"/>
      <c r="CFB321" s="1"/>
      <c r="CFC321" s="1"/>
      <c r="CFD321" s="1"/>
      <c r="CFE321" s="1"/>
      <c r="CFF321" s="1"/>
      <c r="CFG321" s="1"/>
      <c r="CFH321" s="1"/>
      <c r="CFI321" s="1"/>
      <c r="CFJ321" s="1"/>
      <c r="CFK321" s="1"/>
      <c r="CFL321" s="1"/>
      <c r="CFM321" s="1"/>
      <c r="CFN321" s="1"/>
      <c r="CFO321" s="1"/>
      <c r="CFP321" s="1"/>
      <c r="CFQ321" s="1"/>
      <c r="CFR321" s="1"/>
      <c r="CFS321" s="1"/>
      <c r="CFT321" s="1"/>
      <c r="CFU321" s="1"/>
      <c r="CFV321" s="1"/>
      <c r="CFW321" s="1"/>
      <c r="CFX321" s="1"/>
      <c r="CFY321" s="1"/>
      <c r="CFZ321" s="1"/>
      <c r="CGA321" s="1"/>
      <c r="CGB321" s="1"/>
      <c r="CGC321" s="1"/>
      <c r="CGD321" s="1"/>
      <c r="CGE321" s="1"/>
      <c r="CGF321" s="1"/>
      <c r="CGG321" s="1"/>
      <c r="CGH321" s="1"/>
      <c r="CGI321" s="1"/>
      <c r="CGJ321" s="1"/>
      <c r="CGK321" s="1"/>
      <c r="CGL321" s="1"/>
      <c r="CGM321" s="1"/>
      <c r="CGN321" s="1"/>
      <c r="CGO321" s="1"/>
      <c r="CGP321" s="1"/>
      <c r="CGQ321" s="1"/>
      <c r="CGR321" s="1"/>
      <c r="CGS321" s="1"/>
      <c r="CGT321" s="1"/>
      <c r="CGU321" s="1"/>
      <c r="CGV321" s="1"/>
      <c r="CGW321" s="1"/>
      <c r="CGX321" s="1"/>
      <c r="CGY321" s="1"/>
      <c r="CGZ321" s="1"/>
      <c r="CHA321" s="1"/>
      <c r="CHB321" s="1"/>
      <c r="CHC321" s="1"/>
      <c r="CHD321" s="1"/>
      <c r="CHE321" s="1"/>
      <c r="CHF321" s="1"/>
      <c r="CHG321" s="1"/>
      <c r="CHH321" s="1"/>
      <c r="CHI321" s="1"/>
      <c r="CHJ321" s="1"/>
      <c r="CHK321" s="1"/>
      <c r="CHL321" s="1"/>
      <c r="CHM321" s="1"/>
      <c r="CHN321" s="1"/>
      <c r="CHO321" s="1"/>
      <c r="CHP321" s="1"/>
      <c r="CHQ321" s="1"/>
      <c r="CHR321" s="1"/>
      <c r="CHS321" s="1"/>
      <c r="CHT321" s="1"/>
      <c r="CHU321" s="1"/>
      <c r="CHV321" s="1"/>
      <c r="CHW321" s="1"/>
      <c r="CHX321" s="1"/>
      <c r="CHY321" s="1"/>
      <c r="CHZ321" s="1"/>
      <c r="CIA321" s="1"/>
      <c r="CIB321" s="1"/>
      <c r="CIC321" s="1"/>
      <c r="CID321" s="1"/>
      <c r="CIE321" s="1"/>
      <c r="CIF321" s="1"/>
      <c r="CIG321" s="1"/>
      <c r="CIH321" s="1"/>
      <c r="CII321" s="1"/>
      <c r="CIJ321" s="1"/>
      <c r="CIK321" s="1"/>
      <c r="CIL321" s="1"/>
      <c r="CIM321" s="1"/>
      <c r="CIN321" s="1"/>
      <c r="CIO321" s="1"/>
      <c r="CIP321" s="1"/>
      <c r="CIQ321" s="1"/>
      <c r="CIR321" s="1"/>
      <c r="CIS321" s="1"/>
      <c r="CIT321" s="1"/>
      <c r="CIU321" s="1"/>
      <c r="CIV321" s="1"/>
      <c r="CIW321" s="1"/>
      <c r="CIX321" s="1"/>
      <c r="CIY321" s="1"/>
      <c r="CIZ321" s="1"/>
      <c r="CJA321" s="1"/>
      <c r="CJB321" s="1"/>
      <c r="CJC321" s="1"/>
      <c r="CJD321" s="1"/>
      <c r="CJE321" s="1"/>
      <c r="CJF321" s="1"/>
      <c r="CJG321" s="1"/>
      <c r="CJH321" s="1"/>
      <c r="CJI321" s="1"/>
      <c r="CJJ321" s="1"/>
      <c r="CJK321" s="1"/>
      <c r="CJL321" s="1"/>
      <c r="CJM321" s="1"/>
      <c r="CJN321" s="1"/>
      <c r="CJO321" s="1"/>
      <c r="CJP321" s="1"/>
      <c r="CJQ321" s="1"/>
      <c r="CJR321" s="1"/>
      <c r="CJS321" s="1"/>
      <c r="CJT321" s="1"/>
      <c r="CJU321" s="1"/>
      <c r="CJV321" s="1"/>
      <c r="CJW321" s="1"/>
      <c r="CJX321" s="1"/>
      <c r="CJY321" s="1"/>
      <c r="CJZ321" s="1"/>
      <c r="CKA321" s="1"/>
      <c r="CKB321" s="1"/>
      <c r="CKC321" s="1"/>
      <c r="CKD321" s="1"/>
      <c r="CKE321" s="1"/>
      <c r="CKF321" s="1"/>
      <c r="CKG321" s="1"/>
      <c r="CKH321" s="1"/>
      <c r="CKI321" s="1"/>
      <c r="CKJ321" s="1"/>
      <c r="CKK321" s="1"/>
      <c r="CKL321" s="1"/>
      <c r="CKM321" s="1"/>
      <c r="CKN321" s="1"/>
      <c r="CKO321" s="1"/>
      <c r="CKP321" s="1"/>
      <c r="CKQ321" s="1"/>
      <c r="CKR321" s="1"/>
      <c r="CKS321" s="1"/>
      <c r="CKT321" s="1"/>
      <c r="CKU321" s="1"/>
      <c r="CKV321" s="1"/>
      <c r="CKW321" s="1"/>
      <c r="CKX321" s="1"/>
      <c r="CKY321" s="1"/>
      <c r="CKZ321" s="1"/>
      <c r="CLA321" s="1"/>
      <c r="CLB321" s="1"/>
      <c r="CLC321" s="1"/>
      <c r="CLD321" s="1"/>
      <c r="CLE321" s="1"/>
      <c r="CLF321" s="1"/>
      <c r="CLG321" s="1"/>
      <c r="CLH321" s="1"/>
      <c r="CLI321" s="1"/>
      <c r="CLJ321" s="1"/>
      <c r="CLK321" s="1"/>
      <c r="CLL321" s="1"/>
      <c r="CLM321" s="1"/>
      <c r="CLN321" s="1"/>
      <c r="CLO321" s="1"/>
      <c r="CLP321" s="1"/>
      <c r="CLQ321" s="1"/>
      <c r="CLR321" s="1"/>
      <c r="CLS321" s="1"/>
      <c r="CLT321" s="1"/>
      <c r="CLU321" s="1"/>
      <c r="CLV321" s="1"/>
      <c r="CLW321" s="1"/>
      <c r="CLX321" s="1"/>
      <c r="CLY321" s="1"/>
      <c r="CLZ321" s="1"/>
      <c r="CMA321" s="1"/>
      <c r="CMB321" s="1"/>
      <c r="CMC321" s="1"/>
      <c r="CMD321" s="1"/>
      <c r="CME321" s="1"/>
      <c r="CMF321" s="1"/>
      <c r="CMG321" s="1"/>
      <c r="CMH321" s="1"/>
      <c r="CMI321" s="1"/>
      <c r="CMJ321" s="1"/>
      <c r="CMK321" s="1"/>
      <c r="CML321" s="1"/>
      <c r="CMM321" s="1"/>
      <c r="CMN321" s="1"/>
      <c r="CMO321" s="1"/>
      <c r="CMP321" s="1"/>
      <c r="CMQ321" s="1"/>
      <c r="CMR321" s="1"/>
      <c r="CMS321" s="1"/>
      <c r="CMT321" s="1"/>
      <c r="CMU321" s="1"/>
      <c r="CMV321" s="1"/>
      <c r="CMW321" s="1"/>
      <c r="CMX321" s="1"/>
      <c r="CMY321" s="1"/>
      <c r="CMZ321" s="1"/>
      <c r="CNA321" s="1"/>
      <c r="CNB321" s="1"/>
      <c r="CNC321" s="1"/>
      <c r="CND321" s="1"/>
      <c r="CNE321" s="1"/>
      <c r="CNF321" s="1"/>
      <c r="CNG321" s="1"/>
      <c r="CNH321" s="1"/>
      <c r="CNI321" s="1"/>
      <c r="CNJ321" s="1"/>
      <c r="CNK321" s="1"/>
      <c r="CNL321" s="1"/>
      <c r="CNM321" s="1"/>
      <c r="CNN321" s="1"/>
      <c r="CNO321" s="1"/>
      <c r="CNP321" s="1"/>
      <c r="CNQ321" s="1"/>
      <c r="CNR321" s="1"/>
      <c r="CNS321" s="1"/>
      <c r="CNT321" s="1"/>
      <c r="CNU321" s="1"/>
      <c r="CNV321" s="1"/>
      <c r="CNW321" s="1"/>
      <c r="CNX321" s="1"/>
      <c r="CNY321" s="1"/>
      <c r="CNZ321" s="1"/>
      <c r="COA321" s="1"/>
      <c r="COB321" s="1"/>
      <c r="COC321" s="1"/>
      <c r="COD321" s="1"/>
      <c r="COE321" s="1"/>
      <c r="COF321" s="1"/>
      <c r="COG321" s="1"/>
      <c r="COH321" s="1"/>
      <c r="COI321" s="1"/>
      <c r="COJ321" s="1"/>
      <c r="COK321" s="1"/>
      <c r="COL321" s="1"/>
      <c r="COM321" s="1"/>
      <c r="CON321" s="1"/>
      <c r="COO321" s="1"/>
      <c r="COP321" s="1"/>
      <c r="COQ321" s="1"/>
      <c r="COR321" s="1"/>
      <c r="COS321" s="1"/>
      <c r="COT321" s="1"/>
      <c r="COU321" s="1"/>
      <c r="COV321" s="1"/>
      <c r="COW321" s="1"/>
      <c r="COX321" s="1"/>
      <c r="COY321" s="1"/>
      <c r="COZ321" s="1"/>
      <c r="CPA321" s="1"/>
      <c r="CPB321" s="1"/>
      <c r="CPC321" s="1"/>
      <c r="CPD321" s="1"/>
      <c r="CPE321" s="1"/>
      <c r="CPF321" s="1"/>
      <c r="CPG321" s="1"/>
      <c r="CPH321" s="1"/>
      <c r="CPI321" s="1"/>
      <c r="CPJ321" s="1"/>
      <c r="CPK321" s="1"/>
      <c r="CPL321" s="1"/>
      <c r="CPM321" s="1"/>
      <c r="CPN321" s="1"/>
      <c r="CPO321" s="1"/>
      <c r="CPP321" s="1"/>
      <c r="CPQ321" s="1"/>
      <c r="CPR321" s="1"/>
      <c r="CPS321" s="1"/>
      <c r="CPT321" s="1"/>
      <c r="CPU321" s="1"/>
      <c r="CPV321" s="1"/>
      <c r="CPW321" s="1"/>
      <c r="CPX321" s="1"/>
      <c r="CPY321" s="1"/>
      <c r="CPZ321" s="1"/>
      <c r="CQA321" s="1"/>
      <c r="CQB321" s="1"/>
      <c r="CQC321" s="1"/>
      <c r="CQD321" s="1"/>
      <c r="CQE321" s="1"/>
      <c r="CQF321" s="1"/>
      <c r="CQG321" s="1"/>
      <c r="CQH321" s="1"/>
      <c r="CQI321" s="1"/>
      <c r="CQJ321" s="1"/>
      <c r="CQK321" s="1"/>
      <c r="CQL321" s="1"/>
      <c r="CQM321" s="1"/>
      <c r="CQN321" s="1"/>
      <c r="CQO321" s="1"/>
      <c r="CQP321" s="1"/>
      <c r="CQQ321" s="1"/>
      <c r="CQR321" s="1"/>
      <c r="CQS321" s="1"/>
      <c r="CQT321" s="1"/>
      <c r="CQU321" s="1"/>
      <c r="CQV321" s="1"/>
      <c r="CQW321" s="1"/>
      <c r="CQX321" s="1"/>
      <c r="CQY321" s="1"/>
      <c r="CQZ321" s="1"/>
      <c r="CRA321" s="1"/>
      <c r="CRB321" s="1"/>
      <c r="CRC321" s="1"/>
      <c r="CRD321" s="1"/>
      <c r="CRE321" s="1"/>
      <c r="CRF321" s="1"/>
      <c r="CRG321" s="1"/>
      <c r="CRH321" s="1"/>
      <c r="CRI321" s="1"/>
      <c r="CRJ321" s="1"/>
      <c r="CRK321" s="1"/>
      <c r="CRL321" s="1"/>
      <c r="CRM321" s="1"/>
      <c r="CRN321" s="1"/>
      <c r="CRO321" s="1"/>
      <c r="CRP321" s="1"/>
      <c r="CRQ321" s="1"/>
      <c r="CRR321" s="1"/>
      <c r="CRS321" s="1"/>
      <c r="CRT321" s="1"/>
      <c r="CRU321" s="1"/>
      <c r="CRV321" s="1"/>
      <c r="CRW321" s="1"/>
      <c r="CRX321" s="1"/>
      <c r="CRY321" s="1"/>
      <c r="CRZ321" s="1"/>
      <c r="CSA321" s="1"/>
      <c r="CSB321" s="1"/>
      <c r="CSC321" s="1"/>
      <c r="CSD321" s="1"/>
      <c r="CSE321" s="1"/>
      <c r="CSF321" s="1"/>
      <c r="CSG321" s="1"/>
      <c r="CSH321" s="1"/>
      <c r="CSI321" s="1"/>
      <c r="CSJ321" s="1"/>
      <c r="CSK321" s="1"/>
      <c r="CSL321" s="1"/>
      <c r="CSM321" s="1"/>
      <c r="CSN321" s="1"/>
      <c r="CSO321" s="1"/>
      <c r="CSP321" s="1"/>
      <c r="CSQ321" s="1"/>
      <c r="CSR321" s="1"/>
      <c r="CSS321" s="1"/>
      <c r="CST321" s="1"/>
      <c r="CSU321" s="1"/>
      <c r="CSV321" s="1"/>
      <c r="CSW321" s="1"/>
      <c r="CSX321" s="1"/>
      <c r="CSY321" s="1"/>
      <c r="CSZ321" s="1"/>
      <c r="CTA321" s="1"/>
      <c r="CTB321" s="1"/>
      <c r="CTC321" s="1"/>
      <c r="CTD321" s="1"/>
      <c r="CTE321" s="1"/>
      <c r="CTF321" s="1"/>
      <c r="CTG321" s="1"/>
      <c r="CTH321" s="1"/>
      <c r="CTI321" s="1"/>
      <c r="CTJ321" s="1"/>
      <c r="CTK321" s="1"/>
      <c r="CTL321" s="1"/>
      <c r="CTM321" s="1"/>
      <c r="CTN321" s="1"/>
      <c r="CTO321" s="1"/>
      <c r="CTP321" s="1"/>
      <c r="CTQ321" s="1"/>
      <c r="CTR321" s="1"/>
      <c r="CTS321" s="1"/>
      <c r="CTT321" s="1"/>
      <c r="CTU321" s="1"/>
      <c r="CTV321" s="1"/>
      <c r="CTW321" s="1"/>
      <c r="CTX321" s="1"/>
      <c r="CTY321" s="1"/>
      <c r="CTZ321" s="1"/>
      <c r="CUA321" s="1"/>
      <c r="CUB321" s="1"/>
      <c r="CUC321" s="1"/>
      <c r="CUD321" s="1"/>
      <c r="CUE321" s="1"/>
      <c r="CUF321" s="1"/>
      <c r="CUG321" s="1"/>
      <c r="CUH321" s="1"/>
      <c r="CUI321" s="1"/>
      <c r="CUJ321" s="1"/>
      <c r="CUK321" s="1"/>
      <c r="CUL321" s="1"/>
      <c r="CUM321" s="1"/>
      <c r="CUN321" s="1"/>
      <c r="CUO321" s="1"/>
      <c r="CUP321" s="1"/>
      <c r="CUQ321" s="1"/>
      <c r="CUR321" s="1"/>
      <c r="CUS321" s="1"/>
      <c r="CUT321" s="1"/>
      <c r="CUU321" s="1"/>
      <c r="CUV321" s="1"/>
      <c r="CUW321" s="1"/>
      <c r="CUX321" s="1"/>
      <c r="CUY321" s="1"/>
      <c r="CUZ321" s="1"/>
      <c r="CVA321" s="1"/>
      <c r="CVB321" s="1"/>
      <c r="CVC321" s="1"/>
      <c r="CVD321" s="1"/>
      <c r="CVE321" s="1"/>
      <c r="CVF321" s="1"/>
      <c r="CVG321" s="1"/>
      <c r="CVH321" s="1"/>
      <c r="CVI321" s="1"/>
      <c r="CVJ321" s="1"/>
      <c r="CVK321" s="1"/>
      <c r="CVL321" s="1"/>
      <c r="CVM321" s="1"/>
      <c r="CVN321" s="1"/>
      <c r="CVO321" s="1"/>
      <c r="CVP321" s="1"/>
      <c r="CVQ321" s="1"/>
      <c r="CVR321" s="1"/>
      <c r="CVS321" s="1"/>
      <c r="CVT321" s="1"/>
      <c r="CVU321" s="1"/>
      <c r="CVV321" s="1"/>
      <c r="CVW321" s="1"/>
      <c r="CVX321" s="1"/>
      <c r="CVY321" s="1"/>
      <c r="CVZ321" s="1"/>
      <c r="CWA321" s="1"/>
      <c r="CWB321" s="1"/>
      <c r="CWC321" s="1"/>
      <c r="CWD321" s="1"/>
      <c r="CWE321" s="1"/>
      <c r="CWF321" s="1"/>
      <c r="CWG321" s="1"/>
      <c r="CWH321" s="1"/>
      <c r="CWI321" s="1"/>
      <c r="CWJ321" s="1"/>
      <c r="CWK321" s="1"/>
      <c r="CWL321" s="1"/>
      <c r="CWM321" s="1"/>
      <c r="CWN321" s="1"/>
      <c r="CWO321" s="1"/>
      <c r="CWP321" s="1"/>
      <c r="CWQ321" s="1"/>
      <c r="CWR321" s="1"/>
      <c r="CWS321" s="1"/>
      <c r="CWT321" s="1"/>
      <c r="CWU321" s="1"/>
      <c r="CWV321" s="1"/>
      <c r="CWW321" s="1"/>
      <c r="CWX321" s="1"/>
      <c r="CWY321" s="1"/>
      <c r="CWZ321" s="1"/>
      <c r="CXA321" s="1"/>
      <c r="CXB321" s="1"/>
      <c r="CXC321" s="1"/>
      <c r="CXD321" s="1"/>
      <c r="CXE321" s="1"/>
      <c r="CXF321" s="1"/>
      <c r="CXG321" s="1"/>
      <c r="CXH321" s="1"/>
      <c r="CXI321" s="1"/>
      <c r="CXJ321" s="1"/>
      <c r="CXK321" s="1"/>
      <c r="CXL321" s="1"/>
      <c r="CXM321" s="1"/>
      <c r="CXN321" s="1"/>
      <c r="CXO321" s="1"/>
      <c r="CXP321" s="1"/>
      <c r="CXQ321" s="1"/>
      <c r="CXR321" s="1"/>
      <c r="CXS321" s="1"/>
      <c r="CXT321" s="1"/>
      <c r="CXU321" s="1"/>
      <c r="CXV321" s="1"/>
      <c r="CXW321" s="1"/>
      <c r="CXX321" s="1"/>
      <c r="CXY321" s="1"/>
      <c r="CXZ321" s="1"/>
      <c r="CYA321" s="1"/>
      <c r="CYB321" s="1"/>
      <c r="CYC321" s="1"/>
      <c r="CYD321" s="1"/>
      <c r="CYE321" s="1"/>
      <c r="CYF321" s="1"/>
      <c r="CYG321" s="1"/>
      <c r="CYH321" s="1"/>
      <c r="CYI321" s="1"/>
      <c r="CYJ321" s="1"/>
      <c r="CYK321" s="1"/>
      <c r="CYL321" s="1"/>
      <c r="CYM321" s="1"/>
      <c r="CYN321" s="1"/>
      <c r="CYO321" s="1"/>
      <c r="CYP321" s="1"/>
      <c r="CYQ321" s="1"/>
      <c r="CYR321" s="1"/>
      <c r="CYS321" s="1"/>
      <c r="CYT321" s="1"/>
      <c r="CYU321" s="1"/>
      <c r="CYV321" s="1"/>
      <c r="CYW321" s="1"/>
      <c r="CYX321" s="1"/>
      <c r="CYY321" s="1"/>
      <c r="CYZ321" s="1"/>
      <c r="CZA321" s="1"/>
      <c r="CZB321" s="1"/>
      <c r="CZC321" s="1"/>
      <c r="CZD321" s="1"/>
      <c r="CZE321" s="1"/>
      <c r="CZF321" s="1"/>
      <c r="CZG321" s="1"/>
      <c r="CZH321" s="1"/>
      <c r="CZI321" s="1"/>
      <c r="CZJ321" s="1"/>
      <c r="CZK321" s="1"/>
      <c r="CZL321" s="1"/>
      <c r="CZM321" s="1"/>
      <c r="CZN321" s="1"/>
      <c r="CZO321" s="1"/>
      <c r="CZP321" s="1"/>
      <c r="CZQ321" s="1"/>
      <c r="CZR321" s="1"/>
      <c r="CZS321" s="1"/>
      <c r="CZT321" s="1"/>
      <c r="CZU321" s="1"/>
      <c r="CZV321" s="1"/>
      <c r="CZW321" s="1"/>
      <c r="CZX321" s="1"/>
      <c r="CZY321" s="1"/>
      <c r="CZZ321" s="1"/>
      <c r="DAA321" s="1"/>
      <c r="DAB321" s="1"/>
      <c r="DAC321" s="1"/>
      <c r="DAD321" s="1"/>
      <c r="DAE321" s="1"/>
      <c r="DAF321" s="1"/>
      <c r="DAG321" s="1"/>
      <c r="DAH321" s="1"/>
      <c r="DAI321" s="1"/>
      <c r="DAJ321" s="1"/>
      <c r="DAK321" s="1"/>
      <c r="DAL321" s="1"/>
      <c r="DAM321" s="1"/>
      <c r="DAN321" s="1"/>
      <c r="DAO321" s="1"/>
      <c r="DAP321" s="1"/>
      <c r="DAQ321" s="1"/>
      <c r="DAR321" s="1"/>
      <c r="DAS321" s="1"/>
      <c r="DAT321" s="1"/>
      <c r="DAU321" s="1"/>
      <c r="DAV321" s="1"/>
      <c r="DAW321" s="1"/>
      <c r="DAX321" s="1"/>
      <c r="DAY321" s="1"/>
      <c r="DAZ321" s="1"/>
      <c r="DBA321" s="1"/>
      <c r="DBB321" s="1"/>
      <c r="DBC321" s="1"/>
      <c r="DBD321" s="1"/>
      <c r="DBE321" s="1"/>
      <c r="DBF321" s="1"/>
      <c r="DBG321" s="1"/>
      <c r="DBH321" s="1"/>
      <c r="DBI321" s="1"/>
      <c r="DBJ321" s="1"/>
      <c r="DBK321" s="1"/>
      <c r="DBL321" s="1"/>
      <c r="DBM321" s="1"/>
      <c r="DBN321" s="1"/>
      <c r="DBO321" s="1"/>
      <c r="DBP321" s="1"/>
      <c r="DBQ321" s="1"/>
      <c r="DBR321" s="1"/>
      <c r="DBS321" s="1"/>
      <c r="DBT321" s="1"/>
      <c r="DBU321" s="1"/>
      <c r="DBV321" s="1"/>
      <c r="DBW321" s="1"/>
      <c r="DBX321" s="1"/>
      <c r="DBY321" s="1"/>
      <c r="DBZ321" s="1"/>
      <c r="DCA321" s="1"/>
      <c r="DCB321" s="1"/>
      <c r="DCC321" s="1"/>
      <c r="DCD321" s="1"/>
      <c r="DCE321" s="1"/>
      <c r="DCF321" s="1"/>
      <c r="DCG321" s="1"/>
      <c r="DCH321" s="1"/>
      <c r="DCI321" s="1"/>
      <c r="DCJ321" s="1"/>
      <c r="DCK321" s="1"/>
      <c r="DCL321" s="1"/>
      <c r="DCM321" s="1"/>
      <c r="DCN321" s="1"/>
      <c r="DCO321" s="1"/>
      <c r="DCP321" s="1"/>
      <c r="DCQ321" s="1"/>
      <c r="DCR321" s="1"/>
      <c r="DCS321" s="1"/>
      <c r="DCT321" s="1"/>
      <c r="DCU321" s="1"/>
      <c r="DCV321" s="1"/>
      <c r="DCW321" s="1"/>
      <c r="DCX321" s="1"/>
      <c r="DCY321" s="1"/>
      <c r="DCZ321" s="1"/>
      <c r="DDA321" s="1"/>
      <c r="DDB321" s="1"/>
      <c r="DDC321" s="1"/>
      <c r="DDD321" s="1"/>
      <c r="DDE321" s="1"/>
      <c r="DDF321" s="1"/>
      <c r="DDG321" s="1"/>
      <c r="DDH321" s="1"/>
      <c r="DDI321" s="1"/>
      <c r="DDJ321" s="1"/>
      <c r="DDK321" s="1"/>
      <c r="DDL321" s="1"/>
      <c r="DDM321" s="1"/>
      <c r="DDN321" s="1"/>
      <c r="DDO321" s="1"/>
      <c r="DDP321" s="1"/>
      <c r="DDQ321" s="1"/>
      <c r="DDR321" s="1"/>
      <c r="DDS321" s="1"/>
      <c r="DDT321" s="1"/>
      <c r="DDU321" s="1"/>
      <c r="DDV321" s="1"/>
      <c r="DDW321" s="1"/>
      <c r="DDX321" s="1"/>
      <c r="DDY321" s="1"/>
      <c r="DDZ321" s="1"/>
      <c r="DEA321" s="1"/>
      <c r="DEB321" s="1"/>
      <c r="DEC321" s="1"/>
      <c r="DED321" s="1"/>
      <c r="DEE321" s="1"/>
      <c r="DEF321" s="1"/>
      <c r="DEG321" s="1"/>
      <c r="DEH321" s="1"/>
      <c r="DEI321" s="1"/>
      <c r="DEJ321" s="1"/>
      <c r="DEK321" s="1"/>
      <c r="DEL321" s="1"/>
      <c r="DEM321" s="1"/>
      <c r="DEN321" s="1"/>
      <c r="DEO321" s="1"/>
      <c r="DEP321" s="1"/>
      <c r="DEQ321" s="1"/>
      <c r="DER321" s="1"/>
      <c r="DES321" s="1"/>
      <c r="DET321" s="1"/>
      <c r="DEU321" s="1"/>
      <c r="DEV321" s="1"/>
      <c r="DEW321" s="1"/>
      <c r="DEX321" s="1"/>
      <c r="DEY321" s="1"/>
      <c r="DEZ321" s="1"/>
      <c r="DFA321" s="1"/>
      <c r="DFB321" s="1"/>
      <c r="DFC321" s="1"/>
      <c r="DFD321" s="1"/>
      <c r="DFE321" s="1"/>
      <c r="DFF321" s="1"/>
      <c r="DFG321" s="1"/>
      <c r="DFH321" s="1"/>
      <c r="DFI321" s="1"/>
      <c r="DFJ321" s="1"/>
      <c r="DFK321" s="1"/>
      <c r="DFL321" s="1"/>
      <c r="DFM321" s="1"/>
      <c r="DFN321" s="1"/>
      <c r="DFO321" s="1"/>
      <c r="DFP321" s="1"/>
      <c r="DFQ321" s="1"/>
      <c r="DFR321" s="1"/>
      <c r="DFS321" s="1"/>
      <c r="DFT321" s="1"/>
      <c r="DFU321" s="1"/>
      <c r="DFV321" s="1"/>
      <c r="DFW321" s="1"/>
      <c r="DFX321" s="1"/>
      <c r="DFY321" s="1"/>
      <c r="DFZ321" s="1"/>
      <c r="DGA321" s="1"/>
      <c r="DGB321" s="1"/>
      <c r="DGC321" s="1"/>
      <c r="DGD321" s="1"/>
      <c r="DGE321" s="1"/>
      <c r="DGF321" s="1"/>
      <c r="DGG321" s="1"/>
      <c r="DGH321" s="1"/>
      <c r="DGI321" s="1"/>
      <c r="DGJ321" s="1"/>
      <c r="DGK321" s="1"/>
      <c r="DGL321" s="1"/>
      <c r="DGM321" s="1"/>
      <c r="DGN321" s="1"/>
      <c r="DGO321" s="1"/>
      <c r="DGP321" s="1"/>
      <c r="DGQ321" s="1"/>
      <c r="DGR321" s="1"/>
      <c r="DGS321" s="1"/>
      <c r="DGT321" s="1"/>
      <c r="DGU321" s="1"/>
      <c r="DGV321" s="1"/>
      <c r="DGW321" s="1"/>
      <c r="DGX321" s="1"/>
      <c r="DGY321" s="1"/>
      <c r="DGZ321" s="1"/>
      <c r="DHA321" s="1"/>
      <c r="DHB321" s="1"/>
      <c r="DHC321" s="1"/>
      <c r="DHD321" s="1"/>
      <c r="DHE321" s="1"/>
      <c r="DHF321" s="1"/>
      <c r="DHG321" s="1"/>
      <c r="DHH321" s="1"/>
      <c r="DHI321" s="1"/>
      <c r="DHJ321" s="1"/>
      <c r="DHK321" s="1"/>
      <c r="DHL321" s="1"/>
      <c r="DHM321" s="1"/>
      <c r="DHN321" s="1"/>
      <c r="DHO321" s="1"/>
      <c r="DHP321" s="1"/>
      <c r="DHQ321" s="1"/>
      <c r="DHR321" s="1"/>
      <c r="DHS321" s="1"/>
      <c r="DHT321" s="1"/>
      <c r="DHU321" s="1"/>
      <c r="DHV321" s="1"/>
      <c r="DHW321" s="1"/>
      <c r="DHX321" s="1"/>
      <c r="DHY321" s="1"/>
      <c r="DHZ321" s="1"/>
      <c r="DIA321" s="1"/>
      <c r="DIB321" s="1"/>
      <c r="DIC321" s="1"/>
      <c r="DID321" s="1"/>
      <c r="DIE321" s="1"/>
      <c r="DIF321" s="1"/>
      <c r="DIG321" s="1"/>
      <c r="DIH321" s="1"/>
      <c r="DII321" s="1"/>
      <c r="DIJ321" s="1"/>
      <c r="DIK321" s="1"/>
      <c r="DIL321" s="1"/>
      <c r="DIM321" s="1"/>
      <c r="DIN321" s="1"/>
      <c r="DIO321" s="1"/>
      <c r="DIP321" s="1"/>
      <c r="DIQ321" s="1"/>
      <c r="DIR321" s="1"/>
      <c r="DIS321" s="1"/>
      <c r="DIT321" s="1"/>
      <c r="DIU321" s="1"/>
      <c r="DIV321" s="1"/>
      <c r="DIW321" s="1"/>
      <c r="DIX321" s="1"/>
      <c r="DIY321" s="1"/>
      <c r="DIZ321" s="1"/>
      <c r="DJA321" s="1"/>
      <c r="DJB321" s="1"/>
      <c r="DJC321" s="1"/>
      <c r="DJD321" s="1"/>
      <c r="DJE321" s="1"/>
      <c r="DJF321" s="1"/>
      <c r="DJG321" s="1"/>
      <c r="DJH321" s="1"/>
      <c r="DJI321" s="1"/>
      <c r="DJJ321" s="1"/>
      <c r="DJK321" s="1"/>
      <c r="DJL321" s="1"/>
      <c r="DJM321" s="1"/>
      <c r="DJN321" s="1"/>
      <c r="DJO321" s="1"/>
      <c r="DJP321" s="1"/>
      <c r="DJQ321" s="1"/>
      <c r="DJR321" s="1"/>
      <c r="DJS321" s="1"/>
      <c r="DJT321" s="1"/>
      <c r="DJU321" s="1"/>
      <c r="DJV321" s="1"/>
      <c r="DJW321" s="1"/>
      <c r="DJX321" s="1"/>
      <c r="DJY321" s="1"/>
      <c r="DJZ321" s="1"/>
      <c r="DKA321" s="1"/>
      <c r="DKB321" s="1"/>
      <c r="DKC321" s="1"/>
      <c r="DKD321" s="1"/>
      <c r="DKE321" s="1"/>
      <c r="DKF321" s="1"/>
      <c r="DKG321" s="1"/>
      <c r="DKH321" s="1"/>
      <c r="DKI321" s="1"/>
      <c r="DKJ321" s="1"/>
      <c r="DKK321" s="1"/>
      <c r="DKL321" s="1"/>
      <c r="DKM321" s="1"/>
      <c r="DKN321" s="1"/>
      <c r="DKO321" s="1"/>
      <c r="DKP321" s="1"/>
      <c r="DKQ321" s="1"/>
      <c r="DKR321" s="1"/>
      <c r="DKS321" s="1"/>
      <c r="DKT321" s="1"/>
      <c r="DKU321" s="1"/>
      <c r="DKV321" s="1"/>
      <c r="DKW321" s="1"/>
      <c r="DKX321" s="1"/>
      <c r="DKY321" s="1"/>
      <c r="DKZ321" s="1"/>
      <c r="DLA321" s="1"/>
      <c r="DLB321" s="1"/>
      <c r="DLC321" s="1"/>
      <c r="DLD321" s="1"/>
      <c r="DLE321" s="1"/>
      <c r="DLF321" s="1"/>
      <c r="DLG321" s="1"/>
      <c r="DLH321" s="1"/>
      <c r="DLI321" s="1"/>
      <c r="DLJ321" s="1"/>
      <c r="DLK321" s="1"/>
      <c r="DLL321" s="1"/>
      <c r="DLM321" s="1"/>
      <c r="DLN321" s="1"/>
      <c r="DLO321" s="1"/>
      <c r="DLP321" s="1"/>
      <c r="DLQ321" s="1"/>
      <c r="DLR321" s="1"/>
      <c r="DLS321" s="1"/>
      <c r="DLT321" s="1"/>
      <c r="DLU321" s="1"/>
      <c r="DLV321" s="1"/>
      <c r="DLW321" s="1"/>
      <c r="DLX321" s="1"/>
      <c r="DLY321" s="1"/>
      <c r="DLZ321" s="1"/>
      <c r="DMA321" s="1"/>
      <c r="DMB321" s="1"/>
      <c r="DMC321" s="1"/>
      <c r="DMD321" s="1"/>
      <c r="DME321" s="1"/>
      <c r="DMF321" s="1"/>
      <c r="DMG321" s="1"/>
      <c r="DMH321" s="1"/>
      <c r="DMI321" s="1"/>
      <c r="DMJ321" s="1"/>
      <c r="DMK321" s="1"/>
      <c r="DML321" s="1"/>
      <c r="DMM321" s="1"/>
      <c r="DMN321" s="1"/>
      <c r="DMO321" s="1"/>
      <c r="DMP321" s="1"/>
      <c r="DMQ321" s="1"/>
      <c r="DMR321" s="1"/>
      <c r="DMS321" s="1"/>
      <c r="DMT321" s="1"/>
      <c r="DMU321" s="1"/>
      <c r="DMV321" s="1"/>
      <c r="DMW321" s="1"/>
      <c r="DMX321" s="1"/>
      <c r="DMY321" s="1"/>
      <c r="DMZ321" s="1"/>
      <c r="DNA321" s="1"/>
      <c r="DNB321" s="1"/>
      <c r="DNC321" s="1"/>
      <c r="DND321" s="1"/>
      <c r="DNE321" s="1"/>
      <c r="DNF321" s="1"/>
      <c r="DNG321" s="1"/>
      <c r="DNH321" s="1"/>
      <c r="DNI321" s="1"/>
      <c r="DNJ321" s="1"/>
      <c r="DNK321" s="1"/>
      <c r="DNL321" s="1"/>
      <c r="DNM321" s="1"/>
      <c r="DNN321" s="1"/>
      <c r="DNO321" s="1"/>
      <c r="DNP321" s="1"/>
      <c r="DNQ321" s="1"/>
      <c r="DNR321" s="1"/>
      <c r="DNS321" s="1"/>
      <c r="DNT321" s="1"/>
      <c r="DNU321" s="1"/>
      <c r="DNV321" s="1"/>
      <c r="DNW321" s="1"/>
      <c r="DNX321" s="1"/>
      <c r="DNY321" s="1"/>
      <c r="DNZ321" s="1"/>
      <c r="DOA321" s="1"/>
      <c r="DOB321" s="1"/>
      <c r="DOC321" s="1"/>
      <c r="DOD321" s="1"/>
      <c r="DOE321" s="1"/>
      <c r="DOF321" s="1"/>
      <c r="DOG321" s="1"/>
      <c r="DOH321" s="1"/>
      <c r="DOI321" s="1"/>
      <c r="DOJ321" s="1"/>
      <c r="DOK321" s="1"/>
      <c r="DOL321" s="1"/>
      <c r="DOM321" s="1"/>
      <c r="DON321" s="1"/>
      <c r="DOO321" s="1"/>
      <c r="DOP321" s="1"/>
      <c r="DOQ321" s="1"/>
      <c r="DOR321" s="1"/>
      <c r="DOS321" s="1"/>
      <c r="DOT321" s="1"/>
      <c r="DOU321" s="1"/>
      <c r="DOV321" s="1"/>
      <c r="DOW321" s="1"/>
      <c r="DOX321" s="1"/>
      <c r="DOY321" s="1"/>
      <c r="DOZ321" s="1"/>
      <c r="DPA321" s="1"/>
      <c r="DPB321" s="1"/>
      <c r="DPC321" s="1"/>
      <c r="DPD321" s="1"/>
      <c r="DPE321" s="1"/>
      <c r="DPF321" s="1"/>
      <c r="DPG321" s="1"/>
      <c r="DPH321" s="1"/>
      <c r="DPI321" s="1"/>
      <c r="DPJ321" s="1"/>
      <c r="DPK321" s="1"/>
      <c r="DPL321" s="1"/>
      <c r="DPM321" s="1"/>
      <c r="DPN321" s="1"/>
      <c r="DPO321" s="1"/>
      <c r="DPP321" s="1"/>
      <c r="DPQ321" s="1"/>
      <c r="DPR321" s="1"/>
      <c r="DPS321" s="1"/>
      <c r="DPT321" s="1"/>
      <c r="DPU321" s="1"/>
      <c r="DPV321" s="1"/>
      <c r="DPW321" s="1"/>
      <c r="DPX321" s="1"/>
      <c r="DPY321" s="1"/>
      <c r="DPZ321" s="1"/>
      <c r="DQA321" s="1"/>
      <c r="DQB321" s="1"/>
      <c r="DQC321" s="1"/>
      <c r="DQD321" s="1"/>
      <c r="DQE321" s="1"/>
      <c r="DQF321" s="1"/>
      <c r="DQG321" s="1"/>
      <c r="DQH321" s="1"/>
      <c r="DQI321" s="1"/>
      <c r="DQJ321" s="1"/>
      <c r="DQK321" s="1"/>
      <c r="DQL321" s="1"/>
      <c r="DQM321" s="1"/>
      <c r="DQN321" s="1"/>
      <c r="DQO321" s="1"/>
      <c r="DQP321" s="1"/>
      <c r="DQQ321" s="1"/>
      <c r="DQR321" s="1"/>
      <c r="DQS321" s="1"/>
      <c r="DQT321" s="1"/>
      <c r="DQU321" s="1"/>
      <c r="DQV321" s="1"/>
      <c r="DQW321" s="1"/>
      <c r="DQX321" s="1"/>
      <c r="DQY321" s="1"/>
      <c r="DQZ321" s="1"/>
      <c r="DRA321" s="1"/>
      <c r="DRB321" s="1"/>
      <c r="DRC321" s="1"/>
      <c r="DRD321" s="1"/>
      <c r="DRE321" s="1"/>
      <c r="DRF321" s="1"/>
      <c r="DRG321" s="1"/>
      <c r="DRH321" s="1"/>
      <c r="DRI321" s="1"/>
      <c r="DRJ321" s="1"/>
      <c r="DRK321" s="1"/>
      <c r="DRL321" s="1"/>
      <c r="DRM321" s="1"/>
      <c r="DRN321" s="1"/>
      <c r="DRO321" s="1"/>
      <c r="DRP321" s="1"/>
      <c r="DRQ321" s="1"/>
      <c r="DRR321" s="1"/>
      <c r="DRS321" s="1"/>
      <c r="DRT321" s="1"/>
      <c r="DRU321" s="1"/>
      <c r="DRV321" s="1"/>
      <c r="DRW321" s="1"/>
      <c r="DRX321" s="1"/>
      <c r="DRY321" s="1"/>
      <c r="DRZ321" s="1"/>
      <c r="DSA321" s="1"/>
      <c r="DSB321" s="1"/>
      <c r="DSC321" s="1"/>
      <c r="DSD321" s="1"/>
      <c r="DSE321" s="1"/>
      <c r="DSF321" s="1"/>
      <c r="DSG321" s="1"/>
      <c r="DSH321" s="1"/>
      <c r="DSI321" s="1"/>
      <c r="DSJ321" s="1"/>
      <c r="DSK321" s="1"/>
      <c r="DSL321" s="1"/>
      <c r="DSM321" s="1"/>
      <c r="DSN321" s="1"/>
      <c r="DSO321" s="1"/>
      <c r="DSP321" s="1"/>
      <c r="DSQ321" s="1"/>
      <c r="DSR321" s="1"/>
      <c r="DSS321" s="1"/>
      <c r="DST321" s="1"/>
      <c r="DSU321" s="1"/>
      <c r="DSV321" s="1"/>
      <c r="DSW321" s="1"/>
      <c r="DSX321" s="1"/>
      <c r="DSY321" s="1"/>
      <c r="DSZ321" s="1"/>
      <c r="DTA321" s="1"/>
      <c r="DTB321" s="1"/>
      <c r="DTC321" s="1"/>
      <c r="DTD321" s="1"/>
      <c r="DTE321" s="1"/>
      <c r="DTF321" s="1"/>
      <c r="DTG321" s="1"/>
      <c r="DTH321" s="1"/>
      <c r="DTI321" s="1"/>
      <c r="DTJ321" s="1"/>
      <c r="DTK321" s="1"/>
      <c r="DTL321" s="1"/>
      <c r="DTM321" s="1"/>
      <c r="DTN321" s="1"/>
      <c r="DTO321" s="1"/>
      <c r="DTP321" s="1"/>
      <c r="DTQ321" s="1"/>
      <c r="DTR321" s="1"/>
      <c r="DTS321" s="1"/>
      <c r="DTT321" s="1"/>
      <c r="DTU321" s="1"/>
      <c r="DTV321" s="1"/>
      <c r="DTW321" s="1"/>
      <c r="DTX321" s="1"/>
      <c r="DTY321" s="1"/>
      <c r="DTZ321" s="1"/>
      <c r="DUA321" s="1"/>
      <c r="DUB321" s="1"/>
      <c r="DUC321" s="1"/>
      <c r="DUD321" s="1"/>
      <c r="DUE321" s="1"/>
      <c r="DUF321" s="1"/>
      <c r="DUG321" s="1"/>
      <c r="DUH321" s="1"/>
      <c r="DUI321" s="1"/>
      <c r="DUJ321" s="1"/>
      <c r="DUK321" s="1"/>
      <c r="DUL321" s="1"/>
      <c r="DUM321" s="1"/>
      <c r="DUN321" s="1"/>
      <c r="DUO321" s="1"/>
      <c r="DUP321" s="1"/>
      <c r="DUQ321" s="1"/>
      <c r="DUR321" s="1"/>
      <c r="DUS321" s="1"/>
      <c r="DUT321" s="1"/>
      <c r="DUU321" s="1"/>
      <c r="DUV321" s="1"/>
      <c r="DUW321" s="1"/>
      <c r="DUX321" s="1"/>
      <c r="DUY321" s="1"/>
      <c r="DUZ321" s="1"/>
      <c r="DVA321" s="1"/>
      <c r="DVB321" s="1"/>
      <c r="DVC321" s="1"/>
      <c r="DVD321" s="1"/>
      <c r="DVE321" s="1"/>
      <c r="DVF321" s="1"/>
      <c r="DVG321" s="1"/>
      <c r="DVH321" s="1"/>
      <c r="DVI321" s="1"/>
      <c r="DVJ321" s="1"/>
      <c r="DVK321" s="1"/>
      <c r="DVL321" s="1"/>
      <c r="DVM321" s="1"/>
      <c r="DVN321" s="1"/>
      <c r="DVO321" s="1"/>
      <c r="DVP321" s="1"/>
      <c r="DVQ321" s="1"/>
      <c r="DVR321" s="1"/>
      <c r="DVS321" s="1"/>
      <c r="DVT321" s="1"/>
      <c r="DVU321" s="1"/>
      <c r="DVV321" s="1"/>
      <c r="DVW321" s="1"/>
      <c r="DVX321" s="1"/>
      <c r="DVY321" s="1"/>
      <c r="DVZ321" s="1"/>
      <c r="DWA321" s="1"/>
      <c r="DWB321" s="1"/>
      <c r="DWC321" s="1"/>
      <c r="DWD321" s="1"/>
      <c r="DWE321" s="1"/>
      <c r="DWF321" s="1"/>
      <c r="DWG321" s="1"/>
      <c r="DWH321" s="1"/>
      <c r="DWI321" s="1"/>
      <c r="DWJ321" s="1"/>
      <c r="DWK321" s="1"/>
      <c r="DWL321" s="1"/>
      <c r="DWM321" s="1"/>
      <c r="DWN321" s="1"/>
      <c r="DWO321" s="1"/>
      <c r="DWP321" s="1"/>
      <c r="DWQ321" s="1"/>
      <c r="DWR321" s="1"/>
      <c r="DWS321" s="1"/>
      <c r="DWT321" s="1"/>
      <c r="DWU321" s="1"/>
      <c r="DWV321" s="1"/>
      <c r="DWW321" s="1"/>
      <c r="DWX321" s="1"/>
      <c r="DWY321" s="1"/>
      <c r="DWZ321" s="1"/>
      <c r="DXA321" s="1"/>
      <c r="DXB321" s="1"/>
      <c r="DXC321" s="1"/>
      <c r="DXD321" s="1"/>
      <c r="DXE321" s="1"/>
      <c r="DXF321" s="1"/>
      <c r="DXG321" s="1"/>
      <c r="DXH321" s="1"/>
      <c r="DXI321" s="1"/>
      <c r="DXJ321" s="1"/>
      <c r="DXK321" s="1"/>
      <c r="DXL321" s="1"/>
      <c r="DXM321" s="1"/>
      <c r="DXN321" s="1"/>
      <c r="DXO321" s="1"/>
      <c r="DXP321" s="1"/>
      <c r="DXQ321" s="1"/>
      <c r="DXR321" s="1"/>
      <c r="DXS321" s="1"/>
      <c r="DXT321" s="1"/>
      <c r="DXU321" s="1"/>
      <c r="DXV321" s="1"/>
      <c r="DXW321" s="1"/>
      <c r="DXX321" s="1"/>
      <c r="DXY321" s="1"/>
      <c r="DXZ321" s="1"/>
      <c r="DYA321" s="1"/>
      <c r="DYB321" s="1"/>
      <c r="DYC321" s="1"/>
      <c r="DYD321" s="1"/>
      <c r="DYE321" s="1"/>
      <c r="DYF321" s="1"/>
      <c r="DYG321" s="1"/>
      <c r="DYH321" s="1"/>
      <c r="DYI321" s="1"/>
      <c r="DYJ321" s="1"/>
      <c r="DYK321" s="1"/>
      <c r="DYL321" s="1"/>
      <c r="DYM321" s="1"/>
      <c r="DYN321" s="1"/>
      <c r="DYO321" s="1"/>
      <c r="DYP321" s="1"/>
      <c r="DYQ321" s="1"/>
      <c r="DYR321" s="1"/>
      <c r="DYS321" s="1"/>
      <c r="DYT321" s="1"/>
      <c r="DYU321" s="1"/>
      <c r="DYV321" s="1"/>
      <c r="DYW321" s="1"/>
      <c r="DYX321" s="1"/>
      <c r="DYY321" s="1"/>
      <c r="DYZ321" s="1"/>
      <c r="DZA321" s="1"/>
      <c r="DZB321" s="1"/>
      <c r="DZC321" s="1"/>
      <c r="DZD321" s="1"/>
      <c r="DZE321" s="1"/>
      <c r="DZF321" s="1"/>
      <c r="DZG321" s="1"/>
      <c r="DZH321" s="1"/>
      <c r="DZI321" s="1"/>
      <c r="DZJ321" s="1"/>
      <c r="DZK321" s="1"/>
      <c r="DZL321" s="1"/>
      <c r="DZM321" s="1"/>
      <c r="DZN321" s="1"/>
      <c r="DZO321" s="1"/>
      <c r="DZP321" s="1"/>
      <c r="DZQ321" s="1"/>
      <c r="DZR321" s="1"/>
      <c r="DZS321" s="1"/>
      <c r="DZT321" s="1"/>
      <c r="DZU321" s="1"/>
      <c r="DZV321" s="1"/>
      <c r="DZW321" s="1"/>
      <c r="DZX321" s="1"/>
      <c r="DZY321" s="1"/>
      <c r="DZZ321" s="1"/>
      <c r="EAA321" s="1"/>
      <c r="EAB321" s="1"/>
      <c r="EAC321" s="1"/>
      <c r="EAD321" s="1"/>
      <c r="EAE321" s="1"/>
      <c r="EAF321" s="1"/>
      <c r="EAG321" s="1"/>
      <c r="EAH321" s="1"/>
      <c r="EAI321" s="1"/>
      <c r="EAJ321" s="1"/>
      <c r="EAK321" s="1"/>
      <c r="EAL321" s="1"/>
      <c r="EAM321" s="1"/>
      <c r="EAN321" s="1"/>
      <c r="EAO321" s="1"/>
      <c r="EAP321" s="1"/>
      <c r="EAQ321" s="1"/>
      <c r="EAR321" s="1"/>
      <c r="EAS321" s="1"/>
      <c r="EAT321" s="1"/>
      <c r="EAU321" s="1"/>
      <c r="EAV321" s="1"/>
      <c r="EAW321" s="1"/>
      <c r="EAX321" s="1"/>
      <c r="EAY321" s="1"/>
      <c r="EAZ321" s="1"/>
      <c r="EBA321" s="1"/>
      <c r="EBB321" s="1"/>
      <c r="EBC321" s="1"/>
      <c r="EBD321" s="1"/>
      <c r="EBE321" s="1"/>
      <c r="EBF321" s="1"/>
      <c r="EBG321" s="1"/>
      <c r="EBH321" s="1"/>
      <c r="EBI321" s="1"/>
      <c r="EBJ321" s="1"/>
      <c r="EBK321" s="1"/>
      <c r="EBL321" s="1"/>
      <c r="EBM321" s="1"/>
      <c r="EBN321" s="1"/>
      <c r="EBO321" s="1"/>
      <c r="EBP321" s="1"/>
      <c r="EBQ321" s="1"/>
      <c r="EBR321" s="1"/>
      <c r="EBS321" s="1"/>
      <c r="EBT321" s="1"/>
      <c r="EBU321" s="1"/>
      <c r="EBV321" s="1"/>
      <c r="EBW321" s="1"/>
      <c r="EBX321" s="1"/>
      <c r="EBY321" s="1"/>
      <c r="EBZ321" s="1"/>
      <c r="ECA321" s="1"/>
      <c r="ECB321" s="1"/>
      <c r="ECC321" s="1"/>
      <c r="ECD321" s="1"/>
      <c r="ECE321" s="1"/>
      <c r="ECF321" s="1"/>
      <c r="ECG321" s="1"/>
      <c r="ECH321" s="1"/>
      <c r="ECI321" s="1"/>
      <c r="ECJ321" s="1"/>
      <c r="ECK321" s="1"/>
      <c r="ECL321" s="1"/>
      <c r="ECM321" s="1"/>
      <c r="ECN321" s="1"/>
      <c r="ECO321" s="1"/>
      <c r="ECP321" s="1"/>
      <c r="ECQ321" s="1"/>
      <c r="ECR321" s="1"/>
      <c r="ECS321" s="1"/>
      <c r="ECT321" s="1"/>
      <c r="ECU321" s="1"/>
      <c r="ECV321" s="1"/>
      <c r="ECW321" s="1"/>
      <c r="ECX321" s="1"/>
      <c r="ECY321" s="1"/>
      <c r="ECZ321" s="1"/>
      <c r="EDA321" s="1"/>
      <c r="EDB321" s="1"/>
      <c r="EDC321" s="1"/>
      <c r="EDD321" s="1"/>
      <c r="EDE321" s="1"/>
      <c r="EDF321" s="1"/>
      <c r="EDG321" s="1"/>
      <c r="EDH321" s="1"/>
      <c r="EDI321" s="1"/>
      <c r="EDJ321" s="1"/>
      <c r="EDK321" s="1"/>
      <c r="EDL321" s="1"/>
      <c r="EDM321" s="1"/>
      <c r="EDN321" s="1"/>
      <c r="EDO321" s="1"/>
      <c r="EDP321" s="1"/>
      <c r="EDQ321" s="1"/>
      <c r="EDR321" s="1"/>
      <c r="EDS321" s="1"/>
      <c r="EDT321" s="1"/>
      <c r="EDU321" s="1"/>
      <c r="EDV321" s="1"/>
      <c r="EDW321" s="1"/>
      <c r="EDX321" s="1"/>
      <c r="EDY321" s="1"/>
      <c r="EDZ321" s="1"/>
      <c r="EEA321" s="1"/>
      <c r="EEB321" s="1"/>
      <c r="EEC321" s="1"/>
      <c r="EED321" s="1"/>
      <c r="EEE321" s="1"/>
      <c r="EEF321" s="1"/>
      <c r="EEG321" s="1"/>
      <c r="EEH321" s="1"/>
      <c r="EEI321" s="1"/>
      <c r="EEJ321" s="1"/>
      <c r="EEK321" s="1"/>
      <c r="EEL321" s="1"/>
      <c r="EEM321" s="1"/>
      <c r="EEN321" s="1"/>
      <c r="EEO321" s="1"/>
      <c r="EEP321" s="1"/>
      <c r="EEQ321" s="1"/>
      <c r="EER321" s="1"/>
      <c r="EES321" s="1"/>
      <c r="EET321" s="1"/>
      <c r="EEU321" s="1"/>
      <c r="EEV321" s="1"/>
      <c r="EEW321" s="1"/>
      <c r="EEX321" s="1"/>
      <c r="EEY321" s="1"/>
      <c r="EEZ321" s="1"/>
      <c r="EFA321" s="1"/>
      <c r="EFB321" s="1"/>
      <c r="EFC321" s="1"/>
      <c r="EFD321" s="1"/>
      <c r="EFE321" s="1"/>
      <c r="EFF321" s="1"/>
      <c r="EFG321" s="1"/>
      <c r="EFH321" s="1"/>
      <c r="EFI321" s="1"/>
      <c r="EFJ321" s="1"/>
      <c r="EFK321" s="1"/>
      <c r="EFL321" s="1"/>
      <c r="EFM321" s="1"/>
      <c r="EFN321" s="1"/>
      <c r="EFO321" s="1"/>
      <c r="EFP321" s="1"/>
      <c r="EFQ321" s="1"/>
      <c r="EFR321" s="1"/>
      <c r="EFS321" s="1"/>
      <c r="EFT321" s="1"/>
      <c r="EFU321" s="1"/>
      <c r="EFV321" s="1"/>
      <c r="EFW321" s="1"/>
      <c r="EFX321" s="1"/>
      <c r="EFY321" s="1"/>
      <c r="EFZ321" s="1"/>
      <c r="EGA321" s="1"/>
      <c r="EGB321" s="1"/>
      <c r="EGC321" s="1"/>
      <c r="EGD321" s="1"/>
      <c r="EGE321" s="1"/>
      <c r="EGF321" s="1"/>
      <c r="EGG321" s="1"/>
      <c r="EGH321" s="1"/>
      <c r="EGI321" s="1"/>
      <c r="EGJ321" s="1"/>
      <c r="EGK321" s="1"/>
      <c r="EGL321" s="1"/>
      <c r="EGM321" s="1"/>
      <c r="EGN321" s="1"/>
      <c r="EGO321" s="1"/>
      <c r="EGP321" s="1"/>
      <c r="EGQ321" s="1"/>
      <c r="EGR321" s="1"/>
      <c r="EGS321" s="1"/>
      <c r="EGT321" s="1"/>
      <c r="EGU321" s="1"/>
      <c r="EGV321" s="1"/>
      <c r="EGW321" s="1"/>
      <c r="EGX321" s="1"/>
      <c r="EGY321" s="1"/>
      <c r="EGZ321" s="1"/>
      <c r="EHA321" s="1"/>
      <c r="EHB321" s="1"/>
      <c r="EHC321" s="1"/>
      <c r="EHD321" s="1"/>
      <c r="EHE321" s="1"/>
      <c r="EHF321" s="1"/>
      <c r="EHG321" s="1"/>
      <c r="EHH321" s="1"/>
      <c r="EHI321" s="1"/>
      <c r="EHJ321" s="1"/>
      <c r="EHK321" s="1"/>
      <c r="EHL321" s="1"/>
      <c r="EHM321" s="1"/>
      <c r="EHN321" s="1"/>
      <c r="EHO321" s="1"/>
      <c r="EHP321" s="1"/>
      <c r="EHQ321" s="1"/>
      <c r="EHR321" s="1"/>
      <c r="EHS321" s="1"/>
      <c r="EHT321" s="1"/>
      <c r="EHU321" s="1"/>
      <c r="EHV321" s="1"/>
      <c r="EHW321" s="1"/>
      <c r="EHX321" s="1"/>
      <c r="EHY321" s="1"/>
      <c r="EHZ321" s="1"/>
      <c r="EIA321" s="1"/>
      <c r="EIB321" s="1"/>
      <c r="EIC321" s="1"/>
      <c r="EID321" s="1"/>
      <c r="EIE321" s="1"/>
      <c r="EIF321" s="1"/>
      <c r="EIG321" s="1"/>
      <c r="EIH321" s="1"/>
      <c r="EII321" s="1"/>
      <c r="EIJ321" s="1"/>
      <c r="EIK321" s="1"/>
      <c r="EIL321" s="1"/>
      <c r="EIM321" s="1"/>
      <c r="EIN321" s="1"/>
      <c r="EIO321" s="1"/>
      <c r="EIP321" s="1"/>
      <c r="EIQ321" s="1"/>
      <c r="EIR321" s="1"/>
      <c r="EIS321" s="1"/>
      <c r="EIT321" s="1"/>
      <c r="EIU321" s="1"/>
      <c r="EIV321" s="1"/>
      <c r="EIW321" s="1"/>
      <c r="EIX321" s="1"/>
      <c r="EIY321" s="1"/>
      <c r="EIZ321" s="1"/>
      <c r="EJA321" s="1"/>
      <c r="EJB321" s="1"/>
      <c r="EJC321" s="1"/>
      <c r="EJD321" s="1"/>
      <c r="EJE321" s="1"/>
      <c r="EJF321" s="1"/>
      <c r="EJG321" s="1"/>
      <c r="EJH321" s="1"/>
      <c r="EJI321" s="1"/>
      <c r="EJJ321" s="1"/>
      <c r="EJK321" s="1"/>
      <c r="EJL321" s="1"/>
      <c r="EJM321" s="1"/>
      <c r="EJN321" s="1"/>
      <c r="EJO321" s="1"/>
      <c r="EJP321" s="1"/>
      <c r="EJQ321" s="1"/>
      <c r="EJR321" s="1"/>
      <c r="EJS321" s="1"/>
      <c r="EJT321" s="1"/>
      <c r="EJU321" s="1"/>
      <c r="EJV321" s="1"/>
      <c r="EJW321" s="1"/>
      <c r="EJX321" s="1"/>
      <c r="EJY321" s="1"/>
      <c r="EJZ321" s="1"/>
      <c r="EKA321" s="1"/>
      <c r="EKB321" s="1"/>
      <c r="EKC321" s="1"/>
      <c r="EKD321" s="1"/>
      <c r="EKE321" s="1"/>
      <c r="EKF321" s="1"/>
      <c r="EKG321" s="1"/>
      <c r="EKH321" s="1"/>
      <c r="EKI321" s="1"/>
      <c r="EKJ321" s="1"/>
      <c r="EKK321" s="1"/>
      <c r="EKL321" s="1"/>
      <c r="EKM321" s="1"/>
      <c r="EKN321" s="1"/>
      <c r="EKO321" s="1"/>
      <c r="EKP321" s="1"/>
      <c r="EKQ321" s="1"/>
      <c r="EKR321" s="1"/>
      <c r="EKS321" s="1"/>
      <c r="EKT321" s="1"/>
      <c r="EKU321" s="1"/>
      <c r="EKV321" s="1"/>
      <c r="EKW321" s="1"/>
      <c r="EKX321" s="1"/>
      <c r="EKY321" s="1"/>
      <c r="EKZ321" s="1"/>
      <c r="ELA321" s="1"/>
      <c r="ELB321" s="1"/>
      <c r="ELC321" s="1"/>
      <c r="ELD321" s="1"/>
      <c r="ELE321" s="1"/>
      <c r="ELF321" s="1"/>
      <c r="ELG321" s="1"/>
      <c r="ELH321" s="1"/>
      <c r="ELI321" s="1"/>
      <c r="ELJ321" s="1"/>
      <c r="ELK321" s="1"/>
      <c r="ELL321" s="1"/>
      <c r="ELM321" s="1"/>
      <c r="ELN321" s="1"/>
      <c r="ELO321" s="1"/>
      <c r="ELP321" s="1"/>
      <c r="ELQ321" s="1"/>
      <c r="ELR321" s="1"/>
      <c r="ELS321" s="1"/>
      <c r="ELT321" s="1"/>
      <c r="ELU321" s="1"/>
      <c r="ELV321" s="1"/>
      <c r="ELW321" s="1"/>
      <c r="ELX321" s="1"/>
      <c r="ELY321" s="1"/>
      <c r="ELZ321" s="1"/>
      <c r="EMA321" s="1"/>
      <c r="EMB321" s="1"/>
      <c r="EMC321" s="1"/>
      <c r="EMD321" s="1"/>
      <c r="EME321" s="1"/>
      <c r="EMF321" s="1"/>
      <c r="EMG321" s="1"/>
      <c r="EMH321" s="1"/>
      <c r="EMI321" s="1"/>
      <c r="EMJ321" s="1"/>
      <c r="EMK321" s="1"/>
      <c r="EML321" s="1"/>
      <c r="EMM321" s="1"/>
      <c r="EMN321" s="1"/>
      <c r="EMO321" s="1"/>
      <c r="EMP321" s="1"/>
      <c r="EMQ321" s="1"/>
      <c r="EMR321" s="1"/>
      <c r="EMS321" s="1"/>
      <c r="EMT321" s="1"/>
      <c r="EMU321" s="1"/>
      <c r="EMV321" s="1"/>
      <c r="EMW321" s="1"/>
      <c r="EMX321" s="1"/>
      <c r="EMY321" s="1"/>
      <c r="EMZ321" s="1"/>
      <c r="ENA321" s="1"/>
      <c r="ENB321" s="1"/>
      <c r="ENC321" s="1"/>
      <c r="END321" s="1"/>
      <c r="ENE321" s="1"/>
      <c r="ENF321" s="1"/>
      <c r="ENG321" s="1"/>
      <c r="ENH321" s="1"/>
      <c r="ENI321" s="1"/>
      <c r="ENJ321" s="1"/>
      <c r="ENK321" s="1"/>
      <c r="ENL321" s="1"/>
      <c r="ENM321" s="1"/>
      <c r="ENN321" s="1"/>
      <c r="ENO321" s="1"/>
      <c r="ENP321" s="1"/>
      <c r="ENQ321" s="1"/>
      <c r="ENR321" s="1"/>
      <c r="ENS321" s="1"/>
      <c r="ENT321" s="1"/>
      <c r="ENU321" s="1"/>
      <c r="ENV321" s="1"/>
      <c r="ENW321" s="1"/>
      <c r="ENX321" s="1"/>
      <c r="ENY321" s="1"/>
      <c r="ENZ321" s="1"/>
      <c r="EOA321" s="1"/>
      <c r="EOB321" s="1"/>
      <c r="EOC321" s="1"/>
      <c r="EOD321" s="1"/>
      <c r="EOE321" s="1"/>
      <c r="EOF321" s="1"/>
      <c r="EOG321" s="1"/>
      <c r="EOH321" s="1"/>
      <c r="EOI321" s="1"/>
      <c r="EOJ321" s="1"/>
      <c r="EOK321" s="1"/>
      <c r="EOL321" s="1"/>
      <c r="EOM321" s="1"/>
      <c r="EON321" s="1"/>
      <c r="EOO321" s="1"/>
      <c r="EOP321" s="1"/>
      <c r="EOQ321" s="1"/>
      <c r="EOR321" s="1"/>
      <c r="EOS321" s="1"/>
      <c r="EOT321" s="1"/>
      <c r="EOU321" s="1"/>
      <c r="EOV321" s="1"/>
      <c r="EOW321" s="1"/>
      <c r="EOX321" s="1"/>
      <c r="EOY321" s="1"/>
      <c r="EOZ321" s="1"/>
      <c r="EPA321" s="1"/>
      <c r="EPB321" s="1"/>
      <c r="EPC321" s="1"/>
      <c r="EPD321" s="1"/>
      <c r="EPE321" s="1"/>
      <c r="EPF321" s="1"/>
      <c r="EPG321" s="1"/>
      <c r="EPH321" s="1"/>
      <c r="EPI321" s="1"/>
      <c r="EPJ321" s="1"/>
      <c r="EPK321" s="1"/>
      <c r="EPL321" s="1"/>
      <c r="EPM321" s="1"/>
      <c r="EPN321" s="1"/>
      <c r="EPO321" s="1"/>
      <c r="EPP321" s="1"/>
      <c r="EPQ321" s="1"/>
      <c r="EPR321" s="1"/>
      <c r="EPS321" s="1"/>
      <c r="EPT321" s="1"/>
      <c r="EPU321" s="1"/>
      <c r="EPV321" s="1"/>
      <c r="EPW321" s="1"/>
      <c r="EPX321" s="1"/>
      <c r="EPY321" s="1"/>
      <c r="EPZ321" s="1"/>
      <c r="EQA321" s="1"/>
      <c r="EQB321" s="1"/>
      <c r="EQC321" s="1"/>
      <c r="EQD321" s="1"/>
      <c r="EQE321" s="1"/>
      <c r="EQF321" s="1"/>
      <c r="EQG321" s="1"/>
      <c r="EQH321" s="1"/>
      <c r="EQI321" s="1"/>
      <c r="EQJ321" s="1"/>
      <c r="EQK321" s="1"/>
      <c r="EQL321" s="1"/>
      <c r="EQM321" s="1"/>
      <c r="EQN321" s="1"/>
      <c r="EQO321" s="1"/>
      <c r="EQP321" s="1"/>
      <c r="EQQ321" s="1"/>
      <c r="EQR321" s="1"/>
      <c r="EQS321" s="1"/>
      <c r="EQT321" s="1"/>
      <c r="EQU321" s="1"/>
      <c r="EQV321" s="1"/>
      <c r="EQW321" s="1"/>
      <c r="EQX321" s="1"/>
      <c r="EQY321" s="1"/>
      <c r="EQZ321" s="1"/>
      <c r="ERA321" s="1"/>
      <c r="ERB321" s="1"/>
      <c r="ERC321" s="1"/>
      <c r="ERD321" s="1"/>
      <c r="ERE321" s="1"/>
      <c r="ERF321" s="1"/>
      <c r="ERG321" s="1"/>
      <c r="ERH321" s="1"/>
      <c r="ERI321" s="1"/>
      <c r="ERJ321" s="1"/>
      <c r="ERK321" s="1"/>
      <c r="ERL321" s="1"/>
      <c r="ERM321" s="1"/>
      <c r="ERN321" s="1"/>
      <c r="ERO321" s="1"/>
      <c r="ERP321" s="1"/>
      <c r="ERQ321" s="1"/>
      <c r="ERR321" s="1"/>
      <c r="ERS321" s="1"/>
      <c r="ERT321" s="1"/>
      <c r="ERU321" s="1"/>
      <c r="ERV321" s="1"/>
      <c r="ERW321" s="1"/>
      <c r="ERX321" s="1"/>
      <c r="ERY321" s="1"/>
      <c r="ERZ321" s="1"/>
      <c r="ESA321" s="1"/>
      <c r="ESB321" s="1"/>
      <c r="ESC321" s="1"/>
      <c r="ESD321" s="1"/>
      <c r="ESE321" s="1"/>
      <c r="ESF321" s="1"/>
      <c r="ESG321" s="1"/>
      <c r="ESH321" s="1"/>
      <c r="ESI321" s="1"/>
      <c r="ESJ321" s="1"/>
      <c r="ESK321" s="1"/>
      <c r="ESL321" s="1"/>
      <c r="ESM321" s="1"/>
      <c r="ESN321" s="1"/>
      <c r="ESO321" s="1"/>
      <c r="ESP321" s="1"/>
      <c r="ESQ321" s="1"/>
      <c r="ESR321" s="1"/>
      <c r="ESS321" s="1"/>
      <c r="EST321" s="1"/>
      <c r="ESU321" s="1"/>
      <c r="ESV321" s="1"/>
      <c r="ESW321" s="1"/>
      <c r="ESX321" s="1"/>
      <c r="ESY321" s="1"/>
      <c r="ESZ321" s="1"/>
      <c r="ETA321" s="1"/>
      <c r="ETB321" s="1"/>
      <c r="ETC321" s="1"/>
      <c r="ETD321" s="1"/>
      <c r="ETE321" s="1"/>
      <c r="ETF321" s="1"/>
      <c r="ETG321" s="1"/>
      <c r="ETH321" s="1"/>
      <c r="ETI321" s="1"/>
      <c r="ETJ321" s="1"/>
      <c r="ETK321" s="1"/>
      <c r="ETL321" s="1"/>
      <c r="ETM321" s="1"/>
      <c r="ETN321" s="1"/>
      <c r="ETO321" s="1"/>
      <c r="ETP321" s="1"/>
      <c r="ETQ321" s="1"/>
      <c r="ETR321" s="1"/>
      <c r="ETS321" s="1"/>
      <c r="ETT321" s="1"/>
      <c r="ETU321" s="1"/>
      <c r="ETV321" s="1"/>
      <c r="ETW321" s="1"/>
      <c r="ETX321" s="1"/>
      <c r="ETY321" s="1"/>
      <c r="ETZ321" s="1"/>
      <c r="EUA321" s="1"/>
      <c r="EUB321" s="1"/>
      <c r="EUC321" s="1"/>
      <c r="EUD321" s="1"/>
      <c r="EUE321" s="1"/>
      <c r="EUF321" s="1"/>
      <c r="EUG321" s="1"/>
      <c r="EUH321" s="1"/>
      <c r="EUI321" s="1"/>
      <c r="EUJ321" s="1"/>
      <c r="EUK321" s="1"/>
      <c r="EUL321" s="1"/>
      <c r="EUM321" s="1"/>
      <c r="EUN321" s="1"/>
      <c r="EUO321" s="1"/>
      <c r="EUP321" s="1"/>
      <c r="EUQ321" s="1"/>
      <c r="EUR321" s="1"/>
      <c r="EUS321" s="1"/>
      <c r="EUT321" s="1"/>
      <c r="EUU321" s="1"/>
      <c r="EUV321" s="1"/>
      <c r="EUW321" s="1"/>
      <c r="EUX321" s="1"/>
      <c r="EUY321" s="1"/>
      <c r="EUZ321" s="1"/>
      <c r="EVA321" s="1"/>
      <c r="EVB321" s="1"/>
      <c r="EVC321" s="1"/>
      <c r="EVD321" s="1"/>
      <c r="EVE321" s="1"/>
      <c r="EVF321" s="1"/>
      <c r="EVG321" s="1"/>
      <c r="EVH321" s="1"/>
      <c r="EVI321" s="1"/>
      <c r="EVJ321" s="1"/>
      <c r="EVK321" s="1"/>
      <c r="EVL321" s="1"/>
      <c r="EVM321" s="1"/>
      <c r="EVN321" s="1"/>
      <c r="EVO321" s="1"/>
      <c r="EVP321" s="1"/>
      <c r="EVQ321" s="1"/>
      <c r="EVR321" s="1"/>
      <c r="EVS321" s="1"/>
      <c r="EVT321" s="1"/>
      <c r="EVU321" s="1"/>
      <c r="EVV321" s="1"/>
      <c r="EVW321" s="1"/>
      <c r="EVX321" s="1"/>
      <c r="EVY321" s="1"/>
      <c r="EVZ321" s="1"/>
      <c r="EWA321" s="1"/>
      <c r="EWB321" s="1"/>
      <c r="EWC321" s="1"/>
      <c r="EWD321" s="1"/>
      <c r="EWE321" s="1"/>
      <c r="EWF321" s="1"/>
      <c r="EWG321" s="1"/>
      <c r="EWH321" s="1"/>
      <c r="EWI321" s="1"/>
      <c r="EWJ321" s="1"/>
      <c r="EWK321" s="1"/>
      <c r="EWL321" s="1"/>
      <c r="EWM321" s="1"/>
      <c r="EWN321" s="1"/>
      <c r="EWO321" s="1"/>
      <c r="EWP321" s="1"/>
      <c r="EWQ321" s="1"/>
      <c r="EWR321" s="1"/>
      <c r="EWS321" s="1"/>
      <c r="EWT321" s="1"/>
      <c r="EWU321" s="1"/>
      <c r="EWV321" s="1"/>
      <c r="EWW321" s="1"/>
      <c r="EWX321" s="1"/>
      <c r="EWY321" s="1"/>
      <c r="EWZ321" s="1"/>
      <c r="EXA321" s="1"/>
      <c r="EXB321" s="1"/>
      <c r="EXC321" s="1"/>
      <c r="EXD321" s="1"/>
      <c r="EXE321" s="1"/>
      <c r="EXF321" s="1"/>
      <c r="EXG321" s="1"/>
      <c r="EXH321" s="1"/>
      <c r="EXI321" s="1"/>
      <c r="EXJ321" s="1"/>
      <c r="EXK321" s="1"/>
      <c r="EXL321" s="1"/>
      <c r="EXM321" s="1"/>
      <c r="EXN321" s="1"/>
      <c r="EXO321" s="1"/>
      <c r="EXP321" s="1"/>
      <c r="EXQ321" s="1"/>
      <c r="EXR321" s="1"/>
      <c r="EXS321" s="1"/>
      <c r="EXT321" s="1"/>
      <c r="EXU321" s="1"/>
      <c r="EXV321" s="1"/>
      <c r="EXW321" s="1"/>
      <c r="EXX321" s="1"/>
      <c r="EXY321" s="1"/>
      <c r="EXZ321" s="1"/>
      <c r="EYA321" s="1"/>
      <c r="EYB321" s="1"/>
      <c r="EYC321" s="1"/>
      <c r="EYD321" s="1"/>
      <c r="EYE321" s="1"/>
      <c r="EYF321" s="1"/>
      <c r="EYG321" s="1"/>
      <c r="EYH321" s="1"/>
      <c r="EYI321" s="1"/>
      <c r="EYJ321" s="1"/>
      <c r="EYK321" s="1"/>
      <c r="EYL321" s="1"/>
      <c r="EYM321" s="1"/>
      <c r="EYN321" s="1"/>
      <c r="EYO321" s="1"/>
      <c r="EYP321" s="1"/>
      <c r="EYQ321" s="1"/>
      <c r="EYR321" s="1"/>
      <c r="EYS321" s="1"/>
      <c r="EYT321" s="1"/>
      <c r="EYU321" s="1"/>
      <c r="EYV321" s="1"/>
      <c r="EYW321" s="1"/>
      <c r="EYX321" s="1"/>
      <c r="EYY321" s="1"/>
      <c r="EYZ321" s="1"/>
      <c r="EZA321" s="1"/>
      <c r="EZB321" s="1"/>
      <c r="EZC321" s="1"/>
      <c r="EZD321" s="1"/>
      <c r="EZE321" s="1"/>
      <c r="EZF321" s="1"/>
      <c r="EZG321" s="1"/>
      <c r="EZH321" s="1"/>
      <c r="EZI321" s="1"/>
      <c r="EZJ321" s="1"/>
      <c r="EZK321" s="1"/>
      <c r="EZL321" s="1"/>
      <c r="EZM321" s="1"/>
      <c r="EZN321" s="1"/>
      <c r="EZO321" s="1"/>
      <c r="EZP321" s="1"/>
      <c r="EZQ321" s="1"/>
      <c r="EZR321" s="1"/>
      <c r="EZS321" s="1"/>
      <c r="EZT321" s="1"/>
      <c r="EZU321" s="1"/>
      <c r="EZV321" s="1"/>
      <c r="EZW321" s="1"/>
      <c r="EZX321" s="1"/>
      <c r="EZY321" s="1"/>
      <c r="EZZ321" s="1"/>
      <c r="FAA321" s="1"/>
      <c r="FAB321" s="1"/>
      <c r="FAC321" s="1"/>
      <c r="FAD321" s="1"/>
      <c r="FAE321" s="1"/>
      <c r="FAF321" s="1"/>
      <c r="FAG321" s="1"/>
      <c r="FAH321" s="1"/>
      <c r="FAI321" s="1"/>
      <c r="FAJ321" s="1"/>
      <c r="FAK321" s="1"/>
      <c r="FAL321" s="1"/>
      <c r="FAM321" s="1"/>
      <c r="FAN321" s="1"/>
      <c r="FAO321" s="1"/>
      <c r="FAP321" s="1"/>
      <c r="FAQ321" s="1"/>
      <c r="FAR321" s="1"/>
      <c r="FAS321" s="1"/>
      <c r="FAT321" s="1"/>
      <c r="FAU321" s="1"/>
      <c r="FAV321" s="1"/>
      <c r="FAW321" s="1"/>
      <c r="FAX321" s="1"/>
      <c r="FAY321" s="1"/>
      <c r="FAZ321" s="1"/>
      <c r="FBA321" s="1"/>
      <c r="FBB321" s="1"/>
      <c r="FBC321" s="1"/>
      <c r="FBD321" s="1"/>
      <c r="FBE321" s="1"/>
      <c r="FBF321" s="1"/>
      <c r="FBG321" s="1"/>
      <c r="FBH321" s="1"/>
      <c r="FBI321" s="1"/>
      <c r="FBJ321" s="1"/>
      <c r="FBK321" s="1"/>
      <c r="FBL321" s="1"/>
      <c r="FBM321" s="1"/>
      <c r="FBN321" s="1"/>
      <c r="FBO321" s="1"/>
      <c r="FBP321" s="1"/>
      <c r="FBQ321" s="1"/>
      <c r="FBR321" s="1"/>
      <c r="FBS321" s="1"/>
      <c r="FBT321" s="1"/>
      <c r="FBU321" s="1"/>
      <c r="FBV321" s="1"/>
      <c r="FBW321" s="1"/>
      <c r="FBX321" s="1"/>
      <c r="FBY321" s="1"/>
      <c r="FBZ321" s="1"/>
      <c r="FCA321" s="1"/>
      <c r="FCB321" s="1"/>
      <c r="FCC321" s="1"/>
      <c r="FCD321" s="1"/>
      <c r="FCE321" s="1"/>
      <c r="FCF321" s="1"/>
      <c r="FCG321" s="1"/>
      <c r="FCH321" s="1"/>
      <c r="FCI321" s="1"/>
      <c r="FCJ321" s="1"/>
      <c r="FCK321" s="1"/>
      <c r="FCL321" s="1"/>
      <c r="FCM321" s="1"/>
      <c r="FCN321" s="1"/>
      <c r="FCO321" s="1"/>
      <c r="FCP321" s="1"/>
      <c r="FCQ321" s="1"/>
      <c r="FCR321" s="1"/>
      <c r="FCS321" s="1"/>
      <c r="FCT321" s="1"/>
      <c r="FCU321" s="1"/>
      <c r="FCV321" s="1"/>
      <c r="FCW321" s="1"/>
      <c r="FCX321" s="1"/>
      <c r="FCY321" s="1"/>
      <c r="FCZ321" s="1"/>
      <c r="FDA321" s="1"/>
      <c r="FDB321" s="1"/>
      <c r="FDC321" s="1"/>
      <c r="FDD321" s="1"/>
      <c r="FDE321" s="1"/>
      <c r="FDF321" s="1"/>
      <c r="FDG321" s="1"/>
      <c r="FDH321" s="1"/>
      <c r="FDI321" s="1"/>
      <c r="FDJ321" s="1"/>
      <c r="FDK321" s="1"/>
      <c r="FDL321" s="1"/>
      <c r="FDM321" s="1"/>
      <c r="FDN321" s="1"/>
      <c r="FDO321" s="1"/>
      <c r="FDP321" s="1"/>
      <c r="FDQ321" s="1"/>
      <c r="FDR321" s="1"/>
      <c r="FDS321" s="1"/>
      <c r="FDT321" s="1"/>
      <c r="FDU321" s="1"/>
      <c r="FDV321" s="1"/>
      <c r="FDW321" s="1"/>
      <c r="FDX321" s="1"/>
      <c r="FDY321" s="1"/>
      <c r="FDZ321" s="1"/>
      <c r="FEA321" s="1"/>
      <c r="FEB321" s="1"/>
      <c r="FEC321" s="1"/>
      <c r="FED321" s="1"/>
      <c r="FEE321" s="1"/>
      <c r="FEF321" s="1"/>
      <c r="FEG321" s="1"/>
      <c r="FEH321" s="1"/>
      <c r="FEI321" s="1"/>
      <c r="FEJ321" s="1"/>
      <c r="FEK321" s="1"/>
      <c r="FEL321" s="1"/>
      <c r="FEM321" s="1"/>
      <c r="FEN321" s="1"/>
      <c r="FEO321" s="1"/>
      <c r="FEP321" s="1"/>
      <c r="FEQ321" s="1"/>
      <c r="FER321" s="1"/>
      <c r="FES321" s="1"/>
      <c r="FET321" s="1"/>
      <c r="FEU321" s="1"/>
      <c r="FEV321" s="1"/>
      <c r="FEW321" s="1"/>
      <c r="FEX321" s="1"/>
      <c r="FEY321" s="1"/>
      <c r="FEZ321" s="1"/>
      <c r="FFA321" s="1"/>
      <c r="FFB321" s="1"/>
      <c r="FFC321" s="1"/>
      <c r="FFD321" s="1"/>
      <c r="FFE321" s="1"/>
      <c r="FFF321" s="1"/>
      <c r="FFG321" s="1"/>
      <c r="FFH321" s="1"/>
      <c r="FFI321" s="1"/>
      <c r="FFJ321" s="1"/>
      <c r="FFK321" s="1"/>
      <c r="FFL321" s="1"/>
      <c r="FFM321" s="1"/>
      <c r="FFN321" s="1"/>
      <c r="FFO321" s="1"/>
      <c r="FFP321" s="1"/>
      <c r="FFQ321" s="1"/>
      <c r="FFR321" s="1"/>
      <c r="FFS321" s="1"/>
      <c r="FFT321" s="1"/>
      <c r="FFU321" s="1"/>
      <c r="FFV321" s="1"/>
      <c r="FFW321" s="1"/>
      <c r="FFX321" s="1"/>
      <c r="FFY321" s="1"/>
      <c r="FFZ321" s="1"/>
      <c r="FGA321" s="1"/>
      <c r="FGB321" s="1"/>
      <c r="FGC321" s="1"/>
      <c r="FGD321" s="1"/>
      <c r="FGE321" s="1"/>
      <c r="FGF321" s="1"/>
      <c r="FGG321" s="1"/>
      <c r="FGH321" s="1"/>
      <c r="FGI321" s="1"/>
      <c r="FGJ321" s="1"/>
      <c r="FGK321" s="1"/>
      <c r="FGL321" s="1"/>
      <c r="FGM321" s="1"/>
      <c r="FGN321" s="1"/>
      <c r="FGO321" s="1"/>
      <c r="FGP321" s="1"/>
      <c r="FGQ321" s="1"/>
      <c r="FGR321" s="1"/>
      <c r="FGS321" s="1"/>
      <c r="FGT321" s="1"/>
      <c r="FGU321" s="1"/>
      <c r="FGV321" s="1"/>
      <c r="FGW321" s="1"/>
      <c r="FGX321" s="1"/>
      <c r="FGY321" s="1"/>
      <c r="FGZ321" s="1"/>
      <c r="FHA321" s="1"/>
      <c r="FHB321" s="1"/>
      <c r="FHC321" s="1"/>
      <c r="FHD321" s="1"/>
      <c r="FHE321" s="1"/>
      <c r="FHF321" s="1"/>
      <c r="FHG321" s="1"/>
      <c r="FHH321" s="1"/>
      <c r="FHI321" s="1"/>
      <c r="FHJ321" s="1"/>
      <c r="FHK321" s="1"/>
      <c r="FHL321" s="1"/>
      <c r="FHM321" s="1"/>
      <c r="FHN321" s="1"/>
      <c r="FHO321" s="1"/>
      <c r="FHP321" s="1"/>
      <c r="FHQ321" s="1"/>
      <c r="FHR321" s="1"/>
      <c r="FHS321" s="1"/>
      <c r="FHT321" s="1"/>
      <c r="FHU321" s="1"/>
      <c r="FHV321" s="1"/>
      <c r="FHW321" s="1"/>
      <c r="FHX321" s="1"/>
      <c r="FHY321" s="1"/>
      <c r="FHZ321" s="1"/>
      <c r="FIA321" s="1"/>
      <c r="FIB321" s="1"/>
      <c r="FIC321" s="1"/>
      <c r="FID321" s="1"/>
      <c r="FIE321" s="1"/>
      <c r="FIF321" s="1"/>
      <c r="FIG321" s="1"/>
      <c r="FIH321" s="1"/>
      <c r="FII321" s="1"/>
      <c r="FIJ321" s="1"/>
      <c r="FIK321" s="1"/>
      <c r="FIL321" s="1"/>
      <c r="FIM321" s="1"/>
      <c r="FIN321" s="1"/>
      <c r="FIO321" s="1"/>
      <c r="FIP321" s="1"/>
      <c r="FIQ321" s="1"/>
      <c r="FIR321" s="1"/>
      <c r="FIS321" s="1"/>
      <c r="FIT321" s="1"/>
      <c r="FIU321" s="1"/>
      <c r="FIV321" s="1"/>
      <c r="FIW321" s="1"/>
      <c r="FIX321" s="1"/>
      <c r="FIY321" s="1"/>
      <c r="FIZ321" s="1"/>
      <c r="FJA321" s="1"/>
      <c r="FJB321" s="1"/>
      <c r="FJC321" s="1"/>
      <c r="FJD321" s="1"/>
      <c r="FJE321" s="1"/>
      <c r="FJF321" s="1"/>
      <c r="FJG321" s="1"/>
      <c r="FJH321" s="1"/>
      <c r="FJI321" s="1"/>
      <c r="FJJ321" s="1"/>
      <c r="FJK321" s="1"/>
      <c r="FJL321" s="1"/>
      <c r="FJM321" s="1"/>
      <c r="FJN321" s="1"/>
      <c r="FJO321" s="1"/>
      <c r="FJP321" s="1"/>
      <c r="FJQ321" s="1"/>
      <c r="FJR321" s="1"/>
      <c r="FJS321" s="1"/>
      <c r="FJT321" s="1"/>
      <c r="FJU321" s="1"/>
      <c r="FJV321" s="1"/>
      <c r="FJW321" s="1"/>
      <c r="FJX321" s="1"/>
      <c r="FJY321" s="1"/>
      <c r="FJZ321" s="1"/>
      <c r="FKA321" s="1"/>
      <c r="FKB321" s="1"/>
      <c r="FKC321" s="1"/>
      <c r="FKD321" s="1"/>
      <c r="FKE321" s="1"/>
      <c r="FKF321" s="1"/>
      <c r="FKG321" s="1"/>
      <c r="FKH321" s="1"/>
      <c r="FKI321" s="1"/>
      <c r="FKJ321" s="1"/>
      <c r="FKK321" s="1"/>
      <c r="FKL321" s="1"/>
      <c r="FKM321" s="1"/>
      <c r="FKN321" s="1"/>
      <c r="FKO321" s="1"/>
      <c r="FKP321" s="1"/>
      <c r="FKQ321" s="1"/>
      <c r="FKR321" s="1"/>
      <c r="FKS321" s="1"/>
      <c r="FKT321" s="1"/>
      <c r="FKU321" s="1"/>
      <c r="FKV321" s="1"/>
      <c r="FKW321" s="1"/>
      <c r="FKX321" s="1"/>
      <c r="FKY321" s="1"/>
      <c r="FKZ321" s="1"/>
      <c r="FLA321" s="1"/>
      <c r="FLB321" s="1"/>
      <c r="FLC321" s="1"/>
      <c r="FLD321" s="1"/>
      <c r="FLE321" s="1"/>
      <c r="FLF321" s="1"/>
      <c r="FLG321" s="1"/>
      <c r="FLH321" s="1"/>
      <c r="FLI321" s="1"/>
      <c r="FLJ321" s="1"/>
      <c r="FLK321" s="1"/>
      <c r="FLL321" s="1"/>
      <c r="FLM321" s="1"/>
      <c r="FLN321" s="1"/>
      <c r="FLO321" s="1"/>
      <c r="FLP321" s="1"/>
      <c r="FLQ321" s="1"/>
      <c r="FLR321" s="1"/>
      <c r="FLS321" s="1"/>
      <c r="FLT321" s="1"/>
      <c r="FLU321" s="1"/>
      <c r="FLV321" s="1"/>
      <c r="FLW321" s="1"/>
      <c r="FLX321" s="1"/>
      <c r="FLY321" s="1"/>
      <c r="FLZ321" s="1"/>
      <c r="FMA321" s="1"/>
      <c r="FMB321" s="1"/>
      <c r="FMC321" s="1"/>
      <c r="FMD321" s="1"/>
      <c r="FME321" s="1"/>
      <c r="FMF321" s="1"/>
      <c r="FMG321" s="1"/>
      <c r="FMH321" s="1"/>
      <c r="FMI321" s="1"/>
      <c r="FMJ321" s="1"/>
      <c r="FMK321" s="1"/>
      <c r="FML321" s="1"/>
      <c r="FMM321" s="1"/>
      <c r="FMN321" s="1"/>
      <c r="FMO321" s="1"/>
      <c r="FMP321" s="1"/>
      <c r="FMQ321" s="1"/>
      <c r="FMR321" s="1"/>
      <c r="FMS321" s="1"/>
      <c r="FMT321" s="1"/>
      <c r="FMU321" s="1"/>
      <c r="FMV321" s="1"/>
      <c r="FMW321" s="1"/>
      <c r="FMX321" s="1"/>
      <c r="FMY321" s="1"/>
      <c r="FMZ321" s="1"/>
      <c r="FNA321" s="1"/>
      <c r="FNB321" s="1"/>
      <c r="FNC321" s="1"/>
      <c r="FND321" s="1"/>
      <c r="FNE321" s="1"/>
      <c r="FNF321" s="1"/>
      <c r="FNG321" s="1"/>
      <c r="FNH321" s="1"/>
      <c r="FNI321" s="1"/>
      <c r="FNJ321" s="1"/>
      <c r="FNK321" s="1"/>
      <c r="FNL321" s="1"/>
      <c r="FNM321" s="1"/>
      <c r="FNN321" s="1"/>
      <c r="FNO321" s="1"/>
      <c r="FNP321" s="1"/>
      <c r="FNQ321" s="1"/>
      <c r="FNR321" s="1"/>
      <c r="FNS321" s="1"/>
      <c r="FNT321" s="1"/>
      <c r="FNU321" s="1"/>
      <c r="FNV321" s="1"/>
      <c r="FNW321" s="1"/>
      <c r="FNX321" s="1"/>
      <c r="FNY321" s="1"/>
      <c r="FNZ321" s="1"/>
      <c r="FOA321" s="1"/>
      <c r="FOB321" s="1"/>
      <c r="FOC321" s="1"/>
      <c r="FOD321" s="1"/>
      <c r="FOE321" s="1"/>
      <c r="FOF321" s="1"/>
      <c r="FOG321" s="1"/>
      <c r="FOH321" s="1"/>
      <c r="FOI321" s="1"/>
      <c r="FOJ321" s="1"/>
      <c r="FOK321" s="1"/>
      <c r="FOL321" s="1"/>
      <c r="FOM321" s="1"/>
      <c r="FON321" s="1"/>
      <c r="FOO321" s="1"/>
      <c r="FOP321" s="1"/>
      <c r="FOQ321" s="1"/>
      <c r="FOR321" s="1"/>
      <c r="FOS321" s="1"/>
      <c r="FOT321" s="1"/>
      <c r="FOU321" s="1"/>
      <c r="FOV321" s="1"/>
      <c r="FOW321" s="1"/>
      <c r="FOX321" s="1"/>
      <c r="FOY321" s="1"/>
      <c r="FOZ321" s="1"/>
      <c r="FPA321" s="1"/>
      <c r="FPB321" s="1"/>
      <c r="FPC321" s="1"/>
      <c r="FPD321" s="1"/>
      <c r="FPE321" s="1"/>
      <c r="FPF321" s="1"/>
      <c r="FPG321" s="1"/>
      <c r="FPH321" s="1"/>
      <c r="FPI321" s="1"/>
      <c r="FPJ321" s="1"/>
      <c r="FPK321" s="1"/>
      <c r="FPL321" s="1"/>
      <c r="FPM321" s="1"/>
      <c r="FPN321" s="1"/>
      <c r="FPO321" s="1"/>
      <c r="FPP321" s="1"/>
      <c r="FPQ321" s="1"/>
      <c r="FPR321" s="1"/>
      <c r="FPS321" s="1"/>
      <c r="FPT321" s="1"/>
      <c r="FPU321" s="1"/>
      <c r="FPV321" s="1"/>
      <c r="FPW321" s="1"/>
      <c r="FPX321" s="1"/>
      <c r="FPY321" s="1"/>
      <c r="FPZ321" s="1"/>
      <c r="FQA321" s="1"/>
      <c r="FQB321" s="1"/>
      <c r="FQC321" s="1"/>
      <c r="FQD321" s="1"/>
      <c r="FQE321" s="1"/>
      <c r="FQF321" s="1"/>
      <c r="FQG321" s="1"/>
      <c r="FQH321" s="1"/>
      <c r="FQI321" s="1"/>
      <c r="FQJ321" s="1"/>
      <c r="FQK321" s="1"/>
      <c r="FQL321" s="1"/>
      <c r="FQM321" s="1"/>
      <c r="FQN321" s="1"/>
      <c r="FQO321" s="1"/>
      <c r="FQP321" s="1"/>
      <c r="FQQ321" s="1"/>
      <c r="FQR321" s="1"/>
      <c r="FQS321" s="1"/>
      <c r="FQT321" s="1"/>
      <c r="FQU321" s="1"/>
      <c r="FQV321" s="1"/>
      <c r="FQW321" s="1"/>
      <c r="FQX321" s="1"/>
      <c r="FQY321" s="1"/>
      <c r="FQZ321" s="1"/>
      <c r="FRA321" s="1"/>
      <c r="FRB321" s="1"/>
      <c r="FRC321" s="1"/>
      <c r="FRD321" s="1"/>
      <c r="FRE321" s="1"/>
      <c r="FRF321" s="1"/>
      <c r="FRG321" s="1"/>
      <c r="FRH321" s="1"/>
      <c r="FRI321" s="1"/>
      <c r="FRJ321" s="1"/>
      <c r="FRK321" s="1"/>
      <c r="FRL321" s="1"/>
      <c r="FRM321" s="1"/>
      <c r="FRN321" s="1"/>
      <c r="FRO321" s="1"/>
      <c r="FRP321" s="1"/>
      <c r="FRQ321" s="1"/>
      <c r="FRR321" s="1"/>
      <c r="FRS321" s="1"/>
      <c r="FRT321" s="1"/>
      <c r="FRU321" s="1"/>
      <c r="FRV321" s="1"/>
      <c r="FRW321" s="1"/>
      <c r="FRX321" s="1"/>
      <c r="FRY321" s="1"/>
      <c r="FRZ321" s="1"/>
      <c r="FSA321" s="1"/>
      <c r="FSB321" s="1"/>
      <c r="FSC321" s="1"/>
      <c r="FSD321" s="1"/>
      <c r="FSE321" s="1"/>
      <c r="FSF321" s="1"/>
      <c r="FSG321" s="1"/>
      <c r="FSH321" s="1"/>
      <c r="FSI321" s="1"/>
      <c r="FSJ321" s="1"/>
      <c r="FSK321" s="1"/>
      <c r="FSL321" s="1"/>
      <c r="FSM321" s="1"/>
      <c r="FSN321" s="1"/>
      <c r="FSO321" s="1"/>
      <c r="FSP321" s="1"/>
      <c r="FSQ321" s="1"/>
      <c r="FSR321" s="1"/>
      <c r="FSS321" s="1"/>
      <c r="FST321" s="1"/>
      <c r="FSU321" s="1"/>
      <c r="FSV321" s="1"/>
      <c r="FSW321" s="1"/>
      <c r="FSX321" s="1"/>
      <c r="FSY321" s="1"/>
      <c r="FSZ321" s="1"/>
      <c r="FTA321" s="1"/>
      <c r="FTB321" s="1"/>
      <c r="FTC321" s="1"/>
      <c r="FTD321" s="1"/>
      <c r="FTE321" s="1"/>
      <c r="FTF321" s="1"/>
      <c r="FTG321" s="1"/>
      <c r="FTH321" s="1"/>
      <c r="FTI321" s="1"/>
      <c r="FTJ321" s="1"/>
      <c r="FTK321" s="1"/>
      <c r="FTL321" s="1"/>
      <c r="FTM321" s="1"/>
      <c r="FTN321" s="1"/>
      <c r="FTO321" s="1"/>
      <c r="FTP321" s="1"/>
      <c r="FTQ321" s="1"/>
      <c r="FTR321" s="1"/>
      <c r="FTS321" s="1"/>
      <c r="FTT321" s="1"/>
      <c r="FTU321" s="1"/>
      <c r="FTV321" s="1"/>
      <c r="FTW321" s="1"/>
      <c r="FTX321" s="1"/>
      <c r="FTY321" s="1"/>
      <c r="FTZ321" s="1"/>
      <c r="FUA321" s="1"/>
      <c r="FUB321" s="1"/>
      <c r="FUC321" s="1"/>
      <c r="FUD321" s="1"/>
      <c r="FUE321" s="1"/>
      <c r="FUF321" s="1"/>
      <c r="FUG321" s="1"/>
      <c r="FUH321" s="1"/>
      <c r="FUI321" s="1"/>
      <c r="FUJ321" s="1"/>
      <c r="FUK321" s="1"/>
      <c r="FUL321" s="1"/>
      <c r="FUM321" s="1"/>
      <c r="FUN321" s="1"/>
      <c r="FUO321" s="1"/>
      <c r="FUP321" s="1"/>
      <c r="FUQ321" s="1"/>
      <c r="FUR321" s="1"/>
      <c r="FUS321" s="1"/>
      <c r="FUT321" s="1"/>
      <c r="FUU321" s="1"/>
      <c r="FUV321" s="1"/>
      <c r="FUW321" s="1"/>
      <c r="FUX321" s="1"/>
      <c r="FUY321" s="1"/>
      <c r="FUZ321" s="1"/>
      <c r="FVA321" s="1"/>
      <c r="FVB321" s="1"/>
      <c r="FVC321" s="1"/>
      <c r="FVD321" s="1"/>
      <c r="FVE321" s="1"/>
      <c r="FVF321" s="1"/>
      <c r="FVG321" s="1"/>
      <c r="FVH321" s="1"/>
      <c r="FVI321" s="1"/>
      <c r="FVJ321" s="1"/>
      <c r="FVK321" s="1"/>
      <c r="FVL321" s="1"/>
      <c r="FVM321" s="1"/>
      <c r="FVN321" s="1"/>
      <c r="FVO321" s="1"/>
      <c r="FVP321" s="1"/>
      <c r="FVQ321" s="1"/>
      <c r="FVR321" s="1"/>
      <c r="FVS321" s="1"/>
      <c r="FVT321" s="1"/>
      <c r="FVU321" s="1"/>
      <c r="FVV321" s="1"/>
      <c r="FVW321" s="1"/>
      <c r="FVX321" s="1"/>
      <c r="FVY321" s="1"/>
      <c r="FVZ321" s="1"/>
      <c r="FWA321" s="1"/>
      <c r="FWB321" s="1"/>
      <c r="FWC321" s="1"/>
      <c r="FWD321" s="1"/>
      <c r="FWE321" s="1"/>
      <c r="FWF321" s="1"/>
      <c r="FWG321" s="1"/>
      <c r="FWH321" s="1"/>
      <c r="FWI321" s="1"/>
      <c r="FWJ321" s="1"/>
      <c r="FWK321" s="1"/>
      <c r="FWL321" s="1"/>
      <c r="FWM321" s="1"/>
      <c r="FWN321" s="1"/>
      <c r="FWO321" s="1"/>
      <c r="FWP321" s="1"/>
      <c r="FWQ321" s="1"/>
      <c r="FWR321" s="1"/>
      <c r="FWS321" s="1"/>
      <c r="FWT321" s="1"/>
      <c r="FWU321" s="1"/>
      <c r="FWV321" s="1"/>
      <c r="FWW321" s="1"/>
      <c r="FWX321" s="1"/>
      <c r="FWY321" s="1"/>
      <c r="FWZ321" s="1"/>
      <c r="FXA321" s="1"/>
      <c r="FXB321" s="1"/>
      <c r="FXC321" s="1"/>
      <c r="FXD321" s="1"/>
      <c r="FXE321" s="1"/>
      <c r="FXF321" s="1"/>
      <c r="FXG321" s="1"/>
      <c r="FXH321" s="1"/>
      <c r="FXI321" s="1"/>
      <c r="FXJ321" s="1"/>
      <c r="FXK321" s="1"/>
      <c r="FXL321" s="1"/>
      <c r="FXM321" s="1"/>
      <c r="FXN321" s="1"/>
      <c r="FXO321" s="1"/>
      <c r="FXP321" s="1"/>
      <c r="FXQ321" s="1"/>
      <c r="FXR321" s="1"/>
      <c r="FXS321" s="1"/>
      <c r="FXT321" s="1"/>
      <c r="FXU321" s="1"/>
      <c r="FXV321" s="1"/>
      <c r="FXW321" s="1"/>
      <c r="FXX321" s="1"/>
      <c r="FXY321" s="1"/>
      <c r="FXZ321" s="1"/>
      <c r="FYA321" s="1"/>
      <c r="FYB321" s="1"/>
      <c r="FYC321" s="1"/>
      <c r="FYD321" s="1"/>
      <c r="FYE321" s="1"/>
      <c r="FYF321" s="1"/>
      <c r="FYG321" s="1"/>
      <c r="FYH321" s="1"/>
      <c r="FYI321" s="1"/>
      <c r="FYJ321" s="1"/>
      <c r="FYK321" s="1"/>
      <c r="FYL321" s="1"/>
      <c r="FYM321" s="1"/>
      <c r="FYN321" s="1"/>
      <c r="FYO321" s="1"/>
      <c r="FYP321" s="1"/>
      <c r="FYQ321" s="1"/>
      <c r="FYR321" s="1"/>
      <c r="FYS321" s="1"/>
      <c r="FYT321" s="1"/>
      <c r="FYU321" s="1"/>
      <c r="FYV321" s="1"/>
      <c r="FYW321" s="1"/>
      <c r="FYX321" s="1"/>
      <c r="FYY321" s="1"/>
      <c r="FYZ321" s="1"/>
      <c r="FZA321" s="1"/>
      <c r="FZB321" s="1"/>
      <c r="FZC321" s="1"/>
      <c r="FZD321" s="1"/>
      <c r="FZE321" s="1"/>
      <c r="FZF321" s="1"/>
      <c r="FZG321" s="1"/>
      <c r="FZH321" s="1"/>
      <c r="FZI321" s="1"/>
      <c r="FZJ321" s="1"/>
      <c r="FZK321" s="1"/>
      <c r="FZL321" s="1"/>
      <c r="FZM321" s="1"/>
      <c r="FZN321" s="1"/>
      <c r="FZO321" s="1"/>
      <c r="FZP321" s="1"/>
      <c r="FZQ321" s="1"/>
      <c r="FZR321" s="1"/>
      <c r="FZS321" s="1"/>
      <c r="FZT321" s="1"/>
      <c r="FZU321" s="1"/>
      <c r="FZV321" s="1"/>
      <c r="FZW321" s="1"/>
      <c r="FZX321" s="1"/>
      <c r="FZY321" s="1"/>
      <c r="FZZ321" s="1"/>
      <c r="GAA321" s="1"/>
      <c r="GAB321" s="1"/>
      <c r="GAC321" s="1"/>
      <c r="GAD321" s="1"/>
      <c r="GAE321" s="1"/>
      <c r="GAF321" s="1"/>
      <c r="GAG321" s="1"/>
      <c r="GAH321" s="1"/>
      <c r="GAI321" s="1"/>
      <c r="GAJ321" s="1"/>
      <c r="GAK321" s="1"/>
      <c r="GAL321" s="1"/>
      <c r="GAM321" s="1"/>
      <c r="GAN321" s="1"/>
      <c r="GAO321" s="1"/>
      <c r="GAP321" s="1"/>
      <c r="GAQ321" s="1"/>
      <c r="GAR321" s="1"/>
      <c r="GAS321" s="1"/>
      <c r="GAT321" s="1"/>
      <c r="GAU321" s="1"/>
      <c r="GAV321" s="1"/>
      <c r="GAW321" s="1"/>
      <c r="GAX321" s="1"/>
      <c r="GAY321" s="1"/>
      <c r="GAZ321" s="1"/>
      <c r="GBA321" s="1"/>
      <c r="GBB321" s="1"/>
      <c r="GBC321" s="1"/>
      <c r="GBD321" s="1"/>
      <c r="GBE321" s="1"/>
      <c r="GBF321" s="1"/>
      <c r="GBG321" s="1"/>
      <c r="GBH321" s="1"/>
      <c r="GBI321" s="1"/>
      <c r="GBJ321" s="1"/>
      <c r="GBK321" s="1"/>
      <c r="GBL321" s="1"/>
      <c r="GBM321" s="1"/>
      <c r="GBN321" s="1"/>
      <c r="GBO321" s="1"/>
      <c r="GBP321" s="1"/>
      <c r="GBQ321" s="1"/>
      <c r="GBR321" s="1"/>
      <c r="GBS321" s="1"/>
      <c r="GBT321" s="1"/>
      <c r="GBU321" s="1"/>
      <c r="GBV321" s="1"/>
      <c r="GBW321" s="1"/>
      <c r="GBX321" s="1"/>
      <c r="GBY321" s="1"/>
      <c r="GBZ321" s="1"/>
      <c r="GCA321" s="1"/>
      <c r="GCB321" s="1"/>
      <c r="GCC321" s="1"/>
      <c r="GCD321" s="1"/>
      <c r="GCE321" s="1"/>
      <c r="GCF321" s="1"/>
      <c r="GCG321" s="1"/>
      <c r="GCH321" s="1"/>
      <c r="GCI321" s="1"/>
      <c r="GCJ321" s="1"/>
      <c r="GCK321" s="1"/>
      <c r="GCL321" s="1"/>
      <c r="GCM321" s="1"/>
      <c r="GCN321" s="1"/>
      <c r="GCO321" s="1"/>
      <c r="GCP321" s="1"/>
      <c r="GCQ321" s="1"/>
      <c r="GCR321" s="1"/>
      <c r="GCS321" s="1"/>
      <c r="GCT321" s="1"/>
      <c r="GCU321" s="1"/>
      <c r="GCV321" s="1"/>
      <c r="GCW321" s="1"/>
      <c r="GCX321" s="1"/>
      <c r="GCY321" s="1"/>
      <c r="GCZ321" s="1"/>
      <c r="GDA321" s="1"/>
      <c r="GDB321" s="1"/>
      <c r="GDC321" s="1"/>
      <c r="GDD321" s="1"/>
      <c r="GDE321" s="1"/>
      <c r="GDF321" s="1"/>
      <c r="GDG321" s="1"/>
      <c r="GDH321" s="1"/>
      <c r="GDI321" s="1"/>
      <c r="GDJ321" s="1"/>
      <c r="GDK321" s="1"/>
      <c r="GDL321" s="1"/>
      <c r="GDM321" s="1"/>
      <c r="GDN321" s="1"/>
      <c r="GDO321" s="1"/>
      <c r="GDP321" s="1"/>
      <c r="GDQ321" s="1"/>
      <c r="GDR321" s="1"/>
      <c r="GDS321" s="1"/>
      <c r="GDT321" s="1"/>
      <c r="GDU321" s="1"/>
      <c r="GDV321" s="1"/>
      <c r="GDW321" s="1"/>
      <c r="GDX321" s="1"/>
      <c r="GDY321" s="1"/>
      <c r="GDZ321" s="1"/>
      <c r="GEA321" s="1"/>
      <c r="GEB321" s="1"/>
      <c r="GEC321" s="1"/>
      <c r="GED321" s="1"/>
      <c r="GEE321" s="1"/>
      <c r="GEF321" s="1"/>
      <c r="GEG321" s="1"/>
      <c r="GEH321" s="1"/>
      <c r="GEI321" s="1"/>
      <c r="GEJ321" s="1"/>
      <c r="GEK321" s="1"/>
      <c r="GEL321" s="1"/>
      <c r="GEM321" s="1"/>
      <c r="GEN321" s="1"/>
      <c r="GEO321" s="1"/>
      <c r="GEP321" s="1"/>
      <c r="GEQ321" s="1"/>
      <c r="GER321" s="1"/>
      <c r="GES321" s="1"/>
      <c r="GET321" s="1"/>
      <c r="GEU321" s="1"/>
      <c r="GEV321" s="1"/>
      <c r="GEW321" s="1"/>
      <c r="GEX321" s="1"/>
      <c r="GEY321" s="1"/>
      <c r="GEZ321" s="1"/>
      <c r="GFA321" s="1"/>
      <c r="GFB321" s="1"/>
      <c r="GFC321" s="1"/>
      <c r="GFD321" s="1"/>
      <c r="GFE321" s="1"/>
      <c r="GFF321" s="1"/>
      <c r="GFG321" s="1"/>
      <c r="GFH321" s="1"/>
      <c r="GFI321" s="1"/>
      <c r="GFJ321" s="1"/>
      <c r="GFK321" s="1"/>
      <c r="GFL321" s="1"/>
      <c r="GFM321" s="1"/>
      <c r="GFN321" s="1"/>
      <c r="GFO321" s="1"/>
      <c r="GFP321" s="1"/>
      <c r="GFQ321" s="1"/>
      <c r="GFR321" s="1"/>
      <c r="GFS321" s="1"/>
      <c r="GFT321" s="1"/>
      <c r="GFU321" s="1"/>
      <c r="GFV321" s="1"/>
      <c r="GFW321" s="1"/>
      <c r="GFX321" s="1"/>
      <c r="GFY321" s="1"/>
      <c r="GFZ321" s="1"/>
      <c r="GGA321" s="1"/>
      <c r="GGB321" s="1"/>
      <c r="GGC321" s="1"/>
      <c r="GGD321" s="1"/>
      <c r="GGE321" s="1"/>
      <c r="GGF321" s="1"/>
      <c r="GGG321" s="1"/>
      <c r="GGH321" s="1"/>
      <c r="GGI321" s="1"/>
      <c r="GGJ321" s="1"/>
      <c r="GGK321" s="1"/>
      <c r="GGL321" s="1"/>
      <c r="GGM321" s="1"/>
      <c r="GGN321" s="1"/>
      <c r="GGO321" s="1"/>
      <c r="GGP321" s="1"/>
      <c r="GGQ321" s="1"/>
      <c r="GGR321" s="1"/>
      <c r="GGS321" s="1"/>
      <c r="GGT321" s="1"/>
      <c r="GGU321" s="1"/>
      <c r="GGV321" s="1"/>
      <c r="GGW321" s="1"/>
      <c r="GGX321" s="1"/>
      <c r="GGY321" s="1"/>
      <c r="GGZ321" s="1"/>
      <c r="GHA321" s="1"/>
      <c r="GHB321" s="1"/>
      <c r="GHC321" s="1"/>
      <c r="GHD321" s="1"/>
      <c r="GHE321" s="1"/>
      <c r="GHF321" s="1"/>
      <c r="GHG321" s="1"/>
      <c r="GHH321" s="1"/>
      <c r="GHI321" s="1"/>
      <c r="GHJ321" s="1"/>
      <c r="GHK321" s="1"/>
      <c r="GHL321" s="1"/>
      <c r="GHM321" s="1"/>
      <c r="GHN321" s="1"/>
      <c r="GHO321" s="1"/>
      <c r="GHP321" s="1"/>
      <c r="GHQ321" s="1"/>
      <c r="GHR321" s="1"/>
      <c r="GHS321" s="1"/>
      <c r="GHT321" s="1"/>
      <c r="GHU321" s="1"/>
      <c r="GHV321" s="1"/>
      <c r="GHW321" s="1"/>
      <c r="GHX321" s="1"/>
      <c r="GHY321" s="1"/>
      <c r="GHZ321" s="1"/>
      <c r="GIA321" s="1"/>
      <c r="GIB321" s="1"/>
      <c r="GIC321" s="1"/>
      <c r="GID321" s="1"/>
      <c r="GIE321" s="1"/>
      <c r="GIF321" s="1"/>
      <c r="GIG321" s="1"/>
      <c r="GIH321" s="1"/>
      <c r="GII321" s="1"/>
      <c r="GIJ321" s="1"/>
      <c r="GIK321" s="1"/>
      <c r="GIL321" s="1"/>
      <c r="GIM321" s="1"/>
      <c r="GIN321" s="1"/>
      <c r="GIO321" s="1"/>
      <c r="GIP321" s="1"/>
      <c r="GIQ321" s="1"/>
      <c r="GIR321" s="1"/>
      <c r="GIS321" s="1"/>
      <c r="GIT321" s="1"/>
      <c r="GIU321" s="1"/>
      <c r="GIV321" s="1"/>
      <c r="GIW321" s="1"/>
      <c r="GIX321" s="1"/>
      <c r="GIY321" s="1"/>
      <c r="GIZ321" s="1"/>
      <c r="GJA321" s="1"/>
      <c r="GJB321" s="1"/>
      <c r="GJC321" s="1"/>
      <c r="GJD321" s="1"/>
      <c r="GJE321" s="1"/>
      <c r="GJF321" s="1"/>
      <c r="GJG321" s="1"/>
      <c r="GJH321" s="1"/>
      <c r="GJI321" s="1"/>
      <c r="GJJ321" s="1"/>
      <c r="GJK321" s="1"/>
      <c r="GJL321" s="1"/>
      <c r="GJM321" s="1"/>
      <c r="GJN321" s="1"/>
      <c r="GJO321" s="1"/>
      <c r="GJP321" s="1"/>
      <c r="GJQ321" s="1"/>
      <c r="GJR321" s="1"/>
      <c r="GJS321" s="1"/>
      <c r="GJT321" s="1"/>
      <c r="GJU321" s="1"/>
      <c r="GJV321" s="1"/>
      <c r="GJW321" s="1"/>
      <c r="GJX321" s="1"/>
      <c r="GJY321" s="1"/>
      <c r="GJZ321" s="1"/>
      <c r="GKA321" s="1"/>
      <c r="GKB321" s="1"/>
      <c r="GKC321" s="1"/>
      <c r="GKD321" s="1"/>
      <c r="GKE321" s="1"/>
      <c r="GKF321" s="1"/>
      <c r="GKG321" s="1"/>
      <c r="GKH321" s="1"/>
      <c r="GKI321" s="1"/>
      <c r="GKJ321" s="1"/>
      <c r="GKK321" s="1"/>
      <c r="GKL321" s="1"/>
      <c r="GKM321" s="1"/>
      <c r="GKN321" s="1"/>
      <c r="GKO321" s="1"/>
      <c r="GKP321" s="1"/>
      <c r="GKQ321" s="1"/>
      <c r="GKR321" s="1"/>
      <c r="GKS321" s="1"/>
      <c r="GKT321" s="1"/>
      <c r="GKU321" s="1"/>
      <c r="GKV321" s="1"/>
      <c r="GKW321" s="1"/>
      <c r="GKX321" s="1"/>
      <c r="GKY321" s="1"/>
      <c r="GKZ321" s="1"/>
      <c r="GLA321" s="1"/>
      <c r="GLB321" s="1"/>
      <c r="GLC321" s="1"/>
      <c r="GLD321" s="1"/>
      <c r="GLE321" s="1"/>
      <c r="GLF321" s="1"/>
      <c r="GLG321" s="1"/>
      <c r="GLH321" s="1"/>
      <c r="GLI321" s="1"/>
      <c r="GLJ321" s="1"/>
      <c r="GLK321" s="1"/>
      <c r="GLL321" s="1"/>
      <c r="GLM321" s="1"/>
      <c r="GLN321" s="1"/>
      <c r="GLO321" s="1"/>
      <c r="GLP321" s="1"/>
      <c r="GLQ321" s="1"/>
      <c r="GLR321" s="1"/>
      <c r="GLS321" s="1"/>
      <c r="GLT321" s="1"/>
      <c r="GLU321" s="1"/>
      <c r="GLV321" s="1"/>
      <c r="GLW321" s="1"/>
      <c r="GLX321" s="1"/>
      <c r="GLY321" s="1"/>
      <c r="GLZ321" s="1"/>
      <c r="GMA321" s="1"/>
      <c r="GMB321" s="1"/>
      <c r="GMC321" s="1"/>
      <c r="GMD321" s="1"/>
      <c r="GME321" s="1"/>
      <c r="GMF321" s="1"/>
      <c r="GMG321" s="1"/>
      <c r="GMH321" s="1"/>
      <c r="GMI321" s="1"/>
      <c r="GMJ321" s="1"/>
      <c r="GMK321" s="1"/>
      <c r="GML321" s="1"/>
      <c r="GMM321" s="1"/>
      <c r="GMN321" s="1"/>
      <c r="GMO321" s="1"/>
      <c r="GMP321" s="1"/>
      <c r="GMQ321" s="1"/>
      <c r="GMR321" s="1"/>
      <c r="GMS321" s="1"/>
      <c r="GMT321" s="1"/>
      <c r="GMU321" s="1"/>
      <c r="GMV321" s="1"/>
      <c r="GMW321" s="1"/>
      <c r="GMX321" s="1"/>
      <c r="GMY321" s="1"/>
      <c r="GMZ321" s="1"/>
      <c r="GNA321" s="1"/>
      <c r="GNB321" s="1"/>
      <c r="GNC321" s="1"/>
      <c r="GND321" s="1"/>
      <c r="GNE321" s="1"/>
      <c r="GNF321" s="1"/>
      <c r="GNG321" s="1"/>
      <c r="GNH321" s="1"/>
      <c r="GNI321" s="1"/>
      <c r="GNJ321" s="1"/>
      <c r="GNK321" s="1"/>
      <c r="GNL321" s="1"/>
      <c r="GNM321" s="1"/>
      <c r="GNN321" s="1"/>
      <c r="GNO321" s="1"/>
      <c r="GNP321" s="1"/>
      <c r="GNQ321" s="1"/>
      <c r="GNR321" s="1"/>
      <c r="GNS321" s="1"/>
      <c r="GNT321" s="1"/>
      <c r="GNU321" s="1"/>
      <c r="GNV321" s="1"/>
      <c r="GNW321" s="1"/>
      <c r="GNX321" s="1"/>
      <c r="GNY321" s="1"/>
      <c r="GNZ321" s="1"/>
      <c r="GOA321" s="1"/>
      <c r="GOB321" s="1"/>
      <c r="GOC321" s="1"/>
      <c r="GOD321" s="1"/>
      <c r="GOE321" s="1"/>
      <c r="GOF321" s="1"/>
      <c r="GOG321" s="1"/>
      <c r="GOH321" s="1"/>
      <c r="GOI321" s="1"/>
      <c r="GOJ321" s="1"/>
      <c r="GOK321" s="1"/>
      <c r="GOL321" s="1"/>
      <c r="GOM321" s="1"/>
      <c r="GON321" s="1"/>
      <c r="GOO321" s="1"/>
      <c r="GOP321" s="1"/>
      <c r="GOQ321" s="1"/>
      <c r="GOR321" s="1"/>
      <c r="GOS321" s="1"/>
      <c r="GOT321" s="1"/>
      <c r="GOU321" s="1"/>
      <c r="GOV321" s="1"/>
      <c r="GOW321" s="1"/>
      <c r="GOX321" s="1"/>
      <c r="GOY321" s="1"/>
      <c r="GOZ321" s="1"/>
      <c r="GPA321" s="1"/>
      <c r="GPB321" s="1"/>
      <c r="GPC321" s="1"/>
      <c r="GPD321" s="1"/>
      <c r="GPE321" s="1"/>
      <c r="GPF321" s="1"/>
      <c r="GPG321" s="1"/>
      <c r="GPH321" s="1"/>
      <c r="GPI321" s="1"/>
      <c r="GPJ321" s="1"/>
      <c r="GPK321" s="1"/>
      <c r="GPL321" s="1"/>
      <c r="GPM321" s="1"/>
      <c r="GPN321" s="1"/>
      <c r="GPO321" s="1"/>
      <c r="GPP321" s="1"/>
      <c r="GPQ321" s="1"/>
      <c r="GPR321" s="1"/>
      <c r="GPS321" s="1"/>
      <c r="GPT321" s="1"/>
      <c r="GPU321" s="1"/>
      <c r="GPV321" s="1"/>
      <c r="GPW321" s="1"/>
      <c r="GPX321" s="1"/>
      <c r="GPY321" s="1"/>
      <c r="GPZ321" s="1"/>
      <c r="GQA321" s="1"/>
      <c r="GQB321" s="1"/>
      <c r="GQC321" s="1"/>
      <c r="GQD321" s="1"/>
      <c r="GQE321" s="1"/>
      <c r="GQF321" s="1"/>
      <c r="GQG321" s="1"/>
      <c r="GQH321" s="1"/>
      <c r="GQI321" s="1"/>
      <c r="GQJ321" s="1"/>
      <c r="GQK321" s="1"/>
      <c r="GQL321" s="1"/>
      <c r="GQM321" s="1"/>
      <c r="GQN321" s="1"/>
      <c r="GQO321" s="1"/>
      <c r="GQP321" s="1"/>
      <c r="GQQ321" s="1"/>
      <c r="GQR321" s="1"/>
      <c r="GQS321" s="1"/>
      <c r="GQT321" s="1"/>
      <c r="GQU321" s="1"/>
      <c r="GQV321" s="1"/>
      <c r="GQW321" s="1"/>
      <c r="GQX321" s="1"/>
      <c r="GQY321" s="1"/>
      <c r="GQZ321" s="1"/>
      <c r="GRA321" s="1"/>
      <c r="GRB321" s="1"/>
      <c r="GRC321" s="1"/>
      <c r="GRD321" s="1"/>
      <c r="GRE321" s="1"/>
      <c r="GRF321" s="1"/>
      <c r="GRG321" s="1"/>
      <c r="GRH321" s="1"/>
      <c r="GRI321" s="1"/>
      <c r="GRJ321" s="1"/>
      <c r="GRK321" s="1"/>
      <c r="GRL321" s="1"/>
      <c r="GRM321" s="1"/>
      <c r="GRN321" s="1"/>
      <c r="GRO321" s="1"/>
      <c r="GRP321" s="1"/>
      <c r="GRQ321" s="1"/>
      <c r="GRR321" s="1"/>
      <c r="GRS321" s="1"/>
      <c r="GRT321" s="1"/>
      <c r="GRU321" s="1"/>
      <c r="GRV321" s="1"/>
      <c r="GRW321" s="1"/>
      <c r="GRX321" s="1"/>
      <c r="GRY321" s="1"/>
      <c r="GRZ321" s="1"/>
      <c r="GSA321" s="1"/>
      <c r="GSB321" s="1"/>
      <c r="GSC321" s="1"/>
      <c r="GSD321" s="1"/>
      <c r="GSE321" s="1"/>
      <c r="GSF321" s="1"/>
      <c r="GSG321" s="1"/>
      <c r="GSH321" s="1"/>
      <c r="GSI321" s="1"/>
      <c r="GSJ321" s="1"/>
      <c r="GSK321" s="1"/>
      <c r="GSL321" s="1"/>
      <c r="GSM321" s="1"/>
      <c r="GSN321" s="1"/>
      <c r="GSO321" s="1"/>
      <c r="GSP321" s="1"/>
      <c r="GSQ321" s="1"/>
      <c r="GSR321" s="1"/>
      <c r="GSS321" s="1"/>
      <c r="GST321" s="1"/>
      <c r="GSU321" s="1"/>
      <c r="GSV321" s="1"/>
      <c r="GSW321" s="1"/>
      <c r="GSX321" s="1"/>
      <c r="GSY321" s="1"/>
      <c r="GSZ321" s="1"/>
      <c r="GTA321" s="1"/>
      <c r="GTB321" s="1"/>
      <c r="GTC321" s="1"/>
      <c r="GTD321" s="1"/>
      <c r="GTE321" s="1"/>
      <c r="GTF321" s="1"/>
      <c r="GTG321" s="1"/>
      <c r="GTH321" s="1"/>
      <c r="GTI321" s="1"/>
      <c r="GTJ321" s="1"/>
      <c r="GTK321" s="1"/>
      <c r="GTL321" s="1"/>
      <c r="GTM321" s="1"/>
      <c r="GTN321" s="1"/>
      <c r="GTO321" s="1"/>
      <c r="GTP321" s="1"/>
      <c r="GTQ321" s="1"/>
      <c r="GTR321" s="1"/>
      <c r="GTS321" s="1"/>
      <c r="GTT321" s="1"/>
      <c r="GTU321" s="1"/>
      <c r="GTV321" s="1"/>
      <c r="GTW321" s="1"/>
      <c r="GTX321" s="1"/>
      <c r="GTY321" s="1"/>
      <c r="GTZ321" s="1"/>
      <c r="GUA321" s="1"/>
      <c r="GUB321" s="1"/>
      <c r="GUC321" s="1"/>
      <c r="GUD321" s="1"/>
      <c r="GUE321" s="1"/>
      <c r="GUF321" s="1"/>
      <c r="GUG321" s="1"/>
      <c r="GUH321" s="1"/>
      <c r="GUI321" s="1"/>
      <c r="GUJ321" s="1"/>
      <c r="GUK321" s="1"/>
      <c r="GUL321" s="1"/>
      <c r="GUM321" s="1"/>
      <c r="GUN321" s="1"/>
      <c r="GUO321" s="1"/>
      <c r="GUP321" s="1"/>
      <c r="GUQ321" s="1"/>
      <c r="GUR321" s="1"/>
      <c r="GUS321" s="1"/>
      <c r="GUT321" s="1"/>
      <c r="GUU321" s="1"/>
      <c r="GUV321" s="1"/>
      <c r="GUW321" s="1"/>
      <c r="GUX321" s="1"/>
      <c r="GUY321" s="1"/>
      <c r="GUZ321" s="1"/>
      <c r="GVA321" s="1"/>
      <c r="GVB321" s="1"/>
      <c r="GVC321" s="1"/>
      <c r="GVD321" s="1"/>
      <c r="GVE321" s="1"/>
      <c r="GVF321" s="1"/>
      <c r="GVG321" s="1"/>
      <c r="GVH321" s="1"/>
      <c r="GVI321" s="1"/>
      <c r="GVJ321" s="1"/>
      <c r="GVK321" s="1"/>
      <c r="GVL321" s="1"/>
      <c r="GVM321" s="1"/>
      <c r="GVN321" s="1"/>
      <c r="GVO321" s="1"/>
      <c r="GVP321" s="1"/>
      <c r="GVQ321" s="1"/>
      <c r="GVR321" s="1"/>
      <c r="GVS321" s="1"/>
      <c r="GVT321" s="1"/>
      <c r="GVU321" s="1"/>
      <c r="GVV321" s="1"/>
      <c r="GVW321" s="1"/>
      <c r="GVX321" s="1"/>
      <c r="GVY321" s="1"/>
      <c r="GVZ321" s="1"/>
      <c r="GWA321" s="1"/>
      <c r="GWB321" s="1"/>
      <c r="GWC321" s="1"/>
      <c r="GWD321" s="1"/>
      <c r="GWE321" s="1"/>
      <c r="GWF321" s="1"/>
      <c r="GWG321" s="1"/>
      <c r="GWH321" s="1"/>
      <c r="GWI321" s="1"/>
      <c r="GWJ321" s="1"/>
      <c r="GWK321" s="1"/>
      <c r="GWL321" s="1"/>
      <c r="GWM321" s="1"/>
      <c r="GWN321" s="1"/>
      <c r="GWO321" s="1"/>
      <c r="GWP321" s="1"/>
      <c r="GWQ321" s="1"/>
      <c r="GWR321" s="1"/>
      <c r="GWS321" s="1"/>
      <c r="GWT321" s="1"/>
      <c r="GWU321" s="1"/>
      <c r="GWV321" s="1"/>
      <c r="GWW321" s="1"/>
      <c r="GWX321" s="1"/>
      <c r="GWY321" s="1"/>
      <c r="GWZ321" s="1"/>
      <c r="GXA321" s="1"/>
      <c r="GXB321" s="1"/>
      <c r="GXC321" s="1"/>
      <c r="GXD321" s="1"/>
      <c r="GXE321" s="1"/>
      <c r="GXF321" s="1"/>
      <c r="GXG321" s="1"/>
      <c r="GXH321" s="1"/>
      <c r="GXI321" s="1"/>
      <c r="GXJ321" s="1"/>
      <c r="GXK321" s="1"/>
      <c r="GXL321" s="1"/>
      <c r="GXM321" s="1"/>
      <c r="GXN321" s="1"/>
      <c r="GXO321" s="1"/>
      <c r="GXP321" s="1"/>
      <c r="GXQ321" s="1"/>
      <c r="GXR321" s="1"/>
      <c r="GXS321" s="1"/>
      <c r="GXT321" s="1"/>
      <c r="GXU321" s="1"/>
      <c r="GXV321" s="1"/>
      <c r="GXW321" s="1"/>
      <c r="GXX321" s="1"/>
      <c r="GXY321" s="1"/>
      <c r="GXZ321" s="1"/>
      <c r="GYA321" s="1"/>
      <c r="GYB321" s="1"/>
      <c r="GYC321" s="1"/>
      <c r="GYD321" s="1"/>
      <c r="GYE321" s="1"/>
      <c r="GYF321" s="1"/>
      <c r="GYG321" s="1"/>
      <c r="GYH321" s="1"/>
      <c r="GYI321" s="1"/>
      <c r="GYJ321" s="1"/>
      <c r="GYK321" s="1"/>
      <c r="GYL321" s="1"/>
      <c r="GYM321" s="1"/>
      <c r="GYN321" s="1"/>
      <c r="GYO321" s="1"/>
      <c r="GYP321" s="1"/>
      <c r="GYQ321" s="1"/>
      <c r="GYR321" s="1"/>
      <c r="GYS321" s="1"/>
      <c r="GYT321" s="1"/>
      <c r="GYU321" s="1"/>
      <c r="GYV321" s="1"/>
      <c r="GYW321" s="1"/>
      <c r="GYX321" s="1"/>
      <c r="GYY321" s="1"/>
      <c r="GYZ321" s="1"/>
      <c r="GZA321" s="1"/>
      <c r="GZB321" s="1"/>
      <c r="GZC321" s="1"/>
      <c r="GZD321" s="1"/>
      <c r="GZE321" s="1"/>
      <c r="GZF321" s="1"/>
      <c r="GZG321" s="1"/>
      <c r="GZH321" s="1"/>
      <c r="GZI321" s="1"/>
      <c r="GZJ321" s="1"/>
      <c r="GZK321" s="1"/>
      <c r="GZL321" s="1"/>
      <c r="GZM321" s="1"/>
      <c r="GZN321" s="1"/>
      <c r="GZO321" s="1"/>
      <c r="GZP321" s="1"/>
      <c r="GZQ321" s="1"/>
      <c r="GZR321" s="1"/>
      <c r="GZS321" s="1"/>
      <c r="GZT321" s="1"/>
      <c r="GZU321" s="1"/>
      <c r="GZV321" s="1"/>
      <c r="GZW321" s="1"/>
      <c r="GZX321" s="1"/>
      <c r="GZY321" s="1"/>
      <c r="GZZ321" s="1"/>
      <c r="HAA321" s="1"/>
      <c r="HAB321" s="1"/>
      <c r="HAC321" s="1"/>
      <c r="HAD321" s="1"/>
      <c r="HAE321" s="1"/>
      <c r="HAF321" s="1"/>
      <c r="HAG321" s="1"/>
      <c r="HAH321" s="1"/>
      <c r="HAI321" s="1"/>
      <c r="HAJ321" s="1"/>
      <c r="HAK321" s="1"/>
      <c r="HAL321" s="1"/>
      <c r="HAM321" s="1"/>
      <c r="HAN321" s="1"/>
      <c r="HAO321" s="1"/>
      <c r="HAP321" s="1"/>
      <c r="HAQ321" s="1"/>
      <c r="HAR321" s="1"/>
      <c r="HAS321" s="1"/>
      <c r="HAT321" s="1"/>
      <c r="HAU321" s="1"/>
      <c r="HAV321" s="1"/>
      <c r="HAW321" s="1"/>
      <c r="HAX321" s="1"/>
      <c r="HAY321" s="1"/>
      <c r="HAZ321" s="1"/>
      <c r="HBA321" s="1"/>
      <c r="HBB321" s="1"/>
      <c r="HBC321" s="1"/>
      <c r="HBD321" s="1"/>
      <c r="HBE321" s="1"/>
      <c r="HBF321" s="1"/>
      <c r="HBG321" s="1"/>
      <c r="HBH321" s="1"/>
      <c r="HBI321" s="1"/>
      <c r="HBJ321" s="1"/>
      <c r="HBK321" s="1"/>
      <c r="HBL321" s="1"/>
      <c r="HBM321" s="1"/>
      <c r="HBN321" s="1"/>
      <c r="HBO321" s="1"/>
      <c r="HBP321" s="1"/>
      <c r="HBQ321" s="1"/>
      <c r="HBR321" s="1"/>
      <c r="HBS321" s="1"/>
      <c r="HBT321" s="1"/>
      <c r="HBU321" s="1"/>
      <c r="HBV321" s="1"/>
      <c r="HBW321" s="1"/>
      <c r="HBX321" s="1"/>
      <c r="HBY321" s="1"/>
      <c r="HBZ321" s="1"/>
      <c r="HCA321" s="1"/>
      <c r="HCB321" s="1"/>
      <c r="HCC321" s="1"/>
      <c r="HCD321" s="1"/>
      <c r="HCE321" s="1"/>
      <c r="HCF321" s="1"/>
      <c r="HCG321" s="1"/>
      <c r="HCH321" s="1"/>
      <c r="HCI321" s="1"/>
      <c r="HCJ321" s="1"/>
      <c r="HCK321" s="1"/>
      <c r="HCL321" s="1"/>
      <c r="HCM321" s="1"/>
      <c r="HCN321" s="1"/>
      <c r="HCO321" s="1"/>
      <c r="HCP321" s="1"/>
      <c r="HCQ321" s="1"/>
      <c r="HCR321" s="1"/>
      <c r="HCS321" s="1"/>
      <c r="HCT321" s="1"/>
      <c r="HCU321" s="1"/>
      <c r="HCV321" s="1"/>
      <c r="HCW321" s="1"/>
      <c r="HCX321" s="1"/>
      <c r="HCY321" s="1"/>
      <c r="HCZ321" s="1"/>
      <c r="HDA321" s="1"/>
      <c r="HDB321" s="1"/>
      <c r="HDC321" s="1"/>
      <c r="HDD321" s="1"/>
      <c r="HDE321" s="1"/>
      <c r="HDF321" s="1"/>
      <c r="HDG321" s="1"/>
      <c r="HDH321" s="1"/>
      <c r="HDI321" s="1"/>
      <c r="HDJ321" s="1"/>
      <c r="HDK321" s="1"/>
      <c r="HDL321" s="1"/>
      <c r="HDM321" s="1"/>
      <c r="HDN321" s="1"/>
      <c r="HDO321" s="1"/>
      <c r="HDP321" s="1"/>
      <c r="HDQ321" s="1"/>
      <c r="HDR321" s="1"/>
      <c r="HDS321" s="1"/>
      <c r="HDT321" s="1"/>
      <c r="HDU321" s="1"/>
      <c r="HDV321" s="1"/>
      <c r="HDW321" s="1"/>
      <c r="HDX321" s="1"/>
      <c r="HDY321" s="1"/>
      <c r="HDZ321" s="1"/>
      <c r="HEA321" s="1"/>
      <c r="HEB321" s="1"/>
      <c r="HEC321" s="1"/>
      <c r="HED321" s="1"/>
      <c r="HEE321" s="1"/>
      <c r="HEF321" s="1"/>
      <c r="HEG321" s="1"/>
      <c r="HEH321" s="1"/>
      <c r="HEI321" s="1"/>
      <c r="HEJ321" s="1"/>
      <c r="HEK321" s="1"/>
      <c r="HEL321" s="1"/>
      <c r="HEM321" s="1"/>
      <c r="HEN321" s="1"/>
      <c r="HEO321" s="1"/>
      <c r="HEP321" s="1"/>
      <c r="HEQ321" s="1"/>
      <c r="HER321" s="1"/>
      <c r="HES321" s="1"/>
      <c r="HET321" s="1"/>
      <c r="HEU321" s="1"/>
      <c r="HEV321" s="1"/>
      <c r="HEW321" s="1"/>
      <c r="HEX321" s="1"/>
      <c r="HEY321" s="1"/>
      <c r="HEZ321" s="1"/>
      <c r="HFA321" s="1"/>
      <c r="HFB321" s="1"/>
      <c r="HFC321" s="1"/>
      <c r="HFD321" s="1"/>
      <c r="HFE321" s="1"/>
      <c r="HFF321" s="1"/>
      <c r="HFG321" s="1"/>
      <c r="HFH321" s="1"/>
      <c r="HFI321" s="1"/>
      <c r="HFJ321" s="1"/>
      <c r="HFK321" s="1"/>
      <c r="HFL321" s="1"/>
      <c r="HFM321" s="1"/>
      <c r="HFN321" s="1"/>
      <c r="HFO321" s="1"/>
      <c r="HFP321" s="1"/>
      <c r="HFQ321" s="1"/>
      <c r="HFR321" s="1"/>
      <c r="HFS321" s="1"/>
      <c r="HFT321" s="1"/>
      <c r="HFU321" s="1"/>
      <c r="HFV321" s="1"/>
      <c r="HFW321" s="1"/>
      <c r="HFX321" s="1"/>
      <c r="HFY321" s="1"/>
      <c r="HFZ321" s="1"/>
      <c r="HGA321" s="1"/>
      <c r="HGB321" s="1"/>
      <c r="HGC321" s="1"/>
      <c r="HGD321" s="1"/>
      <c r="HGE321" s="1"/>
      <c r="HGF321" s="1"/>
      <c r="HGG321" s="1"/>
      <c r="HGH321" s="1"/>
      <c r="HGI321" s="1"/>
      <c r="HGJ321" s="1"/>
      <c r="HGK321" s="1"/>
      <c r="HGL321" s="1"/>
      <c r="HGM321" s="1"/>
      <c r="HGN321" s="1"/>
      <c r="HGO321" s="1"/>
      <c r="HGP321" s="1"/>
      <c r="HGQ321" s="1"/>
      <c r="HGR321" s="1"/>
      <c r="HGS321" s="1"/>
      <c r="HGT321" s="1"/>
      <c r="HGU321" s="1"/>
      <c r="HGV321" s="1"/>
      <c r="HGW321" s="1"/>
      <c r="HGX321" s="1"/>
      <c r="HGY321" s="1"/>
      <c r="HGZ321" s="1"/>
      <c r="HHA321" s="1"/>
      <c r="HHB321" s="1"/>
      <c r="HHC321" s="1"/>
      <c r="HHD321" s="1"/>
      <c r="HHE321" s="1"/>
      <c r="HHF321" s="1"/>
      <c r="HHG321" s="1"/>
      <c r="HHH321" s="1"/>
      <c r="HHI321" s="1"/>
      <c r="HHJ321" s="1"/>
      <c r="HHK321" s="1"/>
      <c r="HHL321" s="1"/>
      <c r="HHM321" s="1"/>
      <c r="HHN321" s="1"/>
      <c r="HHO321" s="1"/>
      <c r="HHP321" s="1"/>
      <c r="HHQ321" s="1"/>
      <c r="HHR321" s="1"/>
      <c r="HHS321" s="1"/>
      <c r="HHT321" s="1"/>
      <c r="HHU321" s="1"/>
      <c r="HHV321" s="1"/>
      <c r="HHW321" s="1"/>
      <c r="HHX321" s="1"/>
      <c r="HHY321" s="1"/>
      <c r="HHZ321" s="1"/>
      <c r="HIA321" s="1"/>
      <c r="HIB321" s="1"/>
      <c r="HIC321" s="1"/>
      <c r="HID321" s="1"/>
      <c r="HIE321" s="1"/>
      <c r="HIF321" s="1"/>
      <c r="HIG321" s="1"/>
      <c r="HIH321" s="1"/>
      <c r="HII321" s="1"/>
      <c r="HIJ321" s="1"/>
      <c r="HIK321" s="1"/>
      <c r="HIL321" s="1"/>
      <c r="HIM321" s="1"/>
      <c r="HIN321" s="1"/>
      <c r="HIO321" s="1"/>
      <c r="HIP321" s="1"/>
      <c r="HIQ321" s="1"/>
      <c r="HIR321" s="1"/>
      <c r="HIS321" s="1"/>
      <c r="HIT321" s="1"/>
      <c r="HIU321" s="1"/>
      <c r="HIV321" s="1"/>
      <c r="HIW321" s="1"/>
      <c r="HIX321" s="1"/>
      <c r="HIY321" s="1"/>
      <c r="HIZ321" s="1"/>
      <c r="HJA321" s="1"/>
      <c r="HJB321" s="1"/>
      <c r="HJC321" s="1"/>
      <c r="HJD321" s="1"/>
      <c r="HJE321" s="1"/>
      <c r="HJF321" s="1"/>
      <c r="HJG321" s="1"/>
      <c r="HJH321" s="1"/>
      <c r="HJI321" s="1"/>
      <c r="HJJ321" s="1"/>
      <c r="HJK321" s="1"/>
      <c r="HJL321" s="1"/>
      <c r="HJM321" s="1"/>
      <c r="HJN321" s="1"/>
      <c r="HJO321" s="1"/>
      <c r="HJP321" s="1"/>
      <c r="HJQ321" s="1"/>
      <c r="HJR321" s="1"/>
      <c r="HJS321" s="1"/>
      <c r="HJT321" s="1"/>
      <c r="HJU321" s="1"/>
      <c r="HJV321" s="1"/>
      <c r="HJW321" s="1"/>
      <c r="HJX321" s="1"/>
      <c r="HJY321" s="1"/>
      <c r="HJZ321" s="1"/>
      <c r="HKA321" s="1"/>
      <c r="HKB321" s="1"/>
      <c r="HKC321" s="1"/>
      <c r="HKD321" s="1"/>
      <c r="HKE321" s="1"/>
      <c r="HKF321" s="1"/>
      <c r="HKG321" s="1"/>
      <c r="HKH321" s="1"/>
      <c r="HKI321" s="1"/>
      <c r="HKJ321" s="1"/>
      <c r="HKK321" s="1"/>
      <c r="HKL321" s="1"/>
      <c r="HKM321" s="1"/>
      <c r="HKN321" s="1"/>
      <c r="HKO321" s="1"/>
      <c r="HKP321" s="1"/>
      <c r="HKQ321" s="1"/>
      <c r="HKR321" s="1"/>
      <c r="HKS321" s="1"/>
      <c r="HKT321" s="1"/>
      <c r="HKU321" s="1"/>
      <c r="HKV321" s="1"/>
      <c r="HKW321" s="1"/>
      <c r="HKX321" s="1"/>
      <c r="HKY321" s="1"/>
      <c r="HKZ321" s="1"/>
      <c r="HLA321" s="1"/>
      <c r="HLB321" s="1"/>
      <c r="HLC321" s="1"/>
      <c r="HLD321" s="1"/>
      <c r="HLE321" s="1"/>
      <c r="HLF321" s="1"/>
      <c r="HLG321" s="1"/>
      <c r="HLH321" s="1"/>
      <c r="HLI321" s="1"/>
      <c r="HLJ321" s="1"/>
      <c r="HLK321" s="1"/>
      <c r="HLL321" s="1"/>
      <c r="HLM321" s="1"/>
      <c r="HLN321" s="1"/>
      <c r="HLO321" s="1"/>
      <c r="HLP321" s="1"/>
      <c r="HLQ321" s="1"/>
      <c r="HLR321" s="1"/>
      <c r="HLS321" s="1"/>
      <c r="HLT321" s="1"/>
      <c r="HLU321" s="1"/>
      <c r="HLV321" s="1"/>
      <c r="HLW321" s="1"/>
      <c r="HLX321" s="1"/>
      <c r="HLY321" s="1"/>
      <c r="HLZ321" s="1"/>
      <c r="HMA321" s="1"/>
      <c r="HMB321" s="1"/>
      <c r="HMC321" s="1"/>
      <c r="HMD321" s="1"/>
      <c r="HME321" s="1"/>
      <c r="HMF321" s="1"/>
      <c r="HMG321" s="1"/>
      <c r="HMH321" s="1"/>
      <c r="HMI321" s="1"/>
      <c r="HMJ321" s="1"/>
      <c r="HMK321" s="1"/>
      <c r="HML321" s="1"/>
      <c r="HMM321" s="1"/>
      <c r="HMN321" s="1"/>
      <c r="HMO321" s="1"/>
      <c r="HMP321" s="1"/>
      <c r="HMQ321" s="1"/>
      <c r="HMR321" s="1"/>
      <c r="HMS321" s="1"/>
      <c r="HMT321" s="1"/>
      <c r="HMU321" s="1"/>
      <c r="HMV321" s="1"/>
      <c r="HMW321" s="1"/>
      <c r="HMX321" s="1"/>
      <c r="HMY321" s="1"/>
      <c r="HMZ321" s="1"/>
      <c r="HNA321" s="1"/>
      <c r="HNB321" s="1"/>
      <c r="HNC321" s="1"/>
      <c r="HND321" s="1"/>
      <c r="HNE321" s="1"/>
      <c r="HNF321" s="1"/>
      <c r="HNG321" s="1"/>
      <c r="HNH321" s="1"/>
      <c r="HNI321" s="1"/>
      <c r="HNJ321" s="1"/>
      <c r="HNK321" s="1"/>
      <c r="HNL321" s="1"/>
      <c r="HNM321" s="1"/>
      <c r="HNN321" s="1"/>
      <c r="HNO321" s="1"/>
      <c r="HNP321" s="1"/>
      <c r="HNQ321" s="1"/>
      <c r="HNR321" s="1"/>
      <c r="HNS321" s="1"/>
      <c r="HNT321" s="1"/>
      <c r="HNU321" s="1"/>
      <c r="HNV321" s="1"/>
      <c r="HNW321" s="1"/>
      <c r="HNX321" s="1"/>
      <c r="HNY321" s="1"/>
      <c r="HNZ321" s="1"/>
      <c r="HOA321" s="1"/>
      <c r="HOB321" s="1"/>
      <c r="HOC321" s="1"/>
      <c r="HOD321" s="1"/>
      <c r="HOE321" s="1"/>
      <c r="HOF321" s="1"/>
      <c r="HOG321" s="1"/>
      <c r="HOH321" s="1"/>
      <c r="HOI321" s="1"/>
      <c r="HOJ321" s="1"/>
      <c r="HOK321" s="1"/>
      <c r="HOL321" s="1"/>
      <c r="HOM321" s="1"/>
      <c r="HON321" s="1"/>
      <c r="HOO321" s="1"/>
      <c r="HOP321" s="1"/>
      <c r="HOQ321" s="1"/>
      <c r="HOR321" s="1"/>
      <c r="HOS321" s="1"/>
      <c r="HOT321" s="1"/>
      <c r="HOU321" s="1"/>
      <c r="HOV321" s="1"/>
      <c r="HOW321" s="1"/>
      <c r="HOX321" s="1"/>
      <c r="HOY321" s="1"/>
      <c r="HOZ321" s="1"/>
      <c r="HPA321" s="1"/>
      <c r="HPB321" s="1"/>
      <c r="HPC321" s="1"/>
      <c r="HPD321" s="1"/>
      <c r="HPE321" s="1"/>
      <c r="HPF321" s="1"/>
      <c r="HPG321" s="1"/>
      <c r="HPH321" s="1"/>
      <c r="HPI321" s="1"/>
      <c r="HPJ321" s="1"/>
      <c r="HPK321" s="1"/>
      <c r="HPL321" s="1"/>
      <c r="HPM321" s="1"/>
      <c r="HPN321" s="1"/>
      <c r="HPO321" s="1"/>
      <c r="HPP321" s="1"/>
      <c r="HPQ321" s="1"/>
      <c r="HPR321" s="1"/>
      <c r="HPS321" s="1"/>
      <c r="HPT321" s="1"/>
      <c r="HPU321" s="1"/>
      <c r="HPV321" s="1"/>
      <c r="HPW321" s="1"/>
      <c r="HPX321" s="1"/>
      <c r="HPY321" s="1"/>
      <c r="HPZ321" s="1"/>
      <c r="HQA321" s="1"/>
      <c r="HQB321" s="1"/>
      <c r="HQC321" s="1"/>
      <c r="HQD321" s="1"/>
      <c r="HQE321" s="1"/>
      <c r="HQF321" s="1"/>
      <c r="HQG321" s="1"/>
      <c r="HQH321" s="1"/>
      <c r="HQI321" s="1"/>
      <c r="HQJ321" s="1"/>
      <c r="HQK321" s="1"/>
      <c r="HQL321" s="1"/>
      <c r="HQM321" s="1"/>
      <c r="HQN321" s="1"/>
      <c r="HQO321" s="1"/>
      <c r="HQP321" s="1"/>
      <c r="HQQ321" s="1"/>
      <c r="HQR321" s="1"/>
      <c r="HQS321" s="1"/>
      <c r="HQT321" s="1"/>
      <c r="HQU321" s="1"/>
      <c r="HQV321" s="1"/>
      <c r="HQW321" s="1"/>
      <c r="HQX321" s="1"/>
      <c r="HQY321" s="1"/>
      <c r="HQZ321" s="1"/>
      <c r="HRA321" s="1"/>
      <c r="HRB321" s="1"/>
      <c r="HRC321" s="1"/>
      <c r="HRD321" s="1"/>
      <c r="HRE321" s="1"/>
      <c r="HRF321" s="1"/>
      <c r="HRG321" s="1"/>
      <c r="HRH321" s="1"/>
      <c r="HRI321" s="1"/>
      <c r="HRJ321" s="1"/>
      <c r="HRK321" s="1"/>
      <c r="HRL321" s="1"/>
      <c r="HRM321" s="1"/>
      <c r="HRN321" s="1"/>
      <c r="HRO321" s="1"/>
      <c r="HRP321" s="1"/>
      <c r="HRQ321" s="1"/>
      <c r="HRR321" s="1"/>
      <c r="HRS321" s="1"/>
      <c r="HRT321" s="1"/>
      <c r="HRU321" s="1"/>
      <c r="HRV321" s="1"/>
      <c r="HRW321" s="1"/>
      <c r="HRX321" s="1"/>
      <c r="HRY321" s="1"/>
      <c r="HRZ321" s="1"/>
      <c r="HSA321" s="1"/>
      <c r="HSB321" s="1"/>
      <c r="HSC321" s="1"/>
      <c r="HSD321" s="1"/>
      <c r="HSE321" s="1"/>
      <c r="HSF321" s="1"/>
      <c r="HSG321" s="1"/>
      <c r="HSH321" s="1"/>
      <c r="HSI321" s="1"/>
      <c r="HSJ321" s="1"/>
      <c r="HSK321" s="1"/>
      <c r="HSL321" s="1"/>
      <c r="HSM321" s="1"/>
      <c r="HSN321" s="1"/>
      <c r="HSO321" s="1"/>
      <c r="HSP321" s="1"/>
      <c r="HSQ321" s="1"/>
      <c r="HSR321" s="1"/>
      <c r="HSS321" s="1"/>
      <c r="HST321" s="1"/>
      <c r="HSU321" s="1"/>
      <c r="HSV321" s="1"/>
      <c r="HSW321" s="1"/>
      <c r="HSX321" s="1"/>
      <c r="HSY321" s="1"/>
      <c r="HSZ321" s="1"/>
      <c r="HTA321" s="1"/>
      <c r="HTB321" s="1"/>
      <c r="HTC321" s="1"/>
      <c r="HTD321" s="1"/>
      <c r="HTE321" s="1"/>
      <c r="HTF321" s="1"/>
      <c r="HTG321" s="1"/>
      <c r="HTH321" s="1"/>
      <c r="HTI321" s="1"/>
      <c r="HTJ321" s="1"/>
      <c r="HTK321" s="1"/>
      <c r="HTL321" s="1"/>
      <c r="HTM321" s="1"/>
      <c r="HTN321" s="1"/>
      <c r="HTO321" s="1"/>
      <c r="HTP321" s="1"/>
      <c r="HTQ321" s="1"/>
      <c r="HTR321" s="1"/>
      <c r="HTS321" s="1"/>
      <c r="HTT321" s="1"/>
      <c r="HTU321" s="1"/>
      <c r="HTV321" s="1"/>
      <c r="HTW321" s="1"/>
      <c r="HTX321" s="1"/>
      <c r="HTY321" s="1"/>
      <c r="HTZ321" s="1"/>
      <c r="HUA321" s="1"/>
      <c r="HUB321" s="1"/>
      <c r="HUC321" s="1"/>
      <c r="HUD321" s="1"/>
      <c r="HUE321" s="1"/>
      <c r="HUF321" s="1"/>
      <c r="HUG321" s="1"/>
      <c r="HUH321" s="1"/>
      <c r="HUI321" s="1"/>
      <c r="HUJ321" s="1"/>
      <c r="HUK321" s="1"/>
      <c r="HUL321" s="1"/>
      <c r="HUM321" s="1"/>
      <c r="HUN321" s="1"/>
      <c r="HUO321" s="1"/>
      <c r="HUP321" s="1"/>
      <c r="HUQ321" s="1"/>
      <c r="HUR321" s="1"/>
      <c r="HUS321" s="1"/>
      <c r="HUT321" s="1"/>
      <c r="HUU321" s="1"/>
      <c r="HUV321" s="1"/>
      <c r="HUW321" s="1"/>
      <c r="HUX321" s="1"/>
      <c r="HUY321" s="1"/>
      <c r="HUZ321" s="1"/>
      <c r="HVA321" s="1"/>
      <c r="HVB321" s="1"/>
      <c r="HVC321" s="1"/>
      <c r="HVD321" s="1"/>
      <c r="HVE321" s="1"/>
      <c r="HVF321" s="1"/>
      <c r="HVG321" s="1"/>
      <c r="HVH321" s="1"/>
      <c r="HVI321" s="1"/>
      <c r="HVJ321" s="1"/>
      <c r="HVK321" s="1"/>
      <c r="HVL321" s="1"/>
      <c r="HVM321" s="1"/>
      <c r="HVN321" s="1"/>
      <c r="HVO321" s="1"/>
      <c r="HVP321" s="1"/>
      <c r="HVQ321" s="1"/>
      <c r="HVR321" s="1"/>
      <c r="HVS321" s="1"/>
      <c r="HVT321" s="1"/>
      <c r="HVU321" s="1"/>
      <c r="HVV321" s="1"/>
      <c r="HVW321" s="1"/>
      <c r="HVX321" s="1"/>
      <c r="HVY321" s="1"/>
      <c r="HVZ321" s="1"/>
      <c r="HWA321" s="1"/>
      <c r="HWB321" s="1"/>
      <c r="HWC321" s="1"/>
      <c r="HWD321" s="1"/>
      <c r="HWE321" s="1"/>
      <c r="HWF321" s="1"/>
      <c r="HWG321" s="1"/>
      <c r="HWH321" s="1"/>
      <c r="HWI321" s="1"/>
      <c r="HWJ321" s="1"/>
      <c r="HWK321" s="1"/>
      <c r="HWL321" s="1"/>
      <c r="HWM321" s="1"/>
      <c r="HWN321" s="1"/>
      <c r="HWO321" s="1"/>
      <c r="HWP321" s="1"/>
      <c r="HWQ321" s="1"/>
      <c r="HWR321" s="1"/>
      <c r="HWS321" s="1"/>
      <c r="HWT321" s="1"/>
      <c r="HWU321" s="1"/>
      <c r="HWV321" s="1"/>
      <c r="HWW321" s="1"/>
      <c r="HWX321" s="1"/>
      <c r="HWY321" s="1"/>
      <c r="HWZ321" s="1"/>
      <c r="HXA321" s="1"/>
      <c r="HXB321" s="1"/>
      <c r="HXC321" s="1"/>
      <c r="HXD321" s="1"/>
      <c r="HXE321" s="1"/>
      <c r="HXF321" s="1"/>
      <c r="HXG321" s="1"/>
      <c r="HXH321" s="1"/>
      <c r="HXI321" s="1"/>
      <c r="HXJ321" s="1"/>
      <c r="HXK321" s="1"/>
      <c r="HXL321" s="1"/>
      <c r="HXM321" s="1"/>
      <c r="HXN321" s="1"/>
      <c r="HXO321" s="1"/>
      <c r="HXP321" s="1"/>
      <c r="HXQ321" s="1"/>
      <c r="HXR321" s="1"/>
      <c r="HXS321" s="1"/>
      <c r="HXT321" s="1"/>
      <c r="HXU321" s="1"/>
      <c r="HXV321" s="1"/>
      <c r="HXW321" s="1"/>
      <c r="HXX321" s="1"/>
      <c r="HXY321" s="1"/>
      <c r="HXZ321" s="1"/>
      <c r="HYA321" s="1"/>
      <c r="HYB321" s="1"/>
      <c r="HYC321" s="1"/>
      <c r="HYD321" s="1"/>
      <c r="HYE321" s="1"/>
      <c r="HYF321" s="1"/>
      <c r="HYG321" s="1"/>
      <c r="HYH321" s="1"/>
      <c r="HYI321" s="1"/>
      <c r="HYJ321" s="1"/>
      <c r="HYK321" s="1"/>
      <c r="HYL321" s="1"/>
      <c r="HYM321" s="1"/>
      <c r="HYN321" s="1"/>
      <c r="HYO321" s="1"/>
      <c r="HYP321" s="1"/>
      <c r="HYQ321" s="1"/>
      <c r="HYR321" s="1"/>
      <c r="HYS321" s="1"/>
      <c r="HYT321" s="1"/>
      <c r="HYU321" s="1"/>
      <c r="HYV321" s="1"/>
      <c r="HYW321" s="1"/>
      <c r="HYX321" s="1"/>
      <c r="HYY321" s="1"/>
      <c r="HYZ321" s="1"/>
      <c r="HZA321" s="1"/>
      <c r="HZB321" s="1"/>
      <c r="HZC321" s="1"/>
      <c r="HZD321" s="1"/>
      <c r="HZE321" s="1"/>
      <c r="HZF321" s="1"/>
      <c r="HZG321" s="1"/>
      <c r="HZH321" s="1"/>
      <c r="HZI321" s="1"/>
      <c r="HZJ321" s="1"/>
      <c r="HZK321" s="1"/>
      <c r="HZL321" s="1"/>
      <c r="HZM321" s="1"/>
      <c r="HZN321" s="1"/>
      <c r="HZO321" s="1"/>
      <c r="HZP321" s="1"/>
      <c r="HZQ321" s="1"/>
      <c r="HZR321" s="1"/>
      <c r="HZS321" s="1"/>
      <c r="HZT321" s="1"/>
      <c r="HZU321" s="1"/>
      <c r="HZV321" s="1"/>
      <c r="HZW321" s="1"/>
      <c r="HZX321" s="1"/>
      <c r="HZY321" s="1"/>
      <c r="HZZ321" s="1"/>
      <c r="IAA321" s="1"/>
      <c r="IAB321" s="1"/>
      <c r="IAC321" s="1"/>
      <c r="IAD321" s="1"/>
      <c r="IAE321" s="1"/>
      <c r="IAF321" s="1"/>
      <c r="IAG321" s="1"/>
      <c r="IAH321" s="1"/>
      <c r="IAI321" s="1"/>
      <c r="IAJ321" s="1"/>
      <c r="IAK321" s="1"/>
      <c r="IAL321" s="1"/>
      <c r="IAM321" s="1"/>
      <c r="IAN321" s="1"/>
      <c r="IAO321" s="1"/>
      <c r="IAP321" s="1"/>
      <c r="IAQ321" s="1"/>
      <c r="IAR321" s="1"/>
      <c r="IAS321" s="1"/>
      <c r="IAT321" s="1"/>
      <c r="IAU321" s="1"/>
      <c r="IAV321" s="1"/>
      <c r="IAW321" s="1"/>
      <c r="IAX321" s="1"/>
      <c r="IAY321" s="1"/>
      <c r="IAZ321" s="1"/>
      <c r="IBA321" s="1"/>
      <c r="IBB321" s="1"/>
      <c r="IBC321" s="1"/>
      <c r="IBD321" s="1"/>
      <c r="IBE321" s="1"/>
      <c r="IBF321" s="1"/>
      <c r="IBG321" s="1"/>
      <c r="IBH321" s="1"/>
      <c r="IBI321" s="1"/>
      <c r="IBJ321" s="1"/>
      <c r="IBK321" s="1"/>
      <c r="IBL321" s="1"/>
      <c r="IBM321" s="1"/>
      <c r="IBN321" s="1"/>
      <c r="IBO321" s="1"/>
      <c r="IBP321" s="1"/>
      <c r="IBQ321" s="1"/>
      <c r="IBR321" s="1"/>
      <c r="IBS321" s="1"/>
      <c r="IBT321" s="1"/>
      <c r="IBU321" s="1"/>
      <c r="IBV321" s="1"/>
      <c r="IBW321" s="1"/>
      <c r="IBX321" s="1"/>
      <c r="IBY321" s="1"/>
      <c r="IBZ321" s="1"/>
      <c r="ICA321" s="1"/>
      <c r="ICB321" s="1"/>
      <c r="ICC321" s="1"/>
      <c r="ICD321" s="1"/>
      <c r="ICE321" s="1"/>
      <c r="ICF321" s="1"/>
      <c r="ICG321" s="1"/>
      <c r="ICH321" s="1"/>
      <c r="ICI321" s="1"/>
      <c r="ICJ321" s="1"/>
      <c r="ICK321" s="1"/>
      <c r="ICL321" s="1"/>
      <c r="ICM321" s="1"/>
      <c r="ICN321" s="1"/>
      <c r="ICO321" s="1"/>
      <c r="ICP321" s="1"/>
      <c r="ICQ321" s="1"/>
      <c r="ICR321" s="1"/>
      <c r="ICS321" s="1"/>
      <c r="ICT321" s="1"/>
      <c r="ICU321" s="1"/>
      <c r="ICV321" s="1"/>
      <c r="ICW321" s="1"/>
      <c r="ICX321" s="1"/>
      <c r="ICY321" s="1"/>
      <c r="ICZ321" s="1"/>
      <c r="IDA321" s="1"/>
      <c r="IDB321" s="1"/>
      <c r="IDC321" s="1"/>
      <c r="IDD321" s="1"/>
      <c r="IDE321" s="1"/>
      <c r="IDF321" s="1"/>
      <c r="IDG321" s="1"/>
      <c r="IDH321" s="1"/>
      <c r="IDI321" s="1"/>
      <c r="IDJ321" s="1"/>
      <c r="IDK321" s="1"/>
      <c r="IDL321" s="1"/>
      <c r="IDM321" s="1"/>
      <c r="IDN321" s="1"/>
      <c r="IDO321" s="1"/>
      <c r="IDP321" s="1"/>
      <c r="IDQ321" s="1"/>
      <c r="IDR321" s="1"/>
      <c r="IDS321" s="1"/>
      <c r="IDT321" s="1"/>
      <c r="IDU321" s="1"/>
      <c r="IDV321" s="1"/>
      <c r="IDW321" s="1"/>
      <c r="IDX321" s="1"/>
      <c r="IDY321" s="1"/>
      <c r="IDZ321" s="1"/>
      <c r="IEA321" s="1"/>
      <c r="IEB321" s="1"/>
      <c r="IEC321" s="1"/>
      <c r="IED321" s="1"/>
      <c r="IEE321" s="1"/>
      <c r="IEF321" s="1"/>
      <c r="IEG321" s="1"/>
      <c r="IEH321" s="1"/>
      <c r="IEI321" s="1"/>
      <c r="IEJ321" s="1"/>
      <c r="IEK321" s="1"/>
      <c r="IEL321" s="1"/>
      <c r="IEM321" s="1"/>
      <c r="IEN321" s="1"/>
      <c r="IEO321" s="1"/>
      <c r="IEP321" s="1"/>
      <c r="IEQ321" s="1"/>
      <c r="IER321" s="1"/>
      <c r="IES321" s="1"/>
      <c r="IET321" s="1"/>
      <c r="IEU321" s="1"/>
      <c r="IEV321" s="1"/>
      <c r="IEW321" s="1"/>
      <c r="IEX321" s="1"/>
      <c r="IEY321" s="1"/>
      <c r="IEZ321" s="1"/>
      <c r="IFA321" s="1"/>
      <c r="IFB321" s="1"/>
      <c r="IFC321" s="1"/>
      <c r="IFD321" s="1"/>
      <c r="IFE321" s="1"/>
      <c r="IFF321" s="1"/>
      <c r="IFG321" s="1"/>
      <c r="IFH321" s="1"/>
      <c r="IFI321" s="1"/>
      <c r="IFJ321" s="1"/>
      <c r="IFK321" s="1"/>
      <c r="IFL321" s="1"/>
      <c r="IFM321" s="1"/>
      <c r="IFN321" s="1"/>
      <c r="IFO321" s="1"/>
      <c r="IFP321" s="1"/>
      <c r="IFQ321" s="1"/>
      <c r="IFR321" s="1"/>
      <c r="IFS321" s="1"/>
      <c r="IFT321" s="1"/>
      <c r="IFU321" s="1"/>
      <c r="IFV321" s="1"/>
      <c r="IFW321" s="1"/>
      <c r="IFX321" s="1"/>
      <c r="IFY321" s="1"/>
      <c r="IFZ321" s="1"/>
      <c r="IGA321" s="1"/>
      <c r="IGB321" s="1"/>
      <c r="IGC321" s="1"/>
      <c r="IGD321" s="1"/>
      <c r="IGE321" s="1"/>
      <c r="IGF321" s="1"/>
      <c r="IGG321" s="1"/>
      <c r="IGH321" s="1"/>
      <c r="IGI321" s="1"/>
      <c r="IGJ321" s="1"/>
      <c r="IGK321" s="1"/>
      <c r="IGL321" s="1"/>
      <c r="IGM321" s="1"/>
      <c r="IGN321" s="1"/>
      <c r="IGO321" s="1"/>
      <c r="IGP321" s="1"/>
      <c r="IGQ321" s="1"/>
      <c r="IGR321" s="1"/>
      <c r="IGS321" s="1"/>
      <c r="IGT321" s="1"/>
      <c r="IGU321" s="1"/>
      <c r="IGV321" s="1"/>
      <c r="IGW321" s="1"/>
      <c r="IGX321" s="1"/>
      <c r="IGY321" s="1"/>
      <c r="IGZ321" s="1"/>
      <c r="IHA321" s="1"/>
      <c r="IHB321" s="1"/>
      <c r="IHC321" s="1"/>
      <c r="IHD321" s="1"/>
      <c r="IHE321" s="1"/>
      <c r="IHF321" s="1"/>
      <c r="IHG321" s="1"/>
      <c r="IHH321" s="1"/>
      <c r="IHI321" s="1"/>
      <c r="IHJ321" s="1"/>
      <c r="IHK321" s="1"/>
      <c r="IHL321" s="1"/>
      <c r="IHM321" s="1"/>
      <c r="IHN321" s="1"/>
      <c r="IHO321" s="1"/>
      <c r="IHP321" s="1"/>
      <c r="IHQ321" s="1"/>
      <c r="IHR321" s="1"/>
      <c r="IHS321" s="1"/>
      <c r="IHT321" s="1"/>
      <c r="IHU321" s="1"/>
      <c r="IHV321" s="1"/>
      <c r="IHW321" s="1"/>
      <c r="IHX321" s="1"/>
      <c r="IHY321" s="1"/>
      <c r="IHZ321" s="1"/>
      <c r="IIA321" s="1"/>
      <c r="IIB321" s="1"/>
      <c r="IIC321" s="1"/>
      <c r="IID321" s="1"/>
      <c r="IIE321" s="1"/>
      <c r="IIF321" s="1"/>
      <c r="IIG321" s="1"/>
      <c r="IIH321" s="1"/>
      <c r="III321" s="1"/>
      <c r="IIJ321" s="1"/>
      <c r="IIK321" s="1"/>
      <c r="IIL321" s="1"/>
      <c r="IIM321" s="1"/>
      <c r="IIN321" s="1"/>
      <c r="IIO321" s="1"/>
      <c r="IIP321" s="1"/>
      <c r="IIQ321" s="1"/>
      <c r="IIR321" s="1"/>
      <c r="IIS321" s="1"/>
      <c r="IIT321" s="1"/>
      <c r="IIU321" s="1"/>
      <c r="IIV321" s="1"/>
      <c r="IIW321" s="1"/>
      <c r="IIX321" s="1"/>
      <c r="IIY321" s="1"/>
      <c r="IIZ321" s="1"/>
      <c r="IJA321" s="1"/>
      <c r="IJB321" s="1"/>
      <c r="IJC321" s="1"/>
      <c r="IJD321" s="1"/>
      <c r="IJE321" s="1"/>
      <c r="IJF321" s="1"/>
      <c r="IJG321" s="1"/>
      <c r="IJH321" s="1"/>
      <c r="IJI321" s="1"/>
      <c r="IJJ321" s="1"/>
      <c r="IJK321" s="1"/>
      <c r="IJL321" s="1"/>
      <c r="IJM321" s="1"/>
      <c r="IJN321" s="1"/>
      <c r="IJO321" s="1"/>
      <c r="IJP321" s="1"/>
      <c r="IJQ321" s="1"/>
      <c r="IJR321" s="1"/>
      <c r="IJS321" s="1"/>
      <c r="IJT321" s="1"/>
      <c r="IJU321" s="1"/>
      <c r="IJV321" s="1"/>
      <c r="IJW321" s="1"/>
      <c r="IJX321" s="1"/>
      <c r="IJY321" s="1"/>
      <c r="IJZ321" s="1"/>
      <c r="IKA321" s="1"/>
      <c r="IKB321" s="1"/>
      <c r="IKC321" s="1"/>
      <c r="IKD321" s="1"/>
      <c r="IKE321" s="1"/>
      <c r="IKF321" s="1"/>
      <c r="IKG321" s="1"/>
      <c r="IKH321" s="1"/>
      <c r="IKI321" s="1"/>
      <c r="IKJ321" s="1"/>
      <c r="IKK321" s="1"/>
      <c r="IKL321" s="1"/>
      <c r="IKM321" s="1"/>
      <c r="IKN321" s="1"/>
      <c r="IKO321" s="1"/>
      <c r="IKP321" s="1"/>
      <c r="IKQ321" s="1"/>
      <c r="IKR321" s="1"/>
      <c r="IKS321" s="1"/>
      <c r="IKT321" s="1"/>
      <c r="IKU321" s="1"/>
      <c r="IKV321" s="1"/>
      <c r="IKW321" s="1"/>
      <c r="IKX321" s="1"/>
      <c r="IKY321" s="1"/>
      <c r="IKZ321" s="1"/>
      <c r="ILA321" s="1"/>
      <c r="ILB321" s="1"/>
      <c r="ILC321" s="1"/>
      <c r="ILD321" s="1"/>
      <c r="ILE321" s="1"/>
      <c r="ILF321" s="1"/>
      <c r="ILG321" s="1"/>
      <c r="ILH321" s="1"/>
      <c r="ILI321" s="1"/>
      <c r="ILJ321" s="1"/>
      <c r="ILK321" s="1"/>
      <c r="ILL321" s="1"/>
      <c r="ILM321" s="1"/>
      <c r="ILN321" s="1"/>
      <c r="ILO321" s="1"/>
      <c r="ILP321" s="1"/>
      <c r="ILQ321" s="1"/>
      <c r="ILR321" s="1"/>
      <c r="ILS321" s="1"/>
      <c r="ILT321" s="1"/>
      <c r="ILU321" s="1"/>
      <c r="ILV321" s="1"/>
      <c r="ILW321" s="1"/>
      <c r="ILX321" s="1"/>
      <c r="ILY321" s="1"/>
      <c r="ILZ321" s="1"/>
      <c r="IMA321" s="1"/>
      <c r="IMB321" s="1"/>
      <c r="IMC321" s="1"/>
      <c r="IMD321" s="1"/>
      <c r="IME321" s="1"/>
      <c r="IMF321" s="1"/>
      <c r="IMG321" s="1"/>
      <c r="IMH321" s="1"/>
      <c r="IMI321" s="1"/>
      <c r="IMJ321" s="1"/>
      <c r="IMK321" s="1"/>
      <c r="IML321" s="1"/>
      <c r="IMM321" s="1"/>
      <c r="IMN321" s="1"/>
      <c r="IMO321" s="1"/>
      <c r="IMP321" s="1"/>
      <c r="IMQ321" s="1"/>
      <c r="IMR321" s="1"/>
      <c r="IMS321" s="1"/>
      <c r="IMT321" s="1"/>
      <c r="IMU321" s="1"/>
      <c r="IMV321" s="1"/>
      <c r="IMW321" s="1"/>
      <c r="IMX321" s="1"/>
      <c r="IMY321" s="1"/>
      <c r="IMZ321" s="1"/>
      <c r="INA321" s="1"/>
      <c r="INB321" s="1"/>
      <c r="INC321" s="1"/>
      <c r="IND321" s="1"/>
      <c r="INE321" s="1"/>
      <c r="INF321" s="1"/>
      <c r="ING321" s="1"/>
      <c r="INH321" s="1"/>
      <c r="INI321" s="1"/>
      <c r="INJ321" s="1"/>
      <c r="INK321" s="1"/>
      <c r="INL321" s="1"/>
      <c r="INM321" s="1"/>
      <c r="INN321" s="1"/>
      <c r="INO321" s="1"/>
      <c r="INP321" s="1"/>
      <c r="INQ321" s="1"/>
      <c r="INR321" s="1"/>
      <c r="INS321" s="1"/>
      <c r="INT321" s="1"/>
      <c r="INU321" s="1"/>
      <c r="INV321" s="1"/>
      <c r="INW321" s="1"/>
      <c r="INX321" s="1"/>
      <c r="INY321" s="1"/>
      <c r="INZ321" s="1"/>
      <c r="IOA321" s="1"/>
      <c r="IOB321" s="1"/>
      <c r="IOC321" s="1"/>
      <c r="IOD321" s="1"/>
      <c r="IOE321" s="1"/>
      <c r="IOF321" s="1"/>
      <c r="IOG321" s="1"/>
      <c r="IOH321" s="1"/>
      <c r="IOI321" s="1"/>
      <c r="IOJ321" s="1"/>
      <c r="IOK321" s="1"/>
      <c r="IOL321" s="1"/>
      <c r="IOM321" s="1"/>
      <c r="ION321" s="1"/>
      <c r="IOO321" s="1"/>
      <c r="IOP321" s="1"/>
      <c r="IOQ321" s="1"/>
      <c r="IOR321" s="1"/>
      <c r="IOS321" s="1"/>
      <c r="IOT321" s="1"/>
      <c r="IOU321" s="1"/>
      <c r="IOV321" s="1"/>
      <c r="IOW321" s="1"/>
      <c r="IOX321" s="1"/>
      <c r="IOY321" s="1"/>
      <c r="IOZ321" s="1"/>
      <c r="IPA321" s="1"/>
      <c r="IPB321" s="1"/>
      <c r="IPC321" s="1"/>
      <c r="IPD321" s="1"/>
      <c r="IPE321" s="1"/>
      <c r="IPF321" s="1"/>
      <c r="IPG321" s="1"/>
      <c r="IPH321" s="1"/>
      <c r="IPI321" s="1"/>
      <c r="IPJ321" s="1"/>
      <c r="IPK321" s="1"/>
      <c r="IPL321" s="1"/>
      <c r="IPM321" s="1"/>
      <c r="IPN321" s="1"/>
      <c r="IPO321" s="1"/>
      <c r="IPP321" s="1"/>
      <c r="IPQ321" s="1"/>
      <c r="IPR321" s="1"/>
      <c r="IPS321" s="1"/>
      <c r="IPT321" s="1"/>
      <c r="IPU321" s="1"/>
      <c r="IPV321" s="1"/>
      <c r="IPW321" s="1"/>
      <c r="IPX321" s="1"/>
      <c r="IPY321" s="1"/>
      <c r="IPZ321" s="1"/>
      <c r="IQA321" s="1"/>
      <c r="IQB321" s="1"/>
      <c r="IQC321" s="1"/>
      <c r="IQD321" s="1"/>
      <c r="IQE321" s="1"/>
      <c r="IQF321" s="1"/>
      <c r="IQG321" s="1"/>
      <c r="IQH321" s="1"/>
      <c r="IQI321" s="1"/>
      <c r="IQJ321" s="1"/>
      <c r="IQK321" s="1"/>
      <c r="IQL321" s="1"/>
      <c r="IQM321" s="1"/>
      <c r="IQN321" s="1"/>
      <c r="IQO321" s="1"/>
      <c r="IQP321" s="1"/>
      <c r="IQQ321" s="1"/>
      <c r="IQR321" s="1"/>
      <c r="IQS321" s="1"/>
      <c r="IQT321" s="1"/>
      <c r="IQU321" s="1"/>
      <c r="IQV321" s="1"/>
      <c r="IQW321" s="1"/>
      <c r="IQX321" s="1"/>
      <c r="IQY321" s="1"/>
      <c r="IQZ321" s="1"/>
      <c r="IRA321" s="1"/>
      <c r="IRB321" s="1"/>
      <c r="IRC321" s="1"/>
      <c r="IRD321" s="1"/>
      <c r="IRE321" s="1"/>
      <c r="IRF321" s="1"/>
      <c r="IRG321" s="1"/>
      <c r="IRH321" s="1"/>
      <c r="IRI321" s="1"/>
      <c r="IRJ321" s="1"/>
      <c r="IRK321" s="1"/>
      <c r="IRL321" s="1"/>
      <c r="IRM321" s="1"/>
      <c r="IRN321" s="1"/>
      <c r="IRO321" s="1"/>
      <c r="IRP321" s="1"/>
      <c r="IRQ321" s="1"/>
      <c r="IRR321" s="1"/>
      <c r="IRS321" s="1"/>
      <c r="IRT321" s="1"/>
      <c r="IRU321" s="1"/>
      <c r="IRV321" s="1"/>
      <c r="IRW321" s="1"/>
      <c r="IRX321" s="1"/>
      <c r="IRY321" s="1"/>
      <c r="IRZ321" s="1"/>
      <c r="ISA321" s="1"/>
      <c r="ISB321" s="1"/>
      <c r="ISC321" s="1"/>
      <c r="ISD321" s="1"/>
      <c r="ISE321" s="1"/>
      <c r="ISF321" s="1"/>
      <c r="ISG321" s="1"/>
      <c r="ISH321" s="1"/>
      <c r="ISI321" s="1"/>
      <c r="ISJ321" s="1"/>
      <c r="ISK321" s="1"/>
      <c r="ISL321" s="1"/>
      <c r="ISM321" s="1"/>
      <c r="ISN321" s="1"/>
      <c r="ISO321" s="1"/>
      <c r="ISP321" s="1"/>
      <c r="ISQ321" s="1"/>
      <c r="ISR321" s="1"/>
      <c r="ISS321" s="1"/>
      <c r="IST321" s="1"/>
      <c r="ISU321" s="1"/>
      <c r="ISV321" s="1"/>
      <c r="ISW321" s="1"/>
      <c r="ISX321" s="1"/>
      <c r="ISY321" s="1"/>
      <c r="ISZ321" s="1"/>
      <c r="ITA321" s="1"/>
      <c r="ITB321" s="1"/>
      <c r="ITC321" s="1"/>
      <c r="ITD321" s="1"/>
      <c r="ITE321" s="1"/>
      <c r="ITF321" s="1"/>
      <c r="ITG321" s="1"/>
      <c r="ITH321" s="1"/>
      <c r="ITI321" s="1"/>
      <c r="ITJ321" s="1"/>
      <c r="ITK321" s="1"/>
      <c r="ITL321" s="1"/>
      <c r="ITM321" s="1"/>
      <c r="ITN321" s="1"/>
      <c r="ITO321" s="1"/>
      <c r="ITP321" s="1"/>
      <c r="ITQ321" s="1"/>
      <c r="ITR321" s="1"/>
      <c r="ITS321" s="1"/>
      <c r="ITT321" s="1"/>
      <c r="ITU321" s="1"/>
      <c r="ITV321" s="1"/>
      <c r="ITW321" s="1"/>
      <c r="ITX321" s="1"/>
      <c r="ITY321" s="1"/>
      <c r="ITZ321" s="1"/>
      <c r="IUA321" s="1"/>
      <c r="IUB321" s="1"/>
      <c r="IUC321" s="1"/>
      <c r="IUD321" s="1"/>
      <c r="IUE321" s="1"/>
      <c r="IUF321" s="1"/>
      <c r="IUG321" s="1"/>
      <c r="IUH321" s="1"/>
      <c r="IUI321" s="1"/>
      <c r="IUJ321" s="1"/>
      <c r="IUK321" s="1"/>
      <c r="IUL321" s="1"/>
      <c r="IUM321" s="1"/>
      <c r="IUN321" s="1"/>
      <c r="IUO321" s="1"/>
      <c r="IUP321" s="1"/>
      <c r="IUQ321" s="1"/>
      <c r="IUR321" s="1"/>
      <c r="IUS321" s="1"/>
      <c r="IUT321" s="1"/>
      <c r="IUU321" s="1"/>
      <c r="IUV321" s="1"/>
      <c r="IUW321" s="1"/>
      <c r="IUX321" s="1"/>
      <c r="IUY321" s="1"/>
      <c r="IUZ321" s="1"/>
      <c r="IVA321" s="1"/>
      <c r="IVB321" s="1"/>
      <c r="IVC321" s="1"/>
      <c r="IVD321" s="1"/>
      <c r="IVE321" s="1"/>
      <c r="IVF321" s="1"/>
      <c r="IVG321" s="1"/>
      <c r="IVH321" s="1"/>
      <c r="IVI321" s="1"/>
      <c r="IVJ321" s="1"/>
      <c r="IVK321" s="1"/>
      <c r="IVL321" s="1"/>
      <c r="IVM321" s="1"/>
      <c r="IVN321" s="1"/>
      <c r="IVO321" s="1"/>
      <c r="IVP321" s="1"/>
      <c r="IVQ321" s="1"/>
      <c r="IVR321" s="1"/>
      <c r="IVS321" s="1"/>
      <c r="IVT321" s="1"/>
      <c r="IVU321" s="1"/>
      <c r="IVV321" s="1"/>
      <c r="IVW321" s="1"/>
      <c r="IVX321" s="1"/>
      <c r="IVY321" s="1"/>
      <c r="IVZ321" s="1"/>
      <c r="IWA321" s="1"/>
      <c r="IWB321" s="1"/>
      <c r="IWC321" s="1"/>
      <c r="IWD321" s="1"/>
      <c r="IWE321" s="1"/>
      <c r="IWF321" s="1"/>
      <c r="IWG321" s="1"/>
      <c r="IWH321" s="1"/>
      <c r="IWI321" s="1"/>
      <c r="IWJ321" s="1"/>
      <c r="IWK321" s="1"/>
      <c r="IWL321" s="1"/>
      <c r="IWM321" s="1"/>
      <c r="IWN321" s="1"/>
      <c r="IWO321" s="1"/>
      <c r="IWP321" s="1"/>
      <c r="IWQ321" s="1"/>
      <c r="IWR321" s="1"/>
      <c r="IWS321" s="1"/>
      <c r="IWT321" s="1"/>
      <c r="IWU321" s="1"/>
      <c r="IWV321" s="1"/>
      <c r="IWW321" s="1"/>
      <c r="IWX321" s="1"/>
      <c r="IWY321" s="1"/>
      <c r="IWZ321" s="1"/>
      <c r="IXA321" s="1"/>
      <c r="IXB321" s="1"/>
      <c r="IXC321" s="1"/>
      <c r="IXD321" s="1"/>
      <c r="IXE321" s="1"/>
      <c r="IXF321" s="1"/>
      <c r="IXG321" s="1"/>
      <c r="IXH321" s="1"/>
      <c r="IXI321" s="1"/>
      <c r="IXJ321" s="1"/>
      <c r="IXK321" s="1"/>
      <c r="IXL321" s="1"/>
      <c r="IXM321" s="1"/>
      <c r="IXN321" s="1"/>
      <c r="IXO321" s="1"/>
      <c r="IXP321" s="1"/>
      <c r="IXQ321" s="1"/>
      <c r="IXR321" s="1"/>
      <c r="IXS321" s="1"/>
      <c r="IXT321" s="1"/>
      <c r="IXU321" s="1"/>
      <c r="IXV321" s="1"/>
      <c r="IXW321" s="1"/>
      <c r="IXX321" s="1"/>
      <c r="IXY321" s="1"/>
      <c r="IXZ321" s="1"/>
      <c r="IYA321" s="1"/>
      <c r="IYB321" s="1"/>
      <c r="IYC321" s="1"/>
      <c r="IYD321" s="1"/>
      <c r="IYE321" s="1"/>
      <c r="IYF321" s="1"/>
      <c r="IYG321" s="1"/>
      <c r="IYH321" s="1"/>
      <c r="IYI321" s="1"/>
      <c r="IYJ321" s="1"/>
      <c r="IYK321" s="1"/>
      <c r="IYL321" s="1"/>
      <c r="IYM321" s="1"/>
      <c r="IYN321" s="1"/>
      <c r="IYO321" s="1"/>
      <c r="IYP321" s="1"/>
      <c r="IYQ321" s="1"/>
      <c r="IYR321" s="1"/>
      <c r="IYS321" s="1"/>
      <c r="IYT321" s="1"/>
      <c r="IYU321" s="1"/>
      <c r="IYV321" s="1"/>
      <c r="IYW321" s="1"/>
      <c r="IYX321" s="1"/>
      <c r="IYY321" s="1"/>
      <c r="IYZ321" s="1"/>
      <c r="IZA321" s="1"/>
      <c r="IZB321" s="1"/>
      <c r="IZC321" s="1"/>
      <c r="IZD321" s="1"/>
      <c r="IZE321" s="1"/>
      <c r="IZF321" s="1"/>
      <c r="IZG321" s="1"/>
      <c r="IZH321" s="1"/>
      <c r="IZI321" s="1"/>
      <c r="IZJ321" s="1"/>
      <c r="IZK321" s="1"/>
      <c r="IZL321" s="1"/>
      <c r="IZM321" s="1"/>
      <c r="IZN321" s="1"/>
      <c r="IZO321" s="1"/>
      <c r="IZP321" s="1"/>
      <c r="IZQ321" s="1"/>
      <c r="IZR321" s="1"/>
      <c r="IZS321" s="1"/>
      <c r="IZT321" s="1"/>
      <c r="IZU321" s="1"/>
      <c r="IZV321" s="1"/>
      <c r="IZW321" s="1"/>
      <c r="IZX321" s="1"/>
      <c r="IZY321" s="1"/>
      <c r="IZZ321" s="1"/>
      <c r="JAA321" s="1"/>
      <c r="JAB321" s="1"/>
      <c r="JAC321" s="1"/>
      <c r="JAD321" s="1"/>
      <c r="JAE321" s="1"/>
      <c r="JAF321" s="1"/>
      <c r="JAG321" s="1"/>
      <c r="JAH321" s="1"/>
      <c r="JAI321" s="1"/>
      <c r="JAJ321" s="1"/>
      <c r="JAK321" s="1"/>
      <c r="JAL321" s="1"/>
      <c r="JAM321" s="1"/>
      <c r="JAN321" s="1"/>
      <c r="JAO321" s="1"/>
      <c r="JAP321" s="1"/>
      <c r="JAQ321" s="1"/>
      <c r="JAR321" s="1"/>
      <c r="JAS321" s="1"/>
      <c r="JAT321" s="1"/>
      <c r="JAU321" s="1"/>
      <c r="JAV321" s="1"/>
      <c r="JAW321" s="1"/>
      <c r="JAX321" s="1"/>
      <c r="JAY321" s="1"/>
      <c r="JAZ321" s="1"/>
      <c r="JBA321" s="1"/>
      <c r="JBB321" s="1"/>
      <c r="JBC321" s="1"/>
      <c r="JBD321" s="1"/>
      <c r="JBE321" s="1"/>
      <c r="JBF321" s="1"/>
      <c r="JBG321" s="1"/>
      <c r="JBH321" s="1"/>
      <c r="JBI321" s="1"/>
      <c r="JBJ321" s="1"/>
      <c r="JBK321" s="1"/>
      <c r="JBL321" s="1"/>
      <c r="JBM321" s="1"/>
      <c r="JBN321" s="1"/>
      <c r="JBO321" s="1"/>
      <c r="JBP321" s="1"/>
      <c r="JBQ321" s="1"/>
      <c r="JBR321" s="1"/>
      <c r="JBS321" s="1"/>
      <c r="JBT321" s="1"/>
      <c r="JBU321" s="1"/>
      <c r="JBV321" s="1"/>
      <c r="JBW321" s="1"/>
      <c r="JBX321" s="1"/>
      <c r="JBY321" s="1"/>
      <c r="JBZ321" s="1"/>
      <c r="JCA321" s="1"/>
      <c r="JCB321" s="1"/>
      <c r="JCC321" s="1"/>
      <c r="JCD321" s="1"/>
      <c r="JCE321" s="1"/>
      <c r="JCF321" s="1"/>
      <c r="JCG321" s="1"/>
      <c r="JCH321" s="1"/>
      <c r="JCI321" s="1"/>
      <c r="JCJ321" s="1"/>
      <c r="JCK321" s="1"/>
      <c r="JCL321" s="1"/>
      <c r="JCM321" s="1"/>
      <c r="JCN321" s="1"/>
      <c r="JCO321" s="1"/>
      <c r="JCP321" s="1"/>
      <c r="JCQ321" s="1"/>
      <c r="JCR321" s="1"/>
      <c r="JCS321" s="1"/>
      <c r="JCT321" s="1"/>
      <c r="JCU321" s="1"/>
      <c r="JCV321" s="1"/>
      <c r="JCW321" s="1"/>
      <c r="JCX321" s="1"/>
      <c r="JCY321" s="1"/>
      <c r="JCZ321" s="1"/>
      <c r="JDA321" s="1"/>
      <c r="JDB321" s="1"/>
      <c r="JDC321" s="1"/>
      <c r="JDD321" s="1"/>
      <c r="JDE321" s="1"/>
      <c r="JDF321" s="1"/>
      <c r="JDG321" s="1"/>
      <c r="JDH321" s="1"/>
      <c r="JDI321" s="1"/>
      <c r="JDJ321" s="1"/>
      <c r="JDK321" s="1"/>
      <c r="JDL321" s="1"/>
      <c r="JDM321" s="1"/>
      <c r="JDN321" s="1"/>
      <c r="JDO321" s="1"/>
      <c r="JDP321" s="1"/>
      <c r="JDQ321" s="1"/>
      <c r="JDR321" s="1"/>
      <c r="JDS321" s="1"/>
      <c r="JDT321" s="1"/>
      <c r="JDU321" s="1"/>
      <c r="JDV321" s="1"/>
      <c r="JDW321" s="1"/>
      <c r="JDX321" s="1"/>
      <c r="JDY321" s="1"/>
      <c r="JDZ321" s="1"/>
      <c r="JEA321" s="1"/>
      <c r="JEB321" s="1"/>
      <c r="JEC321" s="1"/>
      <c r="JED321" s="1"/>
      <c r="JEE321" s="1"/>
      <c r="JEF321" s="1"/>
      <c r="JEG321" s="1"/>
      <c r="JEH321" s="1"/>
      <c r="JEI321" s="1"/>
      <c r="JEJ321" s="1"/>
      <c r="JEK321" s="1"/>
      <c r="JEL321" s="1"/>
      <c r="JEM321" s="1"/>
      <c r="JEN321" s="1"/>
      <c r="JEO321" s="1"/>
      <c r="JEP321" s="1"/>
      <c r="JEQ321" s="1"/>
      <c r="JER321" s="1"/>
      <c r="JES321" s="1"/>
      <c r="JET321" s="1"/>
      <c r="JEU321" s="1"/>
      <c r="JEV321" s="1"/>
      <c r="JEW321" s="1"/>
      <c r="JEX321" s="1"/>
      <c r="JEY321" s="1"/>
      <c r="JEZ321" s="1"/>
      <c r="JFA321" s="1"/>
      <c r="JFB321" s="1"/>
      <c r="JFC321" s="1"/>
      <c r="JFD321" s="1"/>
      <c r="JFE321" s="1"/>
      <c r="JFF321" s="1"/>
      <c r="JFG321" s="1"/>
      <c r="JFH321" s="1"/>
      <c r="JFI321" s="1"/>
      <c r="JFJ321" s="1"/>
      <c r="JFK321" s="1"/>
      <c r="JFL321" s="1"/>
      <c r="JFM321" s="1"/>
      <c r="JFN321" s="1"/>
      <c r="JFO321" s="1"/>
      <c r="JFP321" s="1"/>
      <c r="JFQ321" s="1"/>
      <c r="JFR321" s="1"/>
      <c r="JFS321" s="1"/>
      <c r="JFT321" s="1"/>
      <c r="JFU321" s="1"/>
      <c r="JFV321" s="1"/>
      <c r="JFW321" s="1"/>
      <c r="JFX321" s="1"/>
      <c r="JFY321" s="1"/>
      <c r="JFZ321" s="1"/>
      <c r="JGA321" s="1"/>
      <c r="JGB321" s="1"/>
      <c r="JGC321" s="1"/>
      <c r="JGD321" s="1"/>
      <c r="JGE321" s="1"/>
      <c r="JGF321" s="1"/>
      <c r="JGG321" s="1"/>
      <c r="JGH321" s="1"/>
      <c r="JGI321" s="1"/>
      <c r="JGJ321" s="1"/>
      <c r="JGK321" s="1"/>
      <c r="JGL321" s="1"/>
      <c r="JGM321" s="1"/>
      <c r="JGN321" s="1"/>
      <c r="JGO321" s="1"/>
      <c r="JGP321" s="1"/>
      <c r="JGQ321" s="1"/>
      <c r="JGR321" s="1"/>
      <c r="JGS321" s="1"/>
      <c r="JGT321" s="1"/>
      <c r="JGU321" s="1"/>
      <c r="JGV321" s="1"/>
      <c r="JGW321" s="1"/>
      <c r="JGX321" s="1"/>
      <c r="JGY321" s="1"/>
      <c r="JGZ321" s="1"/>
      <c r="JHA321" s="1"/>
      <c r="JHB321" s="1"/>
      <c r="JHC321" s="1"/>
      <c r="JHD321" s="1"/>
      <c r="JHE321" s="1"/>
      <c r="JHF321" s="1"/>
      <c r="JHG321" s="1"/>
      <c r="JHH321" s="1"/>
      <c r="JHI321" s="1"/>
      <c r="JHJ321" s="1"/>
      <c r="JHK321" s="1"/>
      <c r="JHL321" s="1"/>
      <c r="JHM321" s="1"/>
      <c r="JHN321" s="1"/>
      <c r="JHO321" s="1"/>
      <c r="JHP321" s="1"/>
      <c r="JHQ321" s="1"/>
      <c r="JHR321" s="1"/>
      <c r="JHS321" s="1"/>
      <c r="JHT321" s="1"/>
      <c r="JHU321" s="1"/>
      <c r="JHV321" s="1"/>
      <c r="JHW321" s="1"/>
      <c r="JHX321" s="1"/>
      <c r="JHY321" s="1"/>
      <c r="JHZ321" s="1"/>
      <c r="JIA321" s="1"/>
      <c r="JIB321" s="1"/>
      <c r="JIC321" s="1"/>
      <c r="JID321" s="1"/>
      <c r="JIE321" s="1"/>
      <c r="JIF321" s="1"/>
      <c r="JIG321" s="1"/>
      <c r="JIH321" s="1"/>
      <c r="JII321" s="1"/>
      <c r="JIJ321" s="1"/>
      <c r="JIK321" s="1"/>
      <c r="JIL321" s="1"/>
      <c r="JIM321" s="1"/>
      <c r="JIN321" s="1"/>
      <c r="JIO321" s="1"/>
      <c r="JIP321" s="1"/>
      <c r="JIQ321" s="1"/>
      <c r="JIR321" s="1"/>
      <c r="JIS321" s="1"/>
      <c r="JIT321" s="1"/>
      <c r="JIU321" s="1"/>
      <c r="JIV321" s="1"/>
      <c r="JIW321" s="1"/>
      <c r="JIX321" s="1"/>
      <c r="JIY321" s="1"/>
      <c r="JIZ321" s="1"/>
      <c r="JJA321" s="1"/>
      <c r="JJB321" s="1"/>
      <c r="JJC321" s="1"/>
      <c r="JJD321" s="1"/>
      <c r="JJE321" s="1"/>
      <c r="JJF321" s="1"/>
      <c r="JJG321" s="1"/>
      <c r="JJH321" s="1"/>
      <c r="JJI321" s="1"/>
      <c r="JJJ321" s="1"/>
      <c r="JJK321" s="1"/>
      <c r="JJL321" s="1"/>
      <c r="JJM321" s="1"/>
      <c r="JJN321" s="1"/>
      <c r="JJO321" s="1"/>
      <c r="JJP321" s="1"/>
      <c r="JJQ321" s="1"/>
      <c r="JJR321" s="1"/>
      <c r="JJS321" s="1"/>
      <c r="JJT321" s="1"/>
      <c r="JJU321" s="1"/>
      <c r="JJV321" s="1"/>
      <c r="JJW321" s="1"/>
      <c r="JJX321" s="1"/>
      <c r="JJY321" s="1"/>
      <c r="JJZ321" s="1"/>
      <c r="JKA321" s="1"/>
      <c r="JKB321" s="1"/>
      <c r="JKC321" s="1"/>
      <c r="JKD321" s="1"/>
      <c r="JKE321" s="1"/>
      <c r="JKF321" s="1"/>
      <c r="JKG321" s="1"/>
      <c r="JKH321" s="1"/>
      <c r="JKI321" s="1"/>
      <c r="JKJ321" s="1"/>
      <c r="JKK321" s="1"/>
      <c r="JKL321" s="1"/>
      <c r="JKM321" s="1"/>
      <c r="JKN321" s="1"/>
      <c r="JKO321" s="1"/>
      <c r="JKP321" s="1"/>
      <c r="JKQ321" s="1"/>
      <c r="JKR321" s="1"/>
      <c r="JKS321" s="1"/>
      <c r="JKT321" s="1"/>
      <c r="JKU321" s="1"/>
      <c r="JKV321" s="1"/>
      <c r="JKW321" s="1"/>
      <c r="JKX321" s="1"/>
      <c r="JKY321" s="1"/>
      <c r="JKZ321" s="1"/>
      <c r="JLA321" s="1"/>
      <c r="JLB321" s="1"/>
      <c r="JLC321" s="1"/>
      <c r="JLD321" s="1"/>
      <c r="JLE321" s="1"/>
      <c r="JLF321" s="1"/>
      <c r="JLG321" s="1"/>
      <c r="JLH321" s="1"/>
      <c r="JLI321" s="1"/>
      <c r="JLJ321" s="1"/>
      <c r="JLK321" s="1"/>
      <c r="JLL321" s="1"/>
      <c r="JLM321" s="1"/>
      <c r="JLN321" s="1"/>
      <c r="JLO321" s="1"/>
      <c r="JLP321" s="1"/>
      <c r="JLQ321" s="1"/>
      <c r="JLR321" s="1"/>
      <c r="JLS321" s="1"/>
      <c r="JLT321" s="1"/>
      <c r="JLU321" s="1"/>
      <c r="JLV321" s="1"/>
      <c r="JLW321" s="1"/>
      <c r="JLX321" s="1"/>
      <c r="JLY321" s="1"/>
      <c r="JLZ321" s="1"/>
      <c r="JMA321" s="1"/>
      <c r="JMB321" s="1"/>
      <c r="JMC321" s="1"/>
      <c r="JMD321" s="1"/>
      <c r="JME321" s="1"/>
      <c r="JMF321" s="1"/>
      <c r="JMG321" s="1"/>
      <c r="JMH321" s="1"/>
      <c r="JMI321" s="1"/>
      <c r="JMJ321" s="1"/>
      <c r="JMK321" s="1"/>
      <c r="JML321" s="1"/>
      <c r="JMM321" s="1"/>
      <c r="JMN321" s="1"/>
      <c r="JMO321" s="1"/>
      <c r="JMP321" s="1"/>
      <c r="JMQ321" s="1"/>
      <c r="JMR321" s="1"/>
      <c r="JMS321" s="1"/>
      <c r="JMT321" s="1"/>
      <c r="JMU321" s="1"/>
      <c r="JMV321" s="1"/>
      <c r="JMW321" s="1"/>
      <c r="JMX321" s="1"/>
      <c r="JMY321" s="1"/>
      <c r="JMZ321" s="1"/>
      <c r="JNA321" s="1"/>
      <c r="JNB321" s="1"/>
      <c r="JNC321" s="1"/>
      <c r="JND321" s="1"/>
      <c r="JNE321" s="1"/>
      <c r="JNF321" s="1"/>
      <c r="JNG321" s="1"/>
      <c r="JNH321" s="1"/>
      <c r="JNI321" s="1"/>
      <c r="JNJ321" s="1"/>
      <c r="JNK321" s="1"/>
      <c r="JNL321" s="1"/>
      <c r="JNM321" s="1"/>
      <c r="JNN321" s="1"/>
      <c r="JNO321" s="1"/>
      <c r="JNP321" s="1"/>
      <c r="JNQ321" s="1"/>
      <c r="JNR321" s="1"/>
      <c r="JNS321" s="1"/>
      <c r="JNT321" s="1"/>
      <c r="JNU321" s="1"/>
      <c r="JNV321" s="1"/>
      <c r="JNW321" s="1"/>
      <c r="JNX321" s="1"/>
      <c r="JNY321" s="1"/>
      <c r="JNZ321" s="1"/>
      <c r="JOA321" s="1"/>
      <c r="JOB321" s="1"/>
      <c r="JOC321" s="1"/>
      <c r="JOD321" s="1"/>
      <c r="JOE321" s="1"/>
      <c r="JOF321" s="1"/>
      <c r="JOG321" s="1"/>
      <c r="JOH321" s="1"/>
      <c r="JOI321" s="1"/>
      <c r="JOJ321" s="1"/>
      <c r="JOK321" s="1"/>
      <c r="JOL321" s="1"/>
      <c r="JOM321" s="1"/>
      <c r="JON321" s="1"/>
      <c r="JOO321" s="1"/>
      <c r="JOP321" s="1"/>
      <c r="JOQ321" s="1"/>
      <c r="JOR321" s="1"/>
      <c r="JOS321" s="1"/>
      <c r="JOT321" s="1"/>
      <c r="JOU321" s="1"/>
      <c r="JOV321" s="1"/>
      <c r="JOW321" s="1"/>
      <c r="JOX321" s="1"/>
      <c r="JOY321" s="1"/>
      <c r="JOZ321" s="1"/>
      <c r="JPA321" s="1"/>
      <c r="JPB321" s="1"/>
      <c r="JPC321" s="1"/>
      <c r="JPD321" s="1"/>
      <c r="JPE321" s="1"/>
      <c r="JPF321" s="1"/>
      <c r="JPG321" s="1"/>
      <c r="JPH321" s="1"/>
      <c r="JPI321" s="1"/>
      <c r="JPJ321" s="1"/>
      <c r="JPK321" s="1"/>
      <c r="JPL321" s="1"/>
      <c r="JPM321" s="1"/>
      <c r="JPN321" s="1"/>
      <c r="JPO321" s="1"/>
      <c r="JPP321" s="1"/>
      <c r="JPQ321" s="1"/>
      <c r="JPR321" s="1"/>
      <c r="JPS321" s="1"/>
      <c r="JPT321" s="1"/>
      <c r="JPU321" s="1"/>
      <c r="JPV321" s="1"/>
      <c r="JPW321" s="1"/>
      <c r="JPX321" s="1"/>
      <c r="JPY321" s="1"/>
      <c r="JPZ321" s="1"/>
      <c r="JQA321" s="1"/>
      <c r="JQB321" s="1"/>
      <c r="JQC321" s="1"/>
      <c r="JQD321" s="1"/>
      <c r="JQE321" s="1"/>
      <c r="JQF321" s="1"/>
      <c r="JQG321" s="1"/>
      <c r="JQH321" s="1"/>
      <c r="JQI321" s="1"/>
      <c r="JQJ321" s="1"/>
      <c r="JQK321" s="1"/>
      <c r="JQL321" s="1"/>
      <c r="JQM321" s="1"/>
      <c r="JQN321" s="1"/>
      <c r="JQO321" s="1"/>
      <c r="JQP321" s="1"/>
      <c r="JQQ321" s="1"/>
      <c r="JQR321" s="1"/>
      <c r="JQS321" s="1"/>
      <c r="JQT321" s="1"/>
      <c r="JQU321" s="1"/>
      <c r="JQV321" s="1"/>
      <c r="JQW321" s="1"/>
      <c r="JQX321" s="1"/>
      <c r="JQY321" s="1"/>
      <c r="JQZ321" s="1"/>
      <c r="JRA321" s="1"/>
      <c r="JRB321" s="1"/>
      <c r="JRC321" s="1"/>
      <c r="JRD321" s="1"/>
      <c r="JRE321" s="1"/>
      <c r="JRF321" s="1"/>
      <c r="JRG321" s="1"/>
      <c r="JRH321" s="1"/>
      <c r="JRI321" s="1"/>
      <c r="JRJ321" s="1"/>
      <c r="JRK321" s="1"/>
      <c r="JRL321" s="1"/>
      <c r="JRM321" s="1"/>
      <c r="JRN321" s="1"/>
      <c r="JRO321" s="1"/>
      <c r="JRP321" s="1"/>
      <c r="JRQ321" s="1"/>
      <c r="JRR321" s="1"/>
      <c r="JRS321" s="1"/>
      <c r="JRT321" s="1"/>
      <c r="JRU321" s="1"/>
      <c r="JRV321" s="1"/>
      <c r="JRW321" s="1"/>
      <c r="JRX321" s="1"/>
      <c r="JRY321" s="1"/>
      <c r="JRZ321" s="1"/>
      <c r="JSA321" s="1"/>
      <c r="JSB321" s="1"/>
      <c r="JSC321" s="1"/>
      <c r="JSD321" s="1"/>
      <c r="JSE321" s="1"/>
      <c r="JSF321" s="1"/>
      <c r="JSG321" s="1"/>
      <c r="JSH321" s="1"/>
      <c r="JSI321" s="1"/>
      <c r="JSJ321" s="1"/>
      <c r="JSK321" s="1"/>
      <c r="JSL321" s="1"/>
      <c r="JSM321" s="1"/>
      <c r="JSN321" s="1"/>
      <c r="JSO321" s="1"/>
      <c r="JSP321" s="1"/>
      <c r="JSQ321" s="1"/>
      <c r="JSR321" s="1"/>
      <c r="JSS321" s="1"/>
      <c r="JST321" s="1"/>
      <c r="JSU321" s="1"/>
      <c r="JSV321" s="1"/>
      <c r="JSW321" s="1"/>
      <c r="JSX321" s="1"/>
      <c r="JSY321" s="1"/>
      <c r="JSZ321" s="1"/>
      <c r="JTA321" s="1"/>
      <c r="JTB321" s="1"/>
      <c r="JTC321" s="1"/>
      <c r="JTD321" s="1"/>
      <c r="JTE321" s="1"/>
      <c r="JTF321" s="1"/>
      <c r="JTG321" s="1"/>
      <c r="JTH321" s="1"/>
      <c r="JTI321" s="1"/>
      <c r="JTJ321" s="1"/>
      <c r="JTK321" s="1"/>
      <c r="JTL321" s="1"/>
      <c r="JTM321" s="1"/>
      <c r="JTN321" s="1"/>
      <c r="JTO321" s="1"/>
      <c r="JTP321" s="1"/>
      <c r="JTQ321" s="1"/>
      <c r="JTR321" s="1"/>
      <c r="JTS321" s="1"/>
      <c r="JTT321" s="1"/>
      <c r="JTU321" s="1"/>
      <c r="JTV321" s="1"/>
      <c r="JTW321" s="1"/>
      <c r="JTX321" s="1"/>
      <c r="JTY321" s="1"/>
      <c r="JTZ321" s="1"/>
      <c r="JUA321" s="1"/>
      <c r="JUB321" s="1"/>
      <c r="JUC321" s="1"/>
      <c r="JUD321" s="1"/>
      <c r="JUE321" s="1"/>
      <c r="JUF321" s="1"/>
      <c r="JUG321" s="1"/>
      <c r="JUH321" s="1"/>
      <c r="JUI321" s="1"/>
      <c r="JUJ321" s="1"/>
      <c r="JUK321" s="1"/>
      <c r="JUL321" s="1"/>
      <c r="JUM321" s="1"/>
      <c r="JUN321" s="1"/>
      <c r="JUO321" s="1"/>
      <c r="JUP321" s="1"/>
      <c r="JUQ321" s="1"/>
      <c r="JUR321" s="1"/>
      <c r="JUS321" s="1"/>
      <c r="JUT321" s="1"/>
      <c r="JUU321" s="1"/>
      <c r="JUV321" s="1"/>
      <c r="JUW321" s="1"/>
      <c r="JUX321" s="1"/>
      <c r="JUY321" s="1"/>
      <c r="JUZ321" s="1"/>
      <c r="JVA321" s="1"/>
      <c r="JVB321" s="1"/>
      <c r="JVC321" s="1"/>
      <c r="JVD321" s="1"/>
      <c r="JVE321" s="1"/>
      <c r="JVF321" s="1"/>
      <c r="JVG321" s="1"/>
      <c r="JVH321" s="1"/>
      <c r="JVI321" s="1"/>
      <c r="JVJ321" s="1"/>
      <c r="JVK321" s="1"/>
      <c r="JVL321" s="1"/>
      <c r="JVM321" s="1"/>
      <c r="JVN321" s="1"/>
      <c r="JVO321" s="1"/>
      <c r="JVP321" s="1"/>
      <c r="JVQ321" s="1"/>
      <c r="JVR321" s="1"/>
      <c r="JVS321" s="1"/>
      <c r="JVT321" s="1"/>
      <c r="JVU321" s="1"/>
      <c r="JVV321" s="1"/>
      <c r="JVW321" s="1"/>
      <c r="JVX321" s="1"/>
      <c r="JVY321" s="1"/>
      <c r="JVZ321" s="1"/>
      <c r="JWA321" s="1"/>
      <c r="JWB321" s="1"/>
      <c r="JWC321" s="1"/>
      <c r="JWD321" s="1"/>
      <c r="JWE321" s="1"/>
      <c r="JWF321" s="1"/>
      <c r="JWG321" s="1"/>
      <c r="JWH321" s="1"/>
      <c r="JWI321" s="1"/>
      <c r="JWJ321" s="1"/>
      <c r="JWK321" s="1"/>
      <c r="JWL321" s="1"/>
      <c r="JWM321" s="1"/>
      <c r="JWN321" s="1"/>
      <c r="JWO321" s="1"/>
      <c r="JWP321" s="1"/>
      <c r="JWQ321" s="1"/>
      <c r="JWR321" s="1"/>
      <c r="JWS321" s="1"/>
      <c r="JWT321" s="1"/>
      <c r="JWU321" s="1"/>
      <c r="JWV321" s="1"/>
      <c r="JWW321" s="1"/>
      <c r="JWX321" s="1"/>
      <c r="JWY321" s="1"/>
      <c r="JWZ321" s="1"/>
      <c r="JXA321" s="1"/>
      <c r="JXB321" s="1"/>
      <c r="JXC321" s="1"/>
      <c r="JXD321" s="1"/>
      <c r="JXE321" s="1"/>
      <c r="JXF321" s="1"/>
      <c r="JXG321" s="1"/>
      <c r="JXH321" s="1"/>
      <c r="JXI321" s="1"/>
      <c r="JXJ321" s="1"/>
      <c r="JXK321" s="1"/>
      <c r="JXL321" s="1"/>
      <c r="JXM321" s="1"/>
      <c r="JXN321" s="1"/>
      <c r="JXO321" s="1"/>
      <c r="JXP321" s="1"/>
      <c r="JXQ321" s="1"/>
      <c r="JXR321" s="1"/>
      <c r="JXS321" s="1"/>
      <c r="JXT321" s="1"/>
      <c r="JXU321" s="1"/>
      <c r="JXV321" s="1"/>
      <c r="JXW321" s="1"/>
      <c r="JXX321" s="1"/>
      <c r="JXY321" s="1"/>
      <c r="JXZ321" s="1"/>
      <c r="JYA321" s="1"/>
      <c r="JYB321" s="1"/>
      <c r="JYC321" s="1"/>
      <c r="JYD321" s="1"/>
      <c r="JYE321" s="1"/>
      <c r="JYF321" s="1"/>
      <c r="JYG321" s="1"/>
      <c r="JYH321" s="1"/>
      <c r="JYI321" s="1"/>
      <c r="JYJ321" s="1"/>
      <c r="JYK321" s="1"/>
      <c r="JYL321" s="1"/>
      <c r="JYM321" s="1"/>
      <c r="JYN321" s="1"/>
      <c r="JYO321" s="1"/>
      <c r="JYP321" s="1"/>
      <c r="JYQ321" s="1"/>
      <c r="JYR321" s="1"/>
      <c r="JYS321" s="1"/>
      <c r="JYT321" s="1"/>
      <c r="JYU321" s="1"/>
      <c r="JYV321" s="1"/>
      <c r="JYW321" s="1"/>
      <c r="JYX321" s="1"/>
      <c r="JYY321" s="1"/>
      <c r="JYZ321" s="1"/>
      <c r="JZA321" s="1"/>
      <c r="JZB321" s="1"/>
      <c r="JZC321" s="1"/>
      <c r="JZD321" s="1"/>
      <c r="JZE321" s="1"/>
      <c r="JZF321" s="1"/>
      <c r="JZG321" s="1"/>
      <c r="JZH321" s="1"/>
      <c r="JZI321" s="1"/>
      <c r="JZJ321" s="1"/>
      <c r="JZK321" s="1"/>
      <c r="JZL321" s="1"/>
      <c r="JZM321" s="1"/>
      <c r="JZN321" s="1"/>
      <c r="JZO321" s="1"/>
      <c r="JZP321" s="1"/>
      <c r="JZQ321" s="1"/>
      <c r="JZR321" s="1"/>
      <c r="JZS321" s="1"/>
      <c r="JZT321" s="1"/>
      <c r="JZU321" s="1"/>
      <c r="JZV321" s="1"/>
      <c r="JZW321" s="1"/>
      <c r="JZX321" s="1"/>
      <c r="JZY321" s="1"/>
      <c r="JZZ321" s="1"/>
      <c r="KAA321" s="1"/>
      <c r="KAB321" s="1"/>
      <c r="KAC321" s="1"/>
      <c r="KAD321" s="1"/>
      <c r="KAE321" s="1"/>
      <c r="KAF321" s="1"/>
      <c r="KAG321" s="1"/>
      <c r="KAH321" s="1"/>
      <c r="KAI321" s="1"/>
      <c r="KAJ321" s="1"/>
      <c r="KAK321" s="1"/>
      <c r="KAL321" s="1"/>
      <c r="KAM321" s="1"/>
      <c r="KAN321" s="1"/>
      <c r="KAO321" s="1"/>
      <c r="KAP321" s="1"/>
      <c r="KAQ321" s="1"/>
      <c r="KAR321" s="1"/>
      <c r="KAS321" s="1"/>
      <c r="KAT321" s="1"/>
      <c r="KAU321" s="1"/>
      <c r="KAV321" s="1"/>
      <c r="KAW321" s="1"/>
      <c r="KAX321" s="1"/>
      <c r="KAY321" s="1"/>
      <c r="KAZ321" s="1"/>
      <c r="KBA321" s="1"/>
      <c r="KBB321" s="1"/>
      <c r="KBC321" s="1"/>
      <c r="KBD321" s="1"/>
      <c r="KBE321" s="1"/>
      <c r="KBF321" s="1"/>
      <c r="KBG321" s="1"/>
      <c r="KBH321" s="1"/>
      <c r="KBI321" s="1"/>
      <c r="KBJ321" s="1"/>
      <c r="KBK321" s="1"/>
      <c r="KBL321" s="1"/>
      <c r="KBM321" s="1"/>
      <c r="KBN321" s="1"/>
      <c r="KBO321" s="1"/>
      <c r="KBP321" s="1"/>
      <c r="KBQ321" s="1"/>
      <c r="KBR321" s="1"/>
      <c r="KBS321" s="1"/>
      <c r="KBT321" s="1"/>
      <c r="KBU321" s="1"/>
      <c r="KBV321" s="1"/>
      <c r="KBW321" s="1"/>
      <c r="KBX321" s="1"/>
      <c r="KBY321" s="1"/>
      <c r="KBZ321" s="1"/>
      <c r="KCA321" s="1"/>
      <c r="KCB321" s="1"/>
      <c r="KCC321" s="1"/>
      <c r="KCD321" s="1"/>
      <c r="KCE321" s="1"/>
      <c r="KCF321" s="1"/>
      <c r="KCG321" s="1"/>
      <c r="KCH321" s="1"/>
      <c r="KCI321" s="1"/>
      <c r="KCJ321" s="1"/>
      <c r="KCK321" s="1"/>
      <c r="KCL321" s="1"/>
      <c r="KCM321" s="1"/>
      <c r="KCN321" s="1"/>
      <c r="KCO321" s="1"/>
      <c r="KCP321" s="1"/>
      <c r="KCQ321" s="1"/>
      <c r="KCR321" s="1"/>
      <c r="KCS321" s="1"/>
      <c r="KCT321" s="1"/>
      <c r="KCU321" s="1"/>
      <c r="KCV321" s="1"/>
      <c r="KCW321" s="1"/>
      <c r="KCX321" s="1"/>
      <c r="KCY321" s="1"/>
      <c r="KCZ321" s="1"/>
      <c r="KDA321" s="1"/>
      <c r="KDB321" s="1"/>
      <c r="KDC321" s="1"/>
      <c r="KDD321" s="1"/>
      <c r="KDE321" s="1"/>
      <c r="KDF321" s="1"/>
      <c r="KDG321" s="1"/>
      <c r="KDH321" s="1"/>
      <c r="KDI321" s="1"/>
      <c r="KDJ321" s="1"/>
      <c r="KDK321" s="1"/>
      <c r="KDL321" s="1"/>
      <c r="KDM321" s="1"/>
      <c r="KDN321" s="1"/>
      <c r="KDO321" s="1"/>
      <c r="KDP321" s="1"/>
      <c r="KDQ321" s="1"/>
      <c r="KDR321" s="1"/>
      <c r="KDS321" s="1"/>
      <c r="KDT321" s="1"/>
      <c r="KDU321" s="1"/>
      <c r="KDV321" s="1"/>
      <c r="KDW321" s="1"/>
      <c r="KDX321" s="1"/>
      <c r="KDY321" s="1"/>
      <c r="KDZ321" s="1"/>
      <c r="KEA321" s="1"/>
      <c r="KEB321" s="1"/>
      <c r="KEC321" s="1"/>
      <c r="KED321" s="1"/>
      <c r="KEE321" s="1"/>
      <c r="KEF321" s="1"/>
      <c r="KEG321" s="1"/>
      <c r="KEH321" s="1"/>
      <c r="KEI321" s="1"/>
      <c r="KEJ321" s="1"/>
      <c r="KEK321" s="1"/>
      <c r="KEL321" s="1"/>
      <c r="KEM321" s="1"/>
      <c r="KEN321" s="1"/>
      <c r="KEO321" s="1"/>
      <c r="KEP321" s="1"/>
      <c r="KEQ321" s="1"/>
      <c r="KER321" s="1"/>
      <c r="KES321" s="1"/>
      <c r="KET321" s="1"/>
      <c r="KEU321" s="1"/>
      <c r="KEV321" s="1"/>
      <c r="KEW321" s="1"/>
      <c r="KEX321" s="1"/>
      <c r="KEY321" s="1"/>
      <c r="KEZ321" s="1"/>
      <c r="KFA321" s="1"/>
      <c r="KFB321" s="1"/>
      <c r="KFC321" s="1"/>
      <c r="KFD321" s="1"/>
      <c r="KFE321" s="1"/>
      <c r="KFF321" s="1"/>
      <c r="KFG321" s="1"/>
      <c r="KFH321" s="1"/>
      <c r="KFI321" s="1"/>
      <c r="KFJ321" s="1"/>
      <c r="KFK321" s="1"/>
      <c r="KFL321" s="1"/>
      <c r="KFM321" s="1"/>
      <c r="KFN321" s="1"/>
      <c r="KFO321" s="1"/>
      <c r="KFP321" s="1"/>
      <c r="KFQ321" s="1"/>
      <c r="KFR321" s="1"/>
      <c r="KFS321" s="1"/>
      <c r="KFT321" s="1"/>
      <c r="KFU321" s="1"/>
      <c r="KFV321" s="1"/>
      <c r="KFW321" s="1"/>
      <c r="KFX321" s="1"/>
      <c r="KFY321" s="1"/>
      <c r="KFZ321" s="1"/>
      <c r="KGA321" s="1"/>
      <c r="KGB321" s="1"/>
      <c r="KGC321" s="1"/>
      <c r="KGD321" s="1"/>
      <c r="KGE321" s="1"/>
      <c r="KGF321" s="1"/>
      <c r="KGG321" s="1"/>
      <c r="KGH321" s="1"/>
      <c r="KGI321" s="1"/>
      <c r="KGJ321" s="1"/>
      <c r="KGK321" s="1"/>
      <c r="KGL321" s="1"/>
      <c r="KGM321" s="1"/>
      <c r="KGN321" s="1"/>
      <c r="KGO321" s="1"/>
      <c r="KGP321" s="1"/>
      <c r="KGQ321" s="1"/>
      <c r="KGR321" s="1"/>
      <c r="KGS321" s="1"/>
      <c r="KGT321" s="1"/>
      <c r="KGU321" s="1"/>
      <c r="KGV321" s="1"/>
      <c r="KGW321" s="1"/>
      <c r="KGX321" s="1"/>
      <c r="KGY321" s="1"/>
      <c r="KGZ321" s="1"/>
      <c r="KHA321" s="1"/>
      <c r="KHB321" s="1"/>
      <c r="KHC321" s="1"/>
      <c r="KHD321" s="1"/>
      <c r="KHE321" s="1"/>
      <c r="KHF321" s="1"/>
      <c r="KHG321" s="1"/>
      <c r="KHH321" s="1"/>
      <c r="KHI321" s="1"/>
      <c r="KHJ321" s="1"/>
      <c r="KHK321" s="1"/>
      <c r="KHL321" s="1"/>
      <c r="KHM321" s="1"/>
      <c r="KHN321" s="1"/>
      <c r="KHO321" s="1"/>
      <c r="KHP321" s="1"/>
      <c r="KHQ321" s="1"/>
      <c r="KHR321" s="1"/>
      <c r="KHS321" s="1"/>
      <c r="KHT321" s="1"/>
      <c r="KHU321" s="1"/>
      <c r="KHV321" s="1"/>
      <c r="KHW321" s="1"/>
      <c r="KHX321" s="1"/>
      <c r="KHY321" s="1"/>
      <c r="KHZ321" s="1"/>
      <c r="KIA321" s="1"/>
      <c r="KIB321" s="1"/>
      <c r="KIC321" s="1"/>
      <c r="KID321" s="1"/>
      <c r="KIE321" s="1"/>
      <c r="KIF321" s="1"/>
      <c r="KIG321" s="1"/>
      <c r="KIH321" s="1"/>
      <c r="KII321" s="1"/>
      <c r="KIJ321" s="1"/>
      <c r="KIK321" s="1"/>
      <c r="KIL321" s="1"/>
      <c r="KIM321" s="1"/>
      <c r="KIN321" s="1"/>
      <c r="KIO321" s="1"/>
      <c r="KIP321" s="1"/>
      <c r="KIQ321" s="1"/>
      <c r="KIR321" s="1"/>
      <c r="KIS321" s="1"/>
      <c r="KIT321" s="1"/>
      <c r="KIU321" s="1"/>
      <c r="KIV321" s="1"/>
      <c r="KIW321" s="1"/>
      <c r="KIX321" s="1"/>
      <c r="KIY321" s="1"/>
      <c r="KIZ321" s="1"/>
      <c r="KJA321" s="1"/>
      <c r="KJB321" s="1"/>
      <c r="KJC321" s="1"/>
      <c r="KJD321" s="1"/>
      <c r="KJE321" s="1"/>
      <c r="KJF321" s="1"/>
      <c r="KJG321" s="1"/>
      <c r="KJH321" s="1"/>
      <c r="KJI321" s="1"/>
      <c r="KJJ321" s="1"/>
      <c r="KJK321" s="1"/>
      <c r="KJL321" s="1"/>
      <c r="KJM321" s="1"/>
      <c r="KJN321" s="1"/>
      <c r="KJO321" s="1"/>
      <c r="KJP321" s="1"/>
      <c r="KJQ321" s="1"/>
      <c r="KJR321" s="1"/>
      <c r="KJS321" s="1"/>
      <c r="KJT321" s="1"/>
      <c r="KJU321" s="1"/>
      <c r="KJV321" s="1"/>
      <c r="KJW321" s="1"/>
      <c r="KJX321" s="1"/>
      <c r="KJY321" s="1"/>
      <c r="KJZ321" s="1"/>
      <c r="KKA321" s="1"/>
      <c r="KKB321" s="1"/>
      <c r="KKC321" s="1"/>
      <c r="KKD321" s="1"/>
      <c r="KKE321" s="1"/>
      <c r="KKF321" s="1"/>
      <c r="KKG321" s="1"/>
      <c r="KKH321" s="1"/>
      <c r="KKI321" s="1"/>
      <c r="KKJ321" s="1"/>
      <c r="KKK321" s="1"/>
      <c r="KKL321" s="1"/>
      <c r="KKM321" s="1"/>
      <c r="KKN321" s="1"/>
      <c r="KKO321" s="1"/>
      <c r="KKP321" s="1"/>
      <c r="KKQ321" s="1"/>
      <c r="KKR321" s="1"/>
      <c r="KKS321" s="1"/>
      <c r="KKT321" s="1"/>
      <c r="KKU321" s="1"/>
      <c r="KKV321" s="1"/>
      <c r="KKW321" s="1"/>
      <c r="KKX321" s="1"/>
      <c r="KKY321" s="1"/>
      <c r="KKZ321" s="1"/>
      <c r="KLA321" s="1"/>
      <c r="KLB321" s="1"/>
      <c r="KLC321" s="1"/>
      <c r="KLD321" s="1"/>
      <c r="KLE321" s="1"/>
      <c r="KLF321" s="1"/>
      <c r="KLG321" s="1"/>
      <c r="KLH321" s="1"/>
      <c r="KLI321" s="1"/>
      <c r="KLJ321" s="1"/>
      <c r="KLK321" s="1"/>
      <c r="KLL321" s="1"/>
      <c r="KLM321" s="1"/>
      <c r="KLN321" s="1"/>
      <c r="KLO321" s="1"/>
      <c r="KLP321" s="1"/>
      <c r="KLQ321" s="1"/>
      <c r="KLR321" s="1"/>
      <c r="KLS321" s="1"/>
      <c r="KLT321" s="1"/>
      <c r="KLU321" s="1"/>
      <c r="KLV321" s="1"/>
      <c r="KLW321" s="1"/>
      <c r="KLX321" s="1"/>
      <c r="KLY321" s="1"/>
      <c r="KLZ321" s="1"/>
      <c r="KMA321" s="1"/>
      <c r="KMB321" s="1"/>
      <c r="KMC321" s="1"/>
      <c r="KMD321" s="1"/>
      <c r="KME321" s="1"/>
      <c r="KMF321" s="1"/>
      <c r="KMG321" s="1"/>
      <c r="KMH321" s="1"/>
      <c r="KMI321" s="1"/>
      <c r="KMJ321" s="1"/>
      <c r="KMK321" s="1"/>
      <c r="KML321" s="1"/>
      <c r="KMM321" s="1"/>
      <c r="KMN321" s="1"/>
      <c r="KMO321" s="1"/>
      <c r="KMP321" s="1"/>
      <c r="KMQ321" s="1"/>
      <c r="KMR321" s="1"/>
      <c r="KMS321" s="1"/>
      <c r="KMT321" s="1"/>
      <c r="KMU321" s="1"/>
      <c r="KMV321" s="1"/>
      <c r="KMW321" s="1"/>
      <c r="KMX321" s="1"/>
      <c r="KMY321" s="1"/>
      <c r="KMZ321" s="1"/>
      <c r="KNA321" s="1"/>
      <c r="KNB321" s="1"/>
      <c r="KNC321" s="1"/>
      <c r="KND321" s="1"/>
      <c r="KNE321" s="1"/>
      <c r="KNF321" s="1"/>
      <c r="KNG321" s="1"/>
      <c r="KNH321" s="1"/>
      <c r="KNI321" s="1"/>
      <c r="KNJ321" s="1"/>
      <c r="KNK321" s="1"/>
      <c r="KNL321" s="1"/>
      <c r="KNM321" s="1"/>
      <c r="KNN321" s="1"/>
      <c r="KNO321" s="1"/>
      <c r="KNP321" s="1"/>
      <c r="KNQ321" s="1"/>
      <c r="KNR321" s="1"/>
      <c r="KNS321" s="1"/>
      <c r="KNT321" s="1"/>
      <c r="KNU321" s="1"/>
      <c r="KNV321" s="1"/>
      <c r="KNW321" s="1"/>
      <c r="KNX321" s="1"/>
      <c r="KNY321" s="1"/>
      <c r="KNZ321" s="1"/>
      <c r="KOA321" s="1"/>
      <c r="KOB321" s="1"/>
      <c r="KOC321" s="1"/>
      <c r="KOD321" s="1"/>
      <c r="KOE321" s="1"/>
      <c r="KOF321" s="1"/>
      <c r="KOG321" s="1"/>
      <c r="KOH321" s="1"/>
      <c r="KOI321" s="1"/>
      <c r="KOJ321" s="1"/>
      <c r="KOK321" s="1"/>
      <c r="KOL321" s="1"/>
      <c r="KOM321" s="1"/>
      <c r="KON321" s="1"/>
      <c r="KOO321" s="1"/>
      <c r="KOP321" s="1"/>
      <c r="KOQ321" s="1"/>
      <c r="KOR321" s="1"/>
      <c r="KOS321" s="1"/>
      <c r="KOT321" s="1"/>
      <c r="KOU321" s="1"/>
      <c r="KOV321" s="1"/>
      <c r="KOW321" s="1"/>
      <c r="KOX321" s="1"/>
      <c r="KOY321" s="1"/>
      <c r="KOZ321" s="1"/>
      <c r="KPA321" s="1"/>
      <c r="KPB321" s="1"/>
      <c r="KPC321" s="1"/>
      <c r="KPD321" s="1"/>
      <c r="KPE321" s="1"/>
      <c r="KPF321" s="1"/>
      <c r="KPG321" s="1"/>
      <c r="KPH321" s="1"/>
      <c r="KPI321" s="1"/>
      <c r="KPJ321" s="1"/>
      <c r="KPK321" s="1"/>
      <c r="KPL321" s="1"/>
      <c r="KPM321" s="1"/>
      <c r="KPN321" s="1"/>
      <c r="KPO321" s="1"/>
      <c r="KPP321" s="1"/>
      <c r="KPQ321" s="1"/>
      <c r="KPR321" s="1"/>
      <c r="KPS321" s="1"/>
      <c r="KPT321" s="1"/>
      <c r="KPU321" s="1"/>
      <c r="KPV321" s="1"/>
      <c r="KPW321" s="1"/>
      <c r="KPX321" s="1"/>
      <c r="KPY321" s="1"/>
      <c r="KPZ321" s="1"/>
      <c r="KQA321" s="1"/>
      <c r="KQB321" s="1"/>
      <c r="KQC321" s="1"/>
      <c r="KQD321" s="1"/>
      <c r="KQE321" s="1"/>
      <c r="KQF321" s="1"/>
      <c r="KQG321" s="1"/>
      <c r="KQH321" s="1"/>
      <c r="KQI321" s="1"/>
      <c r="KQJ321" s="1"/>
      <c r="KQK321" s="1"/>
      <c r="KQL321" s="1"/>
      <c r="KQM321" s="1"/>
      <c r="KQN321" s="1"/>
      <c r="KQO321" s="1"/>
      <c r="KQP321" s="1"/>
      <c r="KQQ321" s="1"/>
      <c r="KQR321" s="1"/>
      <c r="KQS321" s="1"/>
      <c r="KQT321" s="1"/>
      <c r="KQU321" s="1"/>
      <c r="KQV321" s="1"/>
      <c r="KQW321" s="1"/>
      <c r="KQX321" s="1"/>
      <c r="KQY321" s="1"/>
      <c r="KQZ321" s="1"/>
      <c r="KRA321" s="1"/>
      <c r="KRB321" s="1"/>
      <c r="KRC321" s="1"/>
      <c r="KRD321" s="1"/>
      <c r="KRE321" s="1"/>
      <c r="KRF321" s="1"/>
      <c r="KRG321" s="1"/>
      <c r="KRH321" s="1"/>
      <c r="KRI321" s="1"/>
      <c r="KRJ321" s="1"/>
      <c r="KRK321" s="1"/>
      <c r="KRL321" s="1"/>
      <c r="KRM321" s="1"/>
      <c r="KRN321" s="1"/>
      <c r="KRO321" s="1"/>
      <c r="KRP321" s="1"/>
      <c r="KRQ321" s="1"/>
      <c r="KRR321" s="1"/>
      <c r="KRS321" s="1"/>
      <c r="KRT321" s="1"/>
      <c r="KRU321" s="1"/>
      <c r="KRV321" s="1"/>
      <c r="KRW321" s="1"/>
      <c r="KRX321" s="1"/>
      <c r="KRY321" s="1"/>
      <c r="KRZ321" s="1"/>
      <c r="KSA321" s="1"/>
      <c r="KSB321" s="1"/>
      <c r="KSC321" s="1"/>
      <c r="KSD321" s="1"/>
      <c r="KSE321" s="1"/>
      <c r="KSF321" s="1"/>
      <c r="KSG321" s="1"/>
      <c r="KSH321" s="1"/>
      <c r="KSI321" s="1"/>
      <c r="KSJ321" s="1"/>
      <c r="KSK321" s="1"/>
      <c r="KSL321" s="1"/>
      <c r="KSM321" s="1"/>
      <c r="KSN321" s="1"/>
      <c r="KSO321" s="1"/>
      <c r="KSP321" s="1"/>
      <c r="KSQ321" s="1"/>
      <c r="KSR321" s="1"/>
      <c r="KSS321" s="1"/>
      <c r="KST321" s="1"/>
      <c r="KSU321" s="1"/>
      <c r="KSV321" s="1"/>
      <c r="KSW321" s="1"/>
      <c r="KSX321" s="1"/>
      <c r="KSY321" s="1"/>
      <c r="KSZ321" s="1"/>
      <c r="KTA321" s="1"/>
      <c r="KTB321" s="1"/>
      <c r="KTC321" s="1"/>
      <c r="KTD321" s="1"/>
      <c r="KTE321" s="1"/>
      <c r="KTF321" s="1"/>
      <c r="KTG321" s="1"/>
      <c r="KTH321" s="1"/>
      <c r="KTI321" s="1"/>
      <c r="KTJ321" s="1"/>
      <c r="KTK321" s="1"/>
      <c r="KTL321" s="1"/>
      <c r="KTM321" s="1"/>
      <c r="KTN321" s="1"/>
      <c r="KTO321" s="1"/>
      <c r="KTP321" s="1"/>
      <c r="KTQ321" s="1"/>
      <c r="KTR321" s="1"/>
      <c r="KTS321" s="1"/>
      <c r="KTT321" s="1"/>
      <c r="KTU321" s="1"/>
      <c r="KTV321" s="1"/>
      <c r="KTW321" s="1"/>
      <c r="KTX321" s="1"/>
      <c r="KTY321" s="1"/>
      <c r="KTZ321" s="1"/>
      <c r="KUA321" s="1"/>
      <c r="KUB321" s="1"/>
      <c r="KUC321" s="1"/>
      <c r="KUD321" s="1"/>
      <c r="KUE321" s="1"/>
      <c r="KUF321" s="1"/>
      <c r="KUG321" s="1"/>
      <c r="KUH321" s="1"/>
      <c r="KUI321" s="1"/>
      <c r="KUJ321" s="1"/>
      <c r="KUK321" s="1"/>
      <c r="KUL321" s="1"/>
      <c r="KUM321" s="1"/>
      <c r="KUN321" s="1"/>
      <c r="KUO321" s="1"/>
      <c r="KUP321" s="1"/>
      <c r="KUQ321" s="1"/>
      <c r="KUR321" s="1"/>
      <c r="KUS321" s="1"/>
      <c r="KUT321" s="1"/>
      <c r="KUU321" s="1"/>
      <c r="KUV321" s="1"/>
      <c r="KUW321" s="1"/>
      <c r="KUX321" s="1"/>
      <c r="KUY321" s="1"/>
      <c r="KUZ321" s="1"/>
      <c r="KVA321" s="1"/>
      <c r="KVB321" s="1"/>
      <c r="KVC321" s="1"/>
      <c r="KVD321" s="1"/>
      <c r="KVE321" s="1"/>
      <c r="KVF321" s="1"/>
      <c r="KVG321" s="1"/>
      <c r="KVH321" s="1"/>
      <c r="KVI321" s="1"/>
      <c r="KVJ321" s="1"/>
      <c r="KVK321" s="1"/>
      <c r="KVL321" s="1"/>
      <c r="KVM321" s="1"/>
      <c r="KVN321" s="1"/>
      <c r="KVO321" s="1"/>
      <c r="KVP321" s="1"/>
      <c r="KVQ321" s="1"/>
      <c r="KVR321" s="1"/>
      <c r="KVS321" s="1"/>
      <c r="KVT321" s="1"/>
      <c r="KVU321" s="1"/>
      <c r="KVV321" s="1"/>
      <c r="KVW321" s="1"/>
      <c r="KVX321" s="1"/>
      <c r="KVY321" s="1"/>
      <c r="KVZ321" s="1"/>
      <c r="KWA321" s="1"/>
      <c r="KWB321" s="1"/>
      <c r="KWC321" s="1"/>
      <c r="KWD321" s="1"/>
      <c r="KWE321" s="1"/>
      <c r="KWF321" s="1"/>
      <c r="KWG321" s="1"/>
      <c r="KWH321" s="1"/>
      <c r="KWI321" s="1"/>
      <c r="KWJ321" s="1"/>
      <c r="KWK321" s="1"/>
      <c r="KWL321" s="1"/>
      <c r="KWM321" s="1"/>
      <c r="KWN321" s="1"/>
      <c r="KWO321" s="1"/>
      <c r="KWP321" s="1"/>
      <c r="KWQ321" s="1"/>
      <c r="KWR321" s="1"/>
      <c r="KWS321" s="1"/>
      <c r="KWT321" s="1"/>
      <c r="KWU321" s="1"/>
      <c r="KWV321" s="1"/>
      <c r="KWW321" s="1"/>
      <c r="KWX321" s="1"/>
      <c r="KWY321" s="1"/>
      <c r="KWZ321" s="1"/>
      <c r="KXA321" s="1"/>
      <c r="KXB321" s="1"/>
      <c r="KXC321" s="1"/>
      <c r="KXD321" s="1"/>
      <c r="KXE321" s="1"/>
      <c r="KXF321" s="1"/>
      <c r="KXG321" s="1"/>
      <c r="KXH321" s="1"/>
      <c r="KXI321" s="1"/>
      <c r="KXJ321" s="1"/>
      <c r="KXK321" s="1"/>
      <c r="KXL321" s="1"/>
      <c r="KXM321" s="1"/>
      <c r="KXN321" s="1"/>
      <c r="KXO321" s="1"/>
      <c r="KXP321" s="1"/>
      <c r="KXQ321" s="1"/>
      <c r="KXR321" s="1"/>
      <c r="KXS321" s="1"/>
      <c r="KXT321" s="1"/>
      <c r="KXU321" s="1"/>
      <c r="KXV321" s="1"/>
      <c r="KXW321" s="1"/>
      <c r="KXX321" s="1"/>
      <c r="KXY321" s="1"/>
      <c r="KXZ321" s="1"/>
      <c r="KYA321" s="1"/>
      <c r="KYB321" s="1"/>
      <c r="KYC321" s="1"/>
      <c r="KYD321" s="1"/>
      <c r="KYE321" s="1"/>
      <c r="KYF321" s="1"/>
      <c r="KYG321" s="1"/>
      <c r="KYH321" s="1"/>
      <c r="KYI321" s="1"/>
      <c r="KYJ321" s="1"/>
      <c r="KYK321" s="1"/>
      <c r="KYL321" s="1"/>
      <c r="KYM321" s="1"/>
      <c r="KYN321" s="1"/>
      <c r="KYO321" s="1"/>
      <c r="KYP321" s="1"/>
      <c r="KYQ321" s="1"/>
      <c r="KYR321" s="1"/>
      <c r="KYS321" s="1"/>
      <c r="KYT321" s="1"/>
      <c r="KYU321" s="1"/>
      <c r="KYV321" s="1"/>
      <c r="KYW321" s="1"/>
      <c r="KYX321" s="1"/>
      <c r="KYY321" s="1"/>
      <c r="KYZ321" s="1"/>
      <c r="KZA321" s="1"/>
      <c r="KZB321" s="1"/>
      <c r="KZC321" s="1"/>
      <c r="KZD321" s="1"/>
      <c r="KZE321" s="1"/>
      <c r="KZF321" s="1"/>
      <c r="KZG321" s="1"/>
      <c r="KZH321" s="1"/>
      <c r="KZI321" s="1"/>
      <c r="KZJ321" s="1"/>
      <c r="KZK321" s="1"/>
      <c r="KZL321" s="1"/>
      <c r="KZM321" s="1"/>
      <c r="KZN321" s="1"/>
      <c r="KZO321" s="1"/>
      <c r="KZP321" s="1"/>
      <c r="KZQ321" s="1"/>
      <c r="KZR321" s="1"/>
      <c r="KZS321" s="1"/>
      <c r="KZT321" s="1"/>
      <c r="KZU321" s="1"/>
      <c r="KZV321" s="1"/>
      <c r="KZW321" s="1"/>
      <c r="KZX321" s="1"/>
      <c r="KZY321" s="1"/>
      <c r="KZZ321" s="1"/>
      <c r="LAA321" s="1"/>
      <c r="LAB321" s="1"/>
      <c r="LAC321" s="1"/>
      <c r="LAD321" s="1"/>
      <c r="LAE321" s="1"/>
      <c r="LAF321" s="1"/>
      <c r="LAG321" s="1"/>
      <c r="LAH321" s="1"/>
      <c r="LAI321" s="1"/>
      <c r="LAJ321" s="1"/>
      <c r="LAK321" s="1"/>
      <c r="LAL321" s="1"/>
      <c r="LAM321" s="1"/>
      <c r="LAN321" s="1"/>
      <c r="LAO321" s="1"/>
      <c r="LAP321" s="1"/>
      <c r="LAQ321" s="1"/>
      <c r="LAR321" s="1"/>
      <c r="LAS321" s="1"/>
      <c r="LAT321" s="1"/>
      <c r="LAU321" s="1"/>
      <c r="LAV321" s="1"/>
      <c r="LAW321" s="1"/>
      <c r="LAX321" s="1"/>
      <c r="LAY321" s="1"/>
      <c r="LAZ321" s="1"/>
      <c r="LBA321" s="1"/>
      <c r="LBB321" s="1"/>
      <c r="LBC321" s="1"/>
      <c r="LBD321" s="1"/>
      <c r="LBE321" s="1"/>
      <c r="LBF321" s="1"/>
      <c r="LBG321" s="1"/>
      <c r="LBH321" s="1"/>
      <c r="LBI321" s="1"/>
      <c r="LBJ321" s="1"/>
      <c r="LBK321" s="1"/>
      <c r="LBL321" s="1"/>
      <c r="LBM321" s="1"/>
      <c r="LBN321" s="1"/>
      <c r="LBO321" s="1"/>
      <c r="LBP321" s="1"/>
      <c r="LBQ321" s="1"/>
      <c r="LBR321" s="1"/>
      <c r="LBS321" s="1"/>
      <c r="LBT321" s="1"/>
      <c r="LBU321" s="1"/>
      <c r="LBV321" s="1"/>
      <c r="LBW321" s="1"/>
      <c r="LBX321" s="1"/>
      <c r="LBY321" s="1"/>
      <c r="LBZ321" s="1"/>
      <c r="LCA321" s="1"/>
      <c r="LCB321" s="1"/>
      <c r="LCC321" s="1"/>
      <c r="LCD321" s="1"/>
      <c r="LCE321" s="1"/>
      <c r="LCF321" s="1"/>
      <c r="LCG321" s="1"/>
      <c r="LCH321" s="1"/>
      <c r="LCI321" s="1"/>
      <c r="LCJ321" s="1"/>
      <c r="LCK321" s="1"/>
      <c r="LCL321" s="1"/>
      <c r="LCM321" s="1"/>
      <c r="LCN321" s="1"/>
      <c r="LCO321" s="1"/>
      <c r="LCP321" s="1"/>
      <c r="LCQ321" s="1"/>
      <c r="LCR321" s="1"/>
      <c r="LCS321" s="1"/>
      <c r="LCT321" s="1"/>
      <c r="LCU321" s="1"/>
      <c r="LCV321" s="1"/>
      <c r="LCW321" s="1"/>
      <c r="LCX321" s="1"/>
      <c r="LCY321" s="1"/>
      <c r="LCZ321" s="1"/>
      <c r="LDA321" s="1"/>
      <c r="LDB321" s="1"/>
      <c r="LDC321" s="1"/>
      <c r="LDD321" s="1"/>
      <c r="LDE321" s="1"/>
      <c r="LDF321" s="1"/>
      <c r="LDG321" s="1"/>
      <c r="LDH321" s="1"/>
      <c r="LDI321" s="1"/>
      <c r="LDJ321" s="1"/>
      <c r="LDK321" s="1"/>
      <c r="LDL321" s="1"/>
      <c r="LDM321" s="1"/>
      <c r="LDN321" s="1"/>
      <c r="LDO321" s="1"/>
      <c r="LDP321" s="1"/>
      <c r="LDQ321" s="1"/>
      <c r="LDR321" s="1"/>
      <c r="LDS321" s="1"/>
      <c r="LDT321" s="1"/>
      <c r="LDU321" s="1"/>
      <c r="LDV321" s="1"/>
      <c r="LDW321" s="1"/>
      <c r="LDX321" s="1"/>
      <c r="LDY321" s="1"/>
      <c r="LDZ321" s="1"/>
      <c r="LEA321" s="1"/>
      <c r="LEB321" s="1"/>
      <c r="LEC321" s="1"/>
      <c r="LED321" s="1"/>
      <c r="LEE321" s="1"/>
      <c r="LEF321" s="1"/>
      <c r="LEG321" s="1"/>
      <c r="LEH321" s="1"/>
      <c r="LEI321" s="1"/>
      <c r="LEJ321" s="1"/>
      <c r="LEK321" s="1"/>
      <c r="LEL321" s="1"/>
      <c r="LEM321" s="1"/>
      <c r="LEN321" s="1"/>
      <c r="LEO321" s="1"/>
      <c r="LEP321" s="1"/>
      <c r="LEQ321" s="1"/>
      <c r="LER321" s="1"/>
      <c r="LES321" s="1"/>
      <c r="LET321" s="1"/>
      <c r="LEU321" s="1"/>
      <c r="LEV321" s="1"/>
      <c r="LEW321" s="1"/>
      <c r="LEX321" s="1"/>
      <c r="LEY321" s="1"/>
      <c r="LEZ321" s="1"/>
      <c r="LFA321" s="1"/>
      <c r="LFB321" s="1"/>
      <c r="LFC321" s="1"/>
      <c r="LFD321" s="1"/>
      <c r="LFE321" s="1"/>
      <c r="LFF321" s="1"/>
      <c r="LFG321" s="1"/>
      <c r="LFH321" s="1"/>
      <c r="LFI321" s="1"/>
      <c r="LFJ321" s="1"/>
      <c r="LFK321" s="1"/>
      <c r="LFL321" s="1"/>
      <c r="LFM321" s="1"/>
      <c r="LFN321" s="1"/>
      <c r="LFO321" s="1"/>
      <c r="LFP321" s="1"/>
      <c r="LFQ321" s="1"/>
      <c r="LFR321" s="1"/>
      <c r="LFS321" s="1"/>
      <c r="LFT321" s="1"/>
      <c r="LFU321" s="1"/>
      <c r="LFV321" s="1"/>
      <c r="LFW321" s="1"/>
      <c r="LFX321" s="1"/>
      <c r="LFY321" s="1"/>
      <c r="LFZ321" s="1"/>
      <c r="LGA321" s="1"/>
      <c r="LGB321" s="1"/>
      <c r="LGC321" s="1"/>
      <c r="LGD321" s="1"/>
      <c r="LGE321" s="1"/>
      <c r="LGF321" s="1"/>
      <c r="LGG321" s="1"/>
      <c r="LGH321" s="1"/>
      <c r="LGI321" s="1"/>
      <c r="LGJ321" s="1"/>
      <c r="LGK321" s="1"/>
      <c r="LGL321" s="1"/>
      <c r="LGM321" s="1"/>
      <c r="LGN321" s="1"/>
      <c r="LGO321" s="1"/>
      <c r="LGP321" s="1"/>
      <c r="LGQ321" s="1"/>
      <c r="LGR321" s="1"/>
      <c r="LGS321" s="1"/>
      <c r="LGT321" s="1"/>
      <c r="LGU321" s="1"/>
      <c r="LGV321" s="1"/>
      <c r="LGW321" s="1"/>
      <c r="LGX321" s="1"/>
      <c r="LGY321" s="1"/>
      <c r="LGZ321" s="1"/>
      <c r="LHA321" s="1"/>
      <c r="LHB321" s="1"/>
      <c r="LHC321" s="1"/>
      <c r="LHD321" s="1"/>
      <c r="LHE321" s="1"/>
      <c r="LHF321" s="1"/>
      <c r="LHG321" s="1"/>
      <c r="LHH321" s="1"/>
      <c r="LHI321" s="1"/>
      <c r="LHJ321" s="1"/>
      <c r="LHK321" s="1"/>
      <c r="LHL321" s="1"/>
      <c r="LHM321" s="1"/>
      <c r="LHN321" s="1"/>
      <c r="LHO321" s="1"/>
      <c r="LHP321" s="1"/>
      <c r="LHQ321" s="1"/>
      <c r="LHR321" s="1"/>
      <c r="LHS321" s="1"/>
      <c r="LHT321" s="1"/>
      <c r="LHU321" s="1"/>
      <c r="LHV321" s="1"/>
      <c r="LHW321" s="1"/>
      <c r="LHX321" s="1"/>
      <c r="LHY321" s="1"/>
      <c r="LHZ321" s="1"/>
      <c r="LIA321" s="1"/>
      <c r="LIB321" s="1"/>
      <c r="LIC321" s="1"/>
      <c r="LID321" s="1"/>
      <c r="LIE321" s="1"/>
      <c r="LIF321" s="1"/>
      <c r="LIG321" s="1"/>
      <c r="LIH321" s="1"/>
      <c r="LII321" s="1"/>
      <c r="LIJ321" s="1"/>
      <c r="LIK321" s="1"/>
      <c r="LIL321" s="1"/>
      <c r="LIM321" s="1"/>
      <c r="LIN321" s="1"/>
      <c r="LIO321" s="1"/>
      <c r="LIP321" s="1"/>
      <c r="LIQ321" s="1"/>
      <c r="LIR321" s="1"/>
      <c r="LIS321" s="1"/>
      <c r="LIT321" s="1"/>
      <c r="LIU321" s="1"/>
      <c r="LIV321" s="1"/>
      <c r="LIW321" s="1"/>
      <c r="LIX321" s="1"/>
      <c r="LIY321" s="1"/>
      <c r="LIZ321" s="1"/>
      <c r="LJA321" s="1"/>
      <c r="LJB321" s="1"/>
      <c r="LJC321" s="1"/>
      <c r="LJD321" s="1"/>
      <c r="LJE321" s="1"/>
      <c r="LJF321" s="1"/>
      <c r="LJG321" s="1"/>
      <c r="LJH321" s="1"/>
      <c r="LJI321" s="1"/>
      <c r="LJJ321" s="1"/>
      <c r="LJK321" s="1"/>
      <c r="LJL321" s="1"/>
      <c r="LJM321" s="1"/>
      <c r="LJN321" s="1"/>
      <c r="LJO321" s="1"/>
      <c r="LJP321" s="1"/>
      <c r="LJQ321" s="1"/>
      <c r="LJR321" s="1"/>
      <c r="LJS321" s="1"/>
      <c r="LJT321" s="1"/>
      <c r="LJU321" s="1"/>
      <c r="LJV321" s="1"/>
      <c r="LJW321" s="1"/>
      <c r="LJX321" s="1"/>
      <c r="LJY321" s="1"/>
      <c r="LJZ321" s="1"/>
      <c r="LKA321" s="1"/>
      <c r="LKB321" s="1"/>
      <c r="LKC321" s="1"/>
      <c r="LKD321" s="1"/>
      <c r="LKE321" s="1"/>
      <c r="LKF321" s="1"/>
      <c r="LKG321" s="1"/>
      <c r="LKH321" s="1"/>
      <c r="LKI321" s="1"/>
      <c r="LKJ321" s="1"/>
      <c r="LKK321" s="1"/>
      <c r="LKL321" s="1"/>
      <c r="LKM321" s="1"/>
      <c r="LKN321" s="1"/>
      <c r="LKO321" s="1"/>
      <c r="LKP321" s="1"/>
      <c r="LKQ321" s="1"/>
      <c r="LKR321" s="1"/>
      <c r="LKS321" s="1"/>
      <c r="LKT321" s="1"/>
      <c r="LKU321" s="1"/>
      <c r="LKV321" s="1"/>
      <c r="LKW321" s="1"/>
      <c r="LKX321" s="1"/>
      <c r="LKY321" s="1"/>
      <c r="LKZ321" s="1"/>
      <c r="LLA321" s="1"/>
      <c r="LLB321" s="1"/>
      <c r="LLC321" s="1"/>
      <c r="LLD321" s="1"/>
      <c r="LLE321" s="1"/>
      <c r="LLF321" s="1"/>
      <c r="LLG321" s="1"/>
      <c r="LLH321" s="1"/>
      <c r="LLI321" s="1"/>
      <c r="LLJ321" s="1"/>
      <c r="LLK321" s="1"/>
      <c r="LLL321" s="1"/>
      <c r="LLM321" s="1"/>
      <c r="LLN321" s="1"/>
      <c r="LLO321" s="1"/>
      <c r="LLP321" s="1"/>
      <c r="LLQ321" s="1"/>
      <c r="LLR321" s="1"/>
      <c r="LLS321" s="1"/>
      <c r="LLT321" s="1"/>
      <c r="LLU321" s="1"/>
      <c r="LLV321" s="1"/>
      <c r="LLW321" s="1"/>
      <c r="LLX321" s="1"/>
      <c r="LLY321" s="1"/>
      <c r="LLZ321" s="1"/>
      <c r="LMA321" s="1"/>
      <c r="LMB321" s="1"/>
      <c r="LMC321" s="1"/>
      <c r="LMD321" s="1"/>
      <c r="LME321" s="1"/>
      <c r="LMF321" s="1"/>
      <c r="LMG321" s="1"/>
      <c r="LMH321" s="1"/>
      <c r="LMI321" s="1"/>
      <c r="LMJ321" s="1"/>
      <c r="LMK321" s="1"/>
      <c r="LML321" s="1"/>
      <c r="LMM321" s="1"/>
      <c r="LMN321" s="1"/>
      <c r="LMO321" s="1"/>
      <c r="LMP321" s="1"/>
      <c r="LMQ321" s="1"/>
      <c r="LMR321" s="1"/>
      <c r="LMS321" s="1"/>
      <c r="LMT321" s="1"/>
      <c r="LMU321" s="1"/>
      <c r="LMV321" s="1"/>
      <c r="LMW321" s="1"/>
      <c r="LMX321" s="1"/>
      <c r="LMY321" s="1"/>
      <c r="LMZ321" s="1"/>
      <c r="LNA321" s="1"/>
      <c r="LNB321" s="1"/>
      <c r="LNC321" s="1"/>
      <c r="LND321" s="1"/>
      <c r="LNE321" s="1"/>
      <c r="LNF321" s="1"/>
      <c r="LNG321" s="1"/>
      <c r="LNH321" s="1"/>
      <c r="LNI321" s="1"/>
      <c r="LNJ321" s="1"/>
      <c r="LNK321" s="1"/>
      <c r="LNL321" s="1"/>
      <c r="LNM321" s="1"/>
      <c r="LNN321" s="1"/>
      <c r="LNO321" s="1"/>
      <c r="LNP321" s="1"/>
      <c r="LNQ321" s="1"/>
      <c r="LNR321" s="1"/>
      <c r="LNS321" s="1"/>
      <c r="LNT321" s="1"/>
      <c r="LNU321" s="1"/>
      <c r="LNV321" s="1"/>
      <c r="LNW321" s="1"/>
      <c r="LNX321" s="1"/>
      <c r="LNY321" s="1"/>
      <c r="LNZ321" s="1"/>
      <c r="LOA321" s="1"/>
      <c r="LOB321" s="1"/>
      <c r="LOC321" s="1"/>
      <c r="LOD321" s="1"/>
      <c r="LOE321" s="1"/>
      <c r="LOF321" s="1"/>
      <c r="LOG321" s="1"/>
      <c r="LOH321" s="1"/>
      <c r="LOI321" s="1"/>
      <c r="LOJ321" s="1"/>
      <c r="LOK321" s="1"/>
      <c r="LOL321" s="1"/>
      <c r="LOM321" s="1"/>
      <c r="LON321" s="1"/>
      <c r="LOO321" s="1"/>
      <c r="LOP321" s="1"/>
      <c r="LOQ321" s="1"/>
      <c r="LOR321" s="1"/>
      <c r="LOS321" s="1"/>
      <c r="LOT321" s="1"/>
      <c r="LOU321" s="1"/>
      <c r="LOV321" s="1"/>
      <c r="LOW321" s="1"/>
      <c r="LOX321" s="1"/>
      <c r="LOY321" s="1"/>
      <c r="LOZ321" s="1"/>
      <c r="LPA321" s="1"/>
      <c r="LPB321" s="1"/>
      <c r="LPC321" s="1"/>
      <c r="LPD321" s="1"/>
      <c r="LPE321" s="1"/>
      <c r="LPF321" s="1"/>
      <c r="LPG321" s="1"/>
      <c r="LPH321" s="1"/>
      <c r="LPI321" s="1"/>
      <c r="LPJ321" s="1"/>
      <c r="LPK321" s="1"/>
      <c r="LPL321" s="1"/>
      <c r="LPM321" s="1"/>
      <c r="LPN321" s="1"/>
      <c r="LPO321" s="1"/>
      <c r="LPP321" s="1"/>
      <c r="LPQ321" s="1"/>
      <c r="LPR321" s="1"/>
      <c r="LPS321" s="1"/>
      <c r="LPT321" s="1"/>
      <c r="LPU321" s="1"/>
      <c r="LPV321" s="1"/>
      <c r="LPW321" s="1"/>
      <c r="LPX321" s="1"/>
      <c r="LPY321" s="1"/>
      <c r="LPZ321" s="1"/>
      <c r="LQA321" s="1"/>
      <c r="LQB321" s="1"/>
      <c r="LQC321" s="1"/>
      <c r="LQD321" s="1"/>
      <c r="LQE321" s="1"/>
      <c r="LQF321" s="1"/>
      <c r="LQG321" s="1"/>
      <c r="LQH321" s="1"/>
      <c r="LQI321" s="1"/>
      <c r="LQJ321" s="1"/>
      <c r="LQK321" s="1"/>
      <c r="LQL321" s="1"/>
      <c r="LQM321" s="1"/>
      <c r="LQN321" s="1"/>
      <c r="LQO321" s="1"/>
      <c r="LQP321" s="1"/>
      <c r="LQQ321" s="1"/>
      <c r="LQR321" s="1"/>
      <c r="LQS321" s="1"/>
      <c r="LQT321" s="1"/>
      <c r="LQU321" s="1"/>
      <c r="LQV321" s="1"/>
      <c r="LQW321" s="1"/>
      <c r="LQX321" s="1"/>
      <c r="LQY321" s="1"/>
      <c r="LQZ321" s="1"/>
      <c r="LRA321" s="1"/>
      <c r="LRB321" s="1"/>
      <c r="LRC321" s="1"/>
      <c r="LRD321" s="1"/>
      <c r="LRE321" s="1"/>
      <c r="LRF321" s="1"/>
      <c r="LRG321" s="1"/>
      <c r="LRH321" s="1"/>
      <c r="LRI321" s="1"/>
      <c r="LRJ321" s="1"/>
      <c r="LRK321" s="1"/>
      <c r="LRL321" s="1"/>
      <c r="LRM321" s="1"/>
      <c r="LRN321" s="1"/>
      <c r="LRO321" s="1"/>
      <c r="LRP321" s="1"/>
      <c r="LRQ321" s="1"/>
      <c r="LRR321" s="1"/>
      <c r="LRS321" s="1"/>
      <c r="LRT321" s="1"/>
      <c r="LRU321" s="1"/>
      <c r="LRV321" s="1"/>
      <c r="LRW321" s="1"/>
      <c r="LRX321" s="1"/>
      <c r="LRY321" s="1"/>
      <c r="LRZ321" s="1"/>
      <c r="LSA321" s="1"/>
      <c r="LSB321" s="1"/>
      <c r="LSC321" s="1"/>
      <c r="LSD321" s="1"/>
      <c r="LSE321" s="1"/>
      <c r="LSF321" s="1"/>
      <c r="LSG321" s="1"/>
      <c r="LSH321" s="1"/>
      <c r="LSI321" s="1"/>
      <c r="LSJ321" s="1"/>
      <c r="LSK321" s="1"/>
      <c r="LSL321" s="1"/>
      <c r="LSM321" s="1"/>
      <c r="LSN321" s="1"/>
      <c r="LSO321" s="1"/>
      <c r="LSP321" s="1"/>
      <c r="LSQ321" s="1"/>
      <c r="LSR321" s="1"/>
      <c r="LSS321" s="1"/>
      <c r="LST321" s="1"/>
      <c r="LSU321" s="1"/>
      <c r="LSV321" s="1"/>
      <c r="LSW321" s="1"/>
      <c r="LSX321" s="1"/>
      <c r="LSY321" s="1"/>
      <c r="LSZ321" s="1"/>
      <c r="LTA321" s="1"/>
      <c r="LTB321" s="1"/>
      <c r="LTC321" s="1"/>
      <c r="LTD321" s="1"/>
      <c r="LTE321" s="1"/>
      <c r="LTF321" s="1"/>
      <c r="LTG321" s="1"/>
      <c r="LTH321" s="1"/>
      <c r="LTI321" s="1"/>
      <c r="LTJ321" s="1"/>
      <c r="LTK321" s="1"/>
      <c r="LTL321" s="1"/>
      <c r="LTM321" s="1"/>
      <c r="LTN321" s="1"/>
      <c r="LTO321" s="1"/>
      <c r="LTP321" s="1"/>
      <c r="LTQ321" s="1"/>
      <c r="LTR321" s="1"/>
      <c r="LTS321" s="1"/>
      <c r="LTT321" s="1"/>
      <c r="LTU321" s="1"/>
      <c r="LTV321" s="1"/>
      <c r="LTW321" s="1"/>
      <c r="LTX321" s="1"/>
      <c r="LTY321" s="1"/>
      <c r="LTZ321" s="1"/>
      <c r="LUA321" s="1"/>
      <c r="LUB321" s="1"/>
      <c r="LUC321" s="1"/>
      <c r="LUD321" s="1"/>
      <c r="LUE321" s="1"/>
      <c r="LUF321" s="1"/>
      <c r="LUG321" s="1"/>
      <c r="LUH321" s="1"/>
      <c r="LUI321" s="1"/>
      <c r="LUJ321" s="1"/>
      <c r="LUK321" s="1"/>
      <c r="LUL321" s="1"/>
      <c r="LUM321" s="1"/>
      <c r="LUN321" s="1"/>
      <c r="LUO321" s="1"/>
      <c r="LUP321" s="1"/>
      <c r="LUQ321" s="1"/>
      <c r="LUR321" s="1"/>
      <c r="LUS321" s="1"/>
      <c r="LUT321" s="1"/>
      <c r="LUU321" s="1"/>
      <c r="LUV321" s="1"/>
      <c r="LUW321" s="1"/>
      <c r="LUX321" s="1"/>
      <c r="LUY321" s="1"/>
      <c r="LUZ321" s="1"/>
      <c r="LVA321" s="1"/>
      <c r="LVB321" s="1"/>
      <c r="LVC321" s="1"/>
      <c r="LVD321" s="1"/>
      <c r="LVE321" s="1"/>
      <c r="LVF321" s="1"/>
      <c r="LVG321" s="1"/>
      <c r="LVH321" s="1"/>
      <c r="LVI321" s="1"/>
      <c r="LVJ321" s="1"/>
      <c r="LVK321" s="1"/>
      <c r="LVL321" s="1"/>
      <c r="LVM321" s="1"/>
      <c r="LVN321" s="1"/>
      <c r="LVO321" s="1"/>
      <c r="LVP321" s="1"/>
      <c r="LVQ321" s="1"/>
      <c r="LVR321" s="1"/>
      <c r="LVS321" s="1"/>
      <c r="LVT321" s="1"/>
      <c r="LVU321" s="1"/>
      <c r="LVV321" s="1"/>
      <c r="LVW321" s="1"/>
      <c r="LVX321" s="1"/>
      <c r="LVY321" s="1"/>
      <c r="LVZ321" s="1"/>
      <c r="LWA321" s="1"/>
      <c r="LWB321" s="1"/>
      <c r="LWC321" s="1"/>
      <c r="LWD321" s="1"/>
      <c r="LWE321" s="1"/>
      <c r="LWF321" s="1"/>
      <c r="LWG321" s="1"/>
      <c r="LWH321" s="1"/>
      <c r="LWI321" s="1"/>
      <c r="LWJ321" s="1"/>
      <c r="LWK321" s="1"/>
      <c r="LWL321" s="1"/>
      <c r="LWM321" s="1"/>
      <c r="LWN321" s="1"/>
      <c r="LWO321" s="1"/>
      <c r="LWP321" s="1"/>
      <c r="LWQ321" s="1"/>
      <c r="LWR321" s="1"/>
      <c r="LWS321" s="1"/>
      <c r="LWT321" s="1"/>
      <c r="LWU321" s="1"/>
      <c r="LWV321" s="1"/>
      <c r="LWW321" s="1"/>
      <c r="LWX321" s="1"/>
      <c r="LWY321" s="1"/>
      <c r="LWZ321" s="1"/>
      <c r="LXA321" s="1"/>
      <c r="LXB321" s="1"/>
      <c r="LXC321" s="1"/>
      <c r="LXD321" s="1"/>
      <c r="LXE321" s="1"/>
      <c r="LXF321" s="1"/>
      <c r="LXG321" s="1"/>
      <c r="LXH321" s="1"/>
      <c r="LXI321" s="1"/>
      <c r="LXJ321" s="1"/>
      <c r="LXK321" s="1"/>
      <c r="LXL321" s="1"/>
      <c r="LXM321" s="1"/>
      <c r="LXN321" s="1"/>
      <c r="LXO321" s="1"/>
      <c r="LXP321" s="1"/>
      <c r="LXQ321" s="1"/>
      <c r="LXR321" s="1"/>
      <c r="LXS321" s="1"/>
      <c r="LXT321" s="1"/>
      <c r="LXU321" s="1"/>
      <c r="LXV321" s="1"/>
      <c r="LXW321" s="1"/>
      <c r="LXX321" s="1"/>
      <c r="LXY321" s="1"/>
      <c r="LXZ321" s="1"/>
      <c r="LYA321" s="1"/>
      <c r="LYB321" s="1"/>
      <c r="LYC321" s="1"/>
      <c r="LYD321" s="1"/>
      <c r="LYE321" s="1"/>
      <c r="LYF321" s="1"/>
      <c r="LYG321" s="1"/>
      <c r="LYH321" s="1"/>
      <c r="LYI321" s="1"/>
      <c r="LYJ321" s="1"/>
      <c r="LYK321" s="1"/>
      <c r="LYL321" s="1"/>
      <c r="LYM321" s="1"/>
      <c r="LYN321" s="1"/>
      <c r="LYO321" s="1"/>
      <c r="LYP321" s="1"/>
      <c r="LYQ321" s="1"/>
      <c r="LYR321" s="1"/>
      <c r="LYS321" s="1"/>
      <c r="LYT321" s="1"/>
      <c r="LYU321" s="1"/>
      <c r="LYV321" s="1"/>
      <c r="LYW321" s="1"/>
      <c r="LYX321" s="1"/>
      <c r="LYY321" s="1"/>
      <c r="LYZ321" s="1"/>
      <c r="LZA321" s="1"/>
      <c r="LZB321" s="1"/>
      <c r="LZC321" s="1"/>
      <c r="LZD321" s="1"/>
      <c r="LZE321" s="1"/>
      <c r="LZF321" s="1"/>
      <c r="LZG321" s="1"/>
      <c r="LZH321" s="1"/>
      <c r="LZI321" s="1"/>
      <c r="LZJ321" s="1"/>
      <c r="LZK321" s="1"/>
      <c r="LZL321" s="1"/>
      <c r="LZM321" s="1"/>
      <c r="LZN321" s="1"/>
      <c r="LZO321" s="1"/>
      <c r="LZP321" s="1"/>
      <c r="LZQ321" s="1"/>
      <c r="LZR321" s="1"/>
      <c r="LZS321" s="1"/>
      <c r="LZT321" s="1"/>
      <c r="LZU321" s="1"/>
      <c r="LZV321" s="1"/>
      <c r="LZW321" s="1"/>
      <c r="LZX321" s="1"/>
      <c r="LZY321" s="1"/>
      <c r="LZZ321" s="1"/>
      <c r="MAA321" s="1"/>
      <c r="MAB321" s="1"/>
      <c r="MAC321" s="1"/>
      <c r="MAD321" s="1"/>
      <c r="MAE321" s="1"/>
      <c r="MAF321" s="1"/>
      <c r="MAG321" s="1"/>
      <c r="MAH321" s="1"/>
      <c r="MAI321" s="1"/>
      <c r="MAJ321" s="1"/>
      <c r="MAK321" s="1"/>
      <c r="MAL321" s="1"/>
      <c r="MAM321" s="1"/>
      <c r="MAN321" s="1"/>
      <c r="MAO321" s="1"/>
      <c r="MAP321" s="1"/>
      <c r="MAQ321" s="1"/>
      <c r="MAR321" s="1"/>
      <c r="MAS321" s="1"/>
      <c r="MAT321" s="1"/>
      <c r="MAU321" s="1"/>
      <c r="MAV321" s="1"/>
      <c r="MAW321" s="1"/>
      <c r="MAX321" s="1"/>
      <c r="MAY321" s="1"/>
      <c r="MAZ321" s="1"/>
      <c r="MBA321" s="1"/>
      <c r="MBB321" s="1"/>
      <c r="MBC321" s="1"/>
      <c r="MBD321" s="1"/>
      <c r="MBE321" s="1"/>
      <c r="MBF321" s="1"/>
      <c r="MBG321" s="1"/>
      <c r="MBH321" s="1"/>
      <c r="MBI321" s="1"/>
      <c r="MBJ321" s="1"/>
      <c r="MBK321" s="1"/>
      <c r="MBL321" s="1"/>
      <c r="MBM321" s="1"/>
      <c r="MBN321" s="1"/>
      <c r="MBO321" s="1"/>
      <c r="MBP321" s="1"/>
      <c r="MBQ321" s="1"/>
      <c r="MBR321" s="1"/>
      <c r="MBS321" s="1"/>
      <c r="MBT321" s="1"/>
      <c r="MBU321" s="1"/>
      <c r="MBV321" s="1"/>
      <c r="MBW321" s="1"/>
      <c r="MBX321" s="1"/>
      <c r="MBY321" s="1"/>
      <c r="MBZ321" s="1"/>
      <c r="MCA321" s="1"/>
      <c r="MCB321" s="1"/>
      <c r="MCC321" s="1"/>
      <c r="MCD321" s="1"/>
      <c r="MCE321" s="1"/>
      <c r="MCF321" s="1"/>
      <c r="MCG321" s="1"/>
      <c r="MCH321" s="1"/>
      <c r="MCI321" s="1"/>
      <c r="MCJ321" s="1"/>
      <c r="MCK321" s="1"/>
      <c r="MCL321" s="1"/>
      <c r="MCM321" s="1"/>
      <c r="MCN321" s="1"/>
      <c r="MCO321" s="1"/>
      <c r="MCP321" s="1"/>
      <c r="MCQ321" s="1"/>
      <c r="MCR321" s="1"/>
      <c r="MCS321" s="1"/>
      <c r="MCT321" s="1"/>
      <c r="MCU321" s="1"/>
      <c r="MCV321" s="1"/>
      <c r="MCW321" s="1"/>
      <c r="MCX321" s="1"/>
      <c r="MCY321" s="1"/>
      <c r="MCZ321" s="1"/>
      <c r="MDA321" s="1"/>
      <c r="MDB321" s="1"/>
      <c r="MDC321" s="1"/>
      <c r="MDD321" s="1"/>
      <c r="MDE321" s="1"/>
      <c r="MDF321" s="1"/>
      <c r="MDG321" s="1"/>
      <c r="MDH321" s="1"/>
      <c r="MDI321" s="1"/>
      <c r="MDJ321" s="1"/>
      <c r="MDK321" s="1"/>
      <c r="MDL321" s="1"/>
      <c r="MDM321" s="1"/>
      <c r="MDN321" s="1"/>
      <c r="MDO321" s="1"/>
      <c r="MDP321" s="1"/>
      <c r="MDQ321" s="1"/>
      <c r="MDR321" s="1"/>
      <c r="MDS321" s="1"/>
      <c r="MDT321" s="1"/>
      <c r="MDU321" s="1"/>
      <c r="MDV321" s="1"/>
      <c r="MDW321" s="1"/>
      <c r="MDX321" s="1"/>
      <c r="MDY321" s="1"/>
      <c r="MDZ321" s="1"/>
      <c r="MEA321" s="1"/>
      <c r="MEB321" s="1"/>
      <c r="MEC321" s="1"/>
      <c r="MED321" s="1"/>
      <c r="MEE321" s="1"/>
      <c r="MEF321" s="1"/>
      <c r="MEG321" s="1"/>
      <c r="MEH321" s="1"/>
      <c r="MEI321" s="1"/>
      <c r="MEJ321" s="1"/>
      <c r="MEK321" s="1"/>
      <c r="MEL321" s="1"/>
      <c r="MEM321" s="1"/>
      <c r="MEN321" s="1"/>
      <c r="MEO321" s="1"/>
      <c r="MEP321" s="1"/>
      <c r="MEQ321" s="1"/>
      <c r="MER321" s="1"/>
      <c r="MES321" s="1"/>
      <c r="MET321" s="1"/>
      <c r="MEU321" s="1"/>
      <c r="MEV321" s="1"/>
      <c r="MEW321" s="1"/>
      <c r="MEX321" s="1"/>
      <c r="MEY321" s="1"/>
      <c r="MEZ321" s="1"/>
      <c r="MFA321" s="1"/>
      <c r="MFB321" s="1"/>
      <c r="MFC321" s="1"/>
      <c r="MFD321" s="1"/>
      <c r="MFE321" s="1"/>
      <c r="MFF321" s="1"/>
      <c r="MFG321" s="1"/>
      <c r="MFH321" s="1"/>
      <c r="MFI321" s="1"/>
      <c r="MFJ321" s="1"/>
      <c r="MFK321" s="1"/>
      <c r="MFL321" s="1"/>
      <c r="MFM321" s="1"/>
      <c r="MFN321" s="1"/>
      <c r="MFO321" s="1"/>
      <c r="MFP321" s="1"/>
      <c r="MFQ321" s="1"/>
      <c r="MFR321" s="1"/>
      <c r="MFS321" s="1"/>
      <c r="MFT321" s="1"/>
      <c r="MFU321" s="1"/>
      <c r="MFV321" s="1"/>
      <c r="MFW321" s="1"/>
      <c r="MFX321" s="1"/>
      <c r="MFY321" s="1"/>
      <c r="MFZ321" s="1"/>
      <c r="MGA321" s="1"/>
      <c r="MGB321" s="1"/>
      <c r="MGC321" s="1"/>
      <c r="MGD321" s="1"/>
      <c r="MGE321" s="1"/>
      <c r="MGF321" s="1"/>
      <c r="MGG321" s="1"/>
      <c r="MGH321" s="1"/>
      <c r="MGI321" s="1"/>
      <c r="MGJ321" s="1"/>
      <c r="MGK321" s="1"/>
      <c r="MGL321" s="1"/>
      <c r="MGM321" s="1"/>
      <c r="MGN321" s="1"/>
      <c r="MGO321" s="1"/>
      <c r="MGP321" s="1"/>
      <c r="MGQ321" s="1"/>
      <c r="MGR321" s="1"/>
      <c r="MGS321" s="1"/>
      <c r="MGT321" s="1"/>
      <c r="MGU321" s="1"/>
      <c r="MGV321" s="1"/>
      <c r="MGW321" s="1"/>
      <c r="MGX321" s="1"/>
      <c r="MGY321" s="1"/>
      <c r="MGZ321" s="1"/>
      <c r="MHA321" s="1"/>
      <c r="MHB321" s="1"/>
      <c r="MHC321" s="1"/>
      <c r="MHD321" s="1"/>
      <c r="MHE321" s="1"/>
      <c r="MHF321" s="1"/>
      <c r="MHG321" s="1"/>
      <c r="MHH321" s="1"/>
      <c r="MHI321" s="1"/>
      <c r="MHJ321" s="1"/>
      <c r="MHK321" s="1"/>
      <c r="MHL321" s="1"/>
      <c r="MHM321" s="1"/>
      <c r="MHN321" s="1"/>
      <c r="MHO321" s="1"/>
      <c r="MHP321" s="1"/>
      <c r="MHQ321" s="1"/>
      <c r="MHR321" s="1"/>
      <c r="MHS321" s="1"/>
      <c r="MHT321" s="1"/>
      <c r="MHU321" s="1"/>
      <c r="MHV321" s="1"/>
      <c r="MHW321" s="1"/>
      <c r="MHX321" s="1"/>
      <c r="MHY321" s="1"/>
      <c r="MHZ321" s="1"/>
      <c r="MIA321" s="1"/>
      <c r="MIB321" s="1"/>
      <c r="MIC321" s="1"/>
      <c r="MID321" s="1"/>
      <c r="MIE321" s="1"/>
      <c r="MIF321" s="1"/>
      <c r="MIG321" s="1"/>
      <c r="MIH321" s="1"/>
      <c r="MII321" s="1"/>
      <c r="MIJ321" s="1"/>
      <c r="MIK321" s="1"/>
      <c r="MIL321" s="1"/>
      <c r="MIM321" s="1"/>
      <c r="MIN321" s="1"/>
      <c r="MIO321" s="1"/>
      <c r="MIP321" s="1"/>
      <c r="MIQ321" s="1"/>
      <c r="MIR321" s="1"/>
      <c r="MIS321" s="1"/>
      <c r="MIT321" s="1"/>
      <c r="MIU321" s="1"/>
      <c r="MIV321" s="1"/>
      <c r="MIW321" s="1"/>
      <c r="MIX321" s="1"/>
      <c r="MIY321" s="1"/>
      <c r="MIZ321" s="1"/>
      <c r="MJA321" s="1"/>
      <c r="MJB321" s="1"/>
      <c r="MJC321" s="1"/>
      <c r="MJD321" s="1"/>
      <c r="MJE321" s="1"/>
      <c r="MJF321" s="1"/>
      <c r="MJG321" s="1"/>
      <c r="MJH321" s="1"/>
      <c r="MJI321" s="1"/>
      <c r="MJJ321" s="1"/>
      <c r="MJK321" s="1"/>
      <c r="MJL321" s="1"/>
      <c r="MJM321" s="1"/>
      <c r="MJN321" s="1"/>
      <c r="MJO321" s="1"/>
      <c r="MJP321" s="1"/>
      <c r="MJQ321" s="1"/>
      <c r="MJR321" s="1"/>
      <c r="MJS321" s="1"/>
      <c r="MJT321" s="1"/>
      <c r="MJU321" s="1"/>
      <c r="MJV321" s="1"/>
      <c r="MJW321" s="1"/>
      <c r="MJX321" s="1"/>
      <c r="MJY321" s="1"/>
      <c r="MJZ321" s="1"/>
      <c r="MKA321" s="1"/>
      <c r="MKB321" s="1"/>
      <c r="MKC321" s="1"/>
      <c r="MKD321" s="1"/>
      <c r="MKE321" s="1"/>
      <c r="MKF321" s="1"/>
      <c r="MKG321" s="1"/>
      <c r="MKH321" s="1"/>
      <c r="MKI321" s="1"/>
      <c r="MKJ321" s="1"/>
      <c r="MKK321" s="1"/>
      <c r="MKL321" s="1"/>
      <c r="MKM321" s="1"/>
      <c r="MKN321" s="1"/>
      <c r="MKO321" s="1"/>
      <c r="MKP321" s="1"/>
      <c r="MKQ321" s="1"/>
      <c r="MKR321" s="1"/>
      <c r="MKS321" s="1"/>
      <c r="MKT321" s="1"/>
      <c r="MKU321" s="1"/>
      <c r="MKV321" s="1"/>
      <c r="MKW321" s="1"/>
      <c r="MKX321" s="1"/>
      <c r="MKY321" s="1"/>
      <c r="MKZ321" s="1"/>
      <c r="MLA321" s="1"/>
      <c r="MLB321" s="1"/>
      <c r="MLC321" s="1"/>
      <c r="MLD321" s="1"/>
      <c r="MLE321" s="1"/>
      <c r="MLF321" s="1"/>
      <c r="MLG321" s="1"/>
      <c r="MLH321" s="1"/>
      <c r="MLI321" s="1"/>
      <c r="MLJ321" s="1"/>
      <c r="MLK321" s="1"/>
      <c r="MLL321" s="1"/>
      <c r="MLM321" s="1"/>
      <c r="MLN321" s="1"/>
      <c r="MLO321" s="1"/>
      <c r="MLP321" s="1"/>
      <c r="MLQ321" s="1"/>
      <c r="MLR321" s="1"/>
      <c r="MLS321" s="1"/>
      <c r="MLT321" s="1"/>
      <c r="MLU321" s="1"/>
      <c r="MLV321" s="1"/>
      <c r="MLW321" s="1"/>
      <c r="MLX321" s="1"/>
      <c r="MLY321" s="1"/>
      <c r="MLZ321" s="1"/>
      <c r="MMA321" s="1"/>
      <c r="MMB321" s="1"/>
      <c r="MMC321" s="1"/>
      <c r="MMD321" s="1"/>
      <c r="MME321" s="1"/>
      <c r="MMF321" s="1"/>
      <c r="MMG321" s="1"/>
      <c r="MMH321" s="1"/>
      <c r="MMI321" s="1"/>
      <c r="MMJ321" s="1"/>
      <c r="MMK321" s="1"/>
      <c r="MML321" s="1"/>
      <c r="MMM321" s="1"/>
      <c r="MMN321" s="1"/>
      <c r="MMO321" s="1"/>
      <c r="MMP321" s="1"/>
      <c r="MMQ321" s="1"/>
      <c r="MMR321" s="1"/>
      <c r="MMS321" s="1"/>
      <c r="MMT321" s="1"/>
      <c r="MMU321" s="1"/>
      <c r="MMV321" s="1"/>
      <c r="MMW321" s="1"/>
      <c r="MMX321" s="1"/>
      <c r="MMY321" s="1"/>
      <c r="MMZ321" s="1"/>
      <c r="MNA321" s="1"/>
      <c r="MNB321" s="1"/>
      <c r="MNC321" s="1"/>
      <c r="MND321" s="1"/>
      <c r="MNE321" s="1"/>
      <c r="MNF321" s="1"/>
      <c r="MNG321" s="1"/>
      <c r="MNH321" s="1"/>
      <c r="MNI321" s="1"/>
      <c r="MNJ321" s="1"/>
      <c r="MNK321" s="1"/>
      <c r="MNL321" s="1"/>
      <c r="MNM321" s="1"/>
      <c r="MNN321" s="1"/>
      <c r="MNO321" s="1"/>
      <c r="MNP321" s="1"/>
      <c r="MNQ321" s="1"/>
      <c r="MNR321" s="1"/>
      <c r="MNS321" s="1"/>
      <c r="MNT321" s="1"/>
      <c r="MNU321" s="1"/>
      <c r="MNV321" s="1"/>
      <c r="MNW321" s="1"/>
      <c r="MNX321" s="1"/>
      <c r="MNY321" s="1"/>
      <c r="MNZ321" s="1"/>
      <c r="MOA321" s="1"/>
      <c r="MOB321" s="1"/>
      <c r="MOC321" s="1"/>
      <c r="MOD321" s="1"/>
      <c r="MOE321" s="1"/>
      <c r="MOF321" s="1"/>
      <c r="MOG321" s="1"/>
      <c r="MOH321" s="1"/>
      <c r="MOI321" s="1"/>
      <c r="MOJ321" s="1"/>
      <c r="MOK321" s="1"/>
      <c r="MOL321" s="1"/>
      <c r="MOM321" s="1"/>
      <c r="MON321" s="1"/>
      <c r="MOO321" s="1"/>
      <c r="MOP321" s="1"/>
      <c r="MOQ321" s="1"/>
      <c r="MOR321" s="1"/>
      <c r="MOS321" s="1"/>
      <c r="MOT321" s="1"/>
      <c r="MOU321" s="1"/>
      <c r="MOV321" s="1"/>
      <c r="MOW321" s="1"/>
      <c r="MOX321" s="1"/>
      <c r="MOY321" s="1"/>
      <c r="MOZ321" s="1"/>
      <c r="MPA321" s="1"/>
      <c r="MPB321" s="1"/>
      <c r="MPC321" s="1"/>
      <c r="MPD321" s="1"/>
      <c r="MPE321" s="1"/>
      <c r="MPF321" s="1"/>
      <c r="MPG321" s="1"/>
      <c r="MPH321" s="1"/>
      <c r="MPI321" s="1"/>
      <c r="MPJ321" s="1"/>
      <c r="MPK321" s="1"/>
      <c r="MPL321" s="1"/>
      <c r="MPM321" s="1"/>
      <c r="MPN321" s="1"/>
      <c r="MPO321" s="1"/>
      <c r="MPP321" s="1"/>
      <c r="MPQ321" s="1"/>
      <c r="MPR321" s="1"/>
      <c r="MPS321" s="1"/>
      <c r="MPT321" s="1"/>
      <c r="MPU321" s="1"/>
      <c r="MPV321" s="1"/>
      <c r="MPW321" s="1"/>
      <c r="MPX321" s="1"/>
      <c r="MPY321" s="1"/>
      <c r="MPZ321" s="1"/>
      <c r="MQA321" s="1"/>
      <c r="MQB321" s="1"/>
      <c r="MQC321" s="1"/>
      <c r="MQD321" s="1"/>
      <c r="MQE321" s="1"/>
      <c r="MQF321" s="1"/>
      <c r="MQG321" s="1"/>
      <c r="MQH321" s="1"/>
      <c r="MQI321" s="1"/>
      <c r="MQJ321" s="1"/>
      <c r="MQK321" s="1"/>
      <c r="MQL321" s="1"/>
      <c r="MQM321" s="1"/>
      <c r="MQN321" s="1"/>
      <c r="MQO321" s="1"/>
      <c r="MQP321" s="1"/>
      <c r="MQQ321" s="1"/>
      <c r="MQR321" s="1"/>
      <c r="MQS321" s="1"/>
      <c r="MQT321" s="1"/>
      <c r="MQU321" s="1"/>
      <c r="MQV321" s="1"/>
      <c r="MQW321" s="1"/>
      <c r="MQX321" s="1"/>
      <c r="MQY321" s="1"/>
      <c r="MQZ321" s="1"/>
      <c r="MRA321" s="1"/>
      <c r="MRB321" s="1"/>
      <c r="MRC321" s="1"/>
      <c r="MRD321" s="1"/>
      <c r="MRE321" s="1"/>
      <c r="MRF321" s="1"/>
      <c r="MRG321" s="1"/>
      <c r="MRH321" s="1"/>
      <c r="MRI321" s="1"/>
      <c r="MRJ321" s="1"/>
      <c r="MRK321" s="1"/>
      <c r="MRL321" s="1"/>
      <c r="MRM321" s="1"/>
      <c r="MRN321" s="1"/>
      <c r="MRO321" s="1"/>
      <c r="MRP321" s="1"/>
      <c r="MRQ321" s="1"/>
      <c r="MRR321" s="1"/>
      <c r="MRS321" s="1"/>
      <c r="MRT321" s="1"/>
      <c r="MRU321" s="1"/>
      <c r="MRV321" s="1"/>
      <c r="MRW321" s="1"/>
      <c r="MRX321" s="1"/>
      <c r="MRY321" s="1"/>
      <c r="MRZ321" s="1"/>
      <c r="MSA321" s="1"/>
      <c r="MSB321" s="1"/>
      <c r="MSC321" s="1"/>
      <c r="MSD321" s="1"/>
      <c r="MSE321" s="1"/>
      <c r="MSF321" s="1"/>
      <c r="MSG321" s="1"/>
      <c r="MSH321" s="1"/>
      <c r="MSI321" s="1"/>
      <c r="MSJ321" s="1"/>
      <c r="MSK321" s="1"/>
      <c r="MSL321" s="1"/>
      <c r="MSM321" s="1"/>
      <c r="MSN321" s="1"/>
      <c r="MSO321" s="1"/>
      <c r="MSP321" s="1"/>
      <c r="MSQ321" s="1"/>
      <c r="MSR321" s="1"/>
      <c r="MSS321" s="1"/>
      <c r="MST321" s="1"/>
      <c r="MSU321" s="1"/>
      <c r="MSV321" s="1"/>
      <c r="MSW321" s="1"/>
      <c r="MSX321" s="1"/>
      <c r="MSY321" s="1"/>
      <c r="MSZ321" s="1"/>
      <c r="MTA321" s="1"/>
      <c r="MTB321" s="1"/>
      <c r="MTC321" s="1"/>
      <c r="MTD321" s="1"/>
      <c r="MTE321" s="1"/>
      <c r="MTF321" s="1"/>
      <c r="MTG321" s="1"/>
      <c r="MTH321" s="1"/>
      <c r="MTI321" s="1"/>
      <c r="MTJ321" s="1"/>
      <c r="MTK321" s="1"/>
      <c r="MTL321" s="1"/>
      <c r="MTM321" s="1"/>
      <c r="MTN321" s="1"/>
      <c r="MTO321" s="1"/>
      <c r="MTP321" s="1"/>
      <c r="MTQ321" s="1"/>
      <c r="MTR321" s="1"/>
      <c r="MTS321" s="1"/>
      <c r="MTT321" s="1"/>
      <c r="MTU321" s="1"/>
      <c r="MTV321" s="1"/>
      <c r="MTW321" s="1"/>
      <c r="MTX321" s="1"/>
      <c r="MTY321" s="1"/>
      <c r="MTZ321" s="1"/>
      <c r="MUA321" s="1"/>
      <c r="MUB321" s="1"/>
      <c r="MUC321" s="1"/>
      <c r="MUD321" s="1"/>
      <c r="MUE321" s="1"/>
      <c r="MUF321" s="1"/>
      <c r="MUG321" s="1"/>
      <c r="MUH321" s="1"/>
      <c r="MUI321" s="1"/>
      <c r="MUJ321" s="1"/>
      <c r="MUK321" s="1"/>
      <c r="MUL321" s="1"/>
      <c r="MUM321" s="1"/>
      <c r="MUN321" s="1"/>
      <c r="MUO321" s="1"/>
      <c r="MUP321" s="1"/>
      <c r="MUQ321" s="1"/>
      <c r="MUR321" s="1"/>
      <c r="MUS321" s="1"/>
      <c r="MUT321" s="1"/>
      <c r="MUU321" s="1"/>
      <c r="MUV321" s="1"/>
      <c r="MUW321" s="1"/>
      <c r="MUX321" s="1"/>
      <c r="MUY321" s="1"/>
      <c r="MUZ321" s="1"/>
      <c r="MVA321" s="1"/>
      <c r="MVB321" s="1"/>
      <c r="MVC321" s="1"/>
      <c r="MVD321" s="1"/>
      <c r="MVE321" s="1"/>
      <c r="MVF321" s="1"/>
      <c r="MVG321" s="1"/>
      <c r="MVH321" s="1"/>
      <c r="MVI321" s="1"/>
      <c r="MVJ321" s="1"/>
      <c r="MVK321" s="1"/>
      <c r="MVL321" s="1"/>
      <c r="MVM321" s="1"/>
      <c r="MVN321" s="1"/>
      <c r="MVO321" s="1"/>
      <c r="MVP321" s="1"/>
      <c r="MVQ321" s="1"/>
      <c r="MVR321" s="1"/>
      <c r="MVS321" s="1"/>
      <c r="MVT321" s="1"/>
      <c r="MVU321" s="1"/>
      <c r="MVV321" s="1"/>
      <c r="MVW321" s="1"/>
      <c r="MVX321" s="1"/>
      <c r="MVY321" s="1"/>
      <c r="MVZ321" s="1"/>
      <c r="MWA321" s="1"/>
      <c r="MWB321" s="1"/>
      <c r="MWC321" s="1"/>
      <c r="MWD321" s="1"/>
      <c r="MWE321" s="1"/>
      <c r="MWF321" s="1"/>
      <c r="MWG321" s="1"/>
      <c r="MWH321" s="1"/>
      <c r="MWI321" s="1"/>
      <c r="MWJ321" s="1"/>
      <c r="MWK321" s="1"/>
      <c r="MWL321" s="1"/>
      <c r="MWM321" s="1"/>
      <c r="MWN321" s="1"/>
      <c r="MWO321" s="1"/>
      <c r="MWP321" s="1"/>
      <c r="MWQ321" s="1"/>
      <c r="MWR321" s="1"/>
      <c r="MWS321" s="1"/>
      <c r="MWT321" s="1"/>
      <c r="MWU321" s="1"/>
      <c r="MWV321" s="1"/>
      <c r="MWW321" s="1"/>
      <c r="MWX321" s="1"/>
      <c r="MWY321" s="1"/>
      <c r="MWZ321" s="1"/>
      <c r="MXA321" s="1"/>
      <c r="MXB321" s="1"/>
      <c r="MXC321" s="1"/>
      <c r="MXD321" s="1"/>
      <c r="MXE321" s="1"/>
      <c r="MXF321" s="1"/>
      <c r="MXG321" s="1"/>
      <c r="MXH321" s="1"/>
      <c r="MXI321" s="1"/>
      <c r="MXJ321" s="1"/>
      <c r="MXK321" s="1"/>
      <c r="MXL321" s="1"/>
      <c r="MXM321" s="1"/>
      <c r="MXN321" s="1"/>
      <c r="MXO321" s="1"/>
      <c r="MXP321" s="1"/>
      <c r="MXQ321" s="1"/>
      <c r="MXR321" s="1"/>
      <c r="MXS321" s="1"/>
      <c r="MXT321" s="1"/>
      <c r="MXU321" s="1"/>
      <c r="MXV321" s="1"/>
      <c r="MXW321" s="1"/>
      <c r="MXX321" s="1"/>
      <c r="MXY321" s="1"/>
      <c r="MXZ321" s="1"/>
      <c r="MYA321" s="1"/>
      <c r="MYB321" s="1"/>
      <c r="MYC321" s="1"/>
      <c r="MYD321" s="1"/>
      <c r="MYE321" s="1"/>
      <c r="MYF321" s="1"/>
      <c r="MYG321" s="1"/>
      <c r="MYH321" s="1"/>
      <c r="MYI321" s="1"/>
      <c r="MYJ321" s="1"/>
      <c r="MYK321" s="1"/>
      <c r="MYL321" s="1"/>
      <c r="MYM321" s="1"/>
      <c r="MYN321" s="1"/>
      <c r="MYO321" s="1"/>
      <c r="MYP321" s="1"/>
      <c r="MYQ321" s="1"/>
      <c r="MYR321" s="1"/>
      <c r="MYS321" s="1"/>
      <c r="MYT321" s="1"/>
      <c r="MYU321" s="1"/>
      <c r="MYV321" s="1"/>
      <c r="MYW321" s="1"/>
      <c r="MYX321" s="1"/>
      <c r="MYY321" s="1"/>
      <c r="MYZ321" s="1"/>
      <c r="MZA321" s="1"/>
      <c r="MZB321" s="1"/>
      <c r="MZC321" s="1"/>
      <c r="MZD321" s="1"/>
      <c r="MZE321" s="1"/>
      <c r="MZF321" s="1"/>
      <c r="MZG321" s="1"/>
      <c r="MZH321" s="1"/>
      <c r="MZI321" s="1"/>
      <c r="MZJ321" s="1"/>
      <c r="MZK321" s="1"/>
      <c r="MZL321" s="1"/>
      <c r="MZM321" s="1"/>
      <c r="MZN321" s="1"/>
      <c r="MZO321" s="1"/>
      <c r="MZP321" s="1"/>
      <c r="MZQ321" s="1"/>
      <c r="MZR321" s="1"/>
      <c r="MZS321" s="1"/>
      <c r="MZT321" s="1"/>
      <c r="MZU321" s="1"/>
      <c r="MZV321" s="1"/>
      <c r="MZW321" s="1"/>
      <c r="MZX321" s="1"/>
      <c r="MZY321" s="1"/>
      <c r="MZZ321" s="1"/>
      <c r="NAA321" s="1"/>
      <c r="NAB321" s="1"/>
      <c r="NAC321" s="1"/>
      <c r="NAD321" s="1"/>
      <c r="NAE321" s="1"/>
      <c r="NAF321" s="1"/>
      <c r="NAG321" s="1"/>
      <c r="NAH321" s="1"/>
      <c r="NAI321" s="1"/>
      <c r="NAJ321" s="1"/>
      <c r="NAK321" s="1"/>
      <c r="NAL321" s="1"/>
      <c r="NAM321" s="1"/>
      <c r="NAN321" s="1"/>
      <c r="NAO321" s="1"/>
      <c r="NAP321" s="1"/>
      <c r="NAQ321" s="1"/>
      <c r="NAR321" s="1"/>
      <c r="NAS321" s="1"/>
      <c r="NAT321" s="1"/>
      <c r="NAU321" s="1"/>
      <c r="NAV321" s="1"/>
      <c r="NAW321" s="1"/>
      <c r="NAX321" s="1"/>
      <c r="NAY321" s="1"/>
      <c r="NAZ321" s="1"/>
      <c r="NBA321" s="1"/>
      <c r="NBB321" s="1"/>
      <c r="NBC321" s="1"/>
      <c r="NBD321" s="1"/>
      <c r="NBE321" s="1"/>
      <c r="NBF321" s="1"/>
      <c r="NBG321" s="1"/>
      <c r="NBH321" s="1"/>
      <c r="NBI321" s="1"/>
      <c r="NBJ321" s="1"/>
      <c r="NBK321" s="1"/>
      <c r="NBL321" s="1"/>
      <c r="NBM321" s="1"/>
      <c r="NBN321" s="1"/>
      <c r="NBO321" s="1"/>
      <c r="NBP321" s="1"/>
      <c r="NBQ321" s="1"/>
      <c r="NBR321" s="1"/>
      <c r="NBS321" s="1"/>
      <c r="NBT321" s="1"/>
      <c r="NBU321" s="1"/>
      <c r="NBV321" s="1"/>
      <c r="NBW321" s="1"/>
      <c r="NBX321" s="1"/>
      <c r="NBY321" s="1"/>
      <c r="NBZ321" s="1"/>
      <c r="NCA321" s="1"/>
      <c r="NCB321" s="1"/>
      <c r="NCC321" s="1"/>
      <c r="NCD321" s="1"/>
      <c r="NCE321" s="1"/>
      <c r="NCF321" s="1"/>
      <c r="NCG321" s="1"/>
      <c r="NCH321" s="1"/>
      <c r="NCI321" s="1"/>
      <c r="NCJ321" s="1"/>
      <c r="NCK321" s="1"/>
      <c r="NCL321" s="1"/>
      <c r="NCM321" s="1"/>
      <c r="NCN321" s="1"/>
      <c r="NCO321" s="1"/>
      <c r="NCP321" s="1"/>
      <c r="NCQ321" s="1"/>
      <c r="NCR321" s="1"/>
      <c r="NCS321" s="1"/>
      <c r="NCT321" s="1"/>
      <c r="NCU321" s="1"/>
      <c r="NCV321" s="1"/>
      <c r="NCW321" s="1"/>
      <c r="NCX321" s="1"/>
      <c r="NCY321" s="1"/>
      <c r="NCZ321" s="1"/>
      <c r="NDA321" s="1"/>
      <c r="NDB321" s="1"/>
      <c r="NDC321" s="1"/>
      <c r="NDD321" s="1"/>
      <c r="NDE321" s="1"/>
      <c r="NDF321" s="1"/>
      <c r="NDG321" s="1"/>
      <c r="NDH321" s="1"/>
      <c r="NDI321" s="1"/>
      <c r="NDJ321" s="1"/>
      <c r="NDK321" s="1"/>
      <c r="NDL321" s="1"/>
      <c r="NDM321" s="1"/>
      <c r="NDN321" s="1"/>
      <c r="NDO321" s="1"/>
      <c r="NDP321" s="1"/>
      <c r="NDQ321" s="1"/>
      <c r="NDR321" s="1"/>
      <c r="NDS321" s="1"/>
      <c r="NDT321" s="1"/>
      <c r="NDU321" s="1"/>
      <c r="NDV321" s="1"/>
      <c r="NDW321" s="1"/>
      <c r="NDX321" s="1"/>
      <c r="NDY321" s="1"/>
      <c r="NDZ321" s="1"/>
      <c r="NEA321" s="1"/>
      <c r="NEB321" s="1"/>
      <c r="NEC321" s="1"/>
      <c r="NED321" s="1"/>
      <c r="NEE321" s="1"/>
      <c r="NEF321" s="1"/>
      <c r="NEG321" s="1"/>
      <c r="NEH321" s="1"/>
      <c r="NEI321" s="1"/>
      <c r="NEJ321" s="1"/>
      <c r="NEK321" s="1"/>
      <c r="NEL321" s="1"/>
      <c r="NEM321" s="1"/>
      <c r="NEN321" s="1"/>
      <c r="NEO321" s="1"/>
      <c r="NEP321" s="1"/>
      <c r="NEQ321" s="1"/>
      <c r="NER321" s="1"/>
      <c r="NES321" s="1"/>
      <c r="NET321" s="1"/>
      <c r="NEU321" s="1"/>
      <c r="NEV321" s="1"/>
      <c r="NEW321" s="1"/>
      <c r="NEX321" s="1"/>
      <c r="NEY321" s="1"/>
      <c r="NEZ321" s="1"/>
      <c r="NFA321" s="1"/>
      <c r="NFB321" s="1"/>
      <c r="NFC321" s="1"/>
      <c r="NFD321" s="1"/>
      <c r="NFE321" s="1"/>
      <c r="NFF321" s="1"/>
      <c r="NFG321" s="1"/>
      <c r="NFH321" s="1"/>
      <c r="NFI321" s="1"/>
      <c r="NFJ321" s="1"/>
      <c r="NFK321" s="1"/>
      <c r="NFL321" s="1"/>
      <c r="NFM321" s="1"/>
      <c r="NFN321" s="1"/>
      <c r="NFO321" s="1"/>
      <c r="NFP321" s="1"/>
      <c r="NFQ321" s="1"/>
      <c r="NFR321" s="1"/>
      <c r="NFS321" s="1"/>
      <c r="NFT321" s="1"/>
      <c r="NFU321" s="1"/>
      <c r="NFV321" s="1"/>
      <c r="NFW321" s="1"/>
      <c r="NFX321" s="1"/>
      <c r="NFY321" s="1"/>
      <c r="NFZ321" s="1"/>
      <c r="NGA321" s="1"/>
      <c r="NGB321" s="1"/>
      <c r="NGC321" s="1"/>
      <c r="NGD321" s="1"/>
      <c r="NGE321" s="1"/>
      <c r="NGF321" s="1"/>
      <c r="NGG321" s="1"/>
      <c r="NGH321" s="1"/>
      <c r="NGI321" s="1"/>
      <c r="NGJ321" s="1"/>
      <c r="NGK321" s="1"/>
      <c r="NGL321" s="1"/>
      <c r="NGM321" s="1"/>
      <c r="NGN321" s="1"/>
      <c r="NGO321" s="1"/>
      <c r="NGP321" s="1"/>
      <c r="NGQ321" s="1"/>
      <c r="NGR321" s="1"/>
      <c r="NGS321" s="1"/>
      <c r="NGT321" s="1"/>
      <c r="NGU321" s="1"/>
      <c r="NGV321" s="1"/>
      <c r="NGW321" s="1"/>
      <c r="NGX321" s="1"/>
      <c r="NGY321" s="1"/>
      <c r="NGZ321" s="1"/>
      <c r="NHA321" s="1"/>
      <c r="NHB321" s="1"/>
      <c r="NHC321" s="1"/>
      <c r="NHD321" s="1"/>
      <c r="NHE321" s="1"/>
      <c r="NHF321" s="1"/>
      <c r="NHG321" s="1"/>
      <c r="NHH321" s="1"/>
      <c r="NHI321" s="1"/>
      <c r="NHJ321" s="1"/>
      <c r="NHK321" s="1"/>
      <c r="NHL321" s="1"/>
      <c r="NHM321" s="1"/>
      <c r="NHN321" s="1"/>
      <c r="NHO321" s="1"/>
      <c r="NHP321" s="1"/>
      <c r="NHQ321" s="1"/>
      <c r="NHR321" s="1"/>
      <c r="NHS321" s="1"/>
      <c r="NHT321" s="1"/>
      <c r="NHU321" s="1"/>
      <c r="NHV321" s="1"/>
      <c r="NHW321" s="1"/>
      <c r="NHX321" s="1"/>
      <c r="NHY321" s="1"/>
      <c r="NHZ321" s="1"/>
      <c r="NIA321" s="1"/>
      <c r="NIB321" s="1"/>
      <c r="NIC321" s="1"/>
      <c r="NID321" s="1"/>
      <c r="NIE321" s="1"/>
      <c r="NIF321" s="1"/>
      <c r="NIG321" s="1"/>
      <c r="NIH321" s="1"/>
      <c r="NII321" s="1"/>
      <c r="NIJ321" s="1"/>
      <c r="NIK321" s="1"/>
      <c r="NIL321" s="1"/>
      <c r="NIM321" s="1"/>
      <c r="NIN321" s="1"/>
      <c r="NIO321" s="1"/>
      <c r="NIP321" s="1"/>
      <c r="NIQ321" s="1"/>
      <c r="NIR321" s="1"/>
      <c r="NIS321" s="1"/>
      <c r="NIT321" s="1"/>
      <c r="NIU321" s="1"/>
      <c r="NIV321" s="1"/>
      <c r="NIW321" s="1"/>
      <c r="NIX321" s="1"/>
      <c r="NIY321" s="1"/>
      <c r="NIZ321" s="1"/>
      <c r="NJA321" s="1"/>
      <c r="NJB321" s="1"/>
      <c r="NJC321" s="1"/>
      <c r="NJD321" s="1"/>
      <c r="NJE321" s="1"/>
      <c r="NJF321" s="1"/>
      <c r="NJG321" s="1"/>
      <c r="NJH321" s="1"/>
      <c r="NJI321" s="1"/>
      <c r="NJJ321" s="1"/>
      <c r="NJK321" s="1"/>
      <c r="NJL321" s="1"/>
      <c r="NJM321" s="1"/>
      <c r="NJN321" s="1"/>
      <c r="NJO321" s="1"/>
      <c r="NJP321" s="1"/>
      <c r="NJQ321" s="1"/>
      <c r="NJR321" s="1"/>
      <c r="NJS321" s="1"/>
      <c r="NJT321" s="1"/>
      <c r="NJU321" s="1"/>
      <c r="NJV321" s="1"/>
      <c r="NJW321" s="1"/>
      <c r="NJX321" s="1"/>
      <c r="NJY321" s="1"/>
      <c r="NJZ321" s="1"/>
      <c r="NKA321" s="1"/>
      <c r="NKB321" s="1"/>
      <c r="NKC321" s="1"/>
      <c r="NKD321" s="1"/>
      <c r="NKE321" s="1"/>
      <c r="NKF321" s="1"/>
      <c r="NKG321" s="1"/>
      <c r="NKH321" s="1"/>
      <c r="NKI321" s="1"/>
      <c r="NKJ321" s="1"/>
      <c r="NKK321" s="1"/>
      <c r="NKL321" s="1"/>
      <c r="NKM321" s="1"/>
      <c r="NKN321" s="1"/>
      <c r="NKO321" s="1"/>
      <c r="NKP321" s="1"/>
      <c r="NKQ321" s="1"/>
      <c r="NKR321" s="1"/>
      <c r="NKS321" s="1"/>
      <c r="NKT321" s="1"/>
      <c r="NKU321" s="1"/>
      <c r="NKV321" s="1"/>
      <c r="NKW321" s="1"/>
      <c r="NKX321" s="1"/>
      <c r="NKY321" s="1"/>
      <c r="NKZ321" s="1"/>
      <c r="NLA321" s="1"/>
      <c r="NLB321" s="1"/>
      <c r="NLC321" s="1"/>
      <c r="NLD321" s="1"/>
      <c r="NLE321" s="1"/>
      <c r="NLF321" s="1"/>
      <c r="NLG321" s="1"/>
      <c r="NLH321" s="1"/>
      <c r="NLI321" s="1"/>
      <c r="NLJ321" s="1"/>
      <c r="NLK321" s="1"/>
      <c r="NLL321" s="1"/>
      <c r="NLM321" s="1"/>
      <c r="NLN321" s="1"/>
      <c r="NLO321" s="1"/>
      <c r="NLP321" s="1"/>
      <c r="NLQ321" s="1"/>
      <c r="NLR321" s="1"/>
      <c r="NLS321" s="1"/>
      <c r="NLT321" s="1"/>
      <c r="NLU321" s="1"/>
      <c r="NLV321" s="1"/>
      <c r="NLW321" s="1"/>
      <c r="NLX321" s="1"/>
      <c r="NLY321" s="1"/>
      <c r="NLZ321" s="1"/>
      <c r="NMA321" s="1"/>
      <c r="NMB321" s="1"/>
      <c r="NMC321" s="1"/>
      <c r="NMD321" s="1"/>
      <c r="NME321" s="1"/>
      <c r="NMF321" s="1"/>
      <c r="NMG321" s="1"/>
      <c r="NMH321" s="1"/>
      <c r="NMI321" s="1"/>
      <c r="NMJ321" s="1"/>
      <c r="NMK321" s="1"/>
      <c r="NML321" s="1"/>
      <c r="NMM321" s="1"/>
      <c r="NMN321" s="1"/>
      <c r="NMO321" s="1"/>
      <c r="NMP321" s="1"/>
      <c r="NMQ321" s="1"/>
      <c r="NMR321" s="1"/>
      <c r="NMS321" s="1"/>
      <c r="NMT321" s="1"/>
      <c r="NMU321" s="1"/>
      <c r="NMV321" s="1"/>
      <c r="NMW321" s="1"/>
      <c r="NMX321" s="1"/>
      <c r="NMY321" s="1"/>
      <c r="NMZ321" s="1"/>
      <c r="NNA321" s="1"/>
      <c r="NNB321" s="1"/>
      <c r="NNC321" s="1"/>
      <c r="NND321" s="1"/>
      <c r="NNE321" s="1"/>
      <c r="NNF321" s="1"/>
      <c r="NNG321" s="1"/>
      <c r="NNH321" s="1"/>
      <c r="NNI321" s="1"/>
      <c r="NNJ321" s="1"/>
      <c r="NNK321" s="1"/>
      <c r="NNL321" s="1"/>
      <c r="NNM321" s="1"/>
      <c r="NNN321" s="1"/>
      <c r="NNO321" s="1"/>
      <c r="NNP321" s="1"/>
      <c r="NNQ321" s="1"/>
      <c r="NNR321" s="1"/>
      <c r="NNS321" s="1"/>
      <c r="NNT321" s="1"/>
      <c r="NNU321" s="1"/>
      <c r="NNV321" s="1"/>
      <c r="NNW321" s="1"/>
      <c r="NNX321" s="1"/>
      <c r="NNY321" s="1"/>
      <c r="NNZ321" s="1"/>
      <c r="NOA321" s="1"/>
      <c r="NOB321" s="1"/>
      <c r="NOC321" s="1"/>
      <c r="NOD321" s="1"/>
      <c r="NOE321" s="1"/>
      <c r="NOF321" s="1"/>
      <c r="NOG321" s="1"/>
      <c r="NOH321" s="1"/>
      <c r="NOI321" s="1"/>
      <c r="NOJ321" s="1"/>
      <c r="NOK321" s="1"/>
      <c r="NOL321" s="1"/>
      <c r="NOM321" s="1"/>
      <c r="NON321" s="1"/>
      <c r="NOO321" s="1"/>
      <c r="NOP321" s="1"/>
      <c r="NOQ321" s="1"/>
      <c r="NOR321" s="1"/>
      <c r="NOS321" s="1"/>
      <c r="NOT321" s="1"/>
      <c r="NOU321" s="1"/>
      <c r="NOV321" s="1"/>
      <c r="NOW321" s="1"/>
      <c r="NOX321" s="1"/>
      <c r="NOY321" s="1"/>
      <c r="NOZ321" s="1"/>
      <c r="NPA321" s="1"/>
      <c r="NPB321" s="1"/>
      <c r="NPC321" s="1"/>
      <c r="NPD321" s="1"/>
      <c r="NPE321" s="1"/>
      <c r="NPF321" s="1"/>
      <c r="NPG321" s="1"/>
      <c r="NPH321" s="1"/>
      <c r="NPI321" s="1"/>
      <c r="NPJ321" s="1"/>
      <c r="NPK321" s="1"/>
      <c r="NPL321" s="1"/>
      <c r="NPM321" s="1"/>
      <c r="NPN321" s="1"/>
      <c r="NPO321" s="1"/>
      <c r="NPP321" s="1"/>
      <c r="NPQ321" s="1"/>
      <c r="NPR321" s="1"/>
      <c r="NPS321" s="1"/>
      <c r="NPT321" s="1"/>
      <c r="NPU321" s="1"/>
      <c r="NPV321" s="1"/>
      <c r="NPW321" s="1"/>
      <c r="NPX321" s="1"/>
      <c r="NPY321" s="1"/>
      <c r="NPZ321" s="1"/>
      <c r="NQA321" s="1"/>
      <c r="NQB321" s="1"/>
      <c r="NQC321" s="1"/>
      <c r="NQD321" s="1"/>
      <c r="NQE321" s="1"/>
      <c r="NQF321" s="1"/>
      <c r="NQG321" s="1"/>
      <c r="NQH321" s="1"/>
      <c r="NQI321" s="1"/>
      <c r="NQJ321" s="1"/>
      <c r="NQK321" s="1"/>
      <c r="NQL321" s="1"/>
      <c r="NQM321" s="1"/>
      <c r="NQN321" s="1"/>
      <c r="NQO321" s="1"/>
      <c r="NQP321" s="1"/>
      <c r="NQQ321" s="1"/>
      <c r="NQR321" s="1"/>
      <c r="NQS321" s="1"/>
      <c r="NQT321" s="1"/>
      <c r="NQU321" s="1"/>
      <c r="NQV321" s="1"/>
      <c r="NQW321" s="1"/>
      <c r="NQX321" s="1"/>
      <c r="NQY321" s="1"/>
      <c r="NQZ321" s="1"/>
      <c r="NRA321" s="1"/>
      <c r="NRB321" s="1"/>
      <c r="NRC321" s="1"/>
      <c r="NRD321" s="1"/>
      <c r="NRE321" s="1"/>
      <c r="NRF321" s="1"/>
      <c r="NRG321" s="1"/>
      <c r="NRH321" s="1"/>
      <c r="NRI321" s="1"/>
      <c r="NRJ321" s="1"/>
      <c r="NRK321" s="1"/>
      <c r="NRL321" s="1"/>
      <c r="NRM321" s="1"/>
      <c r="NRN321" s="1"/>
      <c r="NRO321" s="1"/>
      <c r="NRP321" s="1"/>
      <c r="NRQ321" s="1"/>
      <c r="NRR321" s="1"/>
      <c r="NRS321" s="1"/>
      <c r="NRT321" s="1"/>
      <c r="NRU321" s="1"/>
      <c r="NRV321" s="1"/>
      <c r="NRW321" s="1"/>
      <c r="NRX321" s="1"/>
      <c r="NRY321" s="1"/>
      <c r="NRZ321" s="1"/>
      <c r="NSA321" s="1"/>
      <c r="NSB321" s="1"/>
      <c r="NSC321" s="1"/>
      <c r="NSD321" s="1"/>
      <c r="NSE321" s="1"/>
      <c r="NSF321" s="1"/>
      <c r="NSG321" s="1"/>
      <c r="NSH321" s="1"/>
      <c r="NSI321" s="1"/>
      <c r="NSJ321" s="1"/>
      <c r="NSK321" s="1"/>
      <c r="NSL321" s="1"/>
      <c r="NSM321" s="1"/>
      <c r="NSN321" s="1"/>
      <c r="NSO321" s="1"/>
      <c r="NSP321" s="1"/>
      <c r="NSQ321" s="1"/>
      <c r="NSR321" s="1"/>
      <c r="NSS321" s="1"/>
      <c r="NST321" s="1"/>
      <c r="NSU321" s="1"/>
      <c r="NSV321" s="1"/>
      <c r="NSW321" s="1"/>
      <c r="NSX321" s="1"/>
      <c r="NSY321" s="1"/>
      <c r="NSZ321" s="1"/>
      <c r="NTA321" s="1"/>
      <c r="NTB321" s="1"/>
      <c r="NTC321" s="1"/>
      <c r="NTD321" s="1"/>
      <c r="NTE321" s="1"/>
      <c r="NTF321" s="1"/>
      <c r="NTG321" s="1"/>
      <c r="NTH321" s="1"/>
      <c r="NTI321" s="1"/>
      <c r="NTJ321" s="1"/>
      <c r="NTK321" s="1"/>
      <c r="NTL321" s="1"/>
      <c r="NTM321" s="1"/>
      <c r="NTN321" s="1"/>
      <c r="NTO321" s="1"/>
      <c r="NTP321" s="1"/>
      <c r="NTQ321" s="1"/>
      <c r="NTR321" s="1"/>
      <c r="NTS321" s="1"/>
      <c r="NTT321" s="1"/>
      <c r="NTU321" s="1"/>
      <c r="NTV321" s="1"/>
      <c r="NTW321" s="1"/>
      <c r="NTX321" s="1"/>
      <c r="NTY321" s="1"/>
      <c r="NTZ321" s="1"/>
      <c r="NUA321" s="1"/>
      <c r="NUB321" s="1"/>
      <c r="NUC321" s="1"/>
      <c r="NUD321" s="1"/>
      <c r="NUE321" s="1"/>
      <c r="NUF321" s="1"/>
      <c r="NUG321" s="1"/>
      <c r="NUH321" s="1"/>
      <c r="NUI321" s="1"/>
      <c r="NUJ321" s="1"/>
      <c r="NUK321" s="1"/>
      <c r="NUL321" s="1"/>
      <c r="NUM321" s="1"/>
      <c r="NUN321" s="1"/>
      <c r="NUO321" s="1"/>
      <c r="NUP321" s="1"/>
      <c r="NUQ321" s="1"/>
      <c r="NUR321" s="1"/>
      <c r="NUS321" s="1"/>
      <c r="NUT321" s="1"/>
      <c r="NUU321" s="1"/>
      <c r="NUV321" s="1"/>
      <c r="NUW321" s="1"/>
      <c r="NUX321" s="1"/>
      <c r="NUY321" s="1"/>
      <c r="NUZ321" s="1"/>
      <c r="NVA321" s="1"/>
      <c r="NVB321" s="1"/>
      <c r="NVC321" s="1"/>
      <c r="NVD321" s="1"/>
      <c r="NVE321" s="1"/>
      <c r="NVF321" s="1"/>
      <c r="NVG321" s="1"/>
      <c r="NVH321" s="1"/>
      <c r="NVI321" s="1"/>
      <c r="NVJ321" s="1"/>
      <c r="NVK321" s="1"/>
      <c r="NVL321" s="1"/>
      <c r="NVM321" s="1"/>
      <c r="NVN321" s="1"/>
      <c r="NVO321" s="1"/>
      <c r="NVP321" s="1"/>
      <c r="NVQ321" s="1"/>
      <c r="NVR321" s="1"/>
      <c r="NVS321" s="1"/>
      <c r="NVT321" s="1"/>
      <c r="NVU321" s="1"/>
      <c r="NVV321" s="1"/>
      <c r="NVW321" s="1"/>
      <c r="NVX321" s="1"/>
      <c r="NVY321" s="1"/>
      <c r="NVZ321" s="1"/>
      <c r="NWA321" s="1"/>
      <c r="NWB321" s="1"/>
      <c r="NWC321" s="1"/>
      <c r="NWD321" s="1"/>
      <c r="NWE321" s="1"/>
      <c r="NWF321" s="1"/>
      <c r="NWG321" s="1"/>
      <c r="NWH321" s="1"/>
      <c r="NWI321" s="1"/>
      <c r="NWJ321" s="1"/>
      <c r="NWK321" s="1"/>
      <c r="NWL321" s="1"/>
      <c r="NWM321" s="1"/>
      <c r="NWN321" s="1"/>
      <c r="NWO321" s="1"/>
      <c r="NWP321" s="1"/>
      <c r="NWQ321" s="1"/>
      <c r="NWR321" s="1"/>
      <c r="NWS321" s="1"/>
      <c r="NWT321" s="1"/>
      <c r="NWU321" s="1"/>
      <c r="NWV321" s="1"/>
      <c r="NWW321" s="1"/>
      <c r="NWX321" s="1"/>
      <c r="NWY321" s="1"/>
      <c r="NWZ321" s="1"/>
      <c r="NXA321" s="1"/>
      <c r="NXB321" s="1"/>
      <c r="NXC321" s="1"/>
      <c r="NXD321" s="1"/>
      <c r="NXE321" s="1"/>
      <c r="NXF321" s="1"/>
      <c r="NXG321" s="1"/>
      <c r="NXH321" s="1"/>
      <c r="NXI321" s="1"/>
      <c r="NXJ321" s="1"/>
      <c r="NXK321" s="1"/>
      <c r="NXL321" s="1"/>
      <c r="NXM321" s="1"/>
      <c r="NXN321" s="1"/>
      <c r="NXO321" s="1"/>
      <c r="NXP321" s="1"/>
      <c r="NXQ321" s="1"/>
      <c r="NXR321" s="1"/>
      <c r="NXS321" s="1"/>
      <c r="NXT321" s="1"/>
      <c r="NXU321" s="1"/>
      <c r="NXV321" s="1"/>
      <c r="NXW321" s="1"/>
      <c r="NXX321" s="1"/>
      <c r="NXY321" s="1"/>
      <c r="NXZ321" s="1"/>
      <c r="NYA321" s="1"/>
      <c r="NYB321" s="1"/>
      <c r="NYC321" s="1"/>
      <c r="NYD321" s="1"/>
      <c r="NYE321" s="1"/>
      <c r="NYF321" s="1"/>
      <c r="NYG321" s="1"/>
      <c r="NYH321" s="1"/>
      <c r="NYI321" s="1"/>
      <c r="NYJ321" s="1"/>
      <c r="NYK321" s="1"/>
      <c r="NYL321" s="1"/>
      <c r="NYM321" s="1"/>
      <c r="NYN321" s="1"/>
      <c r="NYO321" s="1"/>
      <c r="NYP321" s="1"/>
      <c r="NYQ321" s="1"/>
      <c r="NYR321" s="1"/>
      <c r="NYS321" s="1"/>
      <c r="NYT321" s="1"/>
      <c r="NYU321" s="1"/>
      <c r="NYV321" s="1"/>
      <c r="NYW321" s="1"/>
      <c r="NYX321" s="1"/>
      <c r="NYY321" s="1"/>
      <c r="NYZ321" s="1"/>
      <c r="NZA321" s="1"/>
      <c r="NZB321" s="1"/>
      <c r="NZC321" s="1"/>
      <c r="NZD321" s="1"/>
      <c r="NZE321" s="1"/>
      <c r="NZF321" s="1"/>
      <c r="NZG321" s="1"/>
      <c r="NZH321" s="1"/>
      <c r="NZI321" s="1"/>
      <c r="NZJ321" s="1"/>
      <c r="NZK321" s="1"/>
      <c r="NZL321" s="1"/>
      <c r="NZM321" s="1"/>
      <c r="NZN321" s="1"/>
      <c r="NZO321" s="1"/>
      <c r="NZP321" s="1"/>
      <c r="NZQ321" s="1"/>
      <c r="NZR321" s="1"/>
      <c r="NZS321" s="1"/>
      <c r="NZT321" s="1"/>
      <c r="NZU321" s="1"/>
      <c r="NZV321" s="1"/>
      <c r="NZW321" s="1"/>
      <c r="NZX321" s="1"/>
      <c r="NZY321" s="1"/>
      <c r="NZZ321" s="1"/>
      <c r="OAA321" s="1"/>
      <c r="OAB321" s="1"/>
      <c r="OAC321" s="1"/>
      <c r="OAD321" s="1"/>
      <c r="OAE321" s="1"/>
      <c r="OAF321" s="1"/>
      <c r="OAG321" s="1"/>
      <c r="OAH321" s="1"/>
      <c r="OAI321" s="1"/>
      <c r="OAJ321" s="1"/>
      <c r="OAK321" s="1"/>
      <c r="OAL321" s="1"/>
      <c r="OAM321" s="1"/>
      <c r="OAN321" s="1"/>
      <c r="OAO321" s="1"/>
      <c r="OAP321" s="1"/>
      <c r="OAQ321" s="1"/>
      <c r="OAR321" s="1"/>
      <c r="OAS321" s="1"/>
      <c r="OAT321" s="1"/>
      <c r="OAU321" s="1"/>
      <c r="OAV321" s="1"/>
      <c r="OAW321" s="1"/>
      <c r="OAX321" s="1"/>
      <c r="OAY321" s="1"/>
      <c r="OAZ321" s="1"/>
      <c r="OBA321" s="1"/>
      <c r="OBB321" s="1"/>
      <c r="OBC321" s="1"/>
      <c r="OBD321" s="1"/>
      <c r="OBE321" s="1"/>
      <c r="OBF321" s="1"/>
      <c r="OBG321" s="1"/>
      <c r="OBH321" s="1"/>
      <c r="OBI321" s="1"/>
      <c r="OBJ321" s="1"/>
      <c r="OBK321" s="1"/>
      <c r="OBL321" s="1"/>
      <c r="OBM321" s="1"/>
      <c r="OBN321" s="1"/>
      <c r="OBO321" s="1"/>
      <c r="OBP321" s="1"/>
      <c r="OBQ321" s="1"/>
      <c r="OBR321" s="1"/>
      <c r="OBS321" s="1"/>
      <c r="OBT321" s="1"/>
      <c r="OBU321" s="1"/>
      <c r="OBV321" s="1"/>
      <c r="OBW321" s="1"/>
      <c r="OBX321" s="1"/>
      <c r="OBY321" s="1"/>
      <c r="OBZ321" s="1"/>
      <c r="OCA321" s="1"/>
      <c r="OCB321" s="1"/>
      <c r="OCC321" s="1"/>
      <c r="OCD321" s="1"/>
      <c r="OCE321" s="1"/>
      <c r="OCF321" s="1"/>
      <c r="OCG321" s="1"/>
      <c r="OCH321" s="1"/>
      <c r="OCI321" s="1"/>
      <c r="OCJ321" s="1"/>
      <c r="OCK321" s="1"/>
      <c r="OCL321" s="1"/>
      <c r="OCM321" s="1"/>
      <c r="OCN321" s="1"/>
      <c r="OCO321" s="1"/>
      <c r="OCP321" s="1"/>
      <c r="OCQ321" s="1"/>
      <c r="OCR321" s="1"/>
      <c r="OCS321" s="1"/>
      <c r="OCT321" s="1"/>
      <c r="OCU321" s="1"/>
      <c r="OCV321" s="1"/>
      <c r="OCW321" s="1"/>
      <c r="OCX321" s="1"/>
      <c r="OCY321" s="1"/>
      <c r="OCZ321" s="1"/>
      <c r="ODA321" s="1"/>
      <c r="ODB321" s="1"/>
      <c r="ODC321" s="1"/>
      <c r="ODD321" s="1"/>
      <c r="ODE321" s="1"/>
      <c r="ODF321" s="1"/>
      <c r="ODG321" s="1"/>
      <c r="ODH321" s="1"/>
      <c r="ODI321" s="1"/>
      <c r="ODJ321" s="1"/>
      <c r="ODK321" s="1"/>
      <c r="ODL321" s="1"/>
      <c r="ODM321" s="1"/>
      <c r="ODN321" s="1"/>
      <c r="ODO321" s="1"/>
      <c r="ODP321" s="1"/>
      <c r="ODQ321" s="1"/>
      <c r="ODR321" s="1"/>
      <c r="ODS321" s="1"/>
      <c r="ODT321" s="1"/>
      <c r="ODU321" s="1"/>
      <c r="ODV321" s="1"/>
      <c r="ODW321" s="1"/>
      <c r="ODX321" s="1"/>
      <c r="ODY321" s="1"/>
      <c r="ODZ321" s="1"/>
      <c r="OEA321" s="1"/>
      <c r="OEB321" s="1"/>
      <c r="OEC321" s="1"/>
      <c r="OED321" s="1"/>
      <c r="OEE321" s="1"/>
      <c r="OEF321" s="1"/>
      <c r="OEG321" s="1"/>
      <c r="OEH321" s="1"/>
      <c r="OEI321" s="1"/>
      <c r="OEJ321" s="1"/>
      <c r="OEK321" s="1"/>
      <c r="OEL321" s="1"/>
      <c r="OEM321" s="1"/>
      <c r="OEN321" s="1"/>
      <c r="OEO321" s="1"/>
      <c r="OEP321" s="1"/>
      <c r="OEQ321" s="1"/>
      <c r="OER321" s="1"/>
      <c r="OES321" s="1"/>
      <c r="OET321" s="1"/>
      <c r="OEU321" s="1"/>
      <c r="OEV321" s="1"/>
      <c r="OEW321" s="1"/>
      <c r="OEX321" s="1"/>
      <c r="OEY321" s="1"/>
      <c r="OEZ321" s="1"/>
      <c r="OFA321" s="1"/>
      <c r="OFB321" s="1"/>
      <c r="OFC321" s="1"/>
      <c r="OFD321" s="1"/>
      <c r="OFE321" s="1"/>
      <c r="OFF321" s="1"/>
      <c r="OFG321" s="1"/>
      <c r="OFH321" s="1"/>
      <c r="OFI321" s="1"/>
      <c r="OFJ321" s="1"/>
      <c r="OFK321" s="1"/>
      <c r="OFL321" s="1"/>
      <c r="OFM321" s="1"/>
      <c r="OFN321" s="1"/>
      <c r="OFO321" s="1"/>
      <c r="OFP321" s="1"/>
      <c r="OFQ321" s="1"/>
      <c r="OFR321" s="1"/>
      <c r="OFS321" s="1"/>
      <c r="OFT321" s="1"/>
      <c r="OFU321" s="1"/>
      <c r="OFV321" s="1"/>
      <c r="OFW321" s="1"/>
      <c r="OFX321" s="1"/>
      <c r="OFY321" s="1"/>
      <c r="OFZ321" s="1"/>
      <c r="OGA321" s="1"/>
      <c r="OGB321" s="1"/>
      <c r="OGC321" s="1"/>
      <c r="OGD321" s="1"/>
      <c r="OGE321" s="1"/>
      <c r="OGF321" s="1"/>
      <c r="OGG321" s="1"/>
      <c r="OGH321" s="1"/>
      <c r="OGI321" s="1"/>
      <c r="OGJ321" s="1"/>
      <c r="OGK321" s="1"/>
      <c r="OGL321" s="1"/>
      <c r="OGM321" s="1"/>
      <c r="OGN321" s="1"/>
      <c r="OGO321" s="1"/>
      <c r="OGP321" s="1"/>
      <c r="OGQ321" s="1"/>
      <c r="OGR321" s="1"/>
      <c r="OGS321" s="1"/>
      <c r="OGT321" s="1"/>
      <c r="OGU321" s="1"/>
      <c r="OGV321" s="1"/>
      <c r="OGW321" s="1"/>
      <c r="OGX321" s="1"/>
      <c r="OGY321" s="1"/>
      <c r="OGZ321" s="1"/>
      <c r="OHA321" s="1"/>
      <c r="OHB321" s="1"/>
      <c r="OHC321" s="1"/>
      <c r="OHD321" s="1"/>
      <c r="OHE321" s="1"/>
      <c r="OHF321" s="1"/>
      <c r="OHG321" s="1"/>
      <c r="OHH321" s="1"/>
      <c r="OHI321" s="1"/>
      <c r="OHJ321" s="1"/>
      <c r="OHK321" s="1"/>
      <c r="OHL321" s="1"/>
      <c r="OHM321" s="1"/>
      <c r="OHN321" s="1"/>
      <c r="OHO321" s="1"/>
      <c r="OHP321" s="1"/>
      <c r="OHQ321" s="1"/>
      <c r="OHR321" s="1"/>
      <c r="OHS321" s="1"/>
      <c r="OHT321" s="1"/>
      <c r="OHU321" s="1"/>
      <c r="OHV321" s="1"/>
      <c r="OHW321" s="1"/>
      <c r="OHX321" s="1"/>
      <c r="OHY321" s="1"/>
      <c r="OHZ321" s="1"/>
      <c r="OIA321" s="1"/>
      <c r="OIB321" s="1"/>
      <c r="OIC321" s="1"/>
      <c r="OID321" s="1"/>
      <c r="OIE321" s="1"/>
      <c r="OIF321" s="1"/>
      <c r="OIG321" s="1"/>
      <c r="OIH321" s="1"/>
      <c r="OII321" s="1"/>
      <c r="OIJ321" s="1"/>
      <c r="OIK321" s="1"/>
      <c r="OIL321" s="1"/>
      <c r="OIM321" s="1"/>
      <c r="OIN321" s="1"/>
      <c r="OIO321" s="1"/>
      <c r="OIP321" s="1"/>
      <c r="OIQ321" s="1"/>
      <c r="OIR321" s="1"/>
      <c r="OIS321" s="1"/>
      <c r="OIT321" s="1"/>
      <c r="OIU321" s="1"/>
      <c r="OIV321" s="1"/>
      <c r="OIW321" s="1"/>
      <c r="OIX321" s="1"/>
      <c r="OIY321" s="1"/>
      <c r="OIZ321" s="1"/>
      <c r="OJA321" s="1"/>
      <c r="OJB321" s="1"/>
      <c r="OJC321" s="1"/>
      <c r="OJD321" s="1"/>
      <c r="OJE321" s="1"/>
      <c r="OJF321" s="1"/>
      <c r="OJG321" s="1"/>
      <c r="OJH321" s="1"/>
      <c r="OJI321" s="1"/>
      <c r="OJJ321" s="1"/>
      <c r="OJK321" s="1"/>
      <c r="OJL321" s="1"/>
      <c r="OJM321" s="1"/>
      <c r="OJN321" s="1"/>
      <c r="OJO321" s="1"/>
      <c r="OJP321" s="1"/>
      <c r="OJQ321" s="1"/>
      <c r="OJR321" s="1"/>
      <c r="OJS321" s="1"/>
      <c r="OJT321" s="1"/>
      <c r="OJU321" s="1"/>
      <c r="OJV321" s="1"/>
      <c r="OJW321" s="1"/>
      <c r="OJX321" s="1"/>
      <c r="OJY321" s="1"/>
      <c r="OJZ321" s="1"/>
      <c r="OKA321" s="1"/>
      <c r="OKB321" s="1"/>
      <c r="OKC321" s="1"/>
      <c r="OKD321" s="1"/>
      <c r="OKE321" s="1"/>
      <c r="OKF321" s="1"/>
      <c r="OKG321" s="1"/>
      <c r="OKH321" s="1"/>
      <c r="OKI321" s="1"/>
      <c r="OKJ321" s="1"/>
      <c r="OKK321" s="1"/>
      <c r="OKL321" s="1"/>
      <c r="OKM321" s="1"/>
      <c r="OKN321" s="1"/>
      <c r="OKO321" s="1"/>
      <c r="OKP321" s="1"/>
      <c r="OKQ321" s="1"/>
      <c r="OKR321" s="1"/>
      <c r="OKS321" s="1"/>
      <c r="OKT321" s="1"/>
      <c r="OKU321" s="1"/>
      <c r="OKV321" s="1"/>
      <c r="OKW321" s="1"/>
      <c r="OKX321" s="1"/>
      <c r="OKY321" s="1"/>
      <c r="OKZ321" s="1"/>
      <c r="OLA321" s="1"/>
      <c r="OLB321" s="1"/>
      <c r="OLC321" s="1"/>
      <c r="OLD321" s="1"/>
      <c r="OLE321" s="1"/>
      <c r="OLF321" s="1"/>
      <c r="OLG321" s="1"/>
      <c r="OLH321" s="1"/>
      <c r="OLI321" s="1"/>
      <c r="OLJ321" s="1"/>
      <c r="OLK321" s="1"/>
      <c r="OLL321" s="1"/>
      <c r="OLM321" s="1"/>
      <c r="OLN321" s="1"/>
      <c r="OLO321" s="1"/>
      <c r="OLP321" s="1"/>
      <c r="OLQ321" s="1"/>
      <c r="OLR321" s="1"/>
      <c r="OLS321" s="1"/>
      <c r="OLT321" s="1"/>
      <c r="OLU321" s="1"/>
      <c r="OLV321" s="1"/>
      <c r="OLW321" s="1"/>
      <c r="OLX321" s="1"/>
      <c r="OLY321" s="1"/>
      <c r="OLZ321" s="1"/>
      <c r="OMA321" s="1"/>
      <c r="OMB321" s="1"/>
      <c r="OMC321" s="1"/>
      <c r="OMD321" s="1"/>
      <c r="OME321" s="1"/>
      <c r="OMF321" s="1"/>
      <c r="OMG321" s="1"/>
      <c r="OMH321" s="1"/>
      <c r="OMI321" s="1"/>
      <c r="OMJ321" s="1"/>
      <c r="OMK321" s="1"/>
      <c r="OML321" s="1"/>
      <c r="OMM321" s="1"/>
      <c r="OMN321" s="1"/>
      <c r="OMO321" s="1"/>
      <c r="OMP321" s="1"/>
      <c r="OMQ321" s="1"/>
      <c r="OMR321" s="1"/>
      <c r="OMS321" s="1"/>
      <c r="OMT321" s="1"/>
      <c r="OMU321" s="1"/>
      <c r="OMV321" s="1"/>
      <c r="OMW321" s="1"/>
      <c r="OMX321" s="1"/>
      <c r="OMY321" s="1"/>
      <c r="OMZ321" s="1"/>
      <c r="ONA321" s="1"/>
      <c r="ONB321" s="1"/>
      <c r="ONC321" s="1"/>
      <c r="OND321" s="1"/>
      <c r="ONE321" s="1"/>
      <c r="ONF321" s="1"/>
      <c r="ONG321" s="1"/>
      <c r="ONH321" s="1"/>
      <c r="ONI321" s="1"/>
      <c r="ONJ321" s="1"/>
      <c r="ONK321" s="1"/>
      <c r="ONL321" s="1"/>
      <c r="ONM321" s="1"/>
      <c r="ONN321" s="1"/>
      <c r="ONO321" s="1"/>
      <c r="ONP321" s="1"/>
      <c r="ONQ321" s="1"/>
      <c r="ONR321" s="1"/>
      <c r="ONS321" s="1"/>
      <c r="ONT321" s="1"/>
      <c r="ONU321" s="1"/>
      <c r="ONV321" s="1"/>
      <c r="ONW321" s="1"/>
      <c r="ONX321" s="1"/>
      <c r="ONY321" s="1"/>
      <c r="ONZ321" s="1"/>
      <c r="OOA321" s="1"/>
      <c r="OOB321" s="1"/>
      <c r="OOC321" s="1"/>
      <c r="OOD321" s="1"/>
      <c r="OOE321" s="1"/>
      <c r="OOF321" s="1"/>
      <c r="OOG321" s="1"/>
      <c r="OOH321" s="1"/>
      <c r="OOI321" s="1"/>
      <c r="OOJ321" s="1"/>
      <c r="OOK321" s="1"/>
      <c r="OOL321" s="1"/>
      <c r="OOM321" s="1"/>
      <c r="OON321" s="1"/>
      <c r="OOO321" s="1"/>
      <c r="OOP321" s="1"/>
      <c r="OOQ321" s="1"/>
      <c r="OOR321" s="1"/>
      <c r="OOS321" s="1"/>
      <c r="OOT321" s="1"/>
      <c r="OOU321" s="1"/>
      <c r="OOV321" s="1"/>
      <c r="OOW321" s="1"/>
      <c r="OOX321" s="1"/>
      <c r="OOY321" s="1"/>
      <c r="OOZ321" s="1"/>
      <c r="OPA321" s="1"/>
      <c r="OPB321" s="1"/>
      <c r="OPC321" s="1"/>
      <c r="OPD321" s="1"/>
      <c r="OPE321" s="1"/>
      <c r="OPF321" s="1"/>
      <c r="OPG321" s="1"/>
      <c r="OPH321" s="1"/>
      <c r="OPI321" s="1"/>
      <c r="OPJ321" s="1"/>
      <c r="OPK321" s="1"/>
      <c r="OPL321" s="1"/>
      <c r="OPM321" s="1"/>
      <c r="OPN321" s="1"/>
      <c r="OPO321" s="1"/>
      <c r="OPP321" s="1"/>
      <c r="OPQ321" s="1"/>
      <c r="OPR321" s="1"/>
      <c r="OPS321" s="1"/>
      <c r="OPT321" s="1"/>
      <c r="OPU321" s="1"/>
      <c r="OPV321" s="1"/>
      <c r="OPW321" s="1"/>
      <c r="OPX321" s="1"/>
      <c r="OPY321" s="1"/>
      <c r="OPZ321" s="1"/>
      <c r="OQA321" s="1"/>
      <c r="OQB321" s="1"/>
      <c r="OQC321" s="1"/>
      <c r="OQD321" s="1"/>
      <c r="OQE321" s="1"/>
      <c r="OQF321" s="1"/>
      <c r="OQG321" s="1"/>
      <c r="OQH321" s="1"/>
      <c r="OQI321" s="1"/>
      <c r="OQJ321" s="1"/>
      <c r="OQK321" s="1"/>
      <c r="OQL321" s="1"/>
      <c r="OQM321" s="1"/>
      <c r="OQN321" s="1"/>
      <c r="OQO321" s="1"/>
      <c r="OQP321" s="1"/>
      <c r="OQQ321" s="1"/>
      <c r="OQR321" s="1"/>
      <c r="OQS321" s="1"/>
      <c r="OQT321" s="1"/>
      <c r="OQU321" s="1"/>
      <c r="OQV321" s="1"/>
      <c r="OQW321" s="1"/>
      <c r="OQX321" s="1"/>
      <c r="OQY321" s="1"/>
      <c r="OQZ321" s="1"/>
      <c r="ORA321" s="1"/>
      <c r="ORB321" s="1"/>
      <c r="ORC321" s="1"/>
      <c r="ORD321" s="1"/>
      <c r="ORE321" s="1"/>
      <c r="ORF321" s="1"/>
      <c r="ORG321" s="1"/>
      <c r="ORH321" s="1"/>
      <c r="ORI321" s="1"/>
      <c r="ORJ321" s="1"/>
      <c r="ORK321" s="1"/>
      <c r="ORL321" s="1"/>
      <c r="ORM321" s="1"/>
      <c r="ORN321" s="1"/>
      <c r="ORO321" s="1"/>
      <c r="ORP321" s="1"/>
      <c r="ORQ321" s="1"/>
      <c r="ORR321" s="1"/>
      <c r="ORS321" s="1"/>
      <c r="ORT321" s="1"/>
      <c r="ORU321" s="1"/>
      <c r="ORV321" s="1"/>
      <c r="ORW321" s="1"/>
      <c r="ORX321" s="1"/>
      <c r="ORY321" s="1"/>
      <c r="ORZ321" s="1"/>
      <c r="OSA321" s="1"/>
      <c r="OSB321" s="1"/>
      <c r="OSC321" s="1"/>
      <c r="OSD321" s="1"/>
      <c r="OSE321" s="1"/>
      <c r="OSF321" s="1"/>
      <c r="OSG321" s="1"/>
      <c r="OSH321" s="1"/>
      <c r="OSI321" s="1"/>
      <c r="OSJ321" s="1"/>
      <c r="OSK321" s="1"/>
      <c r="OSL321" s="1"/>
      <c r="OSM321" s="1"/>
      <c r="OSN321" s="1"/>
      <c r="OSO321" s="1"/>
      <c r="OSP321" s="1"/>
      <c r="OSQ321" s="1"/>
      <c r="OSR321" s="1"/>
      <c r="OSS321" s="1"/>
      <c r="OST321" s="1"/>
      <c r="OSU321" s="1"/>
      <c r="OSV321" s="1"/>
      <c r="OSW321" s="1"/>
      <c r="OSX321" s="1"/>
      <c r="OSY321" s="1"/>
      <c r="OSZ321" s="1"/>
      <c r="OTA321" s="1"/>
      <c r="OTB321" s="1"/>
      <c r="OTC321" s="1"/>
      <c r="OTD321" s="1"/>
      <c r="OTE321" s="1"/>
      <c r="OTF321" s="1"/>
      <c r="OTG321" s="1"/>
      <c r="OTH321" s="1"/>
      <c r="OTI321" s="1"/>
      <c r="OTJ321" s="1"/>
      <c r="OTK321" s="1"/>
      <c r="OTL321" s="1"/>
      <c r="OTM321" s="1"/>
      <c r="OTN321" s="1"/>
      <c r="OTO321" s="1"/>
      <c r="OTP321" s="1"/>
      <c r="OTQ321" s="1"/>
      <c r="OTR321" s="1"/>
      <c r="OTS321" s="1"/>
      <c r="OTT321" s="1"/>
      <c r="OTU321" s="1"/>
      <c r="OTV321" s="1"/>
      <c r="OTW321" s="1"/>
      <c r="OTX321" s="1"/>
      <c r="OTY321" s="1"/>
      <c r="OTZ321" s="1"/>
      <c r="OUA321" s="1"/>
      <c r="OUB321" s="1"/>
      <c r="OUC321" s="1"/>
      <c r="OUD321" s="1"/>
      <c r="OUE321" s="1"/>
      <c r="OUF321" s="1"/>
      <c r="OUG321" s="1"/>
      <c r="OUH321" s="1"/>
      <c r="OUI321" s="1"/>
      <c r="OUJ321" s="1"/>
      <c r="OUK321" s="1"/>
      <c r="OUL321" s="1"/>
      <c r="OUM321" s="1"/>
      <c r="OUN321" s="1"/>
      <c r="OUO321" s="1"/>
      <c r="OUP321" s="1"/>
      <c r="OUQ321" s="1"/>
      <c r="OUR321" s="1"/>
      <c r="OUS321" s="1"/>
      <c r="OUT321" s="1"/>
      <c r="OUU321" s="1"/>
      <c r="OUV321" s="1"/>
      <c r="OUW321" s="1"/>
      <c r="OUX321" s="1"/>
      <c r="OUY321" s="1"/>
      <c r="OUZ321" s="1"/>
      <c r="OVA321" s="1"/>
      <c r="OVB321" s="1"/>
      <c r="OVC321" s="1"/>
      <c r="OVD321" s="1"/>
      <c r="OVE321" s="1"/>
      <c r="OVF321" s="1"/>
      <c r="OVG321" s="1"/>
      <c r="OVH321" s="1"/>
      <c r="OVI321" s="1"/>
      <c r="OVJ321" s="1"/>
      <c r="OVK321" s="1"/>
      <c r="OVL321" s="1"/>
      <c r="OVM321" s="1"/>
      <c r="OVN321" s="1"/>
      <c r="OVO321" s="1"/>
      <c r="OVP321" s="1"/>
      <c r="OVQ321" s="1"/>
      <c r="OVR321" s="1"/>
      <c r="OVS321" s="1"/>
      <c r="OVT321" s="1"/>
      <c r="OVU321" s="1"/>
      <c r="OVV321" s="1"/>
      <c r="OVW321" s="1"/>
      <c r="OVX321" s="1"/>
      <c r="OVY321" s="1"/>
      <c r="OVZ321" s="1"/>
      <c r="OWA321" s="1"/>
      <c r="OWB321" s="1"/>
      <c r="OWC321" s="1"/>
      <c r="OWD321" s="1"/>
      <c r="OWE321" s="1"/>
      <c r="OWF321" s="1"/>
      <c r="OWG321" s="1"/>
      <c r="OWH321" s="1"/>
      <c r="OWI321" s="1"/>
      <c r="OWJ321" s="1"/>
      <c r="OWK321" s="1"/>
      <c r="OWL321" s="1"/>
      <c r="OWM321" s="1"/>
      <c r="OWN321" s="1"/>
      <c r="OWO321" s="1"/>
      <c r="OWP321" s="1"/>
      <c r="OWQ321" s="1"/>
      <c r="OWR321" s="1"/>
      <c r="OWS321" s="1"/>
      <c r="OWT321" s="1"/>
      <c r="OWU321" s="1"/>
      <c r="OWV321" s="1"/>
      <c r="OWW321" s="1"/>
      <c r="OWX321" s="1"/>
      <c r="OWY321" s="1"/>
      <c r="OWZ321" s="1"/>
      <c r="OXA321" s="1"/>
      <c r="OXB321" s="1"/>
      <c r="OXC321" s="1"/>
      <c r="OXD321" s="1"/>
      <c r="OXE321" s="1"/>
      <c r="OXF321" s="1"/>
      <c r="OXG321" s="1"/>
      <c r="OXH321" s="1"/>
      <c r="OXI321" s="1"/>
      <c r="OXJ321" s="1"/>
      <c r="OXK321" s="1"/>
      <c r="OXL321" s="1"/>
      <c r="OXM321" s="1"/>
      <c r="OXN321" s="1"/>
      <c r="OXO321" s="1"/>
      <c r="OXP321" s="1"/>
      <c r="OXQ321" s="1"/>
      <c r="OXR321" s="1"/>
      <c r="OXS321" s="1"/>
      <c r="OXT321" s="1"/>
      <c r="OXU321" s="1"/>
      <c r="OXV321" s="1"/>
      <c r="OXW321" s="1"/>
      <c r="OXX321" s="1"/>
      <c r="OXY321" s="1"/>
      <c r="OXZ321" s="1"/>
      <c r="OYA321" s="1"/>
      <c r="OYB321" s="1"/>
      <c r="OYC321" s="1"/>
      <c r="OYD321" s="1"/>
      <c r="OYE321" s="1"/>
      <c r="OYF321" s="1"/>
      <c r="OYG321" s="1"/>
      <c r="OYH321" s="1"/>
      <c r="OYI321" s="1"/>
      <c r="OYJ321" s="1"/>
      <c r="OYK321" s="1"/>
      <c r="OYL321" s="1"/>
      <c r="OYM321" s="1"/>
      <c r="OYN321" s="1"/>
      <c r="OYO321" s="1"/>
      <c r="OYP321" s="1"/>
      <c r="OYQ321" s="1"/>
      <c r="OYR321" s="1"/>
      <c r="OYS321" s="1"/>
      <c r="OYT321" s="1"/>
      <c r="OYU321" s="1"/>
      <c r="OYV321" s="1"/>
      <c r="OYW321" s="1"/>
      <c r="OYX321" s="1"/>
      <c r="OYY321" s="1"/>
      <c r="OYZ321" s="1"/>
      <c r="OZA321" s="1"/>
      <c r="OZB321" s="1"/>
      <c r="OZC321" s="1"/>
      <c r="OZD321" s="1"/>
      <c r="OZE321" s="1"/>
      <c r="OZF321" s="1"/>
      <c r="OZG321" s="1"/>
      <c r="OZH321" s="1"/>
      <c r="OZI321" s="1"/>
      <c r="OZJ321" s="1"/>
      <c r="OZK321" s="1"/>
      <c r="OZL321" s="1"/>
      <c r="OZM321" s="1"/>
      <c r="OZN321" s="1"/>
      <c r="OZO321" s="1"/>
      <c r="OZP321" s="1"/>
      <c r="OZQ321" s="1"/>
      <c r="OZR321" s="1"/>
      <c r="OZS321" s="1"/>
      <c r="OZT321" s="1"/>
      <c r="OZU321" s="1"/>
      <c r="OZV321" s="1"/>
      <c r="OZW321" s="1"/>
      <c r="OZX321" s="1"/>
      <c r="OZY321" s="1"/>
      <c r="OZZ321" s="1"/>
      <c r="PAA321" s="1"/>
      <c r="PAB321" s="1"/>
      <c r="PAC321" s="1"/>
      <c r="PAD321" s="1"/>
      <c r="PAE321" s="1"/>
      <c r="PAF321" s="1"/>
      <c r="PAG321" s="1"/>
      <c r="PAH321" s="1"/>
      <c r="PAI321" s="1"/>
      <c r="PAJ321" s="1"/>
      <c r="PAK321" s="1"/>
      <c r="PAL321" s="1"/>
      <c r="PAM321" s="1"/>
      <c r="PAN321" s="1"/>
      <c r="PAO321" s="1"/>
      <c r="PAP321" s="1"/>
      <c r="PAQ321" s="1"/>
      <c r="PAR321" s="1"/>
      <c r="PAS321" s="1"/>
      <c r="PAT321" s="1"/>
      <c r="PAU321" s="1"/>
      <c r="PAV321" s="1"/>
      <c r="PAW321" s="1"/>
      <c r="PAX321" s="1"/>
      <c r="PAY321" s="1"/>
      <c r="PAZ321" s="1"/>
      <c r="PBA321" s="1"/>
      <c r="PBB321" s="1"/>
      <c r="PBC321" s="1"/>
      <c r="PBD321" s="1"/>
      <c r="PBE321" s="1"/>
      <c r="PBF321" s="1"/>
      <c r="PBG321" s="1"/>
      <c r="PBH321" s="1"/>
      <c r="PBI321" s="1"/>
      <c r="PBJ321" s="1"/>
      <c r="PBK321" s="1"/>
      <c r="PBL321" s="1"/>
      <c r="PBM321" s="1"/>
      <c r="PBN321" s="1"/>
      <c r="PBO321" s="1"/>
      <c r="PBP321" s="1"/>
      <c r="PBQ321" s="1"/>
      <c r="PBR321" s="1"/>
      <c r="PBS321" s="1"/>
      <c r="PBT321" s="1"/>
      <c r="PBU321" s="1"/>
      <c r="PBV321" s="1"/>
      <c r="PBW321" s="1"/>
      <c r="PBX321" s="1"/>
      <c r="PBY321" s="1"/>
      <c r="PBZ321" s="1"/>
      <c r="PCA321" s="1"/>
      <c r="PCB321" s="1"/>
      <c r="PCC321" s="1"/>
      <c r="PCD321" s="1"/>
      <c r="PCE321" s="1"/>
      <c r="PCF321" s="1"/>
      <c r="PCG321" s="1"/>
      <c r="PCH321" s="1"/>
      <c r="PCI321" s="1"/>
      <c r="PCJ321" s="1"/>
      <c r="PCK321" s="1"/>
      <c r="PCL321" s="1"/>
      <c r="PCM321" s="1"/>
      <c r="PCN321" s="1"/>
      <c r="PCO321" s="1"/>
      <c r="PCP321" s="1"/>
      <c r="PCQ321" s="1"/>
      <c r="PCR321" s="1"/>
      <c r="PCS321" s="1"/>
      <c r="PCT321" s="1"/>
      <c r="PCU321" s="1"/>
      <c r="PCV321" s="1"/>
      <c r="PCW321" s="1"/>
      <c r="PCX321" s="1"/>
      <c r="PCY321" s="1"/>
      <c r="PCZ321" s="1"/>
      <c r="PDA321" s="1"/>
      <c r="PDB321" s="1"/>
      <c r="PDC321" s="1"/>
      <c r="PDD321" s="1"/>
      <c r="PDE321" s="1"/>
      <c r="PDF321" s="1"/>
      <c r="PDG321" s="1"/>
      <c r="PDH321" s="1"/>
      <c r="PDI321" s="1"/>
      <c r="PDJ321" s="1"/>
      <c r="PDK321" s="1"/>
      <c r="PDL321" s="1"/>
      <c r="PDM321" s="1"/>
      <c r="PDN321" s="1"/>
      <c r="PDO321" s="1"/>
      <c r="PDP321" s="1"/>
      <c r="PDQ321" s="1"/>
      <c r="PDR321" s="1"/>
      <c r="PDS321" s="1"/>
      <c r="PDT321" s="1"/>
      <c r="PDU321" s="1"/>
      <c r="PDV321" s="1"/>
      <c r="PDW321" s="1"/>
      <c r="PDX321" s="1"/>
      <c r="PDY321" s="1"/>
      <c r="PDZ321" s="1"/>
      <c r="PEA321" s="1"/>
      <c r="PEB321" s="1"/>
      <c r="PEC321" s="1"/>
      <c r="PED321" s="1"/>
      <c r="PEE321" s="1"/>
      <c r="PEF321" s="1"/>
      <c r="PEG321" s="1"/>
      <c r="PEH321" s="1"/>
      <c r="PEI321" s="1"/>
      <c r="PEJ321" s="1"/>
      <c r="PEK321" s="1"/>
      <c r="PEL321" s="1"/>
      <c r="PEM321" s="1"/>
      <c r="PEN321" s="1"/>
      <c r="PEO321" s="1"/>
      <c r="PEP321" s="1"/>
      <c r="PEQ321" s="1"/>
      <c r="PER321" s="1"/>
      <c r="PES321" s="1"/>
      <c r="PET321" s="1"/>
      <c r="PEU321" s="1"/>
      <c r="PEV321" s="1"/>
      <c r="PEW321" s="1"/>
      <c r="PEX321" s="1"/>
      <c r="PEY321" s="1"/>
      <c r="PEZ321" s="1"/>
      <c r="PFA321" s="1"/>
      <c r="PFB321" s="1"/>
      <c r="PFC321" s="1"/>
      <c r="PFD321" s="1"/>
      <c r="PFE321" s="1"/>
      <c r="PFF321" s="1"/>
      <c r="PFG321" s="1"/>
      <c r="PFH321" s="1"/>
      <c r="PFI321" s="1"/>
      <c r="PFJ321" s="1"/>
      <c r="PFK321" s="1"/>
      <c r="PFL321" s="1"/>
      <c r="PFM321" s="1"/>
      <c r="PFN321" s="1"/>
      <c r="PFO321" s="1"/>
      <c r="PFP321" s="1"/>
      <c r="PFQ321" s="1"/>
      <c r="PFR321" s="1"/>
      <c r="PFS321" s="1"/>
      <c r="PFT321" s="1"/>
      <c r="PFU321" s="1"/>
      <c r="PFV321" s="1"/>
      <c r="PFW321" s="1"/>
      <c r="PFX321" s="1"/>
      <c r="PFY321" s="1"/>
      <c r="PFZ321" s="1"/>
      <c r="PGA321" s="1"/>
      <c r="PGB321" s="1"/>
      <c r="PGC321" s="1"/>
      <c r="PGD321" s="1"/>
      <c r="PGE321" s="1"/>
      <c r="PGF321" s="1"/>
      <c r="PGG321" s="1"/>
      <c r="PGH321" s="1"/>
      <c r="PGI321" s="1"/>
      <c r="PGJ321" s="1"/>
      <c r="PGK321" s="1"/>
      <c r="PGL321" s="1"/>
      <c r="PGM321" s="1"/>
      <c r="PGN321" s="1"/>
      <c r="PGO321" s="1"/>
      <c r="PGP321" s="1"/>
      <c r="PGQ321" s="1"/>
      <c r="PGR321" s="1"/>
      <c r="PGS321" s="1"/>
      <c r="PGT321" s="1"/>
      <c r="PGU321" s="1"/>
      <c r="PGV321" s="1"/>
      <c r="PGW321" s="1"/>
      <c r="PGX321" s="1"/>
      <c r="PGY321" s="1"/>
      <c r="PGZ321" s="1"/>
      <c r="PHA321" s="1"/>
      <c r="PHB321" s="1"/>
      <c r="PHC321" s="1"/>
      <c r="PHD321" s="1"/>
      <c r="PHE321" s="1"/>
      <c r="PHF321" s="1"/>
      <c r="PHG321" s="1"/>
      <c r="PHH321" s="1"/>
      <c r="PHI321" s="1"/>
      <c r="PHJ321" s="1"/>
      <c r="PHK321" s="1"/>
      <c r="PHL321" s="1"/>
      <c r="PHM321" s="1"/>
      <c r="PHN321" s="1"/>
      <c r="PHO321" s="1"/>
      <c r="PHP321" s="1"/>
      <c r="PHQ321" s="1"/>
      <c r="PHR321" s="1"/>
      <c r="PHS321" s="1"/>
      <c r="PHT321" s="1"/>
      <c r="PHU321" s="1"/>
      <c r="PHV321" s="1"/>
      <c r="PHW321" s="1"/>
      <c r="PHX321" s="1"/>
      <c r="PHY321" s="1"/>
      <c r="PHZ321" s="1"/>
      <c r="PIA321" s="1"/>
      <c r="PIB321" s="1"/>
      <c r="PIC321" s="1"/>
      <c r="PID321" s="1"/>
      <c r="PIE321" s="1"/>
      <c r="PIF321" s="1"/>
      <c r="PIG321" s="1"/>
      <c r="PIH321" s="1"/>
      <c r="PII321" s="1"/>
      <c r="PIJ321" s="1"/>
      <c r="PIK321" s="1"/>
      <c r="PIL321" s="1"/>
      <c r="PIM321" s="1"/>
      <c r="PIN321" s="1"/>
      <c r="PIO321" s="1"/>
      <c r="PIP321" s="1"/>
      <c r="PIQ321" s="1"/>
      <c r="PIR321" s="1"/>
      <c r="PIS321" s="1"/>
      <c r="PIT321" s="1"/>
      <c r="PIU321" s="1"/>
      <c r="PIV321" s="1"/>
      <c r="PIW321" s="1"/>
      <c r="PIX321" s="1"/>
      <c r="PIY321" s="1"/>
      <c r="PIZ321" s="1"/>
      <c r="PJA321" s="1"/>
      <c r="PJB321" s="1"/>
      <c r="PJC321" s="1"/>
      <c r="PJD321" s="1"/>
      <c r="PJE321" s="1"/>
      <c r="PJF321" s="1"/>
      <c r="PJG321" s="1"/>
      <c r="PJH321" s="1"/>
      <c r="PJI321" s="1"/>
      <c r="PJJ321" s="1"/>
      <c r="PJK321" s="1"/>
      <c r="PJL321" s="1"/>
      <c r="PJM321" s="1"/>
      <c r="PJN321" s="1"/>
      <c r="PJO321" s="1"/>
      <c r="PJP321" s="1"/>
      <c r="PJQ321" s="1"/>
      <c r="PJR321" s="1"/>
      <c r="PJS321" s="1"/>
      <c r="PJT321" s="1"/>
      <c r="PJU321" s="1"/>
      <c r="PJV321" s="1"/>
      <c r="PJW321" s="1"/>
      <c r="PJX321" s="1"/>
      <c r="PJY321" s="1"/>
      <c r="PJZ321" s="1"/>
      <c r="PKA321" s="1"/>
      <c r="PKB321" s="1"/>
      <c r="PKC321" s="1"/>
      <c r="PKD321" s="1"/>
      <c r="PKE321" s="1"/>
      <c r="PKF321" s="1"/>
      <c r="PKG321" s="1"/>
      <c r="PKH321" s="1"/>
      <c r="PKI321" s="1"/>
      <c r="PKJ321" s="1"/>
      <c r="PKK321" s="1"/>
      <c r="PKL321" s="1"/>
      <c r="PKM321" s="1"/>
      <c r="PKN321" s="1"/>
      <c r="PKO321" s="1"/>
      <c r="PKP321" s="1"/>
      <c r="PKQ321" s="1"/>
      <c r="PKR321" s="1"/>
      <c r="PKS321" s="1"/>
      <c r="PKT321" s="1"/>
      <c r="PKU321" s="1"/>
      <c r="PKV321" s="1"/>
      <c r="PKW321" s="1"/>
      <c r="PKX321" s="1"/>
      <c r="PKY321" s="1"/>
      <c r="PKZ321" s="1"/>
      <c r="PLA321" s="1"/>
      <c r="PLB321" s="1"/>
      <c r="PLC321" s="1"/>
      <c r="PLD321" s="1"/>
      <c r="PLE321" s="1"/>
      <c r="PLF321" s="1"/>
      <c r="PLG321" s="1"/>
      <c r="PLH321" s="1"/>
      <c r="PLI321" s="1"/>
      <c r="PLJ321" s="1"/>
      <c r="PLK321" s="1"/>
      <c r="PLL321" s="1"/>
      <c r="PLM321" s="1"/>
      <c r="PLN321" s="1"/>
      <c r="PLO321" s="1"/>
      <c r="PLP321" s="1"/>
      <c r="PLQ321" s="1"/>
      <c r="PLR321" s="1"/>
      <c r="PLS321" s="1"/>
      <c r="PLT321" s="1"/>
      <c r="PLU321" s="1"/>
      <c r="PLV321" s="1"/>
      <c r="PLW321" s="1"/>
      <c r="PLX321" s="1"/>
      <c r="PLY321" s="1"/>
      <c r="PLZ321" s="1"/>
      <c r="PMA321" s="1"/>
      <c r="PMB321" s="1"/>
      <c r="PMC321" s="1"/>
      <c r="PMD321" s="1"/>
      <c r="PME321" s="1"/>
      <c r="PMF321" s="1"/>
      <c r="PMG321" s="1"/>
      <c r="PMH321" s="1"/>
      <c r="PMI321" s="1"/>
      <c r="PMJ321" s="1"/>
      <c r="PMK321" s="1"/>
      <c r="PML321" s="1"/>
      <c r="PMM321" s="1"/>
      <c r="PMN321" s="1"/>
      <c r="PMO321" s="1"/>
      <c r="PMP321" s="1"/>
      <c r="PMQ321" s="1"/>
      <c r="PMR321" s="1"/>
      <c r="PMS321" s="1"/>
      <c r="PMT321" s="1"/>
      <c r="PMU321" s="1"/>
      <c r="PMV321" s="1"/>
      <c r="PMW321" s="1"/>
      <c r="PMX321" s="1"/>
      <c r="PMY321" s="1"/>
      <c r="PMZ321" s="1"/>
      <c r="PNA321" s="1"/>
      <c r="PNB321" s="1"/>
      <c r="PNC321" s="1"/>
      <c r="PND321" s="1"/>
      <c r="PNE321" s="1"/>
      <c r="PNF321" s="1"/>
      <c r="PNG321" s="1"/>
      <c r="PNH321" s="1"/>
      <c r="PNI321" s="1"/>
      <c r="PNJ321" s="1"/>
      <c r="PNK321" s="1"/>
      <c r="PNL321" s="1"/>
      <c r="PNM321" s="1"/>
      <c r="PNN321" s="1"/>
      <c r="PNO321" s="1"/>
      <c r="PNP321" s="1"/>
      <c r="PNQ321" s="1"/>
      <c r="PNR321" s="1"/>
      <c r="PNS321" s="1"/>
      <c r="PNT321" s="1"/>
      <c r="PNU321" s="1"/>
      <c r="PNV321" s="1"/>
      <c r="PNW321" s="1"/>
      <c r="PNX321" s="1"/>
      <c r="PNY321" s="1"/>
      <c r="PNZ321" s="1"/>
      <c r="POA321" s="1"/>
      <c r="POB321" s="1"/>
      <c r="POC321" s="1"/>
      <c r="POD321" s="1"/>
      <c r="POE321" s="1"/>
      <c r="POF321" s="1"/>
      <c r="POG321" s="1"/>
      <c r="POH321" s="1"/>
      <c r="POI321" s="1"/>
      <c r="POJ321" s="1"/>
      <c r="POK321" s="1"/>
      <c r="POL321" s="1"/>
      <c r="POM321" s="1"/>
      <c r="PON321" s="1"/>
      <c r="POO321" s="1"/>
      <c r="POP321" s="1"/>
      <c r="POQ321" s="1"/>
      <c r="POR321" s="1"/>
      <c r="POS321" s="1"/>
      <c r="POT321" s="1"/>
      <c r="POU321" s="1"/>
      <c r="POV321" s="1"/>
      <c r="POW321" s="1"/>
      <c r="POX321" s="1"/>
      <c r="POY321" s="1"/>
      <c r="POZ321" s="1"/>
      <c r="PPA321" s="1"/>
      <c r="PPB321" s="1"/>
      <c r="PPC321" s="1"/>
      <c r="PPD321" s="1"/>
      <c r="PPE321" s="1"/>
      <c r="PPF321" s="1"/>
      <c r="PPG321" s="1"/>
      <c r="PPH321" s="1"/>
      <c r="PPI321" s="1"/>
      <c r="PPJ321" s="1"/>
      <c r="PPK321" s="1"/>
      <c r="PPL321" s="1"/>
      <c r="PPM321" s="1"/>
      <c r="PPN321" s="1"/>
      <c r="PPO321" s="1"/>
      <c r="PPP321" s="1"/>
      <c r="PPQ321" s="1"/>
      <c r="PPR321" s="1"/>
      <c r="PPS321" s="1"/>
      <c r="PPT321" s="1"/>
      <c r="PPU321" s="1"/>
      <c r="PPV321" s="1"/>
      <c r="PPW321" s="1"/>
      <c r="PPX321" s="1"/>
      <c r="PPY321" s="1"/>
      <c r="PPZ321" s="1"/>
      <c r="PQA321" s="1"/>
      <c r="PQB321" s="1"/>
      <c r="PQC321" s="1"/>
      <c r="PQD321" s="1"/>
      <c r="PQE321" s="1"/>
      <c r="PQF321" s="1"/>
      <c r="PQG321" s="1"/>
      <c r="PQH321" s="1"/>
      <c r="PQI321" s="1"/>
      <c r="PQJ321" s="1"/>
      <c r="PQK321" s="1"/>
      <c r="PQL321" s="1"/>
      <c r="PQM321" s="1"/>
      <c r="PQN321" s="1"/>
      <c r="PQO321" s="1"/>
      <c r="PQP321" s="1"/>
      <c r="PQQ321" s="1"/>
      <c r="PQR321" s="1"/>
      <c r="PQS321" s="1"/>
      <c r="PQT321" s="1"/>
      <c r="PQU321" s="1"/>
      <c r="PQV321" s="1"/>
      <c r="PQW321" s="1"/>
      <c r="PQX321" s="1"/>
      <c r="PQY321" s="1"/>
      <c r="PQZ321" s="1"/>
      <c r="PRA321" s="1"/>
      <c r="PRB321" s="1"/>
      <c r="PRC321" s="1"/>
      <c r="PRD321" s="1"/>
      <c r="PRE321" s="1"/>
      <c r="PRF321" s="1"/>
      <c r="PRG321" s="1"/>
      <c r="PRH321" s="1"/>
      <c r="PRI321" s="1"/>
      <c r="PRJ321" s="1"/>
      <c r="PRK321" s="1"/>
      <c r="PRL321" s="1"/>
      <c r="PRM321" s="1"/>
      <c r="PRN321" s="1"/>
      <c r="PRO321" s="1"/>
      <c r="PRP321" s="1"/>
      <c r="PRQ321" s="1"/>
      <c r="PRR321" s="1"/>
      <c r="PRS321" s="1"/>
      <c r="PRT321" s="1"/>
      <c r="PRU321" s="1"/>
      <c r="PRV321" s="1"/>
      <c r="PRW321" s="1"/>
      <c r="PRX321" s="1"/>
      <c r="PRY321" s="1"/>
      <c r="PRZ321" s="1"/>
      <c r="PSA321" s="1"/>
      <c r="PSB321" s="1"/>
      <c r="PSC321" s="1"/>
      <c r="PSD321" s="1"/>
      <c r="PSE321" s="1"/>
      <c r="PSF321" s="1"/>
      <c r="PSG321" s="1"/>
      <c r="PSH321" s="1"/>
      <c r="PSI321" s="1"/>
      <c r="PSJ321" s="1"/>
      <c r="PSK321" s="1"/>
      <c r="PSL321" s="1"/>
      <c r="PSM321" s="1"/>
      <c r="PSN321" s="1"/>
      <c r="PSO321" s="1"/>
      <c r="PSP321" s="1"/>
      <c r="PSQ321" s="1"/>
      <c r="PSR321" s="1"/>
      <c r="PSS321" s="1"/>
      <c r="PST321" s="1"/>
      <c r="PSU321" s="1"/>
      <c r="PSV321" s="1"/>
      <c r="PSW321" s="1"/>
      <c r="PSX321" s="1"/>
      <c r="PSY321" s="1"/>
      <c r="PSZ321" s="1"/>
      <c r="PTA321" s="1"/>
      <c r="PTB321" s="1"/>
      <c r="PTC321" s="1"/>
      <c r="PTD321" s="1"/>
      <c r="PTE321" s="1"/>
      <c r="PTF321" s="1"/>
      <c r="PTG321" s="1"/>
      <c r="PTH321" s="1"/>
      <c r="PTI321" s="1"/>
      <c r="PTJ321" s="1"/>
      <c r="PTK321" s="1"/>
      <c r="PTL321" s="1"/>
      <c r="PTM321" s="1"/>
      <c r="PTN321" s="1"/>
      <c r="PTO321" s="1"/>
      <c r="PTP321" s="1"/>
      <c r="PTQ321" s="1"/>
      <c r="PTR321" s="1"/>
      <c r="PTS321" s="1"/>
      <c r="PTT321" s="1"/>
      <c r="PTU321" s="1"/>
      <c r="PTV321" s="1"/>
      <c r="PTW321" s="1"/>
      <c r="PTX321" s="1"/>
      <c r="PTY321" s="1"/>
      <c r="PTZ321" s="1"/>
      <c r="PUA321" s="1"/>
      <c r="PUB321" s="1"/>
      <c r="PUC321" s="1"/>
      <c r="PUD321" s="1"/>
      <c r="PUE321" s="1"/>
      <c r="PUF321" s="1"/>
      <c r="PUG321" s="1"/>
      <c r="PUH321" s="1"/>
      <c r="PUI321" s="1"/>
      <c r="PUJ321" s="1"/>
      <c r="PUK321" s="1"/>
      <c r="PUL321" s="1"/>
      <c r="PUM321" s="1"/>
      <c r="PUN321" s="1"/>
      <c r="PUO321" s="1"/>
      <c r="PUP321" s="1"/>
      <c r="PUQ321" s="1"/>
      <c r="PUR321" s="1"/>
      <c r="PUS321" s="1"/>
      <c r="PUT321" s="1"/>
      <c r="PUU321" s="1"/>
      <c r="PUV321" s="1"/>
      <c r="PUW321" s="1"/>
      <c r="PUX321" s="1"/>
      <c r="PUY321" s="1"/>
      <c r="PUZ321" s="1"/>
      <c r="PVA321" s="1"/>
      <c r="PVB321" s="1"/>
      <c r="PVC321" s="1"/>
      <c r="PVD321" s="1"/>
      <c r="PVE321" s="1"/>
      <c r="PVF321" s="1"/>
      <c r="PVG321" s="1"/>
      <c r="PVH321" s="1"/>
      <c r="PVI321" s="1"/>
      <c r="PVJ321" s="1"/>
      <c r="PVK321" s="1"/>
      <c r="PVL321" s="1"/>
      <c r="PVM321" s="1"/>
      <c r="PVN321" s="1"/>
      <c r="PVO321" s="1"/>
      <c r="PVP321" s="1"/>
      <c r="PVQ321" s="1"/>
      <c r="PVR321" s="1"/>
      <c r="PVS321" s="1"/>
      <c r="PVT321" s="1"/>
      <c r="PVU321" s="1"/>
      <c r="PVV321" s="1"/>
      <c r="PVW321" s="1"/>
      <c r="PVX321" s="1"/>
      <c r="PVY321" s="1"/>
      <c r="PVZ321" s="1"/>
      <c r="PWA321" s="1"/>
      <c r="PWB321" s="1"/>
      <c r="PWC321" s="1"/>
      <c r="PWD321" s="1"/>
      <c r="PWE321" s="1"/>
      <c r="PWF321" s="1"/>
      <c r="PWG321" s="1"/>
      <c r="PWH321" s="1"/>
      <c r="PWI321" s="1"/>
      <c r="PWJ321" s="1"/>
      <c r="PWK321" s="1"/>
      <c r="PWL321" s="1"/>
      <c r="PWM321" s="1"/>
      <c r="PWN321" s="1"/>
      <c r="PWO321" s="1"/>
      <c r="PWP321" s="1"/>
      <c r="PWQ321" s="1"/>
      <c r="PWR321" s="1"/>
      <c r="PWS321" s="1"/>
      <c r="PWT321" s="1"/>
      <c r="PWU321" s="1"/>
      <c r="PWV321" s="1"/>
      <c r="PWW321" s="1"/>
      <c r="PWX321" s="1"/>
      <c r="PWY321" s="1"/>
      <c r="PWZ321" s="1"/>
      <c r="PXA321" s="1"/>
      <c r="PXB321" s="1"/>
      <c r="PXC321" s="1"/>
      <c r="PXD321" s="1"/>
      <c r="PXE321" s="1"/>
      <c r="PXF321" s="1"/>
      <c r="PXG321" s="1"/>
      <c r="PXH321" s="1"/>
      <c r="PXI321" s="1"/>
      <c r="PXJ321" s="1"/>
      <c r="PXK321" s="1"/>
      <c r="PXL321" s="1"/>
      <c r="PXM321" s="1"/>
      <c r="PXN321" s="1"/>
      <c r="PXO321" s="1"/>
      <c r="PXP321" s="1"/>
      <c r="PXQ321" s="1"/>
      <c r="PXR321" s="1"/>
      <c r="PXS321" s="1"/>
      <c r="PXT321" s="1"/>
      <c r="PXU321" s="1"/>
      <c r="PXV321" s="1"/>
      <c r="PXW321" s="1"/>
      <c r="PXX321" s="1"/>
      <c r="PXY321" s="1"/>
      <c r="PXZ321" s="1"/>
      <c r="PYA321" s="1"/>
      <c r="PYB321" s="1"/>
      <c r="PYC321" s="1"/>
      <c r="PYD321" s="1"/>
      <c r="PYE321" s="1"/>
      <c r="PYF321" s="1"/>
      <c r="PYG321" s="1"/>
      <c r="PYH321" s="1"/>
      <c r="PYI321" s="1"/>
      <c r="PYJ321" s="1"/>
      <c r="PYK321" s="1"/>
      <c r="PYL321" s="1"/>
      <c r="PYM321" s="1"/>
      <c r="PYN321" s="1"/>
      <c r="PYO321" s="1"/>
      <c r="PYP321" s="1"/>
      <c r="PYQ321" s="1"/>
      <c r="PYR321" s="1"/>
      <c r="PYS321" s="1"/>
      <c r="PYT321" s="1"/>
      <c r="PYU321" s="1"/>
      <c r="PYV321" s="1"/>
      <c r="PYW321" s="1"/>
      <c r="PYX321" s="1"/>
      <c r="PYY321" s="1"/>
      <c r="PYZ321" s="1"/>
      <c r="PZA321" s="1"/>
      <c r="PZB321" s="1"/>
      <c r="PZC321" s="1"/>
      <c r="PZD321" s="1"/>
      <c r="PZE321" s="1"/>
      <c r="PZF321" s="1"/>
      <c r="PZG321" s="1"/>
      <c r="PZH321" s="1"/>
      <c r="PZI321" s="1"/>
      <c r="PZJ321" s="1"/>
      <c r="PZK321" s="1"/>
      <c r="PZL321" s="1"/>
      <c r="PZM321" s="1"/>
      <c r="PZN321" s="1"/>
      <c r="PZO321" s="1"/>
      <c r="PZP321" s="1"/>
      <c r="PZQ321" s="1"/>
      <c r="PZR321" s="1"/>
      <c r="PZS321" s="1"/>
      <c r="PZT321" s="1"/>
      <c r="PZU321" s="1"/>
      <c r="PZV321" s="1"/>
      <c r="PZW321" s="1"/>
      <c r="PZX321" s="1"/>
      <c r="PZY321" s="1"/>
      <c r="PZZ321" s="1"/>
      <c r="QAA321" s="1"/>
      <c r="QAB321" s="1"/>
      <c r="QAC321" s="1"/>
      <c r="QAD321" s="1"/>
      <c r="QAE321" s="1"/>
      <c r="QAF321" s="1"/>
      <c r="QAG321" s="1"/>
      <c r="QAH321" s="1"/>
      <c r="QAI321" s="1"/>
      <c r="QAJ321" s="1"/>
      <c r="QAK321" s="1"/>
      <c r="QAL321" s="1"/>
      <c r="QAM321" s="1"/>
      <c r="QAN321" s="1"/>
      <c r="QAO321" s="1"/>
      <c r="QAP321" s="1"/>
      <c r="QAQ321" s="1"/>
      <c r="QAR321" s="1"/>
      <c r="QAS321" s="1"/>
      <c r="QAT321" s="1"/>
      <c r="QAU321" s="1"/>
      <c r="QAV321" s="1"/>
      <c r="QAW321" s="1"/>
      <c r="QAX321" s="1"/>
      <c r="QAY321" s="1"/>
      <c r="QAZ321" s="1"/>
      <c r="QBA321" s="1"/>
      <c r="QBB321" s="1"/>
      <c r="QBC321" s="1"/>
      <c r="QBD321" s="1"/>
      <c r="QBE321" s="1"/>
      <c r="QBF321" s="1"/>
      <c r="QBG321" s="1"/>
      <c r="QBH321" s="1"/>
      <c r="QBI321" s="1"/>
      <c r="QBJ321" s="1"/>
      <c r="QBK321" s="1"/>
      <c r="QBL321" s="1"/>
      <c r="QBM321" s="1"/>
      <c r="QBN321" s="1"/>
      <c r="QBO321" s="1"/>
      <c r="QBP321" s="1"/>
      <c r="QBQ321" s="1"/>
      <c r="QBR321" s="1"/>
      <c r="QBS321" s="1"/>
      <c r="QBT321" s="1"/>
      <c r="QBU321" s="1"/>
      <c r="QBV321" s="1"/>
      <c r="QBW321" s="1"/>
      <c r="QBX321" s="1"/>
      <c r="QBY321" s="1"/>
      <c r="QBZ321" s="1"/>
      <c r="QCA321" s="1"/>
      <c r="QCB321" s="1"/>
      <c r="QCC321" s="1"/>
      <c r="QCD321" s="1"/>
      <c r="QCE321" s="1"/>
      <c r="QCF321" s="1"/>
      <c r="QCG321" s="1"/>
      <c r="QCH321" s="1"/>
      <c r="QCI321" s="1"/>
      <c r="QCJ321" s="1"/>
      <c r="QCK321" s="1"/>
      <c r="QCL321" s="1"/>
      <c r="QCM321" s="1"/>
      <c r="QCN321" s="1"/>
      <c r="QCO321" s="1"/>
      <c r="QCP321" s="1"/>
      <c r="QCQ321" s="1"/>
      <c r="QCR321" s="1"/>
      <c r="QCS321" s="1"/>
      <c r="QCT321" s="1"/>
      <c r="QCU321" s="1"/>
      <c r="QCV321" s="1"/>
      <c r="QCW321" s="1"/>
      <c r="QCX321" s="1"/>
      <c r="QCY321" s="1"/>
      <c r="QCZ321" s="1"/>
      <c r="QDA321" s="1"/>
      <c r="QDB321" s="1"/>
      <c r="QDC321" s="1"/>
      <c r="QDD321" s="1"/>
      <c r="QDE321" s="1"/>
      <c r="QDF321" s="1"/>
      <c r="QDG321" s="1"/>
      <c r="QDH321" s="1"/>
      <c r="QDI321" s="1"/>
      <c r="QDJ321" s="1"/>
      <c r="QDK321" s="1"/>
      <c r="QDL321" s="1"/>
      <c r="QDM321" s="1"/>
      <c r="QDN321" s="1"/>
      <c r="QDO321" s="1"/>
      <c r="QDP321" s="1"/>
      <c r="QDQ321" s="1"/>
      <c r="QDR321" s="1"/>
      <c r="QDS321" s="1"/>
      <c r="QDT321" s="1"/>
      <c r="QDU321" s="1"/>
      <c r="QDV321" s="1"/>
      <c r="QDW321" s="1"/>
      <c r="QDX321" s="1"/>
      <c r="QDY321" s="1"/>
      <c r="QDZ321" s="1"/>
      <c r="QEA321" s="1"/>
      <c r="QEB321" s="1"/>
      <c r="QEC321" s="1"/>
      <c r="QED321" s="1"/>
      <c r="QEE321" s="1"/>
      <c r="QEF321" s="1"/>
      <c r="QEG321" s="1"/>
      <c r="QEH321" s="1"/>
      <c r="QEI321" s="1"/>
      <c r="QEJ321" s="1"/>
      <c r="QEK321" s="1"/>
      <c r="QEL321" s="1"/>
      <c r="QEM321" s="1"/>
      <c r="QEN321" s="1"/>
      <c r="QEO321" s="1"/>
      <c r="QEP321" s="1"/>
      <c r="QEQ321" s="1"/>
      <c r="QER321" s="1"/>
      <c r="QES321" s="1"/>
      <c r="QET321" s="1"/>
      <c r="QEU321" s="1"/>
      <c r="QEV321" s="1"/>
      <c r="QEW321" s="1"/>
      <c r="QEX321" s="1"/>
      <c r="QEY321" s="1"/>
      <c r="QEZ321" s="1"/>
      <c r="QFA321" s="1"/>
      <c r="QFB321" s="1"/>
      <c r="QFC321" s="1"/>
      <c r="QFD321" s="1"/>
      <c r="QFE321" s="1"/>
      <c r="QFF321" s="1"/>
      <c r="QFG321" s="1"/>
      <c r="QFH321" s="1"/>
      <c r="QFI321" s="1"/>
      <c r="QFJ321" s="1"/>
      <c r="QFK321" s="1"/>
      <c r="QFL321" s="1"/>
      <c r="QFM321" s="1"/>
      <c r="QFN321" s="1"/>
      <c r="QFO321" s="1"/>
      <c r="QFP321" s="1"/>
      <c r="QFQ321" s="1"/>
      <c r="QFR321" s="1"/>
      <c r="QFS321" s="1"/>
      <c r="QFT321" s="1"/>
      <c r="QFU321" s="1"/>
      <c r="QFV321" s="1"/>
      <c r="QFW321" s="1"/>
      <c r="QFX321" s="1"/>
      <c r="QFY321" s="1"/>
      <c r="QFZ321" s="1"/>
      <c r="QGA321" s="1"/>
      <c r="QGB321" s="1"/>
      <c r="QGC321" s="1"/>
      <c r="QGD321" s="1"/>
      <c r="QGE321" s="1"/>
      <c r="QGF321" s="1"/>
      <c r="QGG321" s="1"/>
      <c r="QGH321" s="1"/>
      <c r="QGI321" s="1"/>
      <c r="QGJ321" s="1"/>
      <c r="QGK321" s="1"/>
      <c r="QGL321" s="1"/>
      <c r="QGM321" s="1"/>
      <c r="QGN321" s="1"/>
      <c r="QGO321" s="1"/>
      <c r="QGP321" s="1"/>
      <c r="QGQ321" s="1"/>
      <c r="QGR321" s="1"/>
      <c r="QGS321" s="1"/>
      <c r="QGT321" s="1"/>
      <c r="QGU321" s="1"/>
      <c r="QGV321" s="1"/>
      <c r="QGW321" s="1"/>
      <c r="QGX321" s="1"/>
      <c r="QGY321" s="1"/>
      <c r="QGZ321" s="1"/>
      <c r="QHA321" s="1"/>
      <c r="QHB321" s="1"/>
      <c r="QHC321" s="1"/>
      <c r="QHD321" s="1"/>
      <c r="QHE321" s="1"/>
      <c r="QHF321" s="1"/>
      <c r="QHG321" s="1"/>
      <c r="QHH321" s="1"/>
      <c r="QHI321" s="1"/>
      <c r="QHJ321" s="1"/>
      <c r="QHK321" s="1"/>
      <c r="QHL321" s="1"/>
      <c r="QHM321" s="1"/>
      <c r="QHN321" s="1"/>
      <c r="QHO321" s="1"/>
      <c r="QHP321" s="1"/>
      <c r="QHQ321" s="1"/>
      <c r="QHR321" s="1"/>
      <c r="QHS321" s="1"/>
      <c r="QHT321" s="1"/>
      <c r="QHU321" s="1"/>
      <c r="QHV321" s="1"/>
      <c r="QHW321" s="1"/>
      <c r="QHX321" s="1"/>
      <c r="QHY321" s="1"/>
      <c r="QHZ321" s="1"/>
      <c r="QIA321" s="1"/>
      <c r="QIB321" s="1"/>
      <c r="QIC321" s="1"/>
      <c r="QID321" s="1"/>
      <c r="QIE321" s="1"/>
      <c r="QIF321" s="1"/>
      <c r="QIG321" s="1"/>
      <c r="QIH321" s="1"/>
      <c r="QII321" s="1"/>
      <c r="QIJ321" s="1"/>
      <c r="QIK321" s="1"/>
      <c r="QIL321" s="1"/>
      <c r="QIM321" s="1"/>
      <c r="QIN321" s="1"/>
      <c r="QIO321" s="1"/>
      <c r="QIP321" s="1"/>
      <c r="QIQ321" s="1"/>
      <c r="QIR321" s="1"/>
      <c r="QIS321" s="1"/>
      <c r="QIT321" s="1"/>
      <c r="QIU321" s="1"/>
      <c r="QIV321" s="1"/>
      <c r="QIW321" s="1"/>
      <c r="QIX321" s="1"/>
      <c r="QIY321" s="1"/>
      <c r="QIZ321" s="1"/>
      <c r="QJA321" s="1"/>
      <c r="QJB321" s="1"/>
      <c r="QJC321" s="1"/>
      <c r="QJD321" s="1"/>
      <c r="QJE321" s="1"/>
      <c r="QJF321" s="1"/>
      <c r="QJG321" s="1"/>
      <c r="QJH321" s="1"/>
      <c r="QJI321" s="1"/>
      <c r="QJJ321" s="1"/>
      <c r="QJK321" s="1"/>
      <c r="QJL321" s="1"/>
      <c r="QJM321" s="1"/>
      <c r="QJN321" s="1"/>
      <c r="QJO321" s="1"/>
      <c r="QJP321" s="1"/>
      <c r="QJQ321" s="1"/>
      <c r="QJR321" s="1"/>
      <c r="QJS321" s="1"/>
      <c r="QJT321" s="1"/>
      <c r="QJU321" s="1"/>
      <c r="QJV321" s="1"/>
      <c r="QJW321" s="1"/>
      <c r="QJX321" s="1"/>
      <c r="QJY321" s="1"/>
      <c r="QJZ321" s="1"/>
      <c r="QKA321" s="1"/>
      <c r="QKB321" s="1"/>
      <c r="QKC321" s="1"/>
      <c r="QKD321" s="1"/>
      <c r="QKE321" s="1"/>
      <c r="QKF321" s="1"/>
      <c r="QKG321" s="1"/>
      <c r="QKH321" s="1"/>
      <c r="QKI321" s="1"/>
      <c r="QKJ321" s="1"/>
      <c r="QKK321" s="1"/>
      <c r="QKL321" s="1"/>
      <c r="QKM321" s="1"/>
      <c r="QKN321" s="1"/>
      <c r="QKO321" s="1"/>
      <c r="QKP321" s="1"/>
      <c r="QKQ321" s="1"/>
      <c r="QKR321" s="1"/>
      <c r="QKS321" s="1"/>
      <c r="QKT321" s="1"/>
      <c r="QKU321" s="1"/>
      <c r="QKV321" s="1"/>
      <c r="QKW321" s="1"/>
      <c r="QKX321" s="1"/>
      <c r="QKY321" s="1"/>
      <c r="QKZ321" s="1"/>
      <c r="QLA321" s="1"/>
      <c r="QLB321" s="1"/>
      <c r="QLC321" s="1"/>
      <c r="QLD321" s="1"/>
      <c r="QLE321" s="1"/>
      <c r="QLF321" s="1"/>
      <c r="QLG321" s="1"/>
      <c r="QLH321" s="1"/>
      <c r="QLI321" s="1"/>
      <c r="QLJ321" s="1"/>
      <c r="QLK321" s="1"/>
      <c r="QLL321" s="1"/>
      <c r="QLM321" s="1"/>
      <c r="QLN321" s="1"/>
      <c r="QLO321" s="1"/>
      <c r="QLP321" s="1"/>
      <c r="QLQ321" s="1"/>
      <c r="QLR321" s="1"/>
      <c r="QLS321" s="1"/>
      <c r="QLT321" s="1"/>
      <c r="QLU321" s="1"/>
      <c r="QLV321" s="1"/>
      <c r="QLW321" s="1"/>
      <c r="QLX321" s="1"/>
      <c r="QLY321" s="1"/>
      <c r="QLZ321" s="1"/>
      <c r="QMA321" s="1"/>
      <c r="QMB321" s="1"/>
      <c r="QMC321" s="1"/>
      <c r="QMD321" s="1"/>
      <c r="QME321" s="1"/>
      <c r="QMF321" s="1"/>
      <c r="QMG321" s="1"/>
      <c r="QMH321" s="1"/>
      <c r="QMI321" s="1"/>
      <c r="QMJ321" s="1"/>
      <c r="QMK321" s="1"/>
      <c r="QML321" s="1"/>
      <c r="QMM321" s="1"/>
      <c r="QMN321" s="1"/>
      <c r="QMO321" s="1"/>
      <c r="QMP321" s="1"/>
      <c r="QMQ321" s="1"/>
      <c r="QMR321" s="1"/>
      <c r="QMS321" s="1"/>
      <c r="QMT321" s="1"/>
      <c r="QMU321" s="1"/>
      <c r="QMV321" s="1"/>
      <c r="QMW321" s="1"/>
      <c r="QMX321" s="1"/>
      <c r="QMY321" s="1"/>
      <c r="QMZ321" s="1"/>
      <c r="QNA321" s="1"/>
      <c r="QNB321" s="1"/>
      <c r="QNC321" s="1"/>
      <c r="QND321" s="1"/>
      <c r="QNE321" s="1"/>
      <c r="QNF321" s="1"/>
      <c r="QNG321" s="1"/>
      <c r="QNH321" s="1"/>
      <c r="QNI321" s="1"/>
      <c r="QNJ321" s="1"/>
      <c r="QNK321" s="1"/>
      <c r="QNL321" s="1"/>
      <c r="QNM321" s="1"/>
      <c r="QNN321" s="1"/>
      <c r="QNO321" s="1"/>
      <c r="QNP321" s="1"/>
      <c r="QNQ321" s="1"/>
      <c r="QNR321" s="1"/>
      <c r="QNS321" s="1"/>
      <c r="QNT321" s="1"/>
      <c r="QNU321" s="1"/>
      <c r="QNV321" s="1"/>
      <c r="QNW321" s="1"/>
      <c r="QNX321" s="1"/>
      <c r="QNY321" s="1"/>
      <c r="QNZ321" s="1"/>
      <c r="QOA321" s="1"/>
      <c r="QOB321" s="1"/>
      <c r="QOC321" s="1"/>
      <c r="QOD321" s="1"/>
      <c r="QOE321" s="1"/>
      <c r="QOF321" s="1"/>
      <c r="QOG321" s="1"/>
      <c r="QOH321" s="1"/>
      <c r="QOI321" s="1"/>
      <c r="QOJ321" s="1"/>
      <c r="QOK321" s="1"/>
      <c r="QOL321" s="1"/>
      <c r="QOM321" s="1"/>
      <c r="QON321" s="1"/>
      <c r="QOO321" s="1"/>
      <c r="QOP321" s="1"/>
      <c r="QOQ321" s="1"/>
      <c r="QOR321" s="1"/>
      <c r="QOS321" s="1"/>
      <c r="QOT321" s="1"/>
      <c r="QOU321" s="1"/>
      <c r="QOV321" s="1"/>
      <c r="QOW321" s="1"/>
      <c r="QOX321" s="1"/>
      <c r="QOY321" s="1"/>
      <c r="QOZ321" s="1"/>
      <c r="QPA321" s="1"/>
      <c r="QPB321" s="1"/>
      <c r="QPC321" s="1"/>
      <c r="QPD321" s="1"/>
      <c r="QPE321" s="1"/>
      <c r="QPF321" s="1"/>
      <c r="QPG321" s="1"/>
      <c r="QPH321" s="1"/>
      <c r="QPI321" s="1"/>
      <c r="QPJ321" s="1"/>
      <c r="QPK321" s="1"/>
      <c r="QPL321" s="1"/>
      <c r="QPM321" s="1"/>
      <c r="QPN321" s="1"/>
      <c r="QPO321" s="1"/>
      <c r="QPP321" s="1"/>
      <c r="QPQ321" s="1"/>
      <c r="QPR321" s="1"/>
      <c r="QPS321" s="1"/>
      <c r="QPT321" s="1"/>
      <c r="QPU321" s="1"/>
      <c r="QPV321" s="1"/>
      <c r="QPW321" s="1"/>
      <c r="QPX321" s="1"/>
      <c r="QPY321" s="1"/>
      <c r="QPZ321" s="1"/>
      <c r="QQA321" s="1"/>
      <c r="QQB321" s="1"/>
      <c r="QQC321" s="1"/>
      <c r="QQD321" s="1"/>
      <c r="QQE321" s="1"/>
      <c r="QQF321" s="1"/>
      <c r="QQG321" s="1"/>
      <c r="QQH321" s="1"/>
      <c r="QQI321" s="1"/>
      <c r="QQJ321" s="1"/>
      <c r="QQK321" s="1"/>
      <c r="QQL321" s="1"/>
      <c r="QQM321" s="1"/>
      <c r="QQN321" s="1"/>
      <c r="QQO321" s="1"/>
      <c r="QQP321" s="1"/>
      <c r="QQQ321" s="1"/>
      <c r="QQR321" s="1"/>
      <c r="QQS321" s="1"/>
      <c r="QQT321" s="1"/>
      <c r="QQU321" s="1"/>
      <c r="QQV321" s="1"/>
      <c r="QQW321" s="1"/>
      <c r="QQX321" s="1"/>
      <c r="QQY321" s="1"/>
      <c r="QQZ321" s="1"/>
      <c r="QRA321" s="1"/>
      <c r="QRB321" s="1"/>
      <c r="QRC321" s="1"/>
      <c r="QRD321" s="1"/>
      <c r="QRE321" s="1"/>
      <c r="QRF321" s="1"/>
      <c r="QRG321" s="1"/>
      <c r="QRH321" s="1"/>
      <c r="QRI321" s="1"/>
      <c r="QRJ321" s="1"/>
      <c r="QRK321" s="1"/>
      <c r="QRL321" s="1"/>
      <c r="QRM321" s="1"/>
      <c r="QRN321" s="1"/>
      <c r="QRO321" s="1"/>
      <c r="QRP321" s="1"/>
      <c r="QRQ321" s="1"/>
      <c r="QRR321" s="1"/>
      <c r="QRS321" s="1"/>
      <c r="QRT321" s="1"/>
      <c r="QRU321" s="1"/>
      <c r="QRV321" s="1"/>
      <c r="QRW321" s="1"/>
      <c r="QRX321" s="1"/>
      <c r="QRY321" s="1"/>
      <c r="QRZ321" s="1"/>
      <c r="QSA321" s="1"/>
      <c r="QSB321" s="1"/>
      <c r="QSC321" s="1"/>
      <c r="QSD321" s="1"/>
      <c r="QSE321" s="1"/>
      <c r="QSF321" s="1"/>
      <c r="QSG321" s="1"/>
      <c r="QSH321" s="1"/>
      <c r="QSI321" s="1"/>
      <c r="QSJ321" s="1"/>
      <c r="QSK321" s="1"/>
      <c r="QSL321" s="1"/>
      <c r="QSM321" s="1"/>
      <c r="QSN321" s="1"/>
      <c r="QSO321" s="1"/>
      <c r="QSP321" s="1"/>
      <c r="QSQ321" s="1"/>
      <c r="QSR321" s="1"/>
      <c r="QSS321" s="1"/>
      <c r="QST321" s="1"/>
      <c r="QSU321" s="1"/>
      <c r="QSV321" s="1"/>
      <c r="QSW321" s="1"/>
      <c r="QSX321" s="1"/>
      <c r="QSY321" s="1"/>
      <c r="QSZ321" s="1"/>
      <c r="QTA321" s="1"/>
      <c r="QTB321" s="1"/>
      <c r="QTC321" s="1"/>
      <c r="QTD321" s="1"/>
      <c r="QTE321" s="1"/>
      <c r="QTF321" s="1"/>
      <c r="QTG321" s="1"/>
      <c r="QTH321" s="1"/>
      <c r="QTI321" s="1"/>
      <c r="QTJ321" s="1"/>
      <c r="QTK321" s="1"/>
      <c r="QTL321" s="1"/>
      <c r="QTM321" s="1"/>
      <c r="QTN321" s="1"/>
      <c r="QTO321" s="1"/>
      <c r="QTP321" s="1"/>
      <c r="QTQ321" s="1"/>
      <c r="QTR321" s="1"/>
      <c r="QTS321" s="1"/>
      <c r="QTT321" s="1"/>
      <c r="QTU321" s="1"/>
      <c r="QTV321" s="1"/>
      <c r="QTW321" s="1"/>
      <c r="QTX321" s="1"/>
      <c r="QTY321" s="1"/>
      <c r="QTZ321" s="1"/>
      <c r="QUA321" s="1"/>
      <c r="QUB321" s="1"/>
      <c r="QUC321" s="1"/>
      <c r="QUD321" s="1"/>
      <c r="QUE321" s="1"/>
      <c r="QUF321" s="1"/>
      <c r="QUG321" s="1"/>
      <c r="QUH321" s="1"/>
      <c r="QUI321" s="1"/>
      <c r="QUJ321" s="1"/>
      <c r="QUK321" s="1"/>
      <c r="QUL321" s="1"/>
      <c r="QUM321" s="1"/>
      <c r="QUN321" s="1"/>
      <c r="QUO321" s="1"/>
      <c r="QUP321" s="1"/>
      <c r="QUQ321" s="1"/>
      <c r="QUR321" s="1"/>
      <c r="QUS321" s="1"/>
      <c r="QUT321" s="1"/>
      <c r="QUU321" s="1"/>
      <c r="QUV321" s="1"/>
      <c r="QUW321" s="1"/>
      <c r="QUX321" s="1"/>
      <c r="QUY321" s="1"/>
      <c r="QUZ321" s="1"/>
      <c r="QVA321" s="1"/>
      <c r="QVB321" s="1"/>
      <c r="QVC321" s="1"/>
      <c r="QVD321" s="1"/>
      <c r="QVE321" s="1"/>
      <c r="QVF321" s="1"/>
      <c r="QVG321" s="1"/>
      <c r="QVH321" s="1"/>
      <c r="QVI321" s="1"/>
      <c r="QVJ321" s="1"/>
      <c r="QVK321" s="1"/>
      <c r="QVL321" s="1"/>
      <c r="QVM321" s="1"/>
      <c r="QVN321" s="1"/>
      <c r="QVO321" s="1"/>
      <c r="QVP321" s="1"/>
      <c r="QVQ321" s="1"/>
      <c r="QVR321" s="1"/>
      <c r="QVS321" s="1"/>
      <c r="QVT321" s="1"/>
      <c r="QVU321" s="1"/>
      <c r="QVV321" s="1"/>
      <c r="QVW321" s="1"/>
      <c r="QVX321" s="1"/>
      <c r="QVY321" s="1"/>
      <c r="QVZ321" s="1"/>
      <c r="QWA321" s="1"/>
      <c r="QWB321" s="1"/>
      <c r="QWC321" s="1"/>
      <c r="QWD321" s="1"/>
      <c r="QWE321" s="1"/>
      <c r="QWF321" s="1"/>
      <c r="QWG321" s="1"/>
      <c r="QWH321" s="1"/>
      <c r="QWI321" s="1"/>
      <c r="QWJ321" s="1"/>
      <c r="QWK321" s="1"/>
      <c r="QWL321" s="1"/>
      <c r="QWM321" s="1"/>
      <c r="QWN321" s="1"/>
      <c r="QWO321" s="1"/>
      <c r="QWP321" s="1"/>
      <c r="QWQ321" s="1"/>
      <c r="QWR321" s="1"/>
      <c r="QWS321" s="1"/>
      <c r="QWT321" s="1"/>
      <c r="QWU321" s="1"/>
      <c r="QWV321" s="1"/>
      <c r="QWW321" s="1"/>
      <c r="QWX321" s="1"/>
      <c r="QWY321" s="1"/>
      <c r="QWZ321" s="1"/>
      <c r="QXA321" s="1"/>
      <c r="QXB321" s="1"/>
      <c r="QXC321" s="1"/>
      <c r="QXD321" s="1"/>
      <c r="QXE321" s="1"/>
      <c r="QXF321" s="1"/>
      <c r="QXG321" s="1"/>
      <c r="QXH321" s="1"/>
      <c r="QXI321" s="1"/>
      <c r="QXJ321" s="1"/>
      <c r="QXK321" s="1"/>
      <c r="QXL321" s="1"/>
      <c r="QXM321" s="1"/>
      <c r="QXN321" s="1"/>
      <c r="QXO321" s="1"/>
      <c r="QXP321" s="1"/>
      <c r="QXQ321" s="1"/>
      <c r="QXR321" s="1"/>
      <c r="QXS321" s="1"/>
      <c r="QXT321" s="1"/>
      <c r="QXU321" s="1"/>
      <c r="QXV321" s="1"/>
      <c r="QXW321" s="1"/>
      <c r="QXX321" s="1"/>
      <c r="QXY321" s="1"/>
      <c r="QXZ321" s="1"/>
      <c r="QYA321" s="1"/>
      <c r="QYB321" s="1"/>
      <c r="QYC321" s="1"/>
      <c r="QYD321" s="1"/>
      <c r="QYE321" s="1"/>
      <c r="QYF321" s="1"/>
      <c r="QYG321" s="1"/>
      <c r="QYH321" s="1"/>
      <c r="QYI321" s="1"/>
      <c r="QYJ321" s="1"/>
      <c r="QYK321" s="1"/>
      <c r="QYL321" s="1"/>
      <c r="QYM321" s="1"/>
      <c r="QYN321" s="1"/>
      <c r="QYO321" s="1"/>
      <c r="QYP321" s="1"/>
      <c r="QYQ321" s="1"/>
      <c r="QYR321" s="1"/>
      <c r="QYS321" s="1"/>
      <c r="QYT321" s="1"/>
      <c r="QYU321" s="1"/>
      <c r="QYV321" s="1"/>
      <c r="QYW321" s="1"/>
      <c r="QYX321" s="1"/>
      <c r="QYY321" s="1"/>
      <c r="QYZ321" s="1"/>
      <c r="QZA321" s="1"/>
      <c r="QZB321" s="1"/>
      <c r="QZC321" s="1"/>
      <c r="QZD321" s="1"/>
      <c r="QZE321" s="1"/>
      <c r="QZF321" s="1"/>
      <c r="QZG321" s="1"/>
      <c r="QZH321" s="1"/>
      <c r="QZI321" s="1"/>
      <c r="QZJ321" s="1"/>
      <c r="QZK321" s="1"/>
      <c r="QZL321" s="1"/>
      <c r="QZM321" s="1"/>
      <c r="QZN321" s="1"/>
      <c r="QZO321" s="1"/>
      <c r="QZP321" s="1"/>
      <c r="QZQ321" s="1"/>
      <c r="QZR321" s="1"/>
      <c r="QZS321" s="1"/>
      <c r="QZT321" s="1"/>
      <c r="QZU321" s="1"/>
      <c r="QZV321" s="1"/>
      <c r="QZW321" s="1"/>
      <c r="QZX321" s="1"/>
      <c r="QZY321" s="1"/>
      <c r="QZZ321" s="1"/>
      <c r="RAA321" s="1"/>
      <c r="RAB321" s="1"/>
      <c r="RAC321" s="1"/>
      <c r="RAD321" s="1"/>
      <c r="RAE321" s="1"/>
      <c r="RAF321" s="1"/>
      <c r="RAG321" s="1"/>
      <c r="RAH321" s="1"/>
      <c r="RAI321" s="1"/>
      <c r="RAJ321" s="1"/>
      <c r="RAK321" s="1"/>
      <c r="RAL321" s="1"/>
      <c r="RAM321" s="1"/>
      <c r="RAN321" s="1"/>
      <c r="RAO321" s="1"/>
      <c r="RAP321" s="1"/>
      <c r="RAQ321" s="1"/>
      <c r="RAR321" s="1"/>
      <c r="RAS321" s="1"/>
      <c r="RAT321" s="1"/>
      <c r="RAU321" s="1"/>
      <c r="RAV321" s="1"/>
      <c r="RAW321" s="1"/>
      <c r="RAX321" s="1"/>
      <c r="RAY321" s="1"/>
      <c r="RAZ321" s="1"/>
      <c r="RBA321" s="1"/>
      <c r="RBB321" s="1"/>
      <c r="RBC321" s="1"/>
      <c r="RBD321" s="1"/>
      <c r="RBE321" s="1"/>
      <c r="RBF321" s="1"/>
      <c r="RBG321" s="1"/>
      <c r="RBH321" s="1"/>
      <c r="RBI321" s="1"/>
      <c r="RBJ321" s="1"/>
      <c r="RBK321" s="1"/>
      <c r="RBL321" s="1"/>
      <c r="RBM321" s="1"/>
      <c r="RBN321" s="1"/>
      <c r="RBO321" s="1"/>
      <c r="RBP321" s="1"/>
      <c r="RBQ321" s="1"/>
      <c r="RBR321" s="1"/>
      <c r="RBS321" s="1"/>
      <c r="RBT321" s="1"/>
      <c r="RBU321" s="1"/>
      <c r="RBV321" s="1"/>
      <c r="RBW321" s="1"/>
      <c r="RBX321" s="1"/>
      <c r="RBY321" s="1"/>
      <c r="RBZ321" s="1"/>
      <c r="RCA321" s="1"/>
      <c r="RCB321" s="1"/>
      <c r="RCC321" s="1"/>
      <c r="RCD321" s="1"/>
      <c r="RCE321" s="1"/>
      <c r="RCF321" s="1"/>
      <c r="RCG321" s="1"/>
      <c r="RCH321" s="1"/>
      <c r="RCI321" s="1"/>
      <c r="RCJ321" s="1"/>
      <c r="RCK321" s="1"/>
      <c r="RCL321" s="1"/>
      <c r="RCM321" s="1"/>
      <c r="RCN321" s="1"/>
      <c r="RCO321" s="1"/>
      <c r="RCP321" s="1"/>
      <c r="RCQ321" s="1"/>
      <c r="RCR321" s="1"/>
      <c r="RCS321" s="1"/>
      <c r="RCT321" s="1"/>
      <c r="RCU321" s="1"/>
      <c r="RCV321" s="1"/>
      <c r="RCW321" s="1"/>
      <c r="RCX321" s="1"/>
      <c r="RCY321" s="1"/>
      <c r="RCZ321" s="1"/>
      <c r="RDA321" s="1"/>
      <c r="RDB321" s="1"/>
      <c r="RDC321" s="1"/>
      <c r="RDD321" s="1"/>
      <c r="RDE321" s="1"/>
      <c r="RDF321" s="1"/>
      <c r="RDG321" s="1"/>
      <c r="RDH321" s="1"/>
      <c r="RDI321" s="1"/>
      <c r="RDJ321" s="1"/>
      <c r="RDK321" s="1"/>
      <c r="RDL321" s="1"/>
      <c r="RDM321" s="1"/>
      <c r="RDN321" s="1"/>
      <c r="RDO321" s="1"/>
      <c r="RDP321" s="1"/>
      <c r="RDQ321" s="1"/>
      <c r="RDR321" s="1"/>
      <c r="RDS321" s="1"/>
      <c r="RDT321" s="1"/>
      <c r="RDU321" s="1"/>
      <c r="RDV321" s="1"/>
      <c r="RDW321" s="1"/>
      <c r="RDX321" s="1"/>
      <c r="RDY321" s="1"/>
      <c r="RDZ321" s="1"/>
      <c r="REA321" s="1"/>
      <c r="REB321" s="1"/>
      <c r="REC321" s="1"/>
      <c r="RED321" s="1"/>
      <c r="REE321" s="1"/>
      <c r="REF321" s="1"/>
      <c r="REG321" s="1"/>
      <c r="REH321" s="1"/>
      <c r="REI321" s="1"/>
      <c r="REJ321" s="1"/>
      <c r="REK321" s="1"/>
      <c r="REL321" s="1"/>
      <c r="REM321" s="1"/>
      <c r="REN321" s="1"/>
      <c r="REO321" s="1"/>
      <c r="REP321" s="1"/>
      <c r="REQ321" s="1"/>
      <c r="RER321" s="1"/>
      <c r="RES321" s="1"/>
      <c r="RET321" s="1"/>
      <c r="REU321" s="1"/>
      <c r="REV321" s="1"/>
      <c r="REW321" s="1"/>
      <c r="REX321" s="1"/>
      <c r="REY321" s="1"/>
      <c r="REZ321" s="1"/>
      <c r="RFA321" s="1"/>
      <c r="RFB321" s="1"/>
      <c r="RFC321" s="1"/>
      <c r="RFD321" s="1"/>
      <c r="RFE321" s="1"/>
      <c r="RFF321" s="1"/>
      <c r="RFG321" s="1"/>
      <c r="RFH321" s="1"/>
      <c r="RFI321" s="1"/>
      <c r="RFJ321" s="1"/>
      <c r="RFK321" s="1"/>
      <c r="RFL321" s="1"/>
      <c r="RFM321" s="1"/>
      <c r="RFN321" s="1"/>
      <c r="RFO321" s="1"/>
      <c r="RFP321" s="1"/>
      <c r="RFQ321" s="1"/>
      <c r="RFR321" s="1"/>
      <c r="RFS321" s="1"/>
      <c r="RFT321" s="1"/>
      <c r="RFU321" s="1"/>
      <c r="RFV321" s="1"/>
      <c r="RFW321" s="1"/>
      <c r="RFX321" s="1"/>
      <c r="RFY321" s="1"/>
      <c r="RFZ321" s="1"/>
      <c r="RGA321" s="1"/>
      <c r="RGB321" s="1"/>
      <c r="RGC321" s="1"/>
      <c r="RGD321" s="1"/>
      <c r="RGE321" s="1"/>
      <c r="RGF321" s="1"/>
      <c r="RGG321" s="1"/>
      <c r="RGH321" s="1"/>
      <c r="RGI321" s="1"/>
      <c r="RGJ321" s="1"/>
      <c r="RGK321" s="1"/>
      <c r="RGL321" s="1"/>
      <c r="RGM321" s="1"/>
      <c r="RGN321" s="1"/>
      <c r="RGO321" s="1"/>
      <c r="RGP321" s="1"/>
      <c r="RGQ321" s="1"/>
      <c r="RGR321" s="1"/>
      <c r="RGS321" s="1"/>
      <c r="RGT321" s="1"/>
      <c r="RGU321" s="1"/>
      <c r="RGV321" s="1"/>
      <c r="RGW321" s="1"/>
      <c r="RGX321" s="1"/>
      <c r="RGY321" s="1"/>
      <c r="RGZ321" s="1"/>
      <c r="RHA321" s="1"/>
      <c r="RHB321" s="1"/>
      <c r="RHC321" s="1"/>
      <c r="RHD321" s="1"/>
      <c r="RHE321" s="1"/>
      <c r="RHF321" s="1"/>
      <c r="RHG321" s="1"/>
      <c r="RHH321" s="1"/>
      <c r="RHI321" s="1"/>
      <c r="RHJ321" s="1"/>
      <c r="RHK321" s="1"/>
      <c r="RHL321" s="1"/>
      <c r="RHM321" s="1"/>
      <c r="RHN321" s="1"/>
      <c r="RHO321" s="1"/>
      <c r="RHP321" s="1"/>
      <c r="RHQ321" s="1"/>
      <c r="RHR321" s="1"/>
      <c r="RHS321" s="1"/>
      <c r="RHT321" s="1"/>
      <c r="RHU321" s="1"/>
      <c r="RHV321" s="1"/>
      <c r="RHW321" s="1"/>
      <c r="RHX321" s="1"/>
      <c r="RHY321" s="1"/>
      <c r="RHZ321" s="1"/>
      <c r="RIA321" s="1"/>
      <c r="RIB321" s="1"/>
      <c r="RIC321" s="1"/>
      <c r="RID321" s="1"/>
      <c r="RIE321" s="1"/>
      <c r="RIF321" s="1"/>
      <c r="RIG321" s="1"/>
      <c r="RIH321" s="1"/>
      <c r="RII321" s="1"/>
      <c r="RIJ321" s="1"/>
      <c r="RIK321" s="1"/>
      <c r="RIL321" s="1"/>
      <c r="RIM321" s="1"/>
      <c r="RIN321" s="1"/>
      <c r="RIO321" s="1"/>
      <c r="RIP321" s="1"/>
      <c r="RIQ321" s="1"/>
      <c r="RIR321" s="1"/>
      <c r="RIS321" s="1"/>
      <c r="RIT321" s="1"/>
      <c r="RIU321" s="1"/>
      <c r="RIV321" s="1"/>
      <c r="RIW321" s="1"/>
      <c r="RIX321" s="1"/>
      <c r="RIY321" s="1"/>
      <c r="RIZ321" s="1"/>
      <c r="RJA321" s="1"/>
      <c r="RJB321" s="1"/>
      <c r="RJC321" s="1"/>
      <c r="RJD321" s="1"/>
      <c r="RJE321" s="1"/>
      <c r="RJF321" s="1"/>
      <c r="RJG321" s="1"/>
      <c r="RJH321" s="1"/>
      <c r="RJI321" s="1"/>
      <c r="RJJ321" s="1"/>
      <c r="RJK321" s="1"/>
      <c r="RJL321" s="1"/>
      <c r="RJM321" s="1"/>
      <c r="RJN321" s="1"/>
      <c r="RJO321" s="1"/>
      <c r="RJP321" s="1"/>
      <c r="RJQ321" s="1"/>
      <c r="RJR321" s="1"/>
      <c r="RJS321" s="1"/>
      <c r="RJT321" s="1"/>
      <c r="RJU321" s="1"/>
      <c r="RJV321" s="1"/>
      <c r="RJW321" s="1"/>
      <c r="RJX321" s="1"/>
      <c r="RJY321" s="1"/>
      <c r="RJZ321" s="1"/>
      <c r="RKA321" s="1"/>
      <c r="RKB321" s="1"/>
      <c r="RKC321" s="1"/>
      <c r="RKD321" s="1"/>
      <c r="RKE321" s="1"/>
      <c r="RKF321" s="1"/>
      <c r="RKG321" s="1"/>
      <c r="RKH321" s="1"/>
      <c r="RKI321" s="1"/>
      <c r="RKJ321" s="1"/>
      <c r="RKK321" s="1"/>
      <c r="RKL321" s="1"/>
      <c r="RKM321" s="1"/>
      <c r="RKN321" s="1"/>
      <c r="RKO321" s="1"/>
      <c r="RKP321" s="1"/>
      <c r="RKQ321" s="1"/>
      <c r="RKR321" s="1"/>
      <c r="RKS321" s="1"/>
      <c r="RKT321" s="1"/>
      <c r="RKU321" s="1"/>
      <c r="RKV321" s="1"/>
      <c r="RKW321" s="1"/>
      <c r="RKX321" s="1"/>
      <c r="RKY321" s="1"/>
      <c r="RKZ321" s="1"/>
      <c r="RLA321" s="1"/>
      <c r="RLB321" s="1"/>
      <c r="RLC321" s="1"/>
      <c r="RLD321" s="1"/>
      <c r="RLE321" s="1"/>
      <c r="RLF321" s="1"/>
      <c r="RLG321" s="1"/>
      <c r="RLH321" s="1"/>
      <c r="RLI321" s="1"/>
      <c r="RLJ321" s="1"/>
      <c r="RLK321" s="1"/>
      <c r="RLL321" s="1"/>
      <c r="RLM321" s="1"/>
      <c r="RLN321" s="1"/>
      <c r="RLO321" s="1"/>
      <c r="RLP321" s="1"/>
      <c r="RLQ321" s="1"/>
      <c r="RLR321" s="1"/>
      <c r="RLS321" s="1"/>
      <c r="RLT321" s="1"/>
      <c r="RLU321" s="1"/>
      <c r="RLV321" s="1"/>
      <c r="RLW321" s="1"/>
      <c r="RLX321" s="1"/>
      <c r="RLY321" s="1"/>
      <c r="RLZ321" s="1"/>
      <c r="RMA321" s="1"/>
      <c r="RMB321" s="1"/>
      <c r="RMC321" s="1"/>
      <c r="RMD321" s="1"/>
      <c r="RME321" s="1"/>
      <c r="RMF321" s="1"/>
      <c r="RMG321" s="1"/>
      <c r="RMH321" s="1"/>
      <c r="RMI321" s="1"/>
      <c r="RMJ321" s="1"/>
      <c r="RMK321" s="1"/>
      <c r="RML321" s="1"/>
      <c r="RMM321" s="1"/>
      <c r="RMN321" s="1"/>
      <c r="RMO321" s="1"/>
      <c r="RMP321" s="1"/>
      <c r="RMQ321" s="1"/>
      <c r="RMR321" s="1"/>
      <c r="RMS321" s="1"/>
      <c r="RMT321" s="1"/>
      <c r="RMU321" s="1"/>
      <c r="RMV321" s="1"/>
      <c r="RMW321" s="1"/>
      <c r="RMX321" s="1"/>
      <c r="RMY321" s="1"/>
      <c r="RMZ321" s="1"/>
      <c r="RNA321" s="1"/>
      <c r="RNB321" s="1"/>
      <c r="RNC321" s="1"/>
      <c r="RND321" s="1"/>
      <c r="RNE321" s="1"/>
      <c r="RNF321" s="1"/>
      <c r="RNG321" s="1"/>
      <c r="RNH321" s="1"/>
      <c r="RNI321" s="1"/>
      <c r="RNJ321" s="1"/>
      <c r="RNK321" s="1"/>
      <c r="RNL321" s="1"/>
      <c r="RNM321" s="1"/>
      <c r="RNN321" s="1"/>
      <c r="RNO321" s="1"/>
      <c r="RNP321" s="1"/>
      <c r="RNQ321" s="1"/>
      <c r="RNR321" s="1"/>
      <c r="RNS321" s="1"/>
      <c r="RNT321" s="1"/>
      <c r="RNU321" s="1"/>
      <c r="RNV321" s="1"/>
      <c r="RNW321" s="1"/>
      <c r="RNX321" s="1"/>
      <c r="RNY321" s="1"/>
      <c r="RNZ321" s="1"/>
      <c r="ROA321" s="1"/>
      <c r="ROB321" s="1"/>
      <c r="ROC321" s="1"/>
      <c r="ROD321" s="1"/>
      <c r="ROE321" s="1"/>
      <c r="ROF321" s="1"/>
      <c r="ROG321" s="1"/>
      <c r="ROH321" s="1"/>
      <c r="ROI321" s="1"/>
      <c r="ROJ321" s="1"/>
      <c r="ROK321" s="1"/>
      <c r="ROL321" s="1"/>
      <c r="ROM321" s="1"/>
      <c r="RON321" s="1"/>
      <c r="ROO321" s="1"/>
      <c r="ROP321" s="1"/>
      <c r="ROQ321" s="1"/>
      <c r="ROR321" s="1"/>
      <c r="ROS321" s="1"/>
      <c r="ROT321" s="1"/>
      <c r="ROU321" s="1"/>
      <c r="ROV321" s="1"/>
      <c r="ROW321" s="1"/>
      <c r="ROX321" s="1"/>
      <c r="ROY321" s="1"/>
      <c r="ROZ321" s="1"/>
      <c r="RPA321" s="1"/>
      <c r="RPB321" s="1"/>
      <c r="RPC321" s="1"/>
      <c r="RPD321" s="1"/>
      <c r="RPE321" s="1"/>
      <c r="RPF321" s="1"/>
      <c r="RPG321" s="1"/>
      <c r="RPH321" s="1"/>
      <c r="RPI321" s="1"/>
      <c r="RPJ321" s="1"/>
      <c r="RPK321" s="1"/>
      <c r="RPL321" s="1"/>
      <c r="RPM321" s="1"/>
      <c r="RPN321" s="1"/>
      <c r="RPO321" s="1"/>
      <c r="RPP321" s="1"/>
      <c r="RPQ321" s="1"/>
      <c r="RPR321" s="1"/>
      <c r="RPS321" s="1"/>
      <c r="RPT321" s="1"/>
      <c r="RPU321" s="1"/>
      <c r="RPV321" s="1"/>
      <c r="RPW321" s="1"/>
      <c r="RPX321" s="1"/>
      <c r="RPY321" s="1"/>
      <c r="RPZ321" s="1"/>
      <c r="RQA321" s="1"/>
      <c r="RQB321" s="1"/>
      <c r="RQC321" s="1"/>
      <c r="RQD321" s="1"/>
      <c r="RQE321" s="1"/>
      <c r="RQF321" s="1"/>
      <c r="RQG321" s="1"/>
      <c r="RQH321" s="1"/>
      <c r="RQI321" s="1"/>
      <c r="RQJ321" s="1"/>
      <c r="RQK321" s="1"/>
      <c r="RQL321" s="1"/>
      <c r="RQM321" s="1"/>
      <c r="RQN321" s="1"/>
      <c r="RQO321" s="1"/>
      <c r="RQP321" s="1"/>
      <c r="RQQ321" s="1"/>
      <c r="RQR321" s="1"/>
      <c r="RQS321" s="1"/>
      <c r="RQT321" s="1"/>
      <c r="RQU321" s="1"/>
      <c r="RQV321" s="1"/>
      <c r="RQW321" s="1"/>
      <c r="RQX321" s="1"/>
      <c r="RQY321" s="1"/>
      <c r="RQZ321" s="1"/>
      <c r="RRA321" s="1"/>
      <c r="RRB321" s="1"/>
      <c r="RRC321" s="1"/>
      <c r="RRD321" s="1"/>
      <c r="RRE321" s="1"/>
      <c r="RRF321" s="1"/>
      <c r="RRG321" s="1"/>
      <c r="RRH321" s="1"/>
      <c r="RRI321" s="1"/>
      <c r="RRJ321" s="1"/>
      <c r="RRK321" s="1"/>
      <c r="RRL321" s="1"/>
      <c r="RRM321" s="1"/>
      <c r="RRN321" s="1"/>
      <c r="RRO321" s="1"/>
      <c r="RRP321" s="1"/>
      <c r="RRQ321" s="1"/>
      <c r="RRR321" s="1"/>
      <c r="RRS321" s="1"/>
      <c r="RRT321" s="1"/>
      <c r="RRU321" s="1"/>
      <c r="RRV321" s="1"/>
      <c r="RRW321" s="1"/>
      <c r="RRX321" s="1"/>
      <c r="RRY321" s="1"/>
      <c r="RRZ321" s="1"/>
      <c r="RSA321" s="1"/>
      <c r="RSB321" s="1"/>
      <c r="RSC321" s="1"/>
      <c r="RSD321" s="1"/>
      <c r="RSE321" s="1"/>
      <c r="RSF321" s="1"/>
      <c r="RSG321" s="1"/>
      <c r="RSH321" s="1"/>
      <c r="RSI321" s="1"/>
      <c r="RSJ321" s="1"/>
      <c r="RSK321" s="1"/>
      <c r="RSL321" s="1"/>
      <c r="RSM321" s="1"/>
      <c r="RSN321" s="1"/>
      <c r="RSO321" s="1"/>
      <c r="RSP321" s="1"/>
      <c r="RSQ321" s="1"/>
      <c r="RSR321" s="1"/>
      <c r="RSS321" s="1"/>
      <c r="RST321" s="1"/>
      <c r="RSU321" s="1"/>
      <c r="RSV321" s="1"/>
      <c r="RSW321" s="1"/>
      <c r="RSX321" s="1"/>
      <c r="RSY321" s="1"/>
      <c r="RSZ321" s="1"/>
      <c r="RTA321" s="1"/>
      <c r="RTB321" s="1"/>
      <c r="RTC321" s="1"/>
      <c r="RTD321" s="1"/>
      <c r="RTE321" s="1"/>
      <c r="RTF321" s="1"/>
      <c r="RTG321" s="1"/>
      <c r="RTH321" s="1"/>
      <c r="RTI321" s="1"/>
      <c r="RTJ321" s="1"/>
      <c r="RTK321" s="1"/>
      <c r="RTL321" s="1"/>
      <c r="RTM321" s="1"/>
      <c r="RTN321" s="1"/>
      <c r="RTO321" s="1"/>
      <c r="RTP321" s="1"/>
      <c r="RTQ321" s="1"/>
      <c r="RTR321" s="1"/>
      <c r="RTS321" s="1"/>
      <c r="RTT321" s="1"/>
      <c r="RTU321" s="1"/>
      <c r="RTV321" s="1"/>
      <c r="RTW321" s="1"/>
      <c r="RTX321" s="1"/>
      <c r="RTY321" s="1"/>
      <c r="RTZ321" s="1"/>
      <c r="RUA321" s="1"/>
      <c r="RUB321" s="1"/>
      <c r="RUC321" s="1"/>
      <c r="RUD321" s="1"/>
      <c r="RUE321" s="1"/>
      <c r="RUF321" s="1"/>
      <c r="RUG321" s="1"/>
      <c r="RUH321" s="1"/>
      <c r="RUI321" s="1"/>
      <c r="RUJ321" s="1"/>
      <c r="RUK321" s="1"/>
      <c r="RUL321" s="1"/>
      <c r="RUM321" s="1"/>
      <c r="RUN321" s="1"/>
      <c r="RUO321" s="1"/>
      <c r="RUP321" s="1"/>
      <c r="RUQ321" s="1"/>
      <c r="RUR321" s="1"/>
      <c r="RUS321" s="1"/>
      <c r="RUT321" s="1"/>
      <c r="RUU321" s="1"/>
      <c r="RUV321" s="1"/>
      <c r="RUW321" s="1"/>
      <c r="RUX321" s="1"/>
      <c r="RUY321" s="1"/>
      <c r="RUZ321" s="1"/>
      <c r="RVA321" s="1"/>
      <c r="RVB321" s="1"/>
      <c r="RVC321" s="1"/>
      <c r="RVD321" s="1"/>
      <c r="RVE321" s="1"/>
      <c r="RVF321" s="1"/>
      <c r="RVG321" s="1"/>
      <c r="RVH321" s="1"/>
      <c r="RVI321" s="1"/>
      <c r="RVJ321" s="1"/>
      <c r="RVK321" s="1"/>
      <c r="RVL321" s="1"/>
      <c r="RVM321" s="1"/>
      <c r="RVN321" s="1"/>
      <c r="RVO321" s="1"/>
      <c r="RVP321" s="1"/>
      <c r="RVQ321" s="1"/>
      <c r="RVR321" s="1"/>
      <c r="RVS321" s="1"/>
      <c r="RVT321" s="1"/>
      <c r="RVU321" s="1"/>
      <c r="RVV321" s="1"/>
      <c r="RVW321" s="1"/>
      <c r="RVX321" s="1"/>
      <c r="RVY321" s="1"/>
      <c r="RVZ321" s="1"/>
      <c r="RWA321" s="1"/>
      <c r="RWB321" s="1"/>
      <c r="RWC321" s="1"/>
      <c r="RWD321" s="1"/>
      <c r="RWE321" s="1"/>
      <c r="RWF321" s="1"/>
      <c r="RWG321" s="1"/>
      <c r="RWH321" s="1"/>
      <c r="RWI321" s="1"/>
      <c r="RWJ321" s="1"/>
      <c r="RWK321" s="1"/>
      <c r="RWL321" s="1"/>
      <c r="RWM321" s="1"/>
      <c r="RWN321" s="1"/>
      <c r="RWO321" s="1"/>
      <c r="RWP321" s="1"/>
      <c r="RWQ321" s="1"/>
      <c r="RWR321" s="1"/>
      <c r="RWS321" s="1"/>
      <c r="RWT321" s="1"/>
      <c r="RWU321" s="1"/>
      <c r="RWV321" s="1"/>
      <c r="RWW321" s="1"/>
      <c r="RWX321" s="1"/>
      <c r="RWY321" s="1"/>
      <c r="RWZ321" s="1"/>
      <c r="RXA321" s="1"/>
      <c r="RXB321" s="1"/>
      <c r="RXC321" s="1"/>
      <c r="RXD321" s="1"/>
      <c r="RXE321" s="1"/>
      <c r="RXF321" s="1"/>
      <c r="RXG321" s="1"/>
      <c r="RXH321" s="1"/>
      <c r="RXI321" s="1"/>
      <c r="RXJ321" s="1"/>
      <c r="RXK321" s="1"/>
      <c r="RXL321" s="1"/>
      <c r="RXM321" s="1"/>
      <c r="RXN321" s="1"/>
      <c r="RXO321" s="1"/>
      <c r="RXP321" s="1"/>
      <c r="RXQ321" s="1"/>
      <c r="RXR321" s="1"/>
      <c r="RXS321" s="1"/>
      <c r="RXT321" s="1"/>
      <c r="RXU321" s="1"/>
      <c r="RXV321" s="1"/>
      <c r="RXW321" s="1"/>
      <c r="RXX321" s="1"/>
      <c r="RXY321" s="1"/>
      <c r="RXZ321" s="1"/>
      <c r="RYA321" s="1"/>
      <c r="RYB321" s="1"/>
      <c r="RYC321" s="1"/>
      <c r="RYD321" s="1"/>
      <c r="RYE321" s="1"/>
      <c r="RYF321" s="1"/>
      <c r="RYG321" s="1"/>
      <c r="RYH321" s="1"/>
      <c r="RYI321" s="1"/>
      <c r="RYJ321" s="1"/>
      <c r="RYK321" s="1"/>
      <c r="RYL321" s="1"/>
      <c r="RYM321" s="1"/>
      <c r="RYN321" s="1"/>
      <c r="RYO321" s="1"/>
      <c r="RYP321" s="1"/>
      <c r="RYQ321" s="1"/>
      <c r="RYR321" s="1"/>
      <c r="RYS321" s="1"/>
      <c r="RYT321" s="1"/>
      <c r="RYU321" s="1"/>
      <c r="RYV321" s="1"/>
      <c r="RYW321" s="1"/>
      <c r="RYX321" s="1"/>
      <c r="RYY321" s="1"/>
      <c r="RYZ321" s="1"/>
      <c r="RZA321" s="1"/>
      <c r="RZB321" s="1"/>
      <c r="RZC321" s="1"/>
      <c r="RZD321" s="1"/>
      <c r="RZE321" s="1"/>
      <c r="RZF321" s="1"/>
      <c r="RZG321" s="1"/>
      <c r="RZH321" s="1"/>
      <c r="RZI321" s="1"/>
      <c r="RZJ321" s="1"/>
      <c r="RZK321" s="1"/>
      <c r="RZL321" s="1"/>
      <c r="RZM321" s="1"/>
      <c r="RZN321" s="1"/>
      <c r="RZO321" s="1"/>
      <c r="RZP321" s="1"/>
      <c r="RZQ321" s="1"/>
      <c r="RZR321" s="1"/>
      <c r="RZS321" s="1"/>
      <c r="RZT321" s="1"/>
      <c r="RZU321" s="1"/>
      <c r="RZV321" s="1"/>
      <c r="RZW321" s="1"/>
      <c r="RZX321" s="1"/>
      <c r="RZY321" s="1"/>
      <c r="RZZ321" s="1"/>
      <c r="SAA321" s="1"/>
      <c r="SAB321" s="1"/>
      <c r="SAC321" s="1"/>
      <c r="SAD321" s="1"/>
      <c r="SAE321" s="1"/>
      <c r="SAF321" s="1"/>
      <c r="SAG321" s="1"/>
      <c r="SAH321" s="1"/>
      <c r="SAI321" s="1"/>
      <c r="SAJ321" s="1"/>
      <c r="SAK321" s="1"/>
      <c r="SAL321" s="1"/>
      <c r="SAM321" s="1"/>
      <c r="SAN321" s="1"/>
      <c r="SAO321" s="1"/>
      <c r="SAP321" s="1"/>
      <c r="SAQ321" s="1"/>
      <c r="SAR321" s="1"/>
      <c r="SAS321" s="1"/>
      <c r="SAT321" s="1"/>
      <c r="SAU321" s="1"/>
      <c r="SAV321" s="1"/>
      <c r="SAW321" s="1"/>
      <c r="SAX321" s="1"/>
      <c r="SAY321" s="1"/>
      <c r="SAZ321" s="1"/>
      <c r="SBA321" s="1"/>
      <c r="SBB321" s="1"/>
      <c r="SBC321" s="1"/>
      <c r="SBD321" s="1"/>
      <c r="SBE321" s="1"/>
      <c r="SBF321" s="1"/>
      <c r="SBG321" s="1"/>
      <c r="SBH321" s="1"/>
      <c r="SBI321" s="1"/>
      <c r="SBJ321" s="1"/>
      <c r="SBK321" s="1"/>
      <c r="SBL321" s="1"/>
      <c r="SBM321" s="1"/>
      <c r="SBN321" s="1"/>
      <c r="SBO321" s="1"/>
      <c r="SBP321" s="1"/>
      <c r="SBQ321" s="1"/>
      <c r="SBR321" s="1"/>
      <c r="SBS321" s="1"/>
      <c r="SBT321" s="1"/>
      <c r="SBU321" s="1"/>
      <c r="SBV321" s="1"/>
      <c r="SBW321" s="1"/>
      <c r="SBX321" s="1"/>
      <c r="SBY321" s="1"/>
      <c r="SBZ321" s="1"/>
      <c r="SCA321" s="1"/>
      <c r="SCB321" s="1"/>
      <c r="SCC321" s="1"/>
      <c r="SCD321" s="1"/>
      <c r="SCE321" s="1"/>
      <c r="SCF321" s="1"/>
      <c r="SCG321" s="1"/>
      <c r="SCH321" s="1"/>
      <c r="SCI321" s="1"/>
      <c r="SCJ321" s="1"/>
      <c r="SCK321" s="1"/>
      <c r="SCL321" s="1"/>
      <c r="SCM321" s="1"/>
      <c r="SCN321" s="1"/>
      <c r="SCO321" s="1"/>
      <c r="SCP321" s="1"/>
      <c r="SCQ321" s="1"/>
      <c r="SCR321" s="1"/>
      <c r="SCS321" s="1"/>
      <c r="SCT321" s="1"/>
      <c r="SCU321" s="1"/>
      <c r="SCV321" s="1"/>
      <c r="SCW321" s="1"/>
      <c r="SCX321" s="1"/>
      <c r="SCY321" s="1"/>
      <c r="SCZ321" s="1"/>
      <c r="SDA321" s="1"/>
      <c r="SDB321" s="1"/>
      <c r="SDC321" s="1"/>
      <c r="SDD321" s="1"/>
      <c r="SDE321" s="1"/>
      <c r="SDF321" s="1"/>
      <c r="SDG321" s="1"/>
      <c r="SDH321" s="1"/>
      <c r="SDI321" s="1"/>
      <c r="SDJ321" s="1"/>
      <c r="SDK321" s="1"/>
      <c r="SDL321" s="1"/>
      <c r="SDM321" s="1"/>
      <c r="SDN321" s="1"/>
      <c r="SDO321" s="1"/>
      <c r="SDP321" s="1"/>
      <c r="SDQ321" s="1"/>
      <c r="SDR321" s="1"/>
      <c r="SDS321" s="1"/>
      <c r="SDT321" s="1"/>
      <c r="SDU321" s="1"/>
      <c r="SDV321" s="1"/>
      <c r="SDW321" s="1"/>
      <c r="SDX321" s="1"/>
      <c r="SDY321" s="1"/>
      <c r="SDZ321" s="1"/>
      <c r="SEA321" s="1"/>
      <c r="SEB321" s="1"/>
      <c r="SEC321" s="1"/>
      <c r="SED321" s="1"/>
      <c r="SEE321" s="1"/>
      <c r="SEF321" s="1"/>
      <c r="SEG321" s="1"/>
      <c r="SEH321" s="1"/>
      <c r="SEI321" s="1"/>
      <c r="SEJ321" s="1"/>
      <c r="SEK321" s="1"/>
      <c r="SEL321" s="1"/>
      <c r="SEM321" s="1"/>
      <c r="SEN321" s="1"/>
      <c r="SEO321" s="1"/>
      <c r="SEP321" s="1"/>
      <c r="SEQ321" s="1"/>
      <c r="SER321" s="1"/>
      <c r="SES321" s="1"/>
      <c r="SET321" s="1"/>
      <c r="SEU321" s="1"/>
      <c r="SEV321" s="1"/>
      <c r="SEW321" s="1"/>
      <c r="SEX321" s="1"/>
      <c r="SEY321" s="1"/>
      <c r="SEZ321" s="1"/>
      <c r="SFA321" s="1"/>
      <c r="SFB321" s="1"/>
      <c r="SFC321" s="1"/>
      <c r="SFD321" s="1"/>
      <c r="SFE321" s="1"/>
      <c r="SFF321" s="1"/>
      <c r="SFG321" s="1"/>
      <c r="SFH321" s="1"/>
      <c r="SFI321" s="1"/>
      <c r="SFJ321" s="1"/>
      <c r="SFK321" s="1"/>
      <c r="SFL321" s="1"/>
      <c r="SFM321" s="1"/>
      <c r="SFN321" s="1"/>
      <c r="SFO321" s="1"/>
      <c r="SFP321" s="1"/>
      <c r="SFQ321" s="1"/>
      <c r="SFR321" s="1"/>
      <c r="SFS321" s="1"/>
      <c r="SFT321" s="1"/>
      <c r="SFU321" s="1"/>
      <c r="SFV321" s="1"/>
      <c r="SFW321" s="1"/>
      <c r="SFX321" s="1"/>
      <c r="SFY321" s="1"/>
      <c r="SFZ321" s="1"/>
      <c r="SGA321" s="1"/>
      <c r="SGB321" s="1"/>
      <c r="SGC321" s="1"/>
      <c r="SGD321" s="1"/>
      <c r="SGE321" s="1"/>
      <c r="SGF321" s="1"/>
      <c r="SGG321" s="1"/>
      <c r="SGH321" s="1"/>
      <c r="SGI321" s="1"/>
      <c r="SGJ321" s="1"/>
      <c r="SGK321" s="1"/>
      <c r="SGL321" s="1"/>
      <c r="SGM321" s="1"/>
      <c r="SGN321" s="1"/>
      <c r="SGO321" s="1"/>
      <c r="SGP321" s="1"/>
      <c r="SGQ321" s="1"/>
      <c r="SGR321" s="1"/>
      <c r="SGS321" s="1"/>
      <c r="SGT321" s="1"/>
      <c r="SGU321" s="1"/>
      <c r="SGV321" s="1"/>
      <c r="SGW321" s="1"/>
      <c r="SGX321" s="1"/>
      <c r="SGY321" s="1"/>
      <c r="SGZ321" s="1"/>
      <c r="SHA321" s="1"/>
      <c r="SHB321" s="1"/>
      <c r="SHC321" s="1"/>
      <c r="SHD321" s="1"/>
      <c r="SHE321" s="1"/>
      <c r="SHF321" s="1"/>
      <c r="SHG321" s="1"/>
      <c r="SHH321" s="1"/>
      <c r="SHI321" s="1"/>
      <c r="SHJ321" s="1"/>
      <c r="SHK321" s="1"/>
      <c r="SHL321" s="1"/>
      <c r="SHM321" s="1"/>
      <c r="SHN321" s="1"/>
      <c r="SHO321" s="1"/>
      <c r="SHP321" s="1"/>
      <c r="SHQ321" s="1"/>
      <c r="SHR321" s="1"/>
      <c r="SHS321" s="1"/>
      <c r="SHT321" s="1"/>
      <c r="SHU321" s="1"/>
      <c r="SHV321" s="1"/>
      <c r="SHW321" s="1"/>
      <c r="SHX321" s="1"/>
      <c r="SHY321" s="1"/>
      <c r="SHZ321" s="1"/>
      <c r="SIA321" s="1"/>
      <c r="SIB321" s="1"/>
      <c r="SIC321" s="1"/>
      <c r="SID321" s="1"/>
      <c r="SIE321" s="1"/>
      <c r="SIF321" s="1"/>
      <c r="SIG321" s="1"/>
      <c r="SIH321" s="1"/>
      <c r="SII321" s="1"/>
      <c r="SIJ321" s="1"/>
      <c r="SIK321" s="1"/>
      <c r="SIL321" s="1"/>
      <c r="SIM321" s="1"/>
      <c r="SIN321" s="1"/>
      <c r="SIO321" s="1"/>
      <c r="SIP321" s="1"/>
      <c r="SIQ321" s="1"/>
      <c r="SIR321" s="1"/>
      <c r="SIS321" s="1"/>
      <c r="SIT321" s="1"/>
      <c r="SIU321" s="1"/>
      <c r="SIV321" s="1"/>
      <c r="SIW321" s="1"/>
      <c r="SIX321" s="1"/>
      <c r="SIY321" s="1"/>
      <c r="SIZ321" s="1"/>
      <c r="SJA321" s="1"/>
      <c r="SJB321" s="1"/>
      <c r="SJC321" s="1"/>
      <c r="SJD321" s="1"/>
      <c r="SJE321" s="1"/>
      <c r="SJF321" s="1"/>
      <c r="SJG321" s="1"/>
      <c r="SJH321" s="1"/>
      <c r="SJI321" s="1"/>
      <c r="SJJ321" s="1"/>
      <c r="SJK321" s="1"/>
      <c r="SJL321" s="1"/>
      <c r="SJM321" s="1"/>
      <c r="SJN321" s="1"/>
      <c r="SJO321" s="1"/>
      <c r="SJP321" s="1"/>
      <c r="SJQ321" s="1"/>
      <c r="SJR321" s="1"/>
      <c r="SJS321" s="1"/>
      <c r="SJT321" s="1"/>
      <c r="SJU321" s="1"/>
      <c r="SJV321" s="1"/>
      <c r="SJW321" s="1"/>
      <c r="SJX321" s="1"/>
      <c r="SJY321" s="1"/>
      <c r="SJZ321" s="1"/>
      <c r="SKA321" s="1"/>
      <c r="SKB321" s="1"/>
      <c r="SKC321" s="1"/>
      <c r="SKD321" s="1"/>
      <c r="SKE321" s="1"/>
      <c r="SKF321" s="1"/>
      <c r="SKG321" s="1"/>
      <c r="SKH321" s="1"/>
      <c r="SKI321" s="1"/>
      <c r="SKJ321" s="1"/>
      <c r="SKK321" s="1"/>
      <c r="SKL321" s="1"/>
      <c r="SKM321" s="1"/>
      <c r="SKN321" s="1"/>
      <c r="SKO321" s="1"/>
      <c r="SKP321" s="1"/>
      <c r="SKQ321" s="1"/>
      <c r="SKR321" s="1"/>
      <c r="SKS321" s="1"/>
      <c r="SKT321" s="1"/>
      <c r="SKU321" s="1"/>
      <c r="SKV321" s="1"/>
      <c r="SKW321" s="1"/>
      <c r="SKX321" s="1"/>
      <c r="SKY321" s="1"/>
      <c r="SKZ321" s="1"/>
      <c r="SLA321" s="1"/>
      <c r="SLB321" s="1"/>
      <c r="SLC321" s="1"/>
      <c r="SLD321" s="1"/>
      <c r="SLE321" s="1"/>
      <c r="SLF321" s="1"/>
      <c r="SLG321" s="1"/>
      <c r="SLH321" s="1"/>
      <c r="SLI321" s="1"/>
      <c r="SLJ321" s="1"/>
      <c r="SLK321" s="1"/>
      <c r="SLL321" s="1"/>
      <c r="SLM321" s="1"/>
      <c r="SLN321" s="1"/>
      <c r="SLO321" s="1"/>
      <c r="SLP321" s="1"/>
      <c r="SLQ321" s="1"/>
      <c r="SLR321" s="1"/>
      <c r="SLS321" s="1"/>
      <c r="SLT321" s="1"/>
      <c r="SLU321" s="1"/>
      <c r="SLV321" s="1"/>
      <c r="SLW321" s="1"/>
      <c r="SLX321" s="1"/>
      <c r="SLY321" s="1"/>
      <c r="SLZ321" s="1"/>
      <c r="SMA321" s="1"/>
      <c r="SMB321" s="1"/>
      <c r="SMC321" s="1"/>
      <c r="SMD321" s="1"/>
      <c r="SME321" s="1"/>
      <c r="SMF321" s="1"/>
      <c r="SMG321" s="1"/>
      <c r="SMH321" s="1"/>
      <c r="SMI321" s="1"/>
      <c r="SMJ321" s="1"/>
      <c r="SMK321" s="1"/>
      <c r="SML321" s="1"/>
      <c r="SMM321" s="1"/>
      <c r="SMN321" s="1"/>
      <c r="SMO321" s="1"/>
      <c r="SMP321" s="1"/>
      <c r="SMQ321" s="1"/>
      <c r="SMR321" s="1"/>
      <c r="SMS321" s="1"/>
      <c r="SMT321" s="1"/>
      <c r="SMU321" s="1"/>
      <c r="SMV321" s="1"/>
      <c r="SMW321" s="1"/>
      <c r="SMX321" s="1"/>
      <c r="SMY321" s="1"/>
      <c r="SMZ321" s="1"/>
      <c r="SNA321" s="1"/>
      <c r="SNB321" s="1"/>
      <c r="SNC321" s="1"/>
      <c r="SND321" s="1"/>
      <c r="SNE321" s="1"/>
      <c r="SNF321" s="1"/>
      <c r="SNG321" s="1"/>
      <c r="SNH321" s="1"/>
      <c r="SNI321" s="1"/>
      <c r="SNJ321" s="1"/>
      <c r="SNK321" s="1"/>
      <c r="SNL321" s="1"/>
      <c r="SNM321" s="1"/>
      <c r="SNN321" s="1"/>
      <c r="SNO321" s="1"/>
      <c r="SNP321" s="1"/>
      <c r="SNQ321" s="1"/>
      <c r="SNR321" s="1"/>
      <c r="SNS321" s="1"/>
      <c r="SNT321" s="1"/>
      <c r="SNU321" s="1"/>
      <c r="SNV321" s="1"/>
      <c r="SNW321" s="1"/>
      <c r="SNX321" s="1"/>
      <c r="SNY321" s="1"/>
      <c r="SNZ321" s="1"/>
      <c r="SOA321" s="1"/>
      <c r="SOB321" s="1"/>
      <c r="SOC321" s="1"/>
      <c r="SOD321" s="1"/>
      <c r="SOE321" s="1"/>
      <c r="SOF321" s="1"/>
      <c r="SOG321" s="1"/>
      <c r="SOH321" s="1"/>
      <c r="SOI321" s="1"/>
      <c r="SOJ321" s="1"/>
      <c r="SOK321" s="1"/>
      <c r="SOL321" s="1"/>
      <c r="SOM321" s="1"/>
      <c r="SON321" s="1"/>
      <c r="SOO321" s="1"/>
      <c r="SOP321" s="1"/>
      <c r="SOQ321" s="1"/>
      <c r="SOR321" s="1"/>
      <c r="SOS321" s="1"/>
      <c r="SOT321" s="1"/>
      <c r="SOU321" s="1"/>
      <c r="SOV321" s="1"/>
      <c r="SOW321" s="1"/>
      <c r="SOX321" s="1"/>
      <c r="SOY321" s="1"/>
      <c r="SOZ321" s="1"/>
      <c r="SPA321" s="1"/>
      <c r="SPB321" s="1"/>
      <c r="SPC321" s="1"/>
      <c r="SPD321" s="1"/>
      <c r="SPE321" s="1"/>
      <c r="SPF321" s="1"/>
      <c r="SPG321" s="1"/>
      <c r="SPH321" s="1"/>
      <c r="SPI321" s="1"/>
      <c r="SPJ321" s="1"/>
      <c r="SPK321" s="1"/>
      <c r="SPL321" s="1"/>
      <c r="SPM321" s="1"/>
      <c r="SPN321" s="1"/>
      <c r="SPO321" s="1"/>
      <c r="SPP321" s="1"/>
      <c r="SPQ321" s="1"/>
      <c r="SPR321" s="1"/>
      <c r="SPS321" s="1"/>
      <c r="SPT321" s="1"/>
      <c r="SPU321" s="1"/>
      <c r="SPV321" s="1"/>
      <c r="SPW321" s="1"/>
      <c r="SPX321" s="1"/>
      <c r="SPY321" s="1"/>
      <c r="SPZ321" s="1"/>
      <c r="SQA321" s="1"/>
      <c r="SQB321" s="1"/>
      <c r="SQC321" s="1"/>
      <c r="SQD321" s="1"/>
      <c r="SQE321" s="1"/>
      <c r="SQF321" s="1"/>
      <c r="SQG321" s="1"/>
      <c r="SQH321" s="1"/>
      <c r="SQI321" s="1"/>
      <c r="SQJ321" s="1"/>
      <c r="SQK321" s="1"/>
      <c r="SQL321" s="1"/>
      <c r="SQM321" s="1"/>
      <c r="SQN321" s="1"/>
      <c r="SQO321" s="1"/>
      <c r="SQP321" s="1"/>
      <c r="SQQ321" s="1"/>
      <c r="SQR321" s="1"/>
      <c r="SQS321" s="1"/>
      <c r="SQT321" s="1"/>
      <c r="SQU321" s="1"/>
      <c r="SQV321" s="1"/>
      <c r="SQW321" s="1"/>
      <c r="SQX321" s="1"/>
      <c r="SQY321" s="1"/>
      <c r="SQZ321" s="1"/>
      <c r="SRA321" s="1"/>
      <c r="SRB321" s="1"/>
      <c r="SRC321" s="1"/>
      <c r="SRD321" s="1"/>
      <c r="SRE321" s="1"/>
      <c r="SRF321" s="1"/>
      <c r="SRG321" s="1"/>
      <c r="SRH321" s="1"/>
      <c r="SRI321" s="1"/>
      <c r="SRJ321" s="1"/>
      <c r="SRK321" s="1"/>
      <c r="SRL321" s="1"/>
      <c r="SRM321" s="1"/>
      <c r="SRN321" s="1"/>
      <c r="SRO321" s="1"/>
      <c r="SRP321" s="1"/>
      <c r="SRQ321" s="1"/>
      <c r="SRR321" s="1"/>
      <c r="SRS321" s="1"/>
      <c r="SRT321" s="1"/>
      <c r="SRU321" s="1"/>
      <c r="SRV321" s="1"/>
      <c r="SRW321" s="1"/>
      <c r="SRX321" s="1"/>
      <c r="SRY321" s="1"/>
      <c r="SRZ321" s="1"/>
      <c r="SSA321" s="1"/>
      <c r="SSB321" s="1"/>
      <c r="SSC321" s="1"/>
      <c r="SSD321" s="1"/>
      <c r="SSE321" s="1"/>
      <c r="SSF321" s="1"/>
      <c r="SSG321" s="1"/>
      <c r="SSH321" s="1"/>
      <c r="SSI321" s="1"/>
      <c r="SSJ321" s="1"/>
      <c r="SSK321" s="1"/>
      <c r="SSL321" s="1"/>
      <c r="SSM321" s="1"/>
      <c r="SSN321" s="1"/>
      <c r="SSO321" s="1"/>
      <c r="SSP321" s="1"/>
      <c r="SSQ321" s="1"/>
      <c r="SSR321" s="1"/>
      <c r="SSS321" s="1"/>
      <c r="SST321" s="1"/>
      <c r="SSU321" s="1"/>
      <c r="SSV321" s="1"/>
      <c r="SSW321" s="1"/>
      <c r="SSX321" s="1"/>
      <c r="SSY321" s="1"/>
      <c r="SSZ321" s="1"/>
      <c r="STA321" s="1"/>
      <c r="STB321" s="1"/>
      <c r="STC321" s="1"/>
      <c r="STD321" s="1"/>
      <c r="STE321" s="1"/>
      <c r="STF321" s="1"/>
      <c r="STG321" s="1"/>
      <c r="STH321" s="1"/>
      <c r="STI321" s="1"/>
      <c r="STJ321" s="1"/>
      <c r="STK321" s="1"/>
      <c r="STL321" s="1"/>
      <c r="STM321" s="1"/>
      <c r="STN321" s="1"/>
      <c r="STO321" s="1"/>
      <c r="STP321" s="1"/>
      <c r="STQ321" s="1"/>
      <c r="STR321" s="1"/>
      <c r="STS321" s="1"/>
      <c r="STT321" s="1"/>
      <c r="STU321" s="1"/>
      <c r="STV321" s="1"/>
      <c r="STW321" s="1"/>
      <c r="STX321" s="1"/>
      <c r="STY321" s="1"/>
      <c r="STZ321" s="1"/>
      <c r="SUA321" s="1"/>
      <c r="SUB321" s="1"/>
      <c r="SUC321" s="1"/>
      <c r="SUD321" s="1"/>
      <c r="SUE321" s="1"/>
      <c r="SUF321" s="1"/>
      <c r="SUG321" s="1"/>
      <c r="SUH321" s="1"/>
      <c r="SUI321" s="1"/>
      <c r="SUJ321" s="1"/>
      <c r="SUK321" s="1"/>
      <c r="SUL321" s="1"/>
      <c r="SUM321" s="1"/>
      <c r="SUN321" s="1"/>
      <c r="SUO321" s="1"/>
      <c r="SUP321" s="1"/>
      <c r="SUQ321" s="1"/>
      <c r="SUR321" s="1"/>
      <c r="SUS321" s="1"/>
      <c r="SUT321" s="1"/>
      <c r="SUU321" s="1"/>
      <c r="SUV321" s="1"/>
      <c r="SUW321" s="1"/>
      <c r="SUX321" s="1"/>
      <c r="SUY321" s="1"/>
      <c r="SUZ321" s="1"/>
      <c r="SVA321" s="1"/>
      <c r="SVB321" s="1"/>
      <c r="SVC321" s="1"/>
      <c r="SVD321" s="1"/>
      <c r="SVE321" s="1"/>
      <c r="SVF321" s="1"/>
      <c r="SVG321" s="1"/>
      <c r="SVH321" s="1"/>
      <c r="SVI321" s="1"/>
      <c r="SVJ321" s="1"/>
      <c r="SVK321" s="1"/>
      <c r="SVL321" s="1"/>
      <c r="SVM321" s="1"/>
      <c r="SVN321" s="1"/>
      <c r="SVO321" s="1"/>
      <c r="SVP321" s="1"/>
      <c r="SVQ321" s="1"/>
      <c r="SVR321" s="1"/>
      <c r="SVS321" s="1"/>
      <c r="SVT321" s="1"/>
      <c r="SVU321" s="1"/>
      <c r="SVV321" s="1"/>
      <c r="SVW321" s="1"/>
      <c r="SVX321" s="1"/>
      <c r="SVY321" s="1"/>
      <c r="SVZ321" s="1"/>
      <c r="SWA321" s="1"/>
      <c r="SWB321" s="1"/>
      <c r="SWC321" s="1"/>
      <c r="SWD321" s="1"/>
      <c r="SWE321" s="1"/>
      <c r="SWF321" s="1"/>
      <c r="SWG321" s="1"/>
      <c r="SWH321" s="1"/>
      <c r="SWI321" s="1"/>
      <c r="SWJ321" s="1"/>
      <c r="SWK321" s="1"/>
      <c r="SWL321" s="1"/>
      <c r="SWM321" s="1"/>
      <c r="SWN321" s="1"/>
      <c r="SWO321" s="1"/>
      <c r="SWP321" s="1"/>
      <c r="SWQ321" s="1"/>
      <c r="SWR321" s="1"/>
      <c r="SWS321" s="1"/>
      <c r="SWT321" s="1"/>
      <c r="SWU321" s="1"/>
      <c r="SWV321" s="1"/>
      <c r="SWW321" s="1"/>
      <c r="SWX321" s="1"/>
      <c r="SWY321" s="1"/>
      <c r="SWZ321" s="1"/>
      <c r="SXA321" s="1"/>
      <c r="SXB321" s="1"/>
      <c r="SXC321" s="1"/>
      <c r="SXD321" s="1"/>
      <c r="SXE321" s="1"/>
      <c r="SXF321" s="1"/>
      <c r="SXG321" s="1"/>
      <c r="SXH321" s="1"/>
      <c r="SXI321" s="1"/>
      <c r="SXJ321" s="1"/>
      <c r="SXK321" s="1"/>
      <c r="SXL321" s="1"/>
      <c r="SXM321" s="1"/>
      <c r="SXN321" s="1"/>
      <c r="SXO321" s="1"/>
      <c r="SXP321" s="1"/>
      <c r="SXQ321" s="1"/>
      <c r="SXR321" s="1"/>
      <c r="SXS321" s="1"/>
      <c r="SXT321" s="1"/>
      <c r="SXU321" s="1"/>
      <c r="SXV321" s="1"/>
      <c r="SXW321" s="1"/>
      <c r="SXX321" s="1"/>
      <c r="SXY321" s="1"/>
      <c r="SXZ321" s="1"/>
      <c r="SYA321" s="1"/>
      <c r="SYB321" s="1"/>
      <c r="SYC321" s="1"/>
      <c r="SYD321" s="1"/>
      <c r="SYE321" s="1"/>
      <c r="SYF321" s="1"/>
      <c r="SYG321" s="1"/>
      <c r="SYH321" s="1"/>
      <c r="SYI321" s="1"/>
      <c r="SYJ321" s="1"/>
      <c r="SYK321" s="1"/>
      <c r="SYL321" s="1"/>
      <c r="SYM321" s="1"/>
      <c r="SYN321" s="1"/>
      <c r="SYO321" s="1"/>
      <c r="SYP321" s="1"/>
      <c r="SYQ321" s="1"/>
      <c r="SYR321" s="1"/>
      <c r="SYS321" s="1"/>
      <c r="SYT321" s="1"/>
      <c r="SYU321" s="1"/>
      <c r="SYV321" s="1"/>
      <c r="SYW321" s="1"/>
      <c r="SYX321" s="1"/>
      <c r="SYY321" s="1"/>
      <c r="SYZ321" s="1"/>
      <c r="SZA321" s="1"/>
      <c r="SZB321" s="1"/>
      <c r="SZC321" s="1"/>
      <c r="SZD321" s="1"/>
      <c r="SZE321" s="1"/>
      <c r="SZF321" s="1"/>
      <c r="SZG321" s="1"/>
      <c r="SZH321" s="1"/>
      <c r="SZI321" s="1"/>
      <c r="SZJ321" s="1"/>
      <c r="SZK321" s="1"/>
      <c r="SZL321" s="1"/>
      <c r="SZM321" s="1"/>
      <c r="SZN321" s="1"/>
      <c r="SZO321" s="1"/>
      <c r="SZP321" s="1"/>
      <c r="SZQ321" s="1"/>
      <c r="SZR321" s="1"/>
      <c r="SZS321" s="1"/>
      <c r="SZT321" s="1"/>
      <c r="SZU321" s="1"/>
      <c r="SZV321" s="1"/>
      <c r="SZW321" s="1"/>
      <c r="SZX321" s="1"/>
      <c r="SZY321" s="1"/>
      <c r="SZZ321" s="1"/>
      <c r="TAA321" s="1"/>
      <c r="TAB321" s="1"/>
      <c r="TAC321" s="1"/>
      <c r="TAD321" s="1"/>
      <c r="TAE321" s="1"/>
      <c r="TAF321" s="1"/>
      <c r="TAG321" s="1"/>
      <c r="TAH321" s="1"/>
      <c r="TAI321" s="1"/>
      <c r="TAJ321" s="1"/>
      <c r="TAK321" s="1"/>
      <c r="TAL321" s="1"/>
      <c r="TAM321" s="1"/>
      <c r="TAN321" s="1"/>
      <c r="TAO321" s="1"/>
      <c r="TAP321" s="1"/>
      <c r="TAQ321" s="1"/>
      <c r="TAR321" s="1"/>
      <c r="TAS321" s="1"/>
      <c r="TAT321" s="1"/>
      <c r="TAU321" s="1"/>
      <c r="TAV321" s="1"/>
      <c r="TAW321" s="1"/>
      <c r="TAX321" s="1"/>
      <c r="TAY321" s="1"/>
      <c r="TAZ321" s="1"/>
      <c r="TBA321" s="1"/>
      <c r="TBB321" s="1"/>
      <c r="TBC321" s="1"/>
      <c r="TBD321" s="1"/>
      <c r="TBE321" s="1"/>
      <c r="TBF321" s="1"/>
      <c r="TBG321" s="1"/>
      <c r="TBH321" s="1"/>
      <c r="TBI321" s="1"/>
      <c r="TBJ321" s="1"/>
      <c r="TBK321" s="1"/>
      <c r="TBL321" s="1"/>
      <c r="TBM321" s="1"/>
      <c r="TBN321" s="1"/>
      <c r="TBO321" s="1"/>
      <c r="TBP321" s="1"/>
      <c r="TBQ321" s="1"/>
      <c r="TBR321" s="1"/>
      <c r="TBS321" s="1"/>
      <c r="TBT321" s="1"/>
      <c r="TBU321" s="1"/>
      <c r="TBV321" s="1"/>
      <c r="TBW321" s="1"/>
      <c r="TBX321" s="1"/>
      <c r="TBY321" s="1"/>
      <c r="TBZ321" s="1"/>
      <c r="TCA321" s="1"/>
      <c r="TCB321" s="1"/>
      <c r="TCC321" s="1"/>
      <c r="TCD321" s="1"/>
      <c r="TCE321" s="1"/>
      <c r="TCF321" s="1"/>
      <c r="TCG321" s="1"/>
      <c r="TCH321" s="1"/>
      <c r="TCI321" s="1"/>
      <c r="TCJ321" s="1"/>
      <c r="TCK321" s="1"/>
      <c r="TCL321" s="1"/>
      <c r="TCM321" s="1"/>
      <c r="TCN321" s="1"/>
      <c r="TCO321" s="1"/>
      <c r="TCP321" s="1"/>
      <c r="TCQ321" s="1"/>
      <c r="TCR321" s="1"/>
      <c r="TCS321" s="1"/>
      <c r="TCT321" s="1"/>
      <c r="TCU321" s="1"/>
      <c r="TCV321" s="1"/>
      <c r="TCW321" s="1"/>
      <c r="TCX321" s="1"/>
      <c r="TCY321" s="1"/>
      <c r="TCZ321" s="1"/>
      <c r="TDA321" s="1"/>
      <c r="TDB321" s="1"/>
      <c r="TDC321" s="1"/>
      <c r="TDD321" s="1"/>
      <c r="TDE321" s="1"/>
      <c r="TDF321" s="1"/>
      <c r="TDG321" s="1"/>
      <c r="TDH321" s="1"/>
      <c r="TDI321" s="1"/>
      <c r="TDJ321" s="1"/>
      <c r="TDK321" s="1"/>
      <c r="TDL321" s="1"/>
      <c r="TDM321" s="1"/>
      <c r="TDN321" s="1"/>
      <c r="TDO321" s="1"/>
      <c r="TDP321" s="1"/>
      <c r="TDQ321" s="1"/>
      <c r="TDR321" s="1"/>
      <c r="TDS321" s="1"/>
      <c r="TDT321" s="1"/>
      <c r="TDU321" s="1"/>
      <c r="TDV321" s="1"/>
      <c r="TDW321" s="1"/>
      <c r="TDX321" s="1"/>
      <c r="TDY321" s="1"/>
      <c r="TDZ321" s="1"/>
      <c r="TEA321" s="1"/>
      <c r="TEB321" s="1"/>
      <c r="TEC321" s="1"/>
      <c r="TED321" s="1"/>
      <c r="TEE321" s="1"/>
      <c r="TEF321" s="1"/>
      <c r="TEG321" s="1"/>
      <c r="TEH321" s="1"/>
      <c r="TEI321" s="1"/>
      <c r="TEJ321" s="1"/>
      <c r="TEK321" s="1"/>
      <c r="TEL321" s="1"/>
      <c r="TEM321" s="1"/>
      <c r="TEN321" s="1"/>
      <c r="TEO321" s="1"/>
      <c r="TEP321" s="1"/>
      <c r="TEQ321" s="1"/>
      <c r="TER321" s="1"/>
      <c r="TES321" s="1"/>
      <c r="TET321" s="1"/>
      <c r="TEU321" s="1"/>
      <c r="TEV321" s="1"/>
      <c r="TEW321" s="1"/>
      <c r="TEX321" s="1"/>
      <c r="TEY321" s="1"/>
      <c r="TEZ321" s="1"/>
      <c r="TFA321" s="1"/>
      <c r="TFB321" s="1"/>
      <c r="TFC321" s="1"/>
      <c r="TFD321" s="1"/>
      <c r="TFE321" s="1"/>
      <c r="TFF321" s="1"/>
      <c r="TFG321" s="1"/>
      <c r="TFH321" s="1"/>
      <c r="TFI321" s="1"/>
      <c r="TFJ321" s="1"/>
      <c r="TFK321" s="1"/>
      <c r="TFL321" s="1"/>
      <c r="TFM321" s="1"/>
      <c r="TFN321" s="1"/>
      <c r="TFO321" s="1"/>
      <c r="TFP321" s="1"/>
      <c r="TFQ321" s="1"/>
      <c r="TFR321" s="1"/>
      <c r="TFS321" s="1"/>
      <c r="TFT321" s="1"/>
      <c r="TFU321" s="1"/>
      <c r="TFV321" s="1"/>
      <c r="TFW321" s="1"/>
      <c r="TFX321" s="1"/>
      <c r="TFY321" s="1"/>
      <c r="TFZ321" s="1"/>
      <c r="TGA321" s="1"/>
      <c r="TGB321" s="1"/>
      <c r="TGC321" s="1"/>
      <c r="TGD321" s="1"/>
      <c r="TGE321" s="1"/>
      <c r="TGF321" s="1"/>
      <c r="TGG321" s="1"/>
      <c r="TGH321" s="1"/>
      <c r="TGI321" s="1"/>
      <c r="TGJ321" s="1"/>
      <c r="TGK321" s="1"/>
      <c r="TGL321" s="1"/>
      <c r="TGM321" s="1"/>
      <c r="TGN321" s="1"/>
      <c r="TGO321" s="1"/>
      <c r="TGP321" s="1"/>
      <c r="TGQ321" s="1"/>
      <c r="TGR321" s="1"/>
      <c r="TGS321" s="1"/>
      <c r="TGT321" s="1"/>
      <c r="TGU321" s="1"/>
      <c r="TGV321" s="1"/>
      <c r="TGW321" s="1"/>
      <c r="TGX321" s="1"/>
      <c r="TGY321" s="1"/>
      <c r="TGZ321" s="1"/>
      <c r="THA321" s="1"/>
      <c r="THB321" s="1"/>
      <c r="THC321" s="1"/>
      <c r="THD321" s="1"/>
      <c r="THE321" s="1"/>
      <c r="THF321" s="1"/>
      <c r="THG321" s="1"/>
      <c r="THH321" s="1"/>
      <c r="THI321" s="1"/>
      <c r="THJ321" s="1"/>
      <c r="THK321" s="1"/>
      <c r="THL321" s="1"/>
      <c r="THM321" s="1"/>
      <c r="THN321" s="1"/>
      <c r="THO321" s="1"/>
      <c r="THP321" s="1"/>
      <c r="THQ321" s="1"/>
      <c r="THR321" s="1"/>
      <c r="THS321" s="1"/>
      <c r="THT321" s="1"/>
      <c r="THU321" s="1"/>
      <c r="THV321" s="1"/>
      <c r="THW321" s="1"/>
      <c r="THX321" s="1"/>
      <c r="THY321" s="1"/>
      <c r="THZ321" s="1"/>
      <c r="TIA321" s="1"/>
      <c r="TIB321" s="1"/>
      <c r="TIC321" s="1"/>
      <c r="TID321" s="1"/>
      <c r="TIE321" s="1"/>
      <c r="TIF321" s="1"/>
      <c r="TIG321" s="1"/>
      <c r="TIH321" s="1"/>
      <c r="TII321" s="1"/>
      <c r="TIJ321" s="1"/>
      <c r="TIK321" s="1"/>
      <c r="TIL321" s="1"/>
      <c r="TIM321" s="1"/>
      <c r="TIN321" s="1"/>
      <c r="TIO321" s="1"/>
      <c r="TIP321" s="1"/>
      <c r="TIQ321" s="1"/>
      <c r="TIR321" s="1"/>
      <c r="TIS321" s="1"/>
      <c r="TIT321" s="1"/>
      <c r="TIU321" s="1"/>
      <c r="TIV321" s="1"/>
      <c r="TIW321" s="1"/>
      <c r="TIX321" s="1"/>
      <c r="TIY321" s="1"/>
      <c r="TIZ321" s="1"/>
      <c r="TJA321" s="1"/>
      <c r="TJB321" s="1"/>
      <c r="TJC321" s="1"/>
      <c r="TJD321" s="1"/>
      <c r="TJE321" s="1"/>
      <c r="TJF321" s="1"/>
      <c r="TJG321" s="1"/>
      <c r="TJH321" s="1"/>
      <c r="TJI321" s="1"/>
      <c r="TJJ321" s="1"/>
      <c r="TJK321" s="1"/>
      <c r="TJL321" s="1"/>
      <c r="TJM321" s="1"/>
      <c r="TJN321" s="1"/>
      <c r="TJO321" s="1"/>
      <c r="TJP321" s="1"/>
      <c r="TJQ321" s="1"/>
      <c r="TJR321" s="1"/>
      <c r="TJS321" s="1"/>
      <c r="TJT321" s="1"/>
      <c r="TJU321" s="1"/>
      <c r="TJV321" s="1"/>
      <c r="TJW321" s="1"/>
      <c r="TJX321" s="1"/>
      <c r="TJY321" s="1"/>
      <c r="TJZ321" s="1"/>
      <c r="TKA321" s="1"/>
      <c r="TKB321" s="1"/>
      <c r="TKC321" s="1"/>
      <c r="TKD321" s="1"/>
      <c r="TKE321" s="1"/>
      <c r="TKF321" s="1"/>
      <c r="TKG321" s="1"/>
      <c r="TKH321" s="1"/>
      <c r="TKI321" s="1"/>
      <c r="TKJ321" s="1"/>
      <c r="TKK321" s="1"/>
      <c r="TKL321" s="1"/>
      <c r="TKM321" s="1"/>
      <c r="TKN321" s="1"/>
      <c r="TKO321" s="1"/>
      <c r="TKP321" s="1"/>
      <c r="TKQ321" s="1"/>
      <c r="TKR321" s="1"/>
      <c r="TKS321" s="1"/>
      <c r="TKT321" s="1"/>
      <c r="TKU321" s="1"/>
      <c r="TKV321" s="1"/>
      <c r="TKW321" s="1"/>
      <c r="TKX321" s="1"/>
      <c r="TKY321" s="1"/>
      <c r="TKZ321" s="1"/>
      <c r="TLA321" s="1"/>
      <c r="TLB321" s="1"/>
      <c r="TLC321" s="1"/>
      <c r="TLD321" s="1"/>
      <c r="TLE321" s="1"/>
      <c r="TLF321" s="1"/>
      <c r="TLG321" s="1"/>
      <c r="TLH321" s="1"/>
      <c r="TLI321" s="1"/>
      <c r="TLJ321" s="1"/>
      <c r="TLK321" s="1"/>
      <c r="TLL321" s="1"/>
      <c r="TLM321" s="1"/>
      <c r="TLN321" s="1"/>
      <c r="TLO321" s="1"/>
      <c r="TLP321" s="1"/>
      <c r="TLQ321" s="1"/>
      <c r="TLR321" s="1"/>
      <c r="TLS321" s="1"/>
      <c r="TLT321" s="1"/>
      <c r="TLU321" s="1"/>
      <c r="TLV321" s="1"/>
      <c r="TLW321" s="1"/>
      <c r="TLX321" s="1"/>
      <c r="TLY321" s="1"/>
      <c r="TLZ321" s="1"/>
      <c r="TMA321" s="1"/>
      <c r="TMB321" s="1"/>
      <c r="TMC321" s="1"/>
      <c r="TMD321" s="1"/>
      <c r="TME321" s="1"/>
      <c r="TMF321" s="1"/>
      <c r="TMG321" s="1"/>
      <c r="TMH321" s="1"/>
      <c r="TMI321" s="1"/>
      <c r="TMJ321" s="1"/>
      <c r="TMK321" s="1"/>
      <c r="TML321" s="1"/>
      <c r="TMM321" s="1"/>
      <c r="TMN321" s="1"/>
      <c r="TMO321" s="1"/>
      <c r="TMP321" s="1"/>
      <c r="TMQ321" s="1"/>
      <c r="TMR321" s="1"/>
      <c r="TMS321" s="1"/>
      <c r="TMT321" s="1"/>
      <c r="TMU321" s="1"/>
      <c r="TMV321" s="1"/>
      <c r="TMW321" s="1"/>
      <c r="TMX321" s="1"/>
      <c r="TMY321" s="1"/>
      <c r="TMZ321" s="1"/>
      <c r="TNA321" s="1"/>
      <c r="TNB321" s="1"/>
      <c r="TNC321" s="1"/>
      <c r="TND321" s="1"/>
      <c r="TNE321" s="1"/>
      <c r="TNF321" s="1"/>
      <c r="TNG321" s="1"/>
      <c r="TNH321" s="1"/>
      <c r="TNI321" s="1"/>
      <c r="TNJ321" s="1"/>
      <c r="TNK321" s="1"/>
      <c r="TNL321" s="1"/>
      <c r="TNM321" s="1"/>
      <c r="TNN321" s="1"/>
      <c r="TNO321" s="1"/>
      <c r="TNP321" s="1"/>
      <c r="TNQ321" s="1"/>
      <c r="TNR321" s="1"/>
      <c r="TNS321" s="1"/>
      <c r="TNT321" s="1"/>
      <c r="TNU321" s="1"/>
      <c r="TNV321" s="1"/>
      <c r="TNW321" s="1"/>
      <c r="TNX321" s="1"/>
      <c r="TNY321" s="1"/>
      <c r="TNZ321" s="1"/>
      <c r="TOA321" s="1"/>
      <c r="TOB321" s="1"/>
      <c r="TOC321" s="1"/>
      <c r="TOD321" s="1"/>
      <c r="TOE321" s="1"/>
      <c r="TOF321" s="1"/>
      <c r="TOG321" s="1"/>
      <c r="TOH321" s="1"/>
      <c r="TOI321" s="1"/>
      <c r="TOJ321" s="1"/>
      <c r="TOK321" s="1"/>
      <c r="TOL321" s="1"/>
      <c r="TOM321" s="1"/>
      <c r="TON321" s="1"/>
      <c r="TOO321" s="1"/>
      <c r="TOP321" s="1"/>
      <c r="TOQ321" s="1"/>
      <c r="TOR321" s="1"/>
      <c r="TOS321" s="1"/>
      <c r="TOT321" s="1"/>
      <c r="TOU321" s="1"/>
      <c r="TOV321" s="1"/>
      <c r="TOW321" s="1"/>
      <c r="TOX321" s="1"/>
      <c r="TOY321" s="1"/>
      <c r="TOZ321" s="1"/>
      <c r="TPA321" s="1"/>
      <c r="TPB321" s="1"/>
      <c r="TPC321" s="1"/>
      <c r="TPD321" s="1"/>
      <c r="TPE321" s="1"/>
      <c r="TPF321" s="1"/>
      <c r="TPG321" s="1"/>
      <c r="TPH321" s="1"/>
      <c r="TPI321" s="1"/>
      <c r="TPJ321" s="1"/>
      <c r="TPK321" s="1"/>
      <c r="TPL321" s="1"/>
      <c r="TPM321" s="1"/>
      <c r="TPN321" s="1"/>
      <c r="TPO321" s="1"/>
      <c r="TPP321" s="1"/>
      <c r="TPQ321" s="1"/>
      <c r="TPR321" s="1"/>
      <c r="TPS321" s="1"/>
      <c r="TPT321" s="1"/>
      <c r="TPU321" s="1"/>
      <c r="TPV321" s="1"/>
      <c r="TPW321" s="1"/>
      <c r="TPX321" s="1"/>
      <c r="TPY321" s="1"/>
      <c r="TPZ321" s="1"/>
      <c r="TQA321" s="1"/>
      <c r="TQB321" s="1"/>
      <c r="TQC321" s="1"/>
      <c r="TQD321" s="1"/>
      <c r="TQE321" s="1"/>
      <c r="TQF321" s="1"/>
      <c r="TQG321" s="1"/>
      <c r="TQH321" s="1"/>
      <c r="TQI321" s="1"/>
      <c r="TQJ321" s="1"/>
      <c r="TQK321" s="1"/>
      <c r="TQL321" s="1"/>
      <c r="TQM321" s="1"/>
      <c r="TQN321" s="1"/>
      <c r="TQO321" s="1"/>
      <c r="TQP321" s="1"/>
      <c r="TQQ321" s="1"/>
      <c r="TQR321" s="1"/>
      <c r="TQS321" s="1"/>
      <c r="TQT321" s="1"/>
      <c r="TQU321" s="1"/>
      <c r="TQV321" s="1"/>
      <c r="TQW321" s="1"/>
      <c r="TQX321" s="1"/>
      <c r="TQY321" s="1"/>
      <c r="TQZ321" s="1"/>
      <c r="TRA321" s="1"/>
      <c r="TRB321" s="1"/>
      <c r="TRC321" s="1"/>
      <c r="TRD321" s="1"/>
      <c r="TRE321" s="1"/>
      <c r="TRF321" s="1"/>
      <c r="TRG321" s="1"/>
      <c r="TRH321" s="1"/>
      <c r="TRI321" s="1"/>
      <c r="TRJ321" s="1"/>
      <c r="TRK321" s="1"/>
      <c r="TRL321" s="1"/>
      <c r="TRM321" s="1"/>
      <c r="TRN321" s="1"/>
      <c r="TRO321" s="1"/>
      <c r="TRP321" s="1"/>
      <c r="TRQ321" s="1"/>
      <c r="TRR321" s="1"/>
      <c r="TRS321" s="1"/>
      <c r="TRT321" s="1"/>
      <c r="TRU321" s="1"/>
      <c r="TRV321" s="1"/>
      <c r="TRW321" s="1"/>
      <c r="TRX321" s="1"/>
      <c r="TRY321" s="1"/>
      <c r="TRZ321" s="1"/>
      <c r="TSA321" s="1"/>
      <c r="TSB321" s="1"/>
      <c r="TSC321" s="1"/>
      <c r="TSD321" s="1"/>
      <c r="TSE321" s="1"/>
      <c r="TSF321" s="1"/>
      <c r="TSG321" s="1"/>
      <c r="TSH321" s="1"/>
      <c r="TSI321" s="1"/>
      <c r="TSJ321" s="1"/>
      <c r="TSK321" s="1"/>
      <c r="TSL321" s="1"/>
      <c r="TSM321" s="1"/>
      <c r="TSN321" s="1"/>
      <c r="TSO321" s="1"/>
      <c r="TSP321" s="1"/>
      <c r="TSQ321" s="1"/>
      <c r="TSR321" s="1"/>
      <c r="TSS321" s="1"/>
      <c r="TST321" s="1"/>
      <c r="TSU321" s="1"/>
      <c r="TSV321" s="1"/>
      <c r="TSW321" s="1"/>
      <c r="TSX321" s="1"/>
      <c r="TSY321" s="1"/>
      <c r="TSZ321" s="1"/>
      <c r="TTA321" s="1"/>
      <c r="TTB321" s="1"/>
      <c r="TTC321" s="1"/>
      <c r="TTD321" s="1"/>
      <c r="TTE321" s="1"/>
      <c r="TTF321" s="1"/>
      <c r="TTG321" s="1"/>
      <c r="TTH321" s="1"/>
      <c r="TTI321" s="1"/>
      <c r="TTJ321" s="1"/>
      <c r="TTK321" s="1"/>
      <c r="TTL321" s="1"/>
      <c r="TTM321" s="1"/>
      <c r="TTN321" s="1"/>
      <c r="TTO321" s="1"/>
      <c r="TTP321" s="1"/>
      <c r="TTQ321" s="1"/>
      <c r="TTR321" s="1"/>
      <c r="TTS321" s="1"/>
      <c r="TTT321" s="1"/>
      <c r="TTU321" s="1"/>
      <c r="TTV321" s="1"/>
      <c r="TTW321" s="1"/>
      <c r="TTX321" s="1"/>
      <c r="TTY321" s="1"/>
      <c r="TTZ321" s="1"/>
      <c r="TUA321" s="1"/>
      <c r="TUB321" s="1"/>
      <c r="TUC321" s="1"/>
      <c r="TUD321" s="1"/>
      <c r="TUE321" s="1"/>
      <c r="TUF321" s="1"/>
      <c r="TUG321" s="1"/>
      <c r="TUH321" s="1"/>
      <c r="TUI321" s="1"/>
      <c r="TUJ321" s="1"/>
      <c r="TUK321" s="1"/>
      <c r="TUL321" s="1"/>
      <c r="TUM321" s="1"/>
      <c r="TUN321" s="1"/>
      <c r="TUO321" s="1"/>
      <c r="TUP321" s="1"/>
      <c r="TUQ321" s="1"/>
      <c r="TUR321" s="1"/>
      <c r="TUS321" s="1"/>
      <c r="TUT321" s="1"/>
      <c r="TUU321" s="1"/>
      <c r="TUV321" s="1"/>
      <c r="TUW321" s="1"/>
      <c r="TUX321" s="1"/>
      <c r="TUY321" s="1"/>
      <c r="TUZ321" s="1"/>
      <c r="TVA321" s="1"/>
      <c r="TVB321" s="1"/>
      <c r="TVC321" s="1"/>
      <c r="TVD321" s="1"/>
      <c r="TVE321" s="1"/>
      <c r="TVF321" s="1"/>
      <c r="TVG321" s="1"/>
      <c r="TVH321" s="1"/>
      <c r="TVI321" s="1"/>
      <c r="TVJ321" s="1"/>
      <c r="TVK321" s="1"/>
      <c r="TVL321" s="1"/>
      <c r="TVM321" s="1"/>
      <c r="TVN321" s="1"/>
      <c r="TVO321" s="1"/>
      <c r="TVP321" s="1"/>
      <c r="TVQ321" s="1"/>
      <c r="TVR321" s="1"/>
      <c r="TVS321" s="1"/>
      <c r="TVT321" s="1"/>
      <c r="TVU321" s="1"/>
      <c r="TVV321" s="1"/>
      <c r="TVW321" s="1"/>
      <c r="TVX321" s="1"/>
      <c r="TVY321" s="1"/>
      <c r="TVZ321" s="1"/>
      <c r="TWA321" s="1"/>
      <c r="TWB321" s="1"/>
      <c r="TWC321" s="1"/>
      <c r="TWD321" s="1"/>
      <c r="TWE321" s="1"/>
      <c r="TWF321" s="1"/>
      <c r="TWG321" s="1"/>
      <c r="TWH321" s="1"/>
      <c r="TWI321" s="1"/>
      <c r="TWJ321" s="1"/>
      <c r="TWK321" s="1"/>
      <c r="TWL321" s="1"/>
      <c r="TWM321" s="1"/>
      <c r="TWN321" s="1"/>
      <c r="TWO321" s="1"/>
      <c r="TWP321" s="1"/>
      <c r="TWQ321" s="1"/>
      <c r="TWR321" s="1"/>
      <c r="TWS321" s="1"/>
      <c r="TWT321" s="1"/>
      <c r="TWU321" s="1"/>
      <c r="TWV321" s="1"/>
      <c r="TWW321" s="1"/>
      <c r="TWX321" s="1"/>
      <c r="TWY321" s="1"/>
      <c r="TWZ321" s="1"/>
      <c r="TXA321" s="1"/>
      <c r="TXB321" s="1"/>
      <c r="TXC321" s="1"/>
      <c r="TXD321" s="1"/>
      <c r="TXE321" s="1"/>
      <c r="TXF321" s="1"/>
      <c r="TXG321" s="1"/>
      <c r="TXH321" s="1"/>
      <c r="TXI321" s="1"/>
      <c r="TXJ321" s="1"/>
      <c r="TXK321" s="1"/>
      <c r="TXL321" s="1"/>
      <c r="TXM321" s="1"/>
      <c r="TXN321" s="1"/>
      <c r="TXO321" s="1"/>
      <c r="TXP321" s="1"/>
      <c r="TXQ321" s="1"/>
      <c r="TXR321" s="1"/>
      <c r="TXS321" s="1"/>
      <c r="TXT321" s="1"/>
      <c r="TXU321" s="1"/>
      <c r="TXV321" s="1"/>
      <c r="TXW321" s="1"/>
      <c r="TXX321" s="1"/>
      <c r="TXY321" s="1"/>
      <c r="TXZ321" s="1"/>
      <c r="TYA321" s="1"/>
      <c r="TYB321" s="1"/>
      <c r="TYC321" s="1"/>
      <c r="TYD321" s="1"/>
      <c r="TYE321" s="1"/>
      <c r="TYF321" s="1"/>
      <c r="TYG321" s="1"/>
      <c r="TYH321" s="1"/>
      <c r="TYI321" s="1"/>
      <c r="TYJ321" s="1"/>
      <c r="TYK321" s="1"/>
      <c r="TYL321" s="1"/>
      <c r="TYM321" s="1"/>
      <c r="TYN321" s="1"/>
      <c r="TYO321" s="1"/>
      <c r="TYP321" s="1"/>
      <c r="TYQ321" s="1"/>
      <c r="TYR321" s="1"/>
      <c r="TYS321" s="1"/>
      <c r="TYT321" s="1"/>
      <c r="TYU321" s="1"/>
      <c r="TYV321" s="1"/>
      <c r="TYW321" s="1"/>
      <c r="TYX321" s="1"/>
      <c r="TYY321" s="1"/>
      <c r="TYZ321" s="1"/>
      <c r="TZA321" s="1"/>
      <c r="TZB321" s="1"/>
      <c r="TZC321" s="1"/>
      <c r="TZD321" s="1"/>
      <c r="TZE321" s="1"/>
      <c r="TZF321" s="1"/>
      <c r="TZG321" s="1"/>
      <c r="TZH321" s="1"/>
      <c r="TZI321" s="1"/>
      <c r="TZJ321" s="1"/>
      <c r="TZK321" s="1"/>
      <c r="TZL321" s="1"/>
      <c r="TZM321" s="1"/>
      <c r="TZN321" s="1"/>
      <c r="TZO321" s="1"/>
      <c r="TZP321" s="1"/>
      <c r="TZQ321" s="1"/>
      <c r="TZR321" s="1"/>
      <c r="TZS321" s="1"/>
      <c r="TZT321" s="1"/>
      <c r="TZU321" s="1"/>
      <c r="TZV321" s="1"/>
      <c r="TZW321" s="1"/>
      <c r="TZX321" s="1"/>
      <c r="TZY321" s="1"/>
      <c r="TZZ321" s="1"/>
      <c r="UAA321" s="1"/>
      <c r="UAB321" s="1"/>
      <c r="UAC321" s="1"/>
      <c r="UAD321" s="1"/>
      <c r="UAE321" s="1"/>
      <c r="UAF321" s="1"/>
      <c r="UAG321" s="1"/>
      <c r="UAH321" s="1"/>
      <c r="UAI321" s="1"/>
      <c r="UAJ321" s="1"/>
      <c r="UAK321" s="1"/>
      <c r="UAL321" s="1"/>
      <c r="UAM321" s="1"/>
      <c r="UAN321" s="1"/>
      <c r="UAO321" s="1"/>
      <c r="UAP321" s="1"/>
      <c r="UAQ321" s="1"/>
      <c r="UAR321" s="1"/>
      <c r="UAS321" s="1"/>
      <c r="UAT321" s="1"/>
      <c r="UAU321" s="1"/>
      <c r="UAV321" s="1"/>
      <c r="UAW321" s="1"/>
      <c r="UAX321" s="1"/>
      <c r="UAY321" s="1"/>
      <c r="UAZ321" s="1"/>
      <c r="UBA321" s="1"/>
      <c r="UBB321" s="1"/>
      <c r="UBC321" s="1"/>
      <c r="UBD321" s="1"/>
      <c r="UBE321" s="1"/>
      <c r="UBF321" s="1"/>
      <c r="UBG321" s="1"/>
      <c r="UBH321" s="1"/>
      <c r="UBI321" s="1"/>
      <c r="UBJ321" s="1"/>
      <c r="UBK321" s="1"/>
      <c r="UBL321" s="1"/>
      <c r="UBM321" s="1"/>
      <c r="UBN321" s="1"/>
      <c r="UBO321" s="1"/>
      <c r="UBP321" s="1"/>
      <c r="UBQ321" s="1"/>
      <c r="UBR321" s="1"/>
      <c r="UBS321" s="1"/>
      <c r="UBT321" s="1"/>
      <c r="UBU321" s="1"/>
      <c r="UBV321" s="1"/>
      <c r="UBW321" s="1"/>
      <c r="UBX321" s="1"/>
      <c r="UBY321" s="1"/>
      <c r="UBZ321" s="1"/>
      <c r="UCA321" s="1"/>
      <c r="UCB321" s="1"/>
      <c r="UCC321" s="1"/>
      <c r="UCD321" s="1"/>
      <c r="UCE321" s="1"/>
      <c r="UCF321" s="1"/>
      <c r="UCG321" s="1"/>
      <c r="UCH321" s="1"/>
      <c r="UCI321" s="1"/>
      <c r="UCJ321" s="1"/>
      <c r="UCK321" s="1"/>
      <c r="UCL321" s="1"/>
      <c r="UCM321" s="1"/>
      <c r="UCN321" s="1"/>
      <c r="UCO321" s="1"/>
      <c r="UCP321" s="1"/>
      <c r="UCQ321" s="1"/>
      <c r="UCR321" s="1"/>
      <c r="UCS321" s="1"/>
      <c r="UCT321" s="1"/>
      <c r="UCU321" s="1"/>
      <c r="UCV321" s="1"/>
      <c r="UCW321" s="1"/>
      <c r="UCX321" s="1"/>
      <c r="UCY321" s="1"/>
      <c r="UCZ321" s="1"/>
      <c r="UDA321" s="1"/>
      <c r="UDB321" s="1"/>
      <c r="UDC321" s="1"/>
      <c r="UDD321" s="1"/>
      <c r="UDE321" s="1"/>
      <c r="UDF321" s="1"/>
      <c r="UDG321" s="1"/>
      <c r="UDH321" s="1"/>
      <c r="UDI321" s="1"/>
      <c r="UDJ321" s="1"/>
      <c r="UDK321" s="1"/>
      <c r="UDL321" s="1"/>
      <c r="UDM321" s="1"/>
      <c r="UDN321" s="1"/>
      <c r="UDO321" s="1"/>
      <c r="UDP321" s="1"/>
      <c r="UDQ321" s="1"/>
      <c r="UDR321" s="1"/>
      <c r="UDS321" s="1"/>
      <c r="UDT321" s="1"/>
      <c r="UDU321" s="1"/>
      <c r="UDV321" s="1"/>
      <c r="UDW321" s="1"/>
      <c r="UDX321" s="1"/>
      <c r="UDY321" s="1"/>
      <c r="UDZ321" s="1"/>
      <c r="UEA321" s="1"/>
      <c r="UEB321" s="1"/>
      <c r="UEC321" s="1"/>
      <c r="UED321" s="1"/>
      <c r="UEE321" s="1"/>
      <c r="UEF321" s="1"/>
      <c r="UEG321" s="1"/>
      <c r="UEH321" s="1"/>
      <c r="UEI321" s="1"/>
      <c r="UEJ321" s="1"/>
      <c r="UEK321" s="1"/>
      <c r="UEL321" s="1"/>
      <c r="UEM321" s="1"/>
      <c r="UEN321" s="1"/>
      <c r="UEO321" s="1"/>
      <c r="UEP321" s="1"/>
      <c r="UEQ321" s="1"/>
      <c r="UER321" s="1"/>
      <c r="UES321" s="1"/>
      <c r="UET321" s="1"/>
      <c r="UEU321" s="1"/>
      <c r="UEV321" s="1"/>
      <c r="UEW321" s="1"/>
      <c r="UEX321" s="1"/>
      <c r="UEY321" s="1"/>
      <c r="UEZ321" s="1"/>
      <c r="UFA321" s="1"/>
      <c r="UFB321" s="1"/>
      <c r="UFC321" s="1"/>
      <c r="UFD321" s="1"/>
      <c r="UFE321" s="1"/>
      <c r="UFF321" s="1"/>
      <c r="UFG321" s="1"/>
      <c r="UFH321" s="1"/>
      <c r="UFI321" s="1"/>
      <c r="UFJ321" s="1"/>
      <c r="UFK321" s="1"/>
      <c r="UFL321" s="1"/>
      <c r="UFM321" s="1"/>
      <c r="UFN321" s="1"/>
      <c r="UFO321" s="1"/>
      <c r="UFP321" s="1"/>
      <c r="UFQ321" s="1"/>
      <c r="UFR321" s="1"/>
      <c r="UFS321" s="1"/>
      <c r="UFT321" s="1"/>
      <c r="UFU321" s="1"/>
      <c r="UFV321" s="1"/>
      <c r="UFW321" s="1"/>
      <c r="UFX321" s="1"/>
      <c r="UFY321" s="1"/>
      <c r="UFZ321" s="1"/>
      <c r="UGA321" s="1"/>
      <c r="UGB321" s="1"/>
      <c r="UGC321" s="1"/>
      <c r="UGD321" s="1"/>
      <c r="UGE321" s="1"/>
      <c r="UGF321" s="1"/>
      <c r="UGG321" s="1"/>
      <c r="UGH321" s="1"/>
      <c r="UGI321" s="1"/>
      <c r="UGJ321" s="1"/>
      <c r="UGK321" s="1"/>
      <c r="UGL321" s="1"/>
      <c r="UGM321" s="1"/>
      <c r="UGN321" s="1"/>
      <c r="UGO321" s="1"/>
      <c r="UGP321" s="1"/>
      <c r="UGQ321" s="1"/>
      <c r="UGR321" s="1"/>
      <c r="UGS321" s="1"/>
      <c r="UGT321" s="1"/>
      <c r="UGU321" s="1"/>
      <c r="UGV321" s="1"/>
      <c r="UGW321" s="1"/>
      <c r="UGX321" s="1"/>
      <c r="UGY321" s="1"/>
      <c r="UGZ321" s="1"/>
      <c r="UHA321" s="1"/>
      <c r="UHB321" s="1"/>
      <c r="UHC321" s="1"/>
      <c r="UHD321" s="1"/>
      <c r="UHE321" s="1"/>
      <c r="UHF321" s="1"/>
      <c r="UHG321" s="1"/>
      <c r="UHH321" s="1"/>
      <c r="UHI321" s="1"/>
      <c r="UHJ321" s="1"/>
      <c r="UHK321" s="1"/>
      <c r="UHL321" s="1"/>
      <c r="UHM321" s="1"/>
      <c r="UHN321" s="1"/>
      <c r="UHO321" s="1"/>
      <c r="UHP321" s="1"/>
      <c r="UHQ321" s="1"/>
      <c r="UHR321" s="1"/>
      <c r="UHS321" s="1"/>
      <c r="UHT321" s="1"/>
      <c r="UHU321" s="1"/>
      <c r="UHV321" s="1"/>
      <c r="UHW321" s="1"/>
      <c r="UHX321" s="1"/>
      <c r="UHY321" s="1"/>
      <c r="UHZ321" s="1"/>
      <c r="UIA321" s="1"/>
      <c r="UIB321" s="1"/>
      <c r="UIC321" s="1"/>
      <c r="UID321" s="1"/>
      <c r="UIE321" s="1"/>
      <c r="UIF321" s="1"/>
      <c r="UIG321" s="1"/>
      <c r="UIH321" s="1"/>
      <c r="UII321" s="1"/>
      <c r="UIJ321" s="1"/>
      <c r="UIK321" s="1"/>
      <c r="UIL321" s="1"/>
      <c r="UIM321" s="1"/>
      <c r="UIN321" s="1"/>
      <c r="UIO321" s="1"/>
      <c r="UIP321" s="1"/>
      <c r="UIQ321" s="1"/>
      <c r="UIR321" s="1"/>
      <c r="UIS321" s="1"/>
      <c r="UIT321" s="1"/>
      <c r="UIU321" s="1"/>
      <c r="UIV321" s="1"/>
      <c r="UIW321" s="1"/>
      <c r="UIX321" s="1"/>
      <c r="UIY321" s="1"/>
      <c r="UIZ321" s="1"/>
      <c r="UJA321" s="1"/>
      <c r="UJB321" s="1"/>
      <c r="UJC321" s="1"/>
      <c r="UJD321" s="1"/>
      <c r="UJE321" s="1"/>
      <c r="UJF321" s="1"/>
      <c r="UJG321" s="1"/>
      <c r="UJH321" s="1"/>
      <c r="UJI321" s="1"/>
      <c r="UJJ321" s="1"/>
      <c r="UJK321" s="1"/>
      <c r="UJL321" s="1"/>
      <c r="UJM321" s="1"/>
      <c r="UJN321" s="1"/>
      <c r="UJO321" s="1"/>
      <c r="UJP321" s="1"/>
      <c r="UJQ321" s="1"/>
      <c r="UJR321" s="1"/>
      <c r="UJS321" s="1"/>
      <c r="UJT321" s="1"/>
      <c r="UJU321" s="1"/>
      <c r="UJV321" s="1"/>
      <c r="UJW321" s="1"/>
      <c r="UJX321" s="1"/>
      <c r="UJY321" s="1"/>
      <c r="UJZ321" s="1"/>
      <c r="UKA321" s="1"/>
      <c r="UKB321" s="1"/>
      <c r="UKC321" s="1"/>
      <c r="UKD321" s="1"/>
      <c r="UKE321" s="1"/>
      <c r="UKF321" s="1"/>
      <c r="UKG321" s="1"/>
      <c r="UKH321" s="1"/>
      <c r="UKI321" s="1"/>
      <c r="UKJ321" s="1"/>
      <c r="UKK321" s="1"/>
      <c r="UKL321" s="1"/>
      <c r="UKM321" s="1"/>
      <c r="UKN321" s="1"/>
      <c r="UKO321" s="1"/>
      <c r="UKP321" s="1"/>
      <c r="UKQ321" s="1"/>
      <c r="UKR321" s="1"/>
      <c r="UKS321" s="1"/>
      <c r="UKT321" s="1"/>
      <c r="UKU321" s="1"/>
      <c r="UKV321" s="1"/>
      <c r="UKW321" s="1"/>
      <c r="UKX321" s="1"/>
      <c r="UKY321" s="1"/>
      <c r="UKZ321" s="1"/>
      <c r="ULA321" s="1"/>
      <c r="ULB321" s="1"/>
      <c r="ULC321" s="1"/>
      <c r="ULD321" s="1"/>
      <c r="ULE321" s="1"/>
      <c r="ULF321" s="1"/>
      <c r="ULG321" s="1"/>
      <c r="ULH321" s="1"/>
      <c r="ULI321" s="1"/>
      <c r="ULJ321" s="1"/>
      <c r="ULK321" s="1"/>
      <c r="ULL321" s="1"/>
      <c r="ULM321" s="1"/>
      <c r="ULN321" s="1"/>
      <c r="ULO321" s="1"/>
      <c r="ULP321" s="1"/>
      <c r="ULQ321" s="1"/>
      <c r="ULR321" s="1"/>
      <c r="ULS321" s="1"/>
      <c r="ULT321" s="1"/>
      <c r="ULU321" s="1"/>
      <c r="ULV321" s="1"/>
      <c r="ULW321" s="1"/>
      <c r="ULX321" s="1"/>
      <c r="ULY321" s="1"/>
      <c r="ULZ321" s="1"/>
      <c r="UMA321" s="1"/>
      <c r="UMB321" s="1"/>
      <c r="UMC321" s="1"/>
      <c r="UMD321" s="1"/>
      <c r="UME321" s="1"/>
      <c r="UMF321" s="1"/>
      <c r="UMG321" s="1"/>
      <c r="UMH321" s="1"/>
      <c r="UMI321" s="1"/>
      <c r="UMJ321" s="1"/>
      <c r="UMK321" s="1"/>
      <c r="UML321" s="1"/>
      <c r="UMM321" s="1"/>
      <c r="UMN321" s="1"/>
      <c r="UMO321" s="1"/>
      <c r="UMP321" s="1"/>
      <c r="UMQ321" s="1"/>
      <c r="UMR321" s="1"/>
      <c r="UMS321" s="1"/>
      <c r="UMT321" s="1"/>
      <c r="UMU321" s="1"/>
      <c r="UMV321" s="1"/>
      <c r="UMW321" s="1"/>
      <c r="UMX321" s="1"/>
      <c r="UMY321" s="1"/>
      <c r="UMZ321" s="1"/>
      <c r="UNA321" s="1"/>
      <c r="UNB321" s="1"/>
      <c r="UNC321" s="1"/>
      <c r="UND321" s="1"/>
      <c r="UNE321" s="1"/>
      <c r="UNF321" s="1"/>
      <c r="UNG321" s="1"/>
      <c r="UNH321" s="1"/>
      <c r="UNI321" s="1"/>
      <c r="UNJ321" s="1"/>
      <c r="UNK321" s="1"/>
      <c r="UNL321" s="1"/>
      <c r="UNM321" s="1"/>
      <c r="UNN321" s="1"/>
      <c r="UNO321" s="1"/>
      <c r="UNP321" s="1"/>
      <c r="UNQ321" s="1"/>
      <c r="UNR321" s="1"/>
      <c r="UNS321" s="1"/>
      <c r="UNT321" s="1"/>
      <c r="UNU321" s="1"/>
      <c r="UNV321" s="1"/>
      <c r="UNW321" s="1"/>
      <c r="UNX321" s="1"/>
      <c r="UNY321" s="1"/>
      <c r="UNZ321" s="1"/>
      <c r="UOA321" s="1"/>
      <c r="UOB321" s="1"/>
      <c r="UOC321" s="1"/>
      <c r="UOD321" s="1"/>
      <c r="UOE321" s="1"/>
      <c r="UOF321" s="1"/>
      <c r="UOG321" s="1"/>
      <c r="UOH321" s="1"/>
      <c r="UOI321" s="1"/>
      <c r="UOJ321" s="1"/>
      <c r="UOK321" s="1"/>
      <c r="UOL321" s="1"/>
      <c r="UOM321" s="1"/>
      <c r="UON321" s="1"/>
      <c r="UOO321" s="1"/>
      <c r="UOP321" s="1"/>
      <c r="UOQ321" s="1"/>
      <c r="UOR321" s="1"/>
      <c r="UOS321" s="1"/>
      <c r="UOT321" s="1"/>
      <c r="UOU321" s="1"/>
      <c r="UOV321" s="1"/>
      <c r="UOW321" s="1"/>
      <c r="UOX321" s="1"/>
      <c r="UOY321" s="1"/>
      <c r="UOZ321" s="1"/>
      <c r="UPA321" s="1"/>
      <c r="UPB321" s="1"/>
      <c r="UPC321" s="1"/>
      <c r="UPD321" s="1"/>
      <c r="UPE321" s="1"/>
      <c r="UPF321" s="1"/>
      <c r="UPG321" s="1"/>
      <c r="UPH321" s="1"/>
      <c r="UPI321" s="1"/>
      <c r="UPJ321" s="1"/>
      <c r="UPK321" s="1"/>
      <c r="UPL321" s="1"/>
      <c r="UPM321" s="1"/>
      <c r="UPN321" s="1"/>
      <c r="UPO321" s="1"/>
      <c r="UPP321" s="1"/>
      <c r="UPQ321" s="1"/>
      <c r="UPR321" s="1"/>
      <c r="UPS321" s="1"/>
      <c r="UPT321" s="1"/>
      <c r="UPU321" s="1"/>
      <c r="UPV321" s="1"/>
      <c r="UPW321" s="1"/>
      <c r="UPX321" s="1"/>
      <c r="UPY321" s="1"/>
      <c r="UPZ321" s="1"/>
      <c r="UQA321" s="1"/>
      <c r="UQB321" s="1"/>
      <c r="UQC321" s="1"/>
      <c r="UQD321" s="1"/>
      <c r="UQE321" s="1"/>
      <c r="UQF321" s="1"/>
      <c r="UQG321" s="1"/>
      <c r="UQH321" s="1"/>
      <c r="UQI321" s="1"/>
      <c r="UQJ321" s="1"/>
      <c r="UQK321" s="1"/>
      <c r="UQL321" s="1"/>
      <c r="UQM321" s="1"/>
      <c r="UQN321" s="1"/>
      <c r="UQO321" s="1"/>
      <c r="UQP321" s="1"/>
      <c r="UQQ321" s="1"/>
      <c r="UQR321" s="1"/>
      <c r="UQS321" s="1"/>
      <c r="UQT321" s="1"/>
      <c r="UQU321" s="1"/>
      <c r="UQV321" s="1"/>
      <c r="UQW321" s="1"/>
      <c r="UQX321" s="1"/>
      <c r="UQY321" s="1"/>
      <c r="UQZ321" s="1"/>
      <c r="URA321" s="1"/>
      <c r="URB321" s="1"/>
      <c r="URC321" s="1"/>
      <c r="URD321" s="1"/>
      <c r="URE321" s="1"/>
      <c r="URF321" s="1"/>
      <c r="URG321" s="1"/>
      <c r="URH321" s="1"/>
      <c r="URI321" s="1"/>
      <c r="URJ321" s="1"/>
      <c r="URK321" s="1"/>
      <c r="URL321" s="1"/>
      <c r="URM321" s="1"/>
      <c r="URN321" s="1"/>
      <c r="URO321" s="1"/>
      <c r="URP321" s="1"/>
      <c r="URQ321" s="1"/>
      <c r="URR321" s="1"/>
      <c r="URS321" s="1"/>
      <c r="URT321" s="1"/>
      <c r="URU321" s="1"/>
      <c r="URV321" s="1"/>
      <c r="URW321" s="1"/>
      <c r="URX321" s="1"/>
      <c r="URY321" s="1"/>
      <c r="URZ321" s="1"/>
      <c r="USA321" s="1"/>
      <c r="USB321" s="1"/>
      <c r="USC321" s="1"/>
      <c r="USD321" s="1"/>
      <c r="USE321" s="1"/>
      <c r="USF321" s="1"/>
      <c r="USG321" s="1"/>
      <c r="USH321" s="1"/>
      <c r="USI321" s="1"/>
      <c r="USJ321" s="1"/>
      <c r="USK321" s="1"/>
      <c r="USL321" s="1"/>
      <c r="USM321" s="1"/>
      <c r="USN321" s="1"/>
      <c r="USO321" s="1"/>
      <c r="USP321" s="1"/>
      <c r="USQ321" s="1"/>
      <c r="USR321" s="1"/>
      <c r="USS321" s="1"/>
      <c r="UST321" s="1"/>
      <c r="USU321" s="1"/>
      <c r="USV321" s="1"/>
      <c r="USW321" s="1"/>
      <c r="USX321" s="1"/>
      <c r="USY321" s="1"/>
      <c r="USZ321" s="1"/>
      <c r="UTA321" s="1"/>
      <c r="UTB321" s="1"/>
      <c r="UTC321" s="1"/>
      <c r="UTD321" s="1"/>
      <c r="UTE321" s="1"/>
      <c r="UTF321" s="1"/>
      <c r="UTG321" s="1"/>
      <c r="UTH321" s="1"/>
      <c r="UTI321" s="1"/>
      <c r="UTJ321" s="1"/>
      <c r="UTK321" s="1"/>
      <c r="UTL321" s="1"/>
      <c r="UTM321" s="1"/>
      <c r="UTN321" s="1"/>
      <c r="UTO321" s="1"/>
      <c r="UTP321" s="1"/>
      <c r="UTQ321" s="1"/>
      <c r="UTR321" s="1"/>
      <c r="UTS321" s="1"/>
      <c r="UTT321" s="1"/>
      <c r="UTU321" s="1"/>
      <c r="UTV321" s="1"/>
      <c r="UTW321" s="1"/>
      <c r="UTX321" s="1"/>
      <c r="UTY321" s="1"/>
      <c r="UTZ321" s="1"/>
      <c r="UUA321" s="1"/>
      <c r="UUB321" s="1"/>
      <c r="UUC321" s="1"/>
      <c r="UUD321" s="1"/>
      <c r="UUE321" s="1"/>
      <c r="UUF321" s="1"/>
      <c r="UUG321" s="1"/>
      <c r="UUH321" s="1"/>
      <c r="UUI321" s="1"/>
      <c r="UUJ321" s="1"/>
      <c r="UUK321" s="1"/>
      <c r="UUL321" s="1"/>
      <c r="UUM321" s="1"/>
      <c r="UUN321" s="1"/>
      <c r="UUO321" s="1"/>
      <c r="UUP321" s="1"/>
      <c r="UUQ321" s="1"/>
      <c r="UUR321" s="1"/>
      <c r="UUS321" s="1"/>
      <c r="UUT321" s="1"/>
      <c r="UUU321" s="1"/>
      <c r="UUV321" s="1"/>
      <c r="UUW321" s="1"/>
      <c r="UUX321" s="1"/>
      <c r="UUY321" s="1"/>
      <c r="UUZ321" s="1"/>
      <c r="UVA321" s="1"/>
      <c r="UVB321" s="1"/>
      <c r="UVC321" s="1"/>
      <c r="UVD321" s="1"/>
      <c r="UVE321" s="1"/>
      <c r="UVF321" s="1"/>
      <c r="UVG321" s="1"/>
      <c r="UVH321" s="1"/>
      <c r="UVI321" s="1"/>
      <c r="UVJ321" s="1"/>
      <c r="UVK321" s="1"/>
      <c r="UVL321" s="1"/>
      <c r="UVM321" s="1"/>
      <c r="UVN321" s="1"/>
      <c r="UVO321" s="1"/>
      <c r="UVP321" s="1"/>
      <c r="UVQ321" s="1"/>
      <c r="UVR321" s="1"/>
      <c r="UVS321" s="1"/>
      <c r="UVT321" s="1"/>
      <c r="UVU321" s="1"/>
      <c r="UVV321" s="1"/>
      <c r="UVW321" s="1"/>
      <c r="UVX321" s="1"/>
      <c r="UVY321" s="1"/>
      <c r="UVZ321" s="1"/>
      <c r="UWA321" s="1"/>
      <c r="UWB321" s="1"/>
      <c r="UWC321" s="1"/>
      <c r="UWD321" s="1"/>
      <c r="UWE321" s="1"/>
      <c r="UWF321" s="1"/>
      <c r="UWG321" s="1"/>
      <c r="UWH321" s="1"/>
      <c r="UWI321" s="1"/>
      <c r="UWJ321" s="1"/>
      <c r="UWK321" s="1"/>
      <c r="UWL321" s="1"/>
      <c r="UWM321" s="1"/>
      <c r="UWN321" s="1"/>
      <c r="UWO321" s="1"/>
      <c r="UWP321" s="1"/>
      <c r="UWQ321" s="1"/>
      <c r="UWR321" s="1"/>
      <c r="UWS321" s="1"/>
      <c r="UWT321" s="1"/>
      <c r="UWU321" s="1"/>
      <c r="UWV321" s="1"/>
      <c r="UWW321" s="1"/>
      <c r="UWX321" s="1"/>
      <c r="UWY321" s="1"/>
      <c r="UWZ321" s="1"/>
      <c r="UXA321" s="1"/>
      <c r="UXB321" s="1"/>
      <c r="UXC321" s="1"/>
      <c r="UXD321" s="1"/>
      <c r="UXE321" s="1"/>
      <c r="UXF321" s="1"/>
      <c r="UXG321" s="1"/>
      <c r="UXH321" s="1"/>
      <c r="UXI321" s="1"/>
      <c r="UXJ321" s="1"/>
      <c r="UXK321" s="1"/>
      <c r="UXL321" s="1"/>
      <c r="UXM321" s="1"/>
      <c r="UXN321" s="1"/>
      <c r="UXO321" s="1"/>
      <c r="UXP321" s="1"/>
      <c r="UXQ321" s="1"/>
      <c r="UXR321" s="1"/>
      <c r="UXS321" s="1"/>
      <c r="UXT321" s="1"/>
      <c r="UXU321" s="1"/>
      <c r="UXV321" s="1"/>
      <c r="UXW321" s="1"/>
      <c r="UXX321" s="1"/>
      <c r="UXY321" s="1"/>
      <c r="UXZ321" s="1"/>
      <c r="UYA321" s="1"/>
      <c r="UYB321" s="1"/>
      <c r="UYC321" s="1"/>
      <c r="UYD321" s="1"/>
      <c r="UYE321" s="1"/>
      <c r="UYF321" s="1"/>
      <c r="UYG321" s="1"/>
      <c r="UYH321" s="1"/>
      <c r="UYI321" s="1"/>
      <c r="UYJ321" s="1"/>
      <c r="UYK321" s="1"/>
      <c r="UYL321" s="1"/>
      <c r="UYM321" s="1"/>
      <c r="UYN321" s="1"/>
      <c r="UYO321" s="1"/>
      <c r="UYP321" s="1"/>
      <c r="UYQ321" s="1"/>
      <c r="UYR321" s="1"/>
      <c r="UYS321" s="1"/>
      <c r="UYT321" s="1"/>
      <c r="UYU321" s="1"/>
      <c r="UYV321" s="1"/>
      <c r="UYW321" s="1"/>
      <c r="UYX321" s="1"/>
      <c r="UYY321" s="1"/>
      <c r="UYZ321" s="1"/>
      <c r="UZA321" s="1"/>
      <c r="UZB321" s="1"/>
      <c r="UZC321" s="1"/>
      <c r="UZD321" s="1"/>
      <c r="UZE321" s="1"/>
      <c r="UZF321" s="1"/>
      <c r="UZG321" s="1"/>
      <c r="UZH321" s="1"/>
      <c r="UZI321" s="1"/>
      <c r="UZJ321" s="1"/>
      <c r="UZK321" s="1"/>
      <c r="UZL321" s="1"/>
      <c r="UZM321" s="1"/>
      <c r="UZN321" s="1"/>
      <c r="UZO321" s="1"/>
      <c r="UZP321" s="1"/>
      <c r="UZQ321" s="1"/>
      <c r="UZR321" s="1"/>
      <c r="UZS321" s="1"/>
      <c r="UZT321" s="1"/>
      <c r="UZU321" s="1"/>
      <c r="UZV321" s="1"/>
      <c r="UZW321" s="1"/>
      <c r="UZX321" s="1"/>
      <c r="UZY321" s="1"/>
      <c r="UZZ321" s="1"/>
      <c r="VAA321" s="1"/>
      <c r="VAB321" s="1"/>
      <c r="VAC321" s="1"/>
      <c r="VAD321" s="1"/>
      <c r="VAE321" s="1"/>
      <c r="VAF321" s="1"/>
      <c r="VAG321" s="1"/>
      <c r="VAH321" s="1"/>
      <c r="VAI321" s="1"/>
      <c r="VAJ321" s="1"/>
      <c r="VAK321" s="1"/>
      <c r="VAL321" s="1"/>
      <c r="VAM321" s="1"/>
      <c r="VAN321" s="1"/>
      <c r="VAO321" s="1"/>
      <c r="VAP321" s="1"/>
      <c r="VAQ321" s="1"/>
      <c r="VAR321" s="1"/>
      <c r="VAS321" s="1"/>
      <c r="VAT321" s="1"/>
      <c r="VAU321" s="1"/>
      <c r="VAV321" s="1"/>
      <c r="VAW321" s="1"/>
      <c r="VAX321" s="1"/>
      <c r="VAY321" s="1"/>
      <c r="VAZ321" s="1"/>
      <c r="VBA321" s="1"/>
      <c r="VBB321" s="1"/>
      <c r="VBC321" s="1"/>
      <c r="VBD321" s="1"/>
      <c r="VBE321" s="1"/>
      <c r="VBF321" s="1"/>
      <c r="VBG321" s="1"/>
      <c r="VBH321" s="1"/>
      <c r="VBI321" s="1"/>
      <c r="VBJ321" s="1"/>
      <c r="VBK321" s="1"/>
      <c r="VBL321" s="1"/>
      <c r="VBM321" s="1"/>
      <c r="VBN321" s="1"/>
      <c r="VBO321" s="1"/>
      <c r="VBP321" s="1"/>
      <c r="VBQ321" s="1"/>
      <c r="VBR321" s="1"/>
      <c r="VBS321" s="1"/>
      <c r="VBT321" s="1"/>
      <c r="VBU321" s="1"/>
      <c r="VBV321" s="1"/>
      <c r="VBW321" s="1"/>
      <c r="VBX321" s="1"/>
      <c r="VBY321" s="1"/>
      <c r="VBZ321" s="1"/>
      <c r="VCA321" s="1"/>
      <c r="VCB321" s="1"/>
      <c r="VCC321" s="1"/>
      <c r="VCD321" s="1"/>
      <c r="VCE321" s="1"/>
      <c r="VCF321" s="1"/>
      <c r="VCG321" s="1"/>
      <c r="VCH321" s="1"/>
      <c r="VCI321" s="1"/>
      <c r="VCJ321" s="1"/>
      <c r="VCK321" s="1"/>
      <c r="VCL321" s="1"/>
      <c r="VCM321" s="1"/>
      <c r="VCN321" s="1"/>
      <c r="VCO321" s="1"/>
      <c r="VCP321" s="1"/>
      <c r="VCQ321" s="1"/>
      <c r="VCR321" s="1"/>
      <c r="VCS321" s="1"/>
      <c r="VCT321" s="1"/>
      <c r="VCU321" s="1"/>
      <c r="VCV321" s="1"/>
      <c r="VCW321" s="1"/>
      <c r="VCX321" s="1"/>
      <c r="VCY321" s="1"/>
      <c r="VCZ321" s="1"/>
      <c r="VDA321" s="1"/>
      <c r="VDB321" s="1"/>
      <c r="VDC321" s="1"/>
      <c r="VDD321" s="1"/>
      <c r="VDE321" s="1"/>
      <c r="VDF321" s="1"/>
      <c r="VDG321" s="1"/>
      <c r="VDH321" s="1"/>
      <c r="VDI321" s="1"/>
      <c r="VDJ321" s="1"/>
      <c r="VDK321" s="1"/>
      <c r="VDL321" s="1"/>
      <c r="VDM321" s="1"/>
      <c r="VDN321" s="1"/>
      <c r="VDO321" s="1"/>
      <c r="VDP321" s="1"/>
      <c r="VDQ321" s="1"/>
      <c r="VDR321" s="1"/>
      <c r="VDS321" s="1"/>
      <c r="VDT321" s="1"/>
      <c r="VDU321" s="1"/>
      <c r="VDV321" s="1"/>
      <c r="VDW321" s="1"/>
      <c r="VDX321" s="1"/>
      <c r="VDY321" s="1"/>
      <c r="VDZ321" s="1"/>
      <c r="VEA321" s="1"/>
      <c r="VEB321" s="1"/>
      <c r="VEC321" s="1"/>
      <c r="VED321" s="1"/>
      <c r="VEE321" s="1"/>
      <c r="VEF321" s="1"/>
      <c r="VEG321" s="1"/>
      <c r="VEH321" s="1"/>
      <c r="VEI321" s="1"/>
      <c r="VEJ321" s="1"/>
      <c r="VEK321" s="1"/>
      <c r="VEL321" s="1"/>
      <c r="VEM321" s="1"/>
      <c r="VEN321" s="1"/>
      <c r="VEO321" s="1"/>
      <c r="VEP321" s="1"/>
      <c r="VEQ321" s="1"/>
      <c r="VER321" s="1"/>
      <c r="VES321" s="1"/>
      <c r="VET321" s="1"/>
      <c r="VEU321" s="1"/>
      <c r="VEV321" s="1"/>
      <c r="VEW321" s="1"/>
      <c r="VEX321" s="1"/>
      <c r="VEY321" s="1"/>
      <c r="VEZ321" s="1"/>
      <c r="VFA321" s="1"/>
      <c r="VFB321" s="1"/>
      <c r="VFC321" s="1"/>
      <c r="VFD321" s="1"/>
      <c r="VFE321" s="1"/>
      <c r="VFF321" s="1"/>
      <c r="VFG321" s="1"/>
      <c r="VFH321" s="1"/>
      <c r="VFI321" s="1"/>
      <c r="VFJ321" s="1"/>
      <c r="VFK321" s="1"/>
      <c r="VFL321" s="1"/>
      <c r="VFM321" s="1"/>
      <c r="VFN321" s="1"/>
      <c r="VFO321" s="1"/>
      <c r="VFP321" s="1"/>
      <c r="VFQ321" s="1"/>
      <c r="VFR321" s="1"/>
      <c r="VFS321" s="1"/>
      <c r="VFT321" s="1"/>
      <c r="VFU321" s="1"/>
      <c r="VFV321" s="1"/>
      <c r="VFW321" s="1"/>
      <c r="VFX321" s="1"/>
      <c r="VFY321" s="1"/>
      <c r="VFZ321" s="1"/>
      <c r="VGA321" s="1"/>
      <c r="VGB321" s="1"/>
      <c r="VGC321" s="1"/>
      <c r="VGD321" s="1"/>
      <c r="VGE321" s="1"/>
      <c r="VGF321" s="1"/>
      <c r="VGG321" s="1"/>
      <c r="VGH321" s="1"/>
      <c r="VGI321" s="1"/>
      <c r="VGJ321" s="1"/>
      <c r="VGK321" s="1"/>
      <c r="VGL321" s="1"/>
      <c r="VGM321" s="1"/>
      <c r="VGN321" s="1"/>
      <c r="VGO321" s="1"/>
      <c r="VGP321" s="1"/>
      <c r="VGQ321" s="1"/>
      <c r="VGR321" s="1"/>
      <c r="VGS321" s="1"/>
      <c r="VGT321" s="1"/>
      <c r="VGU321" s="1"/>
      <c r="VGV321" s="1"/>
      <c r="VGW321" s="1"/>
      <c r="VGX321" s="1"/>
    </row>
    <row r="322" spans="1:15078" s="66" customForma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  <c r="IX322" s="1"/>
      <c r="IY322" s="1"/>
      <c r="IZ322" s="1"/>
      <c r="JA322" s="1"/>
      <c r="JB322" s="1"/>
      <c r="JC322" s="1"/>
      <c r="JD322" s="1"/>
      <c r="JE322" s="1"/>
      <c r="JF322" s="1"/>
      <c r="JG322" s="1"/>
      <c r="JH322" s="1"/>
      <c r="JI322" s="1"/>
      <c r="JJ322" s="1"/>
      <c r="JK322" s="1"/>
      <c r="JL322" s="1"/>
      <c r="JM322" s="1"/>
      <c r="JN322" s="1"/>
      <c r="JO322" s="1"/>
      <c r="JP322" s="1"/>
      <c r="JQ322" s="1"/>
      <c r="JR322" s="1"/>
      <c r="JS322" s="1"/>
      <c r="JT322" s="1"/>
      <c r="JU322" s="1"/>
      <c r="JV322" s="1"/>
      <c r="JW322" s="1"/>
      <c r="JX322" s="1"/>
      <c r="JY322" s="1"/>
      <c r="JZ322" s="1"/>
      <c r="KA322" s="1"/>
      <c r="KB322" s="1"/>
      <c r="KC322" s="1"/>
      <c r="KD322" s="1"/>
      <c r="KE322" s="1"/>
      <c r="KF322" s="1"/>
      <c r="KG322" s="1"/>
      <c r="KH322" s="1"/>
      <c r="KI322" s="1"/>
      <c r="KJ322" s="1"/>
      <c r="KK322" s="1"/>
      <c r="KL322" s="1"/>
      <c r="KM322" s="1"/>
      <c r="KN322" s="1"/>
      <c r="KO322" s="1"/>
      <c r="KP322" s="1"/>
      <c r="KQ322" s="1"/>
      <c r="KR322" s="1"/>
      <c r="KS322" s="1"/>
      <c r="KT322" s="1"/>
      <c r="KU322" s="1"/>
      <c r="KV322" s="1"/>
      <c r="KW322" s="1"/>
      <c r="KX322" s="1"/>
      <c r="KY322" s="1"/>
      <c r="KZ322" s="1"/>
      <c r="LA322" s="1"/>
      <c r="LB322" s="1"/>
      <c r="LC322" s="1"/>
      <c r="LD322" s="1"/>
      <c r="LE322" s="1"/>
      <c r="LF322" s="1"/>
      <c r="LG322" s="1"/>
      <c r="LH322" s="1"/>
      <c r="LI322" s="1"/>
      <c r="LJ322" s="1"/>
      <c r="LK322" s="1"/>
      <c r="LL322" s="1"/>
      <c r="LM322" s="1"/>
      <c r="LN322" s="1"/>
      <c r="LO322" s="1"/>
      <c r="LP322" s="1"/>
      <c r="LQ322" s="1"/>
      <c r="LR322" s="1"/>
      <c r="LS322" s="1"/>
      <c r="LT322" s="1"/>
      <c r="LU322" s="1"/>
      <c r="LV322" s="1"/>
      <c r="LW322" s="1"/>
      <c r="LX322" s="1"/>
      <c r="LY322" s="1"/>
      <c r="LZ322" s="1"/>
      <c r="MA322" s="1"/>
      <c r="MB322" s="1"/>
      <c r="MC322" s="1"/>
      <c r="MD322" s="1"/>
      <c r="ME322" s="1"/>
      <c r="MF322" s="1"/>
      <c r="MG322" s="1"/>
      <c r="MH322" s="1"/>
      <c r="MI322" s="1"/>
      <c r="MJ322" s="1"/>
      <c r="MK322" s="1"/>
      <c r="ML322" s="1"/>
      <c r="MM322" s="1"/>
      <c r="MN322" s="1"/>
      <c r="MO322" s="1"/>
      <c r="MP322" s="1"/>
      <c r="MQ322" s="1"/>
      <c r="MR322" s="1"/>
      <c r="MS322" s="1"/>
      <c r="MT322" s="1"/>
      <c r="MU322" s="1"/>
      <c r="MV322" s="1"/>
      <c r="MW322" s="1"/>
      <c r="MX322" s="1"/>
      <c r="MY322" s="1"/>
      <c r="MZ322" s="1"/>
      <c r="NA322" s="1"/>
      <c r="NB322" s="1"/>
      <c r="NC322" s="1"/>
      <c r="ND322" s="1"/>
      <c r="NE322" s="1"/>
      <c r="NF322" s="1"/>
      <c r="NG322" s="1"/>
      <c r="NH322" s="1"/>
      <c r="NI322" s="1"/>
      <c r="NJ322" s="1"/>
      <c r="NK322" s="1"/>
      <c r="NL322" s="1"/>
      <c r="NM322" s="1"/>
      <c r="NN322" s="1"/>
      <c r="NO322" s="1"/>
      <c r="NP322" s="1"/>
      <c r="NQ322" s="1"/>
      <c r="NR322" s="1"/>
      <c r="NS322" s="1"/>
      <c r="NT322" s="1"/>
      <c r="NU322" s="1"/>
      <c r="NV322" s="1"/>
      <c r="NW322" s="1"/>
      <c r="NX322" s="1"/>
      <c r="NY322" s="1"/>
      <c r="NZ322" s="1"/>
      <c r="OA322" s="1"/>
      <c r="OB322" s="1"/>
      <c r="OC322" s="1"/>
      <c r="OD322" s="1"/>
      <c r="OE322" s="1"/>
      <c r="OF322" s="1"/>
      <c r="OG322" s="1"/>
      <c r="OH322" s="1"/>
      <c r="OI322" s="1"/>
      <c r="OJ322" s="1"/>
      <c r="OK322" s="1"/>
      <c r="OL322" s="1"/>
      <c r="OM322" s="1"/>
      <c r="ON322" s="1"/>
      <c r="OO322" s="1"/>
      <c r="OP322" s="1"/>
      <c r="OQ322" s="1"/>
      <c r="OR322" s="1"/>
      <c r="OS322" s="1"/>
      <c r="OT322" s="1"/>
      <c r="OU322" s="1"/>
      <c r="OV322" s="1"/>
      <c r="OW322" s="1"/>
      <c r="OX322" s="1"/>
      <c r="OY322" s="1"/>
      <c r="OZ322" s="1"/>
      <c r="PA322" s="1"/>
      <c r="PB322" s="1"/>
      <c r="PC322" s="1"/>
      <c r="PD322" s="1"/>
      <c r="PE322" s="1"/>
      <c r="PF322" s="1"/>
      <c r="PG322" s="1"/>
      <c r="PH322" s="1"/>
      <c r="PI322" s="1"/>
      <c r="PJ322" s="1"/>
      <c r="PK322" s="1"/>
      <c r="PL322" s="1"/>
      <c r="PM322" s="1"/>
      <c r="PN322" s="1"/>
      <c r="PO322" s="1"/>
      <c r="PP322" s="1"/>
      <c r="PQ322" s="1"/>
      <c r="PR322" s="1"/>
      <c r="PS322" s="1"/>
      <c r="PT322" s="1"/>
      <c r="PU322" s="1"/>
      <c r="PV322" s="1"/>
      <c r="PW322" s="1"/>
      <c r="PX322" s="1"/>
      <c r="PY322" s="1"/>
      <c r="PZ322" s="1"/>
      <c r="QA322" s="1"/>
      <c r="QB322" s="1"/>
      <c r="QC322" s="1"/>
      <c r="QD322" s="1"/>
      <c r="QE322" s="1"/>
      <c r="QF322" s="1"/>
      <c r="QG322" s="1"/>
      <c r="QH322" s="1"/>
      <c r="QI322" s="1"/>
      <c r="QJ322" s="1"/>
      <c r="QK322" s="1"/>
      <c r="QL322" s="1"/>
      <c r="QM322" s="1"/>
      <c r="QN322" s="1"/>
      <c r="QO322" s="1"/>
      <c r="QP322" s="1"/>
      <c r="QQ322" s="1"/>
      <c r="QR322" s="1"/>
      <c r="QS322" s="1"/>
      <c r="QT322" s="1"/>
      <c r="QU322" s="1"/>
      <c r="QV322" s="1"/>
      <c r="QW322" s="1"/>
      <c r="QX322" s="1"/>
      <c r="QY322" s="1"/>
      <c r="QZ322" s="1"/>
      <c r="RA322" s="1"/>
      <c r="RB322" s="1"/>
      <c r="RC322" s="1"/>
      <c r="RD322" s="1"/>
      <c r="RE322" s="1"/>
      <c r="RF322" s="1"/>
      <c r="RG322" s="1"/>
      <c r="RH322" s="1"/>
      <c r="RI322" s="1"/>
      <c r="RJ322" s="1"/>
      <c r="RK322" s="1"/>
      <c r="RL322" s="1"/>
      <c r="RM322" s="1"/>
      <c r="RN322" s="1"/>
      <c r="RO322" s="1"/>
      <c r="RP322" s="1"/>
      <c r="RQ322" s="1"/>
      <c r="RR322" s="1"/>
      <c r="RS322" s="1"/>
      <c r="RT322" s="1"/>
      <c r="RU322" s="1"/>
      <c r="RV322" s="1"/>
      <c r="RW322" s="1"/>
      <c r="RX322" s="1"/>
      <c r="RY322" s="1"/>
      <c r="RZ322" s="1"/>
      <c r="SA322" s="1"/>
      <c r="SB322" s="1"/>
      <c r="SC322" s="1"/>
      <c r="SD322" s="1"/>
      <c r="SE322" s="1"/>
      <c r="SF322" s="1"/>
      <c r="SG322" s="1"/>
      <c r="SH322" s="1"/>
      <c r="SI322" s="1"/>
      <c r="SJ322" s="1"/>
      <c r="SK322" s="1"/>
      <c r="SL322" s="1"/>
      <c r="SM322" s="1"/>
      <c r="SN322" s="1"/>
      <c r="SO322" s="1"/>
      <c r="SP322" s="1"/>
      <c r="SQ322" s="1"/>
      <c r="SR322" s="1"/>
      <c r="SS322" s="1"/>
      <c r="ST322" s="1"/>
      <c r="SU322" s="1"/>
      <c r="SV322" s="1"/>
      <c r="SW322" s="1"/>
      <c r="SX322" s="1"/>
      <c r="SY322" s="1"/>
      <c r="SZ322" s="1"/>
      <c r="TA322" s="1"/>
      <c r="TB322" s="1"/>
      <c r="TC322" s="1"/>
      <c r="TD322" s="1"/>
      <c r="TE322" s="1"/>
      <c r="TF322" s="1"/>
      <c r="TG322" s="1"/>
      <c r="TH322" s="1"/>
      <c r="TI322" s="1"/>
      <c r="TJ322" s="1"/>
      <c r="TK322" s="1"/>
      <c r="TL322" s="1"/>
      <c r="TM322" s="1"/>
      <c r="TN322" s="1"/>
      <c r="TO322" s="1"/>
      <c r="TP322" s="1"/>
      <c r="TQ322" s="1"/>
      <c r="TR322" s="1"/>
      <c r="TS322" s="1"/>
      <c r="TT322" s="1"/>
      <c r="TU322" s="1"/>
      <c r="TV322" s="1"/>
      <c r="TW322" s="1"/>
      <c r="TX322" s="1"/>
      <c r="TY322" s="1"/>
      <c r="TZ322" s="1"/>
      <c r="UA322" s="1"/>
      <c r="UB322" s="1"/>
      <c r="UC322" s="1"/>
      <c r="UD322" s="1"/>
      <c r="UE322" s="1"/>
      <c r="UF322" s="1"/>
      <c r="UG322" s="1"/>
      <c r="UH322" s="1"/>
      <c r="UI322" s="1"/>
      <c r="UJ322" s="1"/>
      <c r="UK322" s="1"/>
      <c r="UL322" s="1"/>
      <c r="UM322" s="1"/>
      <c r="UN322" s="1"/>
      <c r="UO322" s="1"/>
      <c r="UP322" s="1"/>
      <c r="UQ322" s="1"/>
      <c r="UR322" s="1"/>
      <c r="US322" s="1"/>
      <c r="UT322" s="1"/>
      <c r="UU322" s="1"/>
      <c r="UV322" s="1"/>
      <c r="UW322" s="1"/>
      <c r="UX322" s="1"/>
      <c r="UY322" s="1"/>
      <c r="UZ322" s="1"/>
      <c r="VA322" s="1"/>
      <c r="VB322" s="1"/>
      <c r="VC322" s="1"/>
      <c r="VD322" s="1"/>
      <c r="VE322" s="1"/>
      <c r="VF322" s="1"/>
      <c r="VG322" s="1"/>
      <c r="VH322" s="1"/>
      <c r="VI322" s="1"/>
      <c r="VJ322" s="1"/>
      <c r="VK322" s="1"/>
      <c r="VL322" s="1"/>
      <c r="VM322" s="1"/>
      <c r="VN322" s="1"/>
      <c r="VO322" s="1"/>
      <c r="VP322" s="1"/>
      <c r="VQ322" s="1"/>
      <c r="VR322" s="1"/>
      <c r="VS322" s="1"/>
      <c r="VT322" s="1"/>
      <c r="VU322" s="1"/>
      <c r="VV322" s="1"/>
      <c r="VW322" s="1"/>
      <c r="VX322" s="1"/>
      <c r="VY322" s="1"/>
      <c r="VZ322" s="1"/>
      <c r="WA322" s="1"/>
      <c r="WB322" s="1"/>
      <c r="WC322" s="1"/>
      <c r="WD322" s="1"/>
      <c r="WE322" s="1"/>
      <c r="WF322" s="1"/>
      <c r="WG322" s="1"/>
      <c r="WH322" s="1"/>
      <c r="WI322" s="1"/>
      <c r="WJ322" s="1"/>
      <c r="WK322" s="1"/>
      <c r="WL322" s="1"/>
      <c r="WM322" s="1"/>
      <c r="WN322" s="1"/>
      <c r="WO322" s="1"/>
      <c r="WP322" s="1"/>
      <c r="WQ322" s="1"/>
      <c r="WR322" s="1"/>
      <c r="WS322" s="1"/>
      <c r="WT322" s="1"/>
      <c r="WU322" s="1"/>
      <c r="WV322" s="1"/>
      <c r="WW322" s="1"/>
      <c r="WX322" s="1"/>
      <c r="WY322" s="1"/>
      <c r="WZ322" s="1"/>
      <c r="XA322" s="1"/>
      <c r="XB322" s="1"/>
      <c r="XC322" s="1"/>
      <c r="XD322" s="1"/>
      <c r="XE322" s="1"/>
      <c r="XF322" s="1"/>
      <c r="XG322" s="1"/>
      <c r="XH322" s="1"/>
      <c r="XI322" s="1"/>
      <c r="XJ322" s="1"/>
      <c r="XK322" s="1"/>
      <c r="XL322" s="1"/>
      <c r="XM322" s="1"/>
      <c r="XN322" s="1"/>
      <c r="XO322" s="1"/>
      <c r="XP322" s="1"/>
      <c r="XQ322" s="1"/>
      <c r="XR322" s="1"/>
      <c r="XS322" s="1"/>
      <c r="XT322" s="1"/>
      <c r="XU322" s="1"/>
      <c r="XV322" s="1"/>
      <c r="XW322" s="1"/>
      <c r="XX322" s="1"/>
      <c r="XY322" s="1"/>
      <c r="XZ322" s="1"/>
      <c r="YA322" s="1"/>
      <c r="YB322" s="1"/>
      <c r="YC322" s="1"/>
      <c r="YD322" s="1"/>
      <c r="YE322" s="1"/>
      <c r="YF322" s="1"/>
      <c r="YG322" s="1"/>
      <c r="YH322" s="1"/>
      <c r="YI322" s="1"/>
      <c r="YJ322" s="1"/>
      <c r="YK322" s="1"/>
      <c r="YL322" s="1"/>
      <c r="YM322" s="1"/>
      <c r="YN322" s="1"/>
      <c r="YO322" s="1"/>
      <c r="YP322" s="1"/>
      <c r="YQ322" s="1"/>
      <c r="YR322" s="1"/>
      <c r="YS322" s="1"/>
      <c r="YT322" s="1"/>
      <c r="YU322" s="1"/>
      <c r="YV322" s="1"/>
      <c r="YW322" s="1"/>
      <c r="YX322" s="1"/>
      <c r="YY322" s="1"/>
      <c r="YZ322" s="1"/>
      <c r="ZA322" s="1"/>
      <c r="ZB322" s="1"/>
      <c r="ZC322" s="1"/>
      <c r="ZD322" s="1"/>
      <c r="ZE322" s="1"/>
      <c r="ZF322" s="1"/>
      <c r="ZG322" s="1"/>
      <c r="ZH322" s="1"/>
      <c r="ZI322" s="1"/>
      <c r="ZJ322" s="1"/>
      <c r="ZK322" s="1"/>
      <c r="ZL322" s="1"/>
      <c r="ZM322" s="1"/>
      <c r="ZN322" s="1"/>
      <c r="ZO322" s="1"/>
      <c r="ZP322" s="1"/>
      <c r="ZQ322" s="1"/>
      <c r="ZR322" s="1"/>
      <c r="ZS322" s="1"/>
      <c r="ZT322" s="1"/>
      <c r="ZU322" s="1"/>
      <c r="ZV322" s="1"/>
      <c r="ZW322" s="1"/>
      <c r="ZX322" s="1"/>
      <c r="ZY322" s="1"/>
      <c r="ZZ322" s="1"/>
      <c r="AAA322" s="1"/>
      <c r="AAB322" s="1"/>
      <c r="AAC322" s="1"/>
      <c r="AAD322" s="1"/>
      <c r="AAE322" s="1"/>
      <c r="AAF322" s="1"/>
      <c r="AAG322" s="1"/>
      <c r="AAH322" s="1"/>
      <c r="AAI322" s="1"/>
      <c r="AAJ322" s="1"/>
      <c r="AAK322" s="1"/>
      <c r="AAL322" s="1"/>
      <c r="AAM322" s="1"/>
      <c r="AAN322" s="1"/>
      <c r="AAO322" s="1"/>
      <c r="AAP322" s="1"/>
      <c r="AAQ322" s="1"/>
      <c r="AAR322" s="1"/>
      <c r="AAS322" s="1"/>
      <c r="AAT322" s="1"/>
      <c r="AAU322" s="1"/>
      <c r="AAV322" s="1"/>
      <c r="AAW322" s="1"/>
      <c r="AAX322" s="1"/>
      <c r="AAY322" s="1"/>
      <c r="AAZ322" s="1"/>
      <c r="ABA322" s="1"/>
      <c r="ABB322" s="1"/>
      <c r="ABC322" s="1"/>
      <c r="ABD322" s="1"/>
      <c r="ABE322" s="1"/>
      <c r="ABF322" s="1"/>
      <c r="ABG322" s="1"/>
      <c r="ABH322" s="1"/>
      <c r="ABI322" s="1"/>
      <c r="ABJ322" s="1"/>
      <c r="ABK322" s="1"/>
      <c r="ABL322" s="1"/>
      <c r="ABM322" s="1"/>
      <c r="ABN322" s="1"/>
      <c r="ABO322" s="1"/>
      <c r="ABP322" s="1"/>
      <c r="ABQ322" s="1"/>
      <c r="ABR322" s="1"/>
      <c r="ABS322" s="1"/>
      <c r="ABT322" s="1"/>
      <c r="ABU322" s="1"/>
      <c r="ABV322" s="1"/>
      <c r="ABW322" s="1"/>
      <c r="ABX322" s="1"/>
      <c r="ABY322" s="1"/>
      <c r="ABZ322" s="1"/>
      <c r="ACA322" s="1"/>
      <c r="ACB322" s="1"/>
      <c r="ACC322" s="1"/>
      <c r="ACD322" s="1"/>
      <c r="ACE322" s="1"/>
      <c r="ACF322" s="1"/>
      <c r="ACG322" s="1"/>
      <c r="ACH322" s="1"/>
      <c r="ACI322" s="1"/>
      <c r="ACJ322" s="1"/>
      <c r="ACK322" s="1"/>
      <c r="ACL322" s="1"/>
      <c r="ACM322" s="1"/>
      <c r="ACN322" s="1"/>
      <c r="ACO322" s="1"/>
      <c r="ACP322" s="1"/>
      <c r="ACQ322" s="1"/>
      <c r="ACR322" s="1"/>
      <c r="ACS322" s="1"/>
      <c r="ACT322" s="1"/>
      <c r="ACU322" s="1"/>
      <c r="ACV322" s="1"/>
      <c r="ACW322" s="1"/>
      <c r="ACX322" s="1"/>
      <c r="ACY322" s="1"/>
      <c r="ACZ322" s="1"/>
      <c r="ADA322" s="1"/>
      <c r="ADB322" s="1"/>
      <c r="ADC322" s="1"/>
      <c r="ADD322" s="1"/>
      <c r="ADE322" s="1"/>
      <c r="ADF322" s="1"/>
      <c r="ADG322" s="1"/>
      <c r="ADH322" s="1"/>
      <c r="ADI322" s="1"/>
      <c r="ADJ322" s="1"/>
      <c r="ADK322" s="1"/>
      <c r="ADL322" s="1"/>
      <c r="ADM322" s="1"/>
      <c r="ADN322" s="1"/>
      <c r="ADO322" s="1"/>
      <c r="ADP322" s="1"/>
      <c r="ADQ322" s="1"/>
      <c r="ADR322" s="1"/>
      <c r="ADS322" s="1"/>
      <c r="ADT322" s="1"/>
      <c r="ADU322" s="1"/>
      <c r="ADV322" s="1"/>
      <c r="ADW322" s="1"/>
      <c r="ADX322" s="1"/>
      <c r="ADY322" s="1"/>
      <c r="ADZ322" s="1"/>
      <c r="AEA322" s="1"/>
      <c r="AEB322" s="1"/>
      <c r="AEC322" s="1"/>
      <c r="AED322" s="1"/>
      <c r="AEE322" s="1"/>
      <c r="AEF322" s="1"/>
      <c r="AEG322" s="1"/>
      <c r="AEH322" s="1"/>
      <c r="AEI322" s="1"/>
      <c r="AEJ322" s="1"/>
      <c r="AEK322" s="1"/>
      <c r="AEL322" s="1"/>
      <c r="AEM322" s="1"/>
      <c r="AEN322" s="1"/>
      <c r="AEO322" s="1"/>
      <c r="AEP322" s="1"/>
      <c r="AEQ322" s="1"/>
      <c r="AER322" s="1"/>
      <c r="AES322" s="1"/>
      <c r="AET322" s="1"/>
      <c r="AEU322" s="1"/>
      <c r="AEV322" s="1"/>
      <c r="AEW322" s="1"/>
      <c r="AEX322" s="1"/>
      <c r="AEY322" s="1"/>
      <c r="AEZ322" s="1"/>
      <c r="AFA322" s="1"/>
      <c r="AFB322" s="1"/>
      <c r="AFC322" s="1"/>
      <c r="AFD322" s="1"/>
      <c r="AFE322" s="1"/>
      <c r="AFF322" s="1"/>
      <c r="AFG322" s="1"/>
      <c r="AFH322" s="1"/>
      <c r="AFI322" s="1"/>
      <c r="AFJ322" s="1"/>
      <c r="AFK322" s="1"/>
      <c r="AFL322" s="1"/>
      <c r="AFM322" s="1"/>
      <c r="AFN322" s="1"/>
      <c r="AFO322" s="1"/>
      <c r="AFP322" s="1"/>
      <c r="AFQ322" s="1"/>
      <c r="AFR322" s="1"/>
      <c r="AFS322" s="1"/>
      <c r="AFT322" s="1"/>
      <c r="AFU322" s="1"/>
      <c r="AFV322" s="1"/>
      <c r="AFW322" s="1"/>
      <c r="AFX322" s="1"/>
      <c r="AFY322" s="1"/>
      <c r="AFZ322" s="1"/>
      <c r="AGA322" s="1"/>
      <c r="AGB322" s="1"/>
      <c r="AGC322" s="1"/>
      <c r="AGD322" s="1"/>
      <c r="AGE322" s="1"/>
      <c r="AGF322" s="1"/>
      <c r="AGG322" s="1"/>
      <c r="AGH322" s="1"/>
      <c r="AGI322" s="1"/>
      <c r="AGJ322" s="1"/>
      <c r="AGK322" s="1"/>
      <c r="AGL322" s="1"/>
      <c r="AGM322" s="1"/>
      <c r="AGN322" s="1"/>
      <c r="AGO322" s="1"/>
      <c r="AGP322" s="1"/>
      <c r="AGQ322" s="1"/>
      <c r="AGR322" s="1"/>
      <c r="AGS322" s="1"/>
      <c r="AGT322" s="1"/>
      <c r="AGU322" s="1"/>
      <c r="AGV322" s="1"/>
      <c r="AGW322" s="1"/>
      <c r="AGX322" s="1"/>
      <c r="AGY322" s="1"/>
      <c r="AGZ322" s="1"/>
      <c r="AHA322" s="1"/>
      <c r="AHB322" s="1"/>
      <c r="AHC322" s="1"/>
      <c r="AHD322" s="1"/>
      <c r="AHE322" s="1"/>
      <c r="AHF322" s="1"/>
      <c r="AHG322" s="1"/>
      <c r="AHH322" s="1"/>
      <c r="AHI322" s="1"/>
      <c r="AHJ322" s="1"/>
      <c r="AHK322" s="1"/>
      <c r="AHL322" s="1"/>
      <c r="AHM322" s="1"/>
      <c r="AHN322" s="1"/>
      <c r="AHO322" s="1"/>
      <c r="AHP322" s="1"/>
      <c r="AHQ322" s="1"/>
      <c r="AHR322" s="1"/>
      <c r="AHS322" s="1"/>
      <c r="AHT322" s="1"/>
      <c r="AHU322" s="1"/>
      <c r="AHV322" s="1"/>
      <c r="AHW322" s="1"/>
      <c r="AHX322" s="1"/>
      <c r="AHY322" s="1"/>
      <c r="AHZ322" s="1"/>
      <c r="AIA322" s="1"/>
      <c r="AIB322" s="1"/>
      <c r="AIC322" s="1"/>
      <c r="AID322" s="1"/>
      <c r="AIE322" s="1"/>
      <c r="AIF322" s="1"/>
      <c r="AIG322" s="1"/>
      <c r="AIH322" s="1"/>
      <c r="AII322" s="1"/>
      <c r="AIJ322" s="1"/>
      <c r="AIK322" s="1"/>
      <c r="AIL322" s="1"/>
      <c r="AIM322" s="1"/>
      <c r="AIN322" s="1"/>
      <c r="AIO322" s="1"/>
      <c r="AIP322" s="1"/>
      <c r="AIQ322" s="1"/>
      <c r="AIR322" s="1"/>
      <c r="AIS322" s="1"/>
      <c r="AIT322" s="1"/>
      <c r="AIU322" s="1"/>
      <c r="AIV322" s="1"/>
      <c r="AIW322" s="1"/>
      <c r="AIX322" s="1"/>
      <c r="AIY322" s="1"/>
      <c r="AIZ322" s="1"/>
      <c r="AJA322" s="1"/>
      <c r="AJB322" s="1"/>
      <c r="AJC322" s="1"/>
      <c r="AJD322" s="1"/>
      <c r="AJE322" s="1"/>
      <c r="AJF322" s="1"/>
      <c r="AJG322" s="1"/>
      <c r="AJH322" s="1"/>
      <c r="AJI322" s="1"/>
      <c r="AJJ322" s="1"/>
      <c r="AJK322" s="1"/>
      <c r="AJL322" s="1"/>
      <c r="AJM322" s="1"/>
      <c r="AJN322" s="1"/>
      <c r="AJO322" s="1"/>
      <c r="AJP322" s="1"/>
      <c r="AJQ322" s="1"/>
      <c r="AJR322" s="1"/>
      <c r="AJS322" s="1"/>
      <c r="AJT322" s="1"/>
      <c r="AJU322" s="1"/>
      <c r="AJV322" s="1"/>
      <c r="AJW322" s="1"/>
      <c r="AJX322" s="1"/>
      <c r="AJY322" s="1"/>
      <c r="AJZ322" s="1"/>
      <c r="AKA322" s="1"/>
      <c r="AKB322" s="1"/>
      <c r="AKC322" s="1"/>
      <c r="AKD322" s="1"/>
      <c r="AKE322" s="1"/>
      <c r="AKF322" s="1"/>
      <c r="AKG322" s="1"/>
      <c r="AKH322" s="1"/>
      <c r="AKI322" s="1"/>
      <c r="AKJ322" s="1"/>
      <c r="AKK322" s="1"/>
      <c r="AKL322" s="1"/>
      <c r="AKM322" s="1"/>
      <c r="AKN322" s="1"/>
      <c r="AKO322" s="1"/>
      <c r="AKP322" s="1"/>
      <c r="AKQ322" s="1"/>
      <c r="AKR322" s="1"/>
      <c r="AKS322" s="1"/>
      <c r="AKT322" s="1"/>
      <c r="AKU322" s="1"/>
      <c r="AKV322" s="1"/>
      <c r="AKW322" s="1"/>
      <c r="AKX322" s="1"/>
      <c r="AKY322" s="1"/>
      <c r="AKZ322" s="1"/>
      <c r="ALA322" s="1"/>
      <c r="ALB322" s="1"/>
      <c r="ALC322" s="1"/>
      <c r="ALD322" s="1"/>
      <c r="ALE322" s="1"/>
      <c r="ALF322" s="1"/>
      <c r="ALG322" s="1"/>
      <c r="ALH322" s="1"/>
      <c r="ALI322" s="1"/>
      <c r="ALJ322" s="1"/>
      <c r="ALK322" s="1"/>
      <c r="ALL322" s="1"/>
      <c r="ALM322" s="1"/>
      <c r="ALN322" s="1"/>
      <c r="ALO322" s="1"/>
      <c r="ALP322" s="1"/>
      <c r="ALQ322" s="1"/>
      <c r="ALR322" s="1"/>
      <c r="ALS322" s="1"/>
      <c r="ALT322" s="1"/>
      <c r="ALU322" s="1"/>
      <c r="ALV322" s="1"/>
      <c r="ALW322" s="1"/>
      <c r="ALX322" s="1"/>
      <c r="ALY322" s="1"/>
      <c r="ALZ322" s="1"/>
      <c r="AMA322" s="1"/>
      <c r="AMB322" s="1"/>
      <c r="AMC322" s="1"/>
      <c r="AMD322" s="1"/>
      <c r="AME322" s="1"/>
      <c r="AMF322" s="1"/>
      <c r="AMG322" s="1"/>
      <c r="AMH322" s="1"/>
      <c r="AMI322" s="1"/>
      <c r="AMJ322" s="1"/>
      <c r="AMK322" s="1"/>
      <c r="AML322" s="1"/>
      <c r="AMM322" s="1"/>
      <c r="AMN322" s="1"/>
      <c r="AMO322" s="1"/>
      <c r="AMP322" s="1"/>
      <c r="AMQ322" s="1"/>
      <c r="AMR322" s="1"/>
      <c r="AMS322" s="1"/>
      <c r="AMT322" s="1"/>
      <c r="AMU322" s="1"/>
      <c r="AMV322" s="1"/>
      <c r="AMW322" s="1"/>
      <c r="AMX322" s="1"/>
      <c r="AMY322" s="1"/>
      <c r="AMZ322" s="1"/>
      <c r="ANA322" s="1"/>
      <c r="ANB322" s="1"/>
      <c r="ANC322" s="1"/>
      <c r="AND322" s="1"/>
      <c r="ANE322" s="1"/>
      <c r="ANF322" s="1"/>
      <c r="ANG322" s="1"/>
      <c r="ANH322" s="1"/>
      <c r="ANI322" s="1"/>
      <c r="ANJ322" s="1"/>
      <c r="ANK322" s="1"/>
      <c r="ANL322" s="1"/>
      <c r="ANM322" s="1"/>
      <c r="ANN322" s="1"/>
      <c r="ANO322" s="1"/>
      <c r="ANP322" s="1"/>
      <c r="ANQ322" s="1"/>
      <c r="ANR322" s="1"/>
      <c r="ANS322" s="1"/>
      <c r="ANT322" s="1"/>
      <c r="ANU322" s="1"/>
      <c r="ANV322" s="1"/>
      <c r="ANW322" s="1"/>
      <c r="ANX322" s="1"/>
      <c r="ANY322" s="1"/>
      <c r="ANZ322" s="1"/>
      <c r="AOA322" s="1"/>
      <c r="AOB322" s="1"/>
      <c r="AOC322" s="1"/>
      <c r="AOD322" s="1"/>
      <c r="AOE322" s="1"/>
      <c r="AOF322" s="1"/>
      <c r="AOG322" s="1"/>
      <c r="AOH322" s="1"/>
      <c r="AOI322" s="1"/>
      <c r="AOJ322" s="1"/>
      <c r="AOK322" s="1"/>
      <c r="AOL322" s="1"/>
      <c r="AOM322" s="1"/>
      <c r="AON322" s="1"/>
      <c r="AOO322" s="1"/>
      <c r="AOP322" s="1"/>
      <c r="AOQ322" s="1"/>
      <c r="AOR322" s="1"/>
      <c r="AOS322" s="1"/>
      <c r="AOT322" s="1"/>
      <c r="AOU322" s="1"/>
      <c r="AOV322" s="1"/>
      <c r="AOW322" s="1"/>
      <c r="AOX322" s="1"/>
      <c r="AOY322" s="1"/>
      <c r="AOZ322" s="1"/>
      <c r="APA322" s="1"/>
      <c r="APB322" s="1"/>
      <c r="APC322" s="1"/>
      <c r="APD322" s="1"/>
      <c r="APE322" s="1"/>
      <c r="APF322" s="1"/>
      <c r="APG322" s="1"/>
      <c r="APH322" s="1"/>
      <c r="API322" s="1"/>
      <c r="APJ322" s="1"/>
      <c r="APK322" s="1"/>
      <c r="APL322" s="1"/>
      <c r="APM322" s="1"/>
      <c r="APN322" s="1"/>
      <c r="APO322" s="1"/>
      <c r="APP322" s="1"/>
      <c r="APQ322" s="1"/>
      <c r="APR322" s="1"/>
      <c r="APS322" s="1"/>
      <c r="APT322" s="1"/>
      <c r="APU322" s="1"/>
      <c r="APV322" s="1"/>
      <c r="APW322" s="1"/>
      <c r="APX322" s="1"/>
      <c r="APY322" s="1"/>
      <c r="APZ322" s="1"/>
      <c r="AQA322" s="1"/>
      <c r="AQB322" s="1"/>
      <c r="AQC322" s="1"/>
      <c r="AQD322" s="1"/>
      <c r="AQE322" s="1"/>
      <c r="AQF322" s="1"/>
      <c r="AQG322" s="1"/>
      <c r="AQH322" s="1"/>
      <c r="AQI322" s="1"/>
      <c r="AQJ322" s="1"/>
      <c r="AQK322" s="1"/>
      <c r="AQL322" s="1"/>
      <c r="AQM322" s="1"/>
      <c r="AQN322" s="1"/>
      <c r="AQO322" s="1"/>
      <c r="AQP322" s="1"/>
      <c r="AQQ322" s="1"/>
      <c r="AQR322" s="1"/>
      <c r="AQS322" s="1"/>
      <c r="AQT322" s="1"/>
      <c r="AQU322" s="1"/>
      <c r="AQV322" s="1"/>
      <c r="AQW322" s="1"/>
      <c r="AQX322" s="1"/>
      <c r="AQY322" s="1"/>
      <c r="AQZ322" s="1"/>
      <c r="ARA322" s="1"/>
      <c r="ARB322" s="1"/>
      <c r="ARC322" s="1"/>
      <c r="ARD322" s="1"/>
      <c r="ARE322" s="1"/>
      <c r="ARF322" s="1"/>
      <c r="ARG322" s="1"/>
      <c r="ARH322" s="1"/>
      <c r="ARI322" s="1"/>
      <c r="ARJ322" s="1"/>
      <c r="ARK322" s="1"/>
      <c r="ARL322" s="1"/>
      <c r="ARM322" s="1"/>
      <c r="ARN322" s="1"/>
      <c r="ARO322" s="1"/>
      <c r="ARP322" s="1"/>
      <c r="ARQ322" s="1"/>
      <c r="ARR322" s="1"/>
      <c r="ARS322" s="1"/>
      <c r="ART322" s="1"/>
      <c r="ARU322" s="1"/>
      <c r="ARV322" s="1"/>
      <c r="ARW322" s="1"/>
      <c r="ARX322" s="1"/>
      <c r="ARY322" s="1"/>
      <c r="ARZ322" s="1"/>
      <c r="ASA322" s="1"/>
      <c r="ASB322" s="1"/>
      <c r="ASC322" s="1"/>
      <c r="ASD322" s="1"/>
      <c r="ASE322" s="1"/>
      <c r="ASF322" s="1"/>
      <c r="ASG322" s="1"/>
      <c r="ASH322" s="1"/>
      <c r="ASI322" s="1"/>
      <c r="ASJ322" s="1"/>
      <c r="ASK322" s="1"/>
      <c r="ASL322" s="1"/>
      <c r="ASM322" s="1"/>
      <c r="ASN322" s="1"/>
      <c r="ASO322" s="1"/>
      <c r="ASP322" s="1"/>
      <c r="ASQ322" s="1"/>
      <c r="ASR322" s="1"/>
      <c r="ASS322" s="1"/>
      <c r="AST322" s="1"/>
      <c r="ASU322" s="1"/>
      <c r="ASV322" s="1"/>
      <c r="ASW322" s="1"/>
      <c r="ASX322" s="1"/>
      <c r="ASY322" s="1"/>
      <c r="ASZ322" s="1"/>
      <c r="ATA322" s="1"/>
      <c r="ATB322" s="1"/>
      <c r="ATC322" s="1"/>
      <c r="ATD322" s="1"/>
      <c r="ATE322" s="1"/>
      <c r="ATF322" s="1"/>
      <c r="ATG322" s="1"/>
      <c r="ATH322" s="1"/>
      <c r="ATI322" s="1"/>
      <c r="ATJ322" s="1"/>
      <c r="ATK322" s="1"/>
      <c r="ATL322" s="1"/>
      <c r="ATM322" s="1"/>
      <c r="ATN322" s="1"/>
      <c r="ATO322" s="1"/>
      <c r="ATP322" s="1"/>
      <c r="ATQ322" s="1"/>
      <c r="ATR322" s="1"/>
      <c r="ATS322" s="1"/>
      <c r="ATT322" s="1"/>
      <c r="ATU322" s="1"/>
      <c r="ATV322" s="1"/>
      <c r="ATW322" s="1"/>
      <c r="ATX322" s="1"/>
      <c r="ATY322" s="1"/>
      <c r="ATZ322" s="1"/>
      <c r="AUA322" s="1"/>
      <c r="AUB322" s="1"/>
      <c r="AUC322" s="1"/>
      <c r="AUD322" s="1"/>
      <c r="AUE322" s="1"/>
      <c r="AUF322" s="1"/>
      <c r="AUG322" s="1"/>
      <c r="AUH322" s="1"/>
      <c r="AUI322" s="1"/>
      <c r="AUJ322" s="1"/>
      <c r="AUK322" s="1"/>
      <c r="AUL322" s="1"/>
      <c r="AUM322" s="1"/>
      <c r="AUN322" s="1"/>
      <c r="AUO322" s="1"/>
      <c r="AUP322" s="1"/>
      <c r="AUQ322" s="1"/>
      <c r="AUR322" s="1"/>
      <c r="AUS322" s="1"/>
      <c r="AUT322" s="1"/>
      <c r="AUU322" s="1"/>
      <c r="AUV322" s="1"/>
      <c r="AUW322" s="1"/>
      <c r="AUX322" s="1"/>
      <c r="AUY322" s="1"/>
      <c r="AUZ322" s="1"/>
      <c r="AVA322" s="1"/>
      <c r="AVB322" s="1"/>
      <c r="AVC322" s="1"/>
      <c r="AVD322" s="1"/>
      <c r="AVE322" s="1"/>
      <c r="AVF322" s="1"/>
      <c r="AVG322" s="1"/>
      <c r="AVH322" s="1"/>
      <c r="AVI322" s="1"/>
      <c r="AVJ322" s="1"/>
      <c r="AVK322" s="1"/>
      <c r="AVL322" s="1"/>
      <c r="AVM322" s="1"/>
      <c r="AVN322" s="1"/>
      <c r="AVO322" s="1"/>
      <c r="AVP322" s="1"/>
      <c r="AVQ322" s="1"/>
      <c r="AVR322" s="1"/>
      <c r="AVS322" s="1"/>
      <c r="AVT322" s="1"/>
      <c r="AVU322" s="1"/>
      <c r="AVV322" s="1"/>
      <c r="AVW322" s="1"/>
      <c r="AVX322" s="1"/>
      <c r="AVY322" s="1"/>
      <c r="AVZ322" s="1"/>
      <c r="AWA322" s="1"/>
      <c r="AWB322" s="1"/>
      <c r="AWC322" s="1"/>
      <c r="AWD322" s="1"/>
      <c r="AWE322" s="1"/>
      <c r="AWF322" s="1"/>
      <c r="AWG322" s="1"/>
      <c r="AWH322" s="1"/>
      <c r="AWI322" s="1"/>
      <c r="AWJ322" s="1"/>
      <c r="AWK322" s="1"/>
      <c r="AWL322" s="1"/>
      <c r="AWM322" s="1"/>
      <c r="AWN322" s="1"/>
      <c r="AWO322" s="1"/>
      <c r="AWP322" s="1"/>
      <c r="AWQ322" s="1"/>
      <c r="AWR322" s="1"/>
      <c r="AWS322" s="1"/>
      <c r="AWT322" s="1"/>
      <c r="AWU322" s="1"/>
      <c r="AWV322" s="1"/>
      <c r="AWW322" s="1"/>
      <c r="AWX322" s="1"/>
      <c r="AWY322" s="1"/>
      <c r="AWZ322" s="1"/>
      <c r="AXA322" s="1"/>
      <c r="AXB322" s="1"/>
      <c r="AXC322" s="1"/>
      <c r="AXD322" s="1"/>
      <c r="AXE322" s="1"/>
      <c r="AXF322" s="1"/>
      <c r="AXG322" s="1"/>
      <c r="AXH322" s="1"/>
      <c r="AXI322" s="1"/>
      <c r="AXJ322" s="1"/>
      <c r="AXK322" s="1"/>
      <c r="AXL322" s="1"/>
      <c r="AXM322" s="1"/>
      <c r="AXN322" s="1"/>
      <c r="AXO322" s="1"/>
      <c r="AXP322" s="1"/>
      <c r="AXQ322" s="1"/>
      <c r="AXR322" s="1"/>
      <c r="AXS322" s="1"/>
      <c r="AXT322" s="1"/>
      <c r="AXU322" s="1"/>
      <c r="AXV322" s="1"/>
      <c r="AXW322" s="1"/>
      <c r="AXX322" s="1"/>
      <c r="AXY322" s="1"/>
      <c r="AXZ322" s="1"/>
      <c r="AYA322" s="1"/>
      <c r="AYB322" s="1"/>
      <c r="AYC322" s="1"/>
      <c r="AYD322" s="1"/>
      <c r="AYE322" s="1"/>
      <c r="AYF322" s="1"/>
      <c r="AYG322" s="1"/>
      <c r="AYH322" s="1"/>
      <c r="AYI322" s="1"/>
      <c r="AYJ322" s="1"/>
      <c r="AYK322" s="1"/>
      <c r="AYL322" s="1"/>
      <c r="AYM322" s="1"/>
      <c r="AYN322" s="1"/>
      <c r="AYO322" s="1"/>
      <c r="AYP322" s="1"/>
      <c r="AYQ322" s="1"/>
      <c r="AYR322" s="1"/>
      <c r="AYS322" s="1"/>
      <c r="AYT322" s="1"/>
      <c r="AYU322" s="1"/>
      <c r="AYV322" s="1"/>
      <c r="AYW322" s="1"/>
      <c r="AYX322" s="1"/>
      <c r="AYY322" s="1"/>
      <c r="AYZ322" s="1"/>
      <c r="AZA322" s="1"/>
      <c r="AZB322" s="1"/>
      <c r="AZC322" s="1"/>
      <c r="AZD322" s="1"/>
      <c r="AZE322" s="1"/>
      <c r="AZF322" s="1"/>
      <c r="AZG322" s="1"/>
      <c r="AZH322" s="1"/>
      <c r="AZI322" s="1"/>
      <c r="AZJ322" s="1"/>
      <c r="AZK322" s="1"/>
      <c r="AZL322" s="1"/>
      <c r="AZM322" s="1"/>
      <c r="AZN322" s="1"/>
      <c r="AZO322" s="1"/>
      <c r="AZP322" s="1"/>
      <c r="AZQ322" s="1"/>
      <c r="AZR322" s="1"/>
      <c r="AZS322" s="1"/>
      <c r="AZT322" s="1"/>
      <c r="AZU322" s="1"/>
      <c r="AZV322" s="1"/>
      <c r="AZW322" s="1"/>
      <c r="AZX322" s="1"/>
      <c r="AZY322" s="1"/>
      <c r="AZZ322" s="1"/>
      <c r="BAA322" s="1"/>
      <c r="BAB322" s="1"/>
      <c r="BAC322" s="1"/>
      <c r="BAD322" s="1"/>
      <c r="BAE322" s="1"/>
      <c r="BAF322" s="1"/>
      <c r="BAG322" s="1"/>
      <c r="BAH322" s="1"/>
      <c r="BAI322" s="1"/>
      <c r="BAJ322" s="1"/>
      <c r="BAK322" s="1"/>
      <c r="BAL322" s="1"/>
      <c r="BAM322" s="1"/>
      <c r="BAN322" s="1"/>
      <c r="BAO322" s="1"/>
      <c r="BAP322" s="1"/>
      <c r="BAQ322" s="1"/>
      <c r="BAR322" s="1"/>
      <c r="BAS322" s="1"/>
      <c r="BAT322" s="1"/>
      <c r="BAU322" s="1"/>
      <c r="BAV322" s="1"/>
      <c r="BAW322" s="1"/>
      <c r="BAX322" s="1"/>
      <c r="BAY322" s="1"/>
      <c r="BAZ322" s="1"/>
      <c r="BBA322" s="1"/>
      <c r="BBB322" s="1"/>
      <c r="BBC322" s="1"/>
      <c r="BBD322" s="1"/>
      <c r="BBE322" s="1"/>
      <c r="BBF322" s="1"/>
      <c r="BBG322" s="1"/>
      <c r="BBH322" s="1"/>
      <c r="BBI322" s="1"/>
      <c r="BBJ322" s="1"/>
      <c r="BBK322" s="1"/>
      <c r="BBL322" s="1"/>
      <c r="BBM322" s="1"/>
      <c r="BBN322" s="1"/>
      <c r="BBO322" s="1"/>
      <c r="BBP322" s="1"/>
      <c r="BBQ322" s="1"/>
      <c r="BBR322" s="1"/>
      <c r="BBS322" s="1"/>
      <c r="BBT322" s="1"/>
      <c r="BBU322" s="1"/>
      <c r="BBV322" s="1"/>
      <c r="BBW322" s="1"/>
      <c r="BBX322" s="1"/>
      <c r="BBY322" s="1"/>
      <c r="BBZ322" s="1"/>
      <c r="BCA322" s="1"/>
      <c r="BCB322" s="1"/>
      <c r="BCC322" s="1"/>
      <c r="BCD322" s="1"/>
      <c r="BCE322" s="1"/>
      <c r="BCF322" s="1"/>
      <c r="BCG322" s="1"/>
      <c r="BCH322" s="1"/>
      <c r="BCI322" s="1"/>
      <c r="BCJ322" s="1"/>
      <c r="BCK322" s="1"/>
      <c r="BCL322" s="1"/>
      <c r="BCM322" s="1"/>
      <c r="BCN322" s="1"/>
      <c r="BCO322" s="1"/>
      <c r="BCP322" s="1"/>
      <c r="BCQ322" s="1"/>
      <c r="BCR322" s="1"/>
      <c r="BCS322" s="1"/>
      <c r="BCT322" s="1"/>
      <c r="BCU322" s="1"/>
      <c r="BCV322" s="1"/>
      <c r="BCW322" s="1"/>
      <c r="BCX322" s="1"/>
      <c r="BCY322" s="1"/>
      <c r="BCZ322" s="1"/>
      <c r="BDA322" s="1"/>
      <c r="BDB322" s="1"/>
      <c r="BDC322" s="1"/>
      <c r="BDD322" s="1"/>
      <c r="BDE322" s="1"/>
      <c r="BDF322" s="1"/>
      <c r="BDG322" s="1"/>
      <c r="BDH322" s="1"/>
      <c r="BDI322" s="1"/>
      <c r="BDJ322" s="1"/>
      <c r="BDK322" s="1"/>
      <c r="BDL322" s="1"/>
      <c r="BDM322" s="1"/>
      <c r="BDN322" s="1"/>
      <c r="BDO322" s="1"/>
      <c r="BDP322" s="1"/>
      <c r="BDQ322" s="1"/>
      <c r="BDR322" s="1"/>
      <c r="BDS322" s="1"/>
      <c r="BDT322" s="1"/>
      <c r="BDU322" s="1"/>
      <c r="BDV322" s="1"/>
      <c r="BDW322" s="1"/>
      <c r="BDX322" s="1"/>
      <c r="BDY322" s="1"/>
      <c r="BDZ322" s="1"/>
      <c r="BEA322" s="1"/>
      <c r="BEB322" s="1"/>
      <c r="BEC322" s="1"/>
      <c r="BED322" s="1"/>
      <c r="BEE322" s="1"/>
      <c r="BEF322" s="1"/>
      <c r="BEG322" s="1"/>
      <c r="BEH322" s="1"/>
      <c r="BEI322" s="1"/>
      <c r="BEJ322" s="1"/>
      <c r="BEK322" s="1"/>
      <c r="BEL322" s="1"/>
      <c r="BEM322" s="1"/>
      <c r="BEN322" s="1"/>
      <c r="BEO322" s="1"/>
      <c r="BEP322" s="1"/>
      <c r="BEQ322" s="1"/>
      <c r="BER322" s="1"/>
      <c r="BES322" s="1"/>
      <c r="BET322" s="1"/>
      <c r="BEU322" s="1"/>
      <c r="BEV322" s="1"/>
      <c r="BEW322" s="1"/>
      <c r="BEX322" s="1"/>
      <c r="BEY322" s="1"/>
      <c r="BEZ322" s="1"/>
      <c r="BFA322" s="1"/>
      <c r="BFB322" s="1"/>
      <c r="BFC322" s="1"/>
      <c r="BFD322" s="1"/>
      <c r="BFE322" s="1"/>
      <c r="BFF322" s="1"/>
      <c r="BFG322" s="1"/>
      <c r="BFH322" s="1"/>
      <c r="BFI322" s="1"/>
      <c r="BFJ322" s="1"/>
      <c r="BFK322" s="1"/>
      <c r="BFL322" s="1"/>
      <c r="BFM322" s="1"/>
      <c r="BFN322" s="1"/>
      <c r="BFO322" s="1"/>
      <c r="BFP322" s="1"/>
      <c r="BFQ322" s="1"/>
      <c r="BFR322" s="1"/>
      <c r="BFS322" s="1"/>
      <c r="BFT322" s="1"/>
      <c r="BFU322" s="1"/>
      <c r="BFV322" s="1"/>
      <c r="BFW322" s="1"/>
      <c r="BFX322" s="1"/>
      <c r="BFY322" s="1"/>
      <c r="BFZ322" s="1"/>
      <c r="BGA322" s="1"/>
      <c r="BGB322" s="1"/>
      <c r="BGC322" s="1"/>
      <c r="BGD322" s="1"/>
      <c r="BGE322" s="1"/>
      <c r="BGF322" s="1"/>
      <c r="BGG322" s="1"/>
      <c r="BGH322" s="1"/>
      <c r="BGI322" s="1"/>
      <c r="BGJ322" s="1"/>
      <c r="BGK322" s="1"/>
      <c r="BGL322" s="1"/>
      <c r="BGM322" s="1"/>
      <c r="BGN322" s="1"/>
      <c r="BGO322" s="1"/>
      <c r="BGP322" s="1"/>
      <c r="BGQ322" s="1"/>
      <c r="BGR322" s="1"/>
      <c r="BGS322" s="1"/>
      <c r="BGT322" s="1"/>
      <c r="BGU322" s="1"/>
      <c r="BGV322" s="1"/>
      <c r="BGW322" s="1"/>
      <c r="BGX322" s="1"/>
      <c r="BGY322" s="1"/>
      <c r="BGZ322" s="1"/>
      <c r="BHA322" s="1"/>
      <c r="BHB322" s="1"/>
      <c r="BHC322" s="1"/>
      <c r="BHD322" s="1"/>
      <c r="BHE322" s="1"/>
      <c r="BHF322" s="1"/>
      <c r="BHG322" s="1"/>
      <c r="BHH322" s="1"/>
      <c r="BHI322" s="1"/>
      <c r="BHJ322" s="1"/>
      <c r="BHK322" s="1"/>
      <c r="BHL322" s="1"/>
      <c r="BHM322" s="1"/>
      <c r="BHN322" s="1"/>
      <c r="BHO322" s="1"/>
      <c r="BHP322" s="1"/>
      <c r="BHQ322" s="1"/>
      <c r="BHR322" s="1"/>
      <c r="BHS322" s="1"/>
      <c r="BHT322" s="1"/>
      <c r="BHU322" s="1"/>
      <c r="BHV322" s="1"/>
      <c r="BHW322" s="1"/>
      <c r="BHX322" s="1"/>
      <c r="BHY322" s="1"/>
      <c r="BHZ322" s="1"/>
      <c r="BIA322" s="1"/>
      <c r="BIB322" s="1"/>
      <c r="BIC322" s="1"/>
      <c r="BID322" s="1"/>
      <c r="BIE322" s="1"/>
      <c r="BIF322" s="1"/>
      <c r="BIG322" s="1"/>
      <c r="BIH322" s="1"/>
      <c r="BII322" s="1"/>
      <c r="BIJ322" s="1"/>
      <c r="BIK322" s="1"/>
      <c r="BIL322" s="1"/>
      <c r="BIM322" s="1"/>
      <c r="BIN322" s="1"/>
      <c r="BIO322" s="1"/>
      <c r="BIP322" s="1"/>
      <c r="BIQ322" s="1"/>
      <c r="BIR322" s="1"/>
      <c r="BIS322" s="1"/>
      <c r="BIT322" s="1"/>
      <c r="BIU322" s="1"/>
      <c r="BIV322" s="1"/>
      <c r="BIW322" s="1"/>
      <c r="BIX322" s="1"/>
      <c r="BIY322" s="1"/>
      <c r="BIZ322" s="1"/>
      <c r="BJA322" s="1"/>
      <c r="BJB322" s="1"/>
      <c r="BJC322" s="1"/>
      <c r="BJD322" s="1"/>
      <c r="BJE322" s="1"/>
      <c r="BJF322" s="1"/>
      <c r="BJG322" s="1"/>
      <c r="BJH322" s="1"/>
      <c r="BJI322" s="1"/>
      <c r="BJJ322" s="1"/>
      <c r="BJK322" s="1"/>
      <c r="BJL322" s="1"/>
      <c r="BJM322" s="1"/>
      <c r="BJN322" s="1"/>
      <c r="BJO322" s="1"/>
      <c r="BJP322" s="1"/>
      <c r="BJQ322" s="1"/>
      <c r="BJR322" s="1"/>
      <c r="BJS322" s="1"/>
      <c r="BJT322" s="1"/>
      <c r="BJU322" s="1"/>
      <c r="BJV322" s="1"/>
      <c r="BJW322" s="1"/>
      <c r="BJX322" s="1"/>
      <c r="BJY322" s="1"/>
      <c r="BJZ322" s="1"/>
      <c r="BKA322" s="1"/>
      <c r="BKB322" s="1"/>
      <c r="BKC322" s="1"/>
      <c r="BKD322" s="1"/>
      <c r="BKE322" s="1"/>
      <c r="BKF322" s="1"/>
      <c r="BKG322" s="1"/>
      <c r="BKH322" s="1"/>
      <c r="BKI322" s="1"/>
      <c r="BKJ322" s="1"/>
      <c r="BKK322" s="1"/>
      <c r="BKL322" s="1"/>
      <c r="BKM322" s="1"/>
      <c r="BKN322" s="1"/>
      <c r="BKO322" s="1"/>
      <c r="BKP322" s="1"/>
      <c r="BKQ322" s="1"/>
      <c r="BKR322" s="1"/>
      <c r="BKS322" s="1"/>
      <c r="BKT322" s="1"/>
      <c r="BKU322" s="1"/>
      <c r="BKV322" s="1"/>
      <c r="BKW322" s="1"/>
      <c r="BKX322" s="1"/>
      <c r="BKY322" s="1"/>
      <c r="BKZ322" s="1"/>
      <c r="BLA322" s="1"/>
      <c r="BLB322" s="1"/>
      <c r="BLC322" s="1"/>
      <c r="BLD322" s="1"/>
      <c r="BLE322" s="1"/>
      <c r="BLF322" s="1"/>
      <c r="BLG322" s="1"/>
      <c r="BLH322" s="1"/>
      <c r="BLI322" s="1"/>
      <c r="BLJ322" s="1"/>
      <c r="BLK322" s="1"/>
      <c r="BLL322" s="1"/>
      <c r="BLM322" s="1"/>
      <c r="BLN322" s="1"/>
      <c r="BLO322" s="1"/>
      <c r="BLP322" s="1"/>
      <c r="BLQ322" s="1"/>
      <c r="BLR322" s="1"/>
      <c r="BLS322" s="1"/>
      <c r="BLT322" s="1"/>
      <c r="BLU322" s="1"/>
      <c r="BLV322" s="1"/>
      <c r="BLW322" s="1"/>
      <c r="BLX322" s="1"/>
      <c r="BLY322" s="1"/>
      <c r="BLZ322" s="1"/>
      <c r="BMA322" s="1"/>
      <c r="BMB322" s="1"/>
      <c r="BMC322" s="1"/>
      <c r="BMD322" s="1"/>
      <c r="BME322" s="1"/>
      <c r="BMF322" s="1"/>
      <c r="BMG322" s="1"/>
      <c r="BMH322" s="1"/>
      <c r="BMI322" s="1"/>
      <c r="BMJ322" s="1"/>
      <c r="BMK322" s="1"/>
      <c r="BML322" s="1"/>
      <c r="BMM322" s="1"/>
      <c r="BMN322" s="1"/>
      <c r="BMO322" s="1"/>
      <c r="BMP322" s="1"/>
      <c r="BMQ322" s="1"/>
      <c r="BMR322" s="1"/>
      <c r="BMS322" s="1"/>
      <c r="BMT322" s="1"/>
      <c r="BMU322" s="1"/>
      <c r="BMV322" s="1"/>
      <c r="BMW322" s="1"/>
      <c r="BMX322" s="1"/>
      <c r="BMY322" s="1"/>
      <c r="BMZ322" s="1"/>
      <c r="BNA322" s="1"/>
      <c r="BNB322" s="1"/>
      <c r="BNC322" s="1"/>
      <c r="BND322" s="1"/>
      <c r="BNE322" s="1"/>
      <c r="BNF322" s="1"/>
      <c r="BNG322" s="1"/>
      <c r="BNH322" s="1"/>
      <c r="BNI322" s="1"/>
      <c r="BNJ322" s="1"/>
      <c r="BNK322" s="1"/>
      <c r="BNL322" s="1"/>
      <c r="BNM322" s="1"/>
      <c r="BNN322" s="1"/>
      <c r="BNO322" s="1"/>
      <c r="BNP322" s="1"/>
      <c r="BNQ322" s="1"/>
      <c r="BNR322" s="1"/>
      <c r="BNS322" s="1"/>
      <c r="BNT322" s="1"/>
      <c r="BNU322" s="1"/>
      <c r="BNV322" s="1"/>
      <c r="BNW322" s="1"/>
      <c r="BNX322" s="1"/>
      <c r="BNY322" s="1"/>
      <c r="BNZ322" s="1"/>
      <c r="BOA322" s="1"/>
      <c r="BOB322" s="1"/>
      <c r="BOC322" s="1"/>
      <c r="BOD322" s="1"/>
      <c r="BOE322" s="1"/>
      <c r="BOF322" s="1"/>
      <c r="BOG322" s="1"/>
      <c r="BOH322" s="1"/>
      <c r="BOI322" s="1"/>
      <c r="BOJ322" s="1"/>
      <c r="BOK322" s="1"/>
      <c r="BOL322" s="1"/>
      <c r="BOM322" s="1"/>
      <c r="BON322" s="1"/>
      <c r="BOO322" s="1"/>
      <c r="BOP322" s="1"/>
      <c r="BOQ322" s="1"/>
      <c r="BOR322" s="1"/>
      <c r="BOS322" s="1"/>
      <c r="BOT322" s="1"/>
      <c r="BOU322" s="1"/>
      <c r="BOV322" s="1"/>
      <c r="BOW322" s="1"/>
      <c r="BOX322" s="1"/>
      <c r="BOY322" s="1"/>
      <c r="BOZ322" s="1"/>
      <c r="BPA322" s="1"/>
      <c r="BPB322" s="1"/>
      <c r="BPC322" s="1"/>
      <c r="BPD322" s="1"/>
      <c r="BPE322" s="1"/>
      <c r="BPF322" s="1"/>
      <c r="BPG322" s="1"/>
      <c r="BPH322" s="1"/>
      <c r="BPI322" s="1"/>
      <c r="BPJ322" s="1"/>
      <c r="BPK322" s="1"/>
      <c r="BPL322" s="1"/>
      <c r="BPM322" s="1"/>
      <c r="BPN322" s="1"/>
      <c r="BPO322" s="1"/>
      <c r="BPP322" s="1"/>
      <c r="BPQ322" s="1"/>
      <c r="BPR322" s="1"/>
      <c r="BPS322" s="1"/>
      <c r="BPT322" s="1"/>
      <c r="BPU322" s="1"/>
      <c r="BPV322" s="1"/>
      <c r="BPW322" s="1"/>
      <c r="BPX322" s="1"/>
      <c r="BPY322" s="1"/>
      <c r="BPZ322" s="1"/>
      <c r="BQA322" s="1"/>
      <c r="BQB322" s="1"/>
      <c r="BQC322" s="1"/>
      <c r="BQD322" s="1"/>
      <c r="BQE322" s="1"/>
      <c r="BQF322" s="1"/>
      <c r="BQG322" s="1"/>
      <c r="BQH322" s="1"/>
      <c r="BQI322" s="1"/>
      <c r="BQJ322" s="1"/>
      <c r="BQK322" s="1"/>
      <c r="BQL322" s="1"/>
      <c r="BQM322" s="1"/>
      <c r="BQN322" s="1"/>
      <c r="BQO322" s="1"/>
      <c r="BQP322" s="1"/>
      <c r="BQQ322" s="1"/>
      <c r="BQR322" s="1"/>
      <c r="BQS322" s="1"/>
      <c r="BQT322" s="1"/>
      <c r="BQU322" s="1"/>
      <c r="BQV322" s="1"/>
      <c r="BQW322" s="1"/>
      <c r="BQX322" s="1"/>
      <c r="BQY322" s="1"/>
      <c r="BQZ322" s="1"/>
      <c r="BRA322" s="1"/>
      <c r="BRB322" s="1"/>
      <c r="BRC322" s="1"/>
      <c r="BRD322" s="1"/>
      <c r="BRE322" s="1"/>
      <c r="BRF322" s="1"/>
      <c r="BRG322" s="1"/>
      <c r="BRH322" s="1"/>
      <c r="BRI322" s="1"/>
      <c r="BRJ322" s="1"/>
      <c r="BRK322" s="1"/>
      <c r="BRL322" s="1"/>
      <c r="BRM322" s="1"/>
      <c r="BRN322" s="1"/>
      <c r="BRO322" s="1"/>
      <c r="BRP322" s="1"/>
      <c r="BRQ322" s="1"/>
      <c r="BRR322" s="1"/>
      <c r="BRS322" s="1"/>
      <c r="BRT322" s="1"/>
      <c r="BRU322" s="1"/>
      <c r="BRV322" s="1"/>
      <c r="BRW322" s="1"/>
      <c r="BRX322" s="1"/>
      <c r="BRY322" s="1"/>
      <c r="BRZ322" s="1"/>
      <c r="BSA322" s="1"/>
      <c r="BSB322" s="1"/>
      <c r="BSC322" s="1"/>
      <c r="BSD322" s="1"/>
      <c r="BSE322" s="1"/>
      <c r="BSF322" s="1"/>
      <c r="BSG322" s="1"/>
      <c r="BSH322" s="1"/>
      <c r="BSI322" s="1"/>
      <c r="BSJ322" s="1"/>
      <c r="BSK322" s="1"/>
      <c r="BSL322" s="1"/>
      <c r="BSM322" s="1"/>
      <c r="BSN322" s="1"/>
      <c r="BSO322" s="1"/>
      <c r="BSP322" s="1"/>
      <c r="BSQ322" s="1"/>
      <c r="BSR322" s="1"/>
      <c r="BSS322" s="1"/>
      <c r="BST322" s="1"/>
      <c r="BSU322" s="1"/>
      <c r="BSV322" s="1"/>
      <c r="BSW322" s="1"/>
      <c r="BSX322" s="1"/>
      <c r="BSY322" s="1"/>
      <c r="BSZ322" s="1"/>
      <c r="BTA322" s="1"/>
      <c r="BTB322" s="1"/>
      <c r="BTC322" s="1"/>
      <c r="BTD322" s="1"/>
      <c r="BTE322" s="1"/>
      <c r="BTF322" s="1"/>
      <c r="BTG322" s="1"/>
      <c r="BTH322" s="1"/>
      <c r="BTI322" s="1"/>
      <c r="BTJ322" s="1"/>
      <c r="BTK322" s="1"/>
      <c r="BTL322" s="1"/>
      <c r="BTM322" s="1"/>
      <c r="BTN322" s="1"/>
      <c r="BTO322" s="1"/>
      <c r="BTP322" s="1"/>
      <c r="BTQ322" s="1"/>
      <c r="BTR322" s="1"/>
      <c r="BTS322" s="1"/>
      <c r="BTT322" s="1"/>
      <c r="BTU322" s="1"/>
      <c r="BTV322" s="1"/>
      <c r="BTW322" s="1"/>
      <c r="BTX322" s="1"/>
      <c r="BTY322" s="1"/>
      <c r="BTZ322" s="1"/>
      <c r="BUA322" s="1"/>
      <c r="BUB322" s="1"/>
      <c r="BUC322" s="1"/>
      <c r="BUD322" s="1"/>
      <c r="BUE322" s="1"/>
      <c r="BUF322" s="1"/>
      <c r="BUG322" s="1"/>
      <c r="BUH322" s="1"/>
      <c r="BUI322" s="1"/>
      <c r="BUJ322" s="1"/>
      <c r="BUK322" s="1"/>
      <c r="BUL322" s="1"/>
      <c r="BUM322" s="1"/>
      <c r="BUN322" s="1"/>
      <c r="BUO322" s="1"/>
      <c r="BUP322" s="1"/>
      <c r="BUQ322" s="1"/>
      <c r="BUR322" s="1"/>
      <c r="BUS322" s="1"/>
      <c r="BUT322" s="1"/>
      <c r="BUU322" s="1"/>
      <c r="BUV322" s="1"/>
      <c r="BUW322" s="1"/>
      <c r="BUX322" s="1"/>
      <c r="BUY322" s="1"/>
      <c r="BUZ322" s="1"/>
      <c r="BVA322" s="1"/>
      <c r="BVB322" s="1"/>
      <c r="BVC322" s="1"/>
      <c r="BVD322" s="1"/>
      <c r="BVE322" s="1"/>
      <c r="BVF322" s="1"/>
      <c r="BVG322" s="1"/>
      <c r="BVH322" s="1"/>
      <c r="BVI322" s="1"/>
      <c r="BVJ322" s="1"/>
      <c r="BVK322" s="1"/>
      <c r="BVL322" s="1"/>
      <c r="BVM322" s="1"/>
      <c r="BVN322" s="1"/>
      <c r="BVO322" s="1"/>
      <c r="BVP322" s="1"/>
      <c r="BVQ322" s="1"/>
      <c r="BVR322" s="1"/>
      <c r="BVS322" s="1"/>
      <c r="BVT322" s="1"/>
      <c r="BVU322" s="1"/>
      <c r="BVV322" s="1"/>
      <c r="BVW322" s="1"/>
      <c r="BVX322" s="1"/>
      <c r="BVY322" s="1"/>
      <c r="BVZ322" s="1"/>
      <c r="BWA322" s="1"/>
      <c r="BWB322" s="1"/>
      <c r="BWC322" s="1"/>
      <c r="BWD322" s="1"/>
      <c r="BWE322" s="1"/>
      <c r="BWF322" s="1"/>
      <c r="BWG322" s="1"/>
      <c r="BWH322" s="1"/>
      <c r="BWI322" s="1"/>
      <c r="BWJ322" s="1"/>
      <c r="BWK322" s="1"/>
      <c r="BWL322" s="1"/>
      <c r="BWM322" s="1"/>
      <c r="BWN322" s="1"/>
      <c r="BWO322" s="1"/>
      <c r="BWP322" s="1"/>
      <c r="BWQ322" s="1"/>
      <c r="BWR322" s="1"/>
      <c r="BWS322" s="1"/>
      <c r="BWT322" s="1"/>
      <c r="BWU322" s="1"/>
      <c r="BWV322" s="1"/>
      <c r="BWW322" s="1"/>
      <c r="BWX322" s="1"/>
      <c r="BWY322" s="1"/>
      <c r="BWZ322" s="1"/>
      <c r="BXA322" s="1"/>
      <c r="BXB322" s="1"/>
      <c r="BXC322" s="1"/>
      <c r="BXD322" s="1"/>
      <c r="BXE322" s="1"/>
      <c r="BXF322" s="1"/>
      <c r="BXG322" s="1"/>
      <c r="BXH322" s="1"/>
      <c r="BXI322" s="1"/>
      <c r="BXJ322" s="1"/>
      <c r="BXK322" s="1"/>
      <c r="BXL322" s="1"/>
      <c r="BXM322" s="1"/>
      <c r="BXN322" s="1"/>
      <c r="BXO322" s="1"/>
      <c r="BXP322" s="1"/>
      <c r="BXQ322" s="1"/>
      <c r="BXR322" s="1"/>
      <c r="BXS322" s="1"/>
      <c r="BXT322" s="1"/>
      <c r="BXU322" s="1"/>
      <c r="BXV322" s="1"/>
      <c r="BXW322" s="1"/>
      <c r="BXX322" s="1"/>
      <c r="BXY322" s="1"/>
      <c r="BXZ322" s="1"/>
      <c r="BYA322" s="1"/>
      <c r="BYB322" s="1"/>
      <c r="BYC322" s="1"/>
      <c r="BYD322" s="1"/>
      <c r="BYE322" s="1"/>
      <c r="BYF322" s="1"/>
      <c r="BYG322" s="1"/>
      <c r="BYH322" s="1"/>
      <c r="BYI322" s="1"/>
      <c r="BYJ322" s="1"/>
      <c r="BYK322" s="1"/>
      <c r="BYL322" s="1"/>
      <c r="BYM322" s="1"/>
      <c r="BYN322" s="1"/>
      <c r="BYO322" s="1"/>
      <c r="BYP322" s="1"/>
      <c r="BYQ322" s="1"/>
      <c r="BYR322" s="1"/>
      <c r="BYS322" s="1"/>
      <c r="BYT322" s="1"/>
      <c r="BYU322" s="1"/>
      <c r="BYV322" s="1"/>
      <c r="BYW322" s="1"/>
      <c r="BYX322" s="1"/>
      <c r="BYY322" s="1"/>
      <c r="BYZ322" s="1"/>
      <c r="BZA322" s="1"/>
      <c r="BZB322" s="1"/>
      <c r="BZC322" s="1"/>
      <c r="BZD322" s="1"/>
      <c r="BZE322" s="1"/>
      <c r="BZF322" s="1"/>
      <c r="BZG322" s="1"/>
      <c r="BZH322" s="1"/>
      <c r="BZI322" s="1"/>
      <c r="BZJ322" s="1"/>
      <c r="BZK322" s="1"/>
      <c r="BZL322" s="1"/>
      <c r="BZM322" s="1"/>
      <c r="BZN322" s="1"/>
      <c r="BZO322" s="1"/>
      <c r="BZP322" s="1"/>
      <c r="BZQ322" s="1"/>
      <c r="BZR322" s="1"/>
      <c r="BZS322" s="1"/>
      <c r="BZT322" s="1"/>
      <c r="BZU322" s="1"/>
      <c r="BZV322" s="1"/>
      <c r="BZW322" s="1"/>
      <c r="BZX322" s="1"/>
      <c r="BZY322" s="1"/>
      <c r="BZZ322" s="1"/>
      <c r="CAA322" s="1"/>
      <c r="CAB322" s="1"/>
      <c r="CAC322" s="1"/>
      <c r="CAD322" s="1"/>
      <c r="CAE322" s="1"/>
      <c r="CAF322" s="1"/>
      <c r="CAG322" s="1"/>
      <c r="CAH322" s="1"/>
      <c r="CAI322" s="1"/>
      <c r="CAJ322" s="1"/>
      <c r="CAK322" s="1"/>
      <c r="CAL322" s="1"/>
      <c r="CAM322" s="1"/>
      <c r="CAN322" s="1"/>
      <c r="CAO322" s="1"/>
      <c r="CAP322" s="1"/>
      <c r="CAQ322" s="1"/>
      <c r="CAR322" s="1"/>
      <c r="CAS322" s="1"/>
      <c r="CAT322" s="1"/>
      <c r="CAU322" s="1"/>
      <c r="CAV322" s="1"/>
      <c r="CAW322" s="1"/>
      <c r="CAX322" s="1"/>
      <c r="CAY322" s="1"/>
      <c r="CAZ322" s="1"/>
      <c r="CBA322" s="1"/>
      <c r="CBB322" s="1"/>
      <c r="CBC322" s="1"/>
      <c r="CBD322" s="1"/>
      <c r="CBE322" s="1"/>
      <c r="CBF322" s="1"/>
      <c r="CBG322" s="1"/>
      <c r="CBH322" s="1"/>
      <c r="CBI322" s="1"/>
      <c r="CBJ322" s="1"/>
      <c r="CBK322" s="1"/>
      <c r="CBL322" s="1"/>
      <c r="CBM322" s="1"/>
      <c r="CBN322" s="1"/>
      <c r="CBO322" s="1"/>
      <c r="CBP322" s="1"/>
      <c r="CBQ322" s="1"/>
      <c r="CBR322" s="1"/>
      <c r="CBS322" s="1"/>
      <c r="CBT322" s="1"/>
      <c r="CBU322" s="1"/>
      <c r="CBV322" s="1"/>
      <c r="CBW322" s="1"/>
      <c r="CBX322" s="1"/>
      <c r="CBY322" s="1"/>
      <c r="CBZ322" s="1"/>
      <c r="CCA322" s="1"/>
      <c r="CCB322" s="1"/>
      <c r="CCC322" s="1"/>
      <c r="CCD322" s="1"/>
      <c r="CCE322" s="1"/>
      <c r="CCF322" s="1"/>
      <c r="CCG322" s="1"/>
      <c r="CCH322" s="1"/>
      <c r="CCI322" s="1"/>
      <c r="CCJ322" s="1"/>
      <c r="CCK322" s="1"/>
      <c r="CCL322" s="1"/>
      <c r="CCM322" s="1"/>
      <c r="CCN322" s="1"/>
      <c r="CCO322" s="1"/>
      <c r="CCP322" s="1"/>
      <c r="CCQ322" s="1"/>
      <c r="CCR322" s="1"/>
      <c r="CCS322" s="1"/>
      <c r="CCT322" s="1"/>
      <c r="CCU322" s="1"/>
      <c r="CCV322" s="1"/>
      <c r="CCW322" s="1"/>
      <c r="CCX322" s="1"/>
      <c r="CCY322" s="1"/>
      <c r="CCZ322" s="1"/>
      <c r="CDA322" s="1"/>
      <c r="CDB322" s="1"/>
      <c r="CDC322" s="1"/>
      <c r="CDD322" s="1"/>
      <c r="CDE322" s="1"/>
      <c r="CDF322" s="1"/>
      <c r="CDG322" s="1"/>
      <c r="CDH322" s="1"/>
      <c r="CDI322" s="1"/>
      <c r="CDJ322" s="1"/>
      <c r="CDK322" s="1"/>
      <c r="CDL322" s="1"/>
      <c r="CDM322" s="1"/>
      <c r="CDN322" s="1"/>
      <c r="CDO322" s="1"/>
      <c r="CDP322" s="1"/>
      <c r="CDQ322" s="1"/>
      <c r="CDR322" s="1"/>
      <c r="CDS322" s="1"/>
      <c r="CDT322" s="1"/>
      <c r="CDU322" s="1"/>
      <c r="CDV322" s="1"/>
      <c r="CDW322" s="1"/>
      <c r="CDX322" s="1"/>
      <c r="CDY322" s="1"/>
      <c r="CDZ322" s="1"/>
      <c r="CEA322" s="1"/>
      <c r="CEB322" s="1"/>
      <c r="CEC322" s="1"/>
      <c r="CED322" s="1"/>
      <c r="CEE322" s="1"/>
      <c r="CEF322" s="1"/>
      <c r="CEG322" s="1"/>
      <c r="CEH322" s="1"/>
      <c r="CEI322" s="1"/>
      <c r="CEJ322" s="1"/>
      <c r="CEK322" s="1"/>
      <c r="CEL322" s="1"/>
      <c r="CEM322" s="1"/>
      <c r="CEN322" s="1"/>
      <c r="CEO322" s="1"/>
      <c r="CEP322" s="1"/>
      <c r="CEQ322" s="1"/>
      <c r="CER322" s="1"/>
      <c r="CES322" s="1"/>
      <c r="CET322" s="1"/>
      <c r="CEU322" s="1"/>
      <c r="CEV322" s="1"/>
      <c r="CEW322" s="1"/>
      <c r="CEX322" s="1"/>
      <c r="CEY322" s="1"/>
      <c r="CEZ322" s="1"/>
      <c r="CFA322" s="1"/>
      <c r="CFB322" s="1"/>
      <c r="CFC322" s="1"/>
      <c r="CFD322" s="1"/>
      <c r="CFE322" s="1"/>
      <c r="CFF322" s="1"/>
      <c r="CFG322" s="1"/>
      <c r="CFH322" s="1"/>
      <c r="CFI322" s="1"/>
      <c r="CFJ322" s="1"/>
      <c r="CFK322" s="1"/>
      <c r="CFL322" s="1"/>
      <c r="CFM322" s="1"/>
      <c r="CFN322" s="1"/>
      <c r="CFO322" s="1"/>
      <c r="CFP322" s="1"/>
      <c r="CFQ322" s="1"/>
      <c r="CFR322" s="1"/>
      <c r="CFS322" s="1"/>
      <c r="CFT322" s="1"/>
      <c r="CFU322" s="1"/>
      <c r="CFV322" s="1"/>
      <c r="CFW322" s="1"/>
      <c r="CFX322" s="1"/>
      <c r="CFY322" s="1"/>
      <c r="CFZ322" s="1"/>
      <c r="CGA322" s="1"/>
      <c r="CGB322" s="1"/>
      <c r="CGC322" s="1"/>
      <c r="CGD322" s="1"/>
      <c r="CGE322" s="1"/>
      <c r="CGF322" s="1"/>
      <c r="CGG322" s="1"/>
      <c r="CGH322" s="1"/>
      <c r="CGI322" s="1"/>
      <c r="CGJ322" s="1"/>
      <c r="CGK322" s="1"/>
      <c r="CGL322" s="1"/>
      <c r="CGM322" s="1"/>
      <c r="CGN322" s="1"/>
      <c r="CGO322" s="1"/>
      <c r="CGP322" s="1"/>
      <c r="CGQ322" s="1"/>
      <c r="CGR322" s="1"/>
      <c r="CGS322" s="1"/>
      <c r="CGT322" s="1"/>
      <c r="CGU322" s="1"/>
      <c r="CGV322" s="1"/>
      <c r="CGW322" s="1"/>
      <c r="CGX322" s="1"/>
      <c r="CGY322" s="1"/>
      <c r="CGZ322" s="1"/>
      <c r="CHA322" s="1"/>
      <c r="CHB322" s="1"/>
      <c r="CHC322" s="1"/>
      <c r="CHD322" s="1"/>
      <c r="CHE322" s="1"/>
      <c r="CHF322" s="1"/>
      <c r="CHG322" s="1"/>
      <c r="CHH322" s="1"/>
      <c r="CHI322" s="1"/>
      <c r="CHJ322" s="1"/>
      <c r="CHK322" s="1"/>
      <c r="CHL322" s="1"/>
      <c r="CHM322" s="1"/>
      <c r="CHN322" s="1"/>
      <c r="CHO322" s="1"/>
      <c r="CHP322" s="1"/>
      <c r="CHQ322" s="1"/>
      <c r="CHR322" s="1"/>
      <c r="CHS322" s="1"/>
      <c r="CHT322" s="1"/>
      <c r="CHU322" s="1"/>
      <c r="CHV322" s="1"/>
      <c r="CHW322" s="1"/>
      <c r="CHX322" s="1"/>
      <c r="CHY322" s="1"/>
      <c r="CHZ322" s="1"/>
      <c r="CIA322" s="1"/>
      <c r="CIB322" s="1"/>
      <c r="CIC322" s="1"/>
      <c r="CID322" s="1"/>
      <c r="CIE322" s="1"/>
      <c r="CIF322" s="1"/>
      <c r="CIG322" s="1"/>
      <c r="CIH322" s="1"/>
      <c r="CII322" s="1"/>
      <c r="CIJ322" s="1"/>
      <c r="CIK322" s="1"/>
      <c r="CIL322" s="1"/>
      <c r="CIM322" s="1"/>
      <c r="CIN322" s="1"/>
      <c r="CIO322" s="1"/>
      <c r="CIP322" s="1"/>
      <c r="CIQ322" s="1"/>
      <c r="CIR322" s="1"/>
      <c r="CIS322" s="1"/>
      <c r="CIT322" s="1"/>
      <c r="CIU322" s="1"/>
      <c r="CIV322" s="1"/>
      <c r="CIW322" s="1"/>
      <c r="CIX322" s="1"/>
      <c r="CIY322" s="1"/>
      <c r="CIZ322" s="1"/>
      <c r="CJA322" s="1"/>
      <c r="CJB322" s="1"/>
      <c r="CJC322" s="1"/>
      <c r="CJD322" s="1"/>
      <c r="CJE322" s="1"/>
      <c r="CJF322" s="1"/>
      <c r="CJG322" s="1"/>
      <c r="CJH322" s="1"/>
      <c r="CJI322" s="1"/>
      <c r="CJJ322" s="1"/>
      <c r="CJK322" s="1"/>
      <c r="CJL322" s="1"/>
      <c r="CJM322" s="1"/>
      <c r="CJN322" s="1"/>
      <c r="CJO322" s="1"/>
      <c r="CJP322" s="1"/>
      <c r="CJQ322" s="1"/>
      <c r="CJR322" s="1"/>
      <c r="CJS322" s="1"/>
      <c r="CJT322" s="1"/>
      <c r="CJU322" s="1"/>
      <c r="CJV322" s="1"/>
      <c r="CJW322" s="1"/>
      <c r="CJX322" s="1"/>
      <c r="CJY322" s="1"/>
      <c r="CJZ322" s="1"/>
      <c r="CKA322" s="1"/>
      <c r="CKB322" s="1"/>
      <c r="CKC322" s="1"/>
      <c r="CKD322" s="1"/>
      <c r="CKE322" s="1"/>
      <c r="CKF322" s="1"/>
      <c r="CKG322" s="1"/>
      <c r="CKH322" s="1"/>
      <c r="CKI322" s="1"/>
      <c r="CKJ322" s="1"/>
      <c r="CKK322" s="1"/>
      <c r="CKL322" s="1"/>
      <c r="CKM322" s="1"/>
      <c r="CKN322" s="1"/>
      <c r="CKO322" s="1"/>
      <c r="CKP322" s="1"/>
      <c r="CKQ322" s="1"/>
      <c r="CKR322" s="1"/>
      <c r="CKS322" s="1"/>
      <c r="CKT322" s="1"/>
      <c r="CKU322" s="1"/>
      <c r="CKV322" s="1"/>
      <c r="CKW322" s="1"/>
      <c r="CKX322" s="1"/>
      <c r="CKY322" s="1"/>
      <c r="CKZ322" s="1"/>
      <c r="CLA322" s="1"/>
      <c r="CLB322" s="1"/>
      <c r="CLC322" s="1"/>
      <c r="CLD322" s="1"/>
      <c r="CLE322" s="1"/>
      <c r="CLF322" s="1"/>
      <c r="CLG322" s="1"/>
      <c r="CLH322" s="1"/>
      <c r="CLI322" s="1"/>
      <c r="CLJ322" s="1"/>
      <c r="CLK322" s="1"/>
      <c r="CLL322" s="1"/>
      <c r="CLM322" s="1"/>
      <c r="CLN322" s="1"/>
      <c r="CLO322" s="1"/>
      <c r="CLP322" s="1"/>
      <c r="CLQ322" s="1"/>
      <c r="CLR322" s="1"/>
      <c r="CLS322" s="1"/>
      <c r="CLT322" s="1"/>
      <c r="CLU322" s="1"/>
      <c r="CLV322" s="1"/>
      <c r="CLW322" s="1"/>
      <c r="CLX322" s="1"/>
      <c r="CLY322" s="1"/>
      <c r="CLZ322" s="1"/>
      <c r="CMA322" s="1"/>
      <c r="CMB322" s="1"/>
      <c r="CMC322" s="1"/>
      <c r="CMD322" s="1"/>
      <c r="CME322" s="1"/>
      <c r="CMF322" s="1"/>
      <c r="CMG322" s="1"/>
      <c r="CMH322" s="1"/>
      <c r="CMI322" s="1"/>
      <c r="CMJ322" s="1"/>
      <c r="CMK322" s="1"/>
      <c r="CML322" s="1"/>
      <c r="CMM322" s="1"/>
      <c r="CMN322" s="1"/>
      <c r="CMO322" s="1"/>
      <c r="CMP322" s="1"/>
      <c r="CMQ322" s="1"/>
      <c r="CMR322" s="1"/>
      <c r="CMS322" s="1"/>
      <c r="CMT322" s="1"/>
      <c r="CMU322" s="1"/>
      <c r="CMV322" s="1"/>
      <c r="CMW322" s="1"/>
      <c r="CMX322" s="1"/>
      <c r="CMY322" s="1"/>
      <c r="CMZ322" s="1"/>
      <c r="CNA322" s="1"/>
      <c r="CNB322" s="1"/>
      <c r="CNC322" s="1"/>
      <c r="CND322" s="1"/>
      <c r="CNE322" s="1"/>
      <c r="CNF322" s="1"/>
      <c r="CNG322" s="1"/>
      <c r="CNH322" s="1"/>
      <c r="CNI322" s="1"/>
      <c r="CNJ322" s="1"/>
      <c r="CNK322" s="1"/>
      <c r="CNL322" s="1"/>
      <c r="CNM322" s="1"/>
      <c r="CNN322" s="1"/>
      <c r="CNO322" s="1"/>
      <c r="CNP322" s="1"/>
      <c r="CNQ322" s="1"/>
      <c r="CNR322" s="1"/>
      <c r="CNS322" s="1"/>
      <c r="CNT322" s="1"/>
      <c r="CNU322" s="1"/>
      <c r="CNV322" s="1"/>
      <c r="CNW322" s="1"/>
      <c r="CNX322" s="1"/>
      <c r="CNY322" s="1"/>
      <c r="CNZ322" s="1"/>
      <c r="COA322" s="1"/>
      <c r="COB322" s="1"/>
      <c r="COC322" s="1"/>
      <c r="COD322" s="1"/>
      <c r="COE322" s="1"/>
      <c r="COF322" s="1"/>
      <c r="COG322" s="1"/>
      <c r="COH322" s="1"/>
      <c r="COI322" s="1"/>
      <c r="COJ322" s="1"/>
      <c r="COK322" s="1"/>
      <c r="COL322" s="1"/>
      <c r="COM322" s="1"/>
      <c r="CON322" s="1"/>
      <c r="COO322" s="1"/>
      <c r="COP322" s="1"/>
      <c r="COQ322" s="1"/>
      <c r="COR322" s="1"/>
      <c r="COS322" s="1"/>
      <c r="COT322" s="1"/>
      <c r="COU322" s="1"/>
      <c r="COV322" s="1"/>
      <c r="COW322" s="1"/>
      <c r="COX322" s="1"/>
      <c r="COY322" s="1"/>
      <c r="COZ322" s="1"/>
      <c r="CPA322" s="1"/>
      <c r="CPB322" s="1"/>
      <c r="CPC322" s="1"/>
      <c r="CPD322" s="1"/>
      <c r="CPE322" s="1"/>
      <c r="CPF322" s="1"/>
      <c r="CPG322" s="1"/>
      <c r="CPH322" s="1"/>
      <c r="CPI322" s="1"/>
      <c r="CPJ322" s="1"/>
      <c r="CPK322" s="1"/>
      <c r="CPL322" s="1"/>
      <c r="CPM322" s="1"/>
      <c r="CPN322" s="1"/>
      <c r="CPO322" s="1"/>
      <c r="CPP322" s="1"/>
      <c r="CPQ322" s="1"/>
      <c r="CPR322" s="1"/>
      <c r="CPS322" s="1"/>
      <c r="CPT322" s="1"/>
      <c r="CPU322" s="1"/>
      <c r="CPV322" s="1"/>
      <c r="CPW322" s="1"/>
      <c r="CPX322" s="1"/>
      <c r="CPY322" s="1"/>
      <c r="CPZ322" s="1"/>
      <c r="CQA322" s="1"/>
      <c r="CQB322" s="1"/>
      <c r="CQC322" s="1"/>
      <c r="CQD322" s="1"/>
      <c r="CQE322" s="1"/>
      <c r="CQF322" s="1"/>
      <c r="CQG322" s="1"/>
      <c r="CQH322" s="1"/>
      <c r="CQI322" s="1"/>
      <c r="CQJ322" s="1"/>
      <c r="CQK322" s="1"/>
      <c r="CQL322" s="1"/>
      <c r="CQM322" s="1"/>
      <c r="CQN322" s="1"/>
      <c r="CQO322" s="1"/>
      <c r="CQP322" s="1"/>
      <c r="CQQ322" s="1"/>
      <c r="CQR322" s="1"/>
      <c r="CQS322" s="1"/>
      <c r="CQT322" s="1"/>
      <c r="CQU322" s="1"/>
      <c r="CQV322" s="1"/>
      <c r="CQW322" s="1"/>
      <c r="CQX322" s="1"/>
      <c r="CQY322" s="1"/>
      <c r="CQZ322" s="1"/>
      <c r="CRA322" s="1"/>
      <c r="CRB322" s="1"/>
      <c r="CRC322" s="1"/>
      <c r="CRD322" s="1"/>
      <c r="CRE322" s="1"/>
      <c r="CRF322" s="1"/>
      <c r="CRG322" s="1"/>
      <c r="CRH322" s="1"/>
      <c r="CRI322" s="1"/>
      <c r="CRJ322" s="1"/>
      <c r="CRK322" s="1"/>
      <c r="CRL322" s="1"/>
      <c r="CRM322" s="1"/>
      <c r="CRN322" s="1"/>
      <c r="CRO322" s="1"/>
      <c r="CRP322" s="1"/>
      <c r="CRQ322" s="1"/>
      <c r="CRR322" s="1"/>
      <c r="CRS322" s="1"/>
      <c r="CRT322" s="1"/>
      <c r="CRU322" s="1"/>
      <c r="CRV322" s="1"/>
      <c r="CRW322" s="1"/>
      <c r="CRX322" s="1"/>
      <c r="CRY322" s="1"/>
      <c r="CRZ322" s="1"/>
      <c r="CSA322" s="1"/>
      <c r="CSB322" s="1"/>
      <c r="CSC322" s="1"/>
      <c r="CSD322" s="1"/>
      <c r="CSE322" s="1"/>
      <c r="CSF322" s="1"/>
      <c r="CSG322" s="1"/>
      <c r="CSH322" s="1"/>
      <c r="CSI322" s="1"/>
      <c r="CSJ322" s="1"/>
      <c r="CSK322" s="1"/>
      <c r="CSL322" s="1"/>
      <c r="CSM322" s="1"/>
      <c r="CSN322" s="1"/>
      <c r="CSO322" s="1"/>
      <c r="CSP322" s="1"/>
      <c r="CSQ322" s="1"/>
      <c r="CSR322" s="1"/>
      <c r="CSS322" s="1"/>
      <c r="CST322" s="1"/>
      <c r="CSU322" s="1"/>
      <c r="CSV322" s="1"/>
      <c r="CSW322" s="1"/>
      <c r="CSX322" s="1"/>
      <c r="CSY322" s="1"/>
      <c r="CSZ322" s="1"/>
      <c r="CTA322" s="1"/>
      <c r="CTB322" s="1"/>
      <c r="CTC322" s="1"/>
      <c r="CTD322" s="1"/>
      <c r="CTE322" s="1"/>
      <c r="CTF322" s="1"/>
      <c r="CTG322" s="1"/>
      <c r="CTH322" s="1"/>
      <c r="CTI322" s="1"/>
      <c r="CTJ322" s="1"/>
      <c r="CTK322" s="1"/>
      <c r="CTL322" s="1"/>
      <c r="CTM322" s="1"/>
      <c r="CTN322" s="1"/>
      <c r="CTO322" s="1"/>
      <c r="CTP322" s="1"/>
      <c r="CTQ322" s="1"/>
      <c r="CTR322" s="1"/>
      <c r="CTS322" s="1"/>
      <c r="CTT322" s="1"/>
      <c r="CTU322" s="1"/>
      <c r="CTV322" s="1"/>
      <c r="CTW322" s="1"/>
      <c r="CTX322" s="1"/>
      <c r="CTY322" s="1"/>
      <c r="CTZ322" s="1"/>
      <c r="CUA322" s="1"/>
      <c r="CUB322" s="1"/>
      <c r="CUC322" s="1"/>
      <c r="CUD322" s="1"/>
      <c r="CUE322" s="1"/>
      <c r="CUF322" s="1"/>
      <c r="CUG322" s="1"/>
      <c r="CUH322" s="1"/>
      <c r="CUI322" s="1"/>
      <c r="CUJ322" s="1"/>
      <c r="CUK322" s="1"/>
      <c r="CUL322" s="1"/>
      <c r="CUM322" s="1"/>
      <c r="CUN322" s="1"/>
      <c r="CUO322" s="1"/>
      <c r="CUP322" s="1"/>
      <c r="CUQ322" s="1"/>
      <c r="CUR322" s="1"/>
      <c r="CUS322" s="1"/>
      <c r="CUT322" s="1"/>
      <c r="CUU322" s="1"/>
      <c r="CUV322" s="1"/>
      <c r="CUW322" s="1"/>
      <c r="CUX322" s="1"/>
      <c r="CUY322" s="1"/>
      <c r="CUZ322" s="1"/>
      <c r="CVA322" s="1"/>
      <c r="CVB322" s="1"/>
      <c r="CVC322" s="1"/>
      <c r="CVD322" s="1"/>
      <c r="CVE322" s="1"/>
      <c r="CVF322" s="1"/>
      <c r="CVG322" s="1"/>
      <c r="CVH322" s="1"/>
      <c r="CVI322" s="1"/>
      <c r="CVJ322" s="1"/>
      <c r="CVK322" s="1"/>
      <c r="CVL322" s="1"/>
      <c r="CVM322" s="1"/>
      <c r="CVN322" s="1"/>
      <c r="CVO322" s="1"/>
      <c r="CVP322" s="1"/>
      <c r="CVQ322" s="1"/>
      <c r="CVR322" s="1"/>
      <c r="CVS322" s="1"/>
      <c r="CVT322" s="1"/>
      <c r="CVU322" s="1"/>
      <c r="CVV322" s="1"/>
      <c r="CVW322" s="1"/>
      <c r="CVX322" s="1"/>
      <c r="CVY322" s="1"/>
      <c r="CVZ322" s="1"/>
      <c r="CWA322" s="1"/>
      <c r="CWB322" s="1"/>
      <c r="CWC322" s="1"/>
      <c r="CWD322" s="1"/>
      <c r="CWE322" s="1"/>
      <c r="CWF322" s="1"/>
      <c r="CWG322" s="1"/>
      <c r="CWH322" s="1"/>
      <c r="CWI322" s="1"/>
      <c r="CWJ322" s="1"/>
      <c r="CWK322" s="1"/>
      <c r="CWL322" s="1"/>
      <c r="CWM322" s="1"/>
      <c r="CWN322" s="1"/>
      <c r="CWO322" s="1"/>
      <c r="CWP322" s="1"/>
      <c r="CWQ322" s="1"/>
      <c r="CWR322" s="1"/>
      <c r="CWS322" s="1"/>
      <c r="CWT322" s="1"/>
      <c r="CWU322" s="1"/>
      <c r="CWV322" s="1"/>
      <c r="CWW322" s="1"/>
      <c r="CWX322" s="1"/>
      <c r="CWY322" s="1"/>
      <c r="CWZ322" s="1"/>
      <c r="CXA322" s="1"/>
      <c r="CXB322" s="1"/>
      <c r="CXC322" s="1"/>
      <c r="CXD322" s="1"/>
      <c r="CXE322" s="1"/>
      <c r="CXF322" s="1"/>
      <c r="CXG322" s="1"/>
      <c r="CXH322" s="1"/>
      <c r="CXI322" s="1"/>
      <c r="CXJ322" s="1"/>
      <c r="CXK322" s="1"/>
      <c r="CXL322" s="1"/>
      <c r="CXM322" s="1"/>
      <c r="CXN322" s="1"/>
      <c r="CXO322" s="1"/>
      <c r="CXP322" s="1"/>
      <c r="CXQ322" s="1"/>
      <c r="CXR322" s="1"/>
      <c r="CXS322" s="1"/>
      <c r="CXT322" s="1"/>
      <c r="CXU322" s="1"/>
      <c r="CXV322" s="1"/>
      <c r="CXW322" s="1"/>
      <c r="CXX322" s="1"/>
      <c r="CXY322" s="1"/>
      <c r="CXZ322" s="1"/>
      <c r="CYA322" s="1"/>
      <c r="CYB322" s="1"/>
      <c r="CYC322" s="1"/>
      <c r="CYD322" s="1"/>
      <c r="CYE322" s="1"/>
      <c r="CYF322" s="1"/>
      <c r="CYG322" s="1"/>
      <c r="CYH322" s="1"/>
      <c r="CYI322" s="1"/>
      <c r="CYJ322" s="1"/>
      <c r="CYK322" s="1"/>
      <c r="CYL322" s="1"/>
      <c r="CYM322" s="1"/>
      <c r="CYN322" s="1"/>
      <c r="CYO322" s="1"/>
      <c r="CYP322" s="1"/>
      <c r="CYQ322" s="1"/>
      <c r="CYR322" s="1"/>
      <c r="CYS322" s="1"/>
      <c r="CYT322" s="1"/>
      <c r="CYU322" s="1"/>
      <c r="CYV322" s="1"/>
      <c r="CYW322" s="1"/>
      <c r="CYX322" s="1"/>
      <c r="CYY322" s="1"/>
      <c r="CYZ322" s="1"/>
      <c r="CZA322" s="1"/>
      <c r="CZB322" s="1"/>
      <c r="CZC322" s="1"/>
      <c r="CZD322" s="1"/>
      <c r="CZE322" s="1"/>
      <c r="CZF322" s="1"/>
      <c r="CZG322" s="1"/>
      <c r="CZH322" s="1"/>
      <c r="CZI322" s="1"/>
      <c r="CZJ322" s="1"/>
      <c r="CZK322" s="1"/>
      <c r="CZL322" s="1"/>
      <c r="CZM322" s="1"/>
      <c r="CZN322" s="1"/>
      <c r="CZO322" s="1"/>
      <c r="CZP322" s="1"/>
      <c r="CZQ322" s="1"/>
      <c r="CZR322" s="1"/>
      <c r="CZS322" s="1"/>
      <c r="CZT322" s="1"/>
      <c r="CZU322" s="1"/>
      <c r="CZV322" s="1"/>
      <c r="CZW322" s="1"/>
      <c r="CZX322" s="1"/>
      <c r="CZY322" s="1"/>
      <c r="CZZ322" s="1"/>
      <c r="DAA322" s="1"/>
      <c r="DAB322" s="1"/>
      <c r="DAC322" s="1"/>
      <c r="DAD322" s="1"/>
      <c r="DAE322" s="1"/>
      <c r="DAF322" s="1"/>
      <c r="DAG322" s="1"/>
      <c r="DAH322" s="1"/>
      <c r="DAI322" s="1"/>
      <c r="DAJ322" s="1"/>
      <c r="DAK322" s="1"/>
      <c r="DAL322" s="1"/>
      <c r="DAM322" s="1"/>
      <c r="DAN322" s="1"/>
      <c r="DAO322" s="1"/>
      <c r="DAP322" s="1"/>
      <c r="DAQ322" s="1"/>
      <c r="DAR322" s="1"/>
      <c r="DAS322" s="1"/>
      <c r="DAT322" s="1"/>
      <c r="DAU322" s="1"/>
      <c r="DAV322" s="1"/>
      <c r="DAW322" s="1"/>
      <c r="DAX322" s="1"/>
      <c r="DAY322" s="1"/>
      <c r="DAZ322" s="1"/>
      <c r="DBA322" s="1"/>
      <c r="DBB322" s="1"/>
      <c r="DBC322" s="1"/>
      <c r="DBD322" s="1"/>
      <c r="DBE322" s="1"/>
      <c r="DBF322" s="1"/>
      <c r="DBG322" s="1"/>
      <c r="DBH322" s="1"/>
      <c r="DBI322" s="1"/>
      <c r="DBJ322" s="1"/>
      <c r="DBK322" s="1"/>
      <c r="DBL322" s="1"/>
      <c r="DBM322" s="1"/>
      <c r="DBN322" s="1"/>
      <c r="DBO322" s="1"/>
      <c r="DBP322" s="1"/>
      <c r="DBQ322" s="1"/>
      <c r="DBR322" s="1"/>
      <c r="DBS322" s="1"/>
      <c r="DBT322" s="1"/>
      <c r="DBU322" s="1"/>
      <c r="DBV322" s="1"/>
      <c r="DBW322" s="1"/>
      <c r="DBX322" s="1"/>
      <c r="DBY322" s="1"/>
      <c r="DBZ322" s="1"/>
      <c r="DCA322" s="1"/>
      <c r="DCB322" s="1"/>
      <c r="DCC322" s="1"/>
      <c r="DCD322" s="1"/>
      <c r="DCE322" s="1"/>
      <c r="DCF322" s="1"/>
      <c r="DCG322" s="1"/>
      <c r="DCH322" s="1"/>
      <c r="DCI322" s="1"/>
      <c r="DCJ322" s="1"/>
      <c r="DCK322" s="1"/>
      <c r="DCL322" s="1"/>
      <c r="DCM322" s="1"/>
      <c r="DCN322" s="1"/>
      <c r="DCO322" s="1"/>
      <c r="DCP322" s="1"/>
      <c r="DCQ322" s="1"/>
      <c r="DCR322" s="1"/>
      <c r="DCS322" s="1"/>
      <c r="DCT322" s="1"/>
      <c r="DCU322" s="1"/>
      <c r="DCV322" s="1"/>
      <c r="DCW322" s="1"/>
      <c r="DCX322" s="1"/>
      <c r="DCY322" s="1"/>
      <c r="DCZ322" s="1"/>
      <c r="DDA322" s="1"/>
      <c r="DDB322" s="1"/>
      <c r="DDC322" s="1"/>
      <c r="DDD322" s="1"/>
      <c r="DDE322" s="1"/>
      <c r="DDF322" s="1"/>
      <c r="DDG322" s="1"/>
      <c r="DDH322" s="1"/>
      <c r="DDI322" s="1"/>
      <c r="DDJ322" s="1"/>
      <c r="DDK322" s="1"/>
      <c r="DDL322" s="1"/>
      <c r="DDM322" s="1"/>
      <c r="DDN322" s="1"/>
      <c r="DDO322" s="1"/>
      <c r="DDP322" s="1"/>
      <c r="DDQ322" s="1"/>
      <c r="DDR322" s="1"/>
      <c r="DDS322" s="1"/>
      <c r="DDT322" s="1"/>
      <c r="DDU322" s="1"/>
      <c r="DDV322" s="1"/>
      <c r="DDW322" s="1"/>
      <c r="DDX322" s="1"/>
      <c r="DDY322" s="1"/>
      <c r="DDZ322" s="1"/>
      <c r="DEA322" s="1"/>
      <c r="DEB322" s="1"/>
      <c r="DEC322" s="1"/>
      <c r="DED322" s="1"/>
      <c r="DEE322" s="1"/>
      <c r="DEF322" s="1"/>
      <c r="DEG322" s="1"/>
      <c r="DEH322" s="1"/>
      <c r="DEI322" s="1"/>
      <c r="DEJ322" s="1"/>
      <c r="DEK322" s="1"/>
      <c r="DEL322" s="1"/>
      <c r="DEM322" s="1"/>
      <c r="DEN322" s="1"/>
      <c r="DEO322" s="1"/>
      <c r="DEP322" s="1"/>
      <c r="DEQ322" s="1"/>
      <c r="DER322" s="1"/>
      <c r="DES322" s="1"/>
      <c r="DET322" s="1"/>
      <c r="DEU322" s="1"/>
      <c r="DEV322" s="1"/>
      <c r="DEW322" s="1"/>
      <c r="DEX322" s="1"/>
      <c r="DEY322" s="1"/>
      <c r="DEZ322" s="1"/>
      <c r="DFA322" s="1"/>
      <c r="DFB322" s="1"/>
      <c r="DFC322" s="1"/>
      <c r="DFD322" s="1"/>
      <c r="DFE322" s="1"/>
      <c r="DFF322" s="1"/>
      <c r="DFG322" s="1"/>
      <c r="DFH322" s="1"/>
      <c r="DFI322" s="1"/>
      <c r="DFJ322" s="1"/>
      <c r="DFK322" s="1"/>
      <c r="DFL322" s="1"/>
      <c r="DFM322" s="1"/>
      <c r="DFN322" s="1"/>
      <c r="DFO322" s="1"/>
      <c r="DFP322" s="1"/>
      <c r="DFQ322" s="1"/>
      <c r="DFR322" s="1"/>
      <c r="DFS322" s="1"/>
      <c r="DFT322" s="1"/>
      <c r="DFU322" s="1"/>
      <c r="DFV322" s="1"/>
      <c r="DFW322" s="1"/>
      <c r="DFX322" s="1"/>
      <c r="DFY322" s="1"/>
      <c r="DFZ322" s="1"/>
      <c r="DGA322" s="1"/>
      <c r="DGB322" s="1"/>
      <c r="DGC322" s="1"/>
      <c r="DGD322" s="1"/>
      <c r="DGE322" s="1"/>
      <c r="DGF322" s="1"/>
      <c r="DGG322" s="1"/>
      <c r="DGH322" s="1"/>
      <c r="DGI322" s="1"/>
      <c r="DGJ322" s="1"/>
      <c r="DGK322" s="1"/>
      <c r="DGL322" s="1"/>
      <c r="DGM322" s="1"/>
      <c r="DGN322" s="1"/>
      <c r="DGO322" s="1"/>
      <c r="DGP322" s="1"/>
      <c r="DGQ322" s="1"/>
      <c r="DGR322" s="1"/>
      <c r="DGS322" s="1"/>
      <c r="DGT322" s="1"/>
      <c r="DGU322" s="1"/>
      <c r="DGV322" s="1"/>
      <c r="DGW322" s="1"/>
      <c r="DGX322" s="1"/>
      <c r="DGY322" s="1"/>
      <c r="DGZ322" s="1"/>
      <c r="DHA322" s="1"/>
      <c r="DHB322" s="1"/>
      <c r="DHC322" s="1"/>
      <c r="DHD322" s="1"/>
      <c r="DHE322" s="1"/>
      <c r="DHF322" s="1"/>
      <c r="DHG322" s="1"/>
      <c r="DHH322" s="1"/>
      <c r="DHI322" s="1"/>
      <c r="DHJ322" s="1"/>
      <c r="DHK322" s="1"/>
      <c r="DHL322" s="1"/>
      <c r="DHM322" s="1"/>
      <c r="DHN322" s="1"/>
      <c r="DHO322" s="1"/>
      <c r="DHP322" s="1"/>
      <c r="DHQ322" s="1"/>
      <c r="DHR322" s="1"/>
      <c r="DHS322" s="1"/>
      <c r="DHT322" s="1"/>
      <c r="DHU322" s="1"/>
      <c r="DHV322" s="1"/>
      <c r="DHW322" s="1"/>
      <c r="DHX322" s="1"/>
      <c r="DHY322" s="1"/>
      <c r="DHZ322" s="1"/>
      <c r="DIA322" s="1"/>
      <c r="DIB322" s="1"/>
      <c r="DIC322" s="1"/>
      <c r="DID322" s="1"/>
      <c r="DIE322" s="1"/>
      <c r="DIF322" s="1"/>
      <c r="DIG322" s="1"/>
      <c r="DIH322" s="1"/>
      <c r="DII322" s="1"/>
      <c r="DIJ322" s="1"/>
      <c r="DIK322" s="1"/>
      <c r="DIL322" s="1"/>
      <c r="DIM322" s="1"/>
      <c r="DIN322" s="1"/>
      <c r="DIO322" s="1"/>
      <c r="DIP322" s="1"/>
      <c r="DIQ322" s="1"/>
      <c r="DIR322" s="1"/>
      <c r="DIS322" s="1"/>
      <c r="DIT322" s="1"/>
      <c r="DIU322" s="1"/>
      <c r="DIV322" s="1"/>
      <c r="DIW322" s="1"/>
      <c r="DIX322" s="1"/>
      <c r="DIY322" s="1"/>
      <c r="DIZ322" s="1"/>
      <c r="DJA322" s="1"/>
      <c r="DJB322" s="1"/>
      <c r="DJC322" s="1"/>
      <c r="DJD322" s="1"/>
      <c r="DJE322" s="1"/>
      <c r="DJF322" s="1"/>
      <c r="DJG322" s="1"/>
      <c r="DJH322" s="1"/>
      <c r="DJI322" s="1"/>
      <c r="DJJ322" s="1"/>
      <c r="DJK322" s="1"/>
      <c r="DJL322" s="1"/>
      <c r="DJM322" s="1"/>
      <c r="DJN322" s="1"/>
      <c r="DJO322" s="1"/>
      <c r="DJP322" s="1"/>
      <c r="DJQ322" s="1"/>
      <c r="DJR322" s="1"/>
      <c r="DJS322" s="1"/>
      <c r="DJT322" s="1"/>
      <c r="DJU322" s="1"/>
      <c r="DJV322" s="1"/>
      <c r="DJW322" s="1"/>
      <c r="DJX322" s="1"/>
      <c r="DJY322" s="1"/>
      <c r="DJZ322" s="1"/>
      <c r="DKA322" s="1"/>
      <c r="DKB322" s="1"/>
      <c r="DKC322" s="1"/>
      <c r="DKD322" s="1"/>
      <c r="DKE322" s="1"/>
      <c r="DKF322" s="1"/>
      <c r="DKG322" s="1"/>
      <c r="DKH322" s="1"/>
      <c r="DKI322" s="1"/>
      <c r="DKJ322" s="1"/>
      <c r="DKK322" s="1"/>
      <c r="DKL322" s="1"/>
      <c r="DKM322" s="1"/>
      <c r="DKN322" s="1"/>
      <c r="DKO322" s="1"/>
      <c r="DKP322" s="1"/>
      <c r="DKQ322" s="1"/>
      <c r="DKR322" s="1"/>
      <c r="DKS322" s="1"/>
      <c r="DKT322" s="1"/>
      <c r="DKU322" s="1"/>
      <c r="DKV322" s="1"/>
      <c r="DKW322" s="1"/>
      <c r="DKX322" s="1"/>
      <c r="DKY322" s="1"/>
      <c r="DKZ322" s="1"/>
      <c r="DLA322" s="1"/>
      <c r="DLB322" s="1"/>
      <c r="DLC322" s="1"/>
      <c r="DLD322" s="1"/>
      <c r="DLE322" s="1"/>
      <c r="DLF322" s="1"/>
      <c r="DLG322" s="1"/>
      <c r="DLH322" s="1"/>
      <c r="DLI322" s="1"/>
      <c r="DLJ322" s="1"/>
      <c r="DLK322" s="1"/>
      <c r="DLL322" s="1"/>
      <c r="DLM322" s="1"/>
      <c r="DLN322" s="1"/>
      <c r="DLO322" s="1"/>
      <c r="DLP322" s="1"/>
      <c r="DLQ322" s="1"/>
      <c r="DLR322" s="1"/>
      <c r="DLS322" s="1"/>
      <c r="DLT322" s="1"/>
      <c r="DLU322" s="1"/>
      <c r="DLV322" s="1"/>
      <c r="DLW322" s="1"/>
      <c r="DLX322" s="1"/>
      <c r="DLY322" s="1"/>
      <c r="DLZ322" s="1"/>
      <c r="DMA322" s="1"/>
      <c r="DMB322" s="1"/>
      <c r="DMC322" s="1"/>
      <c r="DMD322" s="1"/>
      <c r="DME322" s="1"/>
      <c r="DMF322" s="1"/>
      <c r="DMG322" s="1"/>
      <c r="DMH322" s="1"/>
      <c r="DMI322" s="1"/>
      <c r="DMJ322" s="1"/>
      <c r="DMK322" s="1"/>
      <c r="DML322" s="1"/>
      <c r="DMM322" s="1"/>
      <c r="DMN322" s="1"/>
      <c r="DMO322" s="1"/>
      <c r="DMP322" s="1"/>
      <c r="DMQ322" s="1"/>
      <c r="DMR322" s="1"/>
      <c r="DMS322" s="1"/>
      <c r="DMT322" s="1"/>
      <c r="DMU322" s="1"/>
      <c r="DMV322" s="1"/>
      <c r="DMW322" s="1"/>
      <c r="DMX322" s="1"/>
      <c r="DMY322" s="1"/>
      <c r="DMZ322" s="1"/>
      <c r="DNA322" s="1"/>
      <c r="DNB322" s="1"/>
      <c r="DNC322" s="1"/>
      <c r="DND322" s="1"/>
      <c r="DNE322" s="1"/>
      <c r="DNF322" s="1"/>
      <c r="DNG322" s="1"/>
      <c r="DNH322" s="1"/>
      <c r="DNI322" s="1"/>
      <c r="DNJ322" s="1"/>
      <c r="DNK322" s="1"/>
      <c r="DNL322" s="1"/>
      <c r="DNM322" s="1"/>
      <c r="DNN322" s="1"/>
      <c r="DNO322" s="1"/>
      <c r="DNP322" s="1"/>
      <c r="DNQ322" s="1"/>
      <c r="DNR322" s="1"/>
      <c r="DNS322" s="1"/>
      <c r="DNT322" s="1"/>
      <c r="DNU322" s="1"/>
      <c r="DNV322" s="1"/>
      <c r="DNW322" s="1"/>
      <c r="DNX322" s="1"/>
      <c r="DNY322" s="1"/>
      <c r="DNZ322" s="1"/>
      <c r="DOA322" s="1"/>
      <c r="DOB322" s="1"/>
      <c r="DOC322" s="1"/>
      <c r="DOD322" s="1"/>
      <c r="DOE322" s="1"/>
      <c r="DOF322" s="1"/>
      <c r="DOG322" s="1"/>
      <c r="DOH322" s="1"/>
      <c r="DOI322" s="1"/>
      <c r="DOJ322" s="1"/>
      <c r="DOK322" s="1"/>
      <c r="DOL322" s="1"/>
      <c r="DOM322" s="1"/>
      <c r="DON322" s="1"/>
      <c r="DOO322" s="1"/>
      <c r="DOP322" s="1"/>
      <c r="DOQ322" s="1"/>
      <c r="DOR322" s="1"/>
      <c r="DOS322" s="1"/>
      <c r="DOT322" s="1"/>
      <c r="DOU322" s="1"/>
      <c r="DOV322" s="1"/>
      <c r="DOW322" s="1"/>
      <c r="DOX322" s="1"/>
      <c r="DOY322" s="1"/>
      <c r="DOZ322" s="1"/>
      <c r="DPA322" s="1"/>
      <c r="DPB322" s="1"/>
      <c r="DPC322" s="1"/>
      <c r="DPD322" s="1"/>
      <c r="DPE322" s="1"/>
      <c r="DPF322" s="1"/>
      <c r="DPG322" s="1"/>
      <c r="DPH322" s="1"/>
      <c r="DPI322" s="1"/>
      <c r="DPJ322" s="1"/>
      <c r="DPK322" s="1"/>
      <c r="DPL322" s="1"/>
      <c r="DPM322" s="1"/>
      <c r="DPN322" s="1"/>
      <c r="DPO322" s="1"/>
      <c r="DPP322" s="1"/>
      <c r="DPQ322" s="1"/>
      <c r="DPR322" s="1"/>
      <c r="DPS322" s="1"/>
      <c r="DPT322" s="1"/>
      <c r="DPU322" s="1"/>
      <c r="DPV322" s="1"/>
      <c r="DPW322" s="1"/>
      <c r="DPX322" s="1"/>
      <c r="DPY322" s="1"/>
      <c r="DPZ322" s="1"/>
      <c r="DQA322" s="1"/>
      <c r="DQB322" s="1"/>
      <c r="DQC322" s="1"/>
      <c r="DQD322" s="1"/>
      <c r="DQE322" s="1"/>
      <c r="DQF322" s="1"/>
      <c r="DQG322" s="1"/>
      <c r="DQH322" s="1"/>
      <c r="DQI322" s="1"/>
      <c r="DQJ322" s="1"/>
      <c r="DQK322" s="1"/>
      <c r="DQL322" s="1"/>
      <c r="DQM322" s="1"/>
      <c r="DQN322" s="1"/>
      <c r="DQO322" s="1"/>
      <c r="DQP322" s="1"/>
      <c r="DQQ322" s="1"/>
      <c r="DQR322" s="1"/>
      <c r="DQS322" s="1"/>
      <c r="DQT322" s="1"/>
      <c r="DQU322" s="1"/>
      <c r="DQV322" s="1"/>
      <c r="DQW322" s="1"/>
      <c r="DQX322" s="1"/>
      <c r="DQY322" s="1"/>
      <c r="DQZ322" s="1"/>
      <c r="DRA322" s="1"/>
      <c r="DRB322" s="1"/>
      <c r="DRC322" s="1"/>
      <c r="DRD322" s="1"/>
      <c r="DRE322" s="1"/>
      <c r="DRF322" s="1"/>
      <c r="DRG322" s="1"/>
      <c r="DRH322" s="1"/>
      <c r="DRI322" s="1"/>
      <c r="DRJ322" s="1"/>
      <c r="DRK322" s="1"/>
      <c r="DRL322" s="1"/>
      <c r="DRM322" s="1"/>
      <c r="DRN322" s="1"/>
      <c r="DRO322" s="1"/>
      <c r="DRP322" s="1"/>
      <c r="DRQ322" s="1"/>
      <c r="DRR322" s="1"/>
      <c r="DRS322" s="1"/>
      <c r="DRT322" s="1"/>
      <c r="DRU322" s="1"/>
      <c r="DRV322" s="1"/>
      <c r="DRW322" s="1"/>
      <c r="DRX322" s="1"/>
      <c r="DRY322" s="1"/>
      <c r="DRZ322" s="1"/>
      <c r="DSA322" s="1"/>
      <c r="DSB322" s="1"/>
      <c r="DSC322" s="1"/>
      <c r="DSD322" s="1"/>
      <c r="DSE322" s="1"/>
      <c r="DSF322" s="1"/>
      <c r="DSG322" s="1"/>
      <c r="DSH322" s="1"/>
      <c r="DSI322" s="1"/>
      <c r="DSJ322" s="1"/>
      <c r="DSK322" s="1"/>
      <c r="DSL322" s="1"/>
      <c r="DSM322" s="1"/>
      <c r="DSN322" s="1"/>
      <c r="DSO322" s="1"/>
      <c r="DSP322" s="1"/>
      <c r="DSQ322" s="1"/>
      <c r="DSR322" s="1"/>
      <c r="DSS322" s="1"/>
      <c r="DST322" s="1"/>
      <c r="DSU322" s="1"/>
      <c r="DSV322" s="1"/>
      <c r="DSW322" s="1"/>
      <c r="DSX322" s="1"/>
      <c r="DSY322" s="1"/>
      <c r="DSZ322" s="1"/>
      <c r="DTA322" s="1"/>
      <c r="DTB322" s="1"/>
      <c r="DTC322" s="1"/>
      <c r="DTD322" s="1"/>
      <c r="DTE322" s="1"/>
      <c r="DTF322" s="1"/>
      <c r="DTG322" s="1"/>
      <c r="DTH322" s="1"/>
      <c r="DTI322" s="1"/>
      <c r="DTJ322" s="1"/>
      <c r="DTK322" s="1"/>
      <c r="DTL322" s="1"/>
      <c r="DTM322" s="1"/>
      <c r="DTN322" s="1"/>
      <c r="DTO322" s="1"/>
      <c r="DTP322" s="1"/>
      <c r="DTQ322" s="1"/>
      <c r="DTR322" s="1"/>
      <c r="DTS322" s="1"/>
      <c r="DTT322" s="1"/>
      <c r="DTU322" s="1"/>
      <c r="DTV322" s="1"/>
      <c r="DTW322" s="1"/>
      <c r="DTX322" s="1"/>
      <c r="DTY322" s="1"/>
      <c r="DTZ322" s="1"/>
      <c r="DUA322" s="1"/>
      <c r="DUB322" s="1"/>
      <c r="DUC322" s="1"/>
      <c r="DUD322" s="1"/>
      <c r="DUE322" s="1"/>
      <c r="DUF322" s="1"/>
      <c r="DUG322" s="1"/>
      <c r="DUH322" s="1"/>
      <c r="DUI322" s="1"/>
      <c r="DUJ322" s="1"/>
      <c r="DUK322" s="1"/>
      <c r="DUL322" s="1"/>
      <c r="DUM322" s="1"/>
      <c r="DUN322" s="1"/>
      <c r="DUO322" s="1"/>
      <c r="DUP322" s="1"/>
      <c r="DUQ322" s="1"/>
      <c r="DUR322" s="1"/>
      <c r="DUS322" s="1"/>
      <c r="DUT322" s="1"/>
      <c r="DUU322" s="1"/>
      <c r="DUV322" s="1"/>
      <c r="DUW322" s="1"/>
      <c r="DUX322" s="1"/>
      <c r="DUY322" s="1"/>
      <c r="DUZ322" s="1"/>
      <c r="DVA322" s="1"/>
      <c r="DVB322" s="1"/>
      <c r="DVC322" s="1"/>
      <c r="DVD322" s="1"/>
      <c r="DVE322" s="1"/>
      <c r="DVF322" s="1"/>
      <c r="DVG322" s="1"/>
      <c r="DVH322" s="1"/>
      <c r="DVI322" s="1"/>
      <c r="DVJ322" s="1"/>
      <c r="DVK322" s="1"/>
      <c r="DVL322" s="1"/>
      <c r="DVM322" s="1"/>
      <c r="DVN322" s="1"/>
      <c r="DVO322" s="1"/>
      <c r="DVP322" s="1"/>
      <c r="DVQ322" s="1"/>
      <c r="DVR322" s="1"/>
      <c r="DVS322" s="1"/>
      <c r="DVT322" s="1"/>
      <c r="DVU322" s="1"/>
      <c r="DVV322" s="1"/>
      <c r="DVW322" s="1"/>
      <c r="DVX322" s="1"/>
      <c r="DVY322" s="1"/>
      <c r="DVZ322" s="1"/>
      <c r="DWA322" s="1"/>
      <c r="DWB322" s="1"/>
      <c r="DWC322" s="1"/>
      <c r="DWD322" s="1"/>
      <c r="DWE322" s="1"/>
      <c r="DWF322" s="1"/>
      <c r="DWG322" s="1"/>
      <c r="DWH322" s="1"/>
      <c r="DWI322" s="1"/>
      <c r="DWJ322" s="1"/>
      <c r="DWK322" s="1"/>
      <c r="DWL322" s="1"/>
      <c r="DWM322" s="1"/>
      <c r="DWN322" s="1"/>
      <c r="DWO322" s="1"/>
      <c r="DWP322" s="1"/>
      <c r="DWQ322" s="1"/>
      <c r="DWR322" s="1"/>
      <c r="DWS322" s="1"/>
      <c r="DWT322" s="1"/>
      <c r="DWU322" s="1"/>
      <c r="DWV322" s="1"/>
      <c r="DWW322" s="1"/>
      <c r="DWX322" s="1"/>
      <c r="DWY322" s="1"/>
      <c r="DWZ322" s="1"/>
      <c r="DXA322" s="1"/>
      <c r="DXB322" s="1"/>
      <c r="DXC322" s="1"/>
      <c r="DXD322" s="1"/>
      <c r="DXE322" s="1"/>
      <c r="DXF322" s="1"/>
      <c r="DXG322" s="1"/>
      <c r="DXH322" s="1"/>
      <c r="DXI322" s="1"/>
      <c r="DXJ322" s="1"/>
      <c r="DXK322" s="1"/>
      <c r="DXL322" s="1"/>
      <c r="DXM322" s="1"/>
      <c r="DXN322" s="1"/>
      <c r="DXO322" s="1"/>
      <c r="DXP322" s="1"/>
      <c r="DXQ322" s="1"/>
      <c r="DXR322" s="1"/>
      <c r="DXS322" s="1"/>
      <c r="DXT322" s="1"/>
      <c r="DXU322" s="1"/>
      <c r="DXV322" s="1"/>
      <c r="DXW322" s="1"/>
      <c r="DXX322" s="1"/>
      <c r="DXY322" s="1"/>
      <c r="DXZ322" s="1"/>
      <c r="DYA322" s="1"/>
      <c r="DYB322" s="1"/>
      <c r="DYC322" s="1"/>
      <c r="DYD322" s="1"/>
      <c r="DYE322" s="1"/>
      <c r="DYF322" s="1"/>
      <c r="DYG322" s="1"/>
      <c r="DYH322" s="1"/>
      <c r="DYI322" s="1"/>
      <c r="DYJ322" s="1"/>
      <c r="DYK322" s="1"/>
      <c r="DYL322" s="1"/>
      <c r="DYM322" s="1"/>
      <c r="DYN322" s="1"/>
      <c r="DYO322" s="1"/>
      <c r="DYP322" s="1"/>
      <c r="DYQ322" s="1"/>
      <c r="DYR322" s="1"/>
      <c r="DYS322" s="1"/>
      <c r="DYT322" s="1"/>
      <c r="DYU322" s="1"/>
      <c r="DYV322" s="1"/>
      <c r="DYW322" s="1"/>
      <c r="DYX322" s="1"/>
      <c r="DYY322" s="1"/>
      <c r="DYZ322" s="1"/>
      <c r="DZA322" s="1"/>
      <c r="DZB322" s="1"/>
      <c r="DZC322" s="1"/>
      <c r="DZD322" s="1"/>
      <c r="DZE322" s="1"/>
      <c r="DZF322" s="1"/>
      <c r="DZG322" s="1"/>
      <c r="DZH322" s="1"/>
      <c r="DZI322" s="1"/>
      <c r="DZJ322" s="1"/>
      <c r="DZK322" s="1"/>
      <c r="DZL322" s="1"/>
      <c r="DZM322" s="1"/>
      <c r="DZN322" s="1"/>
      <c r="DZO322" s="1"/>
      <c r="DZP322" s="1"/>
      <c r="DZQ322" s="1"/>
      <c r="DZR322" s="1"/>
      <c r="DZS322" s="1"/>
      <c r="DZT322" s="1"/>
      <c r="DZU322" s="1"/>
      <c r="DZV322" s="1"/>
      <c r="DZW322" s="1"/>
      <c r="DZX322" s="1"/>
      <c r="DZY322" s="1"/>
      <c r="DZZ322" s="1"/>
      <c r="EAA322" s="1"/>
      <c r="EAB322" s="1"/>
      <c r="EAC322" s="1"/>
      <c r="EAD322" s="1"/>
      <c r="EAE322" s="1"/>
      <c r="EAF322" s="1"/>
      <c r="EAG322" s="1"/>
      <c r="EAH322" s="1"/>
      <c r="EAI322" s="1"/>
      <c r="EAJ322" s="1"/>
      <c r="EAK322" s="1"/>
      <c r="EAL322" s="1"/>
      <c r="EAM322" s="1"/>
      <c r="EAN322" s="1"/>
      <c r="EAO322" s="1"/>
      <c r="EAP322" s="1"/>
      <c r="EAQ322" s="1"/>
      <c r="EAR322" s="1"/>
      <c r="EAS322" s="1"/>
      <c r="EAT322" s="1"/>
      <c r="EAU322" s="1"/>
      <c r="EAV322" s="1"/>
      <c r="EAW322" s="1"/>
      <c r="EAX322" s="1"/>
      <c r="EAY322" s="1"/>
      <c r="EAZ322" s="1"/>
      <c r="EBA322" s="1"/>
      <c r="EBB322" s="1"/>
      <c r="EBC322" s="1"/>
      <c r="EBD322" s="1"/>
      <c r="EBE322" s="1"/>
      <c r="EBF322" s="1"/>
      <c r="EBG322" s="1"/>
      <c r="EBH322" s="1"/>
      <c r="EBI322" s="1"/>
      <c r="EBJ322" s="1"/>
      <c r="EBK322" s="1"/>
      <c r="EBL322" s="1"/>
      <c r="EBM322" s="1"/>
      <c r="EBN322" s="1"/>
      <c r="EBO322" s="1"/>
      <c r="EBP322" s="1"/>
      <c r="EBQ322" s="1"/>
      <c r="EBR322" s="1"/>
      <c r="EBS322" s="1"/>
      <c r="EBT322" s="1"/>
      <c r="EBU322" s="1"/>
      <c r="EBV322" s="1"/>
      <c r="EBW322" s="1"/>
      <c r="EBX322" s="1"/>
      <c r="EBY322" s="1"/>
      <c r="EBZ322" s="1"/>
      <c r="ECA322" s="1"/>
      <c r="ECB322" s="1"/>
      <c r="ECC322" s="1"/>
      <c r="ECD322" s="1"/>
      <c r="ECE322" s="1"/>
      <c r="ECF322" s="1"/>
      <c r="ECG322" s="1"/>
      <c r="ECH322" s="1"/>
      <c r="ECI322" s="1"/>
      <c r="ECJ322" s="1"/>
      <c r="ECK322" s="1"/>
      <c r="ECL322" s="1"/>
      <c r="ECM322" s="1"/>
      <c r="ECN322" s="1"/>
      <c r="ECO322" s="1"/>
      <c r="ECP322" s="1"/>
      <c r="ECQ322" s="1"/>
      <c r="ECR322" s="1"/>
      <c r="ECS322" s="1"/>
      <c r="ECT322" s="1"/>
      <c r="ECU322" s="1"/>
      <c r="ECV322" s="1"/>
      <c r="ECW322" s="1"/>
      <c r="ECX322" s="1"/>
      <c r="ECY322" s="1"/>
      <c r="ECZ322" s="1"/>
      <c r="EDA322" s="1"/>
      <c r="EDB322" s="1"/>
      <c r="EDC322" s="1"/>
      <c r="EDD322" s="1"/>
      <c r="EDE322" s="1"/>
      <c r="EDF322" s="1"/>
      <c r="EDG322" s="1"/>
      <c r="EDH322" s="1"/>
      <c r="EDI322" s="1"/>
      <c r="EDJ322" s="1"/>
      <c r="EDK322" s="1"/>
      <c r="EDL322" s="1"/>
      <c r="EDM322" s="1"/>
      <c r="EDN322" s="1"/>
      <c r="EDO322" s="1"/>
      <c r="EDP322" s="1"/>
      <c r="EDQ322" s="1"/>
      <c r="EDR322" s="1"/>
      <c r="EDS322" s="1"/>
      <c r="EDT322" s="1"/>
      <c r="EDU322" s="1"/>
      <c r="EDV322" s="1"/>
      <c r="EDW322" s="1"/>
      <c r="EDX322" s="1"/>
      <c r="EDY322" s="1"/>
      <c r="EDZ322" s="1"/>
      <c r="EEA322" s="1"/>
      <c r="EEB322" s="1"/>
      <c r="EEC322" s="1"/>
      <c r="EED322" s="1"/>
      <c r="EEE322" s="1"/>
      <c r="EEF322" s="1"/>
      <c r="EEG322" s="1"/>
      <c r="EEH322" s="1"/>
      <c r="EEI322" s="1"/>
      <c r="EEJ322" s="1"/>
      <c r="EEK322" s="1"/>
      <c r="EEL322" s="1"/>
      <c r="EEM322" s="1"/>
      <c r="EEN322" s="1"/>
      <c r="EEO322" s="1"/>
      <c r="EEP322" s="1"/>
      <c r="EEQ322" s="1"/>
      <c r="EER322" s="1"/>
      <c r="EES322" s="1"/>
      <c r="EET322" s="1"/>
      <c r="EEU322" s="1"/>
      <c r="EEV322" s="1"/>
      <c r="EEW322" s="1"/>
      <c r="EEX322" s="1"/>
      <c r="EEY322" s="1"/>
      <c r="EEZ322" s="1"/>
      <c r="EFA322" s="1"/>
      <c r="EFB322" s="1"/>
      <c r="EFC322" s="1"/>
      <c r="EFD322" s="1"/>
      <c r="EFE322" s="1"/>
      <c r="EFF322" s="1"/>
      <c r="EFG322" s="1"/>
      <c r="EFH322" s="1"/>
      <c r="EFI322" s="1"/>
      <c r="EFJ322" s="1"/>
      <c r="EFK322" s="1"/>
      <c r="EFL322" s="1"/>
      <c r="EFM322" s="1"/>
      <c r="EFN322" s="1"/>
      <c r="EFO322" s="1"/>
      <c r="EFP322" s="1"/>
      <c r="EFQ322" s="1"/>
      <c r="EFR322" s="1"/>
      <c r="EFS322" s="1"/>
      <c r="EFT322" s="1"/>
      <c r="EFU322" s="1"/>
      <c r="EFV322" s="1"/>
      <c r="EFW322" s="1"/>
      <c r="EFX322" s="1"/>
      <c r="EFY322" s="1"/>
      <c r="EFZ322" s="1"/>
      <c r="EGA322" s="1"/>
      <c r="EGB322" s="1"/>
      <c r="EGC322" s="1"/>
      <c r="EGD322" s="1"/>
      <c r="EGE322" s="1"/>
      <c r="EGF322" s="1"/>
      <c r="EGG322" s="1"/>
      <c r="EGH322" s="1"/>
      <c r="EGI322" s="1"/>
      <c r="EGJ322" s="1"/>
      <c r="EGK322" s="1"/>
      <c r="EGL322" s="1"/>
      <c r="EGM322" s="1"/>
      <c r="EGN322" s="1"/>
      <c r="EGO322" s="1"/>
      <c r="EGP322" s="1"/>
      <c r="EGQ322" s="1"/>
      <c r="EGR322" s="1"/>
      <c r="EGS322" s="1"/>
      <c r="EGT322" s="1"/>
      <c r="EGU322" s="1"/>
      <c r="EGV322" s="1"/>
      <c r="EGW322" s="1"/>
      <c r="EGX322" s="1"/>
      <c r="EGY322" s="1"/>
      <c r="EGZ322" s="1"/>
      <c r="EHA322" s="1"/>
      <c r="EHB322" s="1"/>
      <c r="EHC322" s="1"/>
      <c r="EHD322" s="1"/>
      <c r="EHE322" s="1"/>
      <c r="EHF322" s="1"/>
      <c r="EHG322" s="1"/>
      <c r="EHH322" s="1"/>
      <c r="EHI322" s="1"/>
      <c r="EHJ322" s="1"/>
      <c r="EHK322" s="1"/>
      <c r="EHL322" s="1"/>
      <c r="EHM322" s="1"/>
      <c r="EHN322" s="1"/>
      <c r="EHO322" s="1"/>
      <c r="EHP322" s="1"/>
      <c r="EHQ322" s="1"/>
      <c r="EHR322" s="1"/>
      <c r="EHS322" s="1"/>
      <c r="EHT322" s="1"/>
      <c r="EHU322" s="1"/>
      <c r="EHV322" s="1"/>
      <c r="EHW322" s="1"/>
      <c r="EHX322" s="1"/>
      <c r="EHY322" s="1"/>
      <c r="EHZ322" s="1"/>
      <c r="EIA322" s="1"/>
      <c r="EIB322" s="1"/>
      <c r="EIC322" s="1"/>
      <c r="EID322" s="1"/>
      <c r="EIE322" s="1"/>
      <c r="EIF322" s="1"/>
      <c r="EIG322" s="1"/>
      <c r="EIH322" s="1"/>
      <c r="EII322" s="1"/>
      <c r="EIJ322" s="1"/>
      <c r="EIK322" s="1"/>
      <c r="EIL322" s="1"/>
      <c r="EIM322" s="1"/>
      <c r="EIN322" s="1"/>
      <c r="EIO322" s="1"/>
      <c r="EIP322" s="1"/>
      <c r="EIQ322" s="1"/>
      <c r="EIR322" s="1"/>
      <c r="EIS322" s="1"/>
      <c r="EIT322" s="1"/>
      <c r="EIU322" s="1"/>
      <c r="EIV322" s="1"/>
      <c r="EIW322" s="1"/>
      <c r="EIX322" s="1"/>
      <c r="EIY322" s="1"/>
      <c r="EIZ322" s="1"/>
      <c r="EJA322" s="1"/>
      <c r="EJB322" s="1"/>
      <c r="EJC322" s="1"/>
      <c r="EJD322" s="1"/>
      <c r="EJE322" s="1"/>
      <c r="EJF322" s="1"/>
      <c r="EJG322" s="1"/>
      <c r="EJH322" s="1"/>
      <c r="EJI322" s="1"/>
      <c r="EJJ322" s="1"/>
      <c r="EJK322" s="1"/>
      <c r="EJL322" s="1"/>
      <c r="EJM322" s="1"/>
      <c r="EJN322" s="1"/>
      <c r="EJO322" s="1"/>
      <c r="EJP322" s="1"/>
      <c r="EJQ322" s="1"/>
      <c r="EJR322" s="1"/>
      <c r="EJS322" s="1"/>
      <c r="EJT322" s="1"/>
      <c r="EJU322" s="1"/>
      <c r="EJV322" s="1"/>
      <c r="EJW322" s="1"/>
      <c r="EJX322" s="1"/>
      <c r="EJY322" s="1"/>
      <c r="EJZ322" s="1"/>
      <c r="EKA322" s="1"/>
      <c r="EKB322" s="1"/>
      <c r="EKC322" s="1"/>
      <c r="EKD322" s="1"/>
      <c r="EKE322" s="1"/>
      <c r="EKF322" s="1"/>
      <c r="EKG322" s="1"/>
      <c r="EKH322" s="1"/>
      <c r="EKI322" s="1"/>
      <c r="EKJ322" s="1"/>
      <c r="EKK322" s="1"/>
      <c r="EKL322" s="1"/>
      <c r="EKM322" s="1"/>
      <c r="EKN322" s="1"/>
      <c r="EKO322" s="1"/>
      <c r="EKP322" s="1"/>
      <c r="EKQ322" s="1"/>
      <c r="EKR322" s="1"/>
      <c r="EKS322" s="1"/>
      <c r="EKT322" s="1"/>
      <c r="EKU322" s="1"/>
      <c r="EKV322" s="1"/>
      <c r="EKW322" s="1"/>
      <c r="EKX322" s="1"/>
      <c r="EKY322" s="1"/>
      <c r="EKZ322" s="1"/>
      <c r="ELA322" s="1"/>
      <c r="ELB322" s="1"/>
      <c r="ELC322" s="1"/>
      <c r="ELD322" s="1"/>
      <c r="ELE322" s="1"/>
      <c r="ELF322" s="1"/>
      <c r="ELG322" s="1"/>
      <c r="ELH322" s="1"/>
      <c r="ELI322" s="1"/>
      <c r="ELJ322" s="1"/>
      <c r="ELK322" s="1"/>
      <c r="ELL322" s="1"/>
      <c r="ELM322" s="1"/>
      <c r="ELN322" s="1"/>
      <c r="ELO322" s="1"/>
      <c r="ELP322" s="1"/>
      <c r="ELQ322" s="1"/>
      <c r="ELR322" s="1"/>
      <c r="ELS322" s="1"/>
      <c r="ELT322" s="1"/>
      <c r="ELU322" s="1"/>
      <c r="ELV322" s="1"/>
      <c r="ELW322" s="1"/>
      <c r="ELX322" s="1"/>
      <c r="ELY322" s="1"/>
      <c r="ELZ322" s="1"/>
      <c r="EMA322" s="1"/>
      <c r="EMB322" s="1"/>
      <c r="EMC322" s="1"/>
      <c r="EMD322" s="1"/>
      <c r="EME322" s="1"/>
      <c r="EMF322" s="1"/>
      <c r="EMG322" s="1"/>
      <c r="EMH322" s="1"/>
      <c r="EMI322" s="1"/>
      <c r="EMJ322" s="1"/>
      <c r="EMK322" s="1"/>
      <c r="EML322" s="1"/>
      <c r="EMM322" s="1"/>
      <c r="EMN322" s="1"/>
      <c r="EMO322" s="1"/>
      <c r="EMP322" s="1"/>
      <c r="EMQ322" s="1"/>
      <c r="EMR322" s="1"/>
      <c r="EMS322" s="1"/>
      <c r="EMT322" s="1"/>
      <c r="EMU322" s="1"/>
      <c r="EMV322" s="1"/>
      <c r="EMW322" s="1"/>
      <c r="EMX322" s="1"/>
      <c r="EMY322" s="1"/>
      <c r="EMZ322" s="1"/>
      <c r="ENA322" s="1"/>
      <c r="ENB322" s="1"/>
      <c r="ENC322" s="1"/>
      <c r="END322" s="1"/>
      <c r="ENE322" s="1"/>
      <c r="ENF322" s="1"/>
      <c r="ENG322" s="1"/>
      <c r="ENH322" s="1"/>
      <c r="ENI322" s="1"/>
      <c r="ENJ322" s="1"/>
      <c r="ENK322" s="1"/>
      <c r="ENL322" s="1"/>
      <c r="ENM322" s="1"/>
      <c r="ENN322" s="1"/>
      <c r="ENO322" s="1"/>
      <c r="ENP322" s="1"/>
      <c r="ENQ322" s="1"/>
      <c r="ENR322" s="1"/>
      <c r="ENS322" s="1"/>
      <c r="ENT322" s="1"/>
      <c r="ENU322" s="1"/>
      <c r="ENV322" s="1"/>
      <c r="ENW322" s="1"/>
      <c r="ENX322" s="1"/>
      <c r="ENY322" s="1"/>
      <c r="ENZ322" s="1"/>
      <c r="EOA322" s="1"/>
      <c r="EOB322" s="1"/>
      <c r="EOC322" s="1"/>
      <c r="EOD322" s="1"/>
      <c r="EOE322" s="1"/>
      <c r="EOF322" s="1"/>
      <c r="EOG322" s="1"/>
      <c r="EOH322" s="1"/>
      <c r="EOI322" s="1"/>
      <c r="EOJ322" s="1"/>
      <c r="EOK322" s="1"/>
      <c r="EOL322" s="1"/>
      <c r="EOM322" s="1"/>
      <c r="EON322" s="1"/>
      <c r="EOO322" s="1"/>
      <c r="EOP322" s="1"/>
      <c r="EOQ322" s="1"/>
      <c r="EOR322" s="1"/>
      <c r="EOS322" s="1"/>
      <c r="EOT322" s="1"/>
      <c r="EOU322" s="1"/>
      <c r="EOV322" s="1"/>
      <c r="EOW322" s="1"/>
      <c r="EOX322" s="1"/>
      <c r="EOY322" s="1"/>
      <c r="EOZ322" s="1"/>
      <c r="EPA322" s="1"/>
      <c r="EPB322" s="1"/>
      <c r="EPC322" s="1"/>
      <c r="EPD322" s="1"/>
      <c r="EPE322" s="1"/>
      <c r="EPF322" s="1"/>
      <c r="EPG322" s="1"/>
      <c r="EPH322" s="1"/>
      <c r="EPI322" s="1"/>
      <c r="EPJ322" s="1"/>
      <c r="EPK322" s="1"/>
      <c r="EPL322" s="1"/>
      <c r="EPM322" s="1"/>
      <c r="EPN322" s="1"/>
      <c r="EPO322" s="1"/>
      <c r="EPP322" s="1"/>
      <c r="EPQ322" s="1"/>
      <c r="EPR322" s="1"/>
      <c r="EPS322" s="1"/>
      <c r="EPT322" s="1"/>
      <c r="EPU322" s="1"/>
      <c r="EPV322" s="1"/>
      <c r="EPW322" s="1"/>
      <c r="EPX322" s="1"/>
      <c r="EPY322" s="1"/>
      <c r="EPZ322" s="1"/>
      <c r="EQA322" s="1"/>
      <c r="EQB322" s="1"/>
      <c r="EQC322" s="1"/>
      <c r="EQD322" s="1"/>
      <c r="EQE322" s="1"/>
      <c r="EQF322" s="1"/>
      <c r="EQG322" s="1"/>
      <c r="EQH322" s="1"/>
      <c r="EQI322" s="1"/>
      <c r="EQJ322" s="1"/>
      <c r="EQK322" s="1"/>
      <c r="EQL322" s="1"/>
      <c r="EQM322" s="1"/>
      <c r="EQN322" s="1"/>
      <c r="EQO322" s="1"/>
      <c r="EQP322" s="1"/>
      <c r="EQQ322" s="1"/>
      <c r="EQR322" s="1"/>
      <c r="EQS322" s="1"/>
      <c r="EQT322" s="1"/>
      <c r="EQU322" s="1"/>
      <c r="EQV322" s="1"/>
      <c r="EQW322" s="1"/>
      <c r="EQX322" s="1"/>
      <c r="EQY322" s="1"/>
      <c r="EQZ322" s="1"/>
      <c r="ERA322" s="1"/>
      <c r="ERB322" s="1"/>
      <c r="ERC322" s="1"/>
      <c r="ERD322" s="1"/>
      <c r="ERE322" s="1"/>
      <c r="ERF322" s="1"/>
      <c r="ERG322" s="1"/>
      <c r="ERH322" s="1"/>
      <c r="ERI322" s="1"/>
      <c r="ERJ322" s="1"/>
      <c r="ERK322" s="1"/>
      <c r="ERL322" s="1"/>
      <c r="ERM322" s="1"/>
      <c r="ERN322" s="1"/>
      <c r="ERO322" s="1"/>
      <c r="ERP322" s="1"/>
      <c r="ERQ322" s="1"/>
      <c r="ERR322" s="1"/>
      <c r="ERS322" s="1"/>
      <c r="ERT322" s="1"/>
      <c r="ERU322" s="1"/>
      <c r="ERV322" s="1"/>
      <c r="ERW322" s="1"/>
      <c r="ERX322" s="1"/>
      <c r="ERY322" s="1"/>
      <c r="ERZ322" s="1"/>
      <c r="ESA322" s="1"/>
      <c r="ESB322" s="1"/>
      <c r="ESC322" s="1"/>
      <c r="ESD322" s="1"/>
      <c r="ESE322" s="1"/>
      <c r="ESF322" s="1"/>
      <c r="ESG322" s="1"/>
      <c r="ESH322" s="1"/>
      <c r="ESI322" s="1"/>
      <c r="ESJ322" s="1"/>
      <c r="ESK322" s="1"/>
      <c r="ESL322" s="1"/>
      <c r="ESM322" s="1"/>
      <c r="ESN322" s="1"/>
      <c r="ESO322" s="1"/>
      <c r="ESP322" s="1"/>
      <c r="ESQ322" s="1"/>
      <c r="ESR322" s="1"/>
      <c r="ESS322" s="1"/>
      <c r="EST322" s="1"/>
      <c r="ESU322" s="1"/>
      <c r="ESV322" s="1"/>
      <c r="ESW322" s="1"/>
      <c r="ESX322" s="1"/>
      <c r="ESY322" s="1"/>
      <c r="ESZ322" s="1"/>
      <c r="ETA322" s="1"/>
      <c r="ETB322" s="1"/>
      <c r="ETC322" s="1"/>
      <c r="ETD322" s="1"/>
      <c r="ETE322" s="1"/>
      <c r="ETF322" s="1"/>
      <c r="ETG322" s="1"/>
      <c r="ETH322" s="1"/>
      <c r="ETI322" s="1"/>
      <c r="ETJ322" s="1"/>
      <c r="ETK322" s="1"/>
      <c r="ETL322" s="1"/>
      <c r="ETM322" s="1"/>
      <c r="ETN322" s="1"/>
      <c r="ETO322" s="1"/>
      <c r="ETP322" s="1"/>
      <c r="ETQ322" s="1"/>
      <c r="ETR322" s="1"/>
      <c r="ETS322" s="1"/>
      <c r="ETT322" s="1"/>
      <c r="ETU322" s="1"/>
      <c r="ETV322" s="1"/>
      <c r="ETW322" s="1"/>
      <c r="ETX322" s="1"/>
      <c r="ETY322" s="1"/>
      <c r="ETZ322" s="1"/>
      <c r="EUA322" s="1"/>
      <c r="EUB322" s="1"/>
      <c r="EUC322" s="1"/>
      <c r="EUD322" s="1"/>
      <c r="EUE322" s="1"/>
      <c r="EUF322" s="1"/>
      <c r="EUG322" s="1"/>
      <c r="EUH322" s="1"/>
      <c r="EUI322" s="1"/>
      <c r="EUJ322" s="1"/>
      <c r="EUK322" s="1"/>
      <c r="EUL322" s="1"/>
      <c r="EUM322" s="1"/>
      <c r="EUN322" s="1"/>
      <c r="EUO322" s="1"/>
      <c r="EUP322" s="1"/>
      <c r="EUQ322" s="1"/>
      <c r="EUR322" s="1"/>
      <c r="EUS322" s="1"/>
      <c r="EUT322" s="1"/>
      <c r="EUU322" s="1"/>
      <c r="EUV322" s="1"/>
      <c r="EUW322" s="1"/>
      <c r="EUX322" s="1"/>
      <c r="EUY322" s="1"/>
      <c r="EUZ322" s="1"/>
      <c r="EVA322" s="1"/>
      <c r="EVB322" s="1"/>
      <c r="EVC322" s="1"/>
      <c r="EVD322" s="1"/>
      <c r="EVE322" s="1"/>
      <c r="EVF322" s="1"/>
      <c r="EVG322" s="1"/>
      <c r="EVH322" s="1"/>
      <c r="EVI322" s="1"/>
      <c r="EVJ322" s="1"/>
      <c r="EVK322" s="1"/>
      <c r="EVL322" s="1"/>
      <c r="EVM322" s="1"/>
      <c r="EVN322" s="1"/>
      <c r="EVO322" s="1"/>
      <c r="EVP322" s="1"/>
      <c r="EVQ322" s="1"/>
      <c r="EVR322" s="1"/>
      <c r="EVS322" s="1"/>
      <c r="EVT322" s="1"/>
      <c r="EVU322" s="1"/>
      <c r="EVV322" s="1"/>
      <c r="EVW322" s="1"/>
      <c r="EVX322" s="1"/>
      <c r="EVY322" s="1"/>
      <c r="EVZ322" s="1"/>
      <c r="EWA322" s="1"/>
      <c r="EWB322" s="1"/>
      <c r="EWC322" s="1"/>
      <c r="EWD322" s="1"/>
      <c r="EWE322" s="1"/>
      <c r="EWF322" s="1"/>
      <c r="EWG322" s="1"/>
      <c r="EWH322" s="1"/>
      <c r="EWI322" s="1"/>
      <c r="EWJ322" s="1"/>
      <c r="EWK322" s="1"/>
      <c r="EWL322" s="1"/>
      <c r="EWM322" s="1"/>
      <c r="EWN322" s="1"/>
      <c r="EWO322" s="1"/>
      <c r="EWP322" s="1"/>
      <c r="EWQ322" s="1"/>
      <c r="EWR322" s="1"/>
      <c r="EWS322" s="1"/>
      <c r="EWT322" s="1"/>
      <c r="EWU322" s="1"/>
      <c r="EWV322" s="1"/>
      <c r="EWW322" s="1"/>
      <c r="EWX322" s="1"/>
      <c r="EWY322" s="1"/>
      <c r="EWZ322" s="1"/>
      <c r="EXA322" s="1"/>
      <c r="EXB322" s="1"/>
      <c r="EXC322" s="1"/>
      <c r="EXD322" s="1"/>
      <c r="EXE322" s="1"/>
      <c r="EXF322" s="1"/>
      <c r="EXG322" s="1"/>
      <c r="EXH322" s="1"/>
      <c r="EXI322" s="1"/>
      <c r="EXJ322" s="1"/>
      <c r="EXK322" s="1"/>
      <c r="EXL322" s="1"/>
      <c r="EXM322" s="1"/>
      <c r="EXN322" s="1"/>
      <c r="EXO322" s="1"/>
      <c r="EXP322" s="1"/>
      <c r="EXQ322" s="1"/>
      <c r="EXR322" s="1"/>
      <c r="EXS322" s="1"/>
      <c r="EXT322" s="1"/>
      <c r="EXU322" s="1"/>
      <c r="EXV322" s="1"/>
      <c r="EXW322" s="1"/>
      <c r="EXX322" s="1"/>
      <c r="EXY322" s="1"/>
      <c r="EXZ322" s="1"/>
      <c r="EYA322" s="1"/>
      <c r="EYB322" s="1"/>
      <c r="EYC322" s="1"/>
      <c r="EYD322" s="1"/>
      <c r="EYE322" s="1"/>
      <c r="EYF322" s="1"/>
      <c r="EYG322" s="1"/>
      <c r="EYH322" s="1"/>
      <c r="EYI322" s="1"/>
      <c r="EYJ322" s="1"/>
      <c r="EYK322" s="1"/>
      <c r="EYL322" s="1"/>
      <c r="EYM322" s="1"/>
      <c r="EYN322" s="1"/>
      <c r="EYO322" s="1"/>
      <c r="EYP322" s="1"/>
      <c r="EYQ322" s="1"/>
      <c r="EYR322" s="1"/>
      <c r="EYS322" s="1"/>
      <c r="EYT322" s="1"/>
      <c r="EYU322" s="1"/>
      <c r="EYV322" s="1"/>
      <c r="EYW322" s="1"/>
      <c r="EYX322" s="1"/>
      <c r="EYY322" s="1"/>
      <c r="EYZ322" s="1"/>
      <c r="EZA322" s="1"/>
      <c r="EZB322" s="1"/>
      <c r="EZC322" s="1"/>
      <c r="EZD322" s="1"/>
      <c r="EZE322" s="1"/>
      <c r="EZF322" s="1"/>
      <c r="EZG322" s="1"/>
      <c r="EZH322" s="1"/>
      <c r="EZI322" s="1"/>
      <c r="EZJ322" s="1"/>
      <c r="EZK322" s="1"/>
      <c r="EZL322" s="1"/>
      <c r="EZM322" s="1"/>
      <c r="EZN322" s="1"/>
      <c r="EZO322" s="1"/>
      <c r="EZP322" s="1"/>
      <c r="EZQ322" s="1"/>
      <c r="EZR322" s="1"/>
      <c r="EZS322" s="1"/>
      <c r="EZT322" s="1"/>
      <c r="EZU322" s="1"/>
      <c r="EZV322" s="1"/>
      <c r="EZW322" s="1"/>
      <c r="EZX322" s="1"/>
      <c r="EZY322" s="1"/>
      <c r="EZZ322" s="1"/>
      <c r="FAA322" s="1"/>
      <c r="FAB322" s="1"/>
      <c r="FAC322" s="1"/>
      <c r="FAD322" s="1"/>
      <c r="FAE322" s="1"/>
      <c r="FAF322" s="1"/>
      <c r="FAG322" s="1"/>
      <c r="FAH322" s="1"/>
      <c r="FAI322" s="1"/>
      <c r="FAJ322" s="1"/>
      <c r="FAK322" s="1"/>
      <c r="FAL322" s="1"/>
      <c r="FAM322" s="1"/>
      <c r="FAN322" s="1"/>
      <c r="FAO322" s="1"/>
      <c r="FAP322" s="1"/>
      <c r="FAQ322" s="1"/>
      <c r="FAR322" s="1"/>
      <c r="FAS322" s="1"/>
      <c r="FAT322" s="1"/>
      <c r="FAU322" s="1"/>
      <c r="FAV322" s="1"/>
      <c r="FAW322" s="1"/>
      <c r="FAX322" s="1"/>
      <c r="FAY322" s="1"/>
      <c r="FAZ322" s="1"/>
      <c r="FBA322" s="1"/>
      <c r="FBB322" s="1"/>
      <c r="FBC322" s="1"/>
      <c r="FBD322" s="1"/>
      <c r="FBE322" s="1"/>
      <c r="FBF322" s="1"/>
      <c r="FBG322" s="1"/>
      <c r="FBH322" s="1"/>
      <c r="FBI322" s="1"/>
      <c r="FBJ322" s="1"/>
      <c r="FBK322" s="1"/>
      <c r="FBL322" s="1"/>
      <c r="FBM322" s="1"/>
      <c r="FBN322" s="1"/>
      <c r="FBO322" s="1"/>
      <c r="FBP322" s="1"/>
      <c r="FBQ322" s="1"/>
      <c r="FBR322" s="1"/>
      <c r="FBS322" s="1"/>
      <c r="FBT322" s="1"/>
      <c r="FBU322" s="1"/>
      <c r="FBV322" s="1"/>
      <c r="FBW322" s="1"/>
      <c r="FBX322" s="1"/>
      <c r="FBY322" s="1"/>
      <c r="FBZ322" s="1"/>
      <c r="FCA322" s="1"/>
      <c r="FCB322" s="1"/>
      <c r="FCC322" s="1"/>
      <c r="FCD322" s="1"/>
      <c r="FCE322" s="1"/>
      <c r="FCF322" s="1"/>
      <c r="FCG322" s="1"/>
      <c r="FCH322" s="1"/>
      <c r="FCI322" s="1"/>
      <c r="FCJ322" s="1"/>
      <c r="FCK322" s="1"/>
      <c r="FCL322" s="1"/>
      <c r="FCM322" s="1"/>
      <c r="FCN322" s="1"/>
      <c r="FCO322" s="1"/>
      <c r="FCP322" s="1"/>
      <c r="FCQ322" s="1"/>
      <c r="FCR322" s="1"/>
      <c r="FCS322" s="1"/>
      <c r="FCT322" s="1"/>
      <c r="FCU322" s="1"/>
      <c r="FCV322" s="1"/>
      <c r="FCW322" s="1"/>
      <c r="FCX322" s="1"/>
      <c r="FCY322" s="1"/>
      <c r="FCZ322" s="1"/>
      <c r="FDA322" s="1"/>
      <c r="FDB322" s="1"/>
      <c r="FDC322" s="1"/>
      <c r="FDD322" s="1"/>
      <c r="FDE322" s="1"/>
      <c r="FDF322" s="1"/>
      <c r="FDG322" s="1"/>
      <c r="FDH322" s="1"/>
      <c r="FDI322" s="1"/>
      <c r="FDJ322" s="1"/>
      <c r="FDK322" s="1"/>
      <c r="FDL322" s="1"/>
      <c r="FDM322" s="1"/>
      <c r="FDN322" s="1"/>
      <c r="FDO322" s="1"/>
      <c r="FDP322" s="1"/>
      <c r="FDQ322" s="1"/>
      <c r="FDR322" s="1"/>
      <c r="FDS322" s="1"/>
      <c r="FDT322" s="1"/>
      <c r="FDU322" s="1"/>
      <c r="FDV322" s="1"/>
      <c r="FDW322" s="1"/>
      <c r="FDX322" s="1"/>
      <c r="FDY322" s="1"/>
      <c r="FDZ322" s="1"/>
      <c r="FEA322" s="1"/>
      <c r="FEB322" s="1"/>
      <c r="FEC322" s="1"/>
      <c r="FED322" s="1"/>
      <c r="FEE322" s="1"/>
      <c r="FEF322" s="1"/>
      <c r="FEG322" s="1"/>
      <c r="FEH322" s="1"/>
      <c r="FEI322" s="1"/>
      <c r="FEJ322" s="1"/>
      <c r="FEK322" s="1"/>
      <c r="FEL322" s="1"/>
      <c r="FEM322" s="1"/>
      <c r="FEN322" s="1"/>
      <c r="FEO322" s="1"/>
      <c r="FEP322" s="1"/>
      <c r="FEQ322" s="1"/>
      <c r="FER322" s="1"/>
      <c r="FES322" s="1"/>
      <c r="FET322" s="1"/>
      <c r="FEU322" s="1"/>
      <c r="FEV322" s="1"/>
      <c r="FEW322" s="1"/>
      <c r="FEX322" s="1"/>
      <c r="FEY322" s="1"/>
      <c r="FEZ322" s="1"/>
      <c r="FFA322" s="1"/>
      <c r="FFB322" s="1"/>
      <c r="FFC322" s="1"/>
      <c r="FFD322" s="1"/>
      <c r="FFE322" s="1"/>
      <c r="FFF322" s="1"/>
      <c r="FFG322" s="1"/>
      <c r="FFH322" s="1"/>
      <c r="FFI322" s="1"/>
      <c r="FFJ322" s="1"/>
      <c r="FFK322" s="1"/>
      <c r="FFL322" s="1"/>
      <c r="FFM322" s="1"/>
      <c r="FFN322" s="1"/>
      <c r="FFO322" s="1"/>
      <c r="FFP322" s="1"/>
      <c r="FFQ322" s="1"/>
      <c r="FFR322" s="1"/>
      <c r="FFS322" s="1"/>
      <c r="FFT322" s="1"/>
      <c r="FFU322" s="1"/>
      <c r="FFV322" s="1"/>
      <c r="FFW322" s="1"/>
      <c r="FFX322" s="1"/>
      <c r="FFY322" s="1"/>
      <c r="FFZ322" s="1"/>
      <c r="FGA322" s="1"/>
      <c r="FGB322" s="1"/>
      <c r="FGC322" s="1"/>
      <c r="FGD322" s="1"/>
      <c r="FGE322" s="1"/>
      <c r="FGF322" s="1"/>
      <c r="FGG322" s="1"/>
      <c r="FGH322" s="1"/>
      <c r="FGI322" s="1"/>
      <c r="FGJ322" s="1"/>
      <c r="FGK322" s="1"/>
      <c r="FGL322" s="1"/>
      <c r="FGM322" s="1"/>
      <c r="FGN322" s="1"/>
      <c r="FGO322" s="1"/>
      <c r="FGP322" s="1"/>
      <c r="FGQ322" s="1"/>
      <c r="FGR322" s="1"/>
      <c r="FGS322" s="1"/>
      <c r="FGT322" s="1"/>
      <c r="FGU322" s="1"/>
      <c r="FGV322" s="1"/>
      <c r="FGW322" s="1"/>
      <c r="FGX322" s="1"/>
      <c r="FGY322" s="1"/>
      <c r="FGZ322" s="1"/>
      <c r="FHA322" s="1"/>
      <c r="FHB322" s="1"/>
      <c r="FHC322" s="1"/>
      <c r="FHD322" s="1"/>
      <c r="FHE322" s="1"/>
      <c r="FHF322" s="1"/>
      <c r="FHG322" s="1"/>
      <c r="FHH322" s="1"/>
      <c r="FHI322" s="1"/>
      <c r="FHJ322" s="1"/>
      <c r="FHK322" s="1"/>
      <c r="FHL322" s="1"/>
      <c r="FHM322" s="1"/>
      <c r="FHN322" s="1"/>
      <c r="FHO322" s="1"/>
      <c r="FHP322" s="1"/>
      <c r="FHQ322" s="1"/>
      <c r="FHR322" s="1"/>
      <c r="FHS322" s="1"/>
      <c r="FHT322" s="1"/>
      <c r="FHU322" s="1"/>
      <c r="FHV322" s="1"/>
      <c r="FHW322" s="1"/>
      <c r="FHX322" s="1"/>
      <c r="FHY322" s="1"/>
      <c r="FHZ322" s="1"/>
      <c r="FIA322" s="1"/>
      <c r="FIB322" s="1"/>
      <c r="FIC322" s="1"/>
      <c r="FID322" s="1"/>
      <c r="FIE322" s="1"/>
      <c r="FIF322" s="1"/>
      <c r="FIG322" s="1"/>
      <c r="FIH322" s="1"/>
      <c r="FII322" s="1"/>
      <c r="FIJ322" s="1"/>
      <c r="FIK322" s="1"/>
      <c r="FIL322" s="1"/>
      <c r="FIM322" s="1"/>
      <c r="FIN322" s="1"/>
      <c r="FIO322" s="1"/>
      <c r="FIP322" s="1"/>
      <c r="FIQ322" s="1"/>
      <c r="FIR322" s="1"/>
      <c r="FIS322" s="1"/>
      <c r="FIT322" s="1"/>
      <c r="FIU322" s="1"/>
      <c r="FIV322" s="1"/>
      <c r="FIW322" s="1"/>
      <c r="FIX322" s="1"/>
      <c r="FIY322" s="1"/>
      <c r="FIZ322" s="1"/>
      <c r="FJA322" s="1"/>
      <c r="FJB322" s="1"/>
      <c r="FJC322" s="1"/>
      <c r="FJD322" s="1"/>
      <c r="FJE322" s="1"/>
      <c r="FJF322" s="1"/>
      <c r="FJG322" s="1"/>
      <c r="FJH322" s="1"/>
      <c r="FJI322" s="1"/>
      <c r="FJJ322" s="1"/>
      <c r="FJK322" s="1"/>
      <c r="FJL322" s="1"/>
      <c r="FJM322" s="1"/>
      <c r="FJN322" s="1"/>
      <c r="FJO322" s="1"/>
      <c r="FJP322" s="1"/>
      <c r="FJQ322" s="1"/>
      <c r="FJR322" s="1"/>
      <c r="FJS322" s="1"/>
      <c r="FJT322" s="1"/>
      <c r="FJU322" s="1"/>
      <c r="FJV322" s="1"/>
      <c r="FJW322" s="1"/>
      <c r="FJX322" s="1"/>
      <c r="FJY322" s="1"/>
      <c r="FJZ322" s="1"/>
      <c r="FKA322" s="1"/>
      <c r="FKB322" s="1"/>
      <c r="FKC322" s="1"/>
      <c r="FKD322" s="1"/>
      <c r="FKE322" s="1"/>
      <c r="FKF322" s="1"/>
      <c r="FKG322" s="1"/>
      <c r="FKH322" s="1"/>
      <c r="FKI322" s="1"/>
      <c r="FKJ322" s="1"/>
      <c r="FKK322" s="1"/>
      <c r="FKL322" s="1"/>
      <c r="FKM322" s="1"/>
      <c r="FKN322" s="1"/>
      <c r="FKO322" s="1"/>
      <c r="FKP322" s="1"/>
      <c r="FKQ322" s="1"/>
      <c r="FKR322" s="1"/>
      <c r="FKS322" s="1"/>
      <c r="FKT322" s="1"/>
      <c r="FKU322" s="1"/>
      <c r="FKV322" s="1"/>
      <c r="FKW322" s="1"/>
      <c r="FKX322" s="1"/>
      <c r="FKY322" s="1"/>
      <c r="FKZ322" s="1"/>
      <c r="FLA322" s="1"/>
      <c r="FLB322" s="1"/>
      <c r="FLC322" s="1"/>
      <c r="FLD322" s="1"/>
      <c r="FLE322" s="1"/>
      <c r="FLF322" s="1"/>
      <c r="FLG322" s="1"/>
      <c r="FLH322" s="1"/>
      <c r="FLI322" s="1"/>
      <c r="FLJ322" s="1"/>
      <c r="FLK322" s="1"/>
      <c r="FLL322" s="1"/>
      <c r="FLM322" s="1"/>
      <c r="FLN322" s="1"/>
      <c r="FLO322" s="1"/>
      <c r="FLP322" s="1"/>
      <c r="FLQ322" s="1"/>
      <c r="FLR322" s="1"/>
      <c r="FLS322" s="1"/>
      <c r="FLT322" s="1"/>
      <c r="FLU322" s="1"/>
      <c r="FLV322" s="1"/>
      <c r="FLW322" s="1"/>
      <c r="FLX322" s="1"/>
      <c r="FLY322" s="1"/>
      <c r="FLZ322" s="1"/>
      <c r="FMA322" s="1"/>
      <c r="FMB322" s="1"/>
      <c r="FMC322" s="1"/>
      <c r="FMD322" s="1"/>
      <c r="FME322" s="1"/>
      <c r="FMF322" s="1"/>
      <c r="FMG322" s="1"/>
      <c r="FMH322" s="1"/>
      <c r="FMI322" s="1"/>
      <c r="FMJ322" s="1"/>
      <c r="FMK322" s="1"/>
      <c r="FML322" s="1"/>
      <c r="FMM322" s="1"/>
      <c r="FMN322" s="1"/>
      <c r="FMO322" s="1"/>
      <c r="FMP322" s="1"/>
      <c r="FMQ322" s="1"/>
      <c r="FMR322" s="1"/>
      <c r="FMS322" s="1"/>
      <c r="FMT322" s="1"/>
      <c r="FMU322" s="1"/>
      <c r="FMV322" s="1"/>
      <c r="FMW322" s="1"/>
      <c r="FMX322" s="1"/>
      <c r="FMY322" s="1"/>
      <c r="FMZ322" s="1"/>
      <c r="FNA322" s="1"/>
      <c r="FNB322" s="1"/>
      <c r="FNC322" s="1"/>
      <c r="FND322" s="1"/>
      <c r="FNE322" s="1"/>
      <c r="FNF322" s="1"/>
      <c r="FNG322" s="1"/>
      <c r="FNH322" s="1"/>
      <c r="FNI322" s="1"/>
      <c r="FNJ322" s="1"/>
      <c r="FNK322" s="1"/>
      <c r="FNL322" s="1"/>
      <c r="FNM322" s="1"/>
      <c r="FNN322" s="1"/>
      <c r="FNO322" s="1"/>
      <c r="FNP322" s="1"/>
      <c r="FNQ322" s="1"/>
      <c r="FNR322" s="1"/>
      <c r="FNS322" s="1"/>
      <c r="FNT322" s="1"/>
      <c r="FNU322" s="1"/>
      <c r="FNV322" s="1"/>
      <c r="FNW322" s="1"/>
      <c r="FNX322" s="1"/>
      <c r="FNY322" s="1"/>
      <c r="FNZ322" s="1"/>
      <c r="FOA322" s="1"/>
      <c r="FOB322" s="1"/>
      <c r="FOC322" s="1"/>
      <c r="FOD322" s="1"/>
      <c r="FOE322" s="1"/>
      <c r="FOF322" s="1"/>
      <c r="FOG322" s="1"/>
      <c r="FOH322" s="1"/>
      <c r="FOI322" s="1"/>
      <c r="FOJ322" s="1"/>
      <c r="FOK322" s="1"/>
      <c r="FOL322" s="1"/>
      <c r="FOM322" s="1"/>
      <c r="FON322" s="1"/>
      <c r="FOO322" s="1"/>
      <c r="FOP322" s="1"/>
      <c r="FOQ322" s="1"/>
      <c r="FOR322" s="1"/>
      <c r="FOS322" s="1"/>
      <c r="FOT322" s="1"/>
      <c r="FOU322" s="1"/>
      <c r="FOV322" s="1"/>
      <c r="FOW322" s="1"/>
      <c r="FOX322" s="1"/>
      <c r="FOY322" s="1"/>
      <c r="FOZ322" s="1"/>
      <c r="FPA322" s="1"/>
      <c r="FPB322" s="1"/>
      <c r="FPC322" s="1"/>
      <c r="FPD322" s="1"/>
      <c r="FPE322" s="1"/>
      <c r="FPF322" s="1"/>
      <c r="FPG322" s="1"/>
      <c r="FPH322" s="1"/>
      <c r="FPI322" s="1"/>
      <c r="FPJ322" s="1"/>
      <c r="FPK322" s="1"/>
      <c r="FPL322" s="1"/>
      <c r="FPM322" s="1"/>
      <c r="FPN322" s="1"/>
      <c r="FPO322" s="1"/>
      <c r="FPP322" s="1"/>
      <c r="FPQ322" s="1"/>
      <c r="FPR322" s="1"/>
      <c r="FPS322" s="1"/>
      <c r="FPT322" s="1"/>
      <c r="FPU322" s="1"/>
      <c r="FPV322" s="1"/>
      <c r="FPW322" s="1"/>
      <c r="FPX322" s="1"/>
      <c r="FPY322" s="1"/>
      <c r="FPZ322" s="1"/>
      <c r="FQA322" s="1"/>
      <c r="FQB322" s="1"/>
      <c r="FQC322" s="1"/>
      <c r="FQD322" s="1"/>
      <c r="FQE322" s="1"/>
      <c r="FQF322" s="1"/>
      <c r="FQG322" s="1"/>
      <c r="FQH322" s="1"/>
      <c r="FQI322" s="1"/>
      <c r="FQJ322" s="1"/>
      <c r="FQK322" s="1"/>
      <c r="FQL322" s="1"/>
      <c r="FQM322" s="1"/>
      <c r="FQN322" s="1"/>
      <c r="FQO322" s="1"/>
      <c r="FQP322" s="1"/>
      <c r="FQQ322" s="1"/>
      <c r="FQR322" s="1"/>
      <c r="FQS322" s="1"/>
      <c r="FQT322" s="1"/>
      <c r="FQU322" s="1"/>
      <c r="FQV322" s="1"/>
      <c r="FQW322" s="1"/>
      <c r="FQX322" s="1"/>
      <c r="FQY322" s="1"/>
      <c r="FQZ322" s="1"/>
      <c r="FRA322" s="1"/>
      <c r="FRB322" s="1"/>
      <c r="FRC322" s="1"/>
      <c r="FRD322" s="1"/>
      <c r="FRE322" s="1"/>
      <c r="FRF322" s="1"/>
      <c r="FRG322" s="1"/>
      <c r="FRH322" s="1"/>
      <c r="FRI322" s="1"/>
      <c r="FRJ322" s="1"/>
      <c r="FRK322" s="1"/>
      <c r="FRL322" s="1"/>
      <c r="FRM322" s="1"/>
      <c r="FRN322" s="1"/>
      <c r="FRO322" s="1"/>
      <c r="FRP322" s="1"/>
      <c r="FRQ322" s="1"/>
      <c r="FRR322" s="1"/>
      <c r="FRS322" s="1"/>
      <c r="FRT322" s="1"/>
      <c r="FRU322" s="1"/>
      <c r="FRV322" s="1"/>
      <c r="FRW322" s="1"/>
      <c r="FRX322" s="1"/>
      <c r="FRY322" s="1"/>
      <c r="FRZ322" s="1"/>
      <c r="FSA322" s="1"/>
      <c r="FSB322" s="1"/>
      <c r="FSC322" s="1"/>
      <c r="FSD322" s="1"/>
      <c r="FSE322" s="1"/>
      <c r="FSF322" s="1"/>
      <c r="FSG322" s="1"/>
      <c r="FSH322" s="1"/>
      <c r="FSI322" s="1"/>
      <c r="FSJ322" s="1"/>
      <c r="FSK322" s="1"/>
      <c r="FSL322" s="1"/>
      <c r="FSM322" s="1"/>
      <c r="FSN322" s="1"/>
      <c r="FSO322" s="1"/>
      <c r="FSP322" s="1"/>
      <c r="FSQ322" s="1"/>
      <c r="FSR322" s="1"/>
      <c r="FSS322" s="1"/>
      <c r="FST322" s="1"/>
      <c r="FSU322" s="1"/>
      <c r="FSV322" s="1"/>
      <c r="FSW322" s="1"/>
      <c r="FSX322" s="1"/>
      <c r="FSY322" s="1"/>
      <c r="FSZ322" s="1"/>
      <c r="FTA322" s="1"/>
      <c r="FTB322" s="1"/>
      <c r="FTC322" s="1"/>
      <c r="FTD322" s="1"/>
      <c r="FTE322" s="1"/>
      <c r="FTF322" s="1"/>
      <c r="FTG322" s="1"/>
      <c r="FTH322" s="1"/>
      <c r="FTI322" s="1"/>
      <c r="FTJ322" s="1"/>
      <c r="FTK322" s="1"/>
      <c r="FTL322" s="1"/>
      <c r="FTM322" s="1"/>
      <c r="FTN322" s="1"/>
      <c r="FTO322" s="1"/>
      <c r="FTP322" s="1"/>
      <c r="FTQ322" s="1"/>
      <c r="FTR322" s="1"/>
      <c r="FTS322" s="1"/>
      <c r="FTT322" s="1"/>
      <c r="FTU322" s="1"/>
      <c r="FTV322" s="1"/>
      <c r="FTW322" s="1"/>
      <c r="FTX322" s="1"/>
      <c r="FTY322" s="1"/>
      <c r="FTZ322" s="1"/>
      <c r="FUA322" s="1"/>
      <c r="FUB322" s="1"/>
      <c r="FUC322" s="1"/>
      <c r="FUD322" s="1"/>
      <c r="FUE322" s="1"/>
      <c r="FUF322" s="1"/>
      <c r="FUG322" s="1"/>
      <c r="FUH322" s="1"/>
      <c r="FUI322" s="1"/>
      <c r="FUJ322" s="1"/>
      <c r="FUK322" s="1"/>
      <c r="FUL322" s="1"/>
      <c r="FUM322" s="1"/>
      <c r="FUN322" s="1"/>
      <c r="FUO322" s="1"/>
      <c r="FUP322" s="1"/>
      <c r="FUQ322" s="1"/>
      <c r="FUR322" s="1"/>
      <c r="FUS322" s="1"/>
      <c r="FUT322" s="1"/>
      <c r="FUU322" s="1"/>
      <c r="FUV322" s="1"/>
      <c r="FUW322" s="1"/>
      <c r="FUX322" s="1"/>
      <c r="FUY322" s="1"/>
      <c r="FUZ322" s="1"/>
      <c r="FVA322" s="1"/>
      <c r="FVB322" s="1"/>
      <c r="FVC322" s="1"/>
      <c r="FVD322" s="1"/>
      <c r="FVE322" s="1"/>
      <c r="FVF322" s="1"/>
      <c r="FVG322" s="1"/>
      <c r="FVH322" s="1"/>
      <c r="FVI322" s="1"/>
      <c r="FVJ322" s="1"/>
      <c r="FVK322" s="1"/>
      <c r="FVL322" s="1"/>
      <c r="FVM322" s="1"/>
      <c r="FVN322" s="1"/>
      <c r="FVO322" s="1"/>
      <c r="FVP322" s="1"/>
      <c r="FVQ322" s="1"/>
      <c r="FVR322" s="1"/>
      <c r="FVS322" s="1"/>
      <c r="FVT322" s="1"/>
      <c r="FVU322" s="1"/>
      <c r="FVV322" s="1"/>
      <c r="FVW322" s="1"/>
      <c r="FVX322" s="1"/>
      <c r="FVY322" s="1"/>
      <c r="FVZ322" s="1"/>
      <c r="FWA322" s="1"/>
      <c r="FWB322" s="1"/>
      <c r="FWC322" s="1"/>
      <c r="FWD322" s="1"/>
      <c r="FWE322" s="1"/>
      <c r="FWF322" s="1"/>
      <c r="FWG322" s="1"/>
      <c r="FWH322" s="1"/>
      <c r="FWI322" s="1"/>
      <c r="FWJ322" s="1"/>
      <c r="FWK322" s="1"/>
      <c r="FWL322" s="1"/>
      <c r="FWM322" s="1"/>
      <c r="FWN322" s="1"/>
      <c r="FWO322" s="1"/>
      <c r="FWP322" s="1"/>
      <c r="FWQ322" s="1"/>
      <c r="FWR322" s="1"/>
      <c r="FWS322" s="1"/>
      <c r="FWT322" s="1"/>
      <c r="FWU322" s="1"/>
      <c r="FWV322" s="1"/>
      <c r="FWW322" s="1"/>
      <c r="FWX322" s="1"/>
      <c r="FWY322" s="1"/>
      <c r="FWZ322" s="1"/>
      <c r="FXA322" s="1"/>
      <c r="FXB322" s="1"/>
      <c r="FXC322" s="1"/>
      <c r="FXD322" s="1"/>
      <c r="FXE322" s="1"/>
      <c r="FXF322" s="1"/>
      <c r="FXG322" s="1"/>
      <c r="FXH322" s="1"/>
      <c r="FXI322" s="1"/>
      <c r="FXJ322" s="1"/>
      <c r="FXK322" s="1"/>
      <c r="FXL322" s="1"/>
      <c r="FXM322" s="1"/>
      <c r="FXN322" s="1"/>
      <c r="FXO322" s="1"/>
      <c r="FXP322" s="1"/>
      <c r="FXQ322" s="1"/>
      <c r="FXR322" s="1"/>
      <c r="FXS322" s="1"/>
      <c r="FXT322" s="1"/>
      <c r="FXU322" s="1"/>
      <c r="FXV322" s="1"/>
      <c r="FXW322" s="1"/>
      <c r="FXX322" s="1"/>
      <c r="FXY322" s="1"/>
      <c r="FXZ322" s="1"/>
      <c r="FYA322" s="1"/>
      <c r="FYB322" s="1"/>
      <c r="FYC322" s="1"/>
      <c r="FYD322" s="1"/>
      <c r="FYE322" s="1"/>
      <c r="FYF322" s="1"/>
      <c r="FYG322" s="1"/>
      <c r="FYH322" s="1"/>
      <c r="FYI322" s="1"/>
      <c r="FYJ322" s="1"/>
      <c r="FYK322" s="1"/>
      <c r="FYL322" s="1"/>
      <c r="FYM322" s="1"/>
      <c r="FYN322" s="1"/>
      <c r="FYO322" s="1"/>
      <c r="FYP322" s="1"/>
      <c r="FYQ322" s="1"/>
      <c r="FYR322" s="1"/>
      <c r="FYS322" s="1"/>
      <c r="FYT322" s="1"/>
      <c r="FYU322" s="1"/>
      <c r="FYV322" s="1"/>
      <c r="FYW322" s="1"/>
      <c r="FYX322" s="1"/>
      <c r="FYY322" s="1"/>
      <c r="FYZ322" s="1"/>
      <c r="FZA322" s="1"/>
      <c r="FZB322" s="1"/>
      <c r="FZC322" s="1"/>
      <c r="FZD322" s="1"/>
      <c r="FZE322" s="1"/>
      <c r="FZF322" s="1"/>
      <c r="FZG322" s="1"/>
      <c r="FZH322" s="1"/>
      <c r="FZI322" s="1"/>
      <c r="FZJ322" s="1"/>
      <c r="FZK322" s="1"/>
      <c r="FZL322" s="1"/>
      <c r="FZM322" s="1"/>
      <c r="FZN322" s="1"/>
      <c r="FZO322" s="1"/>
      <c r="FZP322" s="1"/>
      <c r="FZQ322" s="1"/>
      <c r="FZR322" s="1"/>
      <c r="FZS322" s="1"/>
      <c r="FZT322" s="1"/>
      <c r="FZU322" s="1"/>
      <c r="FZV322" s="1"/>
      <c r="FZW322" s="1"/>
      <c r="FZX322" s="1"/>
      <c r="FZY322" s="1"/>
      <c r="FZZ322" s="1"/>
      <c r="GAA322" s="1"/>
      <c r="GAB322" s="1"/>
      <c r="GAC322" s="1"/>
      <c r="GAD322" s="1"/>
      <c r="GAE322" s="1"/>
      <c r="GAF322" s="1"/>
      <c r="GAG322" s="1"/>
      <c r="GAH322" s="1"/>
      <c r="GAI322" s="1"/>
      <c r="GAJ322" s="1"/>
      <c r="GAK322" s="1"/>
      <c r="GAL322" s="1"/>
      <c r="GAM322" s="1"/>
      <c r="GAN322" s="1"/>
      <c r="GAO322" s="1"/>
      <c r="GAP322" s="1"/>
      <c r="GAQ322" s="1"/>
      <c r="GAR322" s="1"/>
      <c r="GAS322" s="1"/>
      <c r="GAT322" s="1"/>
      <c r="GAU322" s="1"/>
      <c r="GAV322" s="1"/>
      <c r="GAW322" s="1"/>
      <c r="GAX322" s="1"/>
      <c r="GAY322" s="1"/>
      <c r="GAZ322" s="1"/>
      <c r="GBA322" s="1"/>
      <c r="GBB322" s="1"/>
      <c r="GBC322" s="1"/>
      <c r="GBD322" s="1"/>
      <c r="GBE322" s="1"/>
      <c r="GBF322" s="1"/>
      <c r="GBG322" s="1"/>
      <c r="GBH322" s="1"/>
      <c r="GBI322" s="1"/>
      <c r="GBJ322" s="1"/>
      <c r="GBK322" s="1"/>
      <c r="GBL322" s="1"/>
      <c r="GBM322" s="1"/>
      <c r="GBN322" s="1"/>
      <c r="GBO322" s="1"/>
      <c r="GBP322" s="1"/>
      <c r="GBQ322" s="1"/>
      <c r="GBR322" s="1"/>
      <c r="GBS322" s="1"/>
      <c r="GBT322" s="1"/>
      <c r="GBU322" s="1"/>
      <c r="GBV322" s="1"/>
      <c r="GBW322" s="1"/>
      <c r="GBX322" s="1"/>
      <c r="GBY322" s="1"/>
      <c r="GBZ322" s="1"/>
      <c r="GCA322" s="1"/>
      <c r="GCB322" s="1"/>
      <c r="GCC322" s="1"/>
      <c r="GCD322" s="1"/>
      <c r="GCE322" s="1"/>
      <c r="GCF322" s="1"/>
      <c r="GCG322" s="1"/>
      <c r="GCH322" s="1"/>
      <c r="GCI322" s="1"/>
      <c r="GCJ322" s="1"/>
      <c r="GCK322" s="1"/>
      <c r="GCL322" s="1"/>
      <c r="GCM322" s="1"/>
      <c r="GCN322" s="1"/>
      <c r="GCO322" s="1"/>
      <c r="GCP322" s="1"/>
      <c r="GCQ322" s="1"/>
      <c r="GCR322" s="1"/>
      <c r="GCS322" s="1"/>
      <c r="GCT322" s="1"/>
      <c r="GCU322" s="1"/>
      <c r="GCV322" s="1"/>
      <c r="GCW322" s="1"/>
      <c r="GCX322" s="1"/>
      <c r="GCY322" s="1"/>
      <c r="GCZ322" s="1"/>
      <c r="GDA322" s="1"/>
      <c r="GDB322" s="1"/>
      <c r="GDC322" s="1"/>
      <c r="GDD322" s="1"/>
      <c r="GDE322" s="1"/>
      <c r="GDF322" s="1"/>
      <c r="GDG322" s="1"/>
      <c r="GDH322" s="1"/>
      <c r="GDI322" s="1"/>
      <c r="GDJ322" s="1"/>
      <c r="GDK322" s="1"/>
      <c r="GDL322" s="1"/>
      <c r="GDM322" s="1"/>
      <c r="GDN322" s="1"/>
      <c r="GDO322" s="1"/>
      <c r="GDP322" s="1"/>
      <c r="GDQ322" s="1"/>
      <c r="GDR322" s="1"/>
      <c r="GDS322" s="1"/>
      <c r="GDT322" s="1"/>
      <c r="GDU322" s="1"/>
      <c r="GDV322" s="1"/>
      <c r="GDW322" s="1"/>
      <c r="GDX322" s="1"/>
      <c r="GDY322" s="1"/>
      <c r="GDZ322" s="1"/>
      <c r="GEA322" s="1"/>
      <c r="GEB322" s="1"/>
      <c r="GEC322" s="1"/>
      <c r="GED322" s="1"/>
      <c r="GEE322" s="1"/>
      <c r="GEF322" s="1"/>
      <c r="GEG322" s="1"/>
      <c r="GEH322" s="1"/>
      <c r="GEI322" s="1"/>
      <c r="GEJ322" s="1"/>
      <c r="GEK322" s="1"/>
      <c r="GEL322" s="1"/>
      <c r="GEM322" s="1"/>
      <c r="GEN322" s="1"/>
      <c r="GEO322" s="1"/>
      <c r="GEP322" s="1"/>
      <c r="GEQ322" s="1"/>
      <c r="GER322" s="1"/>
      <c r="GES322" s="1"/>
      <c r="GET322" s="1"/>
      <c r="GEU322" s="1"/>
      <c r="GEV322" s="1"/>
      <c r="GEW322" s="1"/>
      <c r="GEX322" s="1"/>
      <c r="GEY322" s="1"/>
      <c r="GEZ322" s="1"/>
      <c r="GFA322" s="1"/>
      <c r="GFB322" s="1"/>
      <c r="GFC322" s="1"/>
      <c r="GFD322" s="1"/>
      <c r="GFE322" s="1"/>
      <c r="GFF322" s="1"/>
      <c r="GFG322" s="1"/>
      <c r="GFH322" s="1"/>
      <c r="GFI322" s="1"/>
      <c r="GFJ322" s="1"/>
      <c r="GFK322" s="1"/>
      <c r="GFL322" s="1"/>
      <c r="GFM322" s="1"/>
      <c r="GFN322" s="1"/>
      <c r="GFO322" s="1"/>
      <c r="GFP322" s="1"/>
      <c r="GFQ322" s="1"/>
      <c r="GFR322" s="1"/>
      <c r="GFS322" s="1"/>
      <c r="GFT322" s="1"/>
      <c r="GFU322" s="1"/>
      <c r="GFV322" s="1"/>
      <c r="GFW322" s="1"/>
      <c r="GFX322" s="1"/>
      <c r="GFY322" s="1"/>
      <c r="GFZ322" s="1"/>
      <c r="GGA322" s="1"/>
      <c r="GGB322" s="1"/>
      <c r="GGC322" s="1"/>
      <c r="GGD322" s="1"/>
      <c r="GGE322" s="1"/>
      <c r="GGF322" s="1"/>
      <c r="GGG322" s="1"/>
      <c r="GGH322" s="1"/>
      <c r="GGI322" s="1"/>
      <c r="GGJ322" s="1"/>
      <c r="GGK322" s="1"/>
      <c r="GGL322" s="1"/>
      <c r="GGM322" s="1"/>
      <c r="GGN322" s="1"/>
      <c r="GGO322" s="1"/>
      <c r="GGP322" s="1"/>
      <c r="GGQ322" s="1"/>
      <c r="GGR322" s="1"/>
      <c r="GGS322" s="1"/>
      <c r="GGT322" s="1"/>
      <c r="GGU322" s="1"/>
      <c r="GGV322" s="1"/>
      <c r="GGW322" s="1"/>
      <c r="GGX322" s="1"/>
      <c r="GGY322" s="1"/>
      <c r="GGZ322" s="1"/>
      <c r="GHA322" s="1"/>
      <c r="GHB322" s="1"/>
      <c r="GHC322" s="1"/>
      <c r="GHD322" s="1"/>
      <c r="GHE322" s="1"/>
      <c r="GHF322" s="1"/>
      <c r="GHG322" s="1"/>
      <c r="GHH322" s="1"/>
      <c r="GHI322" s="1"/>
      <c r="GHJ322" s="1"/>
      <c r="GHK322" s="1"/>
      <c r="GHL322" s="1"/>
      <c r="GHM322" s="1"/>
      <c r="GHN322" s="1"/>
      <c r="GHO322" s="1"/>
      <c r="GHP322" s="1"/>
      <c r="GHQ322" s="1"/>
      <c r="GHR322" s="1"/>
      <c r="GHS322" s="1"/>
      <c r="GHT322" s="1"/>
      <c r="GHU322" s="1"/>
      <c r="GHV322" s="1"/>
      <c r="GHW322" s="1"/>
      <c r="GHX322" s="1"/>
      <c r="GHY322" s="1"/>
      <c r="GHZ322" s="1"/>
      <c r="GIA322" s="1"/>
      <c r="GIB322" s="1"/>
      <c r="GIC322" s="1"/>
      <c r="GID322" s="1"/>
      <c r="GIE322" s="1"/>
      <c r="GIF322" s="1"/>
      <c r="GIG322" s="1"/>
      <c r="GIH322" s="1"/>
      <c r="GII322" s="1"/>
      <c r="GIJ322" s="1"/>
      <c r="GIK322" s="1"/>
      <c r="GIL322" s="1"/>
      <c r="GIM322" s="1"/>
      <c r="GIN322" s="1"/>
      <c r="GIO322" s="1"/>
      <c r="GIP322" s="1"/>
      <c r="GIQ322" s="1"/>
      <c r="GIR322" s="1"/>
      <c r="GIS322" s="1"/>
      <c r="GIT322" s="1"/>
      <c r="GIU322" s="1"/>
      <c r="GIV322" s="1"/>
      <c r="GIW322" s="1"/>
      <c r="GIX322" s="1"/>
      <c r="GIY322" s="1"/>
      <c r="GIZ322" s="1"/>
      <c r="GJA322" s="1"/>
      <c r="GJB322" s="1"/>
      <c r="GJC322" s="1"/>
      <c r="GJD322" s="1"/>
      <c r="GJE322" s="1"/>
      <c r="GJF322" s="1"/>
      <c r="GJG322" s="1"/>
      <c r="GJH322" s="1"/>
      <c r="GJI322" s="1"/>
      <c r="GJJ322" s="1"/>
      <c r="GJK322" s="1"/>
      <c r="GJL322" s="1"/>
      <c r="GJM322" s="1"/>
      <c r="GJN322" s="1"/>
      <c r="GJO322" s="1"/>
      <c r="GJP322" s="1"/>
      <c r="GJQ322" s="1"/>
      <c r="GJR322" s="1"/>
      <c r="GJS322" s="1"/>
      <c r="GJT322" s="1"/>
      <c r="GJU322" s="1"/>
      <c r="GJV322" s="1"/>
      <c r="GJW322" s="1"/>
      <c r="GJX322" s="1"/>
      <c r="GJY322" s="1"/>
      <c r="GJZ322" s="1"/>
      <c r="GKA322" s="1"/>
      <c r="GKB322" s="1"/>
      <c r="GKC322" s="1"/>
      <c r="GKD322" s="1"/>
      <c r="GKE322" s="1"/>
      <c r="GKF322" s="1"/>
      <c r="GKG322" s="1"/>
      <c r="GKH322" s="1"/>
      <c r="GKI322" s="1"/>
      <c r="GKJ322" s="1"/>
      <c r="GKK322" s="1"/>
      <c r="GKL322" s="1"/>
      <c r="GKM322" s="1"/>
      <c r="GKN322" s="1"/>
      <c r="GKO322" s="1"/>
      <c r="GKP322" s="1"/>
      <c r="GKQ322" s="1"/>
      <c r="GKR322" s="1"/>
      <c r="GKS322" s="1"/>
      <c r="GKT322" s="1"/>
      <c r="GKU322" s="1"/>
      <c r="GKV322" s="1"/>
      <c r="GKW322" s="1"/>
      <c r="GKX322" s="1"/>
      <c r="GKY322" s="1"/>
      <c r="GKZ322" s="1"/>
      <c r="GLA322" s="1"/>
      <c r="GLB322" s="1"/>
      <c r="GLC322" s="1"/>
      <c r="GLD322" s="1"/>
      <c r="GLE322" s="1"/>
      <c r="GLF322" s="1"/>
      <c r="GLG322" s="1"/>
      <c r="GLH322" s="1"/>
      <c r="GLI322" s="1"/>
      <c r="GLJ322" s="1"/>
      <c r="GLK322" s="1"/>
      <c r="GLL322" s="1"/>
      <c r="GLM322" s="1"/>
      <c r="GLN322" s="1"/>
      <c r="GLO322" s="1"/>
      <c r="GLP322" s="1"/>
      <c r="GLQ322" s="1"/>
      <c r="GLR322" s="1"/>
      <c r="GLS322" s="1"/>
      <c r="GLT322" s="1"/>
      <c r="GLU322" s="1"/>
      <c r="GLV322" s="1"/>
      <c r="GLW322" s="1"/>
      <c r="GLX322" s="1"/>
      <c r="GLY322" s="1"/>
      <c r="GLZ322" s="1"/>
      <c r="GMA322" s="1"/>
      <c r="GMB322" s="1"/>
      <c r="GMC322" s="1"/>
      <c r="GMD322" s="1"/>
      <c r="GME322" s="1"/>
      <c r="GMF322" s="1"/>
      <c r="GMG322" s="1"/>
      <c r="GMH322" s="1"/>
      <c r="GMI322" s="1"/>
      <c r="GMJ322" s="1"/>
      <c r="GMK322" s="1"/>
      <c r="GML322" s="1"/>
      <c r="GMM322" s="1"/>
      <c r="GMN322" s="1"/>
      <c r="GMO322" s="1"/>
      <c r="GMP322" s="1"/>
      <c r="GMQ322" s="1"/>
      <c r="GMR322" s="1"/>
      <c r="GMS322" s="1"/>
      <c r="GMT322" s="1"/>
      <c r="GMU322" s="1"/>
      <c r="GMV322" s="1"/>
      <c r="GMW322" s="1"/>
      <c r="GMX322" s="1"/>
      <c r="GMY322" s="1"/>
      <c r="GMZ322" s="1"/>
      <c r="GNA322" s="1"/>
      <c r="GNB322" s="1"/>
      <c r="GNC322" s="1"/>
      <c r="GND322" s="1"/>
      <c r="GNE322" s="1"/>
      <c r="GNF322" s="1"/>
      <c r="GNG322" s="1"/>
      <c r="GNH322" s="1"/>
      <c r="GNI322" s="1"/>
      <c r="GNJ322" s="1"/>
      <c r="GNK322" s="1"/>
      <c r="GNL322" s="1"/>
      <c r="GNM322" s="1"/>
      <c r="GNN322" s="1"/>
      <c r="GNO322" s="1"/>
      <c r="GNP322" s="1"/>
      <c r="GNQ322" s="1"/>
      <c r="GNR322" s="1"/>
      <c r="GNS322" s="1"/>
      <c r="GNT322" s="1"/>
      <c r="GNU322" s="1"/>
      <c r="GNV322" s="1"/>
      <c r="GNW322" s="1"/>
      <c r="GNX322" s="1"/>
      <c r="GNY322" s="1"/>
      <c r="GNZ322" s="1"/>
      <c r="GOA322" s="1"/>
      <c r="GOB322" s="1"/>
      <c r="GOC322" s="1"/>
      <c r="GOD322" s="1"/>
      <c r="GOE322" s="1"/>
      <c r="GOF322" s="1"/>
      <c r="GOG322" s="1"/>
      <c r="GOH322" s="1"/>
      <c r="GOI322" s="1"/>
      <c r="GOJ322" s="1"/>
      <c r="GOK322" s="1"/>
      <c r="GOL322" s="1"/>
      <c r="GOM322" s="1"/>
      <c r="GON322" s="1"/>
      <c r="GOO322" s="1"/>
      <c r="GOP322" s="1"/>
      <c r="GOQ322" s="1"/>
      <c r="GOR322" s="1"/>
      <c r="GOS322" s="1"/>
      <c r="GOT322" s="1"/>
      <c r="GOU322" s="1"/>
      <c r="GOV322" s="1"/>
      <c r="GOW322" s="1"/>
      <c r="GOX322" s="1"/>
      <c r="GOY322" s="1"/>
      <c r="GOZ322" s="1"/>
      <c r="GPA322" s="1"/>
      <c r="GPB322" s="1"/>
      <c r="GPC322" s="1"/>
      <c r="GPD322" s="1"/>
      <c r="GPE322" s="1"/>
      <c r="GPF322" s="1"/>
      <c r="GPG322" s="1"/>
      <c r="GPH322" s="1"/>
      <c r="GPI322" s="1"/>
      <c r="GPJ322" s="1"/>
      <c r="GPK322" s="1"/>
      <c r="GPL322" s="1"/>
      <c r="GPM322" s="1"/>
      <c r="GPN322" s="1"/>
      <c r="GPO322" s="1"/>
      <c r="GPP322" s="1"/>
      <c r="GPQ322" s="1"/>
      <c r="GPR322" s="1"/>
      <c r="GPS322" s="1"/>
      <c r="GPT322" s="1"/>
      <c r="GPU322" s="1"/>
      <c r="GPV322" s="1"/>
      <c r="GPW322" s="1"/>
      <c r="GPX322" s="1"/>
      <c r="GPY322" s="1"/>
      <c r="GPZ322" s="1"/>
      <c r="GQA322" s="1"/>
      <c r="GQB322" s="1"/>
      <c r="GQC322" s="1"/>
      <c r="GQD322" s="1"/>
      <c r="GQE322" s="1"/>
      <c r="GQF322" s="1"/>
      <c r="GQG322" s="1"/>
      <c r="GQH322" s="1"/>
      <c r="GQI322" s="1"/>
      <c r="GQJ322" s="1"/>
      <c r="GQK322" s="1"/>
      <c r="GQL322" s="1"/>
      <c r="GQM322" s="1"/>
      <c r="GQN322" s="1"/>
      <c r="GQO322" s="1"/>
      <c r="GQP322" s="1"/>
      <c r="GQQ322" s="1"/>
      <c r="GQR322" s="1"/>
      <c r="GQS322" s="1"/>
      <c r="GQT322" s="1"/>
      <c r="GQU322" s="1"/>
      <c r="GQV322" s="1"/>
      <c r="GQW322" s="1"/>
      <c r="GQX322" s="1"/>
      <c r="GQY322" s="1"/>
      <c r="GQZ322" s="1"/>
      <c r="GRA322" s="1"/>
      <c r="GRB322" s="1"/>
      <c r="GRC322" s="1"/>
      <c r="GRD322" s="1"/>
      <c r="GRE322" s="1"/>
      <c r="GRF322" s="1"/>
      <c r="GRG322" s="1"/>
      <c r="GRH322" s="1"/>
      <c r="GRI322" s="1"/>
      <c r="GRJ322" s="1"/>
      <c r="GRK322" s="1"/>
      <c r="GRL322" s="1"/>
      <c r="GRM322" s="1"/>
      <c r="GRN322" s="1"/>
      <c r="GRO322" s="1"/>
      <c r="GRP322" s="1"/>
      <c r="GRQ322" s="1"/>
      <c r="GRR322" s="1"/>
      <c r="GRS322" s="1"/>
      <c r="GRT322" s="1"/>
      <c r="GRU322" s="1"/>
      <c r="GRV322" s="1"/>
      <c r="GRW322" s="1"/>
      <c r="GRX322" s="1"/>
      <c r="GRY322" s="1"/>
      <c r="GRZ322" s="1"/>
      <c r="GSA322" s="1"/>
      <c r="GSB322" s="1"/>
      <c r="GSC322" s="1"/>
      <c r="GSD322" s="1"/>
      <c r="GSE322" s="1"/>
      <c r="GSF322" s="1"/>
      <c r="GSG322" s="1"/>
      <c r="GSH322" s="1"/>
      <c r="GSI322" s="1"/>
      <c r="GSJ322" s="1"/>
      <c r="GSK322" s="1"/>
      <c r="GSL322" s="1"/>
      <c r="GSM322" s="1"/>
      <c r="GSN322" s="1"/>
      <c r="GSO322" s="1"/>
      <c r="GSP322" s="1"/>
      <c r="GSQ322" s="1"/>
      <c r="GSR322" s="1"/>
      <c r="GSS322" s="1"/>
      <c r="GST322" s="1"/>
      <c r="GSU322" s="1"/>
      <c r="GSV322" s="1"/>
      <c r="GSW322" s="1"/>
      <c r="GSX322" s="1"/>
      <c r="GSY322" s="1"/>
      <c r="GSZ322" s="1"/>
      <c r="GTA322" s="1"/>
      <c r="GTB322" s="1"/>
      <c r="GTC322" s="1"/>
      <c r="GTD322" s="1"/>
      <c r="GTE322" s="1"/>
      <c r="GTF322" s="1"/>
      <c r="GTG322" s="1"/>
      <c r="GTH322" s="1"/>
      <c r="GTI322" s="1"/>
      <c r="GTJ322" s="1"/>
      <c r="GTK322" s="1"/>
      <c r="GTL322" s="1"/>
      <c r="GTM322" s="1"/>
      <c r="GTN322" s="1"/>
      <c r="GTO322" s="1"/>
      <c r="GTP322" s="1"/>
      <c r="GTQ322" s="1"/>
      <c r="GTR322" s="1"/>
      <c r="GTS322" s="1"/>
      <c r="GTT322" s="1"/>
      <c r="GTU322" s="1"/>
      <c r="GTV322" s="1"/>
      <c r="GTW322" s="1"/>
      <c r="GTX322" s="1"/>
      <c r="GTY322" s="1"/>
      <c r="GTZ322" s="1"/>
      <c r="GUA322" s="1"/>
      <c r="GUB322" s="1"/>
      <c r="GUC322" s="1"/>
      <c r="GUD322" s="1"/>
      <c r="GUE322" s="1"/>
      <c r="GUF322" s="1"/>
      <c r="GUG322" s="1"/>
      <c r="GUH322" s="1"/>
      <c r="GUI322" s="1"/>
      <c r="GUJ322" s="1"/>
      <c r="GUK322" s="1"/>
      <c r="GUL322" s="1"/>
      <c r="GUM322" s="1"/>
      <c r="GUN322" s="1"/>
      <c r="GUO322" s="1"/>
      <c r="GUP322" s="1"/>
      <c r="GUQ322" s="1"/>
      <c r="GUR322" s="1"/>
      <c r="GUS322" s="1"/>
      <c r="GUT322" s="1"/>
      <c r="GUU322" s="1"/>
      <c r="GUV322" s="1"/>
      <c r="GUW322" s="1"/>
      <c r="GUX322" s="1"/>
      <c r="GUY322" s="1"/>
      <c r="GUZ322" s="1"/>
      <c r="GVA322" s="1"/>
      <c r="GVB322" s="1"/>
      <c r="GVC322" s="1"/>
      <c r="GVD322" s="1"/>
      <c r="GVE322" s="1"/>
      <c r="GVF322" s="1"/>
      <c r="GVG322" s="1"/>
      <c r="GVH322" s="1"/>
      <c r="GVI322" s="1"/>
      <c r="GVJ322" s="1"/>
      <c r="GVK322" s="1"/>
      <c r="GVL322" s="1"/>
      <c r="GVM322" s="1"/>
      <c r="GVN322" s="1"/>
      <c r="GVO322" s="1"/>
      <c r="GVP322" s="1"/>
      <c r="GVQ322" s="1"/>
      <c r="GVR322" s="1"/>
      <c r="GVS322" s="1"/>
      <c r="GVT322" s="1"/>
      <c r="GVU322" s="1"/>
      <c r="GVV322" s="1"/>
      <c r="GVW322" s="1"/>
      <c r="GVX322" s="1"/>
      <c r="GVY322" s="1"/>
      <c r="GVZ322" s="1"/>
      <c r="GWA322" s="1"/>
      <c r="GWB322" s="1"/>
      <c r="GWC322" s="1"/>
      <c r="GWD322" s="1"/>
      <c r="GWE322" s="1"/>
      <c r="GWF322" s="1"/>
      <c r="GWG322" s="1"/>
      <c r="GWH322" s="1"/>
      <c r="GWI322" s="1"/>
      <c r="GWJ322" s="1"/>
      <c r="GWK322" s="1"/>
      <c r="GWL322" s="1"/>
      <c r="GWM322" s="1"/>
      <c r="GWN322" s="1"/>
      <c r="GWO322" s="1"/>
      <c r="GWP322" s="1"/>
      <c r="GWQ322" s="1"/>
      <c r="GWR322" s="1"/>
      <c r="GWS322" s="1"/>
      <c r="GWT322" s="1"/>
      <c r="GWU322" s="1"/>
      <c r="GWV322" s="1"/>
      <c r="GWW322" s="1"/>
      <c r="GWX322" s="1"/>
      <c r="GWY322" s="1"/>
      <c r="GWZ322" s="1"/>
      <c r="GXA322" s="1"/>
      <c r="GXB322" s="1"/>
      <c r="GXC322" s="1"/>
      <c r="GXD322" s="1"/>
      <c r="GXE322" s="1"/>
      <c r="GXF322" s="1"/>
      <c r="GXG322" s="1"/>
      <c r="GXH322" s="1"/>
      <c r="GXI322" s="1"/>
      <c r="GXJ322" s="1"/>
      <c r="GXK322" s="1"/>
      <c r="GXL322" s="1"/>
      <c r="GXM322" s="1"/>
      <c r="GXN322" s="1"/>
      <c r="GXO322" s="1"/>
      <c r="GXP322" s="1"/>
      <c r="GXQ322" s="1"/>
      <c r="GXR322" s="1"/>
      <c r="GXS322" s="1"/>
      <c r="GXT322" s="1"/>
      <c r="GXU322" s="1"/>
      <c r="GXV322" s="1"/>
      <c r="GXW322" s="1"/>
      <c r="GXX322" s="1"/>
      <c r="GXY322" s="1"/>
      <c r="GXZ322" s="1"/>
      <c r="GYA322" s="1"/>
      <c r="GYB322" s="1"/>
      <c r="GYC322" s="1"/>
      <c r="GYD322" s="1"/>
      <c r="GYE322" s="1"/>
      <c r="GYF322" s="1"/>
      <c r="GYG322" s="1"/>
      <c r="GYH322" s="1"/>
      <c r="GYI322" s="1"/>
      <c r="GYJ322" s="1"/>
      <c r="GYK322" s="1"/>
      <c r="GYL322" s="1"/>
      <c r="GYM322" s="1"/>
      <c r="GYN322" s="1"/>
      <c r="GYO322" s="1"/>
      <c r="GYP322" s="1"/>
      <c r="GYQ322" s="1"/>
      <c r="GYR322" s="1"/>
      <c r="GYS322" s="1"/>
      <c r="GYT322" s="1"/>
      <c r="GYU322" s="1"/>
      <c r="GYV322" s="1"/>
      <c r="GYW322" s="1"/>
      <c r="GYX322" s="1"/>
      <c r="GYY322" s="1"/>
      <c r="GYZ322" s="1"/>
      <c r="GZA322" s="1"/>
      <c r="GZB322" s="1"/>
      <c r="GZC322" s="1"/>
      <c r="GZD322" s="1"/>
      <c r="GZE322" s="1"/>
      <c r="GZF322" s="1"/>
      <c r="GZG322" s="1"/>
      <c r="GZH322" s="1"/>
      <c r="GZI322" s="1"/>
      <c r="GZJ322" s="1"/>
      <c r="GZK322" s="1"/>
      <c r="GZL322" s="1"/>
      <c r="GZM322" s="1"/>
      <c r="GZN322" s="1"/>
      <c r="GZO322" s="1"/>
      <c r="GZP322" s="1"/>
      <c r="GZQ322" s="1"/>
      <c r="GZR322" s="1"/>
      <c r="GZS322" s="1"/>
      <c r="GZT322" s="1"/>
      <c r="GZU322" s="1"/>
      <c r="GZV322" s="1"/>
      <c r="GZW322" s="1"/>
      <c r="GZX322" s="1"/>
      <c r="GZY322" s="1"/>
      <c r="GZZ322" s="1"/>
      <c r="HAA322" s="1"/>
      <c r="HAB322" s="1"/>
      <c r="HAC322" s="1"/>
      <c r="HAD322" s="1"/>
      <c r="HAE322" s="1"/>
      <c r="HAF322" s="1"/>
      <c r="HAG322" s="1"/>
      <c r="HAH322" s="1"/>
      <c r="HAI322" s="1"/>
      <c r="HAJ322" s="1"/>
      <c r="HAK322" s="1"/>
      <c r="HAL322" s="1"/>
      <c r="HAM322" s="1"/>
      <c r="HAN322" s="1"/>
      <c r="HAO322" s="1"/>
      <c r="HAP322" s="1"/>
      <c r="HAQ322" s="1"/>
      <c r="HAR322" s="1"/>
      <c r="HAS322" s="1"/>
      <c r="HAT322" s="1"/>
      <c r="HAU322" s="1"/>
      <c r="HAV322" s="1"/>
      <c r="HAW322" s="1"/>
      <c r="HAX322" s="1"/>
      <c r="HAY322" s="1"/>
      <c r="HAZ322" s="1"/>
      <c r="HBA322" s="1"/>
      <c r="HBB322" s="1"/>
      <c r="HBC322" s="1"/>
      <c r="HBD322" s="1"/>
      <c r="HBE322" s="1"/>
      <c r="HBF322" s="1"/>
      <c r="HBG322" s="1"/>
      <c r="HBH322" s="1"/>
      <c r="HBI322" s="1"/>
      <c r="HBJ322" s="1"/>
      <c r="HBK322" s="1"/>
      <c r="HBL322" s="1"/>
      <c r="HBM322" s="1"/>
      <c r="HBN322" s="1"/>
      <c r="HBO322" s="1"/>
      <c r="HBP322" s="1"/>
      <c r="HBQ322" s="1"/>
      <c r="HBR322" s="1"/>
      <c r="HBS322" s="1"/>
      <c r="HBT322" s="1"/>
      <c r="HBU322" s="1"/>
      <c r="HBV322" s="1"/>
      <c r="HBW322" s="1"/>
      <c r="HBX322" s="1"/>
      <c r="HBY322" s="1"/>
      <c r="HBZ322" s="1"/>
      <c r="HCA322" s="1"/>
      <c r="HCB322" s="1"/>
      <c r="HCC322" s="1"/>
      <c r="HCD322" s="1"/>
      <c r="HCE322" s="1"/>
      <c r="HCF322" s="1"/>
      <c r="HCG322" s="1"/>
      <c r="HCH322" s="1"/>
      <c r="HCI322" s="1"/>
      <c r="HCJ322" s="1"/>
      <c r="HCK322" s="1"/>
      <c r="HCL322" s="1"/>
      <c r="HCM322" s="1"/>
      <c r="HCN322" s="1"/>
      <c r="HCO322" s="1"/>
      <c r="HCP322" s="1"/>
      <c r="HCQ322" s="1"/>
      <c r="HCR322" s="1"/>
      <c r="HCS322" s="1"/>
      <c r="HCT322" s="1"/>
      <c r="HCU322" s="1"/>
      <c r="HCV322" s="1"/>
      <c r="HCW322" s="1"/>
      <c r="HCX322" s="1"/>
      <c r="HCY322" s="1"/>
      <c r="HCZ322" s="1"/>
      <c r="HDA322" s="1"/>
      <c r="HDB322" s="1"/>
      <c r="HDC322" s="1"/>
      <c r="HDD322" s="1"/>
      <c r="HDE322" s="1"/>
      <c r="HDF322" s="1"/>
      <c r="HDG322" s="1"/>
      <c r="HDH322" s="1"/>
      <c r="HDI322" s="1"/>
      <c r="HDJ322" s="1"/>
      <c r="HDK322" s="1"/>
      <c r="HDL322" s="1"/>
      <c r="HDM322" s="1"/>
      <c r="HDN322" s="1"/>
      <c r="HDO322" s="1"/>
      <c r="HDP322" s="1"/>
      <c r="HDQ322" s="1"/>
      <c r="HDR322" s="1"/>
      <c r="HDS322" s="1"/>
      <c r="HDT322" s="1"/>
      <c r="HDU322" s="1"/>
      <c r="HDV322" s="1"/>
      <c r="HDW322" s="1"/>
      <c r="HDX322" s="1"/>
      <c r="HDY322" s="1"/>
      <c r="HDZ322" s="1"/>
      <c r="HEA322" s="1"/>
      <c r="HEB322" s="1"/>
      <c r="HEC322" s="1"/>
      <c r="HED322" s="1"/>
      <c r="HEE322" s="1"/>
      <c r="HEF322" s="1"/>
      <c r="HEG322" s="1"/>
      <c r="HEH322" s="1"/>
      <c r="HEI322" s="1"/>
      <c r="HEJ322" s="1"/>
      <c r="HEK322" s="1"/>
      <c r="HEL322" s="1"/>
      <c r="HEM322" s="1"/>
      <c r="HEN322" s="1"/>
      <c r="HEO322" s="1"/>
      <c r="HEP322" s="1"/>
      <c r="HEQ322" s="1"/>
      <c r="HER322" s="1"/>
      <c r="HES322" s="1"/>
      <c r="HET322" s="1"/>
      <c r="HEU322" s="1"/>
      <c r="HEV322" s="1"/>
      <c r="HEW322" s="1"/>
      <c r="HEX322" s="1"/>
      <c r="HEY322" s="1"/>
      <c r="HEZ322" s="1"/>
      <c r="HFA322" s="1"/>
      <c r="HFB322" s="1"/>
      <c r="HFC322" s="1"/>
      <c r="HFD322" s="1"/>
      <c r="HFE322" s="1"/>
      <c r="HFF322" s="1"/>
      <c r="HFG322" s="1"/>
      <c r="HFH322" s="1"/>
      <c r="HFI322" s="1"/>
      <c r="HFJ322" s="1"/>
      <c r="HFK322" s="1"/>
      <c r="HFL322" s="1"/>
      <c r="HFM322" s="1"/>
      <c r="HFN322" s="1"/>
      <c r="HFO322" s="1"/>
      <c r="HFP322" s="1"/>
      <c r="HFQ322" s="1"/>
      <c r="HFR322" s="1"/>
      <c r="HFS322" s="1"/>
      <c r="HFT322" s="1"/>
      <c r="HFU322" s="1"/>
      <c r="HFV322" s="1"/>
      <c r="HFW322" s="1"/>
      <c r="HFX322" s="1"/>
      <c r="HFY322" s="1"/>
      <c r="HFZ322" s="1"/>
      <c r="HGA322" s="1"/>
      <c r="HGB322" s="1"/>
      <c r="HGC322" s="1"/>
      <c r="HGD322" s="1"/>
      <c r="HGE322" s="1"/>
      <c r="HGF322" s="1"/>
      <c r="HGG322" s="1"/>
      <c r="HGH322" s="1"/>
      <c r="HGI322" s="1"/>
      <c r="HGJ322" s="1"/>
      <c r="HGK322" s="1"/>
      <c r="HGL322" s="1"/>
      <c r="HGM322" s="1"/>
      <c r="HGN322" s="1"/>
      <c r="HGO322" s="1"/>
      <c r="HGP322" s="1"/>
      <c r="HGQ322" s="1"/>
      <c r="HGR322" s="1"/>
      <c r="HGS322" s="1"/>
      <c r="HGT322" s="1"/>
      <c r="HGU322" s="1"/>
      <c r="HGV322" s="1"/>
      <c r="HGW322" s="1"/>
      <c r="HGX322" s="1"/>
      <c r="HGY322" s="1"/>
      <c r="HGZ322" s="1"/>
      <c r="HHA322" s="1"/>
      <c r="HHB322" s="1"/>
      <c r="HHC322" s="1"/>
      <c r="HHD322" s="1"/>
      <c r="HHE322" s="1"/>
      <c r="HHF322" s="1"/>
      <c r="HHG322" s="1"/>
      <c r="HHH322" s="1"/>
      <c r="HHI322" s="1"/>
      <c r="HHJ322" s="1"/>
      <c r="HHK322" s="1"/>
      <c r="HHL322" s="1"/>
      <c r="HHM322" s="1"/>
      <c r="HHN322" s="1"/>
      <c r="HHO322" s="1"/>
      <c r="HHP322" s="1"/>
      <c r="HHQ322" s="1"/>
      <c r="HHR322" s="1"/>
      <c r="HHS322" s="1"/>
      <c r="HHT322" s="1"/>
      <c r="HHU322" s="1"/>
      <c r="HHV322" s="1"/>
      <c r="HHW322" s="1"/>
      <c r="HHX322" s="1"/>
      <c r="HHY322" s="1"/>
      <c r="HHZ322" s="1"/>
      <c r="HIA322" s="1"/>
      <c r="HIB322" s="1"/>
      <c r="HIC322" s="1"/>
      <c r="HID322" s="1"/>
      <c r="HIE322" s="1"/>
      <c r="HIF322" s="1"/>
      <c r="HIG322" s="1"/>
      <c r="HIH322" s="1"/>
      <c r="HII322" s="1"/>
      <c r="HIJ322" s="1"/>
      <c r="HIK322" s="1"/>
      <c r="HIL322" s="1"/>
      <c r="HIM322" s="1"/>
      <c r="HIN322" s="1"/>
      <c r="HIO322" s="1"/>
      <c r="HIP322" s="1"/>
      <c r="HIQ322" s="1"/>
      <c r="HIR322" s="1"/>
      <c r="HIS322" s="1"/>
      <c r="HIT322" s="1"/>
      <c r="HIU322" s="1"/>
      <c r="HIV322" s="1"/>
      <c r="HIW322" s="1"/>
      <c r="HIX322" s="1"/>
      <c r="HIY322" s="1"/>
      <c r="HIZ322" s="1"/>
      <c r="HJA322" s="1"/>
      <c r="HJB322" s="1"/>
      <c r="HJC322" s="1"/>
      <c r="HJD322" s="1"/>
      <c r="HJE322" s="1"/>
      <c r="HJF322" s="1"/>
      <c r="HJG322" s="1"/>
      <c r="HJH322" s="1"/>
      <c r="HJI322" s="1"/>
      <c r="HJJ322" s="1"/>
      <c r="HJK322" s="1"/>
      <c r="HJL322" s="1"/>
      <c r="HJM322" s="1"/>
      <c r="HJN322" s="1"/>
      <c r="HJO322" s="1"/>
      <c r="HJP322" s="1"/>
      <c r="HJQ322" s="1"/>
      <c r="HJR322" s="1"/>
      <c r="HJS322" s="1"/>
      <c r="HJT322" s="1"/>
      <c r="HJU322" s="1"/>
      <c r="HJV322" s="1"/>
      <c r="HJW322" s="1"/>
      <c r="HJX322" s="1"/>
      <c r="HJY322" s="1"/>
      <c r="HJZ322" s="1"/>
      <c r="HKA322" s="1"/>
      <c r="HKB322" s="1"/>
      <c r="HKC322" s="1"/>
      <c r="HKD322" s="1"/>
      <c r="HKE322" s="1"/>
      <c r="HKF322" s="1"/>
      <c r="HKG322" s="1"/>
      <c r="HKH322" s="1"/>
      <c r="HKI322" s="1"/>
      <c r="HKJ322" s="1"/>
      <c r="HKK322" s="1"/>
      <c r="HKL322" s="1"/>
      <c r="HKM322" s="1"/>
      <c r="HKN322" s="1"/>
      <c r="HKO322" s="1"/>
      <c r="HKP322" s="1"/>
      <c r="HKQ322" s="1"/>
      <c r="HKR322" s="1"/>
      <c r="HKS322" s="1"/>
      <c r="HKT322" s="1"/>
      <c r="HKU322" s="1"/>
      <c r="HKV322" s="1"/>
      <c r="HKW322" s="1"/>
      <c r="HKX322" s="1"/>
      <c r="HKY322" s="1"/>
      <c r="HKZ322" s="1"/>
      <c r="HLA322" s="1"/>
      <c r="HLB322" s="1"/>
      <c r="HLC322" s="1"/>
      <c r="HLD322" s="1"/>
      <c r="HLE322" s="1"/>
      <c r="HLF322" s="1"/>
      <c r="HLG322" s="1"/>
      <c r="HLH322" s="1"/>
      <c r="HLI322" s="1"/>
      <c r="HLJ322" s="1"/>
      <c r="HLK322" s="1"/>
      <c r="HLL322" s="1"/>
      <c r="HLM322" s="1"/>
      <c r="HLN322" s="1"/>
      <c r="HLO322" s="1"/>
      <c r="HLP322" s="1"/>
      <c r="HLQ322" s="1"/>
      <c r="HLR322" s="1"/>
      <c r="HLS322" s="1"/>
      <c r="HLT322" s="1"/>
      <c r="HLU322" s="1"/>
      <c r="HLV322" s="1"/>
      <c r="HLW322" s="1"/>
      <c r="HLX322" s="1"/>
      <c r="HLY322" s="1"/>
      <c r="HLZ322" s="1"/>
      <c r="HMA322" s="1"/>
      <c r="HMB322" s="1"/>
      <c r="HMC322" s="1"/>
      <c r="HMD322" s="1"/>
      <c r="HME322" s="1"/>
      <c r="HMF322" s="1"/>
      <c r="HMG322" s="1"/>
      <c r="HMH322" s="1"/>
      <c r="HMI322" s="1"/>
      <c r="HMJ322" s="1"/>
      <c r="HMK322" s="1"/>
      <c r="HML322" s="1"/>
      <c r="HMM322" s="1"/>
      <c r="HMN322" s="1"/>
      <c r="HMO322" s="1"/>
      <c r="HMP322" s="1"/>
      <c r="HMQ322" s="1"/>
      <c r="HMR322" s="1"/>
      <c r="HMS322" s="1"/>
      <c r="HMT322" s="1"/>
      <c r="HMU322" s="1"/>
      <c r="HMV322" s="1"/>
      <c r="HMW322" s="1"/>
      <c r="HMX322" s="1"/>
      <c r="HMY322" s="1"/>
      <c r="HMZ322" s="1"/>
      <c r="HNA322" s="1"/>
      <c r="HNB322" s="1"/>
      <c r="HNC322" s="1"/>
      <c r="HND322" s="1"/>
      <c r="HNE322" s="1"/>
      <c r="HNF322" s="1"/>
      <c r="HNG322" s="1"/>
      <c r="HNH322" s="1"/>
      <c r="HNI322" s="1"/>
      <c r="HNJ322" s="1"/>
      <c r="HNK322" s="1"/>
      <c r="HNL322" s="1"/>
      <c r="HNM322" s="1"/>
      <c r="HNN322" s="1"/>
      <c r="HNO322" s="1"/>
      <c r="HNP322" s="1"/>
      <c r="HNQ322" s="1"/>
      <c r="HNR322" s="1"/>
      <c r="HNS322" s="1"/>
      <c r="HNT322" s="1"/>
      <c r="HNU322" s="1"/>
      <c r="HNV322" s="1"/>
      <c r="HNW322" s="1"/>
      <c r="HNX322" s="1"/>
      <c r="HNY322" s="1"/>
      <c r="HNZ322" s="1"/>
      <c r="HOA322" s="1"/>
      <c r="HOB322" s="1"/>
      <c r="HOC322" s="1"/>
      <c r="HOD322" s="1"/>
      <c r="HOE322" s="1"/>
      <c r="HOF322" s="1"/>
      <c r="HOG322" s="1"/>
      <c r="HOH322" s="1"/>
      <c r="HOI322" s="1"/>
      <c r="HOJ322" s="1"/>
      <c r="HOK322" s="1"/>
      <c r="HOL322" s="1"/>
      <c r="HOM322" s="1"/>
      <c r="HON322" s="1"/>
      <c r="HOO322" s="1"/>
      <c r="HOP322" s="1"/>
      <c r="HOQ322" s="1"/>
      <c r="HOR322" s="1"/>
      <c r="HOS322" s="1"/>
      <c r="HOT322" s="1"/>
      <c r="HOU322" s="1"/>
      <c r="HOV322" s="1"/>
      <c r="HOW322" s="1"/>
      <c r="HOX322" s="1"/>
      <c r="HOY322" s="1"/>
      <c r="HOZ322" s="1"/>
      <c r="HPA322" s="1"/>
      <c r="HPB322" s="1"/>
      <c r="HPC322" s="1"/>
      <c r="HPD322" s="1"/>
      <c r="HPE322" s="1"/>
      <c r="HPF322" s="1"/>
      <c r="HPG322" s="1"/>
      <c r="HPH322" s="1"/>
      <c r="HPI322" s="1"/>
      <c r="HPJ322" s="1"/>
      <c r="HPK322" s="1"/>
      <c r="HPL322" s="1"/>
      <c r="HPM322" s="1"/>
      <c r="HPN322" s="1"/>
      <c r="HPO322" s="1"/>
      <c r="HPP322" s="1"/>
      <c r="HPQ322" s="1"/>
      <c r="HPR322" s="1"/>
      <c r="HPS322" s="1"/>
      <c r="HPT322" s="1"/>
      <c r="HPU322" s="1"/>
      <c r="HPV322" s="1"/>
      <c r="HPW322" s="1"/>
      <c r="HPX322" s="1"/>
      <c r="HPY322" s="1"/>
      <c r="HPZ322" s="1"/>
      <c r="HQA322" s="1"/>
      <c r="HQB322" s="1"/>
      <c r="HQC322" s="1"/>
      <c r="HQD322" s="1"/>
      <c r="HQE322" s="1"/>
      <c r="HQF322" s="1"/>
      <c r="HQG322" s="1"/>
      <c r="HQH322" s="1"/>
      <c r="HQI322" s="1"/>
      <c r="HQJ322" s="1"/>
      <c r="HQK322" s="1"/>
      <c r="HQL322" s="1"/>
      <c r="HQM322" s="1"/>
      <c r="HQN322" s="1"/>
      <c r="HQO322" s="1"/>
      <c r="HQP322" s="1"/>
      <c r="HQQ322" s="1"/>
      <c r="HQR322" s="1"/>
      <c r="HQS322" s="1"/>
      <c r="HQT322" s="1"/>
      <c r="HQU322" s="1"/>
      <c r="HQV322" s="1"/>
      <c r="HQW322" s="1"/>
      <c r="HQX322" s="1"/>
      <c r="HQY322" s="1"/>
      <c r="HQZ322" s="1"/>
      <c r="HRA322" s="1"/>
      <c r="HRB322" s="1"/>
      <c r="HRC322" s="1"/>
      <c r="HRD322" s="1"/>
      <c r="HRE322" s="1"/>
      <c r="HRF322" s="1"/>
      <c r="HRG322" s="1"/>
      <c r="HRH322" s="1"/>
      <c r="HRI322" s="1"/>
      <c r="HRJ322" s="1"/>
      <c r="HRK322" s="1"/>
      <c r="HRL322" s="1"/>
      <c r="HRM322" s="1"/>
      <c r="HRN322" s="1"/>
      <c r="HRO322" s="1"/>
      <c r="HRP322" s="1"/>
      <c r="HRQ322" s="1"/>
      <c r="HRR322" s="1"/>
      <c r="HRS322" s="1"/>
      <c r="HRT322" s="1"/>
      <c r="HRU322" s="1"/>
      <c r="HRV322" s="1"/>
      <c r="HRW322" s="1"/>
      <c r="HRX322" s="1"/>
      <c r="HRY322" s="1"/>
      <c r="HRZ322" s="1"/>
      <c r="HSA322" s="1"/>
      <c r="HSB322" s="1"/>
      <c r="HSC322" s="1"/>
      <c r="HSD322" s="1"/>
      <c r="HSE322" s="1"/>
      <c r="HSF322" s="1"/>
      <c r="HSG322" s="1"/>
      <c r="HSH322" s="1"/>
      <c r="HSI322" s="1"/>
      <c r="HSJ322" s="1"/>
      <c r="HSK322" s="1"/>
      <c r="HSL322" s="1"/>
      <c r="HSM322" s="1"/>
      <c r="HSN322" s="1"/>
      <c r="HSO322" s="1"/>
      <c r="HSP322" s="1"/>
      <c r="HSQ322" s="1"/>
      <c r="HSR322" s="1"/>
      <c r="HSS322" s="1"/>
      <c r="HST322" s="1"/>
      <c r="HSU322" s="1"/>
      <c r="HSV322" s="1"/>
      <c r="HSW322" s="1"/>
      <c r="HSX322" s="1"/>
      <c r="HSY322" s="1"/>
      <c r="HSZ322" s="1"/>
      <c r="HTA322" s="1"/>
      <c r="HTB322" s="1"/>
      <c r="HTC322" s="1"/>
      <c r="HTD322" s="1"/>
      <c r="HTE322" s="1"/>
      <c r="HTF322" s="1"/>
      <c r="HTG322" s="1"/>
      <c r="HTH322" s="1"/>
      <c r="HTI322" s="1"/>
      <c r="HTJ322" s="1"/>
      <c r="HTK322" s="1"/>
      <c r="HTL322" s="1"/>
      <c r="HTM322" s="1"/>
      <c r="HTN322" s="1"/>
      <c r="HTO322" s="1"/>
      <c r="HTP322" s="1"/>
      <c r="HTQ322" s="1"/>
      <c r="HTR322" s="1"/>
      <c r="HTS322" s="1"/>
      <c r="HTT322" s="1"/>
      <c r="HTU322" s="1"/>
      <c r="HTV322" s="1"/>
      <c r="HTW322" s="1"/>
      <c r="HTX322" s="1"/>
      <c r="HTY322" s="1"/>
      <c r="HTZ322" s="1"/>
      <c r="HUA322" s="1"/>
      <c r="HUB322" s="1"/>
      <c r="HUC322" s="1"/>
      <c r="HUD322" s="1"/>
      <c r="HUE322" s="1"/>
      <c r="HUF322" s="1"/>
      <c r="HUG322" s="1"/>
      <c r="HUH322" s="1"/>
      <c r="HUI322" s="1"/>
      <c r="HUJ322" s="1"/>
      <c r="HUK322" s="1"/>
      <c r="HUL322" s="1"/>
      <c r="HUM322" s="1"/>
      <c r="HUN322" s="1"/>
      <c r="HUO322" s="1"/>
      <c r="HUP322" s="1"/>
      <c r="HUQ322" s="1"/>
      <c r="HUR322" s="1"/>
      <c r="HUS322" s="1"/>
      <c r="HUT322" s="1"/>
      <c r="HUU322" s="1"/>
      <c r="HUV322" s="1"/>
      <c r="HUW322" s="1"/>
      <c r="HUX322" s="1"/>
      <c r="HUY322" s="1"/>
      <c r="HUZ322" s="1"/>
      <c r="HVA322" s="1"/>
      <c r="HVB322" s="1"/>
      <c r="HVC322" s="1"/>
      <c r="HVD322" s="1"/>
      <c r="HVE322" s="1"/>
      <c r="HVF322" s="1"/>
      <c r="HVG322" s="1"/>
      <c r="HVH322" s="1"/>
      <c r="HVI322" s="1"/>
      <c r="HVJ322" s="1"/>
      <c r="HVK322" s="1"/>
      <c r="HVL322" s="1"/>
      <c r="HVM322" s="1"/>
      <c r="HVN322" s="1"/>
      <c r="HVO322" s="1"/>
      <c r="HVP322" s="1"/>
      <c r="HVQ322" s="1"/>
      <c r="HVR322" s="1"/>
      <c r="HVS322" s="1"/>
      <c r="HVT322" s="1"/>
      <c r="HVU322" s="1"/>
      <c r="HVV322" s="1"/>
      <c r="HVW322" s="1"/>
      <c r="HVX322" s="1"/>
      <c r="HVY322" s="1"/>
      <c r="HVZ322" s="1"/>
      <c r="HWA322" s="1"/>
      <c r="HWB322" s="1"/>
      <c r="HWC322" s="1"/>
      <c r="HWD322" s="1"/>
      <c r="HWE322" s="1"/>
      <c r="HWF322" s="1"/>
      <c r="HWG322" s="1"/>
      <c r="HWH322" s="1"/>
      <c r="HWI322" s="1"/>
      <c r="HWJ322" s="1"/>
      <c r="HWK322" s="1"/>
      <c r="HWL322" s="1"/>
      <c r="HWM322" s="1"/>
      <c r="HWN322" s="1"/>
      <c r="HWO322" s="1"/>
      <c r="HWP322" s="1"/>
      <c r="HWQ322" s="1"/>
      <c r="HWR322" s="1"/>
      <c r="HWS322" s="1"/>
      <c r="HWT322" s="1"/>
      <c r="HWU322" s="1"/>
      <c r="HWV322" s="1"/>
      <c r="HWW322" s="1"/>
      <c r="HWX322" s="1"/>
      <c r="HWY322" s="1"/>
      <c r="HWZ322" s="1"/>
      <c r="HXA322" s="1"/>
      <c r="HXB322" s="1"/>
      <c r="HXC322" s="1"/>
      <c r="HXD322" s="1"/>
      <c r="HXE322" s="1"/>
      <c r="HXF322" s="1"/>
      <c r="HXG322" s="1"/>
      <c r="HXH322" s="1"/>
      <c r="HXI322" s="1"/>
      <c r="HXJ322" s="1"/>
      <c r="HXK322" s="1"/>
      <c r="HXL322" s="1"/>
      <c r="HXM322" s="1"/>
      <c r="HXN322" s="1"/>
      <c r="HXO322" s="1"/>
      <c r="HXP322" s="1"/>
      <c r="HXQ322" s="1"/>
      <c r="HXR322" s="1"/>
      <c r="HXS322" s="1"/>
      <c r="HXT322" s="1"/>
      <c r="HXU322" s="1"/>
      <c r="HXV322" s="1"/>
      <c r="HXW322" s="1"/>
      <c r="HXX322" s="1"/>
      <c r="HXY322" s="1"/>
      <c r="HXZ322" s="1"/>
      <c r="HYA322" s="1"/>
      <c r="HYB322" s="1"/>
      <c r="HYC322" s="1"/>
      <c r="HYD322" s="1"/>
      <c r="HYE322" s="1"/>
      <c r="HYF322" s="1"/>
      <c r="HYG322" s="1"/>
      <c r="HYH322" s="1"/>
      <c r="HYI322" s="1"/>
      <c r="HYJ322" s="1"/>
      <c r="HYK322" s="1"/>
      <c r="HYL322" s="1"/>
      <c r="HYM322" s="1"/>
      <c r="HYN322" s="1"/>
      <c r="HYO322" s="1"/>
      <c r="HYP322" s="1"/>
      <c r="HYQ322" s="1"/>
      <c r="HYR322" s="1"/>
      <c r="HYS322" s="1"/>
      <c r="HYT322" s="1"/>
      <c r="HYU322" s="1"/>
      <c r="HYV322" s="1"/>
      <c r="HYW322" s="1"/>
      <c r="HYX322" s="1"/>
      <c r="HYY322" s="1"/>
      <c r="HYZ322" s="1"/>
      <c r="HZA322" s="1"/>
      <c r="HZB322" s="1"/>
      <c r="HZC322" s="1"/>
      <c r="HZD322" s="1"/>
      <c r="HZE322" s="1"/>
      <c r="HZF322" s="1"/>
      <c r="HZG322" s="1"/>
      <c r="HZH322" s="1"/>
      <c r="HZI322" s="1"/>
      <c r="HZJ322" s="1"/>
      <c r="HZK322" s="1"/>
      <c r="HZL322" s="1"/>
      <c r="HZM322" s="1"/>
      <c r="HZN322" s="1"/>
      <c r="HZO322" s="1"/>
      <c r="HZP322" s="1"/>
      <c r="HZQ322" s="1"/>
      <c r="HZR322" s="1"/>
      <c r="HZS322" s="1"/>
      <c r="HZT322" s="1"/>
      <c r="HZU322" s="1"/>
      <c r="HZV322" s="1"/>
      <c r="HZW322" s="1"/>
      <c r="HZX322" s="1"/>
      <c r="HZY322" s="1"/>
      <c r="HZZ322" s="1"/>
      <c r="IAA322" s="1"/>
      <c r="IAB322" s="1"/>
      <c r="IAC322" s="1"/>
      <c r="IAD322" s="1"/>
      <c r="IAE322" s="1"/>
      <c r="IAF322" s="1"/>
      <c r="IAG322" s="1"/>
      <c r="IAH322" s="1"/>
      <c r="IAI322" s="1"/>
      <c r="IAJ322" s="1"/>
      <c r="IAK322" s="1"/>
      <c r="IAL322" s="1"/>
      <c r="IAM322" s="1"/>
      <c r="IAN322" s="1"/>
      <c r="IAO322" s="1"/>
      <c r="IAP322" s="1"/>
      <c r="IAQ322" s="1"/>
      <c r="IAR322" s="1"/>
      <c r="IAS322" s="1"/>
      <c r="IAT322" s="1"/>
      <c r="IAU322" s="1"/>
      <c r="IAV322" s="1"/>
      <c r="IAW322" s="1"/>
      <c r="IAX322" s="1"/>
      <c r="IAY322" s="1"/>
      <c r="IAZ322" s="1"/>
      <c r="IBA322" s="1"/>
      <c r="IBB322" s="1"/>
      <c r="IBC322" s="1"/>
      <c r="IBD322" s="1"/>
      <c r="IBE322" s="1"/>
      <c r="IBF322" s="1"/>
      <c r="IBG322" s="1"/>
      <c r="IBH322" s="1"/>
      <c r="IBI322" s="1"/>
      <c r="IBJ322" s="1"/>
      <c r="IBK322" s="1"/>
      <c r="IBL322" s="1"/>
      <c r="IBM322" s="1"/>
      <c r="IBN322" s="1"/>
      <c r="IBO322" s="1"/>
      <c r="IBP322" s="1"/>
      <c r="IBQ322" s="1"/>
      <c r="IBR322" s="1"/>
      <c r="IBS322" s="1"/>
      <c r="IBT322" s="1"/>
      <c r="IBU322" s="1"/>
      <c r="IBV322" s="1"/>
      <c r="IBW322" s="1"/>
      <c r="IBX322" s="1"/>
      <c r="IBY322" s="1"/>
      <c r="IBZ322" s="1"/>
      <c r="ICA322" s="1"/>
      <c r="ICB322" s="1"/>
      <c r="ICC322" s="1"/>
      <c r="ICD322" s="1"/>
      <c r="ICE322" s="1"/>
      <c r="ICF322" s="1"/>
      <c r="ICG322" s="1"/>
      <c r="ICH322" s="1"/>
      <c r="ICI322" s="1"/>
      <c r="ICJ322" s="1"/>
      <c r="ICK322" s="1"/>
      <c r="ICL322" s="1"/>
      <c r="ICM322" s="1"/>
      <c r="ICN322" s="1"/>
      <c r="ICO322" s="1"/>
      <c r="ICP322" s="1"/>
      <c r="ICQ322" s="1"/>
      <c r="ICR322" s="1"/>
      <c r="ICS322" s="1"/>
      <c r="ICT322" s="1"/>
      <c r="ICU322" s="1"/>
      <c r="ICV322" s="1"/>
      <c r="ICW322" s="1"/>
      <c r="ICX322" s="1"/>
      <c r="ICY322" s="1"/>
      <c r="ICZ322" s="1"/>
      <c r="IDA322" s="1"/>
      <c r="IDB322" s="1"/>
      <c r="IDC322" s="1"/>
      <c r="IDD322" s="1"/>
      <c r="IDE322" s="1"/>
      <c r="IDF322" s="1"/>
      <c r="IDG322" s="1"/>
      <c r="IDH322" s="1"/>
      <c r="IDI322" s="1"/>
      <c r="IDJ322" s="1"/>
      <c r="IDK322" s="1"/>
      <c r="IDL322" s="1"/>
      <c r="IDM322" s="1"/>
      <c r="IDN322" s="1"/>
      <c r="IDO322" s="1"/>
      <c r="IDP322" s="1"/>
      <c r="IDQ322" s="1"/>
      <c r="IDR322" s="1"/>
      <c r="IDS322" s="1"/>
      <c r="IDT322" s="1"/>
      <c r="IDU322" s="1"/>
      <c r="IDV322" s="1"/>
      <c r="IDW322" s="1"/>
      <c r="IDX322" s="1"/>
      <c r="IDY322" s="1"/>
      <c r="IDZ322" s="1"/>
      <c r="IEA322" s="1"/>
      <c r="IEB322" s="1"/>
      <c r="IEC322" s="1"/>
      <c r="IED322" s="1"/>
      <c r="IEE322" s="1"/>
      <c r="IEF322" s="1"/>
      <c r="IEG322" s="1"/>
      <c r="IEH322" s="1"/>
      <c r="IEI322" s="1"/>
      <c r="IEJ322" s="1"/>
      <c r="IEK322" s="1"/>
      <c r="IEL322" s="1"/>
      <c r="IEM322" s="1"/>
      <c r="IEN322" s="1"/>
      <c r="IEO322" s="1"/>
      <c r="IEP322" s="1"/>
      <c r="IEQ322" s="1"/>
      <c r="IER322" s="1"/>
      <c r="IES322" s="1"/>
      <c r="IET322" s="1"/>
      <c r="IEU322" s="1"/>
      <c r="IEV322" s="1"/>
      <c r="IEW322" s="1"/>
      <c r="IEX322" s="1"/>
      <c r="IEY322" s="1"/>
      <c r="IEZ322" s="1"/>
      <c r="IFA322" s="1"/>
      <c r="IFB322" s="1"/>
      <c r="IFC322" s="1"/>
      <c r="IFD322" s="1"/>
      <c r="IFE322" s="1"/>
      <c r="IFF322" s="1"/>
      <c r="IFG322" s="1"/>
      <c r="IFH322" s="1"/>
      <c r="IFI322" s="1"/>
      <c r="IFJ322" s="1"/>
      <c r="IFK322" s="1"/>
      <c r="IFL322" s="1"/>
      <c r="IFM322" s="1"/>
      <c r="IFN322" s="1"/>
      <c r="IFO322" s="1"/>
      <c r="IFP322" s="1"/>
      <c r="IFQ322" s="1"/>
      <c r="IFR322" s="1"/>
      <c r="IFS322" s="1"/>
      <c r="IFT322" s="1"/>
      <c r="IFU322" s="1"/>
      <c r="IFV322" s="1"/>
      <c r="IFW322" s="1"/>
      <c r="IFX322" s="1"/>
      <c r="IFY322" s="1"/>
      <c r="IFZ322" s="1"/>
      <c r="IGA322" s="1"/>
      <c r="IGB322" s="1"/>
      <c r="IGC322" s="1"/>
      <c r="IGD322" s="1"/>
      <c r="IGE322" s="1"/>
      <c r="IGF322" s="1"/>
      <c r="IGG322" s="1"/>
      <c r="IGH322" s="1"/>
      <c r="IGI322" s="1"/>
      <c r="IGJ322" s="1"/>
      <c r="IGK322" s="1"/>
      <c r="IGL322" s="1"/>
      <c r="IGM322" s="1"/>
      <c r="IGN322" s="1"/>
      <c r="IGO322" s="1"/>
      <c r="IGP322" s="1"/>
      <c r="IGQ322" s="1"/>
      <c r="IGR322" s="1"/>
      <c r="IGS322" s="1"/>
      <c r="IGT322" s="1"/>
      <c r="IGU322" s="1"/>
      <c r="IGV322" s="1"/>
      <c r="IGW322" s="1"/>
      <c r="IGX322" s="1"/>
      <c r="IGY322" s="1"/>
      <c r="IGZ322" s="1"/>
      <c r="IHA322" s="1"/>
      <c r="IHB322" s="1"/>
      <c r="IHC322" s="1"/>
      <c r="IHD322" s="1"/>
      <c r="IHE322" s="1"/>
      <c r="IHF322" s="1"/>
      <c r="IHG322" s="1"/>
      <c r="IHH322" s="1"/>
      <c r="IHI322" s="1"/>
      <c r="IHJ322" s="1"/>
      <c r="IHK322" s="1"/>
      <c r="IHL322" s="1"/>
      <c r="IHM322" s="1"/>
      <c r="IHN322" s="1"/>
      <c r="IHO322" s="1"/>
      <c r="IHP322" s="1"/>
      <c r="IHQ322" s="1"/>
      <c r="IHR322" s="1"/>
      <c r="IHS322" s="1"/>
      <c r="IHT322" s="1"/>
      <c r="IHU322" s="1"/>
      <c r="IHV322" s="1"/>
      <c r="IHW322" s="1"/>
      <c r="IHX322" s="1"/>
      <c r="IHY322" s="1"/>
      <c r="IHZ322" s="1"/>
      <c r="IIA322" s="1"/>
      <c r="IIB322" s="1"/>
      <c r="IIC322" s="1"/>
      <c r="IID322" s="1"/>
      <c r="IIE322" s="1"/>
      <c r="IIF322" s="1"/>
      <c r="IIG322" s="1"/>
      <c r="IIH322" s="1"/>
      <c r="III322" s="1"/>
      <c r="IIJ322" s="1"/>
      <c r="IIK322" s="1"/>
      <c r="IIL322" s="1"/>
      <c r="IIM322" s="1"/>
      <c r="IIN322" s="1"/>
      <c r="IIO322" s="1"/>
      <c r="IIP322" s="1"/>
      <c r="IIQ322" s="1"/>
      <c r="IIR322" s="1"/>
      <c r="IIS322" s="1"/>
      <c r="IIT322" s="1"/>
      <c r="IIU322" s="1"/>
      <c r="IIV322" s="1"/>
      <c r="IIW322" s="1"/>
      <c r="IIX322" s="1"/>
      <c r="IIY322" s="1"/>
      <c r="IIZ322" s="1"/>
      <c r="IJA322" s="1"/>
      <c r="IJB322" s="1"/>
      <c r="IJC322" s="1"/>
      <c r="IJD322" s="1"/>
      <c r="IJE322" s="1"/>
      <c r="IJF322" s="1"/>
      <c r="IJG322" s="1"/>
      <c r="IJH322" s="1"/>
      <c r="IJI322" s="1"/>
      <c r="IJJ322" s="1"/>
      <c r="IJK322" s="1"/>
      <c r="IJL322" s="1"/>
      <c r="IJM322" s="1"/>
      <c r="IJN322" s="1"/>
      <c r="IJO322" s="1"/>
      <c r="IJP322" s="1"/>
      <c r="IJQ322" s="1"/>
      <c r="IJR322" s="1"/>
      <c r="IJS322" s="1"/>
      <c r="IJT322" s="1"/>
      <c r="IJU322" s="1"/>
      <c r="IJV322" s="1"/>
      <c r="IJW322" s="1"/>
      <c r="IJX322" s="1"/>
      <c r="IJY322" s="1"/>
      <c r="IJZ322" s="1"/>
      <c r="IKA322" s="1"/>
      <c r="IKB322" s="1"/>
      <c r="IKC322" s="1"/>
      <c r="IKD322" s="1"/>
      <c r="IKE322" s="1"/>
      <c r="IKF322" s="1"/>
      <c r="IKG322" s="1"/>
      <c r="IKH322" s="1"/>
      <c r="IKI322" s="1"/>
      <c r="IKJ322" s="1"/>
      <c r="IKK322" s="1"/>
      <c r="IKL322" s="1"/>
      <c r="IKM322" s="1"/>
      <c r="IKN322" s="1"/>
      <c r="IKO322" s="1"/>
      <c r="IKP322" s="1"/>
      <c r="IKQ322" s="1"/>
      <c r="IKR322" s="1"/>
      <c r="IKS322" s="1"/>
      <c r="IKT322" s="1"/>
      <c r="IKU322" s="1"/>
      <c r="IKV322" s="1"/>
      <c r="IKW322" s="1"/>
      <c r="IKX322" s="1"/>
      <c r="IKY322" s="1"/>
      <c r="IKZ322" s="1"/>
      <c r="ILA322" s="1"/>
      <c r="ILB322" s="1"/>
      <c r="ILC322" s="1"/>
      <c r="ILD322" s="1"/>
      <c r="ILE322" s="1"/>
      <c r="ILF322" s="1"/>
      <c r="ILG322" s="1"/>
      <c r="ILH322" s="1"/>
      <c r="ILI322" s="1"/>
      <c r="ILJ322" s="1"/>
      <c r="ILK322" s="1"/>
      <c r="ILL322" s="1"/>
      <c r="ILM322" s="1"/>
      <c r="ILN322" s="1"/>
      <c r="ILO322" s="1"/>
      <c r="ILP322" s="1"/>
      <c r="ILQ322" s="1"/>
      <c r="ILR322" s="1"/>
      <c r="ILS322" s="1"/>
      <c r="ILT322" s="1"/>
      <c r="ILU322" s="1"/>
      <c r="ILV322" s="1"/>
      <c r="ILW322" s="1"/>
      <c r="ILX322" s="1"/>
      <c r="ILY322" s="1"/>
      <c r="ILZ322" s="1"/>
      <c r="IMA322" s="1"/>
      <c r="IMB322" s="1"/>
      <c r="IMC322" s="1"/>
      <c r="IMD322" s="1"/>
      <c r="IME322" s="1"/>
      <c r="IMF322" s="1"/>
      <c r="IMG322" s="1"/>
      <c r="IMH322" s="1"/>
      <c r="IMI322" s="1"/>
      <c r="IMJ322" s="1"/>
      <c r="IMK322" s="1"/>
      <c r="IML322" s="1"/>
      <c r="IMM322" s="1"/>
      <c r="IMN322" s="1"/>
      <c r="IMO322" s="1"/>
      <c r="IMP322" s="1"/>
      <c r="IMQ322" s="1"/>
      <c r="IMR322" s="1"/>
      <c r="IMS322" s="1"/>
      <c r="IMT322" s="1"/>
      <c r="IMU322" s="1"/>
      <c r="IMV322" s="1"/>
      <c r="IMW322" s="1"/>
      <c r="IMX322" s="1"/>
      <c r="IMY322" s="1"/>
      <c r="IMZ322" s="1"/>
      <c r="INA322" s="1"/>
      <c r="INB322" s="1"/>
      <c r="INC322" s="1"/>
      <c r="IND322" s="1"/>
      <c r="INE322" s="1"/>
      <c r="INF322" s="1"/>
      <c r="ING322" s="1"/>
      <c r="INH322" s="1"/>
      <c r="INI322" s="1"/>
      <c r="INJ322" s="1"/>
      <c r="INK322" s="1"/>
      <c r="INL322" s="1"/>
      <c r="INM322" s="1"/>
      <c r="INN322" s="1"/>
      <c r="INO322" s="1"/>
      <c r="INP322" s="1"/>
      <c r="INQ322" s="1"/>
      <c r="INR322" s="1"/>
      <c r="INS322" s="1"/>
      <c r="INT322" s="1"/>
      <c r="INU322" s="1"/>
      <c r="INV322" s="1"/>
      <c r="INW322" s="1"/>
      <c r="INX322" s="1"/>
      <c r="INY322" s="1"/>
      <c r="INZ322" s="1"/>
      <c r="IOA322" s="1"/>
      <c r="IOB322" s="1"/>
      <c r="IOC322" s="1"/>
      <c r="IOD322" s="1"/>
      <c r="IOE322" s="1"/>
      <c r="IOF322" s="1"/>
      <c r="IOG322" s="1"/>
      <c r="IOH322" s="1"/>
      <c r="IOI322" s="1"/>
      <c r="IOJ322" s="1"/>
      <c r="IOK322" s="1"/>
      <c r="IOL322" s="1"/>
      <c r="IOM322" s="1"/>
      <c r="ION322" s="1"/>
      <c r="IOO322" s="1"/>
      <c r="IOP322" s="1"/>
      <c r="IOQ322" s="1"/>
      <c r="IOR322" s="1"/>
      <c r="IOS322" s="1"/>
      <c r="IOT322" s="1"/>
      <c r="IOU322" s="1"/>
      <c r="IOV322" s="1"/>
      <c r="IOW322" s="1"/>
      <c r="IOX322" s="1"/>
      <c r="IOY322" s="1"/>
      <c r="IOZ322" s="1"/>
      <c r="IPA322" s="1"/>
      <c r="IPB322" s="1"/>
      <c r="IPC322" s="1"/>
      <c r="IPD322" s="1"/>
      <c r="IPE322" s="1"/>
      <c r="IPF322" s="1"/>
      <c r="IPG322" s="1"/>
      <c r="IPH322" s="1"/>
      <c r="IPI322" s="1"/>
      <c r="IPJ322" s="1"/>
      <c r="IPK322" s="1"/>
      <c r="IPL322" s="1"/>
      <c r="IPM322" s="1"/>
      <c r="IPN322" s="1"/>
      <c r="IPO322" s="1"/>
      <c r="IPP322" s="1"/>
      <c r="IPQ322" s="1"/>
      <c r="IPR322" s="1"/>
      <c r="IPS322" s="1"/>
      <c r="IPT322" s="1"/>
      <c r="IPU322" s="1"/>
      <c r="IPV322" s="1"/>
      <c r="IPW322" s="1"/>
      <c r="IPX322" s="1"/>
      <c r="IPY322" s="1"/>
      <c r="IPZ322" s="1"/>
      <c r="IQA322" s="1"/>
      <c r="IQB322" s="1"/>
      <c r="IQC322" s="1"/>
      <c r="IQD322" s="1"/>
      <c r="IQE322" s="1"/>
      <c r="IQF322" s="1"/>
      <c r="IQG322" s="1"/>
      <c r="IQH322" s="1"/>
      <c r="IQI322" s="1"/>
      <c r="IQJ322" s="1"/>
      <c r="IQK322" s="1"/>
      <c r="IQL322" s="1"/>
      <c r="IQM322" s="1"/>
      <c r="IQN322" s="1"/>
      <c r="IQO322" s="1"/>
      <c r="IQP322" s="1"/>
      <c r="IQQ322" s="1"/>
      <c r="IQR322" s="1"/>
      <c r="IQS322" s="1"/>
      <c r="IQT322" s="1"/>
      <c r="IQU322" s="1"/>
      <c r="IQV322" s="1"/>
      <c r="IQW322" s="1"/>
      <c r="IQX322" s="1"/>
      <c r="IQY322" s="1"/>
      <c r="IQZ322" s="1"/>
      <c r="IRA322" s="1"/>
      <c r="IRB322" s="1"/>
      <c r="IRC322" s="1"/>
      <c r="IRD322" s="1"/>
      <c r="IRE322" s="1"/>
      <c r="IRF322" s="1"/>
      <c r="IRG322" s="1"/>
      <c r="IRH322" s="1"/>
      <c r="IRI322" s="1"/>
      <c r="IRJ322" s="1"/>
      <c r="IRK322" s="1"/>
      <c r="IRL322" s="1"/>
      <c r="IRM322" s="1"/>
      <c r="IRN322" s="1"/>
      <c r="IRO322" s="1"/>
      <c r="IRP322" s="1"/>
      <c r="IRQ322" s="1"/>
      <c r="IRR322" s="1"/>
      <c r="IRS322" s="1"/>
      <c r="IRT322" s="1"/>
      <c r="IRU322" s="1"/>
      <c r="IRV322" s="1"/>
      <c r="IRW322" s="1"/>
      <c r="IRX322" s="1"/>
      <c r="IRY322" s="1"/>
      <c r="IRZ322" s="1"/>
      <c r="ISA322" s="1"/>
      <c r="ISB322" s="1"/>
      <c r="ISC322" s="1"/>
      <c r="ISD322" s="1"/>
      <c r="ISE322" s="1"/>
      <c r="ISF322" s="1"/>
      <c r="ISG322" s="1"/>
      <c r="ISH322" s="1"/>
      <c r="ISI322" s="1"/>
      <c r="ISJ322" s="1"/>
      <c r="ISK322" s="1"/>
      <c r="ISL322" s="1"/>
      <c r="ISM322" s="1"/>
      <c r="ISN322" s="1"/>
      <c r="ISO322" s="1"/>
      <c r="ISP322" s="1"/>
      <c r="ISQ322" s="1"/>
      <c r="ISR322" s="1"/>
      <c r="ISS322" s="1"/>
      <c r="IST322" s="1"/>
      <c r="ISU322" s="1"/>
      <c r="ISV322" s="1"/>
      <c r="ISW322" s="1"/>
      <c r="ISX322" s="1"/>
      <c r="ISY322" s="1"/>
      <c r="ISZ322" s="1"/>
      <c r="ITA322" s="1"/>
      <c r="ITB322" s="1"/>
      <c r="ITC322" s="1"/>
      <c r="ITD322" s="1"/>
      <c r="ITE322" s="1"/>
      <c r="ITF322" s="1"/>
      <c r="ITG322" s="1"/>
      <c r="ITH322" s="1"/>
      <c r="ITI322" s="1"/>
      <c r="ITJ322" s="1"/>
      <c r="ITK322" s="1"/>
      <c r="ITL322" s="1"/>
      <c r="ITM322" s="1"/>
      <c r="ITN322" s="1"/>
      <c r="ITO322" s="1"/>
      <c r="ITP322" s="1"/>
      <c r="ITQ322" s="1"/>
      <c r="ITR322" s="1"/>
      <c r="ITS322" s="1"/>
      <c r="ITT322" s="1"/>
      <c r="ITU322" s="1"/>
      <c r="ITV322" s="1"/>
      <c r="ITW322" s="1"/>
      <c r="ITX322" s="1"/>
      <c r="ITY322" s="1"/>
      <c r="ITZ322" s="1"/>
      <c r="IUA322" s="1"/>
      <c r="IUB322" s="1"/>
      <c r="IUC322" s="1"/>
      <c r="IUD322" s="1"/>
      <c r="IUE322" s="1"/>
      <c r="IUF322" s="1"/>
      <c r="IUG322" s="1"/>
      <c r="IUH322" s="1"/>
      <c r="IUI322" s="1"/>
      <c r="IUJ322" s="1"/>
      <c r="IUK322" s="1"/>
      <c r="IUL322" s="1"/>
      <c r="IUM322" s="1"/>
      <c r="IUN322" s="1"/>
      <c r="IUO322" s="1"/>
      <c r="IUP322" s="1"/>
      <c r="IUQ322" s="1"/>
      <c r="IUR322" s="1"/>
      <c r="IUS322" s="1"/>
      <c r="IUT322" s="1"/>
      <c r="IUU322" s="1"/>
      <c r="IUV322" s="1"/>
      <c r="IUW322" s="1"/>
      <c r="IUX322" s="1"/>
      <c r="IUY322" s="1"/>
      <c r="IUZ322" s="1"/>
      <c r="IVA322" s="1"/>
      <c r="IVB322" s="1"/>
      <c r="IVC322" s="1"/>
      <c r="IVD322" s="1"/>
      <c r="IVE322" s="1"/>
      <c r="IVF322" s="1"/>
      <c r="IVG322" s="1"/>
      <c r="IVH322" s="1"/>
      <c r="IVI322" s="1"/>
      <c r="IVJ322" s="1"/>
      <c r="IVK322" s="1"/>
      <c r="IVL322" s="1"/>
      <c r="IVM322" s="1"/>
      <c r="IVN322" s="1"/>
      <c r="IVO322" s="1"/>
      <c r="IVP322" s="1"/>
      <c r="IVQ322" s="1"/>
      <c r="IVR322" s="1"/>
      <c r="IVS322" s="1"/>
      <c r="IVT322" s="1"/>
      <c r="IVU322" s="1"/>
      <c r="IVV322" s="1"/>
      <c r="IVW322" s="1"/>
      <c r="IVX322" s="1"/>
      <c r="IVY322" s="1"/>
      <c r="IVZ322" s="1"/>
      <c r="IWA322" s="1"/>
      <c r="IWB322" s="1"/>
      <c r="IWC322" s="1"/>
      <c r="IWD322" s="1"/>
      <c r="IWE322" s="1"/>
      <c r="IWF322" s="1"/>
      <c r="IWG322" s="1"/>
      <c r="IWH322" s="1"/>
      <c r="IWI322" s="1"/>
      <c r="IWJ322" s="1"/>
      <c r="IWK322" s="1"/>
      <c r="IWL322" s="1"/>
      <c r="IWM322" s="1"/>
      <c r="IWN322" s="1"/>
      <c r="IWO322" s="1"/>
      <c r="IWP322" s="1"/>
      <c r="IWQ322" s="1"/>
      <c r="IWR322" s="1"/>
      <c r="IWS322" s="1"/>
      <c r="IWT322" s="1"/>
      <c r="IWU322" s="1"/>
      <c r="IWV322" s="1"/>
      <c r="IWW322" s="1"/>
      <c r="IWX322" s="1"/>
      <c r="IWY322" s="1"/>
      <c r="IWZ322" s="1"/>
      <c r="IXA322" s="1"/>
      <c r="IXB322" s="1"/>
      <c r="IXC322" s="1"/>
      <c r="IXD322" s="1"/>
      <c r="IXE322" s="1"/>
      <c r="IXF322" s="1"/>
      <c r="IXG322" s="1"/>
      <c r="IXH322" s="1"/>
      <c r="IXI322" s="1"/>
      <c r="IXJ322" s="1"/>
      <c r="IXK322" s="1"/>
      <c r="IXL322" s="1"/>
      <c r="IXM322" s="1"/>
      <c r="IXN322" s="1"/>
      <c r="IXO322" s="1"/>
      <c r="IXP322" s="1"/>
      <c r="IXQ322" s="1"/>
      <c r="IXR322" s="1"/>
      <c r="IXS322" s="1"/>
      <c r="IXT322" s="1"/>
      <c r="IXU322" s="1"/>
      <c r="IXV322" s="1"/>
      <c r="IXW322" s="1"/>
      <c r="IXX322" s="1"/>
      <c r="IXY322" s="1"/>
      <c r="IXZ322" s="1"/>
      <c r="IYA322" s="1"/>
      <c r="IYB322" s="1"/>
      <c r="IYC322" s="1"/>
      <c r="IYD322" s="1"/>
      <c r="IYE322" s="1"/>
      <c r="IYF322" s="1"/>
      <c r="IYG322" s="1"/>
      <c r="IYH322" s="1"/>
      <c r="IYI322" s="1"/>
      <c r="IYJ322" s="1"/>
      <c r="IYK322" s="1"/>
      <c r="IYL322" s="1"/>
      <c r="IYM322" s="1"/>
      <c r="IYN322" s="1"/>
      <c r="IYO322" s="1"/>
      <c r="IYP322" s="1"/>
      <c r="IYQ322" s="1"/>
      <c r="IYR322" s="1"/>
      <c r="IYS322" s="1"/>
      <c r="IYT322" s="1"/>
      <c r="IYU322" s="1"/>
      <c r="IYV322" s="1"/>
      <c r="IYW322" s="1"/>
      <c r="IYX322" s="1"/>
      <c r="IYY322" s="1"/>
      <c r="IYZ322" s="1"/>
      <c r="IZA322" s="1"/>
      <c r="IZB322" s="1"/>
      <c r="IZC322" s="1"/>
      <c r="IZD322" s="1"/>
      <c r="IZE322" s="1"/>
      <c r="IZF322" s="1"/>
      <c r="IZG322" s="1"/>
      <c r="IZH322" s="1"/>
      <c r="IZI322" s="1"/>
      <c r="IZJ322" s="1"/>
      <c r="IZK322" s="1"/>
      <c r="IZL322" s="1"/>
      <c r="IZM322" s="1"/>
      <c r="IZN322" s="1"/>
      <c r="IZO322" s="1"/>
      <c r="IZP322" s="1"/>
      <c r="IZQ322" s="1"/>
      <c r="IZR322" s="1"/>
      <c r="IZS322" s="1"/>
      <c r="IZT322" s="1"/>
      <c r="IZU322" s="1"/>
      <c r="IZV322" s="1"/>
      <c r="IZW322" s="1"/>
      <c r="IZX322" s="1"/>
      <c r="IZY322" s="1"/>
      <c r="IZZ322" s="1"/>
      <c r="JAA322" s="1"/>
      <c r="JAB322" s="1"/>
      <c r="JAC322" s="1"/>
      <c r="JAD322" s="1"/>
      <c r="JAE322" s="1"/>
      <c r="JAF322" s="1"/>
      <c r="JAG322" s="1"/>
      <c r="JAH322" s="1"/>
      <c r="JAI322" s="1"/>
      <c r="JAJ322" s="1"/>
      <c r="JAK322" s="1"/>
      <c r="JAL322" s="1"/>
      <c r="JAM322" s="1"/>
      <c r="JAN322" s="1"/>
      <c r="JAO322" s="1"/>
      <c r="JAP322" s="1"/>
      <c r="JAQ322" s="1"/>
      <c r="JAR322" s="1"/>
      <c r="JAS322" s="1"/>
      <c r="JAT322" s="1"/>
      <c r="JAU322" s="1"/>
      <c r="JAV322" s="1"/>
      <c r="JAW322" s="1"/>
      <c r="JAX322" s="1"/>
      <c r="JAY322" s="1"/>
      <c r="JAZ322" s="1"/>
      <c r="JBA322" s="1"/>
      <c r="JBB322" s="1"/>
      <c r="JBC322" s="1"/>
      <c r="JBD322" s="1"/>
      <c r="JBE322" s="1"/>
      <c r="JBF322" s="1"/>
      <c r="JBG322" s="1"/>
      <c r="JBH322" s="1"/>
      <c r="JBI322" s="1"/>
      <c r="JBJ322" s="1"/>
      <c r="JBK322" s="1"/>
      <c r="JBL322" s="1"/>
      <c r="JBM322" s="1"/>
      <c r="JBN322" s="1"/>
      <c r="JBO322" s="1"/>
      <c r="JBP322" s="1"/>
      <c r="JBQ322" s="1"/>
      <c r="JBR322" s="1"/>
      <c r="JBS322" s="1"/>
      <c r="JBT322" s="1"/>
      <c r="JBU322" s="1"/>
      <c r="JBV322" s="1"/>
      <c r="JBW322" s="1"/>
      <c r="JBX322" s="1"/>
      <c r="JBY322" s="1"/>
      <c r="JBZ322" s="1"/>
      <c r="JCA322" s="1"/>
      <c r="JCB322" s="1"/>
      <c r="JCC322" s="1"/>
      <c r="JCD322" s="1"/>
      <c r="JCE322" s="1"/>
      <c r="JCF322" s="1"/>
      <c r="JCG322" s="1"/>
      <c r="JCH322" s="1"/>
      <c r="JCI322" s="1"/>
      <c r="JCJ322" s="1"/>
      <c r="JCK322" s="1"/>
      <c r="JCL322" s="1"/>
      <c r="JCM322" s="1"/>
      <c r="JCN322" s="1"/>
      <c r="JCO322" s="1"/>
      <c r="JCP322" s="1"/>
      <c r="JCQ322" s="1"/>
      <c r="JCR322" s="1"/>
      <c r="JCS322" s="1"/>
      <c r="JCT322" s="1"/>
      <c r="JCU322" s="1"/>
      <c r="JCV322" s="1"/>
      <c r="JCW322" s="1"/>
      <c r="JCX322" s="1"/>
      <c r="JCY322" s="1"/>
      <c r="JCZ322" s="1"/>
      <c r="JDA322" s="1"/>
      <c r="JDB322" s="1"/>
      <c r="JDC322" s="1"/>
      <c r="JDD322" s="1"/>
      <c r="JDE322" s="1"/>
      <c r="JDF322" s="1"/>
      <c r="JDG322" s="1"/>
      <c r="JDH322" s="1"/>
      <c r="JDI322" s="1"/>
      <c r="JDJ322" s="1"/>
      <c r="JDK322" s="1"/>
      <c r="JDL322" s="1"/>
      <c r="JDM322" s="1"/>
      <c r="JDN322" s="1"/>
      <c r="JDO322" s="1"/>
      <c r="JDP322" s="1"/>
      <c r="JDQ322" s="1"/>
      <c r="JDR322" s="1"/>
      <c r="JDS322" s="1"/>
      <c r="JDT322" s="1"/>
      <c r="JDU322" s="1"/>
      <c r="JDV322" s="1"/>
      <c r="JDW322" s="1"/>
      <c r="JDX322" s="1"/>
      <c r="JDY322" s="1"/>
      <c r="JDZ322" s="1"/>
      <c r="JEA322" s="1"/>
      <c r="JEB322" s="1"/>
      <c r="JEC322" s="1"/>
      <c r="JED322" s="1"/>
      <c r="JEE322" s="1"/>
      <c r="JEF322" s="1"/>
      <c r="JEG322" s="1"/>
      <c r="JEH322" s="1"/>
      <c r="JEI322" s="1"/>
      <c r="JEJ322" s="1"/>
      <c r="JEK322" s="1"/>
      <c r="JEL322" s="1"/>
      <c r="JEM322" s="1"/>
      <c r="JEN322" s="1"/>
      <c r="JEO322" s="1"/>
      <c r="JEP322" s="1"/>
      <c r="JEQ322" s="1"/>
      <c r="JER322" s="1"/>
      <c r="JES322" s="1"/>
      <c r="JET322" s="1"/>
      <c r="JEU322" s="1"/>
      <c r="JEV322" s="1"/>
      <c r="JEW322" s="1"/>
      <c r="JEX322" s="1"/>
      <c r="JEY322" s="1"/>
      <c r="JEZ322" s="1"/>
      <c r="JFA322" s="1"/>
      <c r="JFB322" s="1"/>
      <c r="JFC322" s="1"/>
      <c r="JFD322" s="1"/>
      <c r="JFE322" s="1"/>
      <c r="JFF322" s="1"/>
      <c r="JFG322" s="1"/>
      <c r="JFH322" s="1"/>
      <c r="JFI322" s="1"/>
      <c r="JFJ322" s="1"/>
      <c r="JFK322" s="1"/>
      <c r="JFL322" s="1"/>
      <c r="JFM322" s="1"/>
      <c r="JFN322" s="1"/>
      <c r="JFO322" s="1"/>
      <c r="JFP322" s="1"/>
      <c r="JFQ322" s="1"/>
      <c r="JFR322" s="1"/>
      <c r="JFS322" s="1"/>
      <c r="JFT322" s="1"/>
      <c r="JFU322" s="1"/>
      <c r="JFV322" s="1"/>
      <c r="JFW322" s="1"/>
      <c r="JFX322" s="1"/>
      <c r="JFY322" s="1"/>
      <c r="JFZ322" s="1"/>
      <c r="JGA322" s="1"/>
      <c r="JGB322" s="1"/>
      <c r="JGC322" s="1"/>
      <c r="JGD322" s="1"/>
      <c r="JGE322" s="1"/>
      <c r="JGF322" s="1"/>
      <c r="JGG322" s="1"/>
      <c r="JGH322" s="1"/>
      <c r="JGI322" s="1"/>
      <c r="JGJ322" s="1"/>
      <c r="JGK322" s="1"/>
      <c r="JGL322" s="1"/>
      <c r="JGM322" s="1"/>
      <c r="JGN322" s="1"/>
      <c r="JGO322" s="1"/>
      <c r="JGP322" s="1"/>
      <c r="JGQ322" s="1"/>
      <c r="JGR322" s="1"/>
      <c r="JGS322" s="1"/>
      <c r="JGT322" s="1"/>
      <c r="JGU322" s="1"/>
      <c r="JGV322" s="1"/>
      <c r="JGW322" s="1"/>
      <c r="JGX322" s="1"/>
      <c r="JGY322" s="1"/>
      <c r="JGZ322" s="1"/>
      <c r="JHA322" s="1"/>
      <c r="JHB322" s="1"/>
      <c r="JHC322" s="1"/>
      <c r="JHD322" s="1"/>
      <c r="JHE322" s="1"/>
      <c r="JHF322" s="1"/>
      <c r="JHG322" s="1"/>
      <c r="JHH322" s="1"/>
      <c r="JHI322" s="1"/>
      <c r="JHJ322" s="1"/>
      <c r="JHK322" s="1"/>
      <c r="JHL322" s="1"/>
      <c r="JHM322" s="1"/>
      <c r="JHN322" s="1"/>
      <c r="JHO322" s="1"/>
      <c r="JHP322" s="1"/>
      <c r="JHQ322" s="1"/>
      <c r="JHR322" s="1"/>
      <c r="JHS322" s="1"/>
      <c r="JHT322" s="1"/>
      <c r="JHU322" s="1"/>
      <c r="JHV322" s="1"/>
      <c r="JHW322" s="1"/>
      <c r="JHX322" s="1"/>
      <c r="JHY322" s="1"/>
      <c r="JHZ322" s="1"/>
      <c r="JIA322" s="1"/>
      <c r="JIB322" s="1"/>
      <c r="JIC322" s="1"/>
      <c r="JID322" s="1"/>
      <c r="JIE322" s="1"/>
      <c r="JIF322" s="1"/>
      <c r="JIG322" s="1"/>
      <c r="JIH322" s="1"/>
      <c r="JII322" s="1"/>
      <c r="JIJ322" s="1"/>
      <c r="JIK322" s="1"/>
      <c r="JIL322" s="1"/>
      <c r="JIM322" s="1"/>
      <c r="JIN322" s="1"/>
      <c r="JIO322" s="1"/>
      <c r="JIP322" s="1"/>
      <c r="JIQ322" s="1"/>
      <c r="JIR322" s="1"/>
      <c r="JIS322" s="1"/>
      <c r="JIT322" s="1"/>
      <c r="JIU322" s="1"/>
      <c r="JIV322" s="1"/>
      <c r="JIW322" s="1"/>
      <c r="JIX322" s="1"/>
      <c r="JIY322" s="1"/>
      <c r="JIZ322" s="1"/>
      <c r="JJA322" s="1"/>
      <c r="JJB322" s="1"/>
      <c r="JJC322" s="1"/>
      <c r="JJD322" s="1"/>
      <c r="JJE322" s="1"/>
      <c r="JJF322" s="1"/>
      <c r="JJG322" s="1"/>
      <c r="JJH322" s="1"/>
      <c r="JJI322" s="1"/>
      <c r="JJJ322" s="1"/>
      <c r="JJK322" s="1"/>
      <c r="JJL322" s="1"/>
      <c r="JJM322" s="1"/>
      <c r="JJN322" s="1"/>
      <c r="JJO322" s="1"/>
      <c r="JJP322" s="1"/>
      <c r="JJQ322" s="1"/>
      <c r="JJR322" s="1"/>
      <c r="JJS322" s="1"/>
      <c r="JJT322" s="1"/>
      <c r="JJU322" s="1"/>
      <c r="JJV322" s="1"/>
      <c r="JJW322" s="1"/>
      <c r="JJX322" s="1"/>
      <c r="JJY322" s="1"/>
      <c r="JJZ322" s="1"/>
      <c r="JKA322" s="1"/>
      <c r="JKB322" s="1"/>
      <c r="JKC322" s="1"/>
      <c r="JKD322" s="1"/>
      <c r="JKE322" s="1"/>
      <c r="JKF322" s="1"/>
      <c r="JKG322" s="1"/>
      <c r="JKH322" s="1"/>
      <c r="JKI322" s="1"/>
      <c r="JKJ322" s="1"/>
      <c r="JKK322" s="1"/>
      <c r="JKL322" s="1"/>
      <c r="JKM322" s="1"/>
      <c r="JKN322" s="1"/>
      <c r="JKO322" s="1"/>
      <c r="JKP322" s="1"/>
      <c r="JKQ322" s="1"/>
      <c r="JKR322" s="1"/>
      <c r="JKS322" s="1"/>
      <c r="JKT322" s="1"/>
      <c r="JKU322" s="1"/>
      <c r="JKV322" s="1"/>
      <c r="JKW322" s="1"/>
      <c r="JKX322" s="1"/>
      <c r="JKY322" s="1"/>
      <c r="JKZ322" s="1"/>
      <c r="JLA322" s="1"/>
      <c r="JLB322" s="1"/>
      <c r="JLC322" s="1"/>
      <c r="JLD322" s="1"/>
      <c r="JLE322" s="1"/>
      <c r="JLF322" s="1"/>
      <c r="JLG322" s="1"/>
      <c r="JLH322" s="1"/>
      <c r="JLI322" s="1"/>
      <c r="JLJ322" s="1"/>
      <c r="JLK322" s="1"/>
      <c r="JLL322" s="1"/>
      <c r="JLM322" s="1"/>
      <c r="JLN322" s="1"/>
      <c r="JLO322" s="1"/>
      <c r="JLP322" s="1"/>
      <c r="JLQ322" s="1"/>
      <c r="JLR322" s="1"/>
      <c r="JLS322" s="1"/>
      <c r="JLT322" s="1"/>
      <c r="JLU322" s="1"/>
      <c r="JLV322" s="1"/>
      <c r="JLW322" s="1"/>
      <c r="JLX322" s="1"/>
      <c r="JLY322" s="1"/>
      <c r="JLZ322" s="1"/>
      <c r="JMA322" s="1"/>
      <c r="JMB322" s="1"/>
      <c r="JMC322" s="1"/>
      <c r="JMD322" s="1"/>
      <c r="JME322" s="1"/>
      <c r="JMF322" s="1"/>
      <c r="JMG322" s="1"/>
      <c r="JMH322" s="1"/>
      <c r="JMI322" s="1"/>
      <c r="JMJ322" s="1"/>
      <c r="JMK322" s="1"/>
      <c r="JML322" s="1"/>
      <c r="JMM322" s="1"/>
      <c r="JMN322" s="1"/>
      <c r="JMO322" s="1"/>
      <c r="JMP322" s="1"/>
      <c r="JMQ322" s="1"/>
      <c r="JMR322" s="1"/>
      <c r="JMS322" s="1"/>
      <c r="JMT322" s="1"/>
      <c r="JMU322" s="1"/>
      <c r="JMV322" s="1"/>
      <c r="JMW322" s="1"/>
      <c r="JMX322" s="1"/>
      <c r="JMY322" s="1"/>
      <c r="JMZ322" s="1"/>
      <c r="JNA322" s="1"/>
      <c r="JNB322" s="1"/>
      <c r="JNC322" s="1"/>
      <c r="JND322" s="1"/>
      <c r="JNE322" s="1"/>
      <c r="JNF322" s="1"/>
      <c r="JNG322" s="1"/>
      <c r="JNH322" s="1"/>
      <c r="JNI322" s="1"/>
      <c r="JNJ322" s="1"/>
      <c r="JNK322" s="1"/>
      <c r="JNL322" s="1"/>
      <c r="JNM322" s="1"/>
      <c r="JNN322" s="1"/>
      <c r="JNO322" s="1"/>
      <c r="JNP322" s="1"/>
      <c r="JNQ322" s="1"/>
      <c r="JNR322" s="1"/>
      <c r="JNS322" s="1"/>
      <c r="JNT322" s="1"/>
      <c r="JNU322" s="1"/>
      <c r="JNV322" s="1"/>
      <c r="JNW322" s="1"/>
      <c r="JNX322" s="1"/>
      <c r="JNY322" s="1"/>
      <c r="JNZ322" s="1"/>
      <c r="JOA322" s="1"/>
      <c r="JOB322" s="1"/>
      <c r="JOC322" s="1"/>
      <c r="JOD322" s="1"/>
      <c r="JOE322" s="1"/>
      <c r="JOF322" s="1"/>
      <c r="JOG322" s="1"/>
      <c r="JOH322" s="1"/>
      <c r="JOI322" s="1"/>
      <c r="JOJ322" s="1"/>
      <c r="JOK322" s="1"/>
      <c r="JOL322" s="1"/>
      <c r="JOM322" s="1"/>
      <c r="JON322" s="1"/>
      <c r="JOO322" s="1"/>
      <c r="JOP322" s="1"/>
      <c r="JOQ322" s="1"/>
      <c r="JOR322" s="1"/>
      <c r="JOS322" s="1"/>
      <c r="JOT322" s="1"/>
      <c r="JOU322" s="1"/>
      <c r="JOV322" s="1"/>
      <c r="JOW322" s="1"/>
      <c r="JOX322" s="1"/>
      <c r="JOY322" s="1"/>
      <c r="JOZ322" s="1"/>
      <c r="JPA322" s="1"/>
      <c r="JPB322" s="1"/>
      <c r="JPC322" s="1"/>
      <c r="JPD322" s="1"/>
      <c r="JPE322" s="1"/>
      <c r="JPF322" s="1"/>
      <c r="JPG322" s="1"/>
      <c r="JPH322" s="1"/>
      <c r="JPI322" s="1"/>
      <c r="JPJ322" s="1"/>
      <c r="JPK322" s="1"/>
      <c r="JPL322" s="1"/>
      <c r="JPM322" s="1"/>
      <c r="JPN322" s="1"/>
      <c r="JPO322" s="1"/>
      <c r="JPP322" s="1"/>
      <c r="JPQ322" s="1"/>
      <c r="JPR322" s="1"/>
      <c r="JPS322" s="1"/>
      <c r="JPT322" s="1"/>
      <c r="JPU322" s="1"/>
      <c r="JPV322" s="1"/>
      <c r="JPW322" s="1"/>
      <c r="JPX322" s="1"/>
      <c r="JPY322" s="1"/>
      <c r="JPZ322" s="1"/>
      <c r="JQA322" s="1"/>
      <c r="JQB322" s="1"/>
      <c r="JQC322" s="1"/>
      <c r="JQD322" s="1"/>
      <c r="JQE322" s="1"/>
      <c r="JQF322" s="1"/>
      <c r="JQG322" s="1"/>
      <c r="JQH322" s="1"/>
      <c r="JQI322" s="1"/>
      <c r="JQJ322" s="1"/>
      <c r="JQK322" s="1"/>
      <c r="JQL322" s="1"/>
      <c r="JQM322" s="1"/>
      <c r="JQN322" s="1"/>
      <c r="JQO322" s="1"/>
      <c r="JQP322" s="1"/>
      <c r="JQQ322" s="1"/>
      <c r="JQR322" s="1"/>
      <c r="JQS322" s="1"/>
      <c r="JQT322" s="1"/>
      <c r="JQU322" s="1"/>
      <c r="JQV322" s="1"/>
      <c r="JQW322" s="1"/>
      <c r="JQX322" s="1"/>
      <c r="JQY322" s="1"/>
      <c r="JQZ322" s="1"/>
      <c r="JRA322" s="1"/>
      <c r="JRB322" s="1"/>
      <c r="JRC322" s="1"/>
      <c r="JRD322" s="1"/>
      <c r="JRE322" s="1"/>
      <c r="JRF322" s="1"/>
      <c r="JRG322" s="1"/>
      <c r="JRH322" s="1"/>
      <c r="JRI322" s="1"/>
      <c r="JRJ322" s="1"/>
      <c r="JRK322" s="1"/>
      <c r="JRL322" s="1"/>
      <c r="JRM322" s="1"/>
      <c r="JRN322" s="1"/>
      <c r="JRO322" s="1"/>
      <c r="JRP322" s="1"/>
      <c r="JRQ322" s="1"/>
      <c r="JRR322" s="1"/>
      <c r="JRS322" s="1"/>
      <c r="JRT322" s="1"/>
      <c r="JRU322" s="1"/>
      <c r="JRV322" s="1"/>
      <c r="JRW322" s="1"/>
      <c r="JRX322" s="1"/>
      <c r="JRY322" s="1"/>
      <c r="JRZ322" s="1"/>
      <c r="JSA322" s="1"/>
      <c r="JSB322" s="1"/>
      <c r="JSC322" s="1"/>
      <c r="JSD322" s="1"/>
      <c r="JSE322" s="1"/>
      <c r="JSF322" s="1"/>
      <c r="JSG322" s="1"/>
      <c r="JSH322" s="1"/>
      <c r="JSI322" s="1"/>
      <c r="JSJ322" s="1"/>
      <c r="JSK322" s="1"/>
      <c r="JSL322" s="1"/>
      <c r="JSM322" s="1"/>
      <c r="JSN322" s="1"/>
      <c r="JSO322" s="1"/>
      <c r="JSP322" s="1"/>
      <c r="JSQ322" s="1"/>
      <c r="JSR322" s="1"/>
      <c r="JSS322" s="1"/>
      <c r="JST322" s="1"/>
      <c r="JSU322" s="1"/>
      <c r="JSV322" s="1"/>
      <c r="JSW322" s="1"/>
      <c r="JSX322" s="1"/>
      <c r="JSY322" s="1"/>
      <c r="JSZ322" s="1"/>
      <c r="JTA322" s="1"/>
      <c r="JTB322" s="1"/>
      <c r="JTC322" s="1"/>
      <c r="JTD322" s="1"/>
      <c r="JTE322" s="1"/>
      <c r="JTF322" s="1"/>
      <c r="JTG322" s="1"/>
      <c r="JTH322" s="1"/>
      <c r="JTI322" s="1"/>
      <c r="JTJ322" s="1"/>
      <c r="JTK322" s="1"/>
      <c r="JTL322" s="1"/>
      <c r="JTM322" s="1"/>
      <c r="JTN322" s="1"/>
      <c r="JTO322" s="1"/>
      <c r="JTP322" s="1"/>
      <c r="JTQ322" s="1"/>
      <c r="JTR322" s="1"/>
      <c r="JTS322" s="1"/>
      <c r="JTT322" s="1"/>
      <c r="JTU322" s="1"/>
      <c r="JTV322" s="1"/>
      <c r="JTW322" s="1"/>
      <c r="JTX322" s="1"/>
      <c r="JTY322" s="1"/>
      <c r="JTZ322" s="1"/>
      <c r="JUA322" s="1"/>
      <c r="JUB322" s="1"/>
      <c r="JUC322" s="1"/>
      <c r="JUD322" s="1"/>
      <c r="JUE322" s="1"/>
      <c r="JUF322" s="1"/>
      <c r="JUG322" s="1"/>
      <c r="JUH322" s="1"/>
      <c r="JUI322" s="1"/>
      <c r="JUJ322" s="1"/>
      <c r="JUK322" s="1"/>
      <c r="JUL322" s="1"/>
      <c r="JUM322" s="1"/>
      <c r="JUN322" s="1"/>
      <c r="JUO322" s="1"/>
      <c r="JUP322" s="1"/>
      <c r="JUQ322" s="1"/>
      <c r="JUR322" s="1"/>
      <c r="JUS322" s="1"/>
      <c r="JUT322" s="1"/>
      <c r="JUU322" s="1"/>
      <c r="JUV322" s="1"/>
      <c r="JUW322" s="1"/>
      <c r="JUX322" s="1"/>
      <c r="JUY322" s="1"/>
      <c r="JUZ322" s="1"/>
      <c r="JVA322" s="1"/>
      <c r="JVB322" s="1"/>
      <c r="JVC322" s="1"/>
      <c r="JVD322" s="1"/>
      <c r="JVE322" s="1"/>
      <c r="JVF322" s="1"/>
      <c r="JVG322" s="1"/>
      <c r="JVH322" s="1"/>
      <c r="JVI322" s="1"/>
      <c r="JVJ322" s="1"/>
      <c r="JVK322" s="1"/>
      <c r="JVL322" s="1"/>
      <c r="JVM322" s="1"/>
      <c r="JVN322" s="1"/>
      <c r="JVO322" s="1"/>
      <c r="JVP322" s="1"/>
      <c r="JVQ322" s="1"/>
      <c r="JVR322" s="1"/>
      <c r="JVS322" s="1"/>
      <c r="JVT322" s="1"/>
      <c r="JVU322" s="1"/>
      <c r="JVV322" s="1"/>
      <c r="JVW322" s="1"/>
      <c r="JVX322" s="1"/>
      <c r="JVY322" s="1"/>
      <c r="JVZ322" s="1"/>
      <c r="JWA322" s="1"/>
      <c r="JWB322" s="1"/>
      <c r="JWC322" s="1"/>
      <c r="JWD322" s="1"/>
      <c r="JWE322" s="1"/>
      <c r="JWF322" s="1"/>
      <c r="JWG322" s="1"/>
      <c r="JWH322" s="1"/>
      <c r="JWI322" s="1"/>
      <c r="JWJ322" s="1"/>
      <c r="JWK322" s="1"/>
      <c r="JWL322" s="1"/>
      <c r="JWM322" s="1"/>
      <c r="JWN322" s="1"/>
      <c r="JWO322" s="1"/>
      <c r="JWP322" s="1"/>
      <c r="JWQ322" s="1"/>
      <c r="JWR322" s="1"/>
      <c r="JWS322" s="1"/>
      <c r="JWT322" s="1"/>
      <c r="JWU322" s="1"/>
      <c r="JWV322" s="1"/>
      <c r="JWW322" s="1"/>
      <c r="JWX322" s="1"/>
      <c r="JWY322" s="1"/>
      <c r="JWZ322" s="1"/>
      <c r="JXA322" s="1"/>
      <c r="JXB322" s="1"/>
      <c r="JXC322" s="1"/>
      <c r="JXD322" s="1"/>
      <c r="JXE322" s="1"/>
      <c r="JXF322" s="1"/>
      <c r="JXG322" s="1"/>
      <c r="JXH322" s="1"/>
      <c r="JXI322" s="1"/>
      <c r="JXJ322" s="1"/>
      <c r="JXK322" s="1"/>
      <c r="JXL322" s="1"/>
      <c r="JXM322" s="1"/>
      <c r="JXN322" s="1"/>
      <c r="JXO322" s="1"/>
      <c r="JXP322" s="1"/>
      <c r="JXQ322" s="1"/>
      <c r="JXR322" s="1"/>
      <c r="JXS322" s="1"/>
      <c r="JXT322" s="1"/>
      <c r="JXU322" s="1"/>
      <c r="JXV322" s="1"/>
      <c r="JXW322" s="1"/>
      <c r="JXX322" s="1"/>
      <c r="JXY322" s="1"/>
      <c r="JXZ322" s="1"/>
      <c r="JYA322" s="1"/>
      <c r="JYB322" s="1"/>
      <c r="JYC322" s="1"/>
      <c r="JYD322" s="1"/>
      <c r="JYE322" s="1"/>
      <c r="JYF322" s="1"/>
      <c r="JYG322" s="1"/>
      <c r="JYH322" s="1"/>
      <c r="JYI322" s="1"/>
      <c r="JYJ322" s="1"/>
      <c r="JYK322" s="1"/>
      <c r="JYL322" s="1"/>
      <c r="JYM322" s="1"/>
      <c r="JYN322" s="1"/>
      <c r="JYO322" s="1"/>
      <c r="JYP322" s="1"/>
      <c r="JYQ322" s="1"/>
      <c r="JYR322" s="1"/>
      <c r="JYS322" s="1"/>
      <c r="JYT322" s="1"/>
      <c r="JYU322" s="1"/>
      <c r="JYV322" s="1"/>
      <c r="JYW322" s="1"/>
      <c r="JYX322" s="1"/>
      <c r="JYY322" s="1"/>
      <c r="JYZ322" s="1"/>
      <c r="JZA322" s="1"/>
      <c r="JZB322" s="1"/>
      <c r="JZC322" s="1"/>
      <c r="JZD322" s="1"/>
      <c r="JZE322" s="1"/>
      <c r="JZF322" s="1"/>
      <c r="JZG322" s="1"/>
      <c r="JZH322" s="1"/>
      <c r="JZI322" s="1"/>
      <c r="JZJ322" s="1"/>
      <c r="JZK322" s="1"/>
      <c r="JZL322" s="1"/>
      <c r="JZM322" s="1"/>
      <c r="JZN322" s="1"/>
      <c r="JZO322" s="1"/>
      <c r="JZP322" s="1"/>
      <c r="JZQ322" s="1"/>
      <c r="JZR322" s="1"/>
      <c r="JZS322" s="1"/>
      <c r="JZT322" s="1"/>
      <c r="JZU322" s="1"/>
      <c r="JZV322" s="1"/>
      <c r="JZW322" s="1"/>
      <c r="JZX322" s="1"/>
      <c r="JZY322" s="1"/>
      <c r="JZZ322" s="1"/>
      <c r="KAA322" s="1"/>
      <c r="KAB322" s="1"/>
      <c r="KAC322" s="1"/>
      <c r="KAD322" s="1"/>
      <c r="KAE322" s="1"/>
      <c r="KAF322" s="1"/>
      <c r="KAG322" s="1"/>
      <c r="KAH322" s="1"/>
      <c r="KAI322" s="1"/>
      <c r="KAJ322" s="1"/>
      <c r="KAK322" s="1"/>
      <c r="KAL322" s="1"/>
      <c r="KAM322" s="1"/>
      <c r="KAN322" s="1"/>
      <c r="KAO322" s="1"/>
      <c r="KAP322" s="1"/>
      <c r="KAQ322" s="1"/>
      <c r="KAR322" s="1"/>
      <c r="KAS322" s="1"/>
      <c r="KAT322" s="1"/>
      <c r="KAU322" s="1"/>
      <c r="KAV322" s="1"/>
      <c r="KAW322" s="1"/>
      <c r="KAX322" s="1"/>
      <c r="KAY322" s="1"/>
      <c r="KAZ322" s="1"/>
      <c r="KBA322" s="1"/>
      <c r="KBB322" s="1"/>
      <c r="KBC322" s="1"/>
      <c r="KBD322" s="1"/>
      <c r="KBE322" s="1"/>
      <c r="KBF322" s="1"/>
      <c r="KBG322" s="1"/>
      <c r="KBH322" s="1"/>
      <c r="KBI322" s="1"/>
      <c r="KBJ322" s="1"/>
      <c r="KBK322" s="1"/>
      <c r="KBL322" s="1"/>
      <c r="KBM322" s="1"/>
      <c r="KBN322" s="1"/>
      <c r="KBO322" s="1"/>
      <c r="KBP322" s="1"/>
      <c r="KBQ322" s="1"/>
      <c r="KBR322" s="1"/>
      <c r="KBS322" s="1"/>
      <c r="KBT322" s="1"/>
      <c r="KBU322" s="1"/>
      <c r="KBV322" s="1"/>
      <c r="KBW322" s="1"/>
      <c r="KBX322" s="1"/>
      <c r="KBY322" s="1"/>
      <c r="KBZ322" s="1"/>
      <c r="KCA322" s="1"/>
      <c r="KCB322" s="1"/>
      <c r="KCC322" s="1"/>
      <c r="KCD322" s="1"/>
      <c r="KCE322" s="1"/>
      <c r="KCF322" s="1"/>
      <c r="KCG322" s="1"/>
      <c r="KCH322" s="1"/>
      <c r="KCI322" s="1"/>
      <c r="KCJ322" s="1"/>
      <c r="KCK322" s="1"/>
      <c r="KCL322" s="1"/>
      <c r="KCM322" s="1"/>
      <c r="KCN322" s="1"/>
      <c r="KCO322" s="1"/>
      <c r="KCP322" s="1"/>
      <c r="KCQ322" s="1"/>
      <c r="KCR322" s="1"/>
      <c r="KCS322" s="1"/>
      <c r="KCT322" s="1"/>
      <c r="KCU322" s="1"/>
      <c r="KCV322" s="1"/>
      <c r="KCW322" s="1"/>
      <c r="KCX322" s="1"/>
      <c r="KCY322" s="1"/>
      <c r="KCZ322" s="1"/>
      <c r="KDA322" s="1"/>
      <c r="KDB322" s="1"/>
      <c r="KDC322" s="1"/>
      <c r="KDD322" s="1"/>
      <c r="KDE322" s="1"/>
      <c r="KDF322" s="1"/>
      <c r="KDG322" s="1"/>
      <c r="KDH322" s="1"/>
      <c r="KDI322" s="1"/>
      <c r="KDJ322" s="1"/>
      <c r="KDK322" s="1"/>
      <c r="KDL322" s="1"/>
      <c r="KDM322" s="1"/>
      <c r="KDN322" s="1"/>
      <c r="KDO322" s="1"/>
      <c r="KDP322" s="1"/>
      <c r="KDQ322" s="1"/>
      <c r="KDR322" s="1"/>
      <c r="KDS322" s="1"/>
      <c r="KDT322" s="1"/>
      <c r="KDU322" s="1"/>
      <c r="KDV322" s="1"/>
      <c r="KDW322" s="1"/>
      <c r="KDX322" s="1"/>
      <c r="KDY322" s="1"/>
      <c r="KDZ322" s="1"/>
      <c r="KEA322" s="1"/>
      <c r="KEB322" s="1"/>
      <c r="KEC322" s="1"/>
      <c r="KED322" s="1"/>
      <c r="KEE322" s="1"/>
      <c r="KEF322" s="1"/>
      <c r="KEG322" s="1"/>
      <c r="KEH322" s="1"/>
      <c r="KEI322" s="1"/>
      <c r="KEJ322" s="1"/>
      <c r="KEK322" s="1"/>
      <c r="KEL322" s="1"/>
      <c r="KEM322" s="1"/>
      <c r="KEN322" s="1"/>
      <c r="KEO322" s="1"/>
      <c r="KEP322" s="1"/>
      <c r="KEQ322" s="1"/>
      <c r="KER322" s="1"/>
      <c r="KES322" s="1"/>
      <c r="KET322" s="1"/>
      <c r="KEU322" s="1"/>
      <c r="KEV322" s="1"/>
      <c r="KEW322" s="1"/>
      <c r="KEX322" s="1"/>
      <c r="KEY322" s="1"/>
      <c r="KEZ322" s="1"/>
      <c r="KFA322" s="1"/>
      <c r="KFB322" s="1"/>
      <c r="KFC322" s="1"/>
      <c r="KFD322" s="1"/>
      <c r="KFE322" s="1"/>
      <c r="KFF322" s="1"/>
      <c r="KFG322" s="1"/>
      <c r="KFH322" s="1"/>
      <c r="KFI322" s="1"/>
      <c r="KFJ322" s="1"/>
      <c r="KFK322" s="1"/>
      <c r="KFL322" s="1"/>
      <c r="KFM322" s="1"/>
      <c r="KFN322" s="1"/>
      <c r="KFO322" s="1"/>
      <c r="KFP322" s="1"/>
      <c r="KFQ322" s="1"/>
      <c r="KFR322" s="1"/>
      <c r="KFS322" s="1"/>
      <c r="KFT322" s="1"/>
      <c r="KFU322" s="1"/>
      <c r="KFV322" s="1"/>
      <c r="KFW322" s="1"/>
      <c r="KFX322" s="1"/>
      <c r="KFY322" s="1"/>
      <c r="KFZ322" s="1"/>
      <c r="KGA322" s="1"/>
      <c r="KGB322" s="1"/>
      <c r="KGC322" s="1"/>
      <c r="KGD322" s="1"/>
      <c r="KGE322" s="1"/>
      <c r="KGF322" s="1"/>
      <c r="KGG322" s="1"/>
      <c r="KGH322" s="1"/>
      <c r="KGI322" s="1"/>
      <c r="KGJ322" s="1"/>
      <c r="KGK322" s="1"/>
      <c r="KGL322" s="1"/>
      <c r="KGM322" s="1"/>
      <c r="KGN322" s="1"/>
      <c r="KGO322" s="1"/>
      <c r="KGP322" s="1"/>
      <c r="KGQ322" s="1"/>
      <c r="KGR322" s="1"/>
      <c r="KGS322" s="1"/>
      <c r="KGT322" s="1"/>
      <c r="KGU322" s="1"/>
      <c r="KGV322" s="1"/>
      <c r="KGW322" s="1"/>
      <c r="KGX322" s="1"/>
      <c r="KGY322" s="1"/>
      <c r="KGZ322" s="1"/>
      <c r="KHA322" s="1"/>
      <c r="KHB322" s="1"/>
      <c r="KHC322" s="1"/>
      <c r="KHD322" s="1"/>
      <c r="KHE322" s="1"/>
      <c r="KHF322" s="1"/>
      <c r="KHG322" s="1"/>
      <c r="KHH322" s="1"/>
      <c r="KHI322" s="1"/>
      <c r="KHJ322" s="1"/>
      <c r="KHK322" s="1"/>
      <c r="KHL322" s="1"/>
      <c r="KHM322" s="1"/>
      <c r="KHN322" s="1"/>
      <c r="KHO322" s="1"/>
      <c r="KHP322" s="1"/>
      <c r="KHQ322" s="1"/>
      <c r="KHR322" s="1"/>
      <c r="KHS322" s="1"/>
      <c r="KHT322" s="1"/>
      <c r="KHU322" s="1"/>
      <c r="KHV322" s="1"/>
      <c r="KHW322" s="1"/>
      <c r="KHX322" s="1"/>
      <c r="KHY322" s="1"/>
      <c r="KHZ322" s="1"/>
      <c r="KIA322" s="1"/>
      <c r="KIB322" s="1"/>
      <c r="KIC322" s="1"/>
      <c r="KID322" s="1"/>
      <c r="KIE322" s="1"/>
      <c r="KIF322" s="1"/>
      <c r="KIG322" s="1"/>
      <c r="KIH322" s="1"/>
      <c r="KII322" s="1"/>
      <c r="KIJ322" s="1"/>
      <c r="KIK322" s="1"/>
      <c r="KIL322" s="1"/>
      <c r="KIM322" s="1"/>
      <c r="KIN322" s="1"/>
      <c r="KIO322" s="1"/>
      <c r="KIP322" s="1"/>
      <c r="KIQ322" s="1"/>
      <c r="KIR322" s="1"/>
      <c r="KIS322" s="1"/>
      <c r="KIT322" s="1"/>
      <c r="KIU322" s="1"/>
      <c r="KIV322" s="1"/>
      <c r="KIW322" s="1"/>
      <c r="KIX322" s="1"/>
      <c r="KIY322" s="1"/>
      <c r="KIZ322" s="1"/>
      <c r="KJA322" s="1"/>
      <c r="KJB322" s="1"/>
      <c r="KJC322" s="1"/>
      <c r="KJD322" s="1"/>
      <c r="KJE322" s="1"/>
      <c r="KJF322" s="1"/>
      <c r="KJG322" s="1"/>
      <c r="KJH322" s="1"/>
      <c r="KJI322" s="1"/>
      <c r="KJJ322" s="1"/>
      <c r="KJK322" s="1"/>
      <c r="KJL322" s="1"/>
      <c r="KJM322" s="1"/>
      <c r="KJN322" s="1"/>
      <c r="KJO322" s="1"/>
      <c r="KJP322" s="1"/>
      <c r="KJQ322" s="1"/>
      <c r="KJR322" s="1"/>
      <c r="KJS322" s="1"/>
      <c r="KJT322" s="1"/>
      <c r="KJU322" s="1"/>
      <c r="KJV322" s="1"/>
      <c r="KJW322" s="1"/>
      <c r="KJX322" s="1"/>
      <c r="KJY322" s="1"/>
      <c r="KJZ322" s="1"/>
      <c r="KKA322" s="1"/>
      <c r="KKB322" s="1"/>
      <c r="KKC322" s="1"/>
      <c r="KKD322" s="1"/>
      <c r="KKE322" s="1"/>
      <c r="KKF322" s="1"/>
      <c r="KKG322" s="1"/>
      <c r="KKH322" s="1"/>
      <c r="KKI322" s="1"/>
      <c r="KKJ322" s="1"/>
      <c r="KKK322" s="1"/>
      <c r="KKL322" s="1"/>
      <c r="KKM322" s="1"/>
      <c r="KKN322" s="1"/>
      <c r="KKO322" s="1"/>
      <c r="KKP322" s="1"/>
      <c r="KKQ322" s="1"/>
      <c r="KKR322" s="1"/>
      <c r="KKS322" s="1"/>
      <c r="KKT322" s="1"/>
      <c r="KKU322" s="1"/>
      <c r="KKV322" s="1"/>
      <c r="KKW322" s="1"/>
      <c r="KKX322" s="1"/>
      <c r="KKY322" s="1"/>
      <c r="KKZ322" s="1"/>
      <c r="KLA322" s="1"/>
      <c r="KLB322" s="1"/>
      <c r="KLC322" s="1"/>
      <c r="KLD322" s="1"/>
      <c r="KLE322" s="1"/>
      <c r="KLF322" s="1"/>
      <c r="KLG322" s="1"/>
      <c r="KLH322" s="1"/>
      <c r="KLI322" s="1"/>
      <c r="KLJ322" s="1"/>
      <c r="KLK322" s="1"/>
      <c r="KLL322" s="1"/>
      <c r="KLM322" s="1"/>
      <c r="KLN322" s="1"/>
      <c r="KLO322" s="1"/>
      <c r="KLP322" s="1"/>
      <c r="KLQ322" s="1"/>
      <c r="KLR322" s="1"/>
      <c r="KLS322" s="1"/>
      <c r="KLT322" s="1"/>
      <c r="KLU322" s="1"/>
      <c r="KLV322" s="1"/>
      <c r="KLW322" s="1"/>
      <c r="KLX322" s="1"/>
      <c r="KLY322" s="1"/>
      <c r="KLZ322" s="1"/>
      <c r="KMA322" s="1"/>
      <c r="KMB322" s="1"/>
      <c r="KMC322" s="1"/>
      <c r="KMD322" s="1"/>
      <c r="KME322" s="1"/>
      <c r="KMF322" s="1"/>
      <c r="KMG322" s="1"/>
      <c r="KMH322" s="1"/>
      <c r="KMI322" s="1"/>
      <c r="KMJ322" s="1"/>
      <c r="KMK322" s="1"/>
      <c r="KML322" s="1"/>
      <c r="KMM322" s="1"/>
      <c r="KMN322" s="1"/>
      <c r="KMO322" s="1"/>
      <c r="KMP322" s="1"/>
      <c r="KMQ322" s="1"/>
      <c r="KMR322" s="1"/>
      <c r="KMS322" s="1"/>
      <c r="KMT322" s="1"/>
      <c r="KMU322" s="1"/>
      <c r="KMV322" s="1"/>
      <c r="KMW322" s="1"/>
      <c r="KMX322" s="1"/>
      <c r="KMY322" s="1"/>
      <c r="KMZ322" s="1"/>
      <c r="KNA322" s="1"/>
      <c r="KNB322" s="1"/>
      <c r="KNC322" s="1"/>
      <c r="KND322" s="1"/>
      <c r="KNE322" s="1"/>
      <c r="KNF322" s="1"/>
      <c r="KNG322" s="1"/>
      <c r="KNH322" s="1"/>
      <c r="KNI322" s="1"/>
      <c r="KNJ322" s="1"/>
      <c r="KNK322" s="1"/>
      <c r="KNL322" s="1"/>
      <c r="KNM322" s="1"/>
      <c r="KNN322" s="1"/>
      <c r="KNO322" s="1"/>
      <c r="KNP322" s="1"/>
      <c r="KNQ322" s="1"/>
      <c r="KNR322" s="1"/>
      <c r="KNS322" s="1"/>
      <c r="KNT322" s="1"/>
      <c r="KNU322" s="1"/>
      <c r="KNV322" s="1"/>
      <c r="KNW322" s="1"/>
      <c r="KNX322" s="1"/>
      <c r="KNY322" s="1"/>
      <c r="KNZ322" s="1"/>
      <c r="KOA322" s="1"/>
      <c r="KOB322" s="1"/>
      <c r="KOC322" s="1"/>
      <c r="KOD322" s="1"/>
      <c r="KOE322" s="1"/>
      <c r="KOF322" s="1"/>
      <c r="KOG322" s="1"/>
      <c r="KOH322" s="1"/>
      <c r="KOI322" s="1"/>
      <c r="KOJ322" s="1"/>
      <c r="KOK322" s="1"/>
      <c r="KOL322" s="1"/>
      <c r="KOM322" s="1"/>
      <c r="KON322" s="1"/>
      <c r="KOO322" s="1"/>
      <c r="KOP322" s="1"/>
      <c r="KOQ322" s="1"/>
      <c r="KOR322" s="1"/>
      <c r="KOS322" s="1"/>
      <c r="KOT322" s="1"/>
      <c r="KOU322" s="1"/>
      <c r="KOV322" s="1"/>
      <c r="KOW322" s="1"/>
      <c r="KOX322" s="1"/>
      <c r="KOY322" s="1"/>
      <c r="KOZ322" s="1"/>
      <c r="KPA322" s="1"/>
      <c r="KPB322" s="1"/>
      <c r="KPC322" s="1"/>
      <c r="KPD322" s="1"/>
      <c r="KPE322" s="1"/>
      <c r="KPF322" s="1"/>
      <c r="KPG322" s="1"/>
      <c r="KPH322" s="1"/>
      <c r="KPI322" s="1"/>
      <c r="KPJ322" s="1"/>
      <c r="KPK322" s="1"/>
      <c r="KPL322" s="1"/>
      <c r="KPM322" s="1"/>
      <c r="KPN322" s="1"/>
      <c r="KPO322" s="1"/>
      <c r="KPP322" s="1"/>
      <c r="KPQ322" s="1"/>
      <c r="KPR322" s="1"/>
      <c r="KPS322" s="1"/>
      <c r="KPT322" s="1"/>
      <c r="KPU322" s="1"/>
      <c r="KPV322" s="1"/>
      <c r="KPW322" s="1"/>
      <c r="KPX322" s="1"/>
      <c r="KPY322" s="1"/>
      <c r="KPZ322" s="1"/>
      <c r="KQA322" s="1"/>
      <c r="KQB322" s="1"/>
      <c r="KQC322" s="1"/>
      <c r="KQD322" s="1"/>
      <c r="KQE322" s="1"/>
      <c r="KQF322" s="1"/>
      <c r="KQG322" s="1"/>
      <c r="KQH322" s="1"/>
      <c r="KQI322" s="1"/>
      <c r="KQJ322" s="1"/>
      <c r="KQK322" s="1"/>
      <c r="KQL322" s="1"/>
      <c r="KQM322" s="1"/>
      <c r="KQN322" s="1"/>
      <c r="KQO322" s="1"/>
      <c r="KQP322" s="1"/>
      <c r="KQQ322" s="1"/>
      <c r="KQR322" s="1"/>
      <c r="KQS322" s="1"/>
      <c r="KQT322" s="1"/>
      <c r="KQU322" s="1"/>
      <c r="KQV322" s="1"/>
      <c r="KQW322" s="1"/>
      <c r="KQX322" s="1"/>
      <c r="KQY322" s="1"/>
      <c r="KQZ322" s="1"/>
      <c r="KRA322" s="1"/>
      <c r="KRB322" s="1"/>
      <c r="KRC322" s="1"/>
      <c r="KRD322" s="1"/>
      <c r="KRE322" s="1"/>
      <c r="KRF322" s="1"/>
      <c r="KRG322" s="1"/>
      <c r="KRH322" s="1"/>
      <c r="KRI322" s="1"/>
      <c r="KRJ322" s="1"/>
      <c r="KRK322" s="1"/>
      <c r="KRL322" s="1"/>
      <c r="KRM322" s="1"/>
      <c r="KRN322" s="1"/>
      <c r="KRO322" s="1"/>
      <c r="KRP322" s="1"/>
      <c r="KRQ322" s="1"/>
      <c r="KRR322" s="1"/>
      <c r="KRS322" s="1"/>
      <c r="KRT322" s="1"/>
      <c r="KRU322" s="1"/>
      <c r="KRV322" s="1"/>
      <c r="KRW322" s="1"/>
      <c r="KRX322" s="1"/>
      <c r="KRY322" s="1"/>
      <c r="KRZ322" s="1"/>
      <c r="KSA322" s="1"/>
      <c r="KSB322" s="1"/>
      <c r="KSC322" s="1"/>
      <c r="KSD322" s="1"/>
      <c r="KSE322" s="1"/>
      <c r="KSF322" s="1"/>
      <c r="KSG322" s="1"/>
      <c r="KSH322" s="1"/>
      <c r="KSI322" s="1"/>
      <c r="KSJ322" s="1"/>
      <c r="KSK322" s="1"/>
      <c r="KSL322" s="1"/>
      <c r="KSM322" s="1"/>
      <c r="KSN322" s="1"/>
      <c r="KSO322" s="1"/>
      <c r="KSP322" s="1"/>
      <c r="KSQ322" s="1"/>
      <c r="KSR322" s="1"/>
      <c r="KSS322" s="1"/>
      <c r="KST322" s="1"/>
      <c r="KSU322" s="1"/>
      <c r="KSV322" s="1"/>
      <c r="KSW322" s="1"/>
      <c r="KSX322" s="1"/>
      <c r="KSY322" s="1"/>
      <c r="KSZ322" s="1"/>
      <c r="KTA322" s="1"/>
      <c r="KTB322" s="1"/>
      <c r="KTC322" s="1"/>
      <c r="KTD322" s="1"/>
      <c r="KTE322" s="1"/>
      <c r="KTF322" s="1"/>
      <c r="KTG322" s="1"/>
      <c r="KTH322" s="1"/>
      <c r="KTI322" s="1"/>
      <c r="KTJ322" s="1"/>
      <c r="KTK322" s="1"/>
      <c r="KTL322" s="1"/>
      <c r="KTM322" s="1"/>
      <c r="KTN322" s="1"/>
      <c r="KTO322" s="1"/>
      <c r="KTP322" s="1"/>
      <c r="KTQ322" s="1"/>
      <c r="KTR322" s="1"/>
      <c r="KTS322" s="1"/>
      <c r="KTT322" s="1"/>
      <c r="KTU322" s="1"/>
      <c r="KTV322" s="1"/>
      <c r="KTW322" s="1"/>
      <c r="KTX322" s="1"/>
      <c r="KTY322" s="1"/>
      <c r="KTZ322" s="1"/>
      <c r="KUA322" s="1"/>
      <c r="KUB322" s="1"/>
      <c r="KUC322" s="1"/>
      <c r="KUD322" s="1"/>
      <c r="KUE322" s="1"/>
      <c r="KUF322" s="1"/>
      <c r="KUG322" s="1"/>
      <c r="KUH322" s="1"/>
      <c r="KUI322" s="1"/>
      <c r="KUJ322" s="1"/>
      <c r="KUK322" s="1"/>
      <c r="KUL322" s="1"/>
      <c r="KUM322" s="1"/>
      <c r="KUN322" s="1"/>
      <c r="KUO322" s="1"/>
      <c r="KUP322" s="1"/>
      <c r="KUQ322" s="1"/>
      <c r="KUR322" s="1"/>
      <c r="KUS322" s="1"/>
      <c r="KUT322" s="1"/>
      <c r="KUU322" s="1"/>
      <c r="KUV322" s="1"/>
      <c r="KUW322" s="1"/>
      <c r="KUX322" s="1"/>
      <c r="KUY322" s="1"/>
      <c r="KUZ322" s="1"/>
      <c r="KVA322" s="1"/>
      <c r="KVB322" s="1"/>
      <c r="KVC322" s="1"/>
      <c r="KVD322" s="1"/>
      <c r="KVE322" s="1"/>
      <c r="KVF322" s="1"/>
      <c r="KVG322" s="1"/>
      <c r="KVH322" s="1"/>
      <c r="KVI322" s="1"/>
      <c r="KVJ322" s="1"/>
      <c r="KVK322" s="1"/>
      <c r="KVL322" s="1"/>
      <c r="KVM322" s="1"/>
      <c r="KVN322" s="1"/>
      <c r="KVO322" s="1"/>
      <c r="KVP322" s="1"/>
      <c r="KVQ322" s="1"/>
      <c r="KVR322" s="1"/>
      <c r="KVS322" s="1"/>
      <c r="KVT322" s="1"/>
      <c r="KVU322" s="1"/>
      <c r="KVV322" s="1"/>
      <c r="KVW322" s="1"/>
      <c r="KVX322" s="1"/>
      <c r="KVY322" s="1"/>
      <c r="KVZ322" s="1"/>
      <c r="KWA322" s="1"/>
      <c r="KWB322" s="1"/>
      <c r="KWC322" s="1"/>
      <c r="KWD322" s="1"/>
      <c r="KWE322" s="1"/>
      <c r="KWF322" s="1"/>
      <c r="KWG322" s="1"/>
      <c r="KWH322" s="1"/>
      <c r="KWI322" s="1"/>
      <c r="KWJ322" s="1"/>
      <c r="KWK322" s="1"/>
      <c r="KWL322" s="1"/>
      <c r="KWM322" s="1"/>
      <c r="KWN322" s="1"/>
      <c r="KWO322" s="1"/>
      <c r="KWP322" s="1"/>
      <c r="KWQ322" s="1"/>
      <c r="KWR322" s="1"/>
      <c r="KWS322" s="1"/>
      <c r="KWT322" s="1"/>
      <c r="KWU322" s="1"/>
      <c r="KWV322" s="1"/>
      <c r="KWW322" s="1"/>
      <c r="KWX322" s="1"/>
      <c r="KWY322" s="1"/>
      <c r="KWZ322" s="1"/>
      <c r="KXA322" s="1"/>
      <c r="KXB322" s="1"/>
      <c r="KXC322" s="1"/>
      <c r="KXD322" s="1"/>
      <c r="KXE322" s="1"/>
      <c r="KXF322" s="1"/>
      <c r="KXG322" s="1"/>
      <c r="KXH322" s="1"/>
      <c r="KXI322" s="1"/>
      <c r="KXJ322" s="1"/>
      <c r="KXK322" s="1"/>
      <c r="KXL322" s="1"/>
      <c r="KXM322" s="1"/>
      <c r="KXN322" s="1"/>
      <c r="KXO322" s="1"/>
      <c r="KXP322" s="1"/>
      <c r="KXQ322" s="1"/>
      <c r="KXR322" s="1"/>
      <c r="KXS322" s="1"/>
      <c r="KXT322" s="1"/>
      <c r="KXU322" s="1"/>
      <c r="KXV322" s="1"/>
      <c r="KXW322" s="1"/>
      <c r="KXX322" s="1"/>
      <c r="KXY322" s="1"/>
      <c r="KXZ322" s="1"/>
      <c r="KYA322" s="1"/>
      <c r="KYB322" s="1"/>
      <c r="KYC322" s="1"/>
      <c r="KYD322" s="1"/>
      <c r="KYE322" s="1"/>
      <c r="KYF322" s="1"/>
      <c r="KYG322" s="1"/>
      <c r="KYH322" s="1"/>
      <c r="KYI322" s="1"/>
      <c r="KYJ322" s="1"/>
      <c r="KYK322" s="1"/>
      <c r="KYL322" s="1"/>
      <c r="KYM322" s="1"/>
      <c r="KYN322" s="1"/>
      <c r="KYO322" s="1"/>
      <c r="KYP322" s="1"/>
      <c r="KYQ322" s="1"/>
      <c r="KYR322" s="1"/>
      <c r="KYS322" s="1"/>
      <c r="KYT322" s="1"/>
      <c r="KYU322" s="1"/>
      <c r="KYV322" s="1"/>
      <c r="KYW322" s="1"/>
      <c r="KYX322" s="1"/>
      <c r="KYY322" s="1"/>
      <c r="KYZ322" s="1"/>
      <c r="KZA322" s="1"/>
      <c r="KZB322" s="1"/>
      <c r="KZC322" s="1"/>
      <c r="KZD322" s="1"/>
      <c r="KZE322" s="1"/>
      <c r="KZF322" s="1"/>
      <c r="KZG322" s="1"/>
      <c r="KZH322" s="1"/>
      <c r="KZI322" s="1"/>
      <c r="KZJ322" s="1"/>
      <c r="KZK322" s="1"/>
      <c r="KZL322" s="1"/>
      <c r="KZM322" s="1"/>
      <c r="KZN322" s="1"/>
      <c r="KZO322" s="1"/>
      <c r="KZP322" s="1"/>
      <c r="KZQ322" s="1"/>
      <c r="KZR322" s="1"/>
      <c r="KZS322" s="1"/>
      <c r="KZT322" s="1"/>
      <c r="KZU322" s="1"/>
      <c r="KZV322" s="1"/>
      <c r="KZW322" s="1"/>
      <c r="KZX322" s="1"/>
      <c r="KZY322" s="1"/>
      <c r="KZZ322" s="1"/>
      <c r="LAA322" s="1"/>
      <c r="LAB322" s="1"/>
      <c r="LAC322" s="1"/>
      <c r="LAD322" s="1"/>
      <c r="LAE322" s="1"/>
      <c r="LAF322" s="1"/>
      <c r="LAG322" s="1"/>
      <c r="LAH322" s="1"/>
      <c r="LAI322" s="1"/>
      <c r="LAJ322" s="1"/>
      <c r="LAK322" s="1"/>
      <c r="LAL322" s="1"/>
      <c r="LAM322" s="1"/>
      <c r="LAN322" s="1"/>
      <c r="LAO322" s="1"/>
      <c r="LAP322" s="1"/>
      <c r="LAQ322" s="1"/>
      <c r="LAR322" s="1"/>
      <c r="LAS322" s="1"/>
      <c r="LAT322" s="1"/>
      <c r="LAU322" s="1"/>
      <c r="LAV322" s="1"/>
      <c r="LAW322" s="1"/>
      <c r="LAX322" s="1"/>
      <c r="LAY322" s="1"/>
      <c r="LAZ322" s="1"/>
      <c r="LBA322" s="1"/>
      <c r="LBB322" s="1"/>
      <c r="LBC322" s="1"/>
      <c r="LBD322" s="1"/>
      <c r="LBE322" s="1"/>
      <c r="LBF322" s="1"/>
      <c r="LBG322" s="1"/>
      <c r="LBH322" s="1"/>
      <c r="LBI322" s="1"/>
      <c r="LBJ322" s="1"/>
      <c r="LBK322" s="1"/>
      <c r="LBL322" s="1"/>
      <c r="LBM322" s="1"/>
      <c r="LBN322" s="1"/>
      <c r="LBO322" s="1"/>
      <c r="LBP322" s="1"/>
      <c r="LBQ322" s="1"/>
      <c r="LBR322" s="1"/>
      <c r="LBS322" s="1"/>
      <c r="LBT322" s="1"/>
      <c r="LBU322" s="1"/>
      <c r="LBV322" s="1"/>
      <c r="LBW322" s="1"/>
      <c r="LBX322" s="1"/>
      <c r="LBY322" s="1"/>
      <c r="LBZ322" s="1"/>
      <c r="LCA322" s="1"/>
      <c r="LCB322" s="1"/>
      <c r="LCC322" s="1"/>
      <c r="LCD322" s="1"/>
      <c r="LCE322" s="1"/>
      <c r="LCF322" s="1"/>
      <c r="LCG322" s="1"/>
      <c r="LCH322" s="1"/>
      <c r="LCI322" s="1"/>
      <c r="LCJ322" s="1"/>
      <c r="LCK322" s="1"/>
      <c r="LCL322" s="1"/>
      <c r="LCM322" s="1"/>
      <c r="LCN322" s="1"/>
      <c r="LCO322" s="1"/>
      <c r="LCP322" s="1"/>
      <c r="LCQ322" s="1"/>
      <c r="LCR322" s="1"/>
      <c r="LCS322" s="1"/>
      <c r="LCT322" s="1"/>
      <c r="LCU322" s="1"/>
      <c r="LCV322" s="1"/>
      <c r="LCW322" s="1"/>
      <c r="LCX322" s="1"/>
      <c r="LCY322" s="1"/>
      <c r="LCZ322" s="1"/>
      <c r="LDA322" s="1"/>
      <c r="LDB322" s="1"/>
      <c r="LDC322" s="1"/>
      <c r="LDD322" s="1"/>
      <c r="LDE322" s="1"/>
      <c r="LDF322" s="1"/>
      <c r="LDG322" s="1"/>
      <c r="LDH322" s="1"/>
      <c r="LDI322" s="1"/>
      <c r="LDJ322" s="1"/>
      <c r="LDK322" s="1"/>
      <c r="LDL322" s="1"/>
      <c r="LDM322" s="1"/>
      <c r="LDN322" s="1"/>
      <c r="LDO322" s="1"/>
      <c r="LDP322" s="1"/>
      <c r="LDQ322" s="1"/>
      <c r="LDR322" s="1"/>
      <c r="LDS322" s="1"/>
      <c r="LDT322" s="1"/>
      <c r="LDU322" s="1"/>
      <c r="LDV322" s="1"/>
      <c r="LDW322" s="1"/>
      <c r="LDX322" s="1"/>
      <c r="LDY322" s="1"/>
      <c r="LDZ322" s="1"/>
      <c r="LEA322" s="1"/>
      <c r="LEB322" s="1"/>
      <c r="LEC322" s="1"/>
      <c r="LED322" s="1"/>
      <c r="LEE322" s="1"/>
      <c r="LEF322" s="1"/>
      <c r="LEG322" s="1"/>
      <c r="LEH322" s="1"/>
      <c r="LEI322" s="1"/>
      <c r="LEJ322" s="1"/>
      <c r="LEK322" s="1"/>
      <c r="LEL322" s="1"/>
      <c r="LEM322" s="1"/>
      <c r="LEN322" s="1"/>
      <c r="LEO322" s="1"/>
      <c r="LEP322" s="1"/>
      <c r="LEQ322" s="1"/>
      <c r="LER322" s="1"/>
      <c r="LES322" s="1"/>
      <c r="LET322" s="1"/>
      <c r="LEU322" s="1"/>
      <c r="LEV322" s="1"/>
      <c r="LEW322" s="1"/>
      <c r="LEX322" s="1"/>
      <c r="LEY322" s="1"/>
      <c r="LEZ322" s="1"/>
      <c r="LFA322" s="1"/>
      <c r="LFB322" s="1"/>
      <c r="LFC322" s="1"/>
      <c r="LFD322" s="1"/>
      <c r="LFE322" s="1"/>
      <c r="LFF322" s="1"/>
      <c r="LFG322" s="1"/>
      <c r="LFH322" s="1"/>
      <c r="LFI322" s="1"/>
      <c r="LFJ322" s="1"/>
      <c r="LFK322" s="1"/>
      <c r="LFL322" s="1"/>
      <c r="LFM322" s="1"/>
      <c r="LFN322" s="1"/>
      <c r="LFO322" s="1"/>
      <c r="LFP322" s="1"/>
      <c r="LFQ322" s="1"/>
      <c r="LFR322" s="1"/>
      <c r="LFS322" s="1"/>
      <c r="LFT322" s="1"/>
      <c r="LFU322" s="1"/>
      <c r="LFV322" s="1"/>
      <c r="LFW322" s="1"/>
      <c r="LFX322" s="1"/>
      <c r="LFY322" s="1"/>
      <c r="LFZ322" s="1"/>
      <c r="LGA322" s="1"/>
      <c r="LGB322" s="1"/>
      <c r="LGC322" s="1"/>
      <c r="LGD322" s="1"/>
      <c r="LGE322" s="1"/>
      <c r="LGF322" s="1"/>
      <c r="LGG322" s="1"/>
      <c r="LGH322" s="1"/>
      <c r="LGI322" s="1"/>
      <c r="LGJ322" s="1"/>
      <c r="LGK322" s="1"/>
      <c r="LGL322" s="1"/>
      <c r="LGM322" s="1"/>
      <c r="LGN322" s="1"/>
      <c r="LGO322" s="1"/>
      <c r="LGP322" s="1"/>
      <c r="LGQ322" s="1"/>
      <c r="LGR322" s="1"/>
      <c r="LGS322" s="1"/>
      <c r="LGT322" s="1"/>
      <c r="LGU322" s="1"/>
      <c r="LGV322" s="1"/>
      <c r="LGW322" s="1"/>
      <c r="LGX322" s="1"/>
      <c r="LGY322" s="1"/>
      <c r="LGZ322" s="1"/>
      <c r="LHA322" s="1"/>
      <c r="LHB322" s="1"/>
      <c r="LHC322" s="1"/>
      <c r="LHD322" s="1"/>
      <c r="LHE322" s="1"/>
      <c r="LHF322" s="1"/>
      <c r="LHG322" s="1"/>
      <c r="LHH322" s="1"/>
      <c r="LHI322" s="1"/>
      <c r="LHJ322" s="1"/>
      <c r="LHK322" s="1"/>
      <c r="LHL322" s="1"/>
      <c r="LHM322" s="1"/>
      <c r="LHN322" s="1"/>
      <c r="LHO322" s="1"/>
      <c r="LHP322" s="1"/>
      <c r="LHQ322" s="1"/>
      <c r="LHR322" s="1"/>
      <c r="LHS322" s="1"/>
      <c r="LHT322" s="1"/>
      <c r="LHU322" s="1"/>
      <c r="LHV322" s="1"/>
      <c r="LHW322" s="1"/>
      <c r="LHX322" s="1"/>
      <c r="LHY322" s="1"/>
      <c r="LHZ322" s="1"/>
      <c r="LIA322" s="1"/>
      <c r="LIB322" s="1"/>
      <c r="LIC322" s="1"/>
      <c r="LID322" s="1"/>
      <c r="LIE322" s="1"/>
      <c r="LIF322" s="1"/>
      <c r="LIG322" s="1"/>
      <c r="LIH322" s="1"/>
      <c r="LII322" s="1"/>
      <c r="LIJ322" s="1"/>
      <c r="LIK322" s="1"/>
      <c r="LIL322" s="1"/>
      <c r="LIM322" s="1"/>
      <c r="LIN322" s="1"/>
      <c r="LIO322" s="1"/>
      <c r="LIP322" s="1"/>
      <c r="LIQ322" s="1"/>
      <c r="LIR322" s="1"/>
      <c r="LIS322" s="1"/>
      <c r="LIT322" s="1"/>
      <c r="LIU322" s="1"/>
      <c r="LIV322" s="1"/>
      <c r="LIW322" s="1"/>
      <c r="LIX322" s="1"/>
      <c r="LIY322" s="1"/>
      <c r="LIZ322" s="1"/>
      <c r="LJA322" s="1"/>
      <c r="LJB322" s="1"/>
      <c r="LJC322" s="1"/>
      <c r="LJD322" s="1"/>
      <c r="LJE322" s="1"/>
      <c r="LJF322" s="1"/>
      <c r="LJG322" s="1"/>
      <c r="LJH322" s="1"/>
      <c r="LJI322" s="1"/>
      <c r="LJJ322" s="1"/>
      <c r="LJK322" s="1"/>
      <c r="LJL322" s="1"/>
      <c r="LJM322" s="1"/>
      <c r="LJN322" s="1"/>
      <c r="LJO322" s="1"/>
      <c r="LJP322" s="1"/>
      <c r="LJQ322" s="1"/>
      <c r="LJR322" s="1"/>
      <c r="LJS322" s="1"/>
      <c r="LJT322" s="1"/>
      <c r="LJU322" s="1"/>
      <c r="LJV322" s="1"/>
      <c r="LJW322" s="1"/>
      <c r="LJX322" s="1"/>
      <c r="LJY322" s="1"/>
      <c r="LJZ322" s="1"/>
      <c r="LKA322" s="1"/>
      <c r="LKB322" s="1"/>
      <c r="LKC322" s="1"/>
      <c r="LKD322" s="1"/>
      <c r="LKE322" s="1"/>
      <c r="LKF322" s="1"/>
      <c r="LKG322" s="1"/>
      <c r="LKH322" s="1"/>
      <c r="LKI322" s="1"/>
      <c r="LKJ322" s="1"/>
      <c r="LKK322" s="1"/>
      <c r="LKL322" s="1"/>
      <c r="LKM322" s="1"/>
      <c r="LKN322" s="1"/>
      <c r="LKO322" s="1"/>
      <c r="LKP322" s="1"/>
      <c r="LKQ322" s="1"/>
      <c r="LKR322" s="1"/>
      <c r="LKS322" s="1"/>
      <c r="LKT322" s="1"/>
      <c r="LKU322" s="1"/>
      <c r="LKV322" s="1"/>
      <c r="LKW322" s="1"/>
      <c r="LKX322" s="1"/>
      <c r="LKY322" s="1"/>
      <c r="LKZ322" s="1"/>
      <c r="LLA322" s="1"/>
      <c r="LLB322" s="1"/>
      <c r="LLC322" s="1"/>
      <c r="LLD322" s="1"/>
      <c r="LLE322" s="1"/>
      <c r="LLF322" s="1"/>
      <c r="LLG322" s="1"/>
      <c r="LLH322" s="1"/>
      <c r="LLI322" s="1"/>
      <c r="LLJ322" s="1"/>
      <c r="LLK322" s="1"/>
      <c r="LLL322" s="1"/>
      <c r="LLM322" s="1"/>
      <c r="LLN322" s="1"/>
      <c r="LLO322" s="1"/>
      <c r="LLP322" s="1"/>
      <c r="LLQ322" s="1"/>
      <c r="LLR322" s="1"/>
      <c r="LLS322" s="1"/>
      <c r="LLT322" s="1"/>
      <c r="LLU322" s="1"/>
      <c r="LLV322" s="1"/>
      <c r="LLW322" s="1"/>
      <c r="LLX322" s="1"/>
      <c r="LLY322" s="1"/>
      <c r="LLZ322" s="1"/>
      <c r="LMA322" s="1"/>
      <c r="LMB322" s="1"/>
      <c r="LMC322" s="1"/>
      <c r="LMD322" s="1"/>
      <c r="LME322" s="1"/>
      <c r="LMF322" s="1"/>
      <c r="LMG322" s="1"/>
      <c r="LMH322" s="1"/>
      <c r="LMI322" s="1"/>
      <c r="LMJ322" s="1"/>
      <c r="LMK322" s="1"/>
      <c r="LML322" s="1"/>
      <c r="LMM322" s="1"/>
      <c r="LMN322" s="1"/>
      <c r="LMO322" s="1"/>
      <c r="LMP322" s="1"/>
      <c r="LMQ322" s="1"/>
      <c r="LMR322" s="1"/>
      <c r="LMS322" s="1"/>
      <c r="LMT322" s="1"/>
      <c r="LMU322" s="1"/>
      <c r="LMV322" s="1"/>
      <c r="LMW322" s="1"/>
      <c r="LMX322" s="1"/>
      <c r="LMY322" s="1"/>
      <c r="LMZ322" s="1"/>
      <c r="LNA322" s="1"/>
      <c r="LNB322" s="1"/>
      <c r="LNC322" s="1"/>
      <c r="LND322" s="1"/>
      <c r="LNE322" s="1"/>
      <c r="LNF322" s="1"/>
      <c r="LNG322" s="1"/>
      <c r="LNH322" s="1"/>
      <c r="LNI322" s="1"/>
      <c r="LNJ322" s="1"/>
      <c r="LNK322" s="1"/>
      <c r="LNL322" s="1"/>
      <c r="LNM322" s="1"/>
      <c r="LNN322" s="1"/>
      <c r="LNO322" s="1"/>
      <c r="LNP322" s="1"/>
      <c r="LNQ322" s="1"/>
      <c r="LNR322" s="1"/>
      <c r="LNS322" s="1"/>
      <c r="LNT322" s="1"/>
      <c r="LNU322" s="1"/>
      <c r="LNV322" s="1"/>
      <c r="LNW322" s="1"/>
      <c r="LNX322" s="1"/>
      <c r="LNY322" s="1"/>
      <c r="LNZ322" s="1"/>
      <c r="LOA322" s="1"/>
      <c r="LOB322" s="1"/>
      <c r="LOC322" s="1"/>
      <c r="LOD322" s="1"/>
      <c r="LOE322" s="1"/>
      <c r="LOF322" s="1"/>
      <c r="LOG322" s="1"/>
      <c r="LOH322" s="1"/>
      <c r="LOI322" s="1"/>
      <c r="LOJ322" s="1"/>
      <c r="LOK322" s="1"/>
      <c r="LOL322" s="1"/>
      <c r="LOM322" s="1"/>
      <c r="LON322" s="1"/>
      <c r="LOO322" s="1"/>
      <c r="LOP322" s="1"/>
      <c r="LOQ322" s="1"/>
      <c r="LOR322" s="1"/>
      <c r="LOS322" s="1"/>
      <c r="LOT322" s="1"/>
      <c r="LOU322" s="1"/>
      <c r="LOV322" s="1"/>
      <c r="LOW322" s="1"/>
      <c r="LOX322" s="1"/>
      <c r="LOY322" s="1"/>
      <c r="LOZ322" s="1"/>
      <c r="LPA322" s="1"/>
      <c r="LPB322" s="1"/>
      <c r="LPC322" s="1"/>
      <c r="LPD322" s="1"/>
      <c r="LPE322" s="1"/>
      <c r="LPF322" s="1"/>
      <c r="LPG322" s="1"/>
      <c r="LPH322" s="1"/>
      <c r="LPI322" s="1"/>
      <c r="LPJ322" s="1"/>
      <c r="LPK322" s="1"/>
      <c r="LPL322" s="1"/>
      <c r="LPM322" s="1"/>
      <c r="LPN322" s="1"/>
      <c r="LPO322" s="1"/>
      <c r="LPP322" s="1"/>
      <c r="LPQ322" s="1"/>
      <c r="LPR322" s="1"/>
      <c r="LPS322" s="1"/>
      <c r="LPT322" s="1"/>
      <c r="LPU322" s="1"/>
      <c r="LPV322" s="1"/>
      <c r="LPW322" s="1"/>
      <c r="LPX322" s="1"/>
      <c r="LPY322" s="1"/>
      <c r="LPZ322" s="1"/>
      <c r="LQA322" s="1"/>
      <c r="LQB322" s="1"/>
      <c r="LQC322" s="1"/>
      <c r="LQD322" s="1"/>
      <c r="LQE322" s="1"/>
      <c r="LQF322" s="1"/>
      <c r="LQG322" s="1"/>
      <c r="LQH322" s="1"/>
      <c r="LQI322" s="1"/>
      <c r="LQJ322" s="1"/>
      <c r="LQK322" s="1"/>
      <c r="LQL322" s="1"/>
      <c r="LQM322" s="1"/>
      <c r="LQN322" s="1"/>
      <c r="LQO322" s="1"/>
      <c r="LQP322" s="1"/>
      <c r="LQQ322" s="1"/>
      <c r="LQR322" s="1"/>
      <c r="LQS322" s="1"/>
      <c r="LQT322" s="1"/>
      <c r="LQU322" s="1"/>
      <c r="LQV322" s="1"/>
      <c r="LQW322" s="1"/>
      <c r="LQX322" s="1"/>
      <c r="LQY322" s="1"/>
      <c r="LQZ322" s="1"/>
      <c r="LRA322" s="1"/>
      <c r="LRB322" s="1"/>
      <c r="LRC322" s="1"/>
      <c r="LRD322" s="1"/>
      <c r="LRE322" s="1"/>
      <c r="LRF322" s="1"/>
      <c r="LRG322" s="1"/>
      <c r="LRH322" s="1"/>
      <c r="LRI322" s="1"/>
      <c r="LRJ322" s="1"/>
      <c r="LRK322" s="1"/>
      <c r="LRL322" s="1"/>
      <c r="LRM322" s="1"/>
      <c r="LRN322" s="1"/>
      <c r="LRO322" s="1"/>
      <c r="LRP322" s="1"/>
      <c r="LRQ322" s="1"/>
      <c r="LRR322" s="1"/>
      <c r="LRS322" s="1"/>
      <c r="LRT322" s="1"/>
      <c r="LRU322" s="1"/>
      <c r="LRV322" s="1"/>
      <c r="LRW322" s="1"/>
      <c r="LRX322" s="1"/>
      <c r="LRY322" s="1"/>
      <c r="LRZ322" s="1"/>
      <c r="LSA322" s="1"/>
      <c r="LSB322" s="1"/>
      <c r="LSC322" s="1"/>
      <c r="LSD322" s="1"/>
      <c r="LSE322" s="1"/>
      <c r="LSF322" s="1"/>
      <c r="LSG322" s="1"/>
      <c r="LSH322" s="1"/>
      <c r="LSI322" s="1"/>
      <c r="LSJ322" s="1"/>
      <c r="LSK322" s="1"/>
      <c r="LSL322" s="1"/>
      <c r="LSM322" s="1"/>
      <c r="LSN322" s="1"/>
      <c r="LSO322" s="1"/>
      <c r="LSP322" s="1"/>
      <c r="LSQ322" s="1"/>
      <c r="LSR322" s="1"/>
      <c r="LSS322" s="1"/>
      <c r="LST322" s="1"/>
      <c r="LSU322" s="1"/>
      <c r="LSV322" s="1"/>
      <c r="LSW322" s="1"/>
      <c r="LSX322" s="1"/>
      <c r="LSY322" s="1"/>
      <c r="LSZ322" s="1"/>
      <c r="LTA322" s="1"/>
      <c r="LTB322" s="1"/>
      <c r="LTC322" s="1"/>
      <c r="LTD322" s="1"/>
      <c r="LTE322" s="1"/>
      <c r="LTF322" s="1"/>
      <c r="LTG322" s="1"/>
      <c r="LTH322" s="1"/>
      <c r="LTI322" s="1"/>
      <c r="LTJ322" s="1"/>
      <c r="LTK322" s="1"/>
      <c r="LTL322" s="1"/>
      <c r="LTM322" s="1"/>
      <c r="LTN322" s="1"/>
      <c r="LTO322" s="1"/>
      <c r="LTP322" s="1"/>
      <c r="LTQ322" s="1"/>
      <c r="LTR322" s="1"/>
      <c r="LTS322" s="1"/>
      <c r="LTT322" s="1"/>
      <c r="LTU322" s="1"/>
      <c r="LTV322" s="1"/>
      <c r="LTW322" s="1"/>
      <c r="LTX322" s="1"/>
      <c r="LTY322" s="1"/>
      <c r="LTZ322" s="1"/>
      <c r="LUA322" s="1"/>
      <c r="LUB322" s="1"/>
      <c r="LUC322" s="1"/>
      <c r="LUD322" s="1"/>
      <c r="LUE322" s="1"/>
      <c r="LUF322" s="1"/>
      <c r="LUG322" s="1"/>
      <c r="LUH322" s="1"/>
      <c r="LUI322" s="1"/>
      <c r="LUJ322" s="1"/>
      <c r="LUK322" s="1"/>
      <c r="LUL322" s="1"/>
      <c r="LUM322" s="1"/>
      <c r="LUN322" s="1"/>
      <c r="LUO322" s="1"/>
      <c r="LUP322" s="1"/>
      <c r="LUQ322" s="1"/>
      <c r="LUR322" s="1"/>
      <c r="LUS322" s="1"/>
      <c r="LUT322" s="1"/>
      <c r="LUU322" s="1"/>
      <c r="LUV322" s="1"/>
      <c r="LUW322" s="1"/>
      <c r="LUX322" s="1"/>
      <c r="LUY322" s="1"/>
      <c r="LUZ322" s="1"/>
      <c r="LVA322" s="1"/>
      <c r="LVB322" s="1"/>
      <c r="LVC322" s="1"/>
      <c r="LVD322" s="1"/>
      <c r="LVE322" s="1"/>
      <c r="LVF322" s="1"/>
      <c r="LVG322" s="1"/>
      <c r="LVH322" s="1"/>
      <c r="LVI322" s="1"/>
      <c r="LVJ322" s="1"/>
      <c r="LVK322" s="1"/>
      <c r="LVL322" s="1"/>
      <c r="LVM322" s="1"/>
      <c r="LVN322" s="1"/>
      <c r="LVO322" s="1"/>
      <c r="LVP322" s="1"/>
      <c r="LVQ322" s="1"/>
      <c r="LVR322" s="1"/>
      <c r="LVS322" s="1"/>
      <c r="LVT322" s="1"/>
      <c r="LVU322" s="1"/>
      <c r="LVV322" s="1"/>
      <c r="LVW322" s="1"/>
      <c r="LVX322" s="1"/>
      <c r="LVY322" s="1"/>
      <c r="LVZ322" s="1"/>
      <c r="LWA322" s="1"/>
      <c r="LWB322" s="1"/>
      <c r="LWC322" s="1"/>
      <c r="LWD322" s="1"/>
      <c r="LWE322" s="1"/>
      <c r="LWF322" s="1"/>
      <c r="LWG322" s="1"/>
      <c r="LWH322" s="1"/>
      <c r="LWI322" s="1"/>
      <c r="LWJ322" s="1"/>
      <c r="LWK322" s="1"/>
      <c r="LWL322" s="1"/>
      <c r="LWM322" s="1"/>
      <c r="LWN322" s="1"/>
      <c r="LWO322" s="1"/>
      <c r="LWP322" s="1"/>
      <c r="LWQ322" s="1"/>
      <c r="LWR322" s="1"/>
      <c r="LWS322" s="1"/>
      <c r="LWT322" s="1"/>
      <c r="LWU322" s="1"/>
      <c r="LWV322" s="1"/>
      <c r="LWW322" s="1"/>
      <c r="LWX322" s="1"/>
      <c r="LWY322" s="1"/>
      <c r="LWZ322" s="1"/>
      <c r="LXA322" s="1"/>
      <c r="LXB322" s="1"/>
      <c r="LXC322" s="1"/>
      <c r="LXD322" s="1"/>
      <c r="LXE322" s="1"/>
      <c r="LXF322" s="1"/>
      <c r="LXG322" s="1"/>
      <c r="LXH322" s="1"/>
      <c r="LXI322" s="1"/>
      <c r="LXJ322" s="1"/>
      <c r="LXK322" s="1"/>
      <c r="LXL322" s="1"/>
      <c r="LXM322" s="1"/>
      <c r="LXN322" s="1"/>
      <c r="LXO322" s="1"/>
      <c r="LXP322" s="1"/>
      <c r="LXQ322" s="1"/>
      <c r="LXR322" s="1"/>
      <c r="LXS322" s="1"/>
      <c r="LXT322" s="1"/>
      <c r="LXU322" s="1"/>
      <c r="LXV322" s="1"/>
      <c r="LXW322" s="1"/>
      <c r="LXX322" s="1"/>
      <c r="LXY322" s="1"/>
      <c r="LXZ322" s="1"/>
      <c r="LYA322" s="1"/>
      <c r="LYB322" s="1"/>
      <c r="LYC322" s="1"/>
      <c r="LYD322" s="1"/>
      <c r="LYE322" s="1"/>
      <c r="LYF322" s="1"/>
      <c r="LYG322" s="1"/>
      <c r="LYH322" s="1"/>
      <c r="LYI322" s="1"/>
      <c r="LYJ322" s="1"/>
      <c r="LYK322" s="1"/>
      <c r="LYL322" s="1"/>
      <c r="LYM322" s="1"/>
      <c r="LYN322" s="1"/>
      <c r="LYO322" s="1"/>
      <c r="LYP322" s="1"/>
      <c r="LYQ322" s="1"/>
      <c r="LYR322" s="1"/>
      <c r="LYS322" s="1"/>
      <c r="LYT322" s="1"/>
      <c r="LYU322" s="1"/>
      <c r="LYV322" s="1"/>
      <c r="LYW322" s="1"/>
      <c r="LYX322" s="1"/>
      <c r="LYY322" s="1"/>
      <c r="LYZ322" s="1"/>
      <c r="LZA322" s="1"/>
      <c r="LZB322" s="1"/>
      <c r="LZC322" s="1"/>
      <c r="LZD322" s="1"/>
      <c r="LZE322" s="1"/>
      <c r="LZF322" s="1"/>
      <c r="LZG322" s="1"/>
      <c r="LZH322" s="1"/>
      <c r="LZI322" s="1"/>
      <c r="LZJ322" s="1"/>
      <c r="LZK322" s="1"/>
      <c r="LZL322" s="1"/>
      <c r="LZM322" s="1"/>
      <c r="LZN322" s="1"/>
      <c r="LZO322" s="1"/>
      <c r="LZP322" s="1"/>
      <c r="LZQ322" s="1"/>
      <c r="LZR322" s="1"/>
      <c r="LZS322" s="1"/>
      <c r="LZT322" s="1"/>
      <c r="LZU322" s="1"/>
      <c r="LZV322" s="1"/>
      <c r="LZW322" s="1"/>
      <c r="LZX322" s="1"/>
      <c r="LZY322" s="1"/>
      <c r="LZZ322" s="1"/>
      <c r="MAA322" s="1"/>
      <c r="MAB322" s="1"/>
      <c r="MAC322" s="1"/>
      <c r="MAD322" s="1"/>
      <c r="MAE322" s="1"/>
      <c r="MAF322" s="1"/>
      <c r="MAG322" s="1"/>
      <c r="MAH322" s="1"/>
      <c r="MAI322" s="1"/>
      <c r="MAJ322" s="1"/>
      <c r="MAK322" s="1"/>
      <c r="MAL322" s="1"/>
      <c r="MAM322" s="1"/>
      <c r="MAN322" s="1"/>
      <c r="MAO322" s="1"/>
      <c r="MAP322" s="1"/>
      <c r="MAQ322" s="1"/>
      <c r="MAR322" s="1"/>
      <c r="MAS322" s="1"/>
      <c r="MAT322" s="1"/>
      <c r="MAU322" s="1"/>
      <c r="MAV322" s="1"/>
      <c r="MAW322" s="1"/>
      <c r="MAX322" s="1"/>
      <c r="MAY322" s="1"/>
      <c r="MAZ322" s="1"/>
      <c r="MBA322" s="1"/>
      <c r="MBB322" s="1"/>
      <c r="MBC322" s="1"/>
      <c r="MBD322" s="1"/>
      <c r="MBE322" s="1"/>
      <c r="MBF322" s="1"/>
      <c r="MBG322" s="1"/>
      <c r="MBH322" s="1"/>
      <c r="MBI322" s="1"/>
      <c r="MBJ322" s="1"/>
      <c r="MBK322" s="1"/>
      <c r="MBL322" s="1"/>
      <c r="MBM322" s="1"/>
      <c r="MBN322" s="1"/>
      <c r="MBO322" s="1"/>
      <c r="MBP322" s="1"/>
      <c r="MBQ322" s="1"/>
      <c r="MBR322" s="1"/>
      <c r="MBS322" s="1"/>
      <c r="MBT322" s="1"/>
      <c r="MBU322" s="1"/>
      <c r="MBV322" s="1"/>
      <c r="MBW322" s="1"/>
      <c r="MBX322" s="1"/>
      <c r="MBY322" s="1"/>
      <c r="MBZ322" s="1"/>
      <c r="MCA322" s="1"/>
      <c r="MCB322" s="1"/>
      <c r="MCC322" s="1"/>
      <c r="MCD322" s="1"/>
      <c r="MCE322" s="1"/>
      <c r="MCF322" s="1"/>
      <c r="MCG322" s="1"/>
      <c r="MCH322" s="1"/>
      <c r="MCI322" s="1"/>
      <c r="MCJ322" s="1"/>
      <c r="MCK322" s="1"/>
      <c r="MCL322" s="1"/>
      <c r="MCM322" s="1"/>
      <c r="MCN322" s="1"/>
      <c r="MCO322" s="1"/>
      <c r="MCP322" s="1"/>
      <c r="MCQ322" s="1"/>
      <c r="MCR322" s="1"/>
      <c r="MCS322" s="1"/>
      <c r="MCT322" s="1"/>
      <c r="MCU322" s="1"/>
      <c r="MCV322" s="1"/>
      <c r="MCW322" s="1"/>
      <c r="MCX322" s="1"/>
      <c r="MCY322" s="1"/>
      <c r="MCZ322" s="1"/>
      <c r="MDA322" s="1"/>
      <c r="MDB322" s="1"/>
      <c r="MDC322" s="1"/>
      <c r="MDD322" s="1"/>
      <c r="MDE322" s="1"/>
      <c r="MDF322" s="1"/>
      <c r="MDG322" s="1"/>
      <c r="MDH322" s="1"/>
      <c r="MDI322" s="1"/>
      <c r="MDJ322" s="1"/>
      <c r="MDK322" s="1"/>
      <c r="MDL322" s="1"/>
      <c r="MDM322" s="1"/>
      <c r="MDN322" s="1"/>
      <c r="MDO322" s="1"/>
      <c r="MDP322" s="1"/>
      <c r="MDQ322" s="1"/>
      <c r="MDR322" s="1"/>
      <c r="MDS322" s="1"/>
      <c r="MDT322" s="1"/>
      <c r="MDU322" s="1"/>
      <c r="MDV322" s="1"/>
      <c r="MDW322" s="1"/>
      <c r="MDX322" s="1"/>
      <c r="MDY322" s="1"/>
      <c r="MDZ322" s="1"/>
      <c r="MEA322" s="1"/>
      <c r="MEB322" s="1"/>
      <c r="MEC322" s="1"/>
      <c r="MED322" s="1"/>
      <c r="MEE322" s="1"/>
      <c r="MEF322" s="1"/>
      <c r="MEG322" s="1"/>
      <c r="MEH322" s="1"/>
      <c r="MEI322" s="1"/>
      <c r="MEJ322" s="1"/>
      <c r="MEK322" s="1"/>
      <c r="MEL322" s="1"/>
      <c r="MEM322" s="1"/>
      <c r="MEN322" s="1"/>
      <c r="MEO322" s="1"/>
      <c r="MEP322" s="1"/>
      <c r="MEQ322" s="1"/>
      <c r="MER322" s="1"/>
      <c r="MES322" s="1"/>
      <c r="MET322" s="1"/>
      <c r="MEU322" s="1"/>
      <c r="MEV322" s="1"/>
      <c r="MEW322" s="1"/>
      <c r="MEX322" s="1"/>
      <c r="MEY322" s="1"/>
      <c r="MEZ322" s="1"/>
      <c r="MFA322" s="1"/>
      <c r="MFB322" s="1"/>
      <c r="MFC322" s="1"/>
      <c r="MFD322" s="1"/>
      <c r="MFE322" s="1"/>
      <c r="MFF322" s="1"/>
      <c r="MFG322" s="1"/>
      <c r="MFH322" s="1"/>
      <c r="MFI322" s="1"/>
      <c r="MFJ322" s="1"/>
      <c r="MFK322" s="1"/>
      <c r="MFL322" s="1"/>
      <c r="MFM322" s="1"/>
      <c r="MFN322" s="1"/>
      <c r="MFO322" s="1"/>
      <c r="MFP322" s="1"/>
      <c r="MFQ322" s="1"/>
      <c r="MFR322" s="1"/>
      <c r="MFS322" s="1"/>
      <c r="MFT322" s="1"/>
      <c r="MFU322" s="1"/>
      <c r="MFV322" s="1"/>
      <c r="MFW322" s="1"/>
      <c r="MFX322" s="1"/>
      <c r="MFY322" s="1"/>
      <c r="MFZ322" s="1"/>
      <c r="MGA322" s="1"/>
      <c r="MGB322" s="1"/>
      <c r="MGC322" s="1"/>
      <c r="MGD322" s="1"/>
      <c r="MGE322" s="1"/>
      <c r="MGF322" s="1"/>
      <c r="MGG322" s="1"/>
      <c r="MGH322" s="1"/>
      <c r="MGI322" s="1"/>
      <c r="MGJ322" s="1"/>
      <c r="MGK322" s="1"/>
      <c r="MGL322" s="1"/>
      <c r="MGM322" s="1"/>
      <c r="MGN322" s="1"/>
      <c r="MGO322" s="1"/>
      <c r="MGP322" s="1"/>
      <c r="MGQ322" s="1"/>
      <c r="MGR322" s="1"/>
      <c r="MGS322" s="1"/>
      <c r="MGT322" s="1"/>
      <c r="MGU322" s="1"/>
      <c r="MGV322" s="1"/>
      <c r="MGW322" s="1"/>
      <c r="MGX322" s="1"/>
      <c r="MGY322" s="1"/>
      <c r="MGZ322" s="1"/>
      <c r="MHA322" s="1"/>
      <c r="MHB322" s="1"/>
      <c r="MHC322" s="1"/>
      <c r="MHD322" s="1"/>
      <c r="MHE322" s="1"/>
      <c r="MHF322" s="1"/>
      <c r="MHG322" s="1"/>
      <c r="MHH322" s="1"/>
      <c r="MHI322" s="1"/>
      <c r="MHJ322" s="1"/>
      <c r="MHK322" s="1"/>
      <c r="MHL322" s="1"/>
      <c r="MHM322" s="1"/>
      <c r="MHN322" s="1"/>
      <c r="MHO322" s="1"/>
      <c r="MHP322" s="1"/>
      <c r="MHQ322" s="1"/>
      <c r="MHR322" s="1"/>
      <c r="MHS322" s="1"/>
      <c r="MHT322" s="1"/>
      <c r="MHU322" s="1"/>
      <c r="MHV322" s="1"/>
      <c r="MHW322" s="1"/>
      <c r="MHX322" s="1"/>
      <c r="MHY322" s="1"/>
      <c r="MHZ322" s="1"/>
      <c r="MIA322" s="1"/>
      <c r="MIB322" s="1"/>
      <c r="MIC322" s="1"/>
      <c r="MID322" s="1"/>
      <c r="MIE322" s="1"/>
      <c r="MIF322" s="1"/>
      <c r="MIG322" s="1"/>
      <c r="MIH322" s="1"/>
      <c r="MII322" s="1"/>
      <c r="MIJ322" s="1"/>
      <c r="MIK322" s="1"/>
      <c r="MIL322" s="1"/>
      <c r="MIM322" s="1"/>
      <c r="MIN322" s="1"/>
      <c r="MIO322" s="1"/>
      <c r="MIP322" s="1"/>
      <c r="MIQ322" s="1"/>
      <c r="MIR322" s="1"/>
      <c r="MIS322" s="1"/>
      <c r="MIT322" s="1"/>
      <c r="MIU322" s="1"/>
      <c r="MIV322" s="1"/>
      <c r="MIW322" s="1"/>
      <c r="MIX322" s="1"/>
      <c r="MIY322" s="1"/>
      <c r="MIZ322" s="1"/>
      <c r="MJA322" s="1"/>
      <c r="MJB322" s="1"/>
      <c r="MJC322" s="1"/>
      <c r="MJD322" s="1"/>
      <c r="MJE322" s="1"/>
      <c r="MJF322" s="1"/>
      <c r="MJG322" s="1"/>
      <c r="MJH322" s="1"/>
      <c r="MJI322" s="1"/>
      <c r="MJJ322" s="1"/>
      <c r="MJK322" s="1"/>
      <c r="MJL322" s="1"/>
      <c r="MJM322" s="1"/>
      <c r="MJN322" s="1"/>
      <c r="MJO322" s="1"/>
      <c r="MJP322" s="1"/>
      <c r="MJQ322" s="1"/>
      <c r="MJR322" s="1"/>
      <c r="MJS322" s="1"/>
      <c r="MJT322" s="1"/>
      <c r="MJU322" s="1"/>
      <c r="MJV322" s="1"/>
      <c r="MJW322" s="1"/>
      <c r="MJX322" s="1"/>
      <c r="MJY322" s="1"/>
      <c r="MJZ322" s="1"/>
      <c r="MKA322" s="1"/>
      <c r="MKB322" s="1"/>
      <c r="MKC322" s="1"/>
      <c r="MKD322" s="1"/>
      <c r="MKE322" s="1"/>
      <c r="MKF322" s="1"/>
      <c r="MKG322" s="1"/>
      <c r="MKH322" s="1"/>
      <c r="MKI322" s="1"/>
      <c r="MKJ322" s="1"/>
      <c r="MKK322" s="1"/>
      <c r="MKL322" s="1"/>
      <c r="MKM322" s="1"/>
      <c r="MKN322" s="1"/>
      <c r="MKO322" s="1"/>
      <c r="MKP322" s="1"/>
      <c r="MKQ322" s="1"/>
      <c r="MKR322" s="1"/>
      <c r="MKS322" s="1"/>
      <c r="MKT322" s="1"/>
      <c r="MKU322" s="1"/>
      <c r="MKV322" s="1"/>
      <c r="MKW322" s="1"/>
      <c r="MKX322" s="1"/>
      <c r="MKY322" s="1"/>
      <c r="MKZ322" s="1"/>
      <c r="MLA322" s="1"/>
      <c r="MLB322" s="1"/>
      <c r="MLC322" s="1"/>
      <c r="MLD322" s="1"/>
      <c r="MLE322" s="1"/>
      <c r="MLF322" s="1"/>
      <c r="MLG322" s="1"/>
      <c r="MLH322" s="1"/>
      <c r="MLI322" s="1"/>
      <c r="MLJ322" s="1"/>
      <c r="MLK322" s="1"/>
      <c r="MLL322" s="1"/>
      <c r="MLM322" s="1"/>
      <c r="MLN322" s="1"/>
      <c r="MLO322" s="1"/>
      <c r="MLP322" s="1"/>
      <c r="MLQ322" s="1"/>
      <c r="MLR322" s="1"/>
      <c r="MLS322" s="1"/>
      <c r="MLT322" s="1"/>
      <c r="MLU322" s="1"/>
      <c r="MLV322" s="1"/>
      <c r="MLW322" s="1"/>
      <c r="MLX322" s="1"/>
      <c r="MLY322" s="1"/>
      <c r="MLZ322" s="1"/>
      <c r="MMA322" s="1"/>
      <c r="MMB322" s="1"/>
      <c r="MMC322" s="1"/>
      <c r="MMD322" s="1"/>
      <c r="MME322" s="1"/>
      <c r="MMF322" s="1"/>
      <c r="MMG322" s="1"/>
      <c r="MMH322" s="1"/>
      <c r="MMI322" s="1"/>
      <c r="MMJ322" s="1"/>
      <c r="MMK322" s="1"/>
      <c r="MML322" s="1"/>
      <c r="MMM322" s="1"/>
      <c r="MMN322" s="1"/>
      <c r="MMO322" s="1"/>
      <c r="MMP322" s="1"/>
      <c r="MMQ322" s="1"/>
      <c r="MMR322" s="1"/>
      <c r="MMS322" s="1"/>
      <c r="MMT322" s="1"/>
      <c r="MMU322" s="1"/>
      <c r="MMV322" s="1"/>
      <c r="MMW322" s="1"/>
      <c r="MMX322" s="1"/>
      <c r="MMY322" s="1"/>
      <c r="MMZ322" s="1"/>
      <c r="MNA322" s="1"/>
      <c r="MNB322" s="1"/>
      <c r="MNC322" s="1"/>
      <c r="MND322" s="1"/>
      <c r="MNE322" s="1"/>
      <c r="MNF322" s="1"/>
      <c r="MNG322" s="1"/>
      <c r="MNH322" s="1"/>
      <c r="MNI322" s="1"/>
      <c r="MNJ322" s="1"/>
      <c r="MNK322" s="1"/>
      <c r="MNL322" s="1"/>
      <c r="MNM322" s="1"/>
      <c r="MNN322" s="1"/>
      <c r="MNO322" s="1"/>
      <c r="MNP322" s="1"/>
      <c r="MNQ322" s="1"/>
      <c r="MNR322" s="1"/>
      <c r="MNS322" s="1"/>
      <c r="MNT322" s="1"/>
      <c r="MNU322" s="1"/>
      <c r="MNV322" s="1"/>
      <c r="MNW322" s="1"/>
      <c r="MNX322" s="1"/>
      <c r="MNY322" s="1"/>
      <c r="MNZ322" s="1"/>
      <c r="MOA322" s="1"/>
      <c r="MOB322" s="1"/>
      <c r="MOC322" s="1"/>
      <c r="MOD322" s="1"/>
      <c r="MOE322" s="1"/>
      <c r="MOF322" s="1"/>
      <c r="MOG322" s="1"/>
      <c r="MOH322" s="1"/>
      <c r="MOI322" s="1"/>
      <c r="MOJ322" s="1"/>
      <c r="MOK322" s="1"/>
      <c r="MOL322" s="1"/>
      <c r="MOM322" s="1"/>
      <c r="MON322" s="1"/>
      <c r="MOO322" s="1"/>
      <c r="MOP322" s="1"/>
      <c r="MOQ322" s="1"/>
      <c r="MOR322" s="1"/>
      <c r="MOS322" s="1"/>
      <c r="MOT322" s="1"/>
      <c r="MOU322" s="1"/>
      <c r="MOV322" s="1"/>
      <c r="MOW322" s="1"/>
      <c r="MOX322" s="1"/>
      <c r="MOY322" s="1"/>
      <c r="MOZ322" s="1"/>
      <c r="MPA322" s="1"/>
      <c r="MPB322" s="1"/>
      <c r="MPC322" s="1"/>
      <c r="MPD322" s="1"/>
      <c r="MPE322" s="1"/>
      <c r="MPF322" s="1"/>
      <c r="MPG322" s="1"/>
      <c r="MPH322" s="1"/>
      <c r="MPI322" s="1"/>
      <c r="MPJ322" s="1"/>
      <c r="MPK322" s="1"/>
      <c r="MPL322" s="1"/>
      <c r="MPM322" s="1"/>
      <c r="MPN322" s="1"/>
      <c r="MPO322" s="1"/>
      <c r="MPP322" s="1"/>
      <c r="MPQ322" s="1"/>
      <c r="MPR322" s="1"/>
      <c r="MPS322" s="1"/>
      <c r="MPT322" s="1"/>
      <c r="MPU322" s="1"/>
      <c r="MPV322" s="1"/>
      <c r="MPW322" s="1"/>
      <c r="MPX322" s="1"/>
      <c r="MPY322" s="1"/>
      <c r="MPZ322" s="1"/>
      <c r="MQA322" s="1"/>
      <c r="MQB322" s="1"/>
      <c r="MQC322" s="1"/>
      <c r="MQD322" s="1"/>
      <c r="MQE322" s="1"/>
      <c r="MQF322" s="1"/>
      <c r="MQG322" s="1"/>
      <c r="MQH322" s="1"/>
      <c r="MQI322" s="1"/>
      <c r="MQJ322" s="1"/>
      <c r="MQK322" s="1"/>
      <c r="MQL322" s="1"/>
      <c r="MQM322" s="1"/>
      <c r="MQN322" s="1"/>
      <c r="MQO322" s="1"/>
      <c r="MQP322" s="1"/>
      <c r="MQQ322" s="1"/>
      <c r="MQR322" s="1"/>
      <c r="MQS322" s="1"/>
      <c r="MQT322" s="1"/>
      <c r="MQU322" s="1"/>
      <c r="MQV322" s="1"/>
      <c r="MQW322" s="1"/>
      <c r="MQX322" s="1"/>
      <c r="MQY322" s="1"/>
      <c r="MQZ322" s="1"/>
      <c r="MRA322" s="1"/>
      <c r="MRB322" s="1"/>
      <c r="MRC322" s="1"/>
      <c r="MRD322" s="1"/>
      <c r="MRE322" s="1"/>
      <c r="MRF322" s="1"/>
      <c r="MRG322" s="1"/>
      <c r="MRH322" s="1"/>
      <c r="MRI322" s="1"/>
      <c r="MRJ322" s="1"/>
      <c r="MRK322" s="1"/>
      <c r="MRL322" s="1"/>
      <c r="MRM322" s="1"/>
      <c r="MRN322" s="1"/>
      <c r="MRO322" s="1"/>
      <c r="MRP322" s="1"/>
      <c r="MRQ322" s="1"/>
      <c r="MRR322" s="1"/>
      <c r="MRS322" s="1"/>
      <c r="MRT322" s="1"/>
      <c r="MRU322" s="1"/>
      <c r="MRV322" s="1"/>
      <c r="MRW322" s="1"/>
      <c r="MRX322" s="1"/>
      <c r="MRY322" s="1"/>
      <c r="MRZ322" s="1"/>
      <c r="MSA322" s="1"/>
      <c r="MSB322" s="1"/>
      <c r="MSC322" s="1"/>
      <c r="MSD322" s="1"/>
      <c r="MSE322" s="1"/>
      <c r="MSF322" s="1"/>
      <c r="MSG322" s="1"/>
      <c r="MSH322" s="1"/>
      <c r="MSI322" s="1"/>
      <c r="MSJ322" s="1"/>
      <c r="MSK322" s="1"/>
      <c r="MSL322" s="1"/>
      <c r="MSM322" s="1"/>
      <c r="MSN322" s="1"/>
      <c r="MSO322" s="1"/>
      <c r="MSP322" s="1"/>
      <c r="MSQ322" s="1"/>
      <c r="MSR322" s="1"/>
      <c r="MSS322" s="1"/>
      <c r="MST322" s="1"/>
      <c r="MSU322" s="1"/>
      <c r="MSV322" s="1"/>
      <c r="MSW322" s="1"/>
      <c r="MSX322" s="1"/>
      <c r="MSY322" s="1"/>
      <c r="MSZ322" s="1"/>
      <c r="MTA322" s="1"/>
      <c r="MTB322" s="1"/>
      <c r="MTC322" s="1"/>
      <c r="MTD322" s="1"/>
      <c r="MTE322" s="1"/>
      <c r="MTF322" s="1"/>
      <c r="MTG322" s="1"/>
      <c r="MTH322" s="1"/>
      <c r="MTI322" s="1"/>
      <c r="MTJ322" s="1"/>
      <c r="MTK322" s="1"/>
      <c r="MTL322" s="1"/>
      <c r="MTM322" s="1"/>
      <c r="MTN322" s="1"/>
      <c r="MTO322" s="1"/>
      <c r="MTP322" s="1"/>
      <c r="MTQ322" s="1"/>
      <c r="MTR322" s="1"/>
      <c r="MTS322" s="1"/>
      <c r="MTT322" s="1"/>
      <c r="MTU322" s="1"/>
      <c r="MTV322" s="1"/>
      <c r="MTW322" s="1"/>
      <c r="MTX322" s="1"/>
      <c r="MTY322" s="1"/>
      <c r="MTZ322" s="1"/>
      <c r="MUA322" s="1"/>
      <c r="MUB322" s="1"/>
      <c r="MUC322" s="1"/>
      <c r="MUD322" s="1"/>
      <c r="MUE322" s="1"/>
      <c r="MUF322" s="1"/>
      <c r="MUG322" s="1"/>
      <c r="MUH322" s="1"/>
      <c r="MUI322" s="1"/>
      <c r="MUJ322" s="1"/>
      <c r="MUK322" s="1"/>
      <c r="MUL322" s="1"/>
      <c r="MUM322" s="1"/>
      <c r="MUN322" s="1"/>
      <c r="MUO322" s="1"/>
      <c r="MUP322" s="1"/>
      <c r="MUQ322" s="1"/>
      <c r="MUR322" s="1"/>
      <c r="MUS322" s="1"/>
      <c r="MUT322" s="1"/>
      <c r="MUU322" s="1"/>
      <c r="MUV322" s="1"/>
      <c r="MUW322" s="1"/>
      <c r="MUX322" s="1"/>
      <c r="MUY322" s="1"/>
      <c r="MUZ322" s="1"/>
      <c r="MVA322" s="1"/>
      <c r="MVB322" s="1"/>
      <c r="MVC322" s="1"/>
      <c r="MVD322" s="1"/>
      <c r="MVE322" s="1"/>
      <c r="MVF322" s="1"/>
      <c r="MVG322" s="1"/>
      <c r="MVH322" s="1"/>
      <c r="MVI322" s="1"/>
      <c r="MVJ322" s="1"/>
      <c r="MVK322" s="1"/>
      <c r="MVL322" s="1"/>
      <c r="MVM322" s="1"/>
      <c r="MVN322" s="1"/>
      <c r="MVO322" s="1"/>
      <c r="MVP322" s="1"/>
      <c r="MVQ322" s="1"/>
      <c r="MVR322" s="1"/>
      <c r="MVS322" s="1"/>
      <c r="MVT322" s="1"/>
      <c r="MVU322" s="1"/>
      <c r="MVV322" s="1"/>
      <c r="MVW322" s="1"/>
      <c r="MVX322" s="1"/>
      <c r="MVY322" s="1"/>
      <c r="MVZ322" s="1"/>
      <c r="MWA322" s="1"/>
      <c r="MWB322" s="1"/>
      <c r="MWC322" s="1"/>
      <c r="MWD322" s="1"/>
      <c r="MWE322" s="1"/>
      <c r="MWF322" s="1"/>
      <c r="MWG322" s="1"/>
      <c r="MWH322" s="1"/>
      <c r="MWI322" s="1"/>
      <c r="MWJ322" s="1"/>
      <c r="MWK322" s="1"/>
      <c r="MWL322" s="1"/>
      <c r="MWM322" s="1"/>
      <c r="MWN322" s="1"/>
      <c r="MWO322" s="1"/>
      <c r="MWP322" s="1"/>
      <c r="MWQ322" s="1"/>
      <c r="MWR322" s="1"/>
      <c r="MWS322" s="1"/>
      <c r="MWT322" s="1"/>
      <c r="MWU322" s="1"/>
      <c r="MWV322" s="1"/>
      <c r="MWW322" s="1"/>
      <c r="MWX322" s="1"/>
      <c r="MWY322" s="1"/>
      <c r="MWZ322" s="1"/>
      <c r="MXA322" s="1"/>
      <c r="MXB322" s="1"/>
      <c r="MXC322" s="1"/>
      <c r="MXD322" s="1"/>
      <c r="MXE322" s="1"/>
      <c r="MXF322" s="1"/>
      <c r="MXG322" s="1"/>
      <c r="MXH322" s="1"/>
      <c r="MXI322" s="1"/>
      <c r="MXJ322" s="1"/>
      <c r="MXK322" s="1"/>
      <c r="MXL322" s="1"/>
      <c r="MXM322" s="1"/>
      <c r="MXN322" s="1"/>
      <c r="MXO322" s="1"/>
      <c r="MXP322" s="1"/>
      <c r="MXQ322" s="1"/>
      <c r="MXR322" s="1"/>
      <c r="MXS322" s="1"/>
      <c r="MXT322" s="1"/>
      <c r="MXU322" s="1"/>
      <c r="MXV322" s="1"/>
      <c r="MXW322" s="1"/>
      <c r="MXX322" s="1"/>
      <c r="MXY322" s="1"/>
      <c r="MXZ322" s="1"/>
      <c r="MYA322" s="1"/>
      <c r="MYB322" s="1"/>
      <c r="MYC322" s="1"/>
      <c r="MYD322" s="1"/>
      <c r="MYE322" s="1"/>
      <c r="MYF322" s="1"/>
      <c r="MYG322" s="1"/>
      <c r="MYH322" s="1"/>
      <c r="MYI322" s="1"/>
      <c r="MYJ322" s="1"/>
      <c r="MYK322" s="1"/>
      <c r="MYL322" s="1"/>
      <c r="MYM322" s="1"/>
      <c r="MYN322" s="1"/>
      <c r="MYO322" s="1"/>
      <c r="MYP322" s="1"/>
      <c r="MYQ322" s="1"/>
      <c r="MYR322" s="1"/>
      <c r="MYS322" s="1"/>
      <c r="MYT322" s="1"/>
      <c r="MYU322" s="1"/>
      <c r="MYV322" s="1"/>
      <c r="MYW322" s="1"/>
      <c r="MYX322" s="1"/>
      <c r="MYY322" s="1"/>
      <c r="MYZ322" s="1"/>
      <c r="MZA322" s="1"/>
      <c r="MZB322" s="1"/>
      <c r="MZC322" s="1"/>
      <c r="MZD322" s="1"/>
      <c r="MZE322" s="1"/>
      <c r="MZF322" s="1"/>
      <c r="MZG322" s="1"/>
      <c r="MZH322" s="1"/>
      <c r="MZI322" s="1"/>
      <c r="MZJ322" s="1"/>
      <c r="MZK322" s="1"/>
      <c r="MZL322" s="1"/>
      <c r="MZM322" s="1"/>
      <c r="MZN322" s="1"/>
      <c r="MZO322" s="1"/>
      <c r="MZP322" s="1"/>
      <c r="MZQ322" s="1"/>
      <c r="MZR322" s="1"/>
      <c r="MZS322" s="1"/>
      <c r="MZT322" s="1"/>
      <c r="MZU322" s="1"/>
      <c r="MZV322" s="1"/>
      <c r="MZW322" s="1"/>
      <c r="MZX322" s="1"/>
      <c r="MZY322" s="1"/>
      <c r="MZZ322" s="1"/>
      <c r="NAA322" s="1"/>
      <c r="NAB322" s="1"/>
      <c r="NAC322" s="1"/>
      <c r="NAD322" s="1"/>
      <c r="NAE322" s="1"/>
      <c r="NAF322" s="1"/>
      <c r="NAG322" s="1"/>
      <c r="NAH322" s="1"/>
      <c r="NAI322" s="1"/>
      <c r="NAJ322" s="1"/>
      <c r="NAK322" s="1"/>
      <c r="NAL322" s="1"/>
      <c r="NAM322" s="1"/>
      <c r="NAN322" s="1"/>
      <c r="NAO322" s="1"/>
      <c r="NAP322" s="1"/>
      <c r="NAQ322" s="1"/>
      <c r="NAR322" s="1"/>
      <c r="NAS322" s="1"/>
      <c r="NAT322" s="1"/>
      <c r="NAU322" s="1"/>
      <c r="NAV322" s="1"/>
      <c r="NAW322" s="1"/>
      <c r="NAX322" s="1"/>
      <c r="NAY322" s="1"/>
      <c r="NAZ322" s="1"/>
      <c r="NBA322" s="1"/>
      <c r="NBB322" s="1"/>
      <c r="NBC322" s="1"/>
      <c r="NBD322" s="1"/>
      <c r="NBE322" s="1"/>
      <c r="NBF322" s="1"/>
      <c r="NBG322" s="1"/>
      <c r="NBH322" s="1"/>
      <c r="NBI322" s="1"/>
      <c r="NBJ322" s="1"/>
      <c r="NBK322" s="1"/>
      <c r="NBL322" s="1"/>
      <c r="NBM322" s="1"/>
      <c r="NBN322" s="1"/>
      <c r="NBO322" s="1"/>
      <c r="NBP322" s="1"/>
      <c r="NBQ322" s="1"/>
      <c r="NBR322" s="1"/>
      <c r="NBS322" s="1"/>
      <c r="NBT322" s="1"/>
      <c r="NBU322" s="1"/>
      <c r="NBV322" s="1"/>
      <c r="NBW322" s="1"/>
      <c r="NBX322" s="1"/>
      <c r="NBY322" s="1"/>
      <c r="NBZ322" s="1"/>
      <c r="NCA322" s="1"/>
      <c r="NCB322" s="1"/>
      <c r="NCC322" s="1"/>
      <c r="NCD322" s="1"/>
      <c r="NCE322" s="1"/>
      <c r="NCF322" s="1"/>
      <c r="NCG322" s="1"/>
      <c r="NCH322" s="1"/>
      <c r="NCI322" s="1"/>
      <c r="NCJ322" s="1"/>
      <c r="NCK322" s="1"/>
      <c r="NCL322" s="1"/>
      <c r="NCM322" s="1"/>
      <c r="NCN322" s="1"/>
      <c r="NCO322" s="1"/>
      <c r="NCP322" s="1"/>
      <c r="NCQ322" s="1"/>
      <c r="NCR322" s="1"/>
      <c r="NCS322" s="1"/>
      <c r="NCT322" s="1"/>
      <c r="NCU322" s="1"/>
      <c r="NCV322" s="1"/>
      <c r="NCW322" s="1"/>
      <c r="NCX322" s="1"/>
      <c r="NCY322" s="1"/>
      <c r="NCZ322" s="1"/>
      <c r="NDA322" s="1"/>
      <c r="NDB322" s="1"/>
      <c r="NDC322" s="1"/>
      <c r="NDD322" s="1"/>
      <c r="NDE322" s="1"/>
      <c r="NDF322" s="1"/>
      <c r="NDG322" s="1"/>
      <c r="NDH322" s="1"/>
      <c r="NDI322" s="1"/>
      <c r="NDJ322" s="1"/>
      <c r="NDK322" s="1"/>
      <c r="NDL322" s="1"/>
      <c r="NDM322" s="1"/>
      <c r="NDN322" s="1"/>
      <c r="NDO322" s="1"/>
      <c r="NDP322" s="1"/>
      <c r="NDQ322" s="1"/>
      <c r="NDR322" s="1"/>
      <c r="NDS322" s="1"/>
      <c r="NDT322" s="1"/>
      <c r="NDU322" s="1"/>
      <c r="NDV322" s="1"/>
      <c r="NDW322" s="1"/>
      <c r="NDX322" s="1"/>
      <c r="NDY322" s="1"/>
      <c r="NDZ322" s="1"/>
      <c r="NEA322" s="1"/>
      <c r="NEB322" s="1"/>
      <c r="NEC322" s="1"/>
      <c r="NED322" s="1"/>
      <c r="NEE322" s="1"/>
      <c r="NEF322" s="1"/>
      <c r="NEG322" s="1"/>
      <c r="NEH322" s="1"/>
      <c r="NEI322" s="1"/>
      <c r="NEJ322" s="1"/>
      <c r="NEK322" s="1"/>
      <c r="NEL322" s="1"/>
      <c r="NEM322" s="1"/>
      <c r="NEN322" s="1"/>
      <c r="NEO322" s="1"/>
      <c r="NEP322" s="1"/>
      <c r="NEQ322" s="1"/>
      <c r="NER322" s="1"/>
      <c r="NES322" s="1"/>
      <c r="NET322" s="1"/>
      <c r="NEU322" s="1"/>
      <c r="NEV322" s="1"/>
      <c r="NEW322" s="1"/>
      <c r="NEX322" s="1"/>
      <c r="NEY322" s="1"/>
      <c r="NEZ322" s="1"/>
      <c r="NFA322" s="1"/>
      <c r="NFB322" s="1"/>
      <c r="NFC322" s="1"/>
      <c r="NFD322" s="1"/>
      <c r="NFE322" s="1"/>
      <c r="NFF322" s="1"/>
      <c r="NFG322" s="1"/>
      <c r="NFH322" s="1"/>
      <c r="NFI322" s="1"/>
      <c r="NFJ322" s="1"/>
      <c r="NFK322" s="1"/>
      <c r="NFL322" s="1"/>
      <c r="NFM322" s="1"/>
      <c r="NFN322" s="1"/>
      <c r="NFO322" s="1"/>
      <c r="NFP322" s="1"/>
      <c r="NFQ322" s="1"/>
      <c r="NFR322" s="1"/>
      <c r="NFS322" s="1"/>
      <c r="NFT322" s="1"/>
      <c r="NFU322" s="1"/>
      <c r="NFV322" s="1"/>
      <c r="NFW322" s="1"/>
      <c r="NFX322" s="1"/>
      <c r="NFY322" s="1"/>
      <c r="NFZ322" s="1"/>
      <c r="NGA322" s="1"/>
      <c r="NGB322" s="1"/>
      <c r="NGC322" s="1"/>
      <c r="NGD322" s="1"/>
      <c r="NGE322" s="1"/>
      <c r="NGF322" s="1"/>
      <c r="NGG322" s="1"/>
      <c r="NGH322" s="1"/>
      <c r="NGI322" s="1"/>
      <c r="NGJ322" s="1"/>
      <c r="NGK322" s="1"/>
      <c r="NGL322" s="1"/>
      <c r="NGM322" s="1"/>
      <c r="NGN322" s="1"/>
      <c r="NGO322" s="1"/>
      <c r="NGP322" s="1"/>
      <c r="NGQ322" s="1"/>
      <c r="NGR322" s="1"/>
      <c r="NGS322" s="1"/>
      <c r="NGT322" s="1"/>
      <c r="NGU322" s="1"/>
      <c r="NGV322" s="1"/>
      <c r="NGW322" s="1"/>
      <c r="NGX322" s="1"/>
      <c r="NGY322" s="1"/>
      <c r="NGZ322" s="1"/>
      <c r="NHA322" s="1"/>
      <c r="NHB322" s="1"/>
      <c r="NHC322" s="1"/>
      <c r="NHD322" s="1"/>
      <c r="NHE322" s="1"/>
      <c r="NHF322" s="1"/>
      <c r="NHG322" s="1"/>
      <c r="NHH322" s="1"/>
      <c r="NHI322" s="1"/>
      <c r="NHJ322" s="1"/>
      <c r="NHK322" s="1"/>
      <c r="NHL322" s="1"/>
      <c r="NHM322" s="1"/>
      <c r="NHN322" s="1"/>
      <c r="NHO322" s="1"/>
      <c r="NHP322" s="1"/>
      <c r="NHQ322" s="1"/>
      <c r="NHR322" s="1"/>
      <c r="NHS322" s="1"/>
      <c r="NHT322" s="1"/>
      <c r="NHU322" s="1"/>
      <c r="NHV322" s="1"/>
      <c r="NHW322" s="1"/>
      <c r="NHX322" s="1"/>
      <c r="NHY322" s="1"/>
      <c r="NHZ322" s="1"/>
      <c r="NIA322" s="1"/>
      <c r="NIB322" s="1"/>
      <c r="NIC322" s="1"/>
      <c r="NID322" s="1"/>
      <c r="NIE322" s="1"/>
      <c r="NIF322" s="1"/>
      <c r="NIG322" s="1"/>
      <c r="NIH322" s="1"/>
      <c r="NII322" s="1"/>
      <c r="NIJ322" s="1"/>
      <c r="NIK322" s="1"/>
      <c r="NIL322" s="1"/>
      <c r="NIM322" s="1"/>
      <c r="NIN322" s="1"/>
      <c r="NIO322" s="1"/>
      <c r="NIP322" s="1"/>
      <c r="NIQ322" s="1"/>
      <c r="NIR322" s="1"/>
      <c r="NIS322" s="1"/>
      <c r="NIT322" s="1"/>
      <c r="NIU322" s="1"/>
      <c r="NIV322" s="1"/>
      <c r="NIW322" s="1"/>
      <c r="NIX322" s="1"/>
      <c r="NIY322" s="1"/>
      <c r="NIZ322" s="1"/>
      <c r="NJA322" s="1"/>
      <c r="NJB322" s="1"/>
      <c r="NJC322" s="1"/>
      <c r="NJD322" s="1"/>
      <c r="NJE322" s="1"/>
      <c r="NJF322" s="1"/>
      <c r="NJG322" s="1"/>
      <c r="NJH322" s="1"/>
      <c r="NJI322" s="1"/>
      <c r="NJJ322" s="1"/>
      <c r="NJK322" s="1"/>
      <c r="NJL322" s="1"/>
      <c r="NJM322" s="1"/>
      <c r="NJN322" s="1"/>
      <c r="NJO322" s="1"/>
      <c r="NJP322" s="1"/>
      <c r="NJQ322" s="1"/>
      <c r="NJR322" s="1"/>
      <c r="NJS322" s="1"/>
      <c r="NJT322" s="1"/>
      <c r="NJU322" s="1"/>
      <c r="NJV322" s="1"/>
      <c r="NJW322" s="1"/>
      <c r="NJX322" s="1"/>
      <c r="NJY322" s="1"/>
      <c r="NJZ322" s="1"/>
      <c r="NKA322" s="1"/>
      <c r="NKB322" s="1"/>
      <c r="NKC322" s="1"/>
      <c r="NKD322" s="1"/>
      <c r="NKE322" s="1"/>
      <c r="NKF322" s="1"/>
      <c r="NKG322" s="1"/>
      <c r="NKH322" s="1"/>
      <c r="NKI322" s="1"/>
      <c r="NKJ322" s="1"/>
      <c r="NKK322" s="1"/>
      <c r="NKL322" s="1"/>
      <c r="NKM322" s="1"/>
      <c r="NKN322" s="1"/>
      <c r="NKO322" s="1"/>
      <c r="NKP322" s="1"/>
      <c r="NKQ322" s="1"/>
      <c r="NKR322" s="1"/>
      <c r="NKS322" s="1"/>
      <c r="NKT322" s="1"/>
      <c r="NKU322" s="1"/>
      <c r="NKV322" s="1"/>
      <c r="NKW322" s="1"/>
      <c r="NKX322" s="1"/>
      <c r="NKY322" s="1"/>
      <c r="NKZ322" s="1"/>
      <c r="NLA322" s="1"/>
      <c r="NLB322" s="1"/>
      <c r="NLC322" s="1"/>
      <c r="NLD322" s="1"/>
      <c r="NLE322" s="1"/>
      <c r="NLF322" s="1"/>
      <c r="NLG322" s="1"/>
      <c r="NLH322" s="1"/>
      <c r="NLI322" s="1"/>
      <c r="NLJ322" s="1"/>
      <c r="NLK322" s="1"/>
      <c r="NLL322" s="1"/>
      <c r="NLM322" s="1"/>
      <c r="NLN322" s="1"/>
      <c r="NLO322" s="1"/>
      <c r="NLP322" s="1"/>
      <c r="NLQ322" s="1"/>
      <c r="NLR322" s="1"/>
      <c r="NLS322" s="1"/>
      <c r="NLT322" s="1"/>
      <c r="NLU322" s="1"/>
      <c r="NLV322" s="1"/>
      <c r="NLW322" s="1"/>
      <c r="NLX322" s="1"/>
      <c r="NLY322" s="1"/>
      <c r="NLZ322" s="1"/>
      <c r="NMA322" s="1"/>
      <c r="NMB322" s="1"/>
      <c r="NMC322" s="1"/>
      <c r="NMD322" s="1"/>
      <c r="NME322" s="1"/>
      <c r="NMF322" s="1"/>
      <c r="NMG322" s="1"/>
      <c r="NMH322" s="1"/>
      <c r="NMI322" s="1"/>
      <c r="NMJ322" s="1"/>
      <c r="NMK322" s="1"/>
      <c r="NML322" s="1"/>
      <c r="NMM322" s="1"/>
      <c r="NMN322" s="1"/>
      <c r="NMO322" s="1"/>
      <c r="NMP322" s="1"/>
      <c r="NMQ322" s="1"/>
      <c r="NMR322" s="1"/>
      <c r="NMS322" s="1"/>
      <c r="NMT322" s="1"/>
      <c r="NMU322" s="1"/>
      <c r="NMV322" s="1"/>
      <c r="NMW322" s="1"/>
      <c r="NMX322" s="1"/>
      <c r="NMY322" s="1"/>
      <c r="NMZ322" s="1"/>
      <c r="NNA322" s="1"/>
      <c r="NNB322" s="1"/>
      <c r="NNC322" s="1"/>
      <c r="NND322" s="1"/>
      <c r="NNE322" s="1"/>
      <c r="NNF322" s="1"/>
      <c r="NNG322" s="1"/>
      <c r="NNH322" s="1"/>
      <c r="NNI322" s="1"/>
      <c r="NNJ322" s="1"/>
      <c r="NNK322" s="1"/>
      <c r="NNL322" s="1"/>
      <c r="NNM322" s="1"/>
      <c r="NNN322" s="1"/>
      <c r="NNO322" s="1"/>
      <c r="NNP322" s="1"/>
      <c r="NNQ322" s="1"/>
      <c r="NNR322" s="1"/>
      <c r="NNS322" s="1"/>
      <c r="NNT322" s="1"/>
      <c r="NNU322" s="1"/>
      <c r="NNV322" s="1"/>
      <c r="NNW322" s="1"/>
      <c r="NNX322" s="1"/>
      <c r="NNY322" s="1"/>
      <c r="NNZ322" s="1"/>
      <c r="NOA322" s="1"/>
      <c r="NOB322" s="1"/>
      <c r="NOC322" s="1"/>
      <c r="NOD322" s="1"/>
      <c r="NOE322" s="1"/>
      <c r="NOF322" s="1"/>
      <c r="NOG322" s="1"/>
      <c r="NOH322" s="1"/>
      <c r="NOI322" s="1"/>
      <c r="NOJ322" s="1"/>
      <c r="NOK322" s="1"/>
      <c r="NOL322" s="1"/>
      <c r="NOM322" s="1"/>
      <c r="NON322" s="1"/>
      <c r="NOO322" s="1"/>
      <c r="NOP322" s="1"/>
      <c r="NOQ322" s="1"/>
      <c r="NOR322" s="1"/>
      <c r="NOS322" s="1"/>
      <c r="NOT322" s="1"/>
      <c r="NOU322" s="1"/>
      <c r="NOV322" s="1"/>
      <c r="NOW322" s="1"/>
      <c r="NOX322" s="1"/>
      <c r="NOY322" s="1"/>
      <c r="NOZ322" s="1"/>
      <c r="NPA322" s="1"/>
      <c r="NPB322" s="1"/>
      <c r="NPC322" s="1"/>
      <c r="NPD322" s="1"/>
      <c r="NPE322" s="1"/>
      <c r="NPF322" s="1"/>
      <c r="NPG322" s="1"/>
      <c r="NPH322" s="1"/>
      <c r="NPI322" s="1"/>
      <c r="NPJ322" s="1"/>
      <c r="NPK322" s="1"/>
      <c r="NPL322" s="1"/>
      <c r="NPM322" s="1"/>
      <c r="NPN322" s="1"/>
      <c r="NPO322" s="1"/>
      <c r="NPP322" s="1"/>
      <c r="NPQ322" s="1"/>
      <c r="NPR322" s="1"/>
      <c r="NPS322" s="1"/>
      <c r="NPT322" s="1"/>
      <c r="NPU322" s="1"/>
      <c r="NPV322" s="1"/>
      <c r="NPW322" s="1"/>
      <c r="NPX322" s="1"/>
      <c r="NPY322" s="1"/>
      <c r="NPZ322" s="1"/>
      <c r="NQA322" s="1"/>
      <c r="NQB322" s="1"/>
      <c r="NQC322" s="1"/>
      <c r="NQD322" s="1"/>
      <c r="NQE322" s="1"/>
      <c r="NQF322" s="1"/>
      <c r="NQG322" s="1"/>
      <c r="NQH322" s="1"/>
      <c r="NQI322" s="1"/>
      <c r="NQJ322" s="1"/>
      <c r="NQK322" s="1"/>
      <c r="NQL322" s="1"/>
      <c r="NQM322" s="1"/>
      <c r="NQN322" s="1"/>
      <c r="NQO322" s="1"/>
      <c r="NQP322" s="1"/>
      <c r="NQQ322" s="1"/>
      <c r="NQR322" s="1"/>
      <c r="NQS322" s="1"/>
      <c r="NQT322" s="1"/>
      <c r="NQU322" s="1"/>
      <c r="NQV322" s="1"/>
      <c r="NQW322" s="1"/>
      <c r="NQX322" s="1"/>
      <c r="NQY322" s="1"/>
      <c r="NQZ322" s="1"/>
      <c r="NRA322" s="1"/>
      <c r="NRB322" s="1"/>
      <c r="NRC322" s="1"/>
      <c r="NRD322" s="1"/>
      <c r="NRE322" s="1"/>
      <c r="NRF322" s="1"/>
      <c r="NRG322" s="1"/>
      <c r="NRH322" s="1"/>
      <c r="NRI322" s="1"/>
      <c r="NRJ322" s="1"/>
      <c r="NRK322" s="1"/>
      <c r="NRL322" s="1"/>
      <c r="NRM322" s="1"/>
      <c r="NRN322" s="1"/>
      <c r="NRO322" s="1"/>
      <c r="NRP322" s="1"/>
      <c r="NRQ322" s="1"/>
      <c r="NRR322" s="1"/>
      <c r="NRS322" s="1"/>
      <c r="NRT322" s="1"/>
      <c r="NRU322" s="1"/>
      <c r="NRV322" s="1"/>
      <c r="NRW322" s="1"/>
      <c r="NRX322" s="1"/>
      <c r="NRY322" s="1"/>
      <c r="NRZ322" s="1"/>
      <c r="NSA322" s="1"/>
      <c r="NSB322" s="1"/>
      <c r="NSC322" s="1"/>
      <c r="NSD322" s="1"/>
      <c r="NSE322" s="1"/>
      <c r="NSF322" s="1"/>
      <c r="NSG322" s="1"/>
      <c r="NSH322" s="1"/>
      <c r="NSI322" s="1"/>
      <c r="NSJ322" s="1"/>
      <c r="NSK322" s="1"/>
      <c r="NSL322" s="1"/>
      <c r="NSM322" s="1"/>
      <c r="NSN322" s="1"/>
      <c r="NSO322" s="1"/>
      <c r="NSP322" s="1"/>
      <c r="NSQ322" s="1"/>
      <c r="NSR322" s="1"/>
      <c r="NSS322" s="1"/>
      <c r="NST322" s="1"/>
      <c r="NSU322" s="1"/>
      <c r="NSV322" s="1"/>
      <c r="NSW322" s="1"/>
      <c r="NSX322" s="1"/>
      <c r="NSY322" s="1"/>
      <c r="NSZ322" s="1"/>
      <c r="NTA322" s="1"/>
      <c r="NTB322" s="1"/>
      <c r="NTC322" s="1"/>
      <c r="NTD322" s="1"/>
      <c r="NTE322" s="1"/>
      <c r="NTF322" s="1"/>
      <c r="NTG322" s="1"/>
      <c r="NTH322" s="1"/>
      <c r="NTI322" s="1"/>
      <c r="NTJ322" s="1"/>
      <c r="NTK322" s="1"/>
      <c r="NTL322" s="1"/>
      <c r="NTM322" s="1"/>
      <c r="NTN322" s="1"/>
      <c r="NTO322" s="1"/>
      <c r="NTP322" s="1"/>
      <c r="NTQ322" s="1"/>
      <c r="NTR322" s="1"/>
      <c r="NTS322" s="1"/>
      <c r="NTT322" s="1"/>
      <c r="NTU322" s="1"/>
      <c r="NTV322" s="1"/>
      <c r="NTW322" s="1"/>
      <c r="NTX322" s="1"/>
      <c r="NTY322" s="1"/>
      <c r="NTZ322" s="1"/>
      <c r="NUA322" s="1"/>
      <c r="NUB322" s="1"/>
      <c r="NUC322" s="1"/>
      <c r="NUD322" s="1"/>
      <c r="NUE322" s="1"/>
      <c r="NUF322" s="1"/>
      <c r="NUG322" s="1"/>
      <c r="NUH322" s="1"/>
      <c r="NUI322" s="1"/>
      <c r="NUJ322" s="1"/>
      <c r="NUK322" s="1"/>
      <c r="NUL322" s="1"/>
      <c r="NUM322" s="1"/>
      <c r="NUN322" s="1"/>
      <c r="NUO322" s="1"/>
      <c r="NUP322" s="1"/>
      <c r="NUQ322" s="1"/>
      <c r="NUR322" s="1"/>
      <c r="NUS322" s="1"/>
      <c r="NUT322" s="1"/>
      <c r="NUU322" s="1"/>
      <c r="NUV322" s="1"/>
      <c r="NUW322" s="1"/>
      <c r="NUX322" s="1"/>
      <c r="NUY322" s="1"/>
      <c r="NUZ322" s="1"/>
      <c r="NVA322" s="1"/>
      <c r="NVB322" s="1"/>
      <c r="NVC322" s="1"/>
      <c r="NVD322" s="1"/>
      <c r="NVE322" s="1"/>
      <c r="NVF322" s="1"/>
      <c r="NVG322" s="1"/>
      <c r="NVH322" s="1"/>
      <c r="NVI322" s="1"/>
      <c r="NVJ322" s="1"/>
      <c r="NVK322" s="1"/>
      <c r="NVL322" s="1"/>
      <c r="NVM322" s="1"/>
      <c r="NVN322" s="1"/>
      <c r="NVO322" s="1"/>
      <c r="NVP322" s="1"/>
      <c r="NVQ322" s="1"/>
      <c r="NVR322" s="1"/>
      <c r="NVS322" s="1"/>
      <c r="NVT322" s="1"/>
      <c r="NVU322" s="1"/>
      <c r="NVV322" s="1"/>
      <c r="NVW322" s="1"/>
      <c r="NVX322" s="1"/>
      <c r="NVY322" s="1"/>
      <c r="NVZ322" s="1"/>
      <c r="NWA322" s="1"/>
      <c r="NWB322" s="1"/>
      <c r="NWC322" s="1"/>
      <c r="NWD322" s="1"/>
      <c r="NWE322" s="1"/>
      <c r="NWF322" s="1"/>
      <c r="NWG322" s="1"/>
      <c r="NWH322" s="1"/>
      <c r="NWI322" s="1"/>
      <c r="NWJ322" s="1"/>
      <c r="NWK322" s="1"/>
      <c r="NWL322" s="1"/>
      <c r="NWM322" s="1"/>
      <c r="NWN322" s="1"/>
      <c r="NWO322" s="1"/>
      <c r="NWP322" s="1"/>
      <c r="NWQ322" s="1"/>
      <c r="NWR322" s="1"/>
      <c r="NWS322" s="1"/>
      <c r="NWT322" s="1"/>
      <c r="NWU322" s="1"/>
      <c r="NWV322" s="1"/>
      <c r="NWW322" s="1"/>
      <c r="NWX322" s="1"/>
      <c r="NWY322" s="1"/>
      <c r="NWZ322" s="1"/>
      <c r="NXA322" s="1"/>
      <c r="NXB322" s="1"/>
      <c r="NXC322" s="1"/>
      <c r="NXD322" s="1"/>
      <c r="NXE322" s="1"/>
      <c r="NXF322" s="1"/>
      <c r="NXG322" s="1"/>
      <c r="NXH322" s="1"/>
      <c r="NXI322" s="1"/>
      <c r="NXJ322" s="1"/>
      <c r="NXK322" s="1"/>
      <c r="NXL322" s="1"/>
      <c r="NXM322" s="1"/>
      <c r="NXN322" s="1"/>
      <c r="NXO322" s="1"/>
      <c r="NXP322" s="1"/>
      <c r="NXQ322" s="1"/>
      <c r="NXR322" s="1"/>
      <c r="NXS322" s="1"/>
      <c r="NXT322" s="1"/>
      <c r="NXU322" s="1"/>
      <c r="NXV322" s="1"/>
      <c r="NXW322" s="1"/>
      <c r="NXX322" s="1"/>
      <c r="NXY322" s="1"/>
      <c r="NXZ322" s="1"/>
      <c r="NYA322" s="1"/>
      <c r="NYB322" s="1"/>
      <c r="NYC322" s="1"/>
      <c r="NYD322" s="1"/>
      <c r="NYE322" s="1"/>
      <c r="NYF322" s="1"/>
      <c r="NYG322" s="1"/>
      <c r="NYH322" s="1"/>
      <c r="NYI322" s="1"/>
      <c r="NYJ322" s="1"/>
      <c r="NYK322" s="1"/>
      <c r="NYL322" s="1"/>
      <c r="NYM322" s="1"/>
      <c r="NYN322" s="1"/>
      <c r="NYO322" s="1"/>
      <c r="NYP322" s="1"/>
      <c r="NYQ322" s="1"/>
      <c r="NYR322" s="1"/>
      <c r="NYS322" s="1"/>
      <c r="NYT322" s="1"/>
      <c r="NYU322" s="1"/>
      <c r="NYV322" s="1"/>
      <c r="NYW322" s="1"/>
      <c r="NYX322" s="1"/>
      <c r="NYY322" s="1"/>
      <c r="NYZ322" s="1"/>
      <c r="NZA322" s="1"/>
      <c r="NZB322" s="1"/>
      <c r="NZC322" s="1"/>
      <c r="NZD322" s="1"/>
      <c r="NZE322" s="1"/>
      <c r="NZF322" s="1"/>
      <c r="NZG322" s="1"/>
      <c r="NZH322" s="1"/>
      <c r="NZI322" s="1"/>
      <c r="NZJ322" s="1"/>
      <c r="NZK322" s="1"/>
      <c r="NZL322" s="1"/>
      <c r="NZM322" s="1"/>
      <c r="NZN322" s="1"/>
      <c r="NZO322" s="1"/>
      <c r="NZP322" s="1"/>
      <c r="NZQ322" s="1"/>
      <c r="NZR322" s="1"/>
      <c r="NZS322" s="1"/>
      <c r="NZT322" s="1"/>
      <c r="NZU322" s="1"/>
      <c r="NZV322" s="1"/>
      <c r="NZW322" s="1"/>
      <c r="NZX322" s="1"/>
      <c r="NZY322" s="1"/>
      <c r="NZZ322" s="1"/>
      <c r="OAA322" s="1"/>
      <c r="OAB322" s="1"/>
      <c r="OAC322" s="1"/>
      <c r="OAD322" s="1"/>
      <c r="OAE322" s="1"/>
      <c r="OAF322" s="1"/>
      <c r="OAG322" s="1"/>
      <c r="OAH322" s="1"/>
      <c r="OAI322" s="1"/>
      <c r="OAJ322" s="1"/>
      <c r="OAK322" s="1"/>
      <c r="OAL322" s="1"/>
      <c r="OAM322" s="1"/>
      <c r="OAN322" s="1"/>
      <c r="OAO322" s="1"/>
      <c r="OAP322" s="1"/>
      <c r="OAQ322" s="1"/>
      <c r="OAR322" s="1"/>
      <c r="OAS322" s="1"/>
      <c r="OAT322" s="1"/>
      <c r="OAU322" s="1"/>
      <c r="OAV322" s="1"/>
      <c r="OAW322" s="1"/>
      <c r="OAX322" s="1"/>
      <c r="OAY322" s="1"/>
      <c r="OAZ322" s="1"/>
      <c r="OBA322" s="1"/>
      <c r="OBB322" s="1"/>
      <c r="OBC322" s="1"/>
      <c r="OBD322" s="1"/>
      <c r="OBE322" s="1"/>
      <c r="OBF322" s="1"/>
      <c r="OBG322" s="1"/>
      <c r="OBH322" s="1"/>
      <c r="OBI322" s="1"/>
      <c r="OBJ322" s="1"/>
      <c r="OBK322" s="1"/>
      <c r="OBL322" s="1"/>
      <c r="OBM322" s="1"/>
      <c r="OBN322" s="1"/>
      <c r="OBO322" s="1"/>
      <c r="OBP322" s="1"/>
      <c r="OBQ322" s="1"/>
      <c r="OBR322" s="1"/>
      <c r="OBS322" s="1"/>
      <c r="OBT322" s="1"/>
      <c r="OBU322" s="1"/>
      <c r="OBV322" s="1"/>
      <c r="OBW322" s="1"/>
      <c r="OBX322" s="1"/>
      <c r="OBY322" s="1"/>
      <c r="OBZ322" s="1"/>
      <c r="OCA322" s="1"/>
      <c r="OCB322" s="1"/>
      <c r="OCC322" s="1"/>
      <c r="OCD322" s="1"/>
      <c r="OCE322" s="1"/>
      <c r="OCF322" s="1"/>
      <c r="OCG322" s="1"/>
      <c r="OCH322" s="1"/>
      <c r="OCI322" s="1"/>
      <c r="OCJ322" s="1"/>
      <c r="OCK322" s="1"/>
      <c r="OCL322" s="1"/>
      <c r="OCM322" s="1"/>
      <c r="OCN322" s="1"/>
      <c r="OCO322" s="1"/>
      <c r="OCP322" s="1"/>
      <c r="OCQ322" s="1"/>
      <c r="OCR322" s="1"/>
      <c r="OCS322" s="1"/>
      <c r="OCT322" s="1"/>
      <c r="OCU322" s="1"/>
      <c r="OCV322" s="1"/>
      <c r="OCW322" s="1"/>
      <c r="OCX322" s="1"/>
      <c r="OCY322" s="1"/>
      <c r="OCZ322" s="1"/>
      <c r="ODA322" s="1"/>
      <c r="ODB322" s="1"/>
      <c r="ODC322" s="1"/>
      <c r="ODD322" s="1"/>
      <c r="ODE322" s="1"/>
      <c r="ODF322" s="1"/>
      <c r="ODG322" s="1"/>
      <c r="ODH322" s="1"/>
      <c r="ODI322" s="1"/>
      <c r="ODJ322" s="1"/>
      <c r="ODK322" s="1"/>
      <c r="ODL322" s="1"/>
      <c r="ODM322" s="1"/>
      <c r="ODN322" s="1"/>
      <c r="ODO322" s="1"/>
      <c r="ODP322" s="1"/>
      <c r="ODQ322" s="1"/>
      <c r="ODR322" s="1"/>
      <c r="ODS322" s="1"/>
      <c r="ODT322" s="1"/>
      <c r="ODU322" s="1"/>
      <c r="ODV322" s="1"/>
      <c r="ODW322" s="1"/>
      <c r="ODX322" s="1"/>
      <c r="ODY322" s="1"/>
      <c r="ODZ322" s="1"/>
      <c r="OEA322" s="1"/>
      <c r="OEB322" s="1"/>
      <c r="OEC322" s="1"/>
      <c r="OED322" s="1"/>
      <c r="OEE322" s="1"/>
      <c r="OEF322" s="1"/>
      <c r="OEG322" s="1"/>
      <c r="OEH322" s="1"/>
      <c r="OEI322" s="1"/>
      <c r="OEJ322" s="1"/>
      <c r="OEK322" s="1"/>
      <c r="OEL322" s="1"/>
      <c r="OEM322" s="1"/>
      <c r="OEN322" s="1"/>
      <c r="OEO322" s="1"/>
      <c r="OEP322" s="1"/>
      <c r="OEQ322" s="1"/>
      <c r="OER322" s="1"/>
      <c r="OES322" s="1"/>
      <c r="OET322" s="1"/>
      <c r="OEU322" s="1"/>
      <c r="OEV322" s="1"/>
      <c r="OEW322" s="1"/>
      <c r="OEX322" s="1"/>
      <c r="OEY322" s="1"/>
      <c r="OEZ322" s="1"/>
      <c r="OFA322" s="1"/>
      <c r="OFB322" s="1"/>
      <c r="OFC322" s="1"/>
      <c r="OFD322" s="1"/>
      <c r="OFE322" s="1"/>
      <c r="OFF322" s="1"/>
      <c r="OFG322" s="1"/>
      <c r="OFH322" s="1"/>
      <c r="OFI322" s="1"/>
      <c r="OFJ322" s="1"/>
      <c r="OFK322" s="1"/>
      <c r="OFL322" s="1"/>
      <c r="OFM322" s="1"/>
      <c r="OFN322" s="1"/>
      <c r="OFO322" s="1"/>
      <c r="OFP322" s="1"/>
      <c r="OFQ322" s="1"/>
      <c r="OFR322" s="1"/>
      <c r="OFS322" s="1"/>
      <c r="OFT322" s="1"/>
      <c r="OFU322" s="1"/>
      <c r="OFV322" s="1"/>
      <c r="OFW322" s="1"/>
      <c r="OFX322" s="1"/>
      <c r="OFY322" s="1"/>
      <c r="OFZ322" s="1"/>
      <c r="OGA322" s="1"/>
      <c r="OGB322" s="1"/>
      <c r="OGC322" s="1"/>
      <c r="OGD322" s="1"/>
      <c r="OGE322" s="1"/>
      <c r="OGF322" s="1"/>
      <c r="OGG322" s="1"/>
      <c r="OGH322" s="1"/>
      <c r="OGI322" s="1"/>
      <c r="OGJ322" s="1"/>
      <c r="OGK322" s="1"/>
      <c r="OGL322" s="1"/>
      <c r="OGM322" s="1"/>
      <c r="OGN322" s="1"/>
      <c r="OGO322" s="1"/>
      <c r="OGP322" s="1"/>
      <c r="OGQ322" s="1"/>
      <c r="OGR322" s="1"/>
      <c r="OGS322" s="1"/>
      <c r="OGT322" s="1"/>
      <c r="OGU322" s="1"/>
      <c r="OGV322" s="1"/>
      <c r="OGW322" s="1"/>
      <c r="OGX322" s="1"/>
      <c r="OGY322" s="1"/>
      <c r="OGZ322" s="1"/>
      <c r="OHA322" s="1"/>
      <c r="OHB322" s="1"/>
      <c r="OHC322" s="1"/>
      <c r="OHD322" s="1"/>
      <c r="OHE322" s="1"/>
      <c r="OHF322" s="1"/>
      <c r="OHG322" s="1"/>
      <c r="OHH322" s="1"/>
      <c r="OHI322" s="1"/>
      <c r="OHJ322" s="1"/>
      <c r="OHK322" s="1"/>
      <c r="OHL322" s="1"/>
      <c r="OHM322" s="1"/>
      <c r="OHN322" s="1"/>
      <c r="OHO322" s="1"/>
      <c r="OHP322" s="1"/>
      <c r="OHQ322" s="1"/>
      <c r="OHR322" s="1"/>
      <c r="OHS322" s="1"/>
      <c r="OHT322" s="1"/>
      <c r="OHU322" s="1"/>
      <c r="OHV322" s="1"/>
      <c r="OHW322" s="1"/>
      <c r="OHX322" s="1"/>
      <c r="OHY322" s="1"/>
      <c r="OHZ322" s="1"/>
      <c r="OIA322" s="1"/>
      <c r="OIB322" s="1"/>
      <c r="OIC322" s="1"/>
      <c r="OID322" s="1"/>
      <c r="OIE322" s="1"/>
      <c r="OIF322" s="1"/>
      <c r="OIG322" s="1"/>
      <c r="OIH322" s="1"/>
      <c r="OII322" s="1"/>
      <c r="OIJ322" s="1"/>
      <c r="OIK322" s="1"/>
      <c r="OIL322" s="1"/>
      <c r="OIM322" s="1"/>
      <c r="OIN322" s="1"/>
      <c r="OIO322" s="1"/>
      <c r="OIP322" s="1"/>
      <c r="OIQ322" s="1"/>
      <c r="OIR322" s="1"/>
      <c r="OIS322" s="1"/>
      <c r="OIT322" s="1"/>
      <c r="OIU322" s="1"/>
      <c r="OIV322" s="1"/>
      <c r="OIW322" s="1"/>
      <c r="OIX322" s="1"/>
      <c r="OIY322" s="1"/>
      <c r="OIZ322" s="1"/>
      <c r="OJA322" s="1"/>
      <c r="OJB322" s="1"/>
      <c r="OJC322" s="1"/>
      <c r="OJD322" s="1"/>
      <c r="OJE322" s="1"/>
      <c r="OJF322" s="1"/>
      <c r="OJG322" s="1"/>
      <c r="OJH322" s="1"/>
      <c r="OJI322" s="1"/>
      <c r="OJJ322" s="1"/>
      <c r="OJK322" s="1"/>
      <c r="OJL322" s="1"/>
      <c r="OJM322" s="1"/>
      <c r="OJN322" s="1"/>
      <c r="OJO322" s="1"/>
      <c r="OJP322" s="1"/>
      <c r="OJQ322" s="1"/>
      <c r="OJR322" s="1"/>
      <c r="OJS322" s="1"/>
      <c r="OJT322" s="1"/>
      <c r="OJU322" s="1"/>
      <c r="OJV322" s="1"/>
      <c r="OJW322" s="1"/>
      <c r="OJX322" s="1"/>
      <c r="OJY322" s="1"/>
      <c r="OJZ322" s="1"/>
      <c r="OKA322" s="1"/>
      <c r="OKB322" s="1"/>
      <c r="OKC322" s="1"/>
      <c r="OKD322" s="1"/>
      <c r="OKE322" s="1"/>
      <c r="OKF322" s="1"/>
      <c r="OKG322" s="1"/>
      <c r="OKH322" s="1"/>
      <c r="OKI322" s="1"/>
      <c r="OKJ322" s="1"/>
      <c r="OKK322" s="1"/>
      <c r="OKL322" s="1"/>
      <c r="OKM322" s="1"/>
      <c r="OKN322" s="1"/>
      <c r="OKO322" s="1"/>
      <c r="OKP322" s="1"/>
      <c r="OKQ322" s="1"/>
      <c r="OKR322" s="1"/>
      <c r="OKS322" s="1"/>
      <c r="OKT322" s="1"/>
      <c r="OKU322" s="1"/>
      <c r="OKV322" s="1"/>
      <c r="OKW322" s="1"/>
      <c r="OKX322" s="1"/>
      <c r="OKY322" s="1"/>
      <c r="OKZ322" s="1"/>
      <c r="OLA322" s="1"/>
      <c r="OLB322" s="1"/>
      <c r="OLC322" s="1"/>
      <c r="OLD322" s="1"/>
      <c r="OLE322" s="1"/>
      <c r="OLF322" s="1"/>
      <c r="OLG322" s="1"/>
      <c r="OLH322" s="1"/>
      <c r="OLI322" s="1"/>
      <c r="OLJ322" s="1"/>
      <c r="OLK322" s="1"/>
      <c r="OLL322" s="1"/>
      <c r="OLM322" s="1"/>
      <c r="OLN322" s="1"/>
      <c r="OLO322" s="1"/>
      <c r="OLP322" s="1"/>
      <c r="OLQ322" s="1"/>
      <c r="OLR322" s="1"/>
      <c r="OLS322" s="1"/>
      <c r="OLT322" s="1"/>
      <c r="OLU322" s="1"/>
      <c r="OLV322" s="1"/>
      <c r="OLW322" s="1"/>
      <c r="OLX322" s="1"/>
      <c r="OLY322" s="1"/>
      <c r="OLZ322" s="1"/>
      <c r="OMA322" s="1"/>
      <c r="OMB322" s="1"/>
      <c r="OMC322" s="1"/>
      <c r="OMD322" s="1"/>
      <c r="OME322" s="1"/>
      <c r="OMF322" s="1"/>
      <c r="OMG322" s="1"/>
      <c r="OMH322" s="1"/>
      <c r="OMI322" s="1"/>
      <c r="OMJ322" s="1"/>
      <c r="OMK322" s="1"/>
      <c r="OML322" s="1"/>
      <c r="OMM322" s="1"/>
      <c r="OMN322" s="1"/>
      <c r="OMO322" s="1"/>
      <c r="OMP322" s="1"/>
      <c r="OMQ322" s="1"/>
      <c r="OMR322" s="1"/>
      <c r="OMS322" s="1"/>
      <c r="OMT322" s="1"/>
      <c r="OMU322" s="1"/>
      <c r="OMV322" s="1"/>
      <c r="OMW322" s="1"/>
      <c r="OMX322" s="1"/>
      <c r="OMY322" s="1"/>
      <c r="OMZ322" s="1"/>
      <c r="ONA322" s="1"/>
      <c r="ONB322" s="1"/>
      <c r="ONC322" s="1"/>
      <c r="OND322" s="1"/>
      <c r="ONE322" s="1"/>
      <c r="ONF322" s="1"/>
      <c r="ONG322" s="1"/>
      <c r="ONH322" s="1"/>
      <c r="ONI322" s="1"/>
      <c r="ONJ322" s="1"/>
      <c r="ONK322" s="1"/>
      <c r="ONL322" s="1"/>
      <c r="ONM322" s="1"/>
      <c r="ONN322" s="1"/>
      <c r="ONO322" s="1"/>
      <c r="ONP322" s="1"/>
      <c r="ONQ322" s="1"/>
      <c r="ONR322" s="1"/>
      <c r="ONS322" s="1"/>
      <c r="ONT322" s="1"/>
      <c r="ONU322" s="1"/>
      <c r="ONV322" s="1"/>
      <c r="ONW322" s="1"/>
      <c r="ONX322" s="1"/>
      <c r="ONY322" s="1"/>
      <c r="ONZ322" s="1"/>
      <c r="OOA322" s="1"/>
      <c r="OOB322" s="1"/>
      <c r="OOC322" s="1"/>
      <c r="OOD322" s="1"/>
      <c r="OOE322" s="1"/>
      <c r="OOF322" s="1"/>
      <c r="OOG322" s="1"/>
      <c r="OOH322" s="1"/>
      <c r="OOI322" s="1"/>
      <c r="OOJ322" s="1"/>
      <c r="OOK322" s="1"/>
      <c r="OOL322" s="1"/>
      <c r="OOM322" s="1"/>
      <c r="OON322" s="1"/>
      <c r="OOO322" s="1"/>
      <c r="OOP322" s="1"/>
      <c r="OOQ322" s="1"/>
      <c r="OOR322" s="1"/>
      <c r="OOS322" s="1"/>
      <c r="OOT322" s="1"/>
      <c r="OOU322" s="1"/>
      <c r="OOV322" s="1"/>
      <c r="OOW322" s="1"/>
      <c r="OOX322" s="1"/>
      <c r="OOY322" s="1"/>
      <c r="OOZ322" s="1"/>
      <c r="OPA322" s="1"/>
      <c r="OPB322" s="1"/>
      <c r="OPC322" s="1"/>
      <c r="OPD322" s="1"/>
      <c r="OPE322" s="1"/>
      <c r="OPF322" s="1"/>
      <c r="OPG322" s="1"/>
      <c r="OPH322" s="1"/>
      <c r="OPI322" s="1"/>
      <c r="OPJ322" s="1"/>
      <c r="OPK322" s="1"/>
      <c r="OPL322" s="1"/>
      <c r="OPM322" s="1"/>
      <c r="OPN322" s="1"/>
      <c r="OPO322" s="1"/>
      <c r="OPP322" s="1"/>
      <c r="OPQ322" s="1"/>
      <c r="OPR322" s="1"/>
      <c r="OPS322" s="1"/>
      <c r="OPT322" s="1"/>
      <c r="OPU322" s="1"/>
      <c r="OPV322" s="1"/>
      <c r="OPW322" s="1"/>
      <c r="OPX322" s="1"/>
      <c r="OPY322" s="1"/>
      <c r="OPZ322" s="1"/>
      <c r="OQA322" s="1"/>
      <c r="OQB322" s="1"/>
      <c r="OQC322" s="1"/>
      <c r="OQD322" s="1"/>
      <c r="OQE322" s="1"/>
      <c r="OQF322" s="1"/>
      <c r="OQG322" s="1"/>
      <c r="OQH322" s="1"/>
      <c r="OQI322" s="1"/>
      <c r="OQJ322" s="1"/>
      <c r="OQK322" s="1"/>
      <c r="OQL322" s="1"/>
      <c r="OQM322" s="1"/>
      <c r="OQN322" s="1"/>
      <c r="OQO322" s="1"/>
      <c r="OQP322" s="1"/>
      <c r="OQQ322" s="1"/>
      <c r="OQR322" s="1"/>
      <c r="OQS322" s="1"/>
      <c r="OQT322" s="1"/>
      <c r="OQU322" s="1"/>
      <c r="OQV322" s="1"/>
      <c r="OQW322" s="1"/>
      <c r="OQX322" s="1"/>
      <c r="OQY322" s="1"/>
      <c r="OQZ322" s="1"/>
      <c r="ORA322" s="1"/>
      <c r="ORB322" s="1"/>
      <c r="ORC322" s="1"/>
      <c r="ORD322" s="1"/>
      <c r="ORE322" s="1"/>
      <c r="ORF322" s="1"/>
      <c r="ORG322" s="1"/>
      <c r="ORH322" s="1"/>
      <c r="ORI322" s="1"/>
      <c r="ORJ322" s="1"/>
      <c r="ORK322" s="1"/>
      <c r="ORL322" s="1"/>
      <c r="ORM322" s="1"/>
      <c r="ORN322" s="1"/>
      <c r="ORO322" s="1"/>
      <c r="ORP322" s="1"/>
      <c r="ORQ322" s="1"/>
      <c r="ORR322" s="1"/>
      <c r="ORS322" s="1"/>
      <c r="ORT322" s="1"/>
      <c r="ORU322" s="1"/>
      <c r="ORV322" s="1"/>
      <c r="ORW322" s="1"/>
      <c r="ORX322" s="1"/>
      <c r="ORY322" s="1"/>
      <c r="ORZ322" s="1"/>
      <c r="OSA322" s="1"/>
      <c r="OSB322" s="1"/>
      <c r="OSC322" s="1"/>
      <c r="OSD322" s="1"/>
      <c r="OSE322" s="1"/>
      <c r="OSF322" s="1"/>
      <c r="OSG322" s="1"/>
      <c r="OSH322" s="1"/>
      <c r="OSI322" s="1"/>
      <c r="OSJ322" s="1"/>
      <c r="OSK322" s="1"/>
      <c r="OSL322" s="1"/>
      <c r="OSM322" s="1"/>
      <c r="OSN322" s="1"/>
      <c r="OSO322" s="1"/>
      <c r="OSP322" s="1"/>
      <c r="OSQ322" s="1"/>
      <c r="OSR322" s="1"/>
      <c r="OSS322" s="1"/>
      <c r="OST322" s="1"/>
      <c r="OSU322" s="1"/>
      <c r="OSV322" s="1"/>
      <c r="OSW322" s="1"/>
      <c r="OSX322" s="1"/>
      <c r="OSY322" s="1"/>
      <c r="OSZ322" s="1"/>
      <c r="OTA322" s="1"/>
      <c r="OTB322" s="1"/>
      <c r="OTC322" s="1"/>
      <c r="OTD322" s="1"/>
      <c r="OTE322" s="1"/>
      <c r="OTF322" s="1"/>
      <c r="OTG322" s="1"/>
      <c r="OTH322" s="1"/>
      <c r="OTI322" s="1"/>
      <c r="OTJ322" s="1"/>
      <c r="OTK322" s="1"/>
      <c r="OTL322" s="1"/>
      <c r="OTM322" s="1"/>
      <c r="OTN322" s="1"/>
      <c r="OTO322" s="1"/>
      <c r="OTP322" s="1"/>
      <c r="OTQ322" s="1"/>
      <c r="OTR322" s="1"/>
      <c r="OTS322" s="1"/>
      <c r="OTT322" s="1"/>
      <c r="OTU322" s="1"/>
      <c r="OTV322" s="1"/>
      <c r="OTW322" s="1"/>
      <c r="OTX322" s="1"/>
      <c r="OTY322" s="1"/>
      <c r="OTZ322" s="1"/>
      <c r="OUA322" s="1"/>
      <c r="OUB322" s="1"/>
      <c r="OUC322" s="1"/>
      <c r="OUD322" s="1"/>
      <c r="OUE322" s="1"/>
      <c r="OUF322" s="1"/>
      <c r="OUG322" s="1"/>
      <c r="OUH322" s="1"/>
      <c r="OUI322" s="1"/>
      <c r="OUJ322" s="1"/>
      <c r="OUK322" s="1"/>
      <c r="OUL322" s="1"/>
      <c r="OUM322" s="1"/>
      <c r="OUN322" s="1"/>
      <c r="OUO322" s="1"/>
      <c r="OUP322" s="1"/>
      <c r="OUQ322" s="1"/>
      <c r="OUR322" s="1"/>
      <c r="OUS322" s="1"/>
      <c r="OUT322" s="1"/>
      <c r="OUU322" s="1"/>
      <c r="OUV322" s="1"/>
      <c r="OUW322" s="1"/>
      <c r="OUX322" s="1"/>
      <c r="OUY322" s="1"/>
      <c r="OUZ322" s="1"/>
      <c r="OVA322" s="1"/>
      <c r="OVB322" s="1"/>
      <c r="OVC322" s="1"/>
      <c r="OVD322" s="1"/>
      <c r="OVE322" s="1"/>
      <c r="OVF322" s="1"/>
      <c r="OVG322" s="1"/>
      <c r="OVH322" s="1"/>
      <c r="OVI322" s="1"/>
      <c r="OVJ322" s="1"/>
      <c r="OVK322" s="1"/>
      <c r="OVL322" s="1"/>
      <c r="OVM322" s="1"/>
      <c r="OVN322" s="1"/>
      <c r="OVO322" s="1"/>
      <c r="OVP322" s="1"/>
      <c r="OVQ322" s="1"/>
      <c r="OVR322" s="1"/>
      <c r="OVS322" s="1"/>
      <c r="OVT322" s="1"/>
      <c r="OVU322" s="1"/>
      <c r="OVV322" s="1"/>
      <c r="OVW322" s="1"/>
      <c r="OVX322" s="1"/>
      <c r="OVY322" s="1"/>
      <c r="OVZ322" s="1"/>
      <c r="OWA322" s="1"/>
      <c r="OWB322" s="1"/>
      <c r="OWC322" s="1"/>
      <c r="OWD322" s="1"/>
      <c r="OWE322" s="1"/>
      <c r="OWF322" s="1"/>
      <c r="OWG322" s="1"/>
      <c r="OWH322" s="1"/>
      <c r="OWI322" s="1"/>
      <c r="OWJ322" s="1"/>
      <c r="OWK322" s="1"/>
      <c r="OWL322" s="1"/>
      <c r="OWM322" s="1"/>
      <c r="OWN322" s="1"/>
      <c r="OWO322" s="1"/>
      <c r="OWP322" s="1"/>
      <c r="OWQ322" s="1"/>
      <c r="OWR322" s="1"/>
      <c r="OWS322" s="1"/>
      <c r="OWT322" s="1"/>
      <c r="OWU322" s="1"/>
      <c r="OWV322" s="1"/>
      <c r="OWW322" s="1"/>
      <c r="OWX322" s="1"/>
      <c r="OWY322" s="1"/>
      <c r="OWZ322" s="1"/>
      <c r="OXA322" s="1"/>
      <c r="OXB322" s="1"/>
      <c r="OXC322" s="1"/>
      <c r="OXD322" s="1"/>
      <c r="OXE322" s="1"/>
      <c r="OXF322" s="1"/>
      <c r="OXG322" s="1"/>
      <c r="OXH322" s="1"/>
      <c r="OXI322" s="1"/>
      <c r="OXJ322" s="1"/>
      <c r="OXK322" s="1"/>
      <c r="OXL322" s="1"/>
      <c r="OXM322" s="1"/>
      <c r="OXN322" s="1"/>
      <c r="OXO322" s="1"/>
      <c r="OXP322" s="1"/>
      <c r="OXQ322" s="1"/>
      <c r="OXR322" s="1"/>
      <c r="OXS322" s="1"/>
      <c r="OXT322" s="1"/>
      <c r="OXU322" s="1"/>
      <c r="OXV322" s="1"/>
      <c r="OXW322" s="1"/>
      <c r="OXX322" s="1"/>
      <c r="OXY322" s="1"/>
      <c r="OXZ322" s="1"/>
      <c r="OYA322" s="1"/>
      <c r="OYB322" s="1"/>
      <c r="OYC322" s="1"/>
      <c r="OYD322" s="1"/>
      <c r="OYE322" s="1"/>
      <c r="OYF322" s="1"/>
      <c r="OYG322" s="1"/>
      <c r="OYH322" s="1"/>
      <c r="OYI322" s="1"/>
      <c r="OYJ322" s="1"/>
      <c r="OYK322" s="1"/>
      <c r="OYL322" s="1"/>
      <c r="OYM322" s="1"/>
      <c r="OYN322" s="1"/>
      <c r="OYO322" s="1"/>
      <c r="OYP322" s="1"/>
      <c r="OYQ322" s="1"/>
      <c r="OYR322" s="1"/>
      <c r="OYS322" s="1"/>
      <c r="OYT322" s="1"/>
      <c r="OYU322" s="1"/>
      <c r="OYV322" s="1"/>
      <c r="OYW322" s="1"/>
      <c r="OYX322" s="1"/>
      <c r="OYY322" s="1"/>
      <c r="OYZ322" s="1"/>
      <c r="OZA322" s="1"/>
      <c r="OZB322" s="1"/>
      <c r="OZC322" s="1"/>
      <c r="OZD322" s="1"/>
      <c r="OZE322" s="1"/>
      <c r="OZF322" s="1"/>
      <c r="OZG322" s="1"/>
      <c r="OZH322" s="1"/>
      <c r="OZI322" s="1"/>
      <c r="OZJ322" s="1"/>
      <c r="OZK322" s="1"/>
      <c r="OZL322" s="1"/>
      <c r="OZM322" s="1"/>
      <c r="OZN322" s="1"/>
      <c r="OZO322" s="1"/>
      <c r="OZP322" s="1"/>
      <c r="OZQ322" s="1"/>
      <c r="OZR322" s="1"/>
      <c r="OZS322" s="1"/>
      <c r="OZT322" s="1"/>
      <c r="OZU322" s="1"/>
      <c r="OZV322" s="1"/>
      <c r="OZW322" s="1"/>
      <c r="OZX322" s="1"/>
      <c r="OZY322" s="1"/>
      <c r="OZZ322" s="1"/>
      <c r="PAA322" s="1"/>
      <c r="PAB322" s="1"/>
      <c r="PAC322" s="1"/>
      <c r="PAD322" s="1"/>
      <c r="PAE322" s="1"/>
      <c r="PAF322" s="1"/>
      <c r="PAG322" s="1"/>
      <c r="PAH322" s="1"/>
      <c r="PAI322" s="1"/>
      <c r="PAJ322" s="1"/>
      <c r="PAK322" s="1"/>
      <c r="PAL322" s="1"/>
      <c r="PAM322" s="1"/>
      <c r="PAN322" s="1"/>
      <c r="PAO322" s="1"/>
      <c r="PAP322" s="1"/>
      <c r="PAQ322" s="1"/>
      <c r="PAR322" s="1"/>
      <c r="PAS322" s="1"/>
      <c r="PAT322" s="1"/>
      <c r="PAU322" s="1"/>
      <c r="PAV322" s="1"/>
      <c r="PAW322" s="1"/>
      <c r="PAX322" s="1"/>
      <c r="PAY322" s="1"/>
      <c r="PAZ322" s="1"/>
      <c r="PBA322" s="1"/>
      <c r="PBB322" s="1"/>
      <c r="PBC322" s="1"/>
      <c r="PBD322" s="1"/>
      <c r="PBE322" s="1"/>
      <c r="PBF322" s="1"/>
      <c r="PBG322" s="1"/>
      <c r="PBH322" s="1"/>
      <c r="PBI322" s="1"/>
      <c r="PBJ322" s="1"/>
      <c r="PBK322" s="1"/>
      <c r="PBL322" s="1"/>
      <c r="PBM322" s="1"/>
      <c r="PBN322" s="1"/>
      <c r="PBO322" s="1"/>
      <c r="PBP322" s="1"/>
      <c r="PBQ322" s="1"/>
      <c r="PBR322" s="1"/>
      <c r="PBS322" s="1"/>
      <c r="PBT322" s="1"/>
      <c r="PBU322" s="1"/>
      <c r="PBV322" s="1"/>
      <c r="PBW322" s="1"/>
      <c r="PBX322" s="1"/>
      <c r="PBY322" s="1"/>
      <c r="PBZ322" s="1"/>
      <c r="PCA322" s="1"/>
      <c r="PCB322" s="1"/>
      <c r="PCC322" s="1"/>
      <c r="PCD322" s="1"/>
      <c r="PCE322" s="1"/>
      <c r="PCF322" s="1"/>
      <c r="PCG322" s="1"/>
      <c r="PCH322" s="1"/>
      <c r="PCI322" s="1"/>
      <c r="PCJ322" s="1"/>
      <c r="PCK322" s="1"/>
      <c r="PCL322" s="1"/>
      <c r="PCM322" s="1"/>
      <c r="PCN322" s="1"/>
      <c r="PCO322" s="1"/>
      <c r="PCP322" s="1"/>
      <c r="PCQ322" s="1"/>
      <c r="PCR322" s="1"/>
      <c r="PCS322" s="1"/>
      <c r="PCT322" s="1"/>
      <c r="PCU322" s="1"/>
      <c r="PCV322" s="1"/>
      <c r="PCW322" s="1"/>
      <c r="PCX322" s="1"/>
      <c r="PCY322" s="1"/>
      <c r="PCZ322" s="1"/>
      <c r="PDA322" s="1"/>
      <c r="PDB322" s="1"/>
      <c r="PDC322" s="1"/>
      <c r="PDD322" s="1"/>
      <c r="PDE322" s="1"/>
      <c r="PDF322" s="1"/>
      <c r="PDG322" s="1"/>
      <c r="PDH322" s="1"/>
      <c r="PDI322" s="1"/>
      <c r="PDJ322" s="1"/>
      <c r="PDK322" s="1"/>
      <c r="PDL322" s="1"/>
      <c r="PDM322" s="1"/>
      <c r="PDN322" s="1"/>
      <c r="PDO322" s="1"/>
      <c r="PDP322" s="1"/>
      <c r="PDQ322" s="1"/>
      <c r="PDR322" s="1"/>
      <c r="PDS322" s="1"/>
      <c r="PDT322" s="1"/>
      <c r="PDU322" s="1"/>
      <c r="PDV322" s="1"/>
      <c r="PDW322" s="1"/>
      <c r="PDX322" s="1"/>
      <c r="PDY322" s="1"/>
      <c r="PDZ322" s="1"/>
      <c r="PEA322" s="1"/>
      <c r="PEB322" s="1"/>
      <c r="PEC322" s="1"/>
      <c r="PED322" s="1"/>
      <c r="PEE322" s="1"/>
      <c r="PEF322" s="1"/>
      <c r="PEG322" s="1"/>
      <c r="PEH322" s="1"/>
      <c r="PEI322" s="1"/>
      <c r="PEJ322" s="1"/>
      <c r="PEK322" s="1"/>
      <c r="PEL322" s="1"/>
      <c r="PEM322" s="1"/>
      <c r="PEN322" s="1"/>
      <c r="PEO322" s="1"/>
      <c r="PEP322" s="1"/>
      <c r="PEQ322" s="1"/>
      <c r="PER322" s="1"/>
      <c r="PES322" s="1"/>
      <c r="PET322" s="1"/>
      <c r="PEU322" s="1"/>
      <c r="PEV322" s="1"/>
      <c r="PEW322" s="1"/>
      <c r="PEX322" s="1"/>
      <c r="PEY322" s="1"/>
      <c r="PEZ322" s="1"/>
      <c r="PFA322" s="1"/>
      <c r="PFB322" s="1"/>
      <c r="PFC322" s="1"/>
      <c r="PFD322" s="1"/>
      <c r="PFE322" s="1"/>
      <c r="PFF322" s="1"/>
      <c r="PFG322" s="1"/>
      <c r="PFH322" s="1"/>
      <c r="PFI322" s="1"/>
      <c r="PFJ322" s="1"/>
      <c r="PFK322" s="1"/>
      <c r="PFL322" s="1"/>
      <c r="PFM322" s="1"/>
      <c r="PFN322" s="1"/>
      <c r="PFO322" s="1"/>
      <c r="PFP322" s="1"/>
      <c r="PFQ322" s="1"/>
      <c r="PFR322" s="1"/>
      <c r="PFS322" s="1"/>
      <c r="PFT322" s="1"/>
      <c r="PFU322" s="1"/>
      <c r="PFV322" s="1"/>
      <c r="PFW322" s="1"/>
      <c r="PFX322" s="1"/>
      <c r="PFY322" s="1"/>
      <c r="PFZ322" s="1"/>
      <c r="PGA322" s="1"/>
      <c r="PGB322" s="1"/>
      <c r="PGC322" s="1"/>
      <c r="PGD322" s="1"/>
      <c r="PGE322" s="1"/>
      <c r="PGF322" s="1"/>
      <c r="PGG322" s="1"/>
      <c r="PGH322" s="1"/>
      <c r="PGI322" s="1"/>
      <c r="PGJ322" s="1"/>
      <c r="PGK322" s="1"/>
      <c r="PGL322" s="1"/>
      <c r="PGM322" s="1"/>
      <c r="PGN322" s="1"/>
      <c r="PGO322" s="1"/>
      <c r="PGP322" s="1"/>
      <c r="PGQ322" s="1"/>
      <c r="PGR322" s="1"/>
      <c r="PGS322" s="1"/>
      <c r="PGT322" s="1"/>
      <c r="PGU322" s="1"/>
      <c r="PGV322" s="1"/>
      <c r="PGW322" s="1"/>
      <c r="PGX322" s="1"/>
      <c r="PGY322" s="1"/>
      <c r="PGZ322" s="1"/>
      <c r="PHA322" s="1"/>
      <c r="PHB322" s="1"/>
      <c r="PHC322" s="1"/>
      <c r="PHD322" s="1"/>
      <c r="PHE322" s="1"/>
      <c r="PHF322" s="1"/>
      <c r="PHG322" s="1"/>
      <c r="PHH322" s="1"/>
      <c r="PHI322" s="1"/>
      <c r="PHJ322" s="1"/>
      <c r="PHK322" s="1"/>
      <c r="PHL322" s="1"/>
      <c r="PHM322" s="1"/>
      <c r="PHN322" s="1"/>
      <c r="PHO322" s="1"/>
      <c r="PHP322" s="1"/>
      <c r="PHQ322" s="1"/>
      <c r="PHR322" s="1"/>
      <c r="PHS322" s="1"/>
      <c r="PHT322" s="1"/>
      <c r="PHU322" s="1"/>
      <c r="PHV322" s="1"/>
      <c r="PHW322" s="1"/>
      <c r="PHX322" s="1"/>
      <c r="PHY322" s="1"/>
      <c r="PHZ322" s="1"/>
      <c r="PIA322" s="1"/>
      <c r="PIB322" s="1"/>
      <c r="PIC322" s="1"/>
      <c r="PID322" s="1"/>
      <c r="PIE322" s="1"/>
      <c r="PIF322" s="1"/>
      <c r="PIG322" s="1"/>
      <c r="PIH322" s="1"/>
      <c r="PII322" s="1"/>
      <c r="PIJ322" s="1"/>
      <c r="PIK322" s="1"/>
      <c r="PIL322" s="1"/>
      <c r="PIM322" s="1"/>
      <c r="PIN322" s="1"/>
      <c r="PIO322" s="1"/>
      <c r="PIP322" s="1"/>
      <c r="PIQ322" s="1"/>
      <c r="PIR322" s="1"/>
      <c r="PIS322" s="1"/>
      <c r="PIT322" s="1"/>
      <c r="PIU322" s="1"/>
      <c r="PIV322" s="1"/>
      <c r="PIW322" s="1"/>
      <c r="PIX322" s="1"/>
      <c r="PIY322" s="1"/>
      <c r="PIZ322" s="1"/>
      <c r="PJA322" s="1"/>
      <c r="PJB322" s="1"/>
      <c r="PJC322" s="1"/>
      <c r="PJD322" s="1"/>
      <c r="PJE322" s="1"/>
      <c r="PJF322" s="1"/>
      <c r="PJG322" s="1"/>
      <c r="PJH322" s="1"/>
      <c r="PJI322" s="1"/>
      <c r="PJJ322" s="1"/>
      <c r="PJK322" s="1"/>
      <c r="PJL322" s="1"/>
      <c r="PJM322" s="1"/>
      <c r="PJN322" s="1"/>
      <c r="PJO322" s="1"/>
      <c r="PJP322" s="1"/>
      <c r="PJQ322" s="1"/>
      <c r="PJR322" s="1"/>
      <c r="PJS322" s="1"/>
      <c r="PJT322" s="1"/>
      <c r="PJU322" s="1"/>
      <c r="PJV322" s="1"/>
      <c r="PJW322" s="1"/>
      <c r="PJX322" s="1"/>
      <c r="PJY322" s="1"/>
      <c r="PJZ322" s="1"/>
      <c r="PKA322" s="1"/>
      <c r="PKB322" s="1"/>
      <c r="PKC322" s="1"/>
      <c r="PKD322" s="1"/>
      <c r="PKE322" s="1"/>
      <c r="PKF322" s="1"/>
      <c r="PKG322" s="1"/>
      <c r="PKH322" s="1"/>
      <c r="PKI322" s="1"/>
      <c r="PKJ322" s="1"/>
      <c r="PKK322" s="1"/>
      <c r="PKL322" s="1"/>
      <c r="PKM322" s="1"/>
      <c r="PKN322" s="1"/>
      <c r="PKO322" s="1"/>
      <c r="PKP322" s="1"/>
      <c r="PKQ322" s="1"/>
      <c r="PKR322" s="1"/>
      <c r="PKS322" s="1"/>
      <c r="PKT322" s="1"/>
      <c r="PKU322" s="1"/>
      <c r="PKV322" s="1"/>
      <c r="PKW322" s="1"/>
      <c r="PKX322" s="1"/>
      <c r="PKY322" s="1"/>
      <c r="PKZ322" s="1"/>
      <c r="PLA322" s="1"/>
      <c r="PLB322" s="1"/>
      <c r="PLC322" s="1"/>
      <c r="PLD322" s="1"/>
      <c r="PLE322" s="1"/>
      <c r="PLF322" s="1"/>
      <c r="PLG322" s="1"/>
      <c r="PLH322" s="1"/>
      <c r="PLI322" s="1"/>
      <c r="PLJ322" s="1"/>
      <c r="PLK322" s="1"/>
      <c r="PLL322" s="1"/>
      <c r="PLM322" s="1"/>
      <c r="PLN322" s="1"/>
      <c r="PLO322" s="1"/>
      <c r="PLP322" s="1"/>
      <c r="PLQ322" s="1"/>
      <c r="PLR322" s="1"/>
      <c r="PLS322" s="1"/>
      <c r="PLT322" s="1"/>
      <c r="PLU322" s="1"/>
      <c r="PLV322" s="1"/>
      <c r="PLW322" s="1"/>
      <c r="PLX322" s="1"/>
      <c r="PLY322" s="1"/>
      <c r="PLZ322" s="1"/>
      <c r="PMA322" s="1"/>
      <c r="PMB322" s="1"/>
      <c r="PMC322" s="1"/>
      <c r="PMD322" s="1"/>
      <c r="PME322" s="1"/>
      <c r="PMF322" s="1"/>
      <c r="PMG322" s="1"/>
      <c r="PMH322" s="1"/>
      <c r="PMI322" s="1"/>
      <c r="PMJ322" s="1"/>
      <c r="PMK322" s="1"/>
      <c r="PML322" s="1"/>
      <c r="PMM322" s="1"/>
      <c r="PMN322" s="1"/>
      <c r="PMO322" s="1"/>
      <c r="PMP322" s="1"/>
      <c r="PMQ322" s="1"/>
      <c r="PMR322" s="1"/>
      <c r="PMS322" s="1"/>
      <c r="PMT322" s="1"/>
      <c r="PMU322" s="1"/>
      <c r="PMV322" s="1"/>
      <c r="PMW322" s="1"/>
      <c r="PMX322" s="1"/>
      <c r="PMY322" s="1"/>
      <c r="PMZ322" s="1"/>
      <c r="PNA322" s="1"/>
      <c r="PNB322" s="1"/>
      <c r="PNC322" s="1"/>
      <c r="PND322" s="1"/>
      <c r="PNE322" s="1"/>
      <c r="PNF322" s="1"/>
      <c r="PNG322" s="1"/>
      <c r="PNH322" s="1"/>
      <c r="PNI322" s="1"/>
      <c r="PNJ322" s="1"/>
      <c r="PNK322" s="1"/>
      <c r="PNL322" s="1"/>
      <c r="PNM322" s="1"/>
      <c r="PNN322" s="1"/>
      <c r="PNO322" s="1"/>
      <c r="PNP322" s="1"/>
      <c r="PNQ322" s="1"/>
      <c r="PNR322" s="1"/>
      <c r="PNS322" s="1"/>
      <c r="PNT322" s="1"/>
      <c r="PNU322" s="1"/>
      <c r="PNV322" s="1"/>
      <c r="PNW322" s="1"/>
      <c r="PNX322" s="1"/>
      <c r="PNY322" s="1"/>
      <c r="PNZ322" s="1"/>
      <c r="POA322" s="1"/>
      <c r="POB322" s="1"/>
      <c r="POC322" s="1"/>
      <c r="POD322" s="1"/>
      <c r="POE322" s="1"/>
      <c r="POF322" s="1"/>
      <c r="POG322" s="1"/>
      <c r="POH322" s="1"/>
      <c r="POI322" s="1"/>
      <c r="POJ322" s="1"/>
      <c r="POK322" s="1"/>
      <c r="POL322" s="1"/>
      <c r="POM322" s="1"/>
      <c r="PON322" s="1"/>
      <c r="POO322" s="1"/>
      <c r="POP322" s="1"/>
      <c r="POQ322" s="1"/>
      <c r="POR322" s="1"/>
      <c r="POS322" s="1"/>
      <c r="POT322" s="1"/>
      <c r="POU322" s="1"/>
      <c r="POV322" s="1"/>
      <c r="POW322" s="1"/>
      <c r="POX322" s="1"/>
      <c r="POY322" s="1"/>
      <c r="POZ322" s="1"/>
      <c r="PPA322" s="1"/>
      <c r="PPB322" s="1"/>
      <c r="PPC322" s="1"/>
      <c r="PPD322" s="1"/>
      <c r="PPE322" s="1"/>
      <c r="PPF322" s="1"/>
      <c r="PPG322" s="1"/>
      <c r="PPH322" s="1"/>
      <c r="PPI322" s="1"/>
      <c r="PPJ322" s="1"/>
      <c r="PPK322" s="1"/>
      <c r="PPL322" s="1"/>
      <c r="PPM322" s="1"/>
      <c r="PPN322" s="1"/>
      <c r="PPO322" s="1"/>
      <c r="PPP322" s="1"/>
      <c r="PPQ322" s="1"/>
      <c r="PPR322" s="1"/>
      <c r="PPS322" s="1"/>
      <c r="PPT322" s="1"/>
      <c r="PPU322" s="1"/>
      <c r="PPV322" s="1"/>
      <c r="PPW322" s="1"/>
      <c r="PPX322" s="1"/>
      <c r="PPY322" s="1"/>
      <c r="PPZ322" s="1"/>
      <c r="PQA322" s="1"/>
      <c r="PQB322" s="1"/>
      <c r="PQC322" s="1"/>
      <c r="PQD322" s="1"/>
      <c r="PQE322" s="1"/>
      <c r="PQF322" s="1"/>
      <c r="PQG322" s="1"/>
      <c r="PQH322" s="1"/>
      <c r="PQI322" s="1"/>
      <c r="PQJ322" s="1"/>
      <c r="PQK322" s="1"/>
      <c r="PQL322" s="1"/>
      <c r="PQM322" s="1"/>
      <c r="PQN322" s="1"/>
      <c r="PQO322" s="1"/>
      <c r="PQP322" s="1"/>
      <c r="PQQ322" s="1"/>
      <c r="PQR322" s="1"/>
      <c r="PQS322" s="1"/>
      <c r="PQT322" s="1"/>
      <c r="PQU322" s="1"/>
      <c r="PQV322" s="1"/>
      <c r="PQW322" s="1"/>
      <c r="PQX322" s="1"/>
      <c r="PQY322" s="1"/>
      <c r="PQZ322" s="1"/>
      <c r="PRA322" s="1"/>
      <c r="PRB322" s="1"/>
      <c r="PRC322" s="1"/>
      <c r="PRD322" s="1"/>
      <c r="PRE322" s="1"/>
      <c r="PRF322" s="1"/>
      <c r="PRG322" s="1"/>
      <c r="PRH322" s="1"/>
      <c r="PRI322" s="1"/>
      <c r="PRJ322" s="1"/>
      <c r="PRK322" s="1"/>
      <c r="PRL322" s="1"/>
      <c r="PRM322" s="1"/>
      <c r="PRN322" s="1"/>
      <c r="PRO322" s="1"/>
      <c r="PRP322" s="1"/>
      <c r="PRQ322" s="1"/>
      <c r="PRR322" s="1"/>
      <c r="PRS322" s="1"/>
      <c r="PRT322" s="1"/>
      <c r="PRU322" s="1"/>
      <c r="PRV322" s="1"/>
      <c r="PRW322" s="1"/>
      <c r="PRX322" s="1"/>
      <c r="PRY322" s="1"/>
      <c r="PRZ322" s="1"/>
      <c r="PSA322" s="1"/>
      <c r="PSB322" s="1"/>
      <c r="PSC322" s="1"/>
      <c r="PSD322" s="1"/>
      <c r="PSE322" s="1"/>
      <c r="PSF322" s="1"/>
      <c r="PSG322" s="1"/>
      <c r="PSH322" s="1"/>
      <c r="PSI322" s="1"/>
      <c r="PSJ322" s="1"/>
      <c r="PSK322" s="1"/>
      <c r="PSL322" s="1"/>
      <c r="PSM322" s="1"/>
      <c r="PSN322" s="1"/>
      <c r="PSO322" s="1"/>
      <c r="PSP322" s="1"/>
      <c r="PSQ322" s="1"/>
      <c r="PSR322" s="1"/>
      <c r="PSS322" s="1"/>
      <c r="PST322" s="1"/>
      <c r="PSU322" s="1"/>
      <c r="PSV322" s="1"/>
      <c r="PSW322" s="1"/>
      <c r="PSX322" s="1"/>
      <c r="PSY322" s="1"/>
      <c r="PSZ322" s="1"/>
      <c r="PTA322" s="1"/>
      <c r="PTB322" s="1"/>
      <c r="PTC322" s="1"/>
      <c r="PTD322" s="1"/>
      <c r="PTE322" s="1"/>
      <c r="PTF322" s="1"/>
      <c r="PTG322" s="1"/>
      <c r="PTH322" s="1"/>
      <c r="PTI322" s="1"/>
      <c r="PTJ322" s="1"/>
      <c r="PTK322" s="1"/>
      <c r="PTL322" s="1"/>
      <c r="PTM322" s="1"/>
      <c r="PTN322" s="1"/>
      <c r="PTO322" s="1"/>
      <c r="PTP322" s="1"/>
      <c r="PTQ322" s="1"/>
      <c r="PTR322" s="1"/>
      <c r="PTS322" s="1"/>
      <c r="PTT322" s="1"/>
      <c r="PTU322" s="1"/>
      <c r="PTV322" s="1"/>
      <c r="PTW322" s="1"/>
      <c r="PTX322" s="1"/>
      <c r="PTY322" s="1"/>
      <c r="PTZ322" s="1"/>
      <c r="PUA322" s="1"/>
      <c r="PUB322" s="1"/>
      <c r="PUC322" s="1"/>
      <c r="PUD322" s="1"/>
      <c r="PUE322" s="1"/>
      <c r="PUF322" s="1"/>
      <c r="PUG322" s="1"/>
      <c r="PUH322" s="1"/>
      <c r="PUI322" s="1"/>
      <c r="PUJ322" s="1"/>
      <c r="PUK322" s="1"/>
      <c r="PUL322" s="1"/>
      <c r="PUM322" s="1"/>
      <c r="PUN322" s="1"/>
      <c r="PUO322" s="1"/>
      <c r="PUP322" s="1"/>
      <c r="PUQ322" s="1"/>
      <c r="PUR322" s="1"/>
      <c r="PUS322" s="1"/>
      <c r="PUT322" s="1"/>
      <c r="PUU322" s="1"/>
      <c r="PUV322" s="1"/>
      <c r="PUW322" s="1"/>
      <c r="PUX322" s="1"/>
      <c r="PUY322" s="1"/>
      <c r="PUZ322" s="1"/>
      <c r="PVA322" s="1"/>
      <c r="PVB322" s="1"/>
      <c r="PVC322" s="1"/>
      <c r="PVD322" s="1"/>
      <c r="PVE322" s="1"/>
      <c r="PVF322" s="1"/>
      <c r="PVG322" s="1"/>
      <c r="PVH322" s="1"/>
      <c r="PVI322" s="1"/>
      <c r="PVJ322" s="1"/>
      <c r="PVK322" s="1"/>
      <c r="PVL322" s="1"/>
      <c r="PVM322" s="1"/>
      <c r="PVN322" s="1"/>
      <c r="PVO322" s="1"/>
      <c r="PVP322" s="1"/>
      <c r="PVQ322" s="1"/>
      <c r="PVR322" s="1"/>
      <c r="PVS322" s="1"/>
      <c r="PVT322" s="1"/>
      <c r="PVU322" s="1"/>
      <c r="PVV322" s="1"/>
      <c r="PVW322" s="1"/>
      <c r="PVX322" s="1"/>
      <c r="PVY322" s="1"/>
      <c r="PVZ322" s="1"/>
      <c r="PWA322" s="1"/>
      <c r="PWB322" s="1"/>
      <c r="PWC322" s="1"/>
      <c r="PWD322" s="1"/>
      <c r="PWE322" s="1"/>
      <c r="PWF322" s="1"/>
      <c r="PWG322" s="1"/>
      <c r="PWH322" s="1"/>
      <c r="PWI322" s="1"/>
      <c r="PWJ322" s="1"/>
      <c r="PWK322" s="1"/>
      <c r="PWL322" s="1"/>
      <c r="PWM322" s="1"/>
      <c r="PWN322" s="1"/>
      <c r="PWO322" s="1"/>
      <c r="PWP322" s="1"/>
      <c r="PWQ322" s="1"/>
      <c r="PWR322" s="1"/>
      <c r="PWS322" s="1"/>
      <c r="PWT322" s="1"/>
      <c r="PWU322" s="1"/>
      <c r="PWV322" s="1"/>
      <c r="PWW322" s="1"/>
      <c r="PWX322" s="1"/>
      <c r="PWY322" s="1"/>
      <c r="PWZ322" s="1"/>
      <c r="PXA322" s="1"/>
      <c r="PXB322" s="1"/>
      <c r="PXC322" s="1"/>
      <c r="PXD322" s="1"/>
      <c r="PXE322" s="1"/>
      <c r="PXF322" s="1"/>
      <c r="PXG322" s="1"/>
      <c r="PXH322" s="1"/>
      <c r="PXI322" s="1"/>
      <c r="PXJ322" s="1"/>
      <c r="PXK322" s="1"/>
      <c r="PXL322" s="1"/>
      <c r="PXM322" s="1"/>
      <c r="PXN322" s="1"/>
      <c r="PXO322" s="1"/>
      <c r="PXP322" s="1"/>
      <c r="PXQ322" s="1"/>
      <c r="PXR322" s="1"/>
      <c r="PXS322" s="1"/>
      <c r="PXT322" s="1"/>
      <c r="PXU322" s="1"/>
      <c r="PXV322" s="1"/>
      <c r="PXW322" s="1"/>
      <c r="PXX322" s="1"/>
      <c r="PXY322" s="1"/>
      <c r="PXZ322" s="1"/>
      <c r="PYA322" s="1"/>
      <c r="PYB322" s="1"/>
      <c r="PYC322" s="1"/>
      <c r="PYD322" s="1"/>
      <c r="PYE322" s="1"/>
      <c r="PYF322" s="1"/>
      <c r="PYG322" s="1"/>
      <c r="PYH322" s="1"/>
      <c r="PYI322" s="1"/>
      <c r="PYJ322" s="1"/>
      <c r="PYK322" s="1"/>
      <c r="PYL322" s="1"/>
      <c r="PYM322" s="1"/>
      <c r="PYN322" s="1"/>
      <c r="PYO322" s="1"/>
      <c r="PYP322" s="1"/>
      <c r="PYQ322" s="1"/>
      <c r="PYR322" s="1"/>
      <c r="PYS322" s="1"/>
      <c r="PYT322" s="1"/>
      <c r="PYU322" s="1"/>
      <c r="PYV322" s="1"/>
      <c r="PYW322" s="1"/>
      <c r="PYX322" s="1"/>
      <c r="PYY322" s="1"/>
      <c r="PYZ322" s="1"/>
      <c r="PZA322" s="1"/>
      <c r="PZB322" s="1"/>
      <c r="PZC322" s="1"/>
      <c r="PZD322" s="1"/>
      <c r="PZE322" s="1"/>
      <c r="PZF322" s="1"/>
      <c r="PZG322" s="1"/>
      <c r="PZH322" s="1"/>
      <c r="PZI322" s="1"/>
      <c r="PZJ322" s="1"/>
      <c r="PZK322" s="1"/>
      <c r="PZL322" s="1"/>
      <c r="PZM322" s="1"/>
      <c r="PZN322" s="1"/>
      <c r="PZO322" s="1"/>
      <c r="PZP322" s="1"/>
      <c r="PZQ322" s="1"/>
      <c r="PZR322" s="1"/>
      <c r="PZS322" s="1"/>
      <c r="PZT322" s="1"/>
      <c r="PZU322" s="1"/>
      <c r="PZV322" s="1"/>
      <c r="PZW322" s="1"/>
      <c r="PZX322" s="1"/>
      <c r="PZY322" s="1"/>
      <c r="PZZ322" s="1"/>
      <c r="QAA322" s="1"/>
      <c r="QAB322" s="1"/>
      <c r="QAC322" s="1"/>
      <c r="QAD322" s="1"/>
      <c r="QAE322" s="1"/>
      <c r="QAF322" s="1"/>
      <c r="QAG322" s="1"/>
      <c r="QAH322" s="1"/>
      <c r="QAI322" s="1"/>
      <c r="QAJ322" s="1"/>
      <c r="QAK322" s="1"/>
      <c r="QAL322" s="1"/>
      <c r="QAM322" s="1"/>
      <c r="QAN322" s="1"/>
      <c r="QAO322" s="1"/>
      <c r="QAP322" s="1"/>
      <c r="QAQ322" s="1"/>
      <c r="QAR322" s="1"/>
      <c r="QAS322" s="1"/>
      <c r="QAT322" s="1"/>
      <c r="QAU322" s="1"/>
      <c r="QAV322" s="1"/>
      <c r="QAW322" s="1"/>
      <c r="QAX322" s="1"/>
      <c r="QAY322" s="1"/>
      <c r="QAZ322" s="1"/>
      <c r="QBA322" s="1"/>
      <c r="QBB322" s="1"/>
      <c r="QBC322" s="1"/>
      <c r="QBD322" s="1"/>
      <c r="QBE322" s="1"/>
      <c r="QBF322" s="1"/>
      <c r="QBG322" s="1"/>
      <c r="QBH322" s="1"/>
      <c r="QBI322" s="1"/>
      <c r="QBJ322" s="1"/>
      <c r="QBK322" s="1"/>
      <c r="QBL322" s="1"/>
      <c r="QBM322" s="1"/>
      <c r="QBN322" s="1"/>
      <c r="QBO322" s="1"/>
      <c r="QBP322" s="1"/>
      <c r="QBQ322" s="1"/>
      <c r="QBR322" s="1"/>
      <c r="QBS322" s="1"/>
      <c r="QBT322" s="1"/>
      <c r="QBU322" s="1"/>
      <c r="QBV322" s="1"/>
      <c r="QBW322" s="1"/>
      <c r="QBX322" s="1"/>
      <c r="QBY322" s="1"/>
      <c r="QBZ322" s="1"/>
      <c r="QCA322" s="1"/>
      <c r="QCB322" s="1"/>
      <c r="QCC322" s="1"/>
      <c r="QCD322" s="1"/>
      <c r="QCE322" s="1"/>
      <c r="QCF322" s="1"/>
      <c r="QCG322" s="1"/>
      <c r="QCH322" s="1"/>
      <c r="QCI322" s="1"/>
      <c r="QCJ322" s="1"/>
      <c r="QCK322" s="1"/>
      <c r="QCL322" s="1"/>
      <c r="QCM322" s="1"/>
      <c r="QCN322" s="1"/>
      <c r="QCO322" s="1"/>
      <c r="QCP322" s="1"/>
      <c r="QCQ322" s="1"/>
      <c r="QCR322" s="1"/>
      <c r="QCS322" s="1"/>
      <c r="QCT322" s="1"/>
      <c r="QCU322" s="1"/>
      <c r="QCV322" s="1"/>
      <c r="QCW322" s="1"/>
      <c r="QCX322" s="1"/>
      <c r="QCY322" s="1"/>
      <c r="QCZ322" s="1"/>
      <c r="QDA322" s="1"/>
      <c r="QDB322" s="1"/>
      <c r="QDC322" s="1"/>
      <c r="QDD322" s="1"/>
      <c r="QDE322" s="1"/>
      <c r="QDF322" s="1"/>
      <c r="QDG322" s="1"/>
      <c r="QDH322" s="1"/>
      <c r="QDI322" s="1"/>
      <c r="QDJ322" s="1"/>
      <c r="QDK322" s="1"/>
      <c r="QDL322" s="1"/>
      <c r="QDM322" s="1"/>
      <c r="QDN322" s="1"/>
      <c r="QDO322" s="1"/>
      <c r="QDP322" s="1"/>
      <c r="QDQ322" s="1"/>
      <c r="QDR322" s="1"/>
      <c r="QDS322" s="1"/>
      <c r="QDT322" s="1"/>
      <c r="QDU322" s="1"/>
      <c r="QDV322" s="1"/>
      <c r="QDW322" s="1"/>
      <c r="QDX322" s="1"/>
      <c r="QDY322" s="1"/>
      <c r="QDZ322" s="1"/>
      <c r="QEA322" s="1"/>
      <c r="QEB322" s="1"/>
      <c r="QEC322" s="1"/>
      <c r="QED322" s="1"/>
      <c r="QEE322" s="1"/>
      <c r="QEF322" s="1"/>
      <c r="QEG322" s="1"/>
      <c r="QEH322" s="1"/>
      <c r="QEI322" s="1"/>
      <c r="QEJ322" s="1"/>
      <c r="QEK322" s="1"/>
      <c r="QEL322" s="1"/>
      <c r="QEM322" s="1"/>
      <c r="QEN322" s="1"/>
      <c r="QEO322" s="1"/>
      <c r="QEP322" s="1"/>
      <c r="QEQ322" s="1"/>
      <c r="QER322" s="1"/>
      <c r="QES322" s="1"/>
      <c r="QET322" s="1"/>
      <c r="QEU322" s="1"/>
      <c r="QEV322" s="1"/>
      <c r="QEW322" s="1"/>
      <c r="QEX322" s="1"/>
      <c r="QEY322" s="1"/>
      <c r="QEZ322" s="1"/>
      <c r="QFA322" s="1"/>
      <c r="QFB322" s="1"/>
      <c r="QFC322" s="1"/>
      <c r="QFD322" s="1"/>
      <c r="QFE322" s="1"/>
      <c r="QFF322" s="1"/>
      <c r="QFG322" s="1"/>
      <c r="QFH322" s="1"/>
      <c r="QFI322" s="1"/>
      <c r="QFJ322" s="1"/>
      <c r="QFK322" s="1"/>
      <c r="QFL322" s="1"/>
      <c r="QFM322" s="1"/>
      <c r="QFN322" s="1"/>
      <c r="QFO322" s="1"/>
      <c r="QFP322" s="1"/>
      <c r="QFQ322" s="1"/>
      <c r="QFR322" s="1"/>
      <c r="QFS322" s="1"/>
      <c r="QFT322" s="1"/>
      <c r="QFU322" s="1"/>
      <c r="QFV322" s="1"/>
      <c r="QFW322" s="1"/>
      <c r="QFX322" s="1"/>
      <c r="QFY322" s="1"/>
      <c r="QFZ322" s="1"/>
      <c r="QGA322" s="1"/>
      <c r="QGB322" s="1"/>
      <c r="QGC322" s="1"/>
      <c r="QGD322" s="1"/>
      <c r="QGE322" s="1"/>
      <c r="QGF322" s="1"/>
      <c r="QGG322" s="1"/>
      <c r="QGH322" s="1"/>
      <c r="QGI322" s="1"/>
      <c r="QGJ322" s="1"/>
      <c r="QGK322" s="1"/>
      <c r="QGL322" s="1"/>
      <c r="QGM322" s="1"/>
      <c r="QGN322" s="1"/>
      <c r="QGO322" s="1"/>
      <c r="QGP322" s="1"/>
      <c r="QGQ322" s="1"/>
      <c r="QGR322" s="1"/>
      <c r="QGS322" s="1"/>
      <c r="QGT322" s="1"/>
      <c r="QGU322" s="1"/>
      <c r="QGV322" s="1"/>
      <c r="QGW322" s="1"/>
      <c r="QGX322" s="1"/>
      <c r="QGY322" s="1"/>
      <c r="QGZ322" s="1"/>
      <c r="QHA322" s="1"/>
      <c r="QHB322" s="1"/>
      <c r="QHC322" s="1"/>
      <c r="QHD322" s="1"/>
      <c r="QHE322" s="1"/>
      <c r="QHF322" s="1"/>
      <c r="QHG322" s="1"/>
      <c r="QHH322" s="1"/>
      <c r="QHI322" s="1"/>
      <c r="QHJ322" s="1"/>
      <c r="QHK322" s="1"/>
      <c r="QHL322" s="1"/>
      <c r="QHM322" s="1"/>
      <c r="QHN322" s="1"/>
      <c r="QHO322" s="1"/>
      <c r="QHP322" s="1"/>
      <c r="QHQ322" s="1"/>
      <c r="QHR322" s="1"/>
      <c r="QHS322" s="1"/>
      <c r="QHT322" s="1"/>
      <c r="QHU322" s="1"/>
      <c r="QHV322" s="1"/>
      <c r="QHW322" s="1"/>
      <c r="QHX322" s="1"/>
      <c r="QHY322" s="1"/>
      <c r="QHZ322" s="1"/>
      <c r="QIA322" s="1"/>
      <c r="QIB322" s="1"/>
      <c r="QIC322" s="1"/>
      <c r="QID322" s="1"/>
      <c r="QIE322" s="1"/>
      <c r="QIF322" s="1"/>
      <c r="QIG322" s="1"/>
      <c r="QIH322" s="1"/>
      <c r="QII322" s="1"/>
      <c r="QIJ322" s="1"/>
      <c r="QIK322" s="1"/>
      <c r="QIL322" s="1"/>
      <c r="QIM322" s="1"/>
      <c r="QIN322" s="1"/>
      <c r="QIO322" s="1"/>
      <c r="QIP322" s="1"/>
      <c r="QIQ322" s="1"/>
      <c r="QIR322" s="1"/>
      <c r="QIS322" s="1"/>
      <c r="QIT322" s="1"/>
      <c r="QIU322" s="1"/>
      <c r="QIV322" s="1"/>
      <c r="QIW322" s="1"/>
      <c r="QIX322" s="1"/>
      <c r="QIY322" s="1"/>
      <c r="QIZ322" s="1"/>
      <c r="QJA322" s="1"/>
      <c r="QJB322" s="1"/>
      <c r="QJC322" s="1"/>
      <c r="QJD322" s="1"/>
      <c r="QJE322" s="1"/>
      <c r="QJF322" s="1"/>
      <c r="QJG322" s="1"/>
      <c r="QJH322" s="1"/>
      <c r="QJI322" s="1"/>
      <c r="QJJ322" s="1"/>
      <c r="QJK322" s="1"/>
      <c r="QJL322" s="1"/>
      <c r="QJM322" s="1"/>
      <c r="QJN322" s="1"/>
      <c r="QJO322" s="1"/>
      <c r="QJP322" s="1"/>
      <c r="QJQ322" s="1"/>
      <c r="QJR322" s="1"/>
      <c r="QJS322" s="1"/>
      <c r="QJT322" s="1"/>
      <c r="QJU322" s="1"/>
      <c r="QJV322" s="1"/>
      <c r="QJW322" s="1"/>
      <c r="QJX322" s="1"/>
      <c r="QJY322" s="1"/>
      <c r="QJZ322" s="1"/>
      <c r="QKA322" s="1"/>
      <c r="QKB322" s="1"/>
      <c r="QKC322" s="1"/>
      <c r="QKD322" s="1"/>
      <c r="QKE322" s="1"/>
      <c r="QKF322" s="1"/>
      <c r="QKG322" s="1"/>
      <c r="QKH322" s="1"/>
      <c r="QKI322" s="1"/>
      <c r="QKJ322" s="1"/>
      <c r="QKK322" s="1"/>
      <c r="QKL322" s="1"/>
      <c r="QKM322" s="1"/>
      <c r="QKN322" s="1"/>
      <c r="QKO322" s="1"/>
      <c r="QKP322" s="1"/>
      <c r="QKQ322" s="1"/>
      <c r="QKR322" s="1"/>
      <c r="QKS322" s="1"/>
      <c r="QKT322" s="1"/>
      <c r="QKU322" s="1"/>
      <c r="QKV322" s="1"/>
      <c r="QKW322" s="1"/>
      <c r="QKX322" s="1"/>
      <c r="QKY322" s="1"/>
      <c r="QKZ322" s="1"/>
      <c r="QLA322" s="1"/>
      <c r="QLB322" s="1"/>
      <c r="QLC322" s="1"/>
      <c r="QLD322" s="1"/>
      <c r="QLE322" s="1"/>
      <c r="QLF322" s="1"/>
      <c r="QLG322" s="1"/>
      <c r="QLH322" s="1"/>
      <c r="QLI322" s="1"/>
      <c r="QLJ322" s="1"/>
      <c r="QLK322" s="1"/>
      <c r="QLL322" s="1"/>
      <c r="QLM322" s="1"/>
      <c r="QLN322" s="1"/>
      <c r="QLO322" s="1"/>
      <c r="QLP322" s="1"/>
      <c r="QLQ322" s="1"/>
      <c r="QLR322" s="1"/>
      <c r="QLS322" s="1"/>
      <c r="QLT322" s="1"/>
      <c r="QLU322" s="1"/>
      <c r="QLV322" s="1"/>
      <c r="QLW322" s="1"/>
      <c r="QLX322" s="1"/>
      <c r="QLY322" s="1"/>
      <c r="QLZ322" s="1"/>
      <c r="QMA322" s="1"/>
      <c r="QMB322" s="1"/>
      <c r="QMC322" s="1"/>
      <c r="QMD322" s="1"/>
      <c r="QME322" s="1"/>
      <c r="QMF322" s="1"/>
      <c r="QMG322" s="1"/>
      <c r="QMH322" s="1"/>
      <c r="QMI322" s="1"/>
      <c r="QMJ322" s="1"/>
      <c r="QMK322" s="1"/>
      <c r="QML322" s="1"/>
      <c r="QMM322" s="1"/>
      <c r="QMN322" s="1"/>
      <c r="QMO322" s="1"/>
      <c r="QMP322" s="1"/>
      <c r="QMQ322" s="1"/>
      <c r="QMR322" s="1"/>
      <c r="QMS322" s="1"/>
      <c r="QMT322" s="1"/>
      <c r="QMU322" s="1"/>
      <c r="QMV322" s="1"/>
      <c r="QMW322" s="1"/>
      <c r="QMX322" s="1"/>
      <c r="QMY322" s="1"/>
      <c r="QMZ322" s="1"/>
      <c r="QNA322" s="1"/>
      <c r="QNB322" s="1"/>
      <c r="QNC322" s="1"/>
      <c r="QND322" s="1"/>
      <c r="QNE322" s="1"/>
      <c r="QNF322" s="1"/>
      <c r="QNG322" s="1"/>
      <c r="QNH322" s="1"/>
      <c r="QNI322" s="1"/>
      <c r="QNJ322" s="1"/>
      <c r="QNK322" s="1"/>
      <c r="QNL322" s="1"/>
      <c r="QNM322" s="1"/>
      <c r="QNN322" s="1"/>
      <c r="QNO322" s="1"/>
      <c r="QNP322" s="1"/>
      <c r="QNQ322" s="1"/>
      <c r="QNR322" s="1"/>
      <c r="QNS322" s="1"/>
      <c r="QNT322" s="1"/>
      <c r="QNU322" s="1"/>
      <c r="QNV322" s="1"/>
      <c r="QNW322" s="1"/>
      <c r="QNX322" s="1"/>
      <c r="QNY322" s="1"/>
      <c r="QNZ322" s="1"/>
      <c r="QOA322" s="1"/>
      <c r="QOB322" s="1"/>
      <c r="QOC322" s="1"/>
      <c r="QOD322" s="1"/>
      <c r="QOE322" s="1"/>
      <c r="QOF322" s="1"/>
      <c r="QOG322" s="1"/>
      <c r="QOH322" s="1"/>
      <c r="QOI322" s="1"/>
      <c r="QOJ322" s="1"/>
      <c r="QOK322" s="1"/>
      <c r="QOL322" s="1"/>
      <c r="QOM322" s="1"/>
      <c r="QON322" s="1"/>
      <c r="QOO322" s="1"/>
      <c r="QOP322" s="1"/>
      <c r="QOQ322" s="1"/>
      <c r="QOR322" s="1"/>
      <c r="QOS322" s="1"/>
      <c r="QOT322" s="1"/>
      <c r="QOU322" s="1"/>
      <c r="QOV322" s="1"/>
      <c r="QOW322" s="1"/>
      <c r="QOX322" s="1"/>
      <c r="QOY322" s="1"/>
      <c r="QOZ322" s="1"/>
      <c r="QPA322" s="1"/>
      <c r="QPB322" s="1"/>
      <c r="QPC322" s="1"/>
      <c r="QPD322" s="1"/>
      <c r="QPE322" s="1"/>
      <c r="QPF322" s="1"/>
      <c r="QPG322" s="1"/>
      <c r="QPH322" s="1"/>
      <c r="QPI322" s="1"/>
      <c r="QPJ322" s="1"/>
      <c r="QPK322" s="1"/>
      <c r="QPL322" s="1"/>
      <c r="QPM322" s="1"/>
      <c r="QPN322" s="1"/>
      <c r="QPO322" s="1"/>
      <c r="QPP322" s="1"/>
      <c r="QPQ322" s="1"/>
      <c r="QPR322" s="1"/>
      <c r="QPS322" s="1"/>
      <c r="QPT322" s="1"/>
      <c r="QPU322" s="1"/>
      <c r="QPV322" s="1"/>
      <c r="QPW322" s="1"/>
      <c r="QPX322" s="1"/>
      <c r="QPY322" s="1"/>
      <c r="QPZ322" s="1"/>
      <c r="QQA322" s="1"/>
      <c r="QQB322" s="1"/>
      <c r="QQC322" s="1"/>
      <c r="QQD322" s="1"/>
      <c r="QQE322" s="1"/>
      <c r="QQF322" s="1"/>
      <c r="QQG322" s="1"/>
      <c r="QQH322" s="1"/>
      <c r="QQI322" s="1"/>
      <c r="QQJ322" s="1"/>
      <c r="QQK322" s="1"/>
      <c r="QQL322" s="1"/>
      <c r="QQM322" s="1"/>
      <c r="QQN322" s="1"/>
      <c r="QQO322" s="1"/>
      <c r="QQP322" s="1"/>
      <c r="QQQ322" s="1"/>
      <c r="QQR322" s="1"/>
      <c r="QQS322" s="1"/>
      <c r="QQT322" s="1"/>
      <c r="QQU322" s="1"/>
      <c r="QQV322" s="1"/>
      <c r="QQW322" s="1"/>
      <c r="QQX322" s="1"/>
      <c r="QQY322" s="1"/>
      <c r="QQZ322" s="1"/>
      <c r="QRA322" s="1"/>
      <c r="QRB322" s="1"/>
      <c r="QRC322" s="1"/>
      <c r="QRD322" s="1"/>
      <c r="QRE322" s="1"/>
      <c r="QRF322" s="1"/>
      <c r="QRG322" s="1"/>
      <c r="QRH322" s="1"/>
      <c r="QRI322" s="1"/>
      <c r="QRJ322" s="1"/>
      <c r="QRK322" s="1"/>
      <c r="QRL322" s="1"/>
      <c r="QRM322" s="1"/>
      <c r="QRN322" s="1"/>
      <c r="QRO322" s="1"/>
      <c r="QRP322" s="1"/>
      <c r="QRQ322" s="1"/>
      <c r="QRR322" s="1"/>
      <c r="QRS322" s="1"/>
      <c r="QRT322" s="1"/>
      <c r="QRU322" s="1"/>
      <c r="QRV322" s="1"/>
      <c r="QRW322" s="1"/>
      <c r="QRX322" s="1"/>
      <c r="QRY322" s="1"/>
      <c r="QRZ322" s="1"/>
      <c r="QSA322" s="1"/>
      <c r="QSB322" s="1"/>
      <c r="QSC322" s="1"/>
      <c r="QSD322" s="1"/>
      <c r="QSE322" s="1"/>
      <c r="QSF322" s="1"/>
      <c r="QSG322" s="1"/>
      <c r="QSH322" s="1"/>
      <c r="QSI322" s="1"/>
      <c r="QSJ322" s="1"/>
      <c r="QSK322" s="1"/>
      <c r="QSL322" s="1"/>
      <c r="QSM322" s="1"/>
      <c r="QSN322" s="1"/>
      <c r="QSO322" s="1"/>
      <c r="QSP322" s="1"/>
      <c r="QSQ322" s="1"/>
      <c r="QSR322" s="1"/>
      <c r="QSS322" s="1"/>
      <c r="QST322" s="1"/>
      <c r="QSU322" s="1"/>
      <c r="QSV322" s="1"/>
      <c r="QSW322" s="1"/>
      <c r="QSX322" s="1"/>
      <c r="QSY322" s="1"/>
      <c r="QSZ322" s="1"/>
      <c r="QTA322" s="1"/>
      <c r="QTB322" s="1"/>
      <c r="QTC322" s="1"/>
      <c r="QTD322" s="1"/>
      <c r="QTE322" s="1"/>
      <c r="QTF322" s="1"/>
      <c r="QTG322" s="1"/>
      <c r="QTH322" s="1"/>
      <c r="QTI322" s="1"/>
      <c r="QTJ322" s="1"/>
      <c r="QTK322" s="1"/>
      <c r="QTL322" s="1"/>
      <c r="QTM322" s="1"/>
      <c r="QTN322" s="1"/>
      <c r="QTO322" s="1"/>
      <c r="QTP322" s="1"/>
      <c r="QTQ322" s="1"/>
      <c r="QTR322" s="1"/>
      <c r="QTS322" s="1"/>
      <c r="QTT322" s="1"/>
      <c r="QTU322" s="1"/>
      <c r="QTV322" s="1"/>
      <c r="QTW322" s="1"/>
      <c r="QTX322" s="1"/>
      <c r="QTY322" s="1"/>
      <c r="QTZ322" s="1"/>
      <c r="QUA322" s="1"/>
      <c r="QUB322" s="1"/>
      <c r="QUC322" s="1"/>
      <c r="QUD322" s="1"/>
      <c r="QUE322" s="1"/>
      <c r="QUF322" s="1"/>
      <c r="QUG322" s="1"/>
      <c r="QUH322" s="1"/>
      <c r="QUI322" s="1"/>
      <c r="QUJ322" s="1"/>
      <c r="QUK322" s="1"/>
      <c r="QUL322" s="1"/>
      <c r="QUM322" s="1"/>
      <c r="QUN322" s="1"/>
      <c r="QUO322" s="1"/>
      <c r="QUP322" s="1"/>
      <c r="QUQ322" s="1"/>
      <c r="QUR322" s="1"/>
      <c r="QUS322" s="1"/>
      <c r="QUT322" s="1"/>
      <c r="QUU322" s="1"/>
      <c r="QUV322" s="1"/>
      <c r="QUW322" s="1"/>
      <c r="QUX322" s="1"/>
      <c r="QUY322" s="1"/>
      <c r="QUZ322" s="1"/>
      <c r="QVA322" s="1"/>
      <c r="QVB322" s="1"/>
      <c r="QVC322" s="1"/>
      <c r="QVD322" s="1"/>
      <c r="QVE322" s="1"/>
      <c r="QVF322" s="1"/>
      <c r="QVG322" s="1"/>
      <c r="QVH322" s="1"/>
      <c r="QVI322" s="1"/>
      <c r="QVJ322" s="1"/>
      <c r="QVK322" s="1"/>
      <c r="QVL322" s="1"/>
      <c r="QVM322" s="1"/>
      <c r="QVN322" s="1"/>
      <c r="QVO322" s="1"/>
      <c r="QVP322" s="1"/>
      <c r="QVQ322" s="1"/>
      <c r="QVR322" s="1"/>
      <c r="QVS322" s="1"/>
      <c r="QVT322" s="1"/>
      <c r="QVU322" s="1"/>
      <c r="QVV322" s="1"/>
      <c r="QVW322" s="1"/>
      <c r="QVX322" s="1"/>
      <c r="QVY322" s="1"/>
      <c r="QVZ322" s="1"/>
      <c r="QWA322" s="1"/>
      <c r="QWB322" s="1"/>
      <c r="QWC322" s="1"/>
      <c r="QWD322" s="1"/>
      <c r="QWE322" s="1"/>
      <c r="QWF322" s="1"/>
      <c r="QWG322" s="1"/>
      <c r="QWH322" s="1"/>
      <c r="QWI322" s="1"/>
      <c r="QWJ322" s="1"/>
      <c r="QWK322" s="1"/>
      <c r="QWL322" s="1"/>
      <c r="QWM322" s="1"/>
      <c r="QWN322" s="1"/>
      <c r="QWO322" s="1"/>
      <c r="QWP322" s="1"/>
      <c r="QWQ322" s="1"/>
      <c r="QWR322" s="1"/>
      <c r="QWS322" s="1"/>
      <c r="QWT322" s="1"/>
      <c r="QWU322" s="1"/>
      <c r="QWV322" s="1"/>
      <c r="QWW322" s="1"/>
      <c r="QWX322" s="1"/>
      <c r="QWY322" s="1"/>
      <c r="QWZ322" s="1"/>
      <c r="QXA322" s="1"/>
      <c r="QXB322" s="1"/>
      <c r="QXC322" s="1"/>
      <c r="QXD322" s="1"/>
      <c r="QXE322" s="1"/>
      <c r="QXF322" s="1"/>
      <c r="QXG322" s="1"/>
      <c r="QXH322" s="1"/>
      <c r="QXI322" s="1"/>
      <c r="QXJ322" s="1"/>
      <c r="QXK322" s="1"/>
      <c r="QXL322" s="1"/>
      <c r="QXM322" s="1"/>
      <c r="QXN322" s="1"/>
      <c r="QXO322" s="1"/>
      <c r="QXP322" s="1"/>
      <c r="QXQ322" s="1"/>
      <c r="QXR322" s="1"/>
      <c r="QXS322" s="1"/>
      <c r="QXT322" s="1"/>
      <c r="QXU322" s="1"/>
      <c r="QXV322" s="1"/>
      <c r="QXW322" s="1"/>
      <c r="QXX322" s="1"/>
      <c r="QXY322" s="1"/>
      <c r="QXZ322" s="1"/>
      <c r="QYA322" s="1"/>
      <c r="QYB322" s="1"/>
      <c r="QYC322" s="1"/>
      <c r="QYD322" s="1"/>
      <c r="QYE322" s="1"/>
      <c r="QYF322" s="1"/>
      <c r="QYG322" s="1"/>
      <c r="QYH322" s="1"/>
      <c r="QYI322" s="1"/>
      <c r="QYJ322" s="1"/>
      <c r="QYK322" s="1"/>
      <c r="QYL322" s="1"/>
      <c r="QYM322" s="1"/>
      <c r="QYN322" s="1"/>
      <c r="QYO322" s="1"/>
      <c r="QYP322" s="1"/>
      <c r="QYQ322" s="1"/>
      <c r="QYR322" s="1"/>
      <c r="QYS322" s="1"/>
      <c r="QYT322" s="1"/>
      <c r="QYU322" s="1"/>
      <c r="QYV322" s="1"/>
      <c r="QYW322" s="1"/>
      <c r="QYX322" s="1"/>
      <c r="QYY322" s="1"/>
      <c r="QYZ322" s="1"/>
      <c r="QZA322" s="1"/>
      <c r="QZB322" s="1"/>
      <c r="QZC322" s="1"/>
      <c r="QZD322" s="1"/>
      <c r="QZE322" s="1"/>
      <c r="QZF322" s="1"/>
      <c r="QZG322" s="1"/>
      <c r="QZH322" s="1"/>
      <c r="QZI322" s="1"/>
      <c r="QZJ322" s="1"/>
      <c r="QZK322" s="1"/>
      <c r="QZL322" s="1"/>
      <c r="QZM322" s="1"/>
      <c r="QZN322" s="1"/>
      <c r="QZO322" s="1"/>
      <c r="QZP322" s="1"/>
      <c r="QZQ322" s="1"/>
      <c r="QZR322" s="1"/>
      <c r="QZS322" s="1"/>
      <c r="QZT322" s="1"/>
      <c r="QZU322" s="1"/>
      <c r="QZV322" s="1"/>
      <c r="QZW322" s="1"/>
      <c r="QZX322" s="1"/>
      <c r="QZY322" s="1"/>
      <c r="QZZ322" s="1"/>
      <c r="RAA322" s="1"/>
      <c r="RAB322" s="1"/>
      <c r="RAC322" s="1"/>
      <c r="RAD322" s="1"/>
      <c r="RAE322" s="1"/>
      <c r="RAF322" s="1"/>
      <c r="RAG322" s="1"/>
      <c r="RAH322" s="1"/>
      <c r="RAI322" s="1"/>
      <c r="RAJ322" s="1"/>
      <c r="RAK322" s="1"/>
      <c r="RAL322" s="1"/>
      <c r="RAM322" s="1"/>
      <c r="RAN322" s="1"/>
      <c r="RAO322" s="1"/>
      <c r="RAP322" s="1"/>
      <c r="RAQ322" s="1"/>
      <c r="RAR322" s="1"/>
      <c r="RAS322" s="1"/>
      <c r="RAT322" s="1"/>
      <c r="RAU322" s="1"/>
      <c r="RAV322" s="1"/>
      <c r="RAW322" s="1"/>
      <c r="RAX322" s="1"/>
      <c r="RAY322" s="1"/>
      <c r="RAZ322" s="1"/>
      <c r="RBA322" s="1"/>
      <c r="RBB322" s="1"/>
      <c r="RBC322" s="1"/>
      <c r="RBD322" s="1"/>
      <c r="RBE322" s="1"/>
      <c r="RBF322" s="1"/>
      <c r="RBG322" s="1"/>
      <c r="RBH322" s="1"/>
      <c r="RBI322" s="1"/>
      <c r="RBJ322" s="1"/>
      <c r="RBK322" s="1"/>
      <c r="RBL322" s="1"/>
      <c r="RBM322" s="1"/>
      <c r="RBN322" s="1"/>
      <c r="RBO322" s="1"/>
      <c r="RBP322" s="1"/>
      <c r="RBQ322" s="1"/>
      <c r="RBR322" s="1"/>
      <c r="RBS322" s="1"/>
      <c r="RBT322" s="1"/>
      <c r="RBU322" s="1"/>
      <c r="RBV322" s="1"/>
      <c r="RBW322" s="1"/>
      <c r="RBX322" s="1"/>
      <c r="RBY322" s="1"/>
      <c r="RBZ322" s="1"/>
      <c r="RCA322" s="1"/>
      <c r="RCB322" s="1"/>
      <c r="RCC322" s="1"/>
      <c r="RCD322" s="1"/>
      <c r="RCE322" s="1"/>
      <c r="RCF322" s="1"/>
      <c r="RCG322" s="1"/>
      <c r="RCH322" s="1"/>
      <c r="RCI322" s="1"/>
      <c r="RCJ322" s="1"/>
      <c r="RCK322" s="1"/>
      <c r="RCL322" s="1"/>
      <c r="RCM322" s="1"/>
      <c r="RCN322" s="1"/>
      <c r="RCO322" s="1"/>
      <c r="RCP322" s="1"/>
      <c r="RCQ322" s="1"/>
      <c r="RCR322" s="1"/>
      <c r="RCS322" s="1"/>
      <c r="RCT322" s="1"/>
      <c r="RCU322" s="1"/>
      <c r="RCV322" s="1"/>
      <c r="RCW322" s="1"/>
      <c r="RCX322" s="1"/>
      <c r="RCY322" s="1"/>
      <c r="RCZ322" s="1"/>
      <c r="RDA322" s="1"/>
      <c r="RDB322" s="1"/>
      <c r="RDC322" s="1"/>
      <c r="RDD322" s="1"/>
      <c r="RDE322" s="1"/>
      <c r="RDF322" s="1"/>
      <c r="RDG322" s="1"/>
      <c r="RDH322" s="1"/>
      <c r="RDI322" s="1"/>
      <c r="RDJ322" s="1"/>
      <c r="RDK322" s="1"/>
      <c r="RDL322" s="1"/>
      <c r="RDM322" s="1"/>
      <c r="RDN322" s="1"/>
      <c r="RDO322" s="1"/>
      <c r="RDP322" s="1"/>
      <c r="RDQ322" s="1"/>
      <c r="RDR322" s="1"/>
      <c r="RDS322" s="1"/>
      <c r="RDT322" s="1"/>
      <c r="RDU322" s="1"/>
      <c r="RDV322" s="1"/>
      <c r="RDW322" s="1"/>
      <c r="RDX322" s="1"/>
      <c r="RDY322" s="1"/>
      <c r="RDZ322" s="1"/>
      <c r="REA322" s="1"/>
      <c r="REB322" s="1"/>
      <c r="REC322" s="1"/>
      <c r="RED322" s="1"/>
      <c r="REE322" s="1"/>
      <c r="REF322" s="1"/>
      <c r="REG322" s="1"/>
      <c r="REH322" s="1"/>
      <c r="REI322" s="1"/>
      <c r="REJ322" s="1"/>
      <c r="REK322" s="1"/>
      <c r="REL322" s="1"/>
      <c r="REM322" s="1"/>
      <c r="REN322" s="1"/>
      <c r="REO322" s="1"/>
      <c r="REP322" s="1"/>
      <c r="REQ322" s="1"/>
      <c r="RER322" s="1"/>
      <c r="RES322" s="1"/>
      <c r="RET322" s="1"/>
      <c r="REU322" s="1"/>
      <c r="REV322" s="1"/>
      <c r="REW322" s="1"/>
      <c r="REX322" s="1"/>
      <c r="REY322" s="1"/>
      <c r="REZ322" s="1"/>
      <c r="RFA322" s="1"/>
      <c r="RFB322" s="1"/>
      <c r="RFC322" s="1"/>
      <c r="RFD322" s="1"/>
      <c r="RFE322" s="1"/>
      <c r="RFF322" s="1"/>
      <c r="RFG322" s="1"/>
      <c r="RFH322" s="1"/>
      <c r="RFI322" s="1"/>
      <c r="RFJ322" s="1"/>
      <c r="RFK322" s="1"/>
      <c r="RFL322" s="1"/>
      <c r="RFM322" s="1"/>
      <c r="RFN322" s="1"/>
      <c r="RFO322" s="1"/>
      <c r="RFP322" s="1"/>
      <c r="RFQ322" s="1"/>
      <c r="RFR322" s="1"/>
      <c r="RFS322" s="1"/>
      <c r="RFT322" s="1"/>
      <c r="RFU322" s="1"/>
      <c r="RFV322" s="1"/>
      <c r="RFW322" s="1"/>
      <c r="RFX322" s="1"/>
      <c r="RFY322" s="1"/>
      <c r="RFZ322" s="1"/>
      <c r="RGA322" s="1"/>
      <c r="RGB322" s="1"/>
      <c r="RGC322" s="1"/>
      <c r="RGD322" s="1"/>
      <c r="RGE322" s="1"/>
      <c r="RGF322" s="1"/>
      <c r="RGG322" s="1"/>
      <c r="RGH322" s="1"/>
      <c r="RGI322" s="1"/>
      <c r="RGJ322" s="1"/>
      <c r="RGK322" s="1"/>
      <c r="RGL322" s="1"/>
      <c r="RGM322" s="1"/>
      <c r="RGN322" s="1"/>
      <c r="RGO322" s="1"/>
      <c r="RGP322" s="1"/>
      <c r="RGQ322" s="1"/>
      <c r="RGR322" s="1"/>
      <c r="RGS322" s="1"/>
      <c r="RGT322" s="1"/>
      <c r="RGU322" s="1"/>
      <c r="RGV322" s="1"/>
      <c r="RGW322" s="1"/>
      <c r="RGX322" s="1"/>
      <c r="RGY322" s="1"/>
      <c r="RGZ322" s="1"/>
      <c r="RHA322" s="1"/>
      <c r="RHB322" s="1"/>
      <c r="RHC322" s="1"/>
      <c r="RHD322" s="1"/>
      <c r="RHE322" s="1"/>
      <c r="RHF322" s="1"/>
      <c r="RHG322" s="1"/>
      <c r="RHH322" s="1"/>
      <c r="RHI322" s="1"/>
      <c r="RHJ322" s="1"/>
      <c r="RHK322" s="1"/>
      <c r="RHL322" s="1"/>
      <c r="RHM322" s="1"/>
      <c r="RHN322" s="1"/>
      <c r="RHO322" s="1"/>
      <c r="RHP322" s="1"/>
      <c r="RHQ322" s="1"/>
      <c r="RHR322" s="1"/>
      <c r="RHS322" s="1"/>
      <c r="RHT322" s="1"/>
      <c r="RHU322" s="1"/>
      <c r="RHV322" s="1"/>
      <c r="RHW322" s="1"/>
      <c r="RHX322" s="1"/>
      <c r="RHY322" s="1"/>
      <c r="RHZ322" s="1"/>
      <c r="RIA322" s="1"/>
      <c r="RIB322" s="1"/>
      <c r="RIC322" s="1"/>
      <c r="RID322" s="1"/>
      <c r="RIE322" s="1"/>
      <c r="RIF322" s="1"/>
      <c r="RIG322" s="1"/>
      <c r="RIH322" s="1"/>
      <c r="RII322" s="1"/>
      <c r="RIJ322" s="1"/>
      <c r="RIK322" s="1"/>
      <c r="RIL322" s="1"/>
      <c r="RIM322" s="1"/>
      <c r="RIN322" s="1"/>
      <c r="RIO322" s="1"/>
      <c r="RIP322" s="1"/>
      <c r="RIQ322" s="1"/>
      <c r="RIR322" s="1"/>
      <c r="RIS322" s="1"/>
      <c r="RIT322" s="1"/>
      <c r="RIU322" s="1"/>
      <c r="RIV322" s="1"/>
      <c r="RIW322" s="1"/>
      <c r="RIX322" s="1"/>
      <c r="RIY322" s="1"/>
      <c r="RIZ322" s="1"/>
      <c r="RJA322" s="1"/>
      <c r="RJB322" s="1"/>
      <c r="RJC322" s="1"/>
      <c r="RJD322" s="1"/>
      <c r="RJE322" s="1"/>
      <c r="RJF322" s="1"/>
      <c r="RJG322" s="1"/>
      <c r="RJH322" s="1"/>
      <c r="RJI322" s="1"/>
      <c r="RJJ322" s="1"/>
      <c r="RJK322" s="1"/>
      <c r="RJL322" s="1"/>
      <c r="RJM322" s="1"/>
      <c r="RJN322" s="1"/>
      <c r="RJO322" s="1"/>
      <c r="RJP322" s="1"/>
      <c r="RJQ322" s="1"/>
      <c r="RJR322" s="1"/>
      <c r="RJS322" s="1"/>
      <c r="RJT322" s="1"/>
      <c r="RJU322" s="1"/>
      <c r="RJV322" s="1"/>
      <c r="RJW322" s="1"/>
      <c r="RJX322" s="1"/>
      <c r="RJY322" s="1"/>
      <c r="RJZ322" s="1"/>
      <c r="RKA322" s="1"/>
      <c r="RKB322" s="1"/>
      <c r="RKC322" s="1"/>
      <c r="RKD322" s="1"/>
      <c r="RKE322" s="1"/>
      <c r="RKF322" s="1"/>
      <c r="RKG322" s="1"/>
      <c r="RKH322" s="1"/>
      <c r="RKI322" s="1"/>
      <c r="RKJ322" s="1"/>
      <c r="RKK322" s="1"/>
      <c r="RKL322" s="1"/>
      <c r="RKM322" s="1"/>
      <c r="RKN322" s="1"/>
      <c r="RKO322" s="1"/>
      <c r="RKP322" s="1"/>
      <c r="RKQ322" s="1"/>
      <c r="RKR322" s="1"/>
      <c r="RKS322" s="1"/>
      <c r="RKT322" s="1"/>
      <c r="RKU322" s="1"/>
      <c r="RKV322" s="1"/>
      <c r="RKW322" s="1"/>
      <c r="RKX322" s="1"/>
      <c r="RKY322" s="1"/>
      <c r="RKZ322" s="1"/>
      <c r="RLA322" s="1"/>
      <c r="RLB322" s="1"/>
      <c r="RLC322" s="1"/>
      <c r="RLD322" s="1"/>
      <c r="RLE322" s="1"/>
      <c r="RLF322" s="1"/>
      <c r="RLG322" s="1"/>
      <c r="RLH322" s="1"/>
      <c r="RLI322" s="1"/>
      <c r="RLJ322" s="1"/>
      <c r="RLK322" s="1"/>
      <c r="RLL322" s="1"/>
      <c r="RLM322" s="1"/>
      <c r="RLN322" s="1"/>
      <c r="RLO322" s="1"/>
      <c r="RLP322" s="1"/>
      <c r="RLQ322" s="1"/>
      <c r="RLR322" s="1"/>
      <c r="RLS322" s="1"/>
      <c r="RLT322" s="1"/>
      <c r="RLU322" s="1"/>
      <c r="RLV322" s="1"/>
      <c r="RLW322" s="1"/>
      <c r="RLX322" s="1"/>
      <c r="RLY322" s="1"/>
      <c r="RLZ322" s="1"/>
      <c r="RMA322" s="1"/>
      <c r="RMB322" s="1"/>
      <c r="RMC322" s="1"/>
      <c r="RMD322" s="1"/>
      <c r="RME322" s="1"/>
      <c r="RMF322" s="1"/>
      <c r="RMG322" s="1"/>
      <c r="RMH322" s="1"/>
      <c r="RMI322" s="1"/>
      <c r="RMJ322" s="1"/>
      <c r="RMK322" s="1"/>
      <c r="RML322" s="1"/>
      <c r="RMM322" s="1"/>
      <c r="RMN322" s="1"/>
      <c r="RMO322" s="1"/>
      <c r="RMP322" s="1"/>
      <c r="RMQ322" s="1"/>
      <c r="RMR322" s="1"/>
      <c r="RMS322" s="1"/>
      <c r="RMT322" s="1"/>
      <c r="RMU322" s="1"/>
      <c r="RMV322" s="1"/>
      <c r="RMW322" s="1"/>
      <c r="RMX322" s="1"/>
      <c r="RMY322" s="1"/>
      <c r="RMZ322" s="1"/>
      <c r="RNA322" s="1"/>
      <c r="RNB322" s="1"/>
      <c r="RNC322" s="1"/>
      <c r="RND322" s="1"/>
      <c r="RNE322" s="1"/>
      <c r="RNF322" s="1"/>
      <c r="RNG322" s="1"/>
      <c r="RNH322" s="1"/>
      <c r="RNI322" s="1"/>
      <c r="RNJ322" s="1"/>
      <c r="RNK322" s="1"/>
      <c r="RNL322" s="1"/>
      <c r="RNM322" s="1"/>
      <c r="RNN322" s="1"/>
      <c r="RNO322" s="1"/>
      <c r="RNP322" s="1"/>
      <c r="RNQ322" s="1"/>
      <c r="RNR322" s="1"/>
      <c r="RNS322" s="1"/>
      <c r="RNT322" s="1"/>
      <c r="RNU322" s="1"/>
      <c r="RNV322" s="1"/>
      <c r="RNW322" s="1"/>
      <c r="RNX322" s="1"/>
      <c r="RNY322" s="1"/>
      <c r="RNZ322" s="1"/>
      <c r="ROA322" s="1"/>
      <c r="ROB322" s="1"/>
      <c r="ROC322" s="1"/>
      <c r="ROD322" s="1"/>
      <c r="ROE322" s="1"/>
      <c r="ROF322" s="1"/>
      <c r="ROG322" s="1"/>
      <c r="ROH322" s="1"/>
      <c r="ROI322" s="1"/>
      <c r="ROJ322" s="1"/>
      <c r="ROK322" s="1"/>
      <c r="ROL322" s="1"/>
      <c r="ROM322" s="1"/>
      <c r="RON322" s="1"/>
      <c r="ROO322" s="1"/>
      <c r="ROP322" s="1"/>
      <c r="ROQ322" s="1"/>
      <c r="ROR322" s="1"/>
      <c r="ROS322" s="1"/>
      <c r="ROT322" s="1"/>
      <c r="ROU322" s="1"/>
      <c r="ROV322" s="1"/>
      <c r="ROW322" s="1"/>
      <c r="ROX322" s="1"/>
      <c r="ROY322" s="1"/>
      <c r="ROZ322" s="1"/>
      <c r="RPA322" s="1"/>
      <c r="RPB322" s="1"/>
      <c r="RPC322" s="1"/>
      <c r="RPD322" s="1"/>
      <c r="RPE322" s="1"/>
      <c r="RPF322" s="1"/>
      <c r="RPG322" s="1"/>
      <c r="RPH322" s="1"/>
      <c r="RPI322" s="1"/>
      <c r="RPJ322" s="1"/>
      <c r="RPK322" s="1"/>
      <c r="RPL322" s="1"/>
      <c r="RPM322" s="1"/>
      <c r="RPN322" s="1"/>
      <c r="RPO322" s="1"/>
      <c r="RPP322" s="1"/>
      <c r="RPQ322" s="1"/>
      <c r="RPR322" s="1"/>
      <c r="RPS322" s="1"/>
      <c r="RPT322" s="1"/>
      <c r="RPU322" s="1"/>
      <c r="RPV322" s="1"/>
      <c r="RPW322" s="1"/>
      <c r="RPX322" s="1"/>
      <c r="RPY322" s="1"/>
      <c r="RPZ322" s="1"/>
      <c r="RQA322" s="1"/>
      <c r="RQB322" s="1"/>
      <c r="RQC322" s="1"/>
      <c r="RQD322" s="1"/>
      <c r="RQE322" s="1"/>
      <c r="RQF322" s="1"/>
      <c r="RQG322" s="1"/>
      <c r="RQH322" s="1"/>
      <c r="RQI322" s="1"/>
      <c r="RQJ322" s="1"/>
      <c r="RQK322" s="1"/>
      <c r="RQL322" s="1"/>
      <c r="RQM322" s="1"/>
      <c r="RQN322" s="1"/>
      <c r="RQO322" s="1"/>
      <c r="RQP322" s="1"/>
      <c r="RQQ322" s="1"/>
      <c r="RQR322" s="1"/>
      <c r="RQS322" s="1"/>
      <c r="RQT322" s="1"/>
      <c r="RQU322" s="1"/>
      <c r="RQV322" s="1"/>
      <c r="RQW322" s="1"/>
      <c r="RQX322" s="1"/>
      <c r="RQY322" s="1"/>
      <c r="RQZ322" s="1"/>
      <c r="RRA322" s="1"/>
      <c r="RRB322" s="1"/>
      <c r="RRC322" s="1"/>
      <c r="RRD322" s="1"/>
      <c r="RRE322" s="1"/>
      <c r="RRF322" s="1"/>
      <c r="RRG322" s="1"/>
      <c r="RRH322" s="1"/>
      <c r="RRI322" s="1"/>
      <c r="RRJ322" s="1"/>
      <c r="RRK322" s="1"/>
      <c r="RRL322" s="1"/>
      <c r="RRM322" s="1"/>
      <c r="RRN322" s="1"/>
      <c r="RRO322" s="1"/>
      <c r="RRP322" s="1"/>
      <c r="RRQ322" s="1"/>
      <c r="RRR322" s="1"/>
      <c r="RRS322" s="1"/>
      <c r="RRT322" s="1"/>
      <c r="RRU322" s="1"/>
      <c r="RRV322" s="1"/>
      <c r="RRW322" s="1"/>
      <c r="RRX322" s="1"/>
      <c r="RRY322" s="1"/>
      <c r="RRZ322" s="1"/>
      <c r="RSA322" s="1"/>
      <c r="RSB322" s="1"/>
      <c r="RSC322" s="1"/>
      <c r="RSD322" s="1"/>
      <c r="RSE322" s="1"/>
      <c r="RSF322" s="1"/>
      <c r="RSG322" s="1"/>
      <c r="RSH322" s="1"/>
      <c r="RSI322" s="1"/>
      <c r="RSJ322" s="1"/>
      <c r="RSK322" s="1"/>
      <c r="RSL322" s="1"/>
      <c r="RSM322" s="1"/>
      <c r="RSN322" s="1"/>
      <c r="RSO322" s="1"/>
      <c r="RSP322" s="1"/>
      <c r="RSQ322" s="1"/>
      <c r="RSR322" s="1"/>
      <c r="RSS322" s="1"/>
      <c r="RST322" s="1"/>
      <c r="RSU322" s="1"/>
      <c r="RSV322" s="1"/>
      <c r="RSW322" s="1"/>
      <c r="RSX322" s="1"/>
      <c r="RSY322" s="1"/>
      <c r="RSZ322" s="1"/>
      <c r="RTA322" s="1"/>
      <c r="RTB322" s="1"/>
      <c r="RTC322" s="1"/>
      <c r="RTD322" s="1"/>
      <c r="RTE322" s="1"/>
      <c r="RTF322" s="1"/>
      <c r="RTG322" s="1"/>
      <c r="RTH322" s="1"/>
      <c r="RTI322" s="1"/>
      <c r="RTJ322" s="1"/>
      <c r="RTK322" s="1"/>
      <c r="RTL322" s="1"/>
      <c r="RTM322" s="1"/>
      <c r="RTN322" s="1"/>
      <c r="RTO322" s="1"/>
      <c r="RTP322" s="1"/>
      <c r="RTQ322" s="1"/>
      <c r="RTR322" s="1"/>
      <c r="RTS322" s="1"/>
      <c r="RTT322" s="1"/>
      <c r="RTU322" s="1"/>
      <c r="RTV322" s="1"/>
      <c r="RTW322" s="1"/>
      <c r="RTX322" s="1"/>
      <c r="RTY322" s="1"/>
      <c r="RTZ322" s="1"/>
      <c r="RUA322" s="1"/>
      <c r="RUB322" s="1"/>
      <c r="RUC322" s="1"/>
      <c r="RUD322" s="1"/>
      <c r="RUE322" s="1"/>
      <c r="RUF322" s="1"/>
      <c r="RUG322" s="1"/>
      <c r="RUH322" s="1"/>
      <c r="RUI322" s="1"/>
      <c r="RUJ322" s="1"/>
      <c r="RUK322" s="1"/>
      <c r="RUL322" s="1"/>
      <c r="RUM322" s="1"/>
      <c r="RUN322" s="1"/>
      <c r="RUO322" s="1"/>
      <c r="RUP322" s="1"/>
      <c r="RUQ322" s="1"/>
      <c r="RUR322" s="1"/>
      <c r="RUS322" s="1"/>
      <c r="RUT322" s="1"/>
      <c r="RUU322" s="1"/>
      <c r="RUV322" s="1"/>
      <c r="RUW322" s="1"/>
      <c r="RUX322" s="1"/>
      <c r="RUY322" s="1"/>
      <c r="RUZ322" s="1"/>
      <c r="RVA322" s="1"/>
      <c r="RVB322" s="1"/>
      <c r="RVC322" s="1"/>
      <c r="RVD322" s="1"/>
      <c r="RVE322" s="1"/>
      <c r="RVF322" s="1"/>
      <c r="RVG322" s="1"/>
      <c r="RVH322" s="1"/>
      <c r="RVI322" s="1"/>
      <c r="RVJ322" s="1"/>
      <c r="RVK322" s="1"/>
      <c r="RVL322" s="1"/>
      <c r="RVM322" s="1"/>
      <c r="RVN322" s="1"/>
      <c r="RVO322" s="1"/>
      <c r="RVP322" s="1"/>
      <c r="RVQ322" s="1"/>
      <c r="RVR322" s="1"/>
      <c r="RVS322" s="1"/>
      <c r="RVT322" s="1"/>
      <c r="RVU322" s="1"/>
      <c r="RVV322" s="1"/>
      <c r="RVW322" s="1"/>
      <c r="RVX322" s="1"/>
      <c r="RVY322" s="1"/>
      <c r="RVZ322" s="1"/>
      <c r="RWA322" s="1"/>
      <c r="RWB322" s="1"/>
      <c r="RWC322" s="1"/>
      <c r="RWD322" s="1"/>
      <c r="RWE322" s="1"/>
      <c r="RWF322" s="1"/>
      <c r="RWG322" s="1"/>
      <c r="RWH322" s="1"/>
      <c r="RWI322" s="1"/>
      <c r="RWJ322" s="1"/>
      <c r="RWK322" s="1"/>
      <c r="RWL322" s="1"/>
      <c r="RWM322" s="1"/>
      <c r="RWN322" s="1"/>
      <c r="RWO322" s="1"/>
      <c r="RWP322" s="1"/>
      <c r="RWQ322" s="1"/>
      <c r="RWR322" s="1"/>
      <c r="RWS322" s="1"/>
      <c r="RWT322" s="1"/>
      <c r="RWU322" s="1"/>
      <c r="RWV322" s="1"/>
      <c r="RWW322" s="1"/>
      <c r="RWX322" s="1"/>
      <c r="RWY322" s="1"/>
      <c r="RWZ322" s="1"/>
      <c r="RXA322" s="1"/>
      <c r="RXB322" s="1"/>
      <c r="RXC322" s="1"/>
      <c r="RXD322" s="1"/>
      <c r="RXE322" s="1"/>
      <c r="RXF322" s="1"/>
      <c r="RXG322" s="1"/>
      <c r="RXH322" s="1"/>
      <c r="RXI322" s="1"/>
      <c r="RXJ322" s="1"/>
      <c r="RXK322" s="1"/>
      <c r="RXL322" s="1"/>
      <c r="RXM322" s="1"/>
      <c r="RXN322" s="1"/>
      <c r="RXO322" s="1"/>
      <c r="RXP322" s="1"/>
      <c r="RXQ322" s="1"/>
      <c r="RXR322" s="1"/>
      <c r="RXS322" s="1"/>
      <c r="RXT322" s="1"/>
      <c r="RXU322" s="1"/>
      <c r="RXV322" s="1"/>
      <c r="RXW322" s="1"/>
      <c r="RXX322" s="1"/>
      <c r="RXY322" s="1"/>
      <c r="RXZ322" s="1"/>
      <c r="RYA322" s="1"/>
      <c r="RYB322" s="1"/>
      <c r="RYC322" s="1"/>
      <c r="RYD322" s="1"/>
      <c r="RYE322" s="1"/>
      <c r="RYF322" s="1"/>
      <c r="RYG322" s="1"/>
      <c r="RYH322" s="1"/>
      <c r="RYI322" s="1"/>
      <c r="RYJ322" s="1"/>
      <c r="RYK322" s="1"/>
      <c r="RYL322" s="1"/>
      <c r="RYM322" s="1"/>
      <c r="RYN322" s="1"/>
      <c r="RYO322" s="1"/>
      <c r="RYP322" s="1"/>
      <c r="RYQ322" s="1"/>
      <c r="RYR322" s="1"/>
      <c r="RYS322" s="1"/>
      <c r="RYT322" s="1"/>
      <c r="RYU322" s="1"/>
      <c r="RYV322" s="1"/>
      <c r="RYW322" s="1"/>
      <c r="RYX322" s="1"/>
      <c r="RYY322" s="1"/>
      <c r="RYZ322" s="1"/>
      <c r="RZA322" s="1"/>
      <c r="RZB322" s="1"/>
      <c r="RZC322" s="1"/>
      <c r="RZD322" s="1"/>
      <c r="RZE322" s="1"/>
      <c r="RZF322" s="1"/>
      <c r="RZG322" s="1"/>
      <c r="RZH322" s="1"/>
      <c r="RZI322" s="1"/>
      <c r="RZJ322" s="1"/>
      <c r="RZK322" s="1"/>
      <c r="RZL322" s="1"/>
      <c r="RZM322" s="1"/>
      <c r="RZN322" s="1"/>
      <c r="RZO322" s="1"/>
      <c r="RZP322" s="1"/>
      <c r="RZQ322" s="1"/>
      <c r="RZR322" s="1"/>
      <c r="RZS322" s="1"/>
      <c r="RZT322" s="1"/>
      <c r="RZU322" s="1"/>
      <c r="RZV322" s="1"/>
      <c r="RZW322" s="1"/>
      <c r="RZX322" s="1"/>
      <c r="RZY322" s="1"/>
      <c r="RZZ322" s="1"/>
      <c r="SAA322" s="1"/>
      <c r="SAB322" s="1"/>
      <c r="SAC322" s="1"/>
      <c r="SAD322" s="1"/>
      <c r="SAE322" s="1"/>
      <c r="SAF322" s="1"/>
      <c r="SAG322" s="1"/>
      <c r="SAH322" s="1"/>
      <c r="SAI322" s="1"/>
      <c r="SAJ322" s="1"/>
      <c r="SAK322" s="1"/>
      <c r="SAL322" s="1"/>
      <c r="SAM322" s="1"/>
      <c r="SAN322" s="1"/>
      <c r="SAO322" s="1"/>
      <c r="SAP322" s="1"/>
      <c r="SAQ322" s="1"/>
      <c r="SAR322" s="1"/>
      <c r="SAS322" s="1"/>
      <c r="SAT322" s="1"/>
      <c r="SAU322" s="1"/>
      <c r="SAV322" s="1"/>
      <c r="SAW322" s="1"/>
      <c r="SAX322" s="1"/>
      <c r="SAY322" s="1"/>
      <c r="SAZ322" s="1"/>
      <c r="SBA322" s="1"/>
      <c r="SBB322" s="1"/>
      <c r="SBC322" s="1"/>
      <c r="SBD322" s="1"/>
      <c r="SBE322" s="1"/>
      <c r="SBF322" s="1"/>
      <c r="SBG322" s="1"/>
      <c r="SBH322" s="1"/>
      <c r="SBI322" s="1"/>
      <c r="SBJ322" s="1"/>
      <c r="SBK322" s="1"/>
      <c r="SBL322" s="1"/>
      <c r="SBM322" s="1"/>
      <c r="SBN322" s="1"/>
      <c r="SBO322" s="1"/>
      <c r="SBP322" s="1"/>
      <c r="SBQ322" s="1"/>
      <c r="SBR322" s="1"/>
      <c r="SBS322" s="1"/>
      <c r="SBT322" s="1"/>
      <c r="SBU322" s="1"/>
      <c r="SBV322" s="1"/>
      <c r="SBW322" s="1"/>
      <c r="SBX322" s="1"/>
      <c r="SBY322" s="1"/>
      <c r="SBZ322" s="1"/>
      <c r="SCA322" s="1"/>
      <c r="SCB322" s="1"/>
      <c r="SCC322" s="1"/>
      <c r="SCD322" s="1"/>
      <c r="SCE322" s="1"/>
      <c r="SCF322" s="1"/>
      <c r="SCG322" s="1"/>
      <c r="SCH322" s="1"/>
      <c r="SCI322" s="1"/>
      <c r="SCJ322" s="1"/>
      <c r="SCK322" s="1"/>
      <c r="SCL322" s="1"/>
      <c r="SCM322" s="1"/>
      <c r="SCN322" s="1"/>
      <c r="SCO322" s="1"/>
      <c r="SCP322" s="1"/>
      <c r="SCQ322" s="1"/>
      <c r="SCR322" s="1"/>
      <c r="SCS322" s="1"/>
      <c r="SCT322" s="1"/>
      <c r="SCU322" s="1"/>
      <c r="SCV322" s="1"/>
      <c r="SCW322" s="1"/>
      <c r="SCX322" s="1"/>
      <c r="SCY322" s="1"/>
      <c r="SCZ322" s="1"/>
      <c r="SDA322" s="1"/>
      <c r="SDB322" s="1"/>
      <c r="SDC322" s="1"/>
      <c r="SDD322" s="1"/>
      <c r="SDE322" s="1"/>
      <c r="SDF322" s="1"/>
      <c r="SDG322" s="1"/>
      <c r="SDH322" s="1"/>
      <c r="SDI322" s="1"/>
      <c r="SDJ322" s="1"/>
      <c r="SDK322" s="1"/>
      <c r="SDL322" s="1"/>
      <c r="SDM322" s="1"/>
      <c r="SDN322" s="1"/>
      <c r="SDO322" s="1"/>
      <c r="SDP322" s="1"/>
      <c r="SDQ322" s="1"/>
      <c r="SDR322" s="1"/>
      <c r="SDS322" s="1"/>
      <c r="SDT322" s="1"/>
      <c r="SDU322" s="1"/>
      <c r="SDV322" s="1"/>
      <c r="SDW322" s="1"/>
      <c r="SDX322" s="1"/>
      <c r="SDY322" s="1"/>
      <c r="SDZ322" s="1"/>
      <c r="SEA322" s="1"/>
      <c r="SEB322" s="1"/>
      <c r="SEC322" s="1"/>
      <c r="SED322" s="1"/>
      <c r="SEE322" s="1"/>
      <c r="SEF322" s="1"/>
      <c r="SEG322" s="1"/>
      <c r="SEH322" s="1"/>
      <c r="SEI322" s="1"/>
      <c r="SEJ322" s="1"/>
      <c r="SEK322" s="1"/>
      <c r="SEL322" s="1"/>
      <c r="SEM322" s="1"/>
      <c r="SEN322" s="1"/>
      <c r="SEO322" s="1"/>
      <c r="SEP322" s="1"/>
      <c r="SEQ322" s="1"/>
      <c r="SER322" s="1"/>
      <c r="SES322" s="1"/>
      <c r="SET322" s="1"/>
      <c r="SEU322" s="1"/>
      <c r="SEV322" s="1"/>
      <c r="SEW322" s="1"/>
      <c r="SEX322" s="1"/>
      <c r="SEY322" s="1"/>
      <c r="SEZ322" s="1"/>
      <c r="SFA322" s="1"/>
      <c r="SFB322" s="1"/>
      <c r="SFC322" s="1"/>
      <c r="SFD322" s="1"/>
      <c r="SFE322" s="1"/>
      <c r="SFF322" s="1"/>
      <c r="SFG322" s="1"/>
      <c r="SFH322" s="1"/>
      <c r="SFI322" s="1"/>
      <c r="SFJ322" s="1"/>
      <c r="SFK322" s="1"/>
      <c r="SFL322" s="1"/>
      <c r="SFM322" s="1"/>
      <c r="SFN322" s="1"/>
      <c r="SFO322" s="1"/>
      <c r="SFP322" s="1"/>
      <c r="SFQ322" s="1"/>
      <c r="SFR322" s="1"/>
      <c r="SFS322" s="1"/>
      <c r="SFT322" s="1"/>
      <c r="SFU322" s="1"/>
      <c r="SFV322" s="1"/>
      <c r="SFW322" s="1"/>
      <c r="SFX322" s="1"/>
      <c r="SFY322" s="1"/>
      <c r="SFZ322" s="1"/>
      <c r="SGA322" s="1"/>
      <c r="SGB322" s="1"/>
      <c r="SGC322" s="1"/>
      <c r="SGD322" s="1"/>
      <c r="SGE322" s="1"/>
      <c r="SGF322" s="1"/>
      <c r="SGG322" s="1"/>
      <c r="SGH322" s="1"/>
      <c r="SGI322" s="1"/>
      <c r="SGJ322" s="1"/>
      <c r="SGK322" s="1"/>
      <c r="SGL322" s="1"/>
      <c r="SGM322" s="1"/>
      <c r="SGN322" s="1"/>
      <c r="SGO322" s="1"/>
      <c r="SGP322" s="1"/>
      <c r="SGQ322" s="1"/>
      <c r="SGR322" s="1"/>
      <c r="SGS322" s="1"/>
      <c r="SGT322" s="1"/>
      <c r="SGU322" s="1"/>
      <c r="SGV322" s="1"/>
      <c r="SGW322" s="1"/>
      <c r="SGX322" s="1"/>
      <c r="SGY322" s="1"/>
      <c r="SGZ322" s="1"/>
      <c r="SHA322" s="1"/>
      <c r="SHB322" s="1"/>
      <c r="SHC322" s="1"/>
      <c r="SHD322" s="1"/>
      <c r="SHE322" s="1"/>
      <c r="SHF322" s="1"/>
      <c r="SHG322" s="1"/>
      <c r="SHH322" s="1"/>
      <c r="SHI322" s="1"/>
      <c r="SHJ322" s="1"/>
      <c r="SHK322" s="1"/>
      <c r="SHL322" s="1"/>
      <c r="SHM322" s="1"/>
      <c r="SHN322" s="1"/>
      <c r="SHO322" s="1"/>
      <c r="SHP322" s="1"/>
      <c r="SHQ322" s="1"/>
      <c r="SHR322" s="1"/>
      <c r="SHS322" s="1"/>
      <c r="SHT322" s="1"/>
      <c r="SHU322" s="1"/>
      <c r="SHV322" s="1"/>
      <c r="SHW322" s="1"/>
      <c r="SHX322" s="1"/>
      <c r="SHY322" s="1"/>
      <c r="SHZ322" s="1"/>
      <c r="SIA322" s="1"/>
      <c r="SIB322" s="1"/>
      <c r="SIC322" s="1"/>
      <c r="SID322" s="1"/>
      <c r="SIE322" s="1"/>
      <c r="SIF322" s="1"/>
      <c r="SIG322" s="1"/>
      <c r="SIH322" s="1"/>
      <c r="SII322" s="1"/>
      <c r="SIJ322" s="1"/>
      <c r="SIK322" s="1"/>
      <c r="SIL322" s="1"/>
      <c r="SIM322" s="1"/>
      <c r="SIN322" s="1"/>
      <c r="SIO322" s="1"/>
      <c r="SIP322" s="1"/>
      <c r="SIQ322" s="1"/>
      <c r="SIR322" s="1"/>
      <c r="SIS322" s="1"/>
      <c r="SIT322" s="1"/>
      <c r="SIU322" s="1"/>
      <c r="SIV322" s="1"/>
      <c r="SIW322" s="1"/>
      <c r="SIX322" s="1"/>
      <c r="SIY322" s="1"/>
      <c r="SIZ322" s="1"/>
      <c r="SJA322" s="1"/>
      <c r="SJB322" s="1"/>
      <c r="SJC322" s="1"/>
      <c r="SJD322" s="1"/>
      <c r="SJE322" s="1"/>
      <c r="SJF322" s="1"/>
      <c r="SJG322" s="1"/>
      <c r="SJH322" s="1"/>
      <c r="SJI322" s="1"/>
      <c r="SJJ322" s="1"/>
      <c r="SJK322" s="1"/>
      <c r="SJL322" s="1"/>
      <c r="SJM322" s="1"/>
      <c r="SJN322" s="1"/>
      <c r="SJO322" s="1"/>
      <c r="SJP322" s="1"/>
      <c r="SJQ322" s="1"/>
      <c r="SJR322" s="1"/>
      <c r="SJS322" s="1"/>
      <c r="SJT322" s="1"/>
      <c r="SJU322" s="1"/>
      <c r="SJV322" s="1"/>
      <c r="SJW322" s="1"/>
      <c r="SJX322" s="1"/>
      <c r="SJY322" s="1"/>
      <c r="SJZ322" s="1"/>
      <c r="SKA322" s="1"/>
      <c r="SKB322" s="1"/>
      <c r="SKC322" s="1"/>
      <c r="SKD322" s="1"/>
      <c r="SKE322" s="1"/>
      <c r="SKF322" s="1"/>
      <c r="SKG322" s="1"/>
      <c r="SKH322" s="1"/>
      <c r="SKI322" s="1"/>
      <c r="SKJ322" s="1"/>
      <c r="SKK322" s="1"/>
      <c r="SKL322" s="1"/>
      <c r="SKM322" s="1"/>
      <c r="SKN322" s="1"/>
      <c r="SKO322" s="1"/>
      <c r="SKP322" s="1"/>
      <c r="SKQ322" s="1"/>
      <c r="SKR322" s="1"/>
      <c r="SKS322" s="1"/>
      <c r="SKT322" s="1"/>
      <c r="SKU322" s="1"/>
      <c r="SKV322" s="1"/>
      <c r="SKW322" s="1"/>
      <c r="SKX322" s="1"/>
      <c r="SKY322" s="1"/>
      <c r="SKZ322" s="1"/>
      <c r="SLA322" s="1"/>
      <c r="SLB322" s="1"/>
      <c r="SLC322" s="1"/>
      <c r="SLD322" s="1"/>
      <c r="SLE322" s="1"/>
      <c r="SLF322" s="1"/>
      <c r="SLG322" s="1"/>
      <c r="SLH322" s="1"/>
      <c r="SLI322" s="1"/>
      <c r="SLJ322" s="1"/>
      <c r="SLK322" s="1"/>
      <c r="SLL322" s="1"/>
      <c r="SLM322" s="1"/>
      <c r="SLN322" s="1"/>
      <c r="SLO322" s="1"/>
      <c r="SLP322" s="1"/>
      <c r="SLQ322" s="1"/>
      <c r="SLR322" s="1"/>
      <c r="SLS322" s="1"/>
      <c r="SLT322" s="1"/>
      <c r="SLU322" s="1"/>
      <c r="SLV322" s="1"/>
      <c r="SLW322" s="1"/>
      <c r="SLX322" s="1"/>
      <c r="SLY322" s="1"/>
      <c r="SLZ322" s="1"/>
      <c r="SMA322" s="1"/>
      <c r="SMB322" s="1"/>
      <c r="SMC322" s="1"/>
      <c r="SMD322" s="1"/>
      <c r="SME322" s="1"/>
      <c r="SMF322" s="1"/>
      <c r="SMG322" s="1"/>
      <c r="SMH322" s="1"/>
      <c r="SMI322" s="1"/>
      <c r="SMJ322" s="1"/>
      <c r="SMK322" s="1"/>
      <c r="SML322" s="1"/>
      <c r="SMM322" s="1"/>
      <c r="SMN322" s="1"/>
      <c r="SMO322" s="1"/>
      <c r="SMP322" s="1"/>
      <c r="SMQ322" s="1"/>
      <c r="SMR322" s="1"/>
      <c r="SMS322" s="1"/>
      <c r="SMT322" s="1"/>
      <c r="SMU322" s="1"/>
      <c r="SMV322" s="1"/>
      <c r="SMW322" s="1"/>
      <c r="SMX322" s="1"/>
      <c r="SMY322" s="1"/>
      <c r="SMZ322" s="1"/>
      <c r="SNA322" s="1"/>
      <c r="SNB322" s="1"/>
      <c r="SNC322" s="1"/>
      <c r="SND322" s="1"/>
      <c r="SNE322" s="1"/>
      <c r="SNF322" s="1"/>
      <c r="SNG322" s="1"/>
      <c r="SNH322" s="1"/>
      <c r="SNI322" s="1"/>
      <c r="SNJ322" s="1"/>
      <c r="SNK322" s="1"/>
      <c r="SNL322" s="1"/>
      <c r="SNM322" s="1"/>
      <c r="SNN322" s="1"/>
      <c r="SNO322" s="1"/>
      <c r="SNP322" s="1"/>
      <c r="SNQ322" s="1"/>
      <c r="SNR322" s="1"/>
      <c r="SNS322" s="1"/>
      <c r="SNT322" s="1"/>
      <c r="SNU322" s="1"/>
      <c r="SNV322" s="1"/>
      <c r="SNW322" s="1"/>
      <c r="SNX322" s="1"/>
      <c r="SNY322" s="1"/>
      <c r="SNZ322" s="1"/>
      <c r="SOA322" s="1"/>
      <c r="SOB322" s="1"/>
      <c r="SOC322" s="1"/>
      <c r="SOD322" s="1"/>
      <c r="SOE322" s="1"/>
      <c r="SOF322" s="1"/>
      <c r="SOG322" s="1"/>
      <c r="SOH322" s="1"/>
      <c r="SOI322" s="1"/>
      <c r="SOJ322" s="1"/>
      <c r="SOK322" s="1"/>
      <c r="SOL322" s="1"/>
      <c r="SOM322" s="1"/>
      <c r="SON322" s="1"/>
      <c r="SOO322" s="1"/>
      <c r="SOP322" s="1"/>
      <c r="SOQ322" s="1"/>
      <c r="SOR322" s="1"/>
      <c r="SOS322" s="1"/>
      <c r="SOT322" s="1"/>
      <c r="SOU322" s="1"/>
      <c r="SOV322" s="1"/>
      <c r="SOW322" s="1"/>
      <c r="SOX322" s="1"/>
      <c r="SOY322" s="1"/>
      <c r="SOZ322" s="1"/>
      <c r="SPA322" s="1"/>
      <c r="SPB322" s="1"/>
      <c r="SPC322" s="1"/>
      <c r="SPD322" s="1"/>
      <c r="SPE322" s="1"/>
      <c r="SPF322" s="1"/>
      <c r="SPG322" s="1"/>
      <c r="SPH322" s="1"/>
      <c r="SPI322" s="1"/>
      <c r="SPJ322" s="1"/>
      <c r="SPK322" s="1"/>
      <c r="SPL322" s="1"/>
      <c r="SPM322" s="1"/>
      <c r="SPN322" s="1"/>
      <c r="SPO322" s="1"/>
      <c r="SPP322" s="1"/>
      <c r="SPQ322" s="1"/>
      <c r="SPR322" s="1"/>
      <c r="SPS322" s="1"/>
      <c r="SPT322" s="1"/>
      <c r="SPU322" s="1"/>
      <c r="SPV322" s="1"/>
      <c r="SPW322" s="1"/>
      <c r="SPX322" s="1"/>
      <c r="SPY322" s="1"/>
      <c r="SPZ322" s="1"/>
      <c r="SQA322" s="1"/>
      <c r="SQB322" s="1"/>
      <c r="SQC322" s="1"/>
      <c r="SQD322" s="1"/>
      <c r="SQE322" s="1"/>
      <c r="SQF322" s="1"/>
      <c r="SQG322" s="1"/>
      <c r="SQH322" s="1"/>
      <c r="SQI322" s="1"/>
      <c r="SQJ322" s="1"/>
      <c r="SQK322" s="1"/>
      <c r="SQL322" s="1"/>
      <c r="SQM322" s="1"/>
      <c r="SQN322" s="1"/>
      <c r="SQO322" s="1"/>
      <c r="SQP322" s="1"/>
      <c r="SQQ322" s="1"/>
      <c r="SQR322" s="1"/>
      <c r="SQS322" s="1"/>
      <c r="SQT322" s="1"/>
      <c r="SQU322" s="1"/>
      <c r="SQV322" s="1"/>
      <c r="SQW322" s="1"/>
      <c r="SQX322" s="1"/>
      <c r="SQY322" s="1"/>
      <c r="SQZ322" s="1"/>
      <c r="SRA322" s="1"/>
      <c r="SRB322" s="1"/>
      <c r="SRC322" s="1"/>
      <c r="SRD322" s="1"/>
      <c r="SRE322" s="1"/>
      <c r="SRF322" s="1"/>
      <c r="SRG322" s="1"/>
      <c r="SRH322" s="1"/>
      <c r="SRI322" s="1"/>
      <c r="SRJ322" s="1"/>
      <c r="SRK322" s="1"/>
      <c r="SRL322" s="1"/>
      <c r="SRM322" s="1"/>
      <c r="SRN322" s="1"/>
      <c r="SRO322" s="1"/>
      <c r="SRP322" s="1"/>
      <c r="SRQ322" s="1"/>
      <c r="SRR322" s="1"/>
      <c r="SRS322" s="1"/>
      <c r="SRT322" s="1"/>
      <c r="SRU322" s="1"/>
      <c r="SRV322" s="1"/>
      <c r="SRW322" s="1"/>
      <c r="SRX322" s="1"/>
      <c r="SRY322" s="1"/>
      <c r="SRZ322" s="1"/>
      <c r="SSA322" s="1"/>
      <c r="SSB322" s="1"/>
      <c r="SSC322" s="1"/>
      <c r="SSD322" s="1"/>
      <c r="SSE322" s="1"/>
      <c r="SSF322" s="1"/>
      <c r="SSG322" s="1"/>
      <c r="SSH322" s="1"/>
      <c r="SSI322" s="1"/>
      <c r="SSJ322" s="1"/>
      <c r="SSK322" s="1"/>
      <c r="SSL322" s="1"/>
      <c r="SSM322" s="1"/>
      <c r="SSN322" s="1"/>
      <c r="SSO322" s="1"/>
      <c r="SSP322" s="1"/>
      <c r="SSQ322" s="1"/>
      <c r="SSR322" s="1"/>
      <c r="SSS322" s="1"/>
      <c r="SST322" s="1"/>
      <c r="SSU322" s="1"/>
      <c r="SSV322" s="1"/>
      <c r="SSW322" s="1"/>
      <c r="SSX322" s="1"/>
      <c r="SSY322" s="1"/>
      <c r="SSZ322" s="1"/>
      <c r="STA322" s="1"/>
      <c r="STB322" s="1"/>
      <c r="STC322" s="1"/>
      <c r="STD322" s="1"/>
      <c r="STE322" s="1"/>
      <c r="STF322" s="1"/>
      <c r="STG322" s="1"/>
      <c r="STH322" s="1"/>
      <c r="STI322" s="1"/>
      <c r="STJ322" s="1"/>
      <c r="STK322" s="1"/>
      <c r="STL322" s="1"/>
      <c r="STM322" s="1"/>
      <c r="STN322" s="1"/>
      <c r="STO322" s="1"/>
      <c r="STP322" s="1"/>
      <c r="STQ322" s="1"/>
      <c r="STR322" s="1"/>
      <c r="STS322" s="1"/>
      <c r="STT322" s="1"/>
      <c r="STU322" s="1"/>
      <c r="STV322" s="1"/>
      <c r="STW322" s="1"/>
      <c r="STX322" s="1"/>
      <c r="STY322" s="1"/>
      <c r="STZ322" s="1"/>
      <c r="SUA322" s="1"/>
      <c r="SUB322" s="1"/>
      <c r="SUC322" s="1"/>
      <c r="SUD322" s="1"/>
      <c r="SUE322" s="1"/>
      <c r="SUF322" s="1"/>
      <c r="SUG322" s="1"/>
      <c r="SUH322" s="1"/>
      <c r="SUI322" s="1"/>
      <c r="SUJ322" s="1"/>
      <c r="SUK322" s="1"/>
      <c r="SUL322" s="1"/>
      <c r="SUM322" s="1"/>
      <c r="SUN322" s="1"/>
      <c r="SUO322" s="1"/>
      <c r="SUP322" s="1"/>
      <c r="SUQ322" s="1"/>
      <c r="SUR322" s="1"/>
      <c r="SUS322" s="1"/>
      <c r="SUT322" s="1"/>
      <c r="SUU322" s="1"/>
      <c r="SUV322" s="1"/>
      <c r="SUW322" s="1"/>
      <c r="SUX322" s="1"/>
      <c r="SUY322" s="1"/>
      <c r="SUZ322" s="1"/>
      <c r="SVA322" s="1"/>
      <c r="SVB322" s="1"/>
      <c r="SVC322" s="1"/>
      <c r="SVD322" s="1"/>
      <c r="SVE322" s="1"/>
      <c r="SVF322" s="1"/>
      <c r="SVG322" s="1"/>
      <c r="SVH322" s="1"/>
      <c r="SVI322" s="1"/>
      <c r="SVJ322" s="1"/>
      <c r="SVK322" s="1"/>
      <c r="SVL322" s="1"/>
      <c r="SVM322" s="1"/>
      <c r="SVN322" s="1"/>
      <c r="SVO322" s="1"/>
      <c r="SVP322" s="1"/>
      <c r="SVQ322" s="1"/>
      <c r="SVR322" s="1"/>
      <c r="SVS322" s="1"/>
      <c r="SVT322" s="1"/>
      <c r="SVU322" s="1"/>
      <c r="SVV322" s="1"/>
      <c r="SVW322" s="1"/>
      <c r="SVX322" s="1"/>
      <c r="SVY322" s="1"/>
      <c r="SVZ322" s="1"/>
      <c r="SWA322" s="1"/>
      <c r="SWB322" s="1"/>
      <c r="SWC322" s="1"/>
      <c r="SWD322" s="1"/>
      <c r="SWE322" s="1"/>
      <c r="SWF322" s="1"/>
      <c r="SWG322" s="1"/>
      <c r="SWH322" s="1"/>
      <c r="SWI322" s="1"/>
      <c r="SWJ322" s="1"/>
      <c r="SWK322" s="1"/>
      <c r="SWL322" s="1"/>
      <c r="SWM322" s="1"/>
      <c r="SWN322" s="1"/>
      <c r="SWO322" s="1"/>
      <c r="SWP322" s="1"/>
      <c r="SWQ322" s="1"/>
      <c r="SWR322" s="1"/>
      <c r="SWS322" s="1"/>
      <c r="SWT322" s="1"/>
      <c r="SWU322" s="1"/>
      <c r="SWV322" s="1"/>
      <c r="SWW322" s="1"/>
      <c r="SWX322" s="1"/>
      <c r="SWY322" s="1"/>
      <c r="SWZ322" s="1"/>
      <c r="SXA322" s="1"/>
      <c r="SXB322" s="1"/>
      <c r="SXC322" s="1"/>
      <c r="SXD322" s="1"/>
      <c r="SXE322" s="1"/>
      <c r="SXF322" s="1"/>
      <c r="SXG322" s="1"/>
      <c r="SXH322" s="1"/>
      <c r="SXI322" s="1"/>
      <c r="SXJ322" s="1"/>
      <c r="SXK322" s="1"/>
      <c r="SXL322" s="1"/>
      <c r="SXM322" s="1"/>
      <c r="SXN322" s="1"/>
      <c r="SXO322" s="1"/>
      <c r="SXP322" s="1"/>
      <c r="SXQ322" s="1"/>
      <c r="SXR322" s="1"/>
      <c r="SXS322" s="1"/>
      <c r="SXT322" s="1"/>
      <c r="SXU322" s="1"/>
      <c r="SXV322" s="1"/>
      <c r="SXW322" s="1"/>
      <c r="SXX322" s="1"/>
      <c r="SXY322" s="1"/>
      <c r="SXZ322" s="1"/>
      <c r="SYA322" s="1"/>
      <c r="SYB322" s="1"/>
      <c r="SYC322" s="1"/>
      <c r="SYD322" s="1"/>
      <c r="SYE322" s="1"/>
      <c r="SYF322" s="1"/>
      <c r="SYG322" s="1"/>
      <c r="SYH322" s="1"/>
      <c r="SYI322" s="1"/>
      <c r="SYJ322" s="1"/>
      <c r="SYK322" s="1"/>
      <c r="SYL322" s="1"/>
      <c r="SYM322" s="1"/>
      <c r="SYN322" s="1"/>
      <c r="SYO322" s="1"/>
      <c r="SYP322" s="1"/>
      <c r="SYQ322" s="1"/>
      <c r="SYR322" s="1"/>
      <c r="SYS322" s="1"/>
      <c r="SYT322" s="1"/>
      <c r="SYU322" s="1"/>
      <c r="SYV322" s="1"/>
      <c r="SYW322" s="1"/>
      <c r="SYX322" s="1"/>
      <c r="SYY322" s="1"/>
      <c r="SYZ322" s="1"/>
      <c r="SZA322" s="1"/>
      <c r="SZB322" s="1"/>
      <c r="SZC322" s="1"/>
      <c r="SZD322" s="1"/>
      <c r="SZE322" s="1"/>
      <c r="SZF322" s="1"/>
      <c r="SZG322" s="1"/>
      <c r="SZH322" s="1"/>
      <c r="SZI322" s="1"/>
      <c r="SZJ322" s="1"/>
      <c r="SZK322" s="1"/>
      <c r="SZL322" s="1"/>
      <c r="SZM322" s="1"/>
      <c r="SZN322" s="1"/>
      <c r="SZO322" s="1"/>
      <c r="SZP322" s="1"/>
      <c r="SZQ322" s="1"/>
      <c r="SZR322" s="1"/>
      <c r="SZS322" s="1"/>
      <c r="SZT322" s="1"/>
      <c r="SZU322" s="1"/>
      <c r="SZV322" s="1"/>
      <c r="SZW322" s="1"/>
      <c r="SZX322" s="1"/>
      <c r="SZY322" s="1"/>
      <c r="SZZ322" s="1"/>
      <c r="TAA322" s="1"/>
      <c r="TAB322" s="1"/>
      <c r="TAC322" s="1"/>
      <c r="TAD322" s="1"/>
      <c r="TAE322" s="1"/>
      <c r="TAF322" s="1"/>
      <c r="TAG322" s="1"/>
      <c r="TAH322" s="1"/>
      <c r="TAI322" s="1"/>
      <c r="TAJ322" s="1"/>
      <c r="TAK322" s="1"/>
      <c r="TAL322" s="1"/>
      <c r="TAM322" s="1"/>
      <c r="TAN322" s="1"/>
      <c r="TAO322" s="1"/>
      <c r="TAP322" s="1"/>
      <c r="TAQ322" s="1"/>
      <c r="TAR322" s="1"/>
      <c r="TAS322" s="1"/>
      <c r="TAT322" s="1"/>
      <c r="TAU322" s="1"/>
      <c r="TAV322" s="1"/>
      <c r="TAW322" s="1"/>
      <c r="TAX322" s="1"/>
      <c r="TAY322" s="1"/>
      <c r="TAZ322" s="1"/>
      <c r="TBA322" s="1"/>
      <c r="TBB322" s="1"/>
      <c r="TBC322" s="1"/>
      <c r="TBD322" s="1"/>
      <c r="TBE322" s="1"/>
      <c r="TBF322" s="1"/>
      <c r="TBG322" s="1"/>
      <c r="TBH322" s="1"/>
      <c r="TBI322" s="1"/>
      <c r="TBJ322" s="1"/>
      <c r="TBK322" s="1"/>
      <c r="TBL322" s="1"/>
      <c r="TBM322" s="1"/>
      <c r="TBN322" s="1"/>
      <c r="TBO322" s="1"/>
      <c r="TBP322" s="1"/>
      <c r="TBQ322" s="1"/>
      <c r="TBR322" s="1"/>
      <c r="TBS322" s="1"/>
      <c r="TBT322" s="1"/>
      <c r="TBU322" s="1"/>
      <c r="TBV322" s="1"/>
      <c r="TBW322" s="1"/>
      <c r="TBX322" s="1"/>
      <c r="TBY322" s="1"/>
      <c r="TBZ322" s="1"/>
      <c r="TCA322" s="1"/>
      <c r="TCB322" s="1"/>
      <c r="TCC322" s="1"/>
      <c r="TCD322" s="1"/>
      <c r="TCE322" s="1"/>
      <c r="TCF322" s="1"/>
      <c r="TCG322" s="1"/>
      <c r="TCH322" s="1"/>
      <c r="TCI322" s="1"/>
      <c r="TCJ322" s="1"/>
      <c r="TCK322" s="1"/>
      <c r="TCL322" s="1"/>
      <c r="TCM322" s="1"/>
      <c r="TCN322" s="1"/>
      <c r="TCO322" s="1"/>
      <c r="TCP322" s="1"/>
      <c r="TCQ322" s="1"/>
      <c r="TCR322" s="1"/>
      <c r="TCS322" s="1"/>
      <c r="TCT322" s="1"/>
      <c r="TCU322" s="1"/>
      <c r="TCV322" s="1"/>
      <c r="TCW322" s="1"/>
      <c r="TCX322" s="1"/>
      <c r="TCY322" s="1"/>
      <c r="TCZ322" s="1"/>
      <c r="TDA322" s="1"/>
      <c r="TDB322" s="1"/>
      <c r="TDC322" s="1"/>
      <c r="TDD322" s="1"/>
      <c r="TDE322" s="1"/>
      <c r="TDF322" s="1"/>
      <c r="TDG322" s="1"/>
      <c r="TDH322" s="1"/>
      <c r="TDI322" s="1"/>
      <c r="TDJ322" s="1"/>
      <c r="TDK322" s="1"/>
      <c r="TDL322" s="1"/>
      <c r="TDM322" s="1"/>
      <c r="TDN322" s="1"/>
      <c r="TDO322" s="1"/>
      <c r="TDP322" s="1"/>
      <c r="TDQ322" s="1"/>
      <c r="TDR322" s="1"/>
      <c r="TDS322" s="1"/>
      <c r="TDT322" s="1"/>
      <c r="TDU322" s="1"/>
      <c r="TDV322" s="1"/>
      <c r="TDW322" s="1"/>
      <c r="TDX322" s="1"/>
      <c r="TDY322" s="1"/>
      <c r="TDZ322" s="1"/>
      <c r="TEA322" s="1"/>
      <c r="TEB322" s="1"/>
      <c r="TEC322" s="1"/>
      <c r="TED322" s="1"/>
      <c r="TEE322" s="1"/>
      <c r="TEF322" s="1"/>
      <c r="TEG322" s="1"/>
      <c r="TEH322" s="1"/>
      <c r="TEI322" s="1"/>
      <c r="TEJ322" s="1"/>
      <c r="TEK322" s="1"/>
      <c r="TEL322" s="1"/>
      <c r="TEM322" s="1"/>
      <c r="TEN322" s="1"/>
      <c r="TEO322" s="1"/>
      <c r="TEP322" s="1"/>
      <c r="TEQ322" s="1"/>
      <c r="TER322" s="1"/>
      <c r="TES322" s="1"/>
      <c r="TET322" s="1"/>
      <c r="TEU322" s="1"/>
      <c r="TEV322" s="1"/>
      <c r="TEW322" s="1"/>
      <c r="TEX322" s="1"/>
      <c r="TEY322" s="1"/>
      <c r="TEZ322" s="1"/>
      <c r="TFA322" s="1"/>
      <c r="TFB322" s="1"/>
      <c r="TFC322" s="1"/>
      <c r="TFD322" s="1"/>
      <c r="TFE322" s="1"/>
      <c r="TFF322" s="1"/>
      <c r="TFG322" s="1"/>
      <c r="TFH322" s="1"/>
      <c r="TFI322" s="1"/>
      <c r="TFJ322" s="1"/>
      <c r="TFK322" s="1"/>
      <c r="TFL322" s="1"/>
      <c r="TFM322" s="1"/>
      <c r="TFN322" s="1"/>
      <c r="TFO322" s="1"/>
      <c r="TFP322" s="1"/>
      <c r="TFQ322" s="1"/>
      <c r="TFR322" s="1"/>
      <c r="TFS322" s="1"/>
      <c r="TFT322" s="1"/>
      <c r="TFU322" s="1"/>
      <c r="TFV322" s="1"/>
      <c r="TFW322" s="1"/>
      <c r="TFX322" s="1"/>
      <c r="TFY322" s="1"/>
      <c r="TFZ322" s="1"/>
      <c r="TGA322" s="1"/>
      <c r="TGB322" s="1"/>
      <c r="TGC322" s="1"/>
      <c r="TGD322" s="1"/>
      <c r="TGE322" s="1"/>
      <c r="TGF322" s="1"/>
      <c r="TGG322" s="1"/>
      <c r="TGH322" s="1"/>
      <c r="TGI322" s="1"/>
      <c r="TGJ322" s="1"/>
      <c r="TGK322" s="1"/>
      <c r="TGL322" s="1"/>
      <c r="TGM322" s="1"/>
      <c r="TGN322" s="1"/>
      <c r="TGO322" s="1"/>
      <c r="TGP322" s="1"/>
      <c r="TGQ322" s="1"/>
      <c r="TGR322" s="1"/>
      <c r="TGS322" s="1"/>
      <c r="TGT322" s="1"/>
      <c r="TGU322" s="1"/>
      <c r="TGV322" s="1"/>
      <c r="TGW322" s="1"/>
      <c r="TGX322" s="1"/>
      <c r="TGY322" s="1"/>
      <c r="TGZ322" s="1"/>
      <c r="THA322" s="1"/>
      <c r="THB322" s="1"/>
      <c r="THC322" s="1"/>
      <c r="THD322" s="1"/>
      <c r="THE322" s="1"/>
      <c r="THF322" s="1"/>
      <c r="THG322" s="1"/>
      <c r="THH322" s="1"/>
      <c r="THI322" s="1"/>
      <c r="THJ322" s="1"/>
      <c r="THK322" s="1"/>
      <c r="THL322" s="1"/>
      <c r="THM322" s="1"/>
      <c r="THN322" s="1"/>
      <c r="THO322" s="1"/>
      <c r="THP322" s="1"/>
      <c r="THQ322" s="1"/>
      <c r="THR322" s="1"/>
      <c r="THS322" s="1"/>
      <c r="THT322" s="1"/>
      <c r="THU322" s="1"/>
      <c r="THV322" s="1"/>
      <c r="THW322" s="1"/>
      <c r="THX322" s="1"/>
      <c r="THY322" s="1"/>
      <c r="THZ322" s="1"/>
      <c r="TIA322" s="1"/>
      <c r="TIB322" s="1"/>
      <c r="TIC322" s="1"/>
      <c r="TID322" s="1"/>
      <c r="TIE322" s="1"/>
      <c r="TIF322" s="1"/>
      <c r="TIG322" s="1"/>
      <c r="TIH322" s="1"/>
      <c r="TII322" s="1"/>
      <c r="TIJ322" s="1"/>
      <c r="TIK322" s="1"/>
      <c r="TIL322" s="1"/>
      <c r="TIM322" s="1"/>
      <c r="TIN322" s="1"/>
      <c r="TIO322" s="1"/>
      <c r="TIP322" s="1"/>
      <c r="TIQ322" s="1"/>
      <c r="TIR322" s="1"/>
      <c r="TIS322" s="1"/>
      <c r="TIT322" s="1"/>
      <c r="TIU322" s="1"/>
      <c r="TIV322" s="1"/>
      <c r="TIW322" s="1"/>
      <c r="TIX322" s="1"/>
      <c r="TIY322" s="1"/>
      <c r="TIZ322" s="1"/>
      <c r="TJA322" s="1"/>
      <c r="TJB322" s="1"/>
      <c r="TJC322" s="1"/>
      <c r="TJD322" s="1"/>
      <c r="TJE322" s="1"/>
      <c r="TJF322" s="1"/>
      <c r="TJG322" s="1"/>
      <c r="TJH322" s="1"/>
      <c r="TJI322" s="1"/>
      <c r="TJJ322" s="1"/>
      <c r="TJK322" s="1"/>
      <c r="TJL322" s="1"/>
      <c r="TJM322" s="1"/>
      <c r="TJN322" s="1"/>
      <c r="TJO322" s="1"/>
      <c r="TJP322" s="1"/>
      <c r="TJQ322" s="1"/>
      <c r="TJR322" s="1"/>
      <c r="TJS322" s="1"/>
      <c r="TJT322" s="1"/>
      <c r="TJU322" s="1"/>
      <c r="TJV322" s="1"/>
      <c r="TJW322" s="1"/>
      <c r="TJX322" s="1"/>
      <c r="TJY322" s="1"/>
      <c r="TJZ322" s="1"/>
      <c r="TKA322" s="1"/>
      <c r="TKB322" s="1"/>
      <c r="TKC322" s="1"/>
      <c r="TKD322" s="1"/>
      <c r="TKE322" s="1"/>
      <c r="TKF322" s="1"/>
      <c r="TKG322" s="1"/>
      <c r="TKH322" s="1"/>
      <c r="TKI322" s="1"/>
      <c r="TKJ322" s="1"/>
      <c r="TKK322" s="1"/>
      <c r="TKL322" s="1"/>
      <c r="TKM322" s="1"/>
      <c r="TKN322" s="1"/>
      <c r="TKO322" s="1"/>
      <c r="TKP322" s="1"/>
      <c r="TKQ322" s="1"/>
      <c r="TKR322" s="1"/>
      <c r="TKS322" s="1"/>
      <c r="TKT322" s="1"/>
      <c r="TKU322" s="1"/>
      <c r="TKV322" s="1"/>
      <c r="TKW322" s="1"/>
      <c r="TKX322" s="1"/>
      <c r="TKY322" s="1"/>
      <c r="TKZ322" s="1"/>
      <c r="TLA322" s="1"/>
      <c r="TLB322" s="1"/>
      <c r="TLC322" s="1"/>
      <c r="TLD322" s="1"/>
      <c r="TLE322" s="1"/>
      <c r="TLF322" s="1"/>
      <c r="TLG322" s="1"/>
      <c r="TLH322" s="1"/>
      <c r="TLI322" s="1"/>
      <c r="TLJ322" s="1"/>
      <c r="TLK322" s="1"/>
      <c r="TLL322" s="1"/>
      <c r="TLM322" s="1"/>
      <c r="TLN322" s="1"/>
      <c r="TLO322" s="1"/>
      <c r="TLP322" s="1"/>
      <c r="TLQ322" s="1"/>
      <c r="TLR322" s="1"/>
      <c r="TLS322" s="1"/>
      <c r="TLT322" s="1"/>
      <c r="TLU322" s="1"/>
      <c r="TLV322" s="1"/>
      <c r="TLW322" s="1"/>
      <c r="TLX322" s="1"/>
      <c r="TLY322" s="1"/>
      <c r="TLZ322" s="1"/>
      <c r="TMA322" s="1"/>
      <c r="TMB322" s="1"/>
      <c r="TMC322" s="1"/>
      <c r="TMD322" s="1"/>
      <c r="TME322" s="1"/>
      <c r="TMF322" s="1"/>
      <c r="TMG322" s="1"/>
      <c r="TMH322" s="1"/>
      <c r="TMI322" s="1"/>
      <c r="TMJ322" s="1"/>
      <c r="TMK322" s="1"/>
      <c r="TML322" s="1"/>
      <c r="TMM322" s="1"/>
      <c r="TMN322" s="1"/>
      <c r="TMO322" s="1"/>
      <c r="TMP322" s="1"/>
      <c r="TMQ322" s="1"/>
      <c r="TMR322" s="1"/>
      <c r="TMS322" s="1"/>
      <c r="TMT322" s="1"/>
      <c r="TMU322" s="1"/>
      <c r="TMV322" s="1"/>
      <c r="TMW322" s="1"/>
      <c r="TMX322" s="1"/>
      <c r="TMY322" s="1"/>
      <c r="TMZ322" s="1"/>
      <c r="TNA322" s="1"/>
      <c r="TNB322" s="1"/>
      <c r="TNC322" s="1"/>
      <c r="TND322" s="1"/>
      <c r="TNE322" s="1"/>
      <c r="TNF322" s="1"/>
      <c r="TNG322" s="1"/>
      <c r="TNH322" s="1"/>
      <c r="TNI322" s="1"/>
      <c r="TNJ322" s="1"/>
      <c r="TNK322" s="1"/>
      <c r="TNL322" s="1"/>
      <c r="TNM322" s="1"/>
      <c r="TNN322" s="1"/>
      <c r="TNO322" s="1"/>
      <c r="TNP322" s="1"/>
      <c r="TNQ322" s="1"/>
      <c r="TNR322" s="1"/>
      <c r="TNS322" s="1"/>
      <c r="TNT322" s="1"/>
      <c r="TNU322" s="1"/>
      <c r="TNV322" s="1"/>
      <c r="TNW322" s="1"/>
      <c r="TNX322" s="1"/>
      <c r="TNY322" s="1"/>
      <c r="TNZ322" s="1"/>
      <c r="TOA322" s="1"/>
      <c r="TOB322" s="1"/>
      <c r="TOC322" s="1"/>
      <c r="TOD322" s="1"/>
      <c r="TOE322" s="1"/>
      <c r="TOF322" s="1"/>
      <c r="TOG322" s="1"/>
      <c r="TOH322" s="1"/>
      <c r="TOI322" s="1"/>
      <c r="TOJ322" s="1"/>
      <c r="TOK322" s="1"/>
      <c r="TOL322" s="1"/>
      <c r="TOM322" s="1"/>
      <c r="TON322" s="1"/>
      <c r="TOO322" s="1"/>
      <c r="TOP322" s="1"/>
      <c r="TOQ322" s="1"/>
      <c r="TOR322" s="1"/>
      <c r="TOS322" s="1"/>
      <c r="TOT322" s="1"/>
      <c r="TOU322" s="1"/>
      <c r="TOV322" s="1"/>
      <c r="TOW322" s="1"/>
      <c r="TOX322" s="1"/>
      <c r="TOY322" s="1"/>
      <c r="TOZ322" s="1"/>
      <c r="TPA322" s="1"/>
      <c r="TPB322" s="1"/>
      <c r="TPC322" s="1"/>
      <c r="TPD322" s="1"/>
      <c r="TPE322" s="1"/>
      <c r="TPF322" s="1"/>
      <c r="TPG322" s="1"/>
      <c r="TPH322" s="1"/>
      <c r="TPI322" s="1"/>
      <c r="TPJ322" s="1"/>
      <c r="TPK322" s="1"/>
      <c r="TPL322" s="1"/>
      <c r="TPM322" s="1"/>
      <c r="TPN322" s="1"/>
      <c r="TPO322" s="1"/>
      <c r="TPP322" s="1"/>
      <c r="TPQ322" s="1"/>
      <c r="TPR322" s="1"/>
      <c r="TPS322" s="1"/>
      <c r="TPT322" s="1"/>
      <c r="TPU322" s="1"/>
      <c r="TPV322" s="1"/>
      <c r="TPW322" s="1"/>
      <c r="TPX322" s="1"/>
      <c r="TPY322" s="1"/>
      <c r="TPZ322" s="1"/>
      <c r="TQA322" s="1"/>
      <c r="TQB322" s="1"/>
      <c r="TQC322" s="1"/>
      <c r="TQD322" s="1"/>
      <c r="TQE322" s="1"/>
      <c r="TQF322" s="1"/>
      <c r="TQG322" s="1"/>
      <c r="TQH322" s="1"/>
      <c r="TQI322" s="1"/>
      <c r="TQJ322" s="1"/>
      <c r="TQK322" s="1"/>
      <c r="TQL322" s="1"/>
      <c r="TQM322" s="1"/>
      <c r="TQN322" s="1"/>
      <c r="TQO322" s="1"/>
      <c r="TQP322" s="1"/>
      <c r="TQQ322" s="1"/>
      <c r="TQR322" s="1"/>
      <c r="TQS322" s="1"/>
      <c r="TQT322" s="1"/>
      <c r="TQU322" s="1"/>
      <c r="TQV322" s="1"/>
      <c r="TQW322" s="1"/>
      <c r="TQX322" s="1"/>
      <c r="TQY322" s="1"/>
      <c r="TQZ322" s="1"/>
      <c r="TRA322" s="1"/>
      <c r="TRB322" s="1"/>
      <c r="TRC322" s="1"/>
      <c r="TRD322" s="1"/>
      <c r="TRE322" s="1"/>
      <c r="TRF322" s="1"/>
      <c r="TRG322" s="1"/>
      <c r="TRH322" s="1"/>
      <c r="TRI322" s="1"/>
      <c r="TRJ322" s="1"/>
      <c r="TRK322" s="1"/>
      <c r="TRL322" s="1"/>
      <c r="TRM322" s="1"/>
      <c r="TRN322" s="1"/>
      <c r="TRO322" s="1"/>
      <c r="TRP322" s="1"/>
      <c r="TRQ322" s="1"/>
      <c r="TRR322" s="1"/>
      <c r="TRS322" s="1"/>
      <c r="TRT322" s="1"/>
      <c r="TRU322" s="1"/>
      <c r="TRV322" s="1"/>
      <c r="TRW322" s="1"/>
      <c r="TRX322" s="1"/>
      <c r="TRY322" s="1"/>
      <c r="TRZ322" s="1"/>
      <c r="TSA322" s="1"/>
      <c r="TSB322" s="1"/>
      <c r="TSC322" s="1"/>
      <c r="TSD322" s="1"/>
      <c r="TSE322" s="1"/>
      <c r="TSF322" s="1"/>
      <c r="TSG322" s="1"/>
      <c r="TSH322" s="1"/>
      <c r="TSI322" s="1"/>
      <c r="TSJ322" s="1"/>
      <c r="TSK322" s="1"/>
      <c r="TSL322" s="1"/>
      <c r="TSM322" s="1"/>
      <c r="TSN322" s="1"/>
      <c r="TSO322" s="1"/>
      <c r="TSP322" s="1"/>
      <c r="TSQ322" s="1"/>
      <c r="TSR322" s="1"/>
      <c r="TSS322" s="1"/>
      <c r="TST322" s="1"/>
      <c r="TSU322" s="1"/>
      <c r="TSV322" s="1"/>
      <c r="TSW322" s="1"/>
      <c r="TSX322" s="1"/>
      <c r="TSY322" s="1"/>
      <c r="TSZ322" s="1"/>
      <c r="TTA322" s="1"/>
      <c r="TTB322" s="1"/>
      <c r="TTC322" s="1"/>
      <c r="TTD322" s="1"/>
      <c r="TTE322" s="1"/>
      <c r="TTF322" s="1"/>
      <c r="TTG322" s="1"/>
      <c r="TTH322" s="1"/>
      <c r="TTI322" s="1"/>
      <c r="TTJ322" s="1"/>
      <c r="TTK322" s="1"/>
      <c r="TTL322" s="1"/>
      <c r="TTM322" s="1"/>
      <c r="TTN322" s="1"/>
      <c r="TTO322" s="1"/>
      <c r="TTP322" s="1"/>
      <c r="TTQ322" s="1"/>
      <c r="TTR322" s="1"/>
      <c r="TTS322" s="1"/>
      <c r="TTT322" s="1"/>
      <c r="TTU322" s="1"/>
      <c r="TTV322" s="1"/>
      <c r="TTW322" s="1"/>
      <c r="TTX322" s="1"/>
      <c r="TTY322" s="1"/>
      <c r="TTZ322" s="1"/>
      <c r="TUA322" s="1"/>
      <c r="TUB322" s="1"/>
      <c r="TUC322" s="1"/>
      <c r="TUD322" s="1"/>
      <c r="TUE322" s="1"/>
      <c r="TUF322" s="1"/>
      <c r="TUG322" s="1"/>
      <c r="TUH322" s="1"/>
      <c r="TUI322" s="1"/>
      <c r="TUJ322" s="1"/>
      <c r="TUK322" s="1"/>
      <c r="TUL322" s="1"/>
      <c r="TUM322" s="1"/>
      <c r="TUN322" s="1"/>
      <c r="TUO322" s="1"/>
      <c r="TUP322" s="1"/>
      <c r="TUQ322" s="1"/>
      <c r="TUR322" s="1"/>
      <c r="TUS322" s="1"/>
      <c r="TUT322" s="1"/>
      <c r="TUU322" s="1"/>
      <c r="TUV322" s="1"/>
      <c r="TUW322" s="1"/>
      <c r="TUX322" s="1"/>
      <c r="TUY322" s="1"/>
      <c r="TUZ322" s="1"/>
      <c r="TVA322" s="1"/>
      <c r="TVB322" s="1"/>
      <c r="TVC322" s="1"/>
      <c r="TVD322" s="1"/>
      <c r="TVE322" s="1"/>
      <c r="TVF322" s="1"/>
      <c r="TVG322" s="1"/>
      <c r="TVH322" s="1"/>
      <c r="TVI322" s="1"/>
      <c r="TVJ322" s="1"/>
      <c r="TVK322" s="1"/>
      <c r="TVL322" s="1"/>
      <c r="TVM322" s="1"/>
      <c r="TVN322" s="1"/>
      <c r="TVO322" s="1"/>
      <c r="TVP322" s="1"/>
      <c r="TVQ322" s="1"/>
      <c r="TVR322" s="1"/>
      <c r="TVS322" s="1"/>
      <c r="TVT322" s="1"/>
      <c r="TVU322" s="1"/>
      <c r="TVV322" s="1"/>
      <c r="TVW322" s="1"/>
      <c r="TVX322" s="1"/>
      <c r="TVY322" s="1"/>
      <c r="TVZ322" s="1"/>
      <c r="TWA322" s="1"/>
      <c r="TWB322" s="1"/>
      <c r="TWC322" s="1"/>
      <c r="TWD322" s="1"/>
      <c r="TWE322" s="1"/>
      <c r="TWF322" s="1"/>
      <c r="TWG322" s="1"/>
      <c r="TWH322" s="1"/>
      <c r="TWI322" s="1"/>
      <c r="TWJ322" s="1"/>
      <c r="TWK322" s="1"/>
      <c r="TWL322" s="1"/>
      <c r="TWM322" s="1"/>
      <c r="TWN322" s="1"/>
      <c r="TWO322" s="1"/>
      <c r="TWP322" s="1"/>
      <c r="TWQ322" s="1"/>
      <c r="TWR322" s="1"/>
      <c r="TWS322" s="1"/>
      <c r="TWT322" s="1"/>
      <c r="TWU322" s="1"/>
      <c r="TWV322" s="1"/>
      <c r="TWW322" s="1"/>
      <c r="TWX322" s="1"/>
      <c r="TWY322" s="1"/>
      <c r="TWZ322" s="1"/>
      <c r="TXA322" s="1"/>
      <c r="TXB322" s="1"/>
      <c r="TXC322" s="1"/>
      <c r="TXD322" s="1"/>
      <c r="TXE322" s="1"/>
      <c r="TXF322" s="1"/>
      <c r="TXG322" s="1"/>
      <c r="TXH322" s="1"/>
      <c r="TXI322" s="1"/>
      <c r="TXJ322" s="1"/>
      <c r="TXK322" s="1"/>
      <c r="TXL322" s="1"/>
      <c r="TXM322" s="1"/>
      <c r="TXN322" s="1"/>
      <c r="TXO322" s="1"/>
      <c r="TXP322" s="1"/>
      <c r="TXQ322" s="1"/>
      <c r="TXR322" s="1"/>
      <c r="TXS322" s="1"/>
      <c r="TXT322" s="1"/>
      <c r="TXU322" s="1"/>
      <c r="TXV322" s="1"/>
      <c r="TXW322" s="1"/>
      <c r="TXX322" s="1"/>
      <c r="TXY322" s="1"/>
      <c r="TXZ322" s="1"/>
      <c r="TYA322" s="1"/>
      <c r="TYB322" s="1"/>
      <c r="TYC322" s="1"/>
      <c r="TYD322" s="1"/>
      <c r="TYE322" s="1"/>
      <c r="TYF322" s="1"/>
      <c r="TYG322" s="1"/>
      <c r="TYH322" s="1"/>
      <c r="TYI322" s="1"/>
      <c r="TYJ322" s="1"/>
      <c r="TYK322" s="1"/>
      <c r="TYL322" s="1"/>
      <c r="TYM322" s="1"/>
      <c r="TYN322" s="1"/>
      <c r="TYO322" s="1"/>
      <c r="TYP322" s="1"/>
      <c r="TYQ322" s="1"/>
      <c r="TYR322" s="1"/>
      <c r="TYS322" s="1"/>
      <c r="TYT322" s="1"/>
      <c r="TYU322" s="1"/>
      <c r="TYV322" s="1"/>
      <c r="TYW322" s="1"/>
      <c r="TYX322" s="1"/>
      <c r="TYY322" s="1"/>
      <c r="TYZ322" s="1"/>
      <c r="TZA322" s="1"/>
      <c r="TZB322" s="1"/>
      <c r="TZC322" s="1"/>
      <c r="TZD322" s="1"/>
      <c r="TZE322" s="1"/>
      <c r="TZF322" s="1"/>
      <c r="TZG322" s="1"/>
      <c r="TZH322" s="1"/>
      <c r="TZI322" s="1"/>
      <c r="TZJ322" s="1"/>
      <c r="TZK322" s="1"/>
      <c r="TZL322" s="1"/>
      <c r="TZM322" s="1"/>
      <c r="TZN322" s="1"/>
      <c r="TZO322" s="1"/>
      <c r="TZP322" s="1"/>
      <c r="TZQ322" s="1"/>
      <c r="TZR322" s="1"/>
      <c r="TZS322" s="1"/>
      <c r="TZT322" s="1"/>
      <c r="TZU322" s="1"/>
      <c r="TZV322" s="1"/>
      <c r="TZW322" s="1"/>
      <c r="TZX322" s="1"/>
      <c r="TZY322" s="1"/>
      <c r="TZZ322" s="1"/>
      <c r="UAA322" s="1"/>
      <c r="UAB322" s="1"/>
      <c r="UAC322" s="1"/>
      <c r="UAD322" s="1"/>
      <c r="UAE322" s="1"/>
      <c r="UAF322" s="1"/>
      <c r="UAG322" s="1"/>
      <c r="UAH322" s="1"/>
      <c r="UAI322" s="1"/>
      <c r="UAJ322" s="1"/>
      <c r="UAK322" s="1"/>
      <c r="UAL322" s="1"/>
      <c r="UAM322" s="1"/>
      <c r="UAN322" s="1"/>
      <c r="UAO322" s="1"/>
      <c r="UAP322" s="1"/>
      <c r="UAQ322" s="1"/>
      <c r="UAR322" s="1"/>
      <c r="UAS322" s="1"/>
      <c r="UAT322" s="1"/>
      <c r="UAU322" s="1"/>
      <c r="UAV322" s="1"/>
      <c r="UAW322" s="1"/>
      <c r="UAX322" s="1"/>
      <c r="UAY322" s="1"/>
      <c r="UAZ322" s="1"/>
      <c r="UBA322" s="1"/>
      <c r="UBB322" s="1"/>
      <c r="UBC322" s="1"/>
      <c r="UBD322" s="1"/>
      <c r="UBE322" s="1"/>
      <c r="UBF322" s="1"/>
      <c r="UBG322" s="1"/>
      <c r="UBH322" s="1"/>
      <c r="UBI322" s="1"/>
      <c r="UBJ322" s="1"/>
      <c r="UBK322" s="1"/>
      <c r="UBL322" s="1"/>
      <c r="UBM322" s="1"/>
      <c r="UBN322" s="1"/>
      <c r="UBO322" s="1"/>
      <c r="UBP322" s="1"/>
      <c r="UBQ322" s="1"/>
      <c r="UBR322" s="1"/>
      <c r="UBS322" s="1"/>
      <c r="UBT322" s="1"/>
      <c r="UBU322" s="1"/>
      <c r="UBV322" s="1"/>
      <c r="UBW322" s="1"/>
      <c r="UBX322" s="1"/>
      <c r="UBY322" s="1"/>
      <c r="UBZ322" s="1"/>
      <c r="UCA322" s="1"/>
      <c r="UCB322" s="1"/>
      <c r="UCC322" s="1"/>
      <c r="UCD322" s="1"/>
      <c r="UCE322" s="1"/>
      <c r="UCF322" s="1"/>
      <c r="UCG322" s="1"/>
      <c r="UCH322" s="1"/>
      <c r="UCI322" s="1"/>
      <c r="UCJ322" s="1"/>
      <c r="UCK322" s="1"/>
      <c r="UCL322" s="1"/>
      <c r="UCM322" s="1"/>
      <c r="UCN322" s="1"/>
      <c r="UCO322" s="1"/>
      <c r="UCP322" s="1"/>
      <c r="UCQ322" s="1"/>
      <c r="UCR322" s="1"/>
      <c r="UCS322" s="1"/>
      <c r="UCT322" s="1"/>
      <c r="UCU322" s="1"/>
      <c r="UCV322" s="1"/>
      <c r="UCW322" s="1"/>
      <c r="UCX322" s="1"/>
      <c r="UCY322" s="1"/>
      <c r="UCZ322" s="1"/>
      <c r="UDA322" s="1"/>
      <c r="UDB322" s="1"/>
      <c r="UDC322" s="1"/>
      <c r="UDD322" s="1"/>
      <c r="UDE322" s="1"/>
      <c r="UDF322" s="1"/>
      <c r="UDG322" s="1"/>
      <c r="UDH322" s="1"/>
      <c r="UDI322" s="1"/>
      <c r="UDJ322" s="1"/>
      <c r="UDK322" s="1"/>
      <c r="UDL322" s="1"/>
      <c r="UDM322" s="1"/>
      <c r="UDN322" s="1"/>
      <c r="UDO322" s="1"/>
      <c r="UDP322" s="1"/>
      <c r="UDQ322" s="1"/>
      <c r="UDR322" s="1"/>
      <c r="UDS322" s="1"/>
      <c r="UDT322" s="1"/>
      <c r="UDU322" s="1"/>
      <c r="UDV322" s="1"/>
      <c r="UDW322" s="1"/>
      <c r="UDX322" s="1"/>
      <c r="UDY322" s="1"/>
      <c r="UDZ322" s="1"/>
      <c r="UEA322" s="1"/>
      <c r="UEB322" s="1"/>
      <c r="UEC322" s="1"/>
      <c r="UED322" s="1"/>
      <c r="UEE322" s="1"/>
      <c r="UEF322" s="1"/>
      <c r="UEG322" s="1"/>
      <c r="UEH322" s="1"/>
      <c r="UEI322" s="1"/>
      <c r="UEJ322" s="1"/>
      <c r="UEK322" s="1"/>
      <c r="UEL322" s="1"/>
      <c r="UEM322" s="1"/>
      <c r="UEN322" s="1"/>
      <c r="UEO322" s="1"/>
      <c r="UEP322" s="1"/>
      <c r="UEQ322" s="1"/>
      <c r="UER322" s="1"/>
      <c r="UES322" s="1"/>
      <c r="UET322" s="1"/>
      <c r="UEU322" s="1"/>
      <c r="UEV322" s="1"/>
      <c r="UEW322" s="1"/>
      <c r="UEX322" s="1"/>
      <c r="UEY322" s="1"/>
      <c r="UEZ322" s="1"/>
      <c r="UFA322" s="1"/>
      <c r="UFB322" s="1"/>
      <c r="UFC322" s="1"/>
      <c r="UFD322" s="1"/>
      <c r="UFE322" s="1"/>
      <c r="UFF322" s="1"/>
      <c r="UFG322" s="1"/>
      <c r="UFH322" s="1"/>
      <c r="UFI322" s="1"/>
      <c r="UFJ322" s="1"/>
      <c r="UFK322" s="1"/>
      <c r="UFL322" s="1"/>
      <c r="UFM322" s="1"/>
      <c r="UFN322" s="1"/>
      <c r="UFO322" s="1"/>
      <c r="UFP322" s="1"/>
      <c r="UFQ322" s="1"/>
      <c r="UFR322" s="1"/>
      <c r="UFS322" s="1"/>
      <c r="UFT322" s="1"/>
      <c r="UFU322" s="1"/>
      <c r="UFV322" s="1"/>
      <c r="UFW322" s="1"/>
      <c r="UFX322" s="1"/>
      <c r="UFY322" s="1"/>
      <c r="UFZ322" s="1"/>
      <c r="UGA322" s="1"/>
      <c r="UGB322" s="1"/>
      <c r="UGC322" s="1"/>
      <c r="UGD322" s="1"/>
      <c r="UGE322" s="1"/>
      <c r="UGF322" s="1"/>
      <c r="UGG322" s="1"/>
      <c r="UGH322" s="1"/>
      <c r="UGI322" s="1"/>
      <c r="UGJ322" s="1"/>
      <c r="UGK322" s="1"/>
      <c r="UGL322" s="1"/>
      <c r="UGM322" s="1"/>
      <c r="UGN322" s="1"/>
      <c r="UGO322" s="1"/>
      <c r="UGP322" s="1"/>
      <c r="UGQ322" s="1"/>
      <c r="UGR322" s="1"/>
      <c r="UGS322" s="1"/>
      <c r="UGT322" s="1"/>
      <c r="UGU322" s="1"/>
      <c r="UGV322" s="1"/>
      <c r="UGW322" s="1"/>
      <c r="UGX322" s="1"/>
      <c r="UGY322" s="1"/>
      <c r="UGZ322" s="1"/>
      <c r="UHA322" s="1"/>
      <c r="UHB322" s="1"/>
      <c r="UHC322" s="1"/>
      <c r="UHD322" s="1"/>
      <c r="UHE322" s="1"/>
      <c r="UHF322" s="1"/>
      <c r="UHG322" s="1"/>
      <c r="UHH322" s="1"/>
      <c r="UHI322" s="1"/>
      <c r="UHJ322" s="1"/>
      <c r="UHK322" s="1"/>
      <c r="UHL322" s="1"/>
      <c r="UHM322" s="1"/>
      <c r="UHN322" s="1"/>
      <c r="UHO322" s="1"/>
      <c r="UHP322" s="1"/>
      <c r="UHQ322" s="1"/>
      <c r="UHR322" s="1"/>
      <c r="UHS322" s="1"/>
      <c r="UHT322" s="1"/>
      <c r="UHU322" s="1"/>
      <c r="UHV322" s="1"/>
      <c r="UHW322" s="1"/>
      <c r="UHX322" s="1"/>
      <c r="UHY322" s="1"/>
      <c r="UHZ322" s="1"/>
      <c r="UIA322" s="1"/>
      <c r="UIB322" s="1"/>
      <c r="UIC322" s="1"/>
      <c r="UID322" s="1"/>
      <c r="UIE322" s="1"/>
      <c r="UIF322" s="1"/>
      <c r="UIG322" s="1"/>
      <c r="UIH322" s="1"/>
      <c r="UII322" s="1"/>
      <c r="UIJ322" s="1"/>
      <c r="UIK322" s="1"/>
      <c r="UIL322" s="1"/>
      <c r="UIM322" s="1"/>
      <c r="UIN322" s="1"/>
      <c r="UIO322" s="1"/>
      <c r="UIP322" s="1"/>
      <c r="UIQ322" s="1"/>
      <c r="UIR322" s="1"/>
      <c r="UIS322" s="1"/>
      <c r="UIT322" s="1"/>
      <c r="UIU322" s="1"/>
      <c r="UIV322" s="1"/>
      <c r="UIW322" s="1"/>
      <c r="UIX322" s="1"/>
      <c r="UIY322" s="1"/>
      <c r="UIZ322" s="1"/>
      <c r="UJA322" s="1"/>
      <c r="UJB322" s="1"/>
      <c r="UJC322" s="1"/>
      <c r="UJD322" s="1"/>
      <c r="UJE322" s="1"/>
      <c r="UJF322" s="1"/>
      <c r="UJG322" s="1"/>
      <c r="UJH322" s="1"/>
      <c r="UJI322" s="1"/>
      <c r="UJJ322" s="1"/>
      <c r="UJK322" s="1"/>
      <c r="UJL322" s="1"/>
      <c r="UJM322" s="1"/>
      <c r="UJN322" s="1"/>
      <c r="UJO322" s="1"/>
      <c r="UJP322" s="1"/>
      <c r="UJQ322" s="1"/>
      <c r="UJR322" s="1"/>
      <c r="UJS322" s="1"/>
      <c r="UJT322" s="1"/>
      <c r="UJU322" s="1"/>
      <c r="UJV322" s="1"/>
      <c r="UJW322" s="1"/>
      <c r="UJX322" s="1"/>
      <c r="UJY322" s="1"/>
      <c r="UJZ322" s="1"/>
      <c r="UKA322" s="1"/>
      <c r="UKB322" s="1"/>
      <c r="UKC322" s="1"/>
      <c r="UKD322" s="1"/>
      <c r="UKE322" s="1"/>
      <c r="UKF322" s="1"/>
      <c r="UKG322" s="1"/>
      <c r="UKH322" s="1"/>
      <c r="UKI322" s="1"/>
      <c r="UKJ322" s="1"/>
      <c r="UKK322" s="1"/>
      <c r="UKL322" s="1"/>
      <c r="UKM322" s="1"/>
      <c r="UKN322" s="1"/>
      <c r="UKO322" s="1"/>
      <c r="UKP322" s="1"/>
      <c r="UKQ322" s="1"/>
      <c r="UKR322" s="1"/>
      <c r="UKS322" s="1"/>
      <c r="UKT322" s="1"/>
      <c r="UKU322" s="1"/>
      <c r="UKV322" s="1"/>
      <c r="UKW322" s="1"/>
      <c r="UKX322" s="1"/>
      <c r="UKY322" s="1"/>
      <c r="UKZ322" s="1"/>
      <c r="ULA322" s="1"/>
      <c r="ULB322" s="1"/>
      <c r="ULC322" s="1"/>
      <c r="ULD322" s="1"/>
      <c r="ULE322" s="1"/>
      <c r="ULF322" s="1"/>
      <c r="ULG322" s="1"/>
      <c r="ULH322" s="1"/>
      <c r="ULI322" s="1"/>
      <c r="ULJ322" s="1"/>
      <c r="ULK322" s="1"/>
      <c r="ULL322" s="1"/>
      <c r="ULM322" s="1"/>
      <c r="ULN322" s="1"/>
      <c r="ULO322" s="1"/>
      <c r="ULP322" s="1"/>
      <c r="ULQ322" s="1"/>
      <c r="ULR322" s="1"/>
      <c r="ULS322" s="1"/>
      <c r="ULT322" s="1"/>
      <c r="ULU322" s="1"/>
      <c r="ULV322" s="1"/>
      <c r="ULW322" s="1"/>
      <c r="ULX322" s="1"/>
      <c r="ULY322" s="1"/>
      <c r="ULZ322" s="1"/>
      <c r="UMA322" s="1"/>
      <c r="UMB322" s="1"/>
      <c r="UMC322" s="1"/>
      <c r="UMD322" s="1"/>
      <c r="UME322" s="1"/>
      <c r="UMF322" s="1"/>
      <c r="UMG322" s="1"/>
      <c r="UMH322" s="1"/>
      <c r="UMI322" s="1"/>
      <c r="UMJ322" s="1"/>
      <c r="UMK322" s="1"/>
      <c r="UML322" s="1"/>
      <c r="UMM322" s="1"/>
      <c r="UMN322" s="1"/>
      <c r="UMO322" s="1"/>
      <c r="UMP322" s="1"/>
      <c r="UMQ322" s="1"/>
      <c r="UMR322" s="1"/>
      <c r="UMS322" s="1"/>
      <c r="UMT322" s="1"/>
      <c r="UMU322" s="1"/>
      <c r="UMV322" s="1"/>
      <c r="UMW322" s="1"/>
      <c r="UMX322" s="1"/>
      <c r="UMY322" s="1"/>
      <c r="UMZ322" s="1"/>
      <c r="UNA322" s="1"/>
      <c r="UNB322" s="1"/>
      <c r="UNC322" s="1"/>
      <c r="UND322" s="1"/>
      <c r="UNE322" s="1"/>
      <c r="UNF322" s="1"/>
      <c r="UNG322" s="1"/>
      <c r="UNH322" s="1"/>
      <c r="UNI322" s="1"/>
      <c r="UNJ322" s="1"/>
      <c r="UNK322" s="1"/>
      <c r="UNL322" s="1"/>
      <c r="UNM322" s="1"/>
      <c r="UNN322" s="1"/>
      <c r="UNO322" s="1"/>
      <c r="UNP322" s="1"/>
      <c r="UNQ322" s="1"/>
      <c r="UNR322" s="1"/>
      <c r="UNS322" s="1"/>
      <c r="UNT322" s="1"/>
      <c r="UNU322" s="1"/>
      <c r="UNV322" s="1"/>
      <c r="UNW322" s="1"/>
      <c r="UNX322" s="1"/>
      <c r="UNY322" s="1"/>
      <c r="UNZ322" s="1"/>
      <c r="UOA322" s="1"/>
      <c r="UOB322" s="1"/>
      <c r="UOC322" s="1"/>
      <c r="UOD322" s="1"/>
      <c r="UOE322" s="1"/>
      <c r="UOF322" s="1"/>
      <c r="UOG322" s="1"/>
      <c r="UOH322" s="1"/>
      <c r="UOI322" s="1"/>
      <c r="UOJ322" s="1"/>
      <c r="UOK322" s="1"/>
      <c r="UOL322" s="1"/>
      <c r="UOM322" s="1"/>
      <c r="UON322" s="1"/>
      <c r="UOO322" s="1"/>
      <c r="UOP322" s="1"/>
      <c r="UOQ322" s="1"/>
      <c r="UOR322" s="1"/>
      <c r="UOS322" s="1"/>
      <c r="UOT322" s="1"/>
      <c r="UOU322" s="1"/>
      <c r="UOV322" s="1"/>
      <c r="UOW322" s="1"/>
      <c r="UOX322" s="1"/>
      <c r="UOY322" s="1"/>
      <c r="UOZ322" s="1"/>
      <c r="UPA322" s="1"/>
      <c r="UPB322" s="1"/>
      <c r="UPC322" s="1"/>
      <c r="UPD322" s="1"/>
      <c r="UPE322" s="1"/>
      <c r="UPF322" s="1"/>
      <c r="UPG322" s="1"/>
      <c r="UPH322" s="1"/>
      <c r="UPI322" s="1"/>
      <c r="UPJ322" s="1"/>
      <c r="UPK322" s="1"/>
      <c r="UPL322" s="1"/>
      <c r="UPM322" s="1"/>
      <c r="UPN322" s="1"/>
      <c r="UPO322" s="1"/>
      <c r="UPP322" s="1"/>
      <c r="UPQ322" s="1"/>
      <c r="UPR322" s="1"/>
      <c r="UPS322" s="1"/>
      <c r="UPT322" s="1"/>
      <c r="UPU322" s="1"/>
      <c r="UPV322" s="1"/>
      <c r="UPW322" s="1"/>
      <c r="UPX322" s="1"/>
      <c r="UPY322" s="1"/>
      <c r="UPZ322" s="1"/>
      <c r="UQA322" s="1"/>
      <c r="UQB322" s="1"/>
      <c r="UQC322" s="1"/>
      <c r="UQD322" s="1"/>
      <c r="UQE322" s="1"/>
      <c r="UQF322" s="1"/>
      <c r="UQG322" s="1"/>
      <c r="UQH322" s="1"/>
      <c r="UQI322" s="1"/>
      <c r="UQJ322" s="1"/>
      <c r="UQK322" s="1"/>
      <c r="UQL322" s="1"/>
      <c r="UQM322" s="1"/>
      <c r="UQN322" s="1"/>
      <c r="UQO322" s="1"/>
      <c r="UQP322" s="1"/>
      <c r="UQQ322" s="1"/>
      <c r="UQR322" s="1"/>
      <c r="UQS322" s="1"/>
      <c r="UQT322" s="1"/>
      <c r="UQU322" s="1"/>
      <c r="UQV322" s="1"/>
      <c r="UQW322" s="1"/>
      <c r="UQX322" s="1"/>
      <c r="UQY322" s="1"/>
      <c r="UQZ322" s="1"/>
      <c r="URA322" s="1"/>
      <c r="URB322" s="1"/>
      <c r="URC322" s="1"/>
      <c r="URD322" s="1"/>
      <c r="URE322" s="1"/>
      <c r="URF322" s="1"/>
      <c r="URG322" s="1"/>
      <c r="URH322" s="1"/>
      <c r="URI322" s="1"/>
      <c r="URJ322" s="1"/>
      <c r="URK322" s="1"/>
      <c r="URL322" s="1"/>
      <c r="URM322" s="1"/>
      <c r="URN322" s="1"/>
      <c r="URO322" s="1"/>
      <c r="URP322" s="1"/>
      <c r="URQ322" s="1"/>
      <c r="URR322" s="1"/>
      <c r="URS322" s="1"/>
      <c r="URT322" s="1"/>
      <c r="URU322" s="1"/>
      <c r="URV322" s="1"/>
      <c r="URW322" s="1"/>
      <c r="URX322" s="1"/>
      <c r="URY322" s="1"/>
      <c r="URZ322" s="1"/>
      <c r="USA322" s="1"/>
      <c r="USB322" s="1"/>
      <c r="USC322" s="1"/>
      <c r="USD322" s="1"/>
      <c r="USE322" s="1"/>
      <c r="USF322" s="1"/>
      <c r="USG322" s="1"/>
      <c r="USH322" s="1"/>
      <c r="USI322" s="1"/>
      <c r="USJ322" s="1"/>
      <c r="USK322" s="1"/>
      <c r="USL322" s="1"/>
      <c r="USM322" s="1"/>
      <c r="USN322" s="1"/>
      <c r="USO322" s="1"/>
      <c r="USP322" s="1"/>
      <c r="USQ322" s="1"/>
      <c r="USR322" s="1"/>
      <c r="USS322" s="1"/>
      <c r="UST322" s="1"/>
      <c r="USU322" s="1"/>
      <c r="USV322" s="1"/>
      <c r="USW322" s="1"/>
      <c r="USX322" s="1"/>
      <c r="USY322" s="1"/>
      <c r="USZ322" s="1"/>
      <c r="UTA322" s="1"/>
      <c r="UTB322" s="1"/>
      <c r="UTC322" s="1"/>
      <c r="UTD322" s="1"/>
      <c r="UTE322" s="1"/>
      <c r="UTF322" s="1"/>
      <c r="UTG322" s="1"/>
      <c r="UTH322" s="1"/>
      <c r="UTI322" s="1"/>
      <c r="UTJ322" s="1"/>
      <c r="UTK322" s="1"/>
      <c r="UTL322" s="1"/>
      <c r="UTM322" s="1"/>
      <c r="UTN322" s="1"/>
      <c r="UTO322" s="1"/>
      <c r="UTP322" s="1"/>
      <c r="UTQ322" s="1"/>
      <c r="UTR322" s="1"/>
      <c r="UTS322" s="1"/>
      <c r="UTT322" s="1"/>
      <c r="UTU322" s="1"/>
      <c r="UTV322" s="1"/>
      <c r="UTW322" s="1"/>
      <c r="UTX322" s="1"/>
      <c r="UTY322" s="1"/>
      <c r="UTZ322" s="1"/>
      <c r="UUA322" s="1"/>
      <c r="UUB322" s="1"/>
      <c r="UUC322" s="1"/>
      <c r="UUD322" s="1"/>
      <c r="UUE322" s="1"/>
      <c r="UUF322" s="1"/>
      <c r="UUG322" s="1"/>
      <c r="UUH322" s="1"/>
      <c r="UUI322" s="1"/>
      <c r="UUJ322" s="1"/>
      <c r="UUK322" s="1"/>
      <c r="UUL322" s="1"/>
      <c r="UUM322" s="1"/>
      <c r="UUN322" s="1"/>
      <c r="UUO322" s="1"/>
      <c r="UUP322" s="1"/>
      <c r="UUQ322" s="1"/>
      <c r="UUR322" s="1"/>
      <c r="UUS322" s="1"/>
      <c r="UUT322" s="1"/>
      <c r="UUU322" s="1"/>
      <c r="UUV322" s="1"/>
      <c r="UUW322" s="1"/>
      <c r="UUX322" s="1"/>
      <c r="UUY322" s="1"/>
      <c r="UUZ322" s="1"/>
      <c r="UVA322" s="1"/>
      <c r="UVB322" s="1"/>
      <c r="UVC322" s="1"/>
      <c r="UVD322" s="1"/>
      <c r="UVE322" s="1"/>
      <c r="UVF322" s="1"/>
      <c r="UVG322" s="1"/>
      <c r="UVH322" s="1"/>
      <c r="UVI322" s="1"/>
      <c r="UVJ322" s="1"/>
      <c r="UVK322" s="1"/>
      <c r="UVL322" s="1"/>
      <c r="UVM322" s="1"/>
      <c r="UVN322" s="1"/>
      <c r="UVO322" s="1"/>
      <c r="UVP322" s="1"/>
      <c r="UVQ322" s="1"/>
      <c r="UVR322" s="1"/>
      <c r="UVS322" s="1"/>
      <c r="UVT322" s="1"/>
      <c r="UVU322" s="1"/>
      <c r="UVV322" s="1"/>
      <c r="UVW322" s="1"/>
      <c r="UVX322" s="1"/>
      <c r="UVY322" s="1"/>
      <c r="UVZ322" s="1"/>
      <c r="UWA322" s="1"/>
      <c r="UWB322" s="1"/>
      <c r="UWC322" s="1"/>
      <c r="UWD322" s="1"/>
      <c r="UWE322" s="1"/>
      <c r="UWF322" s="1"/>
      <c r="UWG322" s="1"/>
      <c r="UWH322" s="1"/>
      <c r="UWI322" s="1"/>
      <c r="UWJ322" s="1"/>
      <c r="UWK322" s="1"/>
      <c r="UWL322" s="1"/>
      <c r="UWM322" s="1"/>
      <c r="UWN322" s="1"/>
      <c r="UWO322" s="1"/>
      <c r="UWP322" s="1"/>
      <c r="UWQ322" s="1"/>
      <c r="UWR322" s="1"/>
      <c r="UWS322" s="1"/>
      <c r="UWT322" s="1"/>
      <c r="UWU322" s="1"/>
      <c r="UWV322" s="1"/>
      <c r="UWW322" s="1"/>
      <c r="UWX322" s="1"/>
      <c r="UWY322" s="1"/>
      <c r="UWZ322" s="1"/>
      <c r="UXA322" s="1"/>
      <c r="UXB322" s="1"/>
      <c r="UXC322" s="1"/>
      <c r="UXD322" s="1"/>
      <c r="UXE322" s="1"/>
      <c r="UXF322" s="1"/>
      <c r="UXG322" s="1"/>
      <c r="UXH322" s="1"/>
      <c r="UXI322" s="1"/>
      <c r="UXJ322" s="1"/>
      <c r="UXK322" s="1"/>
      <c r="UXL322" s="1"/>
      <c r="UXM322" s="1"/>
      <c r="UXN322" s="1"/>
      <c r="UXO322" s="1"/>
      <c r="UXP322" s="1"/>
      <c r="UXQ322" s="1"/>
      <c r="UXR322" s="1"/>
      <c r="UXS322" s="1"/>
      <c r="UXT322" s="1"/>
      <c r="UXU322" s="1"/>
      <c r="UXV322" s="1"/>
      <c r="UXW322" s="1"/>
      <c r="UXX322" s="1"/>
      <c r="UXY322" s="1"/>
      <c r="UXZ322" s="1"/>
      <c r="UYA322" s="1"/>
      <c r="UYB322" s="1"/>
      <c r="UYC322" s="1"/>
      <c r="UYD322" s="1"/>
      <c r="UYE322" s="1"/>
      <c r="UYF322" s="1"/>
      <c r="UYG322" s="1"/>
      <c r="UYH322" s="1"/>
      <c r="UYI322" s="1"/>
      <c r="UYJ322" s="1"/>
      <c r="UYK322" s="1"/>
      <c r="UYL322" s="1"/>
      <c r="UYM322" s="1"/>
      <c r="UYN322" s="1"/>
      <c r="UYO322" s="1"/>
      <c r="UYP322" s="1"/>
      <c r="UYQ322" s="1"/>
      <c r="UYR322" s="1"/>
      <c r="UYS322" s="1"/>
      <c r="UYT322" s="1"/>
      <c r="UYU322" s="1"/>
      <c r="UYV322" s="1"/>
      <c r="UYW322" s="1"/>
      <c r="UYX322" s="1"/>
      <c r="UYY322" s="1"/>
      <c r="UYZ322" s="1"/>
      <c r="UZA322" s="1"/>
      <c r="UZB322" s="1"/>
      <c r="UZC322" s="1"/>
      <c r="UZD322" s="1"/>
      <c r="UZE322" s="1"/>
      <c r="UZF322" s="1"/>
      <c r="UZG322" s="1"/>
      <c r="UZH322" s="1"/>
      <c r="UZI322" s="1"/>
      <c r="UZJ322" s="1"/>
      <c r="UZK322" s="1"/>
      <c r="UZL322" s="1"/>
      <c r="UZM322" s="1"/>
      <c r="UZN322" s="1"/>
      <c r="UZO322" s="1"/>
      <c r="UZP322" s="1"/>
      <c r="UZQ322" s="1"/>
      <c r="UZR322" s="1"/>
      <c r="UZS322" s="1"/>
      <c r="UZT322" s="1"/>
      <c r="UZU322" s="1"/>
      <c r="UZV322" s="1"/>
      <c r="UZW322" s="1"/>
      <c r="UZX322" s="1"/>
      <c r="UZY322" s="1"/>
      <c r="UZZ322" s="1"/>
      <c r="VAA322" s="1"/>
      <c r="VAB322" s="1"/>
      <c r="VAC322" s="1"/>
      <c r="VAD322" s="1"/>
      <c r="VAE322" s="1"/>
      <c r="VAF322" s="1"/>
      <c r="VAG322" s="1"/>
      <c r="VAH322" s="1"/>
      <c r="VAI322" s="1"/>
      <c r="VAJ322" s="1"/>
      <c r="VAK322" s="1"/>
      <c r="VAL322" s="1"/>
      <c r="VAM322" s="1"/>
      <c r="VAN322" s="1"/>
      <c r="VAO322" s="1"/>
      <c r="VAP322" s="1"/>
      <c r="VAQ322" s="1"/>
      <c r="VAR322" s="1"/>
      <c r="VAS322" s="1"/>
      <c r="VAT322" s="1"/>
      <c r="VAU322" s="1"/>
      <c r="VAV322" s="1"/>
      <c r="VAW322" s="1"/>
      <c r="VAX322" s="1"/>
      <c r="VAY322" s="1"/>
      <c r="VAZ322" s="1"/>
      <c r="VBA322" s="1"/>
      <c r="VBB322" s="1"/>
      <c r="VBC322" s="1"/>
      <c r="VBD322" s="1"/>
      <c r="VBE322" s="1"/>
      <c r="VBF322" s="1"/>
      <c r="VBG322" s="1"/>
      <c r="VBH322" s="1"/>
      <c r="VBI322" s="1"/>
      <c r="VBJ322" s="1"/>
      <c r="VBK322" s="1"/>
      <c r="VBL322" s="1"/>
      <c r="VBM322" s="1"/>
      <c r="VBN322" s="1"/>
      <c r="VBO322" s="1"/>
      <c r="VBP322" s="1"/>
      <c r="VBQ322" s="1"/>
      <c r="VBR322" s="1"/>
      <c r="VBS322" s="1"/>
      <c r="VBT322" s="1"/>
      <c r="VBU322" s="1"/>
      <c r="VBV322" s="1"/>
      <c r="VBW322" s="1"/>
      <c r="VBX322" s="1"/>
      <c r="VBY322" s="1"/>
      <c r="VBZ322" s="1"/>
      <c r="VCA322" s="1"/>
      <c r="VCB322" s="1"/>
      <c r="VCC322" s="1"/>
      <c r="VCD322" s="1"/>
      <c r="VCE322" s="1"/>
      <c r="VCF322" s="1"/>
      <c r="VCG322" s="1"/>
      <c r="VCH322" s="1"/>
      <c r="VCI322" s="1"/>
      <c r="VCJ322" s="1"/>
      <c r="VCK322" s="1"/>
      <c r="VCL322" s="1"/>
      <c r="VCM322" s="1"/>
      <c r="VCN322" s="1"/>
      <c r="VCO322" s="1"/>
      <c r="VCP322" s="1"/>
      <c r="VCQ322" s="1"/>
      <c r="VCR322" s="1"/>
      <c r="VCS322" s="1"/>
      <c r="VCT322" s="1"/>
      <c r="VCU322" s="1"/>
      <c r="VCV322" s="1"/>
      <c r="VCW322" s="1"/>
      <c r="VCX322" s="1"/>
      <c r="VCY322" s="1"/>
      <c r="VCZ322" s="1"/>
      <c r="VDA322" s="1"/>
      <c r="VDB322" s="1"/>
      <c r="VDC322" s="1"/>
      <c r="VDD322" s="1"/>
      <c r="VDE322" s="1"/>
      <c r="VDF322" s="1"/>
      <c r="VDG322" s="1"/>
      <c r="VDH322" s="1"/>
      <c r="VDI322" s="1"/>
      <c r="VDJ322" s="1"/>
      <c r="VDK322" s="1"/>
      <c r="VDL322" s="1"/>
      <c r="VDM322" s="1"/>
      <c r="VDN322" s="1"/>
      <c r="VDO322" s="1"/>
      <c r="VDP322" s="1"/>
      <c r="VDQ322" s="1"/>
      <c r="VDR322" s="1"/>
      <c r="VDS322" s="1"/>
      <c r="VDT322" s="1"/>
      <c r="VDU322" s="1"/>
      <c r="VDV322" s="1"/>
      <c r="VDW322" s="1"/>
      <c r="VDX322" s="1"/>
      <c r="VDY322" s="1"/>
      <c r="VDZ322" s="1"/>
      <c r="VEA322" s="1"/>
      <c r="VEB322" s="1"/>
      <c r="VEC322" s="1"/>
      <c r="VED322" s="1"/>
      <c r="VEE322" s="1"/>
      <c r="VEF322" s="1"/>
      <c r="VEG322" s="1"/>
      <c r="VEH322" s="1"/>
      <c r="VEI322" s="1"/>
      <c r="VEJ322" s="1"/>
      <c r="VEK322" s="1"/>
      <c r="VEL322" s="1"/>
      <c r="VEM322" s="1"/>
      <c r="VEN322" s="1"/>
      <c r="VEO322" s="1"/>
      <c r="VEP322" s="1"/>
      <c r="VEQ322" s="1"/>
      <c r="VER322" s="1"/>
      <c r="VES322" s="1"/>
      <c r="VET322" s="1"/>
      <c r="VEU322" s="1"/>
      <c r="VEV322" s="1"/>
      <c r="VEW322" s="1"/>
      <c r="VEX322" s="1"/>
      <c r="VEY322" s="1"/>
      <c r="VEZ322" s="1"/>
      <c r="VFA322" s="1"/>
      <c r="VFB322" s="1"/>
      <c r="VFC322" s="1"/>
      <c r="VFD322" s="1"/>
      <c r="VFE322" s="1"/>
      <c r="VFF322" s="1"/>
      <c r="VFG322" s="1"/>
      <c r="VFH322" s="1"/>
      <c r="VFI322" s="1"/>
      <c r="VFJ322" s="1"/>
      <c r="VFK322" s="1"/>
      <c r="VFL322" s="1"/>
      <c r="VFM322" s="1"/>
      <c r="VFN322" s="1"/>
      <c r="VFO322" s="1"/>
      <c r="VFP322" s="1"/>
      <c r="VFQ322" s="1"/>
      <c r="VFR322" s="1"/>
      <c r="VFS322" s="1"/>
      <c r="VFT322" s="1"/>
      <c r="VFU322" s="1"/>
      <c r="VFV322" s="1"/>
      <c r="VFW322" s="1"/>
      <c r="VFX322" s="1"/>
      <c r="VFY322" s="1"/>
      <c r="VFZ322" s="1"/>
      <c r="VGA322" s="1"/>
      <c r="VGB322" s="1"/>
      <c r="VGC322" s="1"/>
      <c r="VGD322" s="1"/>
      <c r="VGE322" s="1"/>
      <c r="VGF322" s="1"/>
      <c r="VGG322" s="1"/>
      <c r="VGH322" s="1"/>
      <c r="VGI322" s="1"/>
      <c r="VGJ322" s="1"/>
      <c r="VGK322" s="1"/>
      <c r="VGL322" s="1"/>
      <c r="VGM322" s="1"/>
      <c r="VGN322" s="1"/>
      <c r="VGO322" s="1"/>
      <c r="VGP322" s="1"/>
      <c r="VGQ322" s="1"/>
      <c r="VGR322" s="1"/>
      <c r="VGS322" s="1"/>
      <c r="VGT322" s="1"/>
      <c r="VGU322" s="1"/>
      <c r="VGV322" s="1"/>
      <c r="VGW322" s="1"/>
      <c r="VGX322" s="1"/>
    </row>
    <row r="323" spans="1:15078" s="66" customForma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  <c r="IX323" s="1"/>
      <c r="IY323" s="1"/>
      <c r="IZ323" s="1"/>
      <c r="JA323" s="1"/>
      <c r="JB323" s="1"/>
      <c r="JC323" s="1"/>
      <c r="JD323" s="1"/>
      <c r="JE323" s="1"/>
      <c r="JF323" s="1"/>
      <c r="JG323" s="1"/>
      <c r="JH323" s="1"/>
      <c r="JI323" s="1"/>
      <c r="JJ323" s="1"/>
      <c r="JK323" s="1"/>
      <c r="JL323" s="1"/>
      <c r="JM323" s="1"/>
      <c r="JN323" s="1"/>
      <c r="JO323" s="1"/>
      <c r="JP323" s="1"/>
      <c r="JQ323" s="1"/>
      <c r="JR323" s="1"/>
      <c r="JS323" s="1"/>
      <c r="JT323" s="1"/>
      <c r="JU323" s="1"/>
      <c r="JV323" s="1"/>
      <c r="JW323" s="1"/>
      <c r="JX323" s="1"/>
      <c r="JY323" s="1"/>
      <c r="JZ323" s="1"/>
      <c r="KA323" s="1"/>
      <c r="KB323" s="1"/>
      <c r="KC323" s="1"/>
      <c r="KD323" s="1"/>
      <c r="KE323" s="1"/>
      <c r="KF323" s="1"/>
      <c r="KG323" s="1"/>
      <c r="KH323" s="1"/>
      <c r="KI323" s="1"/>
      <c r="KJ323" s="1"/>
      <c r="KK323" s="1"/>
      <c r="KL323" s="1"/>
      <c r="KM323" s="1"/>
      <c r="KN323" s="1"/>
      <c r="KO323" s="1"/>
      <c r="KP323" s="1"/>
      <c r="KQ323" s="1"/>
      <c r="KR323" s="1"/>
      <c r="KS323" s="1"/>
      <c r="KT323" s="1"/>
      <c r="KU323" s="1"/>
      <c r="KV323" s="1"/>
      <c r="KW323" s="1"/>
      <c r="KX323" s="1"/>
      <c r="KY323" s="1"/>
      <c r="KZ323" s="1"/>
      <c r="LA323" s="1"/>
      <c r="LB323" s="1"/>
      <c r="LC323" s="1"/>
      <c r="LD323" s="1"/>
      <c r="LE323" s="1"/>
      <c r="LF323" s="1"/>
      <c r="LG323" s="1"/>
      <c r="LH323" s="1"/>
      <c r="LI323" s="1"/>
      <c r="LJ323" s="1"/>
      <c r="LK323" s="1"/>
      <c r="LL323" s="1"/>
      <c r="LM323" s="1"/>
      <c r="LN323" s="1"/>
      <c r="LO323" s="1"/>
      <c r="LP323" s="1"/>
      <c r="LQ323" s="1"/>
      <c r="LR323" s="1"/>
      <c r="LS323" s="1"/>
      <c r="LT323" s="1"/>
      <c r="LU323" s="1"/>
      <c r="LV323" s="1"/>
      <c r="LW323" s="1"/>
      <c r="LX323" s="1"/>
      <c r="LY323" s="1"/>
      <c r="LZ323" s="1"/>
      <c r="MA323" s="1"/>
      <c r="MB323" s="1"/>
      <c r="MC323" s="1"/>
      <c r="MD323" s="1"/>
      <c r="ME323" s="1"/>
      <c r="MF323" s="1"/>
      <c r="MG323" s="1"/>
      <c r="MH323" s="1"/>
      <c r="MI323" s="1"/>
      <c r="MJ323" s="1"/>
      <c r="MK323" s="1"/>
      <c r="ML323" s="1"/>
      <c r="MM323" s="1"/>
      <c r="MN323" s="1"/>
      <c r="MO323" s="1"/>
      <c r="MP323" s="1"/>
      <c r="MQ323" s="1"/>
      <c r="MR323" s="1"/>
      <c r="MS323" s="1"/>
      <c r="MT323" s="1"/>
      <c r="MU323" s="1"/>
      <c r="MV323" s="1"/>
      <c r="MW323" s="1"/>
      <c r="MX323" s="1"/>
      <c r="MY323" s="1"/>
      <c r="MZ323" s="1"/>
      <c r="NA323" s="1"/>
      <c r="NB323" s="1"/>
      <c r="NC323" s="1"/>
      <c r="ND323" s="1"/>
      <c r="NE323" s="1"/>
      <c r="NF323" s="1"/>
      <c r="NG323" s="1"/>
      <c r="NH323" s="1"/>
      <c r="NI323" s="1"/>
      <c r="NJ323" s="1"/>
      <c r="NK323" s="1"/>
      <c r="NL323" s="1"/>
      <c r="NM323" s="1"/>
      <c r="NN323" s="1"/>
      <c r="NO323" s="1"/>
      <c r="NP323" s="1"/>
      <c r="NQ323" s="1"/>
      <c r="NR323" s="1"/>
      <c r="NS323" s="1"/>
      <c r="NT323" s="1"/>
      <c r="NU323" s="1"/>
      <c r="NV323" s="1"/>
      <c r="NW323" s="1"/>
      <c r="NX323" s="1"/>
      <c r="NY323" s="1"/>
      <c r="NZ323" s="1"/>
      <c r="OA323" s="1"/>
      <c r="OB323" s="1"/>
      <c r="OC323" s="1"/>
      <c r="OD323" s="1"/>
      <c r="OE323" s="1"/>
      <c r="OF323" s="1"/>
      <c r="OG323" s="1"/>
      <c r="OH323" s="1"/>
      <c r="OI323" s="1"/>
      <c r="OJ323" s="1"/>
      <c r="OK323" s="1"/>
      <c r="OL323" s="1"/>
      <c r="OM323" s="1"/>
      <c r="ON323" s="1"/>
      <c r="OO323" s="1"/>
      <c r="OP323" s="1"/>
      <c r="OQ323" s="1"/>
      <c r="OR323" s="1"/>
      <c r="OS323" s="1"/>
      <c r="OT323" s="1"/>
      <c r="OU323" s="1"/>
      <c r="OV323" s="1"/>
      <c r="OW323" s="1"/>
      <c r="OX323" s="1"/>
      <c r="OY323" s="1"/>
      <c r="OZ323" s="1"/>
      <c r="PA323" s="1"/>
      <c r="PB323" s="1"/>
      <c r="PC323" s="1"/>
      <c r="PD323" s="1"/>
      <c r="PE323" s="1"/>
      <c r="PF323" s="1"/>
      <c r="PG323" s="1"/>
      <c r="PH323" s="1"/>
      <c r="PI323" s="1"/>
      <c r="PJ323" s="1"/>
      <c r="PK323" s="1"/>
      <c r="PL323" s="1"/>
      <c r="PM323" s="1"/>
      <c r="PN323" s="1"/>
      <c r="PO323" s="1"/>
      <c r="PP323" s="1"/>
      <c r="PQ323" s="1"/>
      <c r="PR323" s="1"/>
      <c r="PS323" s="1"/>
      <c r="PT323" s="1"/>
      <c r="PU323" s="1"/>
      <c r="PV323" s="1"/>
      <c r="PW323" s="1"/>
      <c r="PX323" s="1"/>
      <c r="PY323" s="1"/>
      <c r="PZ323" s="1"/>
      <c r="QA323" s="1"/>
      <c r="QB323" s="1"/>
      <c r="QC323" s="1"/>
      <c r="QD323" s="1"/>
      <c r="QE323" s="1"/>
      <c r="QF323" s="1"/>
      <c r="QG323" s="1"/>
      <c r="QH323" s="1"/>
      <c r="QI323" s="1"/>
      <c r="QJ323" s="1"/>
      <c r="QK323" s="1"/>
      <c r="QL323" s="1"/>
      <c r="QM323" s="1"/>
      <c r="QN323" s="1"/>
      <c r="QO323" s="1"/>
      <c r="QP323" s="1"/>
      <c r="QQ323" s="1"/>
      <c r="QR323" s="1"/>
      <c r="QS323" s="1"/>
      <c r="QT323" s="1"/>
      <c r="QU323" s="1"/>
      <c r="QV323" s="1"/>
      <c r="QW323" s="1"/>
      <c r="QX323" s="1"/>
      <c r="QY323" s="1"/>
      <c r="QZ323" s="1"/>
      <c r="RA323" s="1"/>
      <c r="RB323" s="1"/>
      <c r="RC323" s="1"/>
      <c r="RD323" s="1"/>
      <c r="RE323" s="1"/>
      <c r="RF323" s="1"/>
      <c r="RG323" s="1"/>
      <c r="RH323" s="1"/>
      <c r="RI323" s="1"/>
      <c r="RJ323" s="1"/>
      <c r="RK323" s="1"/>
      <c r="RL323" s="1"/>
      <c r="RM323" s="1"/>
      <c r="RN323" s="1"/>
      <c r="RO323" s="1"/>
      <c r="RP323" s="1"/>
      <c r="RQ323" s="1"/>
      <c r="RR323" s="1"/>
      <c r="RS323" s="1"/>
      <c r="RT323" s="1"/>
      <c r="RU323" s="1"/>
      <c r="RV323" s="1"/>
      <c r="RW323" s="1"/>
      <c r="RX323" s="1"/>
      <c r="RY323" s="1"/>
      <c r="RZ323" s="1"/>
      <c r="SA323" s="1"/>
      <c r="SB323" s="1"/>
      <c r="SC323" s="1"/>
      <c r="SD323" s="1"/>
      <c r="SE323" s="1"/>
      <c r="SF323" s="1"/>
      <c r="SG323" s="1"/>
      <c r="SH323" s="1"/>
      <c r="SI323" s="1"/>
      <c r="SJ323" s="1"/>
      <c r="SK323" s="1"/>
      <c r="SL323" s="1"/>
      <c r="SM323" s="1"/>
      <c r="SN323" s="1"/>
      <c r="SO323" s="1"/>
      <c r="SP323" s="1"/>
      <c r="SQ323" s="1"/>
      <c r="SR323" s="1"/>
      <c r="SS323" s="1"/>
      <c r="ST323" s="1"/>
      <c r="SU323" s="1"/>
      <c r="SV323" s="1"/>
      <c r="SW323" s="1"/>
      <c r="SX323" s="1"/>
      <c r="SY323" s="1"/>
      <c r="SZ323" s="1"/>
      <c r="TA323" s="1"/>
      <c r="TB323" s="1"/>
      <c r="TC323" s="1"/>
      <c r="TD323" s="1"/>
      <c r="TE323" s="1"/>
      <c r="TF323" s="1"/>
      <c r="TG323" s="1"/>
      <c r="TH323" s="1"/>
      <c r="TI323" s="1"/>
      <c r="TJ323" s="1"/>
      <c r="TK323" s="1"/>
      <c r="TL323" s="1"/>
      <c r="TM323" s="1"/>
      <c r="TN323" s="1"/>
      <c r="TO323" s="1"/>
      <c r="TP323" s="1"/>
      <c r="TQ323" s="1"/>
      <c r="TR323" s="1"/>
      <c r="TS323" s="1"/>
      <c r="TT323" s="1"/>
      <c r="TU323" s="1"/>
      <c r="TV323" s="1"/>
      <c r="TW323" s="1"/>
      <c r="TX323" s="1"/>
      <c r="TY323" s="1"/>
      <c r="TZ323" s="1"/>
      <c r="UA323" s="1"/>
      <c r="UB323" s="1"/>
      <c r="UC323" s="1"/>
      <c r="UD323" s="1"/>
      <c r="UE323" s="1"/>
      <c r="UF323" s="1"/>
      <c r="UG323" s="1"/>
      <c r="UH323" s="1"/>
      <c r="UI323" s="1"/>
      <c r="UJ323" s="1"/>
      <c r="UK323" s="1"/>
      <c r="UL323" s="1"/>
      <c r="UM323" s="1"/>
      <c r="UN323" s="1"/>
      <c r="UO323" s="1"/>
      <c r="UP323" s="1"/>
      <c r="UQ323" s="1"/>
      <c r="UR323" s="1"/>
      <c r="US323" s="1"/>
      <c r="UT323" s="1"/>
      <c r="UU323" s="1"/>
      <c r="UV323" s="1"/>
      <c r="UW323" s="1"/>
      <c r="UX323" s="1"/>
      <c r="UY323" s="1"/>
      <c r="UZ323" s="1"/>
      <c r="VA323" s="1"/>
      <c r="VB323" s="1"/>
      <c r="VC323" s="1"/>
      <c r="VD323" s="1"/>
      <c r="VE323" s="1"/>
      <c r="VF323" s="1"/>
      <c r="VG323" s="1"/>
      <c r="VH323" s="1"/>
      <c r="VI323" s="1"/>
      <c r="VJ323" s="1"/>
      <c r="VK323" s="1"/>
      <c r="VL323" s="1"/>
      <c r="VM323" s="1"/>
      <c r="VN323" s="1"/>
      <c r="VO323" s="1"/>
      <c r="VP323" s="1"/>
      <c r="VQ323" s="1"/>
      <c r="VR323" s="1"/>
      <c r="VS323" s="1"/>
      <c r="VT323" s="1"/>
      <c r="VU323" s="1"/>
      <c r="VV323" s="1"/>
      <c r="VW323" s="1"/>
      <c r="VX323" s="1"/>
      <c r="VY323" s="1"/>
      <c r="VZ323" s="1"/>
      <c r="WA323" s="1"/>
      <c r="WB323" s="1"/>
      <c r="WC323" s="1"/>
      <c r="WD323" s="1"/>
      <c r="WE323" s="1"/>
      <c r="WF323" s="1"/>
      <c r="WG323" s="1"/>
      <c r="WH323" s="1"/>
      <c r="WI323" s="1"/>
      <c r="WJ323" s="1"/>
      <c r="WK323" s="1"/>
      <c r="WL323" s="1"/>
      <c r="WM323" s="1"/>
      <c r="WN323" s="1"/>
      <c r="WO323" s="1"/>
      <c r="WP323" s="1"/>
      <c r="WQ323" s="1"/>
      <c r="WR323" s="1"/>
      <c r="WS323" s="1"/>
      <c r="WT323" s="1"/>
      <c r="WU323" s="1"/>
      <c r="WV323" s="1"/>
      <c r="WW323" s="1"/>
      <c r="WX323" s="1"/>
      <c r="WY323" s="1"/>
      <c r="WZ323" s="1"/>
      <c r="XA323" s="1"/>
      <c r="XB323" s="1"/>
      <c r="XC323" s="1"/>
      <c r="XD323" s="1"/>
      <c r="XE323" s="1"/>
      <c r="XF323" s="1"/>
      <c r="XG323" s="1"/>
      <c r="XH323" s="1"/>
      <c r="XI323" s="1"/>
      <c r="XJ323" s="1"/>
      <c r="XK323" s="1"/>
      <c r="XL323" s="1"/>
      <c r="XM323" s="1"/>
      <c r="XN323" s="1"/>
      <c r="XO323" s="1"/>
      <c r="XP323" s="1"/>
      <c r="XQ323" s="1"/>
      <c r="XR323" s="1"/>
      <c r="XS323" s="1"/>
      <c r="XT323" s="1"/>
      <c r="XU323" s="1"/>
      <c r="XV323" s="1"/>
      <c r="XW323" s="1"/>
      <c r="XX323" s="1"/>
      <c r="XY323" s="1"/>
      <c r="XZ323" s="1"/>
      <c r="YA323" s="1"/>
      <c r="YB323" s="1"/>
      <c r="YC323" s="1"/>
      <c r="YD323" s="1"/>
      <c r="YE323" s="1"/>
      <c r="YF323" s="1"/>
      <c r="YG323" s="1"/>
      <c r="YH323" s="1"/>
      <c r="YI323" s="1"/>
      <c r="YJ323" s="1"/>
      <c r="YK323" s="1"/>
      <c r="YL323" s="1"/>
      <c r="YM323" s="1"/>
      <c r="YN323" s="1"/>
      <c r="YO323" s="1"/>
      <c r="YP323" s="1"/>
      <c r="YQ323" s="1"/>
      <c r="YR323" s="1"/>
      <c r="YS323" s="1"/>
      <c r="YT323" s="1"/>
      <c r="YU323" s="1"/>
      <c r="YV323" s="1"/>
      <c r="YW323" s="1"/>
      <c r="YX323" s="1"/>
      <c r="YY323" s="1"/>
      <c r="YZ323" s="1"/>
      <c r="ZA323" s="1"/>
      <c r="ZB323" s="1"/>
      <c r="ZC323" s="1"/>
      <c r="ZD323" s="1"/>
      <c r="ZE323" s="1"/>
      <c r="ZF323" s="1"/>
      <c r="ZG323" s="1"/>
      <c r="ZH323" s="1"/>
      <c r="ZI323" s="1"/>
      <c r="ZJ323" s="1"/>
      <c r="ZK323" s="1"/>
      <c r="ZL323" s="1"/>
      <c r="ZM323" s="1"/>
      <c r="ZN323" s="1"/>
      <c r="ZO323" s="1"/>
      <c r="ZP323" s="1"/>
      <c r="ZQ323" s="1"/>
      <c r="ZR323" s="1"/>
      <c r="ZS323" s="1"/>
      <c r="ZT323" s="1"/>
      <c r="ZU323" s="1"/>
      <c r="ZV323" s="1"/>
      <c r="ZW323" s="1"/>
      <c r="ZX323" s="1"/>
      <c r="ZY323" s="1"/>
      <c r="ZZ323" s="1"/>
      <c r="AAA323" s="1"/>
      <c r="AAB323" s="1"/>
      <c r="AAC323" s="1"/>
      <c r="AAD323" s="1"/>
      <c r="AAE323" s="1"/>
      <c r="AAF323" s="1"/>
      <c r="AAG323" s="1"/>
      <c r="AAH323" s="1"/>
      <c r="AAI323" s="1"/>
      <c r="AAJ323" s="1"/>
      <c r="AAK323" s="1"/>
      <c r="AAL323" s="1"/>
      <c r="AAM323" s="1"/>
      <c r="AAN323" s="1"/>
      <c r="AAO323" s="1"/>
      <c r="AAP323" s="1"/>
      <c r="AAQ323" s="1"/>
      <c r="AAR323" s="1"/>
      <c r="AAS323" s="1"/>
      <c r="AAT323" s="1"/>
      <c r="AAU323" s="1"/>
      <c r="AAV323" s="1"/>
      <c r="AAW323" s="1"/>
      <c r="AAX323" s="1"/>
      <c r="AAY323" s="1"/>
      <c r="AAZ323" s="1"/>
      <c r="ABA323" s="1"/>
      <c r="ABB323" s="1"/>
      <c r="ABC323" s="1"/>
      <c r="ABD323" s="1"/>
      <c r="ABE323" s="1"/>
      <c r="ABF323" s="1"/>
      <c r="ABG323" s="1"/>
      <c r="ABH323" s="1"/>
      <c r="ABI323" s="1"/>
      <c r="ABJ323" s="1"/>
      <c r="ABK323" s="1"/>
      <c r="ABL323" s="1"/>
      <c r="ABM323" s="1"/>
      <c r="ABN323" s="1"/>
      <c r="ABO323" s="1"/>
      <c r="ABP323" s="1"/>
      <c r="ABQ323" s="1"/>
      <c r="ABR323" s="1"/>
      <c r="ABS323" s="1"/>
      <c r="ABT323" s="1"/>
      <c r="ABU323" s="1"/>
      <c r="ABV323" s="1"/>
      <c r="ABW323" s="1"/>
      <c r="ABX323" s="1"/>
      <c r="ABY323" s="1"/>
      <c r="ABZ323" s="1"/>
      <c r="ACA323" s="1"/>
      <c r="ACB323" s="1"/>
      <c r="ACC323" s="1"/>
      <c r="ACD323" s="1"/>
      <c r="ACE323" s="1"/>
      <c r="ACF323" s="1"/>
      <c r="ACG323" s="1"/>
      <c r="ACH323" s="1"/>
      <c r="ACI323" s="1"/>
      <c r="ACJ323" s="1"/>
      <c r="ACK323" s="1"/>
      <c r="ACL323" s="1"/>
      <c r="ACM323" s="1"/>
      <c r="ACN323" s="1"/>
      <c r="ACO323" s="1"/>
      <c r="ACP323" s="1"/>
      <c r="ACQ323" s="1"/>
      <c r="ACR323" s="1"/>
      <c r="ACS323" s="1"/>
      <c r="ACT323" s="1"/>
      <c r="ACU323" s="1"/>
      <c r="ACV323" s="1"/>
      <c r="ACW323" s="1"/>
      <c r="ACX323" s="1"/>
      <c r="ACY323" s="1"/>
      <c r="ACZ323" s="1"/>
      <c r="ADA323" s="1"/>
      <c r="ADB323" s="1"/>
      <c r="ADC323" s="1"/>
      <c r="ADD323" s="1"/>
      <c r="ADE323" s="1"/>
      <c r="ADF323" s="1"/>
      <c r="ADG323" s="1"/>
      <c r="ADH323" s="1"/>
      <c r="ADI323" s="1"/>
      <c r="ADJ323" s="1"/>
      <c r="ADK323" s="1"/>
      <c r="ADL323" s="1"/>
      <c r="ADM323" s="1"/>
      <c r="ADN323" s="1"/>
      <c r="ADO323" s="1"/>
      <c r="ADP323" s="1"/>
      <c r="ADQ323" s="1"/>
      <c r="ADR323" s="1"/>
      <c r="ADS323" s="1"/>
      <c r="ADT323" s="1"/>
      <c r="ADU323" s="1"/>
      <c r="ADV323" s="1"/>
      <c r="ADW323" s="1"/>
      <c r="ADX323" s="1"/>
      <c r="ADY323" s="1"/>
      <c r="ADZ323" s="1"/>
      <c r="AEA323" s="1"/>
      <c r="AEB323" s="1"/>
      <c r="AEC323" s="1"/>
      <c r="AED323" s="1"/>
      <c r="AEE323" s="1"/>
      <c r="AEF323" s="1"/>
      <c r="AEG323" s="1"/>
      <c r="AEH323" s="1"/>
      <c r="AEI323" s="1"/>
      <c r="AEJ323" s="1"/>
      <c r="AEK323" s="1"/>
      <c r="AEL323" s="1"/>
      <c r="AEM323" s="1"/>
      <c r="AEN323" s="1"/>
      <c r="AEO323" s="1"/>
      <c r="AEP323" s="1"/>
      <c r="AEQ323" s="1"/>
      <c r="AER323" s="1"/>
      <c r="AES323" s="1"/>
      <c r="AET323" s="1"/>
      <c r="AEU323" s="1"/>
      <c r="AEV323" s="1"/>
      <c r="AEW323" s="1"/>
      <c r="AEX323" s="1"/>
      <c r="AEY323" s="1"/>
      <c r="AEZ323" s="1"/>
      <c r="AFA323" s="1"/>
      <c r="AFB323" s="1"/>
      <c r="AFC323" s="1"/>
      <c r="AFD323" s="1"/>
      <c r="AFE323" s="1"/>
      <c r="AFF323" s="1"/>
      <c r="AFG323" s="1"/>
      <c r="AFH323" s="1"/>
      <c r="AFI323" s="1"/>
      <c r="AFJ323" s="1"/>
      <c r="AFK323" s="1"/>
      <c r="AFL323" s="1"/>
      <c r="AFM323" s="1"/>
      <c r="AFN323" s="1"/>
      <c r="AFO323" s="1"/>
      <c r="AFP323" s="1"/>
      <c r="AFQ323" s="1"/>
      <c r="AFR323" s="1"/>
      <c r="AFS323" s="1"/>
      <c r="AFT323" s="1"/>
      <c r="AFU323" s="1"/>
      <c r="AFV323" s="1"/>
      <c r="AFW323" s="1"/>
      <c r="AFX323" s="1"/>
      <c r="AFY323" s="1"/>
      <c r="AFZ323" s="1"/>
      <c r="AGA323" s="1"/>
      <c r="AGB323" s="1"/>
      <c r="AGC323" s="1"/>
      <c r="AGD323" s="1"/>
      <c r="AGE323" s="1"/>
      <c r="AGF323" s="1"/>
      <c r="AGG323" s="1"/>
      <c r="AGH323" s="1"/>
      <c r="AGI323" s="1"/>
      <c r="AGJ323" s="1"/>
      <c r="AGK323" s="1"/>
      <c r="AGL323" s="1"/>
      <c r="AGM323" s="1"/>
      <c r="AGN323" s="1"/>
      <c r="AGO323" s="1"/>
      <c r="AGP323" s="1"/>
      <c r="AGQ323" s="1"/>
      <c r="AGR323" s="1"/>
      <c r="AGS323" s="1"/>
      <c r="AGT323" s="1"/>
      <c r="AGU323" s="1"/>
      <c r="AGV323" s="1"/>
      <c r="AGW323" s="1"/>
      <c r="AGX323" s="1"/>
      <c r="AGY323" s="1"/>
      <c r="AGZ323" s="1"/>
      <c r="AHA323" s="1"/>
      <c r="AHB323" s="1"/>
      <c r="AHC323" s="1"/>
      <c r="AHD323" s="1"/>
      <c r="AHE323" s="1"/>
      <c r="AHF323" s="1"/>
      <c r="AHG323" s="1"/>
      <c r="AHH323" s="1"/>
      <c r="AHI323" s="1"/>
      <c r="AHJ323" s="1"/>
      <c r="AHK323" s="1"/>
      <c r="AHL323" s="1"/>
      <c r="AHM323" s="1"/>
      <c r="AHN323" s="1"/>
      <c r="AHO323" s="1"/>
      <c r="AHP323" s="1"/>
      <c r="AHQ323" s="1"/>
      <c r="AHR323" s="1"/>
      <c r="AHS323" s="1"/>
      <c r="AHT323" s="1"/>
      <c r="AHU323" s="1"/>
      <c r="AHV323" s="1"/>
      <c r="AHW323" s="1"/>
      <c r="AHX323" s="1"/>
      <c r="AHY323" s="1"/>
      <c r="AHZ323" s="1"/>
      <c r="AIA323" s="1"/>
      <c r="AIB323" s="1"/>
      <c r="AIC323" s="1"/>
      <c r="AID323" s="1"/>
      <c r="AIE323" s="1"/>
      <c r="AIF323" s="1"/>
      <c r="AIG323" s="1"/>
      <c r="AIH323" s="1"/>
      <c r="AII323" s="1"/>
      <c r="AIJ323" s="1"/>
      <c r="AIK323" s="1"/>
      <c r="AIL323" s="1"/>
      <c r="AIM323" s="1"/>
      <c r="AIN323" s="1"/>
      <c r="AIO323" s="1"/>
      <c r="AIP323" s="1"/>
      <c r="AIQ323" s="1"/>
      <c r="AIR323" s="1"/>
      <c r="AIS323" s="1"/>
      <c r="AIT323" s="1"/>
      <c r="AIU323" s="1"/>
      <c r="AIV323" s="1"/>
      <c r="AIW323" s="1"/>
      <c r="AIX323" s="1"/>
      <c r="AIY323" s="1"/>
      <c r="AIZ323" s="1"/>
      <c r="AJA323" s="1"/>
      <c r="AJB323" s="1"/>
      <c r="AJC323" s="1"/>
      <c r="AJD323" s="1"/>
      <c r="AJE323" s="1"/>
      <c r="AJF323" s="1"/>
      <c r="AJG323" s="1"/>
      <c r="AJH323" s="1"/>
      <c r="AJI323" s="1"/>
      <c r="AJJ323" s="1"/>
      <c r="AJK323" s="1"/>
      <c r="AJL323" s="1"/>
      <c r="AJM323" s="1"/>
      <c r="AJN323" s="1"/>
      <c r="AJO323" s="1"/>
      <c r="AJP323" s="1"/>
      <c r="AJQ323" s="1"/>
      <c r="AJR323" s="1"/>
      <c r="AJS323" s="1"/>
      <c r="AJT323" s="1"/>
      <c r="AJU323" s="1"/>
      <c r="AJV323" s="1"/>
      <c r="AJW323" s="1"/>
      <c r="AJX323" s="1"/>
      <c r="AJY323" s="1"/>
      <c r="AJZ323" s="1"/>
      <c r="AKA323" s="1"/>
      <c r="AKB323" s="1"/>
      <c r="AKC323" s="1"/>
      <c r="AKD323" s="1"/>
      <c r="AKE323" s="1"/>
      <c r="AKF323" s="1"/>
      <c r="AKG323" s="1"/>
      <c r="AKH323" s="1"/>
      <c r="AKI323" s="1"/>
      <c r="AKJ323" s="1"/>
      <c r="AKK323" s="1"/>
      <c r="AKL323" s="1"/>
      <c r="AKM323" s="1"/>
      <c r="AKN323" s="1"/>
      <c r="AKO323" s="1"/>
      <c r="AKP323" s="1"/>
      <c r="AKQ323" s="1"/>
      <c r="AKR323" s="1"/>
      <c r="AKS323" s="1"/>
      <c r="AKT323" s="1"/>
      <c r="AKU323" s="1"/>
      <c r="AKV323" s="1"/>
      <c r="AKW323" s="1"/>
      <c r="AKX323" s="1"/>
      <c r="AKY323" s="1"/>
      <c r="AKZ323" s="1"/>
      <c r="ALA323" s="1"/>
      <c r="ALB323" s="1"/>
      <c r="ALC323" s="1"/>
      <c r="ALD323" s="1"/>
      <c r="ALE323" s="1"/>
      <c r="ALF323" s="1"/>
      <c r="ALG323" s="1"/>
      <c r="ALH323" s="1"/>
      <c r="ALI323" s="1"/>
      <c r="ALJ323" s="1"/>
      <c r="ALK323" s="1"/>
      <c r="ALL323" s="1"/>
      <c r="ALM323" s="1"/>
      <c r="ALN323" s="1"/>
      <c r="ALO323" s="1"/>
      <c r="ALP323" s="1"/>
      <c r="ALQ323" s="1"/>
      <c r="ALR323" s="1"/>
      <c r="ALS323" s="1"/>
      <c r="ALT323" s="1"/>
      <c r="ALU323" s="1"/>
      <c r="ALV323" s="1"/>
      <c r="ALW323" s="1"/>
      <c r="ALX323" s="1"/>
      <c r="ALY323" s="1"/>
      <c r="ALZ323" s="1"/>
      <c r="AMA323" s="1"/>
      <c r="AMB323" s="1"/>
      <c r="AMC323" s="1"/>
      <c r="AMD323" s="1"/>
      <c r="AME323" s="1"/>
      <c r="AMF323" s="1"/>
      <c r="AMG323" s="1"/>
      <c r="AMH323" s="1"/>
      <c r="AMI323" s="1"/>
      <c r="AMJ323" s="1"/>
      <c r="AMK323" s="1"/>
      <c r="AML323" s="1"/>
      <c r="AMM323" s="1"/>
      <c r="AMN323" s="1"/>
      <c r="AMO323" s="1"/>
      <c r="AMP323" s="1"/>
      <c r="AMQ323" s="1"/>
      <c r="AMR323" s="1"/>
      <c r="AMS323" s="1"/>
      <c r="AMT323" s="1"/>
      <c r="AMU323" s="1"/>
      <c r="AMV323" s="1"/>
      <c r="AMW323" s="1"/>
      <c r="AMX323" s="1"/>
      <c r="AMY323" s="1"/>
      <c r="AMZ323" s="1"/>
      <c r="ANA323" s="1"/>
      <c r="ANB323" s="1"/>
      <c r="ANC323" s="1"/>
      <c r="AND323" s="1"/>
      <c r="ANE323" s="1"/>
      <c r="ANF323" s="1"/>
      <c r="ANG323" s="1"/>
      <c r="ANH323" s="1"/>
      <c r="ANI323" s="1"/>
      <c r="ANJ323" s="1"/>
      <c r="ANK323" s="1"/>
      <c r="ANL323" s="1"/>
      <c r="ANM323" s="1"/>
      <c r="ANN323" s="1"/>
      <c r="ANO323" s="1"/>
      <c r="ANP323" s="1"/>
      <c r="ANQ323" s="1"/>
      <c r="ANR323" s="1"/>
      <c r="ANS323" s="1"/>
      <c r="ANT323" s="1"/>
      <c r="ANU323" s="1"/>
      <c r="ANV323" s="1"/>
      <c r="ANW323" s="1"/>
      <c r="ANX323" s="1"/>
      <c r="ANY323" s="1"/>
      <c r="ANZ323" s="1"/>
      <c r="AOA323" s="1"/>
      <c r="AOB323" s="1"/>
      <c r="AOC323" s="1"/>
      <c r="AOD323" s="1"/>
      <c r="AOE323" s="1"/>
      <c r="AOF323" s="1"/>
      <c r="AOG323" s="1"/>
      <c r="AOH323" s="1"/>
      <c r="AOI323" s="1"/>
      <c r="AOJ323" s="1"/>
      <c r="AOK323" s="1"/>
      <c r="AOL323" s="1"/>
      <c r="AOM323" s="1"/>
      <c r="AON323" s="1"/>
      <c r="AOO323" s="1"/>
      <c r="AOP323" s="1"/>
      <c r="AOQ323" s="1"/>
      <c r="AOR323" s="1"/>
      <c r="AOS323" s="1"/>
      <c r="AOT323" s="1"/>
      <c r="AOU323" s="1"/>
      <c r="AOV323" s="1"/>
      <c r="AOW323" s="1"/>
      <c r="AOX323" s="1"/>
      <c r="AOY323" s="1"/>
      <c r="AOZ323" s="1"/>
      <c r="APA323" s="1"/>
      <c r="APB323" s="1"/>
      <c r="APC323" s="1"/>
      <c r="APD323" s="1"/>
      <c r="APE323" s="1"/>
      <c r="APF323" s="1"/>
      <c r="APG323" s="1"/>
      <c r="APH323" s="1"/>
      <c r="API323" s="1"/>
      <c r="APJ323" s="1"/>
      <c r="APK323" s="1"/>
      <c r="APL323" s="1"/>
      <c r="APM323" s="1"/>
      <c r="APN323" s="1"/>
      <c r="APO323" s="1"/>
      <c r="APP323" s="1"/>
      <c r="APQ323" s="1"/>
      <c r="APR323" s="1"/>
      <c r="APS323" s="1"/>
      <c r="APT323" s="1"/>
      <c r="APU323" s="1"/>
      <c r="APV323" s="1"/>
      <c r="APW323" s="1"/>
      <c r="APX323" s="1"/>
      <c r="APY323" s="1"/>
      <c r="APZ323" s="1"/>
      <c r="AQA323" s="1"/>
      <c r="AQB323" s="1"/>
      <c r="AQC323" s="1"/>
      <c r="AQD323" s="1"/>
      <c r="AQE323" s="1"/>
      <c r="AQF323" s="1"/>
      <c r="AQG323" s="1"/>
      <c r="AQH323" s="1"/>
      <c r="AQI323" s="1"/>
      <c r="AQJ323" s="1"/>
      <c r="AQK323" s="1"/>
      <c r="AQL323" s="1"/>
      <c r="AQM323" s="1"/>
      <c r="AQN323" s="1"/>
      <c r="AQO323" s="1"/>
      <c r="AQP323" s="1"/>
      <c r="AQQ323" s="1"/>
      <c r="AQR323" s="1"/>
      <c r="AQS323" s="1"/>
      <c r="AQT323" s="1"/>
      <c r="AQU323" s="1"/>
      <c r="AQV323" s="1"/>
      <c r="AQW323" s="1"/>
      <c r="AQX323" s="1"/>
      <c r="AQY323" s="1"/>
      <c r="AQZ323" s="1"/>
      <c r="ARA323" s="1"/>
      <c r="ARB323" s="1"/>
      <c r="ARC323" s="1"/>
      <c r="ARD323" s="1"/>
      <c r="ARE323" s="1"/>
      <c r="ARF323" s="1"/>
      <c r="ARG323" s="1"/>
      <c r="ARH323" s="1"/>
      <c r="ARI323" s="1"/>
      <c r="ARJ323" s="1"/>
      <c r="ARK323" s="1"/>
      <c r="ARL323" s="1"/>
      <c r="ARM323" s="1"/>
      <c r="ARN323" s="1"/>
      <c r="ARO323" s="1"/>
      <c r="ARP323" s="1"/>
      <c r="ARQ323" s="1"/>
      <c r="ARR323" s="1"/>
      <c r="ARS323" s="1"/>
      <c r="ART323" s="1"/>
      <c r="ARU323" s="1"/>
      <c r="ARV323" s="1"/>
      <c r="ARW323" s="1"/>
      <c r="ARX323" s="1"/>
      <c r="ARY323" s="1"/>
      <c r="ARZ323" s="1"/>
      <c r="ASA323" s="1"/>
      <c r="ASB323" s="1"/>
      <c r="ASC323" s="1"/>
      <c r="ASD323" s="1"/>
      <c r="ASE323" s="1"/>
      <c r="ASF323" s="1"/>
      <c r="ASG323" s="1"/>
      <c r="ASH323" s="1"/>
      <c r="ASI323" s="1"/>
      <c r="ASJ323" s="1"/>
      <c r="ASK323" s="1"/>
      <c r="ASL323" s="1"/>
      <c r="ASM323" s="1"/>
      <c r="ASN323" s="1"/>
      <c r="ASO323" s="1"/>
      <c r="ASP323" s="1"/>
      <c r="ASQ323" s="1"/>
      <c r="ASR323" s="1"/>
      <c r="ASS323" s="1"/>
      <c r="AST323" s="1"/>
      <c r="ASU323" s="1"/>
      <c r="ASV323" s="1"/>
      <c r="ASW323" s="1"/>
      <c r="ASX323" s="1"/>
      <c r="ASY323" s="1"/>
      <c r="ASZ323" s="1"/>
      <c r="ATA323" s="1"/>
      <c r="ATB323" s="1"/>
      <c r="ATC323" s="1"/>
      <c r="ATD323" s="1"/>
      <c r="ATE323" s="1"/>
      <c r="ATF323" s="1"/>
      <c r="ATG323" s="1"/>
      <c r="ATH323" s="1"/>
      <c r="ATI323" s="1"/>
      <c r="ATJ323" s="1"/>
      <c r="ATK323" s="1"/>
      <c r="ATL323" s="1"/>
      <c r="ATM323" s="1"/>
      <c r="ATN323" s="1"/>
      <c r="ATO323" s="1"/>
      <c r="ATP323" s="1"/>
      <c r="ATQ323" s="1"/>
      <c r="ATR323" s="1"/>
      <c r="ATS323" s="1"/>
      <c r="ATT323" s="1"/>
      <c r="ATU323" s="1"/>
      <c r="ATV323" s="1"/>
      <c r="ATW323" s="1"/>
      <c r="ATX323" s="1"/>
      <c r="ATY323" s="1"/>
      <c r="ATZ323" s="1"/>
      <c r="AUA323" s="1"/>
      <c r="AUB323" s="1"/>
      <c r="AUC323" s="1"/>
      <c r="AUD323" s="1"/>
      <c r="AUE323" s="1"/>
      <c r="AUF323" s="1"/>
      <c r="AUG323" s="1"/>
      <c r="AUH323" s="1"/>
      <c r="AUI323" s="1"/>
      <c r="AUJ323" s="1"/>
      <c r="AUK323" s="1"/>
      <c r="AUL323" s="1"/>
      <c r="AUM323" s="1"/>
      <c r="AUN323" s="1"/>
      <c r="AUO323" s="1"/>
      <c r="AUP323" s="1"/>
      <c r="AUQ323" s="1"/>
      <c r="AUR323" s="1"/>
      <c r="AUS323" s="1"/>
      <c r="AUT323" s="1"/>
      <c r="AUU323" s="1"/>
      <c r="AUV323" s="1"/>
      <c r="AUW323" s="1"/>
      <c r="AUX323" s="1"/>
      <c r="AUY323" s="1"/>
      <c r="AUZ323" s="1"/>
      <c r="AVA323" s="1"/>
      <c r="AVB323" s="1"/>
      <c r="AVC323" s="1"/>
      <c r="AVD323" s="1"/>
      <c r="AVE323" s="1"/>
      <c r="AVF323" s="1"/>
      <c r="AVG323" s="1"/>
      <c r="AVH323" s="1"/>
      <c r="AVI323" s="1"/>
      <c r="AVJ323" s="1"/>
      <c r="AVK323" s="1"/>
      <c r="AVL323" s="1"/>
      <c r="AVM323" s="1"/>
      <c r="AVN323" s="1"/>
      <c r="AVO323" s="1"/>
      <c r="AVP323" s="1"/>
      <c r="AVQ323" s="1"/>
      <c r="AVR323" s="1"/>
      <c r="AVS323" s="1"/>
      <c r="AVT323" s="1"/>
      <c r="AVU323" s="1"/>
      <c r="AVV323" s="1"/>
      <c r="AVW323" s="1"/>
      <c r="AVX323" s="1"/>
      <c r="AVY323" s="1"/>
      <c r="AVZ323" s="1"/>
      <c r="AWA323" s="1"/>
      <c r="AWB323" s="1"/>
      <c r="AWC323" s="1"/>
      <c r="AWD323" s="1"/>
      <c r="AWE323" s="1"/>
      <c r="AWF323" s="1"/>
      <c r="AWG323" s="1"/>
      <c r="AWH323" s="1"/>
      <c r="AWI323" s="1"/>
      <c r="AWJ323" s="1"/>
      <c r="AWK323" s="1"/>
      <c r="AWL323" s="1"/>
      <c r="AWM323" s="1"/>
      <c r="AWN323" s="1"/>
      <c r="AWO323" s="1"/>
      <c r="AWP323" s="1"/>
      <c r="AWQ323" s="1"/>
      <c r="AWR323" s="1"/>
      <c r="AWS323" s="1"/>
      <c r="AWT323" s="1"/>
      <c r="AWU323" s="1"/>
      <c r="AWV323" s="1"/>
      <c r="AWW323" s="1"/>
      <c r="AWX323" s="1"/>
      <c r="AWY323" s="1"/>
      <c r="AWZ323" s="1"/>
      <c r="AXA323" s="1"/>
      <c r="AXB323" s="1"/>
      <c r="AXC323" s="1"/>
      <c r="AXD323" s="1"/>
      <c r="AXE323" s="1"/>
      <c r="AXF323" s="1"/>
      <c r="AXG323" s="1"/>
      <c r="AXH323" s="1"/>
      <c r="AXI323" s="1"/>
      <c r="AXJ323" s="1"/>
      <c r="AXK323" s="1"/>
      <c r="AXL323" s="1"/>
      <c r="AXM323" s="1"/>
      <c r="AXN323" s="1"/>
      <c r="AXO323" s="1"/>
      <c r="AXP323" s="1"/>
      <c r="AXQ323" s="1"/>
      <c r="AXR323" s="1"/>
      <c r="AXS323" s="1"/>
      <c r="AXT323" s="1"/>
      <c r="AXU323" s="1"/>
      <c r="AXV323" s="1"/>
      <c r="AXW323" s="1"/>
      <c r="AXX323" s="1"/>
      <c r="AXY323" s="1"/>
      <c r="AXZ323" s="1"/>
      <c r="AYA323" s="1"/>
      <c r="AYB323" s="1"/>
      <c r="AYC323" s="1"/>
      <c r="AYD323" s="1"/>
      <c r="AYE323" s="1"/>
      <c r="AYF323" s="1"/>
      <c r="AYG323" s="1"/>
      <c r="AYH323" s="1"/>
      <c r="AYI323" s="1"/>
      <c r="AYJ323" s="1"/>
      <c r="AYK323" s="1"/>
      <c r="AYL323" s="1"/>
      <c r="AYM323" s="1"/>
      <c r="AYN323" s="1"/>
      <c r="AYO323" s="1"/>
      <c r="AYP323" s="1"/>
      <c r="AYQ323" s="1"/>
      <c r="AYR323" s="1"/>
      <c r="AYS323" s="1"/>
      <c r="AYT323" s="1"/>
      <c r="AYU323" s="1"/>
      <c r="AYV323" s="1"/>
      <c r="AYW323" s="1"/>
      <c r="AYX323" s="1"/>
      <c r="AYY323" s="1"/>
      <c r="AYZ323" s="1"/>
      <c r="AZA323" s="1"/>
      <c r="AZB323" s="1"/>
      <c r="AZC323" s="1"/>
      <c r="AZD323" s="1"/>
      <c r="AZE323" s="1"/>
      <c r="AZF323" s="1"/>
      <c r="AZG323" s="1"/>
      <c r="AZH323" s="1"/>
      <c r="AZI323" s="1"/>
      <c r="AZJ323" s="1"/>
      <c r="AZK323" s="1"/>
      <c r="AZL323" s="1"/>
      <c r="AZM323" s="1"/>
      <c r="AZN323" s="1"/>
      <c r="AZO323" s="1"/>
      <c r="AZP323" s="1"/>
      <c r="AZQ323" s="1"/>
      <c r="AZR323" s="1"/>
      <c r="AZS323" s="1"/>
      <c r="AZT323" s="1"/>
      <c r="AZU323" s="1"/>
      <c r="AZV323" s="1"/>
      <c r="AZW323" s="1"/>
      <c r="AZX323" s="1"/>
      <c r="AZY323" s="1"/>
      <c r="AZZ323" s="1"/>
      <c r="BAA323" s="1"/>
      <c r="BAB323" s="1"/>
      <c r="BAC323" s="1"/>
      <c r="BAD323" s="1"/>
      <c r="BAE323" s="1"/>
      <c r="BAF323" s="1"/>
      <c r="BAG323" s="1"/>
      <c r="BAH323" s="1"/>
      <c r="BAI323" s="1"/>
      <c r="BAJ323" s="1"/>
      <c r="BAK323" s="1"/>
      <c r="BAL323" s="1"/>
      <c r="BAM323" s="1"/>
      <c r="BAN323" s="1"/>
      <c r="BAO323" s="1"/>
      <c r="BAP323" s="1"/>
      <c r="BAQ323" s="1"/>
      <c r="BAR323" s="1"/>
      <c r="BAS323" s="1"/>
      <c r="BAT323" s="1"/>
      <c r="BAU323" s="1"/>
      <c r="BAV323" s="1"/>
      <c r="BAW323" s="1"/>
      <c r="BAX323" s="1"/>
      <c r="BAY323" s="1"/>
      <c r="BAZ323" s="1"/>
      <c r="BBA323" s="1"/>
      <c r="BBB323" s="1"/>
      <c r="BBC323" s="1"/>
      <c r="BBD323" s="1"/>
      <c r="BBE323" s="1"/>
      <c r="BBF323" s="1"/>
      <c r="BBG323" s="1"/>
      <c r="BBH323" s="1"/>
      <c r="BBI323" s="1"/>
      <c r="BBJ323" s="1"/>
      <c r="BBK323" s="1"/>
      <c r="BBL323" s="1"/>
      <c r="BBM323" s="1"/>
      <c r="BBN323" s="1"/>
      <c r="BBO323" s="1"/>
      <c r="BBP323" s="1"/>
      <c r="BBQ323" s="1"/>
      <c r="BBR323" s="1"/>
      <c r="BBS323" s="1"/>
      <c r="BBT323" s="1"/>
      <c r="BBU323" s="1"/>
      <c r="BBV323" s="1"/>
      <c r="BBW323" s="1"/>
      <c r="BBX323" s="1"/>
      <c r="BBY323" s="1"/>
      <c r="BBZ323" s="1"/>
      <c r="BCA323" s="1"/>
      <c r="BCB323" s="1"/>
      <c r="BCC323" s="1"/>
      <c r="BCD323" s="1"/>
      <c r="BCE323" s="1"/>
      <c r="BCF323" s="1"/>
      <c r="BCG323" s="1"/>
      <c r="BCH323" s="1"/>
      <c r="BCI323" s="1"/>
      <c r="BCJ323" s="1"/>
      <c r="BCK323" s="1"/>
      <c r="BCL323" s="1"/>
      <c r="BCM323" s="1"/>
      <c r="BCN323" s="1"/>
      <c r="BCO323" s="1"/>
      <c r="BCP323" s="1"/>
      <c r="BCQ323" s="1"/>
      <c r="BCR323" s="1"/>
      <c r="BCS323" s="1"/>
      <c r="BCT323" s="1"/>
      <c r="BCU323" s="1"/>
      <c r="BCV323" s="1"/>
      <c r="BCW323" s="1"/>
      <c r="BCX323" s="1"/>
      <c r="BCY323" s="1"/>
      <c r="BCZ323" s="1"/>
      <c r="BDA323" s="1"/>
      <c r="BDB323" s="1"/>
      <c r="BDC323" s="1"/>
      <c r="BDD323" s="1"/>
      <c r="BDE323" s="1"/>
      <c r="BDF323" s="1"/>
      <c r="BDG323" s="1"/>
      <c r="BDH323" s="1"/>
      <c r="BDI323" s="1"/>
      <c r="BDJ323" s="1"/>
      <c r="BDK323" s="1"/>
      <c r="BDL323" s="1"/>
      <c r="BDM323" s="1"/>
      <c r="BDN323" s="1"/>
      <c r="BDO323" s="1"/>
      <c r="BDP323" s="1"/>
      <c r="BDQ323" s="1"/>
      <c r="BDR323" s="1"/>
      <c r="BDS323" s="1"/>
      <c r="BDT323" s="1"/>
      <c r="BDU323" s="1"/>
      <c r="BDV323" s="1"/>
      <c r="BDW323" s="1"/>
      <c r="BDX323" s="1"/>
      <c r="BDY323" s="1"/>
      <c r="BDZ323" s="1"/>
      <c r="BEA323" s="1"/>
      <c r="BEB323" s="1"/>
      <c r="BEC323" s="1"/>
      <c r="BED323" s="1"/>
      <c r="BEE323" s="1"/>
      <c r="BEF323" s="1"/>
      <c r="BEG323" s="1"/>
      <c r="BEH323" s="1"/>
      <c r="BEI323" s="1"/>
      <c r="BEJ323" s="1"/>
      <c r="BEK323" s="1"/>
      <c r="BEL323" s="1"/>
      <c r="BEM323" s="1"/>
      <c r="BEN323" s="1"/>
      <c r="BEO323" s="1"/>
      <c r="BEP323" s="1"/>
      <c r="BEQ323" s="1"/>
      <c r="BER323" s="1"/>
      <c r="BES323" s="1"/>
      <c r="BET323" s="1"/>
      <c r="BEU323" s="1"/>
      <c r="BEV323" s="1"/>
      <c r="BEW323" s="1"/>
      <c r="BEX323" s="1"/>
      <c r="BEY323" s="1"/>
      <c r="BEZ323" s="1"/>
      <c r="BFA323" s="1"/>
      <c r="BFB323" s="1"/>
      <c r="BFC323" s="1"/>
      <c r="BFD323" s="1"/>
      <c r="BFE323" s="1"/>
      <c r="BFF323" s="1"/>
      <c r="BFG323" s="1"/>
      <c r="BFH323" s="1"/>
      <c r="BFI323" s="1"/>
      <c r="BFJ323" s="1"/>
      <c r="BFK323" s="1"/>
      <c r="BFL323" s="1"/>
      <c r="BFM323" s="1"/>
      <c r="BFN323" s="1"/>
      <c r="BFO323" s="1"/>
      <c r="BFP323" s="1"/>
      <c r="BFQ323" s="1"/>
      <c r="BFR323" s="1"/>
      <c r="BFS323" s="1"/>
      <c r="BFT323" s="1"/>
      <c r="BFU323" s="1"/>
      <c r="BFV323" s="1"/>
      <c r="BFW323" s="1"/>
      <c r="BFX323" s="1"/>
      <c r="BFY323" s="1"/>
      <c r="BFZ323" s="1"/>
      <c r="BGA323" s="1"/>
      <c r="BGB323" s="1"/>
      <c r="BGC323" s="1"/>
      <c r="BGD323" s="1"/>
      <c r="BGE323" s="1"/>
      <c r="BGF323" s="1"/>
      <c r="BGG323" s="1"/>
      <c r="BGH323" s="1"/>
      <c r="BGI323" s="1"/>
      <c r="BGJ323" s="1"/>
      <c r="BGK323" s="1"/>
      <c r="BGL323" s="1"/>
      <c r="BGM323" s="1"/>
      <c r="BGN323" s="1"/>
      <c r="BGO323" s="1"/>
      <c r="BGP323" s="1"/>
      <c r="BGQ323" s="1"/>
      <c r="BGR323" s="1"/>
      <c r="BGS323" s="1"/>
      <c r="BGT323" s="1"/>
      <c r="BGU323" s="1"/>
      <c r="BGV323" s="1"/>
      <c r="BGW323" s="1"/>
      <c r="BGX323" s="1"/>
      <c r="BGY323" s="1"/>
      <c r="BGZ323" s="1"/>
      <c r="BHA323" s="1"/>
      <c r="BHB323" s="1"/>
      <c r="BHC323" s="1"/>
      <c r="BHD323" s="1"/>
      <c r="BHE323" s="1"/>
      <c r="BHF323" s="1"/>
      <c r="BHG323" s="1"/>
      <c r="BHH323" s="1"/>
      <c r="BHI323" s="1"/>
      <c r="BHJ323" s="1"/>
      <c r="BHK323" s="1"/>
      <c r="BHL323" s="1"/>
      <c r="BHM323" s="1"/>
      <c r="BHN323" s="1"/>
      <c r="BHO323" s="1"/>
      <c r="BHP323" s="1"/>
      <c r="BHQ323" s="1"/>
      <c r="BHR323" s="1"/>
      <c r="BHS323" s="1"/>
      <c r="BHT323" s="1"/>
      <c r="BHU323" s="1"/>
      <c r="BHV323" s="1"/>
      <c r="BHW323" s="1"/>
      <c r="BHX323" s="1"/>
      <c r="BHY323" s="1"/>
      <c r="BHZ323" s="1"/>
      <c r="BIA323" s="1"/>
      <c r="BIB323" s="1"/>
      <c r="BIC323" s="1"/>
      <c r="BID323" s="1"/>
      <c r="BIE323" s="1"/>
      <c r="BIF323" s="1"/>
      <c r="BIG323" s="1"/>
      <c r="BIH323" s="1"/>
      <c r="BII323" s="1"/>
      <c r="BIJ323" s="1"/>
      <c r="BIK323" s="1"/>
      <c r="BIL323" s="1"/>
      <c r="BIM323" s="1"/>
      <c r="BIN323" s="1"/>
      <c r="BIO323" s="1"/>
      <c r="BIP323" s="1"/>
      <c r="BIQ323" s="1"/>
      <c r="BIR323" s="1"/>
      <c r="BIS323" s="1"/>
      <c r="BIT323" s="1"/>
      <c r="BIU323" s="1"/>
      <c r="BIV323" s="1"/>
      <c r="BIW323" s="1"/>
      <c r="BIX323" s="1"/>
      <c r="BIY323" s="1"/>
      <c r="BIZ323" s="1"/>
      <c r="BJA323" s="1"/>
      <c r="BJB323" s="1"/>
      <c r="BJC323" s="1"/>
      <c r="BJD323" s="1"/>
      <c r="BJE323" s="1"/>
      <c r="BJF323" s="1"/>
      <c r="BJG323" s="1"/>
      <c r="BJH323" s="1"/>
      <c r="BJI323" s="1"/>
      <c r="BJJ323" s="1"/>
      <c r="BJK323" s="1"/>
      <c r="BJL323" s="1"/>
      <c r="BJM323" s="1"/>
      <c r="BJN323" s="1"/>
      <c r="BJO323" s="1"/>
      <c r="BJP323" s="1"/>
      <c r="BJQ323" s="1"/>
      <c r="BJR323" s="1"/>
      <c r="BJS323" s="1"/>
      <c r="BJT323" s="1"/>
      <c r="BJU323" s="1"/>
      <c r="BJV323" s="1"/>
      <c r="BJW323" s="1"/>
      <c r="BJX323" s="1"/>
      <c r="BJY323" s="1"/>
      <c r="BJZ323" s="1"/>
      <c r="BKA323" s="1"/>
      <c r="BKB323" s="1"/>
      <c r="BKC323" s="1"/>
      <c r="BKD323" s="1"/>
      <c r="BKE323" s="1"/>
      <c r="BKF323" s="1"/>
      <c r="BKG323" s="1"/>
      <c r="BKH323" s="1"/>
      <c r="BKI323" s="1"/>
      <c r="BKJ323" s="1"/>
      <c r="BKK323" s="1"/>
      <c r="BKL323" s="1"/>
      <c r="BKM323" s="1"/>
      <c r="BKN323" s="1"/>
      <c r="BKO323" s="1"/>
      <c r="BKP323" s="1"/>
      <c r="BKQ323" s="1"/>
      <c r="BKR323" s="1"/>
      <c r="BKS323" s="1"/>
      <c r="BKT323" s="1"/>
      <c r="BKU323" s="1"/>
      <c r="BKV323" s="1"/>
      <c r="BKW323" s="1"/>
      <c r="BKX323" s="1"/>
      <c r="BKY323" s="1"/>
      <c r="BKZ323" s="1"/>
      <c r="BLA323" s="1"/>
      <c r="BLB323" s="1"/>
      <c r="BLC323" s="1"/>
      <c r="BLD323" s="1"/>
      <c r="BLE323" s="1"/>
      <c r="BLF323" s="1"/>
      <c r="BLG323" s="1"/>
      <c r="BLH323" s="1"/>
      <c r="BLI323" s="1"/>
      <c r="BLJ323" s="1"/>
      <c r="BLK323" s="1"/>
      <c r="BLL323" s="1"/>
      <c r="BLM323" s="1"/>
      <c r="BLN323" s="1"/>
      <c r="BLO323" s="1"/>
      <c r="BLP323" s="1"/>
      <c r="BLQ323" s="1"/>
      <c r="BLR323" s="1"/>
      <c r="BLS323" s="1"/>
      <c r="BLT323" s="1"/>
      <c r="BLU323" s="1"/>
      <c r="BLV323" s="1"/>
      <c r="BLW323" s="1"/>
      <c r="BLX323" s="1"/>
      <c r="BLY323" s="1"/>
      <c r="BLZ323" s="1"/>
      <c r="BMA323" s="1"/>
      <c r="BMB323" s="1"/>
      <c r="BMC323" s="1"/>
      <c r="BMD323" s="1"/>
      <c r="BME323" s="1"/>
      <c r="BMF323" s="1"/>
      <c r="BMG323" s="1"/>
      <c r="BMH323" s="1"/>
      <c r="BMI323" s="1"/>
      <c r="BMJ323" s="1"/>
      <c r="BMK323" s="1"/>
      <c r="BML323" s="1"/>
      <c r="BMM323" s="1"/>
      <c r="BMN323" s="1"/>
      <c r="BMO323" s="1"/>
      <c r="BMP323" s="1"/>
      <c r="BMQ323" s="1"/>
      <c r="BMR323" s="1"/>
      <c r="BMS323" s="1"/>
      <c r="BMT323" s="1"/>
      <c r="BMU323" s="1"/>
      <c r="BMV323" s="1"/>
      <c r="BMW323" s="1"/>
      <c r="BMX323" s="1"/>
      <c r="BMY323" s="1"/>
      <c r="BMZ323" s="1"/>
      <c r="BNA323" s="1"/>
      <c r="BNB323" s="1"/>
      <c r="BNC323" s="1"/>
      <c r="BND323" s="1"/>
      <c r="BNE323" s="1"/>
      <c r="BNF323" s="1"/>
      <c r="BNG323" s="1"/>
      <c r="BNH323" s="1"/>
      <c r="BNI323" s="1"/>
      <c r="BNJ323" s="1"/>
      <c r="BNK323" s="1"/>
      <c r="BNL323" s="1"/>
      <c r="BNM323" s="1"/>
      <c r="BNN323" s="1"/>
      <c r="BNO323" s="1"/>
      <c r="BNP323" s="1"/>
      <c r="BNQ323" s="1"/>
      <c r="BNR323" s="1"/>
      <c r="BNS323" s="1"/>
      <c r="BNT323" s="1"/>
      <c r="BNU323" s="1"/>
      <c r="BNV323" s="1"/>
      <c r="BNW323" s="1"/>
      <c r="BNX323" s="1"/>
      <c r="BNY323" s="1"/>
      <c r="BNZ323" s="1"/>
      <c r="BOA323" s="1"/>
      <c r="BOB323" s="1"/>
      <c r="BOC323" s="1"/>
      <c r="BOD323" s="1"/>
      <c r="BOE323" s="1"/>
      <c r="BOF323" s="1"/>
      <c r="BOG323" s="1"/>
      <c r="BOH323" s="1"/>
      <c r="BOI323" s="1"/>
      <c r="BOJ323" s="1"/>
      <c r="BOK323" s="1"/>
      <c r="BOL323" s="1"/>
      <c r="BOM323" s="1"/>
      <c r="BON323" s="1"/>
      <c r="BOO323" s="1"/>
      <c r="BOP323" s="1"/>
      <c r="BOQ323" s="1"/>
      <c r="BOR323" s="1"/>
      <c r="BOS323" s="1"/>
      <c r="BOT323" s="1"/>
      <c r="BOU323" s="1"/>
      <c r="BOV323" s="1"/>
      <c r="BOW323" s="1"/>
      <c r="BOX323" s="1"/>
      <c r="BOY323" s="1"/>
      <c r="BOZ323" s="1"/>
      <c r="BPA323" s="1"/>
      <c r="BPB323" s="1"/>
      <c r="BPC323" s="1"/>
      <c r="BPD323" s="1"/>
      <c r="BPE323" s="1"/>
      <c r="BPF323" s="1"/>
      <c r="BPG323" s="1"/>
      <c r="BPH323" s="1"/>
      <c r="BPI323" s="1"/>
      <c r="BPJ323" s="1"/>
      <c r="BPK323" s="1"/>
      <c r="BPL323" s="1"/>
      <c r="BPM323" s="1"/>
      <c r="BPN323" s="1"/>
      <c r="BPO323" s="1"/>
      <c r="BPP323" s="1"/>
      <c r="BPQ323" s="1"/>
      <c r="BPR323" s="1"/>
      <c r="BPS323" s="1"/>
      <c r="BPT323" s="1"/>
      <c r="BPU323" s="1"/>
      <c r="BPV323" s="1"/>
      <c r="BPW323" s="1"/>
      <c r="BPX323" s="1"/>
      <c r="BPY323" s="1"/>
      <c r="BPZ323" s="1"/>
      <c r="BQA323" s="1"/>
      <c r="BQB323" s="1"/>
      <c r="BQC323" s="1"/>
      <c r="BQD323" s="1"/>
      <c r="BQE323" s="1"/>
      <c r="BQF323" s="1"/>
      <c r="BQG323" s="1"/>
      <c r="BQH323" s="1"/>
      <c r="BQI323" s="1"/>
      <c r="BQJ323" s="1"/>
      <c r="BQK323" s="1"/>
      <c r="BQL323" s="1"/>
      <c r="BQM323" s="1"/>
      <c r="BQN323" s="1"/>
      <c r="BQO323" s="1"/>
      <c r="BQP323" s="1"/>
      <c r="BQQ323" s="1"/>
      <c r="BQR323" s="1"/>
      <c r="BQS323" s="1"/>
      <c r="BQT323" s="1"/>
      <c r="BQU323" s="1"/>
      <c r="BQV323" s="1"/>
      <c r="BQW323" s="1"/>
      <c r="BQX323" s="1"/>
      <c r="BQY323" s="1"/>
      <c r="BQZ323" s="1"/>
      <c r="BRA323" s="1"/>
      <c r="BRB323" s="1"/>
      <c r="BRC323" s="1"/>
      <c r="BRD323" s="1"/>
      <c r="BRE323" s="1"/>
      <c r="BRF323" s="1"/>
      <c r="BRG323" s="1"/>
      <c r="BRH323" s="1"/>
      <c r="BRI323" s="1"/>
      <c r="BRJ323" s="1"/>
      <c r="BRK323" s="1"/>
      <c r="BRL323" s="1"/>
      <c r="BRM323" s="1"/>
      <c r="BRN323" s="1"/>
      <c r="BRO323" s="1"/>
      <c r="BRP323" s="1"/>
      <c r="BRQ323" s="1"/>
      <c r="BRR323" s="1"/>
      <c r="BRS323" s="1"/>
      <c r="BRT323" s="1"/>
      <c r="BRU323" s="1"/>
      <c r="BRV323" s="1"/>
      <c r="BRW323" s="1"/>
      <c r="BRX323" s="1"/>
      <c r="BRY323" s="1"/>
      <c r="BRZ323" s="1"/>
      <c r="BSA323" s="1"/>
      <c r="BSB323" s="1"/>
      <c r="BSC323" s="1"/>
      <c r="BSD323" s="1"/>
      <c r="BSE323" s="1"/>
      <c r="BSF323" s="1"/>
      <c r="BSG323" s="1"/>
      <c r="BSH323" s="1"/>
      <c r="BSI323" s="1"/>
      <c r="BSJ323" s="1"/>
      <c r="BSK323" s="1"/>
      <c r="BSL323" s="1"/>
      <c r="BSM323" s="1"/>
      <c r="BSN323" s="1"/>
      <c r="BSO323" s="1"/>
      <c r="BSP323" s="1"/>
      <c r="BSQ323" s="1"/>
      <c r="BSR323" s="1"/>
      <c r="BSS323" s="1"/>
      <c r="BST323" s="1"/>
      <c r="BSU323" s="1"/>
      <c r="BSV323" s="1"/>
      <c r="BSW323" s="1"/>
      <c r="BSX323" s="1"/>
      <c r="BSY323" s="1"/>
      <c r="BSZ323" s="1"/>
      <c r="BTA323" s="1"/>
      <c r="BTB323" s="1"/>
      <c r="BTC323" s="1"/>
      <c r="BTD323" s="1"/>
      <c r="BTE323" s="1"/>
      <c r="BTF323" s="1"/>
      <c r="BTG323" s="1"/>
      <c r="BTH323" s="1"/>
      <c r="BTI323" s="1"/>
      <c r="BTJ323" s="1"/>
      <c r="BTK323" s="1"/>
      <c r="BTL323" s="1"/>
      <c r="BTM323" s="1"/>
      <c r="BTN323" s="1"/>
      <c r="BTO323" s="1"/>
      <c r="BTP323" s="1"/>
      <c r="BTQ323" s="1"/>
      <c r="BTR323" s="1"/>
      <c r="BTS323" s="1"/>
      <c r="BTT323" s="1"/>
      <c r="BTU323" s="1"/>
      <c r="BTV323" s="1"/>
      <c r="BTW323" s="1"/>
      <c r="BTX323" s="1"/>
      <c r="BTY323" s="1"/>
      <c r="BTZ323" s="1"/>
      <c r="BUA323" s="1"/>
      <c r="BUB323" s="1"/>
      <c r="BUC323" s="1"/>
      <c r="BUD323" s="1"/>
      <c r="BUE323" s="1"/>
      <c r="BUF323" s="1"/>
      <c r="BUG323" s="1"/>
      <c r="BUH323" s="1"/>
      <c r="BUI323" s="1"/>
      <c r="BUJ323" s="1"/>
      <c r="BUK323" s="1"/>
      <c r="BUL323" s="1"/>
      <c r="BUM323" s="1"/>
      <c r="BUN323" s="1"/>
      <c r="BUO323" s="1"/>
      <c r="BUP323" s="1"/>
      <c r="BUQ323" s="1"/>
      <c r="BUR323" s="1"/>
      <c r="BUS323" s="1"/>
      <c r="BUT323" s="1"/>
      <c r="BUU323" s="1"/>
      <c r="BUV323" s="1"/>
      <c r="BUW323" s="1"/>
      <c r="BUX323" s="1"/>
      <c r="BUY323" s="1"/>
      <c r="BUZ323" s="1"/>
      <c r="BVA323" s="1"/>
      <c r="BVB323" s="1"/>
      <c r="BVC323" s="1"/>
      <c r="BVD323" s="1"/>
      <c r="BVE323" s="1"/>
      <c r="BVF323" s="1"/>
      <c r="BVG323" s="1"/>
      <c r="BVH323" s="1"/>
      <c r="BVI323" s="1"/>
      <c r="BVJ323" s="1"/>
      <c r="BVK323" s="1"/>
      <c r="BVL323" s="1"/>
      <c r="BVM323" s="1"/>
      <c r="BVN323" s="1"/>
      <c r="BVO323" s="1"/>
      <c r="BVP323" s="1"/>
      <c r="BVQ323" s="1"/>
      <c r="BVR323" s="1"/>
      <c r="BVS323" s="1"/>
      <c r="BVT323" s="1"/>
      <c r="BVU323" s="1"/>
      <c r="BVV323" s="1"/>
      <c r="BVW323" s="1"/>
      <c r="BVX323" s="1"/>
      <c r="BVY323" s="1"/>
      <c r="BVZ323" s="1"/>
      <c r="BWA323" s="1"/>
      <c r="BWB323" s="1"/>
      <c r="BWC323" s="1"/>
      <c r="BWD323" s="1"/>
      <c r="BWE323" s="1"/>
      <c r="BWF323" s="1"/>
      <c r="BWG323" s="1"/>
      <c r="BWH323" s="1"/>
      <c r="BWI323" s="1"/>
      <c r="BWJ323" s="1"/>
      <c r="BWK323" s="1"/>
      <c r="BWL323" s="1"/>
      <c r="BWM323" s="1"/>
      <c r="BWN323" s="1"/>
      <c r="BWO323" s="1"/>
      <c r="BWP323" s="1"/>
      <c r="BWQ323" s="1"/>
      <c r="BWR323" s="1"/>
      <c r="BWS323" s="1"/>
      <c r="BWT323" s="1"/>
      <c r="BWU323" s="1"/>
      <c r="BWV323" s="1"/>
      <c r="BWW323" s="1"/>
      <c r="BWX323" s="1"/>
      <c r="BWY323" s="1"/>
      <c r="BWZ323" s="1"/>
      <c r="BXA323" s="1"/>
      <c r="BXB323" s="1"/>
      <c r="BXC323" s="1"/>
      <c r="BXD323" s="1"/>
      <c r="BXE323" s="1"/>
      <c r="BXF323" s="1"/>
      <c r="BXG323" s="1"/>
      <c r="BXH323" s="1"/>
      <c r="BXI323" s="1"/>
      <c r="BXJ323" s="1"/>
      <c r="BXK323" s="1"/>
      <c r="BXL323" s="1"/>
      <c r="BXM323" s="1"/>
      <c r="BXN323" s="1"/>
      <c r="BXO323" s="1"/>
      <c r="BXP323" s="1"/>
      <c r="BXQ323" s="1"/>
      <c r="BXR323" s="1"/>
      <c r="BXS323" s="1"/>
      <c r="BXT323" s="1"/>
      <c r="BXU323" s="1"/>
      <c r="BXV323" s="1"/>
      <c r="BXW323" s="1"/>
      <c r="BXX323" s="1"/>
      <c r="BXY323" s="1"/>
      <c r="BXZ323" s="1"/>
      <c r="BYA323" s="1"/>
      <c r="BYB323" s="1"/>
      <c r="BYC323" s="1"/>
      <c r="BYD323" s="1"/>
      <c r="BYE323" s="1"/>
      <c r="BYF323" s="1"/>
      <c r="BYG323" s="1"/>
      <c r="BYH323" s="1"/>
      <c r="BYI323" s="1"/>
      <c r="BYJ323" s="1"/>
      <c r="BYK323" s="1"/>
      <c r="BYL323" s="1"/>
      <c r="BYM323" s="1"/>
      <c r="BYN323" s="1"/>
      <c r="BYO323" s="1"/>
      <c r="BYP323" s="1"/>
      <c r="BYQ323" s="1"/>
      <c r="BYR323" s="1"/>
      <c r="BYS323" s="1"/>
      <c r="BYT323" s="1"/>
      <c r="BYU323" s="1"/>
      <c r="BYV323" s="1"/>
      <c r="BYW323" s="1"/>
      <c r="BYX323" s="1"/>
      <c r="BYY323" s="1"/>
      <c r="BYZ323" s="1"/>
      <c r="BZA323" s="1"/>
      <c r="BZB323" s="1"/>
      <c r="BZC323" s="1"/>
      <c r="BZD323" s="1"/>
      <c r="BZE323" s="1"/>
      <c r="BZF323" s="1"/>
      <c r="BZG323" s="1"/>
      <c r="BZH323" s="1"/>
      <c r="BZI323" s="1"/>
      <c r="BZJ323" s="1"/>
      <c r="BZK323" s="1"/>
      <c r="BZL323" s="1"/>
      <c r="BZM323" s="1"/>
      <c r="BZN323" s="1"/>
      <c r="BZO323" s="1"/>
      <c r="BZP323" s="1"/>
      <c r="BZQ323" s="1"/>
      <c r="BZR323" s="1"/>
      <c r="BZS323" s="1"/>
      <c r="BZT323" s="1"/>
      <c r="BZU323" s="1"/>
      <c r="BZV323" s="1"/>
      <c r="BZW323" s="1"/>
      <c r="BZX323" s="1"/>
      <c r="BZY323" s="1"/>
      <c r="BZZ323" s="1"/>
      <c r="CAA323" s="1"/>
      <c r="CAB323" s="1"/>
      <c r="CAC323" s="1"/>
      <c r="CAD323" s="1"/>
      <c r="CAE323" s="1"/>
      <c r="CAF323" s="1"/>
      <c r="CAG323" s="1"/>
      <c r="CAH323" s="1"/>
      <c r="CAI323" s="1"/>
      <c r="CAJ323" s="1"/>
      <c r="CAK323" s="1"/>
      <c r="CAL323" s="1"/>
      <c r="CAM323" s="1"/>
      <c r="CAN323" s="1"/>
      <c r="CAO323" s="1"/>
      <c r="CAP323" s="1"/>
      <c r="CAQ323" s="1"/>
      <c r="CAR323" s="1"/>
      <c r="CAS323" s="1"/>
      <c r="CAT323" s="1"/>
      <c r="CAU323" s="1"/>
      <c r="CAV323" s="1"/>
      <c r="CAW323" s="1"/>
      <c r="CAX323" s="1"/>
      <c r="CAY323" s="1"/>
      <c r="CAZ323" s="1"/>
      <c r="CBA323" s="1"/>
      <c r="CBB323" s="1"/>
      <c r="CBC323" s="1"/>
      <c r="CBD323" s="1"/>
      <c r="CBE323" s="1"/>
      <c r="CBF323" s="1"/>
      <c r="CBG323" s="1"/>
      <c r="CBH323" s="1"/>
      <c r="CBI323" s="1"/>
      <c r="CBJ323" s="1"/>
      <c r="CBK323" s="1"/>
      <c r="CBL323" s="1"/>
      <c r="CBM323" s="1"/>
      <c r="CBN323" s="1"/>
      <c r="CBO323" s="1"/>
      <c r="CBP323" s="1"/>
      <c r="CBQ323" s="1"/>
      <c r="CBR323" s="1"/>
      <c r="CBS323" s="1"/>
      <c r="CBT323" s="1"/>
      <c r="CBU323" s="1"/>
      <c r="CBV323" s="1"/>
      <c r="CBW323" s="1"/>
      <c r="CBX323" s="1"/>
      <c r="CBY323" s="1"/>
      <c r="CBZ323" s="1"/>
      <c r="CCA323" s="1"/>
      <c r="CCB323" s="1"/>
      <c r="CCC323" s="1"/>
      <c r="CCD323" s="1"/>
      <c r="CCE323" s="1"/>
      <c r="CCF323" s="1"/>
      <c r="CCG323" s="1"/>
      <c r="CCH323" s="1"/>
      <c r="CCI323" s="1"/>
      <c r="CCJ323" s="1"/>
      <c r="CCK323" s="1"/>
      <c r="CCL323" s="1"/>
      <c r="CCM323" s="1"/>
      <c r="CCN323" s="1"/>
      <c r="CCO323" s="1"/>
      <c r="CCP323" s="1"/>
      <c r="CCQ323" s="1"/>
      <c r="CCR323" s="1"/>
      <c r="CCS323" s="1"/>
      <c r="CCT323" s="1"/>
      <c r="CCU323" s="1"/>
      <c r="CCV323" s="1"/>
      <c r="CCW323" s="1"/>
      <c r="CCX323" s="1"/>
      <c r="CCY323" s="1"/>
      <c r="CCZ323" s="1"/>
      <c r="CDA323" s="1"/>
      <c r="CDB323" s="1"/>
      <c r="CDC323" s="1"/>
      <c r="CDD323" s="1"/>
      <c r="CDE323" s="1"/>
      <c r="CDF323" s="1"/>
      <c r="CDG323" s="1"/>
      <c r="CDH323" s="1"/>
      <c r="CDI323" s="1"/>
      <c r="CDJ323" s="1"/>
      <c r="CDK323" s="1"/>
      <c r="CDL323" s="1"/>
      <c r="CDM323" s="1"/>
      <c r="CDN323" s="1"/>
      <c r="CDO323" s="1"/>
      <c r="CDP323" s="1"/>
      <c r="CDQ323" s="1"/>
      <c r="CDR323" s="1"/>
      <c r="CDS323" s="1"/>
      <c r="CDT323" s="1"/>
      <c r="CDU323" s="1"/>
      <c r="CDV323" s="1"/>
      <c r="CDW323" s="1"/>
      <c r="CDX323" s="1"/>
      <c r="CDY323" s="1"/>
      <c r="CDZ323" s="1"/>
      <c r="CEA323" s="1"/>
      <c r="CEB323" s="1"/>
      <c r="CEC323" s="1"/>
      <c r="CED323" s="1"/>
      <c r="CEE323" s="1"/>
      <c r="CEF323" s="1"/>
      <c r="CEG323" s="1"/>
      <c r="CEH323" s="1"/>
      <c r="CEI323" s="1"/>
      <c r="CEJ323" s="1"/>
      <c r="CEK323" s="1"/>
      <c r="CEL323" s="1"/>
      <c r="CEM323" s="1"/>
      <c r="CEN323" s="1"/>
      <c r="CEO323" s="1"/>
      <c r="CEP323" s="1"/>
      <c r="CEQ323" s="1"/>
      <c r="CER323" s="1"/>
      <c r="CES323" s="1"/>
      <c r="CET323" s="1"/>
      <c r="CEU323" s="1"/>
      <c r="CEV323" s="1"/>
      <c r="CEW323" s="1"/>
      <c r="CEX323" s="1"/>
      <c r="CEY323" s="1"/>
      <c r="CEZ323" s="1"/>
      <c r="CFA323" s="1"/>
      <c r="CFB323" s="1"/>
      <c r="CFC323" s="1"/>
      <c r="CFD323" s="1"/>
      <c r="CFE323" s="1"/>
      <c r="CFF323" s="1"/>
      <c r="CFG323" s="1"/>
      <c r="CFH323" s="1"/>
      <c r="CFI323" s="1"/>
      <c r="CFJ323" s="1"/>
      <c r="CFK323" s="1"/>
      <c r="CFL323" s="1"/>
      <c r="CFM323" s="1"/>
      <c r="CFN323" s="1"/>
      <c r="CFO323" s="1"/>
      <c r="CFP323" s="1"/>
      <c r="CFQ323" s="1"/>
      <c r="CFR323" s="1"/>
      <c r="CFS323" s="1"/>
      <c r="CFT323" s="1"/>
      <c r="CFU323" s="1"/>
      <c r="CFV323" s="1"/>
      <c r="CFW323" s="1"/>
      <c r="CFX323" s="1"/>
      <c r="CFY323" s="1"/>
      <c r="CFZ323" s="1"/>
      <c r="CGA323" s="1"/>
      <c r="CGB323" s="1"/>
      <c r="CGC323" s="1"/>
      <c r="CGD323" s="1"/>
      <c r="CGE323" s="1"/>
      <c r="CGF323" s="1"/>
      <c r="CGG323" s="1"/>
      <c r="CGH323" s="1"/>
      <c r="CGI323" s="1"/>
      <c r="CGJ323" s="1"/>
      <c r="CGK323" s="1"/>
      <c r="CGL323" s="1"/>
      <c r="CGM323" s="1"/>
      <c r="CGN323" s="1"/>
      <c r="CGO323" s="1"/>
      <c r="CGP323" s="1"/>
      <c r="CGQ323" s="1"/>
      <c r="CGR323" s="1"/>
      <c r="CGS323" s="1"/>
      <c r="CGT323" s="1"/>
      <c r="CGU323" s="1"/>
      <c r="CGV323" s="1"/>
      <c r="CGW323" s="1"/>
      <c r="CGX323" s="1"/>
      <c r="CGY323" s="1"/>
      <c r="CGZ323" s="1"/>
      <c r="CHA323" s="1"/>
      <c r="CHB323" s="1"/>
      <c r="CHC323" s="1"/>
      <c r="CHD323" s="1"/>
      <c r="CHE323" s="1"/>
      <c r="CHF323" s="1"/>
      <c r="CHG323" s="1"/>
      <c r="CHH323" s="1"/>
      <c r="CHI323" s="1"/>
      <c r="CHJ323" s="1"/>
      <c r="CHK323" s="1"/>
      <c r="CHL323" s="1"/>
      <c r="CHM323" s="1"/>
      <c r="CHN323" s="1"/>
      <c r="CHO323" s="1"/>
      <c r="CHP323" s="1"/>
      <c r="CHQ323" s="1"/>
      <c r="CHR323" s="1"/>
      <c r="CHS323" s="1"/>
      <c r="CHT323" s="1"/>
      <c r="CHU323" s="1"/>
      <c r="CHV323" s="1"/>
      <c r="CHW323" s="1"/>
      <c r="CHX323" s="1"/>
      <c r="CHY323" s="1"/>
      <c r="CHZ323" s="1"/>
      <c r="CIA323" s="1"/>
      <c r="CIB323" s="1"/>
      <c r="CIC323" s="1"/>
      <c r="CID323" s="1"/>
      <c r="CIE323" s="1"/>
      <c r="CIF323" s="1"/>
      <c r="CIG323" s="1"/>
      <c r="CIH323" s="1"/>
      <c r="CII323" s="1"/>
      <c r="CIJ323" s="1"/>
      <c r="CIK323" s="1"/>
      <c r="CIL323" s="1"/>
      <c r="CIM323" s="1"/>
      <c r="CIN323" s="1"/>
      <c r="CIO323" s="1"/>
      <c r="CIP323" s="1"/>
      <c r="CIQ323" s="1"/>
      <c r="CIR323" s="1"/>
      <c r="CIS323" s="1"/>
      <c r="CIT323" s="1"/>
      <c r="CIU323" s="1"/>
      <c r="CIV323" s="1"/>
      <c r="CIW323" s="1"/>
      <c r="CIX323" s="1"/>
      <c r="CIY323" s="1"/>
      <c r="CIZ323" s="1"/>
      <c r="CJA323" s="1"/>
      <c r="CJB323" s="1"/>
      <c r="CJC323" s="1"/>
      <c r="CJD323" s="1"/>
      <c r="CJE323" s="1"/>
      <c r="CJF323" s="1"/>
      <c r="CJG323" s="1"/>
      <c r="CJH323" s="1"/>
      <c r="CJI323" s="1"/>
      <c r="CJJ323" s="1"/>
      <c r="CJK323" s="1"/>
      <c r="CJL323" s="1"/>
      <c r="CJM323" s="1"/>
      <c r="CJN323" s="1"/>
      <c r="CJO323" s="1"/>
      <c r="CJP323" s="1"/>
      <c r="CJQ323" s="1"/>
      <c r="CJR323" s="1"/>
      <c r="CJS323" s="1"/>
      <c r="CJT323" s="1"/>
      <c r="CJU323" s="1"/>
      <c r="CJV323" s="1"/>
      <c r="CJW323" s="1"/>
      <c r="CJX323" s="1"/>
      <c r="CJY323" s="1"/>
      <c r="CJZ323" s="1"/>
      <c r="CKA323" s="1"/>
      <c r="CKB323" s="1"/>
      <c r="CKC323" s="1"/>
      <c r="CKD323" s="1"/>
      <c r="CKE323" s="1"/>
      <c r="CKF323" s="1"/>
      <c r="CKG323" s="1"/>
      <c r="CKH323" s="1"/>
      <c r="CKI323" s="1"/>
      <c r="CKJ323" s="1"/>
      <c r="CKK323" s="1"/>
      <c r="CKL323" s="1"/>
      <c r="CKM323" s="1"/>
      <c r="CKN323" s="1"/>
      <c r="CKO323" s="1"/>
      <c r="CKP323" s="1"/>
      <c r="CKQ323" s="1"/>
      <c r="CKR323" s="1"/>
      <c r="CKS323" s="1"/>
      <c r="CKT323" s="1"/>
      <c r="CKU323" s="1"/>
      <c r="CKV323" s="1"/>
      <c r="CKW323" s="1"/>
      <c r="CKX323" s="1"/>
      <c r="CKY323" s="1"/>
      <c r="CKZ323" s="1"/>
      <c r="CLA323" s="1"/>
      <c r="CLB323" s="1"/>
      <c r="CLC323" s="1"/>
      <c r="CLD323" s="1"/>
      <c r="CLE323" s="1"/>
      <c r="CLF323" s="1"/>
      <c r="CLG323" s="1"/>
      <c r="CLH323" s="1"/>
      <c r="CLI323" s="1"/>
      <c r="CLJ323" s="1"/>
      <c r="CLK323" s="1"/>
      <c r="CLL323" s="1"/>
      <c r="CLM323" s="1"/>
      <c r="CLN323" s="1"/>
      <c r="CLO323" s="1"/>
      <c r="CLP323" s="1"/>
      <c r="CLQ323" s="1"/>
      <c r="CLR323" s="1"/>
      <c r="CLS323" s="1"/>
      <c r="CLT323" s="1"/>
      <c r="CLU323" s="1"/>
      <c r="CLV323" s="1"/>
      <c r="CLW323" s="1"/>
      <c r="CLX323" s="1"/>
      <c r="CLY323" s="1"/>
      <c r="CLZ323" s="1"/>
      <c r="CMA323" s="1"/>
      <c r="CMB323" s="1"/>
      <c r="CMC323" s="1"/>
      <c r="CMD323" s="1"/>
      <c r="CME323" s="1"/>
      <c r="CMF323" s="1"/>
      <c r="CMG323" s="1"/>
      <c r="CMH323" s="1"/>
      <c r="CMI323" s="1"/>
      <c r="CMJ323" s="1"/>
      <c r="CMK323" s="1"/>
      <c r="CML323" s="1"/>
      <c r="CMM323" s="1"/>
      <c r="CMN323" s="1"/>
      <c r="CMO323" s="1"/>
      <c r="CMP323" s="1"/>
      <c r="CMQ323" s="1"/>
      <c r="CMR323" s="1"/>
      <c r="CMS323" s="1"/>
      <c r="CMT323" s="1"/>
      <c r="CMU323" s="1"/>
      <c r="CMV323" s="1"/>
      <c r="CMW323" s="1"/>
      <c r="CMX323" s="1"/>
      <c r="CMY323" s="1"/>
      <c r="CMZ323" s="1"/>
      <c r="CNA323" s="1"/>
      <c r="CNB323" s="1"/>
      <c r="CNC323" s="1"/>
      <c r="CND323" s="1"/>
      <c r="CNE323" s="1"/>
      <c r="CNF323" s="1"/>
      <c r="CNG323" s="1"/>
      <c r="CNH323" s="1"/>
      <c r="CNI323" s="1"/>
      <c r="CNJ323" s="1"/>
      <c r="CNK323" s="1"/>
      <c r="CNL323" s="1"/>
      <c r="CNM323" s="1"/>
      <c r="CNN323" s="1"/>
      <c r="CNO323" s="1"/>
      <c r="CNP323" s="1"/>
      <c r="CNQ323" s="1"/>
      <c r="CNR323" s="1"/>
      <c r="CNS323" s="1"/>
      <c r="CNT323" s="1"/>
      <c r="CNU323" s="1"/>
      <c r="CNV323" s="1"/>
      <c r="CNW323" s="1"/>
      <c r="CNX323" s="1"/>
      <c r="CNY323" s="1"/>
      <c r="CNZ323" s="1"/>
      <c r="COA323" s="1"/>
      <c r="COB323" s="1"/>
      <c r="COC323" s="1"/>
      <c r="COD323" s="1"/>
      <c r="COE323" s="1"/>
      <c r="COF323" s="1"/>
      <c r="COG323" s="1"/>
      <c r="COH323" s="1"/>
      <c r="COI323" s="1"/>
      <c r="COJ323" s="1"/>
      <c r="COK323" s="1"/>
      <c r="COL323" s="1"/>
      <c r="COM323" s="1"/>
      <c r="CON323" s="1"/>
      <c r="COO323" s="1"/>
      <c r="COP323" s="1"/>
      <c r="COQ323" s="1"/>
      <c r="COR323" s="1"/>
      <c r="COS323" s="1"/>
      <c r="COT323" s="1"/>
      <c r="COU323" s="1"/>
      <c r="COV323" s="1"/>
      <c r="COW323" s="1"/>
      <c r="COX323" s="1"/>
      <c r="COY323" s="1"/>
      <c r="COZ323" s="1"/>
      <c r="CPA323" s="1"/>
      <c r="CPB323" s="1"/>
      <c r="CPC323" s="1"/>
      <c r="CPD323" s="1"/>
      <c r="CPE323" s="1"/>
      <c r="CPF323" s="1"/>
      <c r="CPG323" s="1"/>
      <c r="CPH323" s="1"/>
      <c r="CPI323" s="1"/>
      <c r="CPJ323" s="1"/>
      <c r="CPK323" s="1"/>
      <c r="CPL323" s="1"/>
      <c r="CPM323" s="1"/>
      <c r="CPN323" s="1"/>
      <c r="CPO323" s="1"/>
      <c r="CPP323" s="1"/>
      <c r="CPQ323" s="1"/>
      <c r="CPR323" s="1"/>
      <c r="CPS323" s="1"/>
      <c r="CPT323" s="1"/>
      <c r="CPU323" s="1"/>
      <c r="CPV323" s="1"/>
      <c r="CPW323" s="1"/>
      <c r="CPX323" s="1"/>
      <c r="CPY323" s="1"/>
      <c r="CPZ323" s="1"/>
      <c r="CQA323" s="1"/>
      <c r="CQB323" s="1"/>
      <c r="CQC323" s="1"/>
      <c r="CQD323" s="1"/>
      <c r="CQE323" s="1"/>
      <c r="CQF323" s="1"/>
      <c r="CQG323" s="1"/>
      <c r="CQH323" s="1"/>
      <c r="CQI323" s="1"/>
      <c r="CQJ323" s="1"/>
      <c r="CQK323" s="1"/>
      <c r="CQL323" s="1"/>
      <c r="CQM323" s="1"/>
      <c r="CQN323" s="1"/>
      <c r="CQO323" s="1"/>
      <c r="CQP323" s="1"/>
      <c r="CQQ323" s="1"/>
      <c r="CQR323" s="1"/>
      <c r="CQS323" s="1"/>
      <c r="CQT323" s="1"/>
      <c r="CQU323" s="1"/>
      <c r="CQV323" s="1"/>
      <c r="CQW323" s="1"/>
      <c r="CQX323" s="1"/>
      <c r="CQY323" s="1"/>
      <c r="CQZ323" s="1"/>
      <c r="CRA323" s="1"/>
      <c r="CRB323" s="1"/>
      <c r="CRC323" s="1"/>
      <c r="CRD323" s="1"/>
      <c r="CRE323" s="1"/>
      <c r="CRF323" s="1"/>
      <c r="CRG323" s="1"/>
      <c r="CRH323" s="1"/>
      <c r="CRI323" s="1"/>
      <c r="CRJ323" s="1"/>
      <c r="CRK323" s="1"/>
      <c r="CRL323" s="1"/>
      <c r="CRM323" s="1"/>
      <c r="CRN323" s="1"/>
      <c r="CRO323" s="1"/>
      <c r="CRP323" s="1"/>
      <c r="CRQ323" s="1"/>
      <c r="CRR323" s="1"/>
      <c r="CRS323" s="1"/>
      <c r="CRT323" s="1"/>
      <c r="CRU323" s="1"/>
      <c r="CRV323" s="1"/>
      <c r="CRW323" s="1"/>
      <c r="CRX323" s="1"/>
      <c r="CRY323" s="1"/>
      <c r="CRZ323" s="1"/>
      <c r="CSA323" s="1"/>
      <c r="CSB323" s="1"/>
      <c r="CSC323" s="1"/>
      <c r="CSD323" s="1"/>
      <c r="CSE323" s="1"/>
      <c r="CSF323" s="1"/>
      <c r="CSG323" s="1"/>
      <c r="CSH323" s="1"/>
      <c r="CSI323" s="1"/>
      <c r="CSJ323" s="1"/>
      <c r="CSK323" s="1"/>
      <c r="CSL323" s="1"/>
      <c r="CSM323" s="1"/>
      <c r="CSN323" s="1"/>
      <c r="CSO323" s="1"/>
      <c r="CSP323" s="1"/>
      <c r="CSQ323" s="1"/>
      <c r="CSR323" s="1"/>
      <c r="CSS323" s="1"/>
      <c r="CST323" s="1"/>
      <c r="CSU323" s="1"/>
      <c r="CSV323" s="1"/>
      <c r="CSW323" s="1"/>
      <c r="CSX323" s="1"/>
      <c r="CSY323" s="1"/>
      <c r="CSZ323" s="1"/>
      <c r="CTA323" s="1"/>
      <c r="CTB323" s="1"/>
      <c r="CTC323" s="1"/>
      <c r="CTD323" s="1"/>
      <c r="CTE323" s="1"/>
      <c r="CTF323" s="1"/>
      <c r="CTG323" s="1"/>
      <c r="CTH323" s="1"/>
      <c r="CTI323" s="1"/>
      <c r="CTJ323" s="1"/>
      <c r="CTK323" s="1"/>
      <c r="CTL323" s="1"/>
      <c r="CTM323" s="1"/>
      <c r="CTN323" s="1"/>
      <c r="CTO323" s="1"/>
      <c r="CTP323" s="1"/>
      <c r="CTQ323" s="1"/>
      <c r="CTR323" s="1"/>
      <c r="CTS323" s="1"/>
      <c r="CTT323" s="1"/>
      <c r="CTU323" s="1"/>
      <c r="CTV323" s="1"/>
      <c r="CTW323" s="1"/>
      <c r="CTX323" s="1"/>
      <c r="CTY323" s="1"/>
      <c r="CTZ323" s="1"/>
      <c r="CUA323" s="1"/>
      <c r="CUB323" s="1"/>
      <c r="CUC323" s="1"/>
      <c r="CUD323" s="1"/>
      <c r="CUE323" s="1"/>
      <c r="CUF323" s="1"/>
      <c r="CUG323" s="1"/>
      <c r="CUH323" s="1"/>
      <c r="CUI323" s="1"/>
      <c r="CUJ323" s="1"/>
      <c r="CUK323" s="1"/>
      <c r="CUL323" s="1"/>
      <c r="CUM323" s="1"/>
      <c r="CUN323" s="1"/>
      <c r="CUO323" s="1"/>
      <c r="CUP323" s="1"/>
      <c r="CUQ323" s="1"/>
      <c r="CUR323" s="1"/>
      <c r="CUS323" s="1"/>
      <c r="CUT323" s="1"/>
      <c r="CUU323" s="1"/>
      <c r="CUV323" s="1"/>
      <c r="CUW323" s="1"/>
      <c r="CUX323" s="1"/>
      <c r="CUY323" s="1"/>
      <c r="CUZ323" s="1"/>
      <c r="CVA323" s="1"/>
      <c r="CVB323" s="1"/>
      <c r="CVC323" s="1"/>
      <c r="CVD323" s="1"/>
      <c r="CVE323" s="1"/>
      <c r="CVF323" s="1"/>
      <c r="CVG323" s="1"/>
      <c r="CVH323" s="1"/>
      <c r="CVI323" s="1"/>
      <c r="CVJ323" s="1"/>
      <c r="CVK323" s="1"/>
      <c r="CVL323" s="1"/>
      <c r="CVM323" s="1"/>
      <c r="CVN323" s="1"/>
      <c r="CVO323" s="1"/>
      <c r="CVP323" s="1"/>
      <c r="CVQ323" s="1"/>
      <c r="CVR323" s="1"/>
      <c r="CVS323" s="1"/>
      <c r="CVT323" s="1"/>
      <c r="CVU323" s="1"/>
      <c r="CVV323" s="1"/>
      <c r="CVW323" s="1"/>
      <c r="CVX323" s="1"/>
      <c r="CVY323" s="1"/>
      <c r="CVZ323" s="1"/>
      <c r="CWA323" s="1"/>
      <c r="CWB323" s="1"/>
      <c r="CWC323" s="1"/>
      <c r="CWD323" s="1"/>
      <c r="CWE323" s="1"/>
      <c r="CWF323" s="1"/>
      <c r="CWG323" s="1"/>
      <c r="CWH323" s="1"/>
      <c r="CWI323" s="1"/>
      <c r="CWJ323" s="1"/>
      <c r="CWK323" s="1"/>
      <c r="CWL323" s="1"/>
      <c r="CWM323" s="1"/>
      <c r="CWN323" s="1"/>
      <c r="CWO323" s="1"/>
      <c r="CWP323" s="1"/>
      <c r="CWQ323" s="1"/>
      <c r="CWR323" s="1"/>
      <c r="CWS323" s="1"/>
      <c r="CWT323" s="1"/>
      <c r="CWU323" s="1"/>
      <c r="CWV323" s="1"/>
      <c r="CWW323" s="1"/>
      <c r="CWX323" s="1"/>
      <c r="CWY323" s="1"/>
      <c r="CWZ323" s="1"/>
      <c r="CXA323" s="1"/>
      <c r="CXB323" s="1"/>
      <c r="CXC323" s="1"/>
      <c r="CXD323" s="1"/>
      <c r="CXE323" s="1"/>
      <c r="CXF323" s="1"/>
      <c r="CXG323" s="1"/>
      <c r="CXH323" s="1"/>
      <c r="CXI323" s="1"/>
      <c r="CXJ323" s="1"/>
      <c r="CXK323" s="1"/>
      <c r="CXL323" s="1"/>
      <c r="CXM323" s="1"/>
      <c r="CXN323" s="1"/>
      <c r="CXO323" s="1"/>
      <c r="CXP323" s="1"/>
      <c r="CXQ323" s="1"/>
      <c r="CXR323" s="1"/>
      <c r="CXS323" s="1"/>
      <c r="CXT323" s="1"/>
      <c r="CXU323" s="1"/>
      <c r="CXV323" s="1"/>
      <c r="CXW323" s="1"/>
      <c r="CXX323" s="1"/>
      <c r="CXY323" s="1"/>
      <c r="CXZ323" s="1"/>
      <c r="CYA323" s="1"/>
      <c r="CYB323" s="1"/>
      <c r="CYC323" s="1"/>
      <c r="CYD323" s="1"/>
      <c r="CYE323" s="1"/>
      <c r="CYF323" s="1"/>
      <c r="CYG323" s="1"/>
      <c r="CYH323" s="1"/>
      <c r="CYI323" s="1"/>
      <c r="CYJ323" s="1"/>
      <c r="CYK323" s="1"/>
      <c r="CYL323" s="1"/>
      <c r="CYM323" s="1"/>
      <c r="CYN323" s="1"/>
      <c r="CYO323" s="1"/>
      <c r="CYP323" s="1"/>
      <c r="CYQ323" s="1"/>
      <c r="CYR323" s="1"/>
      <c r="CYS323" s="1"/>
      <c r="CYT323" s="1"/>
      <c r="CYU323" s="1"/>
      <c r="CYV323" s="1"/>
      <c r="CYW323" s="1"/>
      <c r="CYX323" s="1"/>
      <c r="CYY323" s="1"/>
      <c r="CYZ323" s="1"/>
      <c r="CZA323" s="1"/>
      <c r="CZB323" s="1"/>
      <c r="CZC323" s="1"/>
      <c r="CZD323" s="1"/>
      <c r="CZE323" s="1"/>
      <c r="CZF323" s="1"/>
      <c r="CZG323" s="1"/>
      <c r="CZH323" s="1"/>
      <c r="CZI323" s="1"/>
      <c r="CZJ323" s="1"/>
      <c r="CZK323" s="1"/>
      <c r="CZL323" s="1"/>
      <c r="CZM323" s="1"/>
      <c r="CZN323" s="1"/>
      <c r="CZO323" s="1"/>
      <c r="CZP323" s="1"/>
      <c r="CZQ323" s="1"/>
      <c r="CZR323" s="1"/>
      <c r="CZS323" s="1"/>
      <c r="CZT323" s="1"/>
      <c r="CZU323" s="1"/>
      <c r="CZV323" s="1"/>
      <c r="CZW323" s="1"/>
      <c r="CZX323" s="1"/>
      <c r="CZY323" s="1"/>
      <c r="CZZ323" s="1"/>
      <c r="DAA323" s="1"/>
      <c r="DAB323" s="1"/>
      <c r="DAC323" s="1"/>
      <c r="DAD323" s="1"/>
      <c r="DAE323" s="1"/>
      <c r="DAF323" s="1"/>
      <c r="DAG323" s="1"/>
      <c r="DAH323" s="1"/>
      <c r="DAI323" s="1"/>
      <c r="DAJ323" s="1"/>
      <c r="DAK323" s="1"/>
      <c r="DAL323" s="1"/>
      <c r="DAM323" s="1"/>
      <c r="DAN323" s="1"/>
      <c r="DAO323" s="1"/>
      <c r="DAP323" s="1"/>
      <c r="DAQ323" s="1"/>
      <c r="DAR323" s="1"/>
      <c r="DAS323" s="1"/>
      <c r="DAT323" s="1"/>
      <c r="DAU323" s="1"/>
      <c r="DAV323" s="1"/>
      <c r="DAW323" s="1"/>
      <c r="DAX323" s="1"/>
      <c r="DAY323" s="1"/>
      <c r="DAZ323" s="1"/>
      <c r="DBA323" s="1"/>
      <c r="DBB323" s="1"/>
      <c r="DBC323" s="1"/>
      <c r="DBD323" s="1"/>
      <c r="DBE323" s="1"/>
      <c r="DBF323" s="1"/>
      <c r="DBG323" s="1"/>
      <c r="DBH323" s="1"/>
      <c r="DBI323" s="1"/>
      <c r="DBJ323" s="1"/>
      <c r="DBK323" s="1"/>
      <c r="DBL323" s="1"/>
      <c r="DBM323" s="1"/>
      <c r="DBN323" s="1"/>
      <c r="DBO323" s="1"/>
      <c r="DBP323" s="1"/>
      <c r="DBQ323" s="1"/>
      <c r="DBR323" s="1"/>
      <c r="DBS323" s="1"/>
      <c r="DBT323" s="1"/>
      <c r="DBU323" s="1"/>
      <c r="DBV323" s="1"/>
      <c r="DBW323" s="1"/>
      <c r="DBX323" s="1"/>
      <c r="DBY323" s="1"/>
      <c r="DBZ323" s="1"/>
      <c r="DCA323" s="1"/>
      <c r="DCB323" s="1"/>
      <c r="DCC323" s="1"/>
      <c r="DCD323" s="1"/>
      <c r="DCE323" s="1"/>
      <c r="DCF323" s="1"/>
      <c r="DCG323" s="1"/>
      <c r="DCH323" s="1"/>
      <c r="DCI323" s="1"/>
      <c r="DCJ323" s="1"/>
      <c r="DCK323" s="1"/>
      <c r="DCL323" s="1"/>
      <c r="DCM323" s="1"/>
      <c r="DCN323" s="1"/>
      <c r="DCO323" s="1"/>
      <c r="DCP323" s="1"/>
      <c r="DCQ323" s="1"/>
      <c r="DCR323" s="1"/>
      <c r="DCS323" s="1"/>
      <c r="DCT323" s="1"/>
      <c r="DCU323" s="1"/>
      <c r="DCV323" s="1"/>
      <c r="DCW323" s="1"/>
      <c r="DCX323" s="1"/>
      <c r="DCY323" s="1"/>
      <c r="DCZ323" s="1"/>
      <c r="DDA323" s="1"/>
      <c r="DDB323" s="1"/>
      <c r="DDC323" s="1"/>
      <c r="DDD323" s="1"/>
      <c r="DDE323" s="1"/>
      <c r="DDF323" s="1"/>
      <c r="DDG323" s="1"/>
      <c r="DDH323" s="1"/>
      <c r="DDI323" s="1"/>
      <c r="DDJ323" s="1"/>
      <c r="DDK323" s="1"/>
      <c r="DDL323" s="1"/>
      <c r="DDM323" s="1"/>
      <c r="DDN323" s="1"/>
      <c r="DDO323" s="1"/>
      <c r="DDP323" s="1"/>
      <c r="DDQ323" s="1"/>
      <c r="DDR323" s="1"/>
      <c r="DDS323" s="1"/>
      <c r="DDT323" s="1"/>
      <c r="DDU323" s="1"/>
      <c r="DDV323" s="1"/>
      <c r="DDW323" s="1"/>
      <c r="DDX323" s="1"/>
      <c r="DDY323" s="1"/>
      <c r="DDZ323" s="1"/>
      <c r="DEA323" s="1"/>
      <c r="DEB323" s="1"/>
      <c r="DEC323" s="1"/>
      <c r="DED323" s="1"/>
      <c r="DEE323" s="1"/>
      <c r="DEF323" s="1"/>
      <c r="DEG323" s="1"/>
      <c r="DEH323" s="1"/>
      <c r="DEI323" s="1"/>
      <c r="DEJ323" s="1"/>
      <c r="DEK323" s="1"/>
      <c r="DEL323" s="1"/>
      <c r="DEM323" s="1"/>
      <c r="DEN323" s="1"/>
      <c r="DEO323" s="1"/>
      <c r="DEP323" s="1"/>
      <c r="DEQ323" s="1"/>
      <c r="DER323" s="1"/>
      <c r="DES323" s="1"/>
      <c r="DET323" s="1"/>
      <c r="DEU323" s="1"/>
      <c r="DEV323" s="1"/>
      <c r="DEW323" s="1"/>
      <c r="DEX323" s="1"/>
      <c r="DEY323" s="1"/>
      <c r="DEZ323" s="1"/>
      <c r="DFA323" s="1"/>
      <c r="DFB323" s="1"/>
      <c r="DFC323" s="1"/>
      <c r="DFD323" s="1"/>
      <c r="DFE323" s="1"/>
      <c r="DFF323" s="1"/>
      <c r="DFG323" s="1"/>
      <c r="DFH323" s="1"/>
      <c r="DFI323" s="1"/>
      <c r="DFJ323" s="1"/>
      <c r="DFK323" s="1"/>
      <c r="DFL323" s="1"/>
      <c r="DFM323" s="1"/>
      <c r="DFN323" s="1"/>
      <c r="DFO323" s="1"/>
      <c r="DFP323" s="1"/>
      <c r="DFQ323" s="1"/>
      <c r="DFR323" s="1"/>
      <c r="DFS323" s="1"/>
      <c r="DFT323" s="1"/>
      <c r="DFU323" s="1"/>
      <c r="DFV323" s="1"/>
      <c r="DFW323" s="1"/>
      <c r="DFX323" s="1"/>
      <c r="DFY323" s="1"/>
      <c r="DFZ323" s="1"/>
      <c r="DGA323" s="1"/>
      <c r="DGB323" s="1"/>
      <c r="DGC323" s="1"/>
      <c r="DGD323" s="1"/>
      <c r="DGE323" s="1"/>
      <c r="DGF323" s="1"/>
      <c r="DGG323" s="1"/>
      <c r="DGH323" s="1"/>
      <c r="DGI323" s="1"/>
      <c r="DGJ323" s="1"/>
      <c r="DGK323" s="1"/>
      <c r="DGL323" s="1"/>
      <c r="DGM323" s="1"/>
      <c r="DGN323" s="1"/>
      <c r="DGO323" s="1"/>
      <c r="DGP323" s="1"/>
      <c r="DGQ323" s="1"/>
      <c r="DGR323" s="1"/>
      <c r="DGS323" s="1"/>
      <c r="DGT323" s="1"/>
      <c r="DGU323" s="1"/>
      <c r="DGV323" s="1"/>
      <c r="DGW323" s="1"/>
      <c r="DGX323" s="1"/>
      <c r="DGY323" s="1"/>
      <c r="DGZ323" s="1"/>
      <c r="DHA323" s="1"/>
      <c r="DHB323" s="1"/>
      <c r="DHC323" s="1"/>
      <c r="DHD323" s="1"/>
      <c r="DHE323" s="1"/>
      <c r="DHF323" s="1"/>
      <c r="DHG323" s="1"/>
      <c r="DHH323" s="1"/>
      <c r="DHI323" s="1"/>
      <c r="DHJ323" s="1"/>
      <c r="DHK323" s="1"/>
      <c r="DHL323" s="1"/>
      <c r="DHM323" s="1"/>
      <c r="DHN323" s="1"/>
      <c r="DHO323" s="1"/>
      <c r="DHP323" s="1"/>
      <c r="DHQ323" s="1"/>
      <c r="DHR323" s="1"/>
      <c r="DHS323" s="1"/>
      <c r="DHT323" s="1"/>
      <c r="DHU323" s="1"/>
      <c r="DHV323" s="1"/>
      <c r="DHW323" s="1"/>
      <c r="DHX323" s="1"/>
      <c r="DHY323" s="1"/>
      <c r="DHZ323" s="1"/>
      <c r="DIA323" s="1"/>
      <c r="DIB323" s="1"/>
      <c r="DIC323" s="1"/>
      <c r="DID323" s="1"/>
      <c r="DIE323" s="1"/>
      <c r="DIF323" s="1"/>
      <c r="DIG323" s="1"/>
      <c r="DIH323" s="1"/>
      <c r="DII323" s="1"/>
      <c r="DIJ323" s="1"/>
      <c r="DIK323" s="1"/>
      <c r="DIL323" s="1"/>
      <c r="DIM323" s="1"/>
      <c r="DIN323" s="1"/>
      <c r="DIO323" s="1"/>
      <c r="DIP323" s="1"/>
      <c r="DIQ323" s="1"/>
      <c r="DIR323" s="1"/>
      <c r="DIS323" s="1"/>
      <c r="DIT323" s="1"/>
      <c r="DIU323" s="1"/>
      <c r="DIV323" s="1"/>
      <c r="DIW323" s="1"/>
      <c r="DIX323" s="1"/>
      <c r="DIY323" s="1"/>
      <c r="DIZ323" s="1"/>
      <c r="DJA323" s="1"/>
      <c r="DJB323" s="1"/>
      <c r="DJC323" s="1"/>
      <c r="DJD323" s="1"/>
      <c r="DJE323" s="1"/>
      <c r="DJF323" s="1"/>
      <c r="DJG323" s="1"/>
      <c r="DJH323" s="1"/>
      <c r="DJI323" s="1"/>
      <c r="DJJ323" s="1"/>
      <c r="DJK323" s="1"/>
      <c r="DJL323" s="1"/>
      <c r="DJM323" s="1"/>
      <c r="DJN323" s="1"/>
      <c r="DJO323" s="1"/>
      <c r="DJP323" s="1"/>
      <c r="DJQ323" s="1"/>
      <c r="DJR323" s="1"/>
      <c r="DJS323" s="1"/>
      <c r="DJT323" s="1"/>
      <c r="DJU323" s="1"/>
      <c r="DJV323" s="1"/>
      <c r="DJW323" s="1"/>
      <c r="DJX323" s="1"/>
      <c r="DJY323" s="1"/>
      <c r="DJZ323" s="1"/>
      <c r="DKA323" s="1"/>
      <c r="DKB323" s="1"/>
      <c r="DKC323" s="1"/>
      <c r="DKD323" s="1"/>
      <c r="DKE323" s="1"/>
      <c r="DKF323" s="1"/>
      <c r="DKG323" s="1"/>
      <c r="DKH323" s="1"/>
      <c r="DKI323" s="1"/>
      <c r="DKJ323" s="1"/>
      <c r="DKK323" s="1"/>
      <c r="DKL323" s="1"/>
      <c r="DKM323" s="1"/>
      <c r="DKN323" s="1"/>
      <c r="DKO323" s="1"/>
      <c r="DKP323" s="1"/>
      <c r="DKQ323" s="1"/>
      <c r="DKR323" s="1"/>
      <c r="DKS323" s="1"/>
      <c r="DKT323" s="1"/>
      <c r="DKU323" s="1"/>
      <c r="DKV323" s="1"/>
      <c r="DKW323" s="1"/>
      <c r="DKX323" s="1"/>
      <c r="DKY323" s="1"/>
      <c r="DKZ323" s="1"/>
      <c r="DLA323" s="1"/>
      <c r="DLB323" s="1"/>
      <c r="DLC323" s="1"/>
      <c r="DLD323" s="1"/>
      <c r="DLE323" s="1"/>
      <c r="DLF323" s="1"/>
      <c r="DLG323" s="1"/>
      <c r="DLH323" s="1"/>
      <c r="DLI323" s="1"/>
      <c r="DLJ323" s="1"/>
      <c r="DLK323" s="1"/>
      <c r="DLL323" s="1"/>
      <c r="DLM323" s="1"/>
      <c r="DLN323" s="1"/>
      <c r="DLO323" s="1"/>
      <c r="DLP323" s="1"/>
      <c r="DLQ323" s="1"/>
      <c r="DLR323" s="1"/>
      <c r="DLS323" s="1"/>
      <c r="DLT323" s="1"/>
      <c r="DLU323" s="1"/>
      <c r="DLV323" s="1"/>
      <c r="DLW323" s="1"/>
      <c r="DLX323" s="1"/>
      <c r="DLY323" s="1"/>
      <c r="DLZ323" s="1"/>
      <c r="DMA323" s="1"/>
      <c r="DMB323" s="1"/>
      <c r="DMC323" s="1"/>
      <c r="DMD323" s="1"/>
      <c r="DME323" s="1"/>
      <c r="DMF323" s="1"/>
      <c r="DMG323" s="1"/>
      <c r="DMH323" s="1"/>
      <c r="DMI323" s="1"/>
      <c r="DMJ323" s="1"/>
      <c r="DMK323" s="1"/>
      <c r="DML323" s="1"/>
      <c r="DMM323" s="1"/>
      <c r="DMN323" s="1"/>
      <c r="DMO323" s="1"/>
      <c r="DMP323" s="1"/>
      <c r="DMQ323" s="1"/>
      <c r="DMR323" s="1"/>
      <c r="DMS323" s="1"/>
      <c r="DMT323" s="1"/>
      <c r="DMU323" s="1"/>
      <c r="DMV323" s="1"/>
      <c r="DMW323" s="1"/>
      <c r="DMX323" s="1"/>
      <c r="DMY323" s="1"/>
      <c r="DMZ323" s="1"/>
      <c r="DNA323" s="1"/>
      <c r="DNB323" s="1"/>
      <c r="DNC323" s="1"/>
      <c r="DND323" s="1"/>
      <c r="DNE323" s="1"/>
      <c r="DNF323" s="1"/>
      <c r="DNG323" s="1"/>
      <c r="DNH323" s="1"/>
      <c r="DNI323" s="1"/>
      <c r="DNJ323" s="1"/>
      <c r="DNK323" s="1"/>
      <c r="DNL323" s="1"/>
      <c r="DNM323" s="1"/>
      <c r="DNN323" s="1"/>
      <c r="DNO323" s="1"/>
      <c r="DNP323" s="1"/>
      <c r="DNQ323" s="1"/>
      <c r="DNR323" s="1"/>
      <c r="DNS323" s="1"/>
      <c r="DNT323" s="1"/>
      <c r="DNU323" s="1"/>
      <c r="DNV323" s="1"/>
      <c r="DNW323" s="1"/>
      <c r="DNX323" s="1"/>
      <c r="DNY323" s="1"/>
      <c r="DNZ323" s="1"/>
      <c r="DOA323" s="1"/>
      <c r="DOB323" s="1"/>
      <c r="DOC323" s="1"/>
      <c r="DOD323" s="1"/>
      <c r="DOE323" s="1"/>
      <c r="DOF323" s="1"/>
      <c r="DOG323" s="1"/>
      <c r="DOH323" s="1"/>
      <c r="DOI323" s="1"/>
      <c r="DOJ323" s="1"/>
      <c r="DOK323" s="1"/>
      <c r="DOL323" s="1"/>
      <c r="DOM323" s="1"/>
      <c r="DON323" s="1"/>
      <c r="DOO323" s="1"/>
      <c r="DOP323" s="1"/>
      <c r="DOQ323" s="1"/>
      <c r="DOR323" s="1"/>
      <c r="DOS323" s="1"/>
      <c r="DOT323" s="1"/>
      <c r="DOU323" s="1"/>
      <c r="DOV323" s="1"/>
      <c r="DOW323" s="1"/>
      <c r="DOX323" s="1"/>
      <c r="DOY323" s="1"/>
      <c r="DOZ323" s="1"/>
      <c r="DPA323" s="1"/>
      <c r="DPB323" s="1"/>
      <c r="DPC323" s="1"/>
      <c r="DPD323" s="1"/>
      <c r="DPE323" s="1"/>
      <c r="DPF323" s="1"/>
      <c r="DPG323" s="1"/>
      <c r="DPH323" s="1"/>
      <c r="DPI323" s="1"/>
      <c r="DPJ323" s="1"/>
      <c r="DPK323" s="1"/>
      <c r="DPL323" s="1"/>
      <c r="DPM323" s="1"/>
      <c r="DPN323" s="1"/>
      <c r="DPO323" s="1"/>
      <c r="DPP323" s="1"/>
      <c r="DPQ323" s="1"/>
      <c r="DPR323" s="1"/>
      <c r="DPS323" s="1"/>
      <c r="DPT323" s="1"/>
      <c r="DPU323" s="1"/>
      <c r="DPV323" s="1"/>
      <c r="DPW323" s="1"/>
      <c r="DPX323" s="1"/>
      <c r="DPY323" s="1"/>
      <c r="DPZ323" s="1"/>
      <c r="DQA323" s="1"/>
      <c r="DQB323" s="1"/>
      <c r="DQC323" s="1"/>
      <c r="DQD323" s="1"/>
      <c r="DQE323" s="1"/>
      <c r="DQF323" s="1"/>
      <c r="DQG323" s="1"/>
      <c r="DQH323" s="1"/>
      <c r="DQI323" s="1"/>
      <c r="DQJ323" s="1"/>
      <c r="DQK323" s="1"/>
      <c r="DQL323" s="1"/>
      <c r="DQM323" s="1"/>
      <c r="DQN323" s="1"/>
      <c r="DQO323" s="1"/>
      <c r="DQP323" s="1"/>
      <c r="DQQ323" s="1"/>
      <c r="DQR323" s="1"/>
      <c r="DQS323" s="1"/>
      <c r="DQT323" s="1"/>
      <c r="DQU323" s="1"/>
      <c r="DQV323" s="1"/>
      <c r="DQW323" s="1"/>
      <c r="DQX323" s="1"/>
      <c r="DQY323" s="1"/>
      <c r="DQZ323" s="1"/>
      <c r="DRA323" s="1"/>
      <c r="DRB323" s="1"/>
      <c r="DRC323" s="1"/>
      <c r="DRD323" s="1"/>
      <c r="DRE323" s="1"/>
      <c r="DRF323" s="1"/>
      <c r="DRG323" s="1"/>
      <c r="DRH323" s="1"/>
      <c r="DRI323" s="1"/>
      <c r="DRJ323" s="1"/>
      <c r="DRK323" s="1"/>
      <c r="DRL323" s="1"/>
      <c r="DRM323" s="1"/>
      <c r="DRN323" s="1"/>
      <c r="DRO323" s="1"/>
      <c r="DRP323" s="1"/>
      <c r="DRQ323" s="1"/>
      <c r="DRR323" s="1"/>
      <c r="DRS323" s="1"/>
      <c r="DRT323" s="1"/>
      <c r="DRU323" s="1"/>
      <c r="DRV323" s="1"/>
      <c r="DRW323" s="1"/>
      <c r="DRX323" s="1"/>
      <c r="DRY323" s="1"/>
      <c r="DRZ323" s="1"/>
      <c r="DSA323" s="1"/>
      <c r="DSB323" s="1"/>
      <c r="DSC323" s="1"/>
      <c r="DSD323" s="1"/>
      <c r="DSE323" s="1"/>
      <c r="DSF323" s="1"/>
      <c r="DSG323" s="1"/>
      <c r="DSH323" s="1"/>
      <c r="DSI323" s="1"/>
      <c r="DSJ323" s="1"/>
      <c r="DSK323" s="1"/>
      <c r="DSL323" s="1"/>
      <c r="DSM323" s="1"/>
      <c r="DSN323" s="1"/>
      <c r="DSO323" s="1"/>
      <c r="DSP323" s="1"/>
      <c r="DSQ323" s="1"/>
      <c r="DSR323" s="1"/>
      <c r="DSS323" s="1"/>
      <c r="DST323" s="1"/>
      <c r="DSU323" s="1"/>
      <c r="DSV323" s="1"/>
      <c r="DSW323" s="1"/>
      <c r="DSX323" s="1"/>
      <c r="DSY323" s="1"/>
      <c r="DSZ323" s="1"/>
      <c r="DTA323" s="1"/>
      <c r="DTB323" s="1"/>
      <c r="DTC323" s="1"/>
      <c r="DTD323" s="1"/>
      <c r="DTE323" s="1"/>
      <c r="DTF323" s="1"/>
      <c r="DTG323" s="1"/>
      <c r="DTH323" s="1"/>
      <c r="DTI323" s="1"/>
      <c r="DTJ323" s="1"/>
      <c r="DTK323" s="1"/>
      <c r="DTL323" s="1"/>
      <c r="DTM323" s="1"/>
      <c r="DTN323" s="1"/>
      <c r="DTO323" s="1"/>
      <c r="DTP323" s="1"/>
      <c r="DTQ323" s="1"/>
      <c r="DTR323" s="1"/>
      <c r="DTS323" s="1"/>
      <c r="DTT323" s="1"/>
      <c r="DTU323" s="1"/>
      <c r="DTV323" s="1"/>
      <c r="DTW323" s="1"/>
      <c r="DTX323" s="1"/>
      <c r="DTY323" s="1"/>
      <c r="DTZ323" s="1"/>
      <c r="DUA323" s="1"/>
      <c r="DUB323" s="1"/>
      <c r="DUC323" s="1"/>
      <c r="DUD323" s="1"/>
      <c r="DUE323" s="1"/>
      <c r="DUF323" s="1"/>
      <c r="DUG323" s="1"/>
      <c r="DUH323" s="1"/>
      <c r="DUI323" s="1"/>
      <c r="DUJ323" s="1"/>
      <c r="DUK323" s="1"/>
      <c r="DUL323" s="1"/>
      <c r="DUM323" s="1"/>
      <c r="DUN323" s="1"/>
      <c r="DUO323" s="1"/>
      <c r="DUP323" s="1"/>
      <c r="DUQ323" s="1"/>
      <c r="DUR323" s="1"/>
      <c r="DUS323" s="1"/>
      <c r="DUT323" s="1"/>
      <c r="DUU323" s="1"/>
      <c r="DUV323" s="1"/>
      <c r="DUW323" s="1"/>
      <c r="DUX323" s="1"/>
      <c r="DUY323" s="1"/>
      <c r="DUZ323" s="1"/>
      <c r="DVA323" s="1"/>
      <c r="DVB323" s="1"/>
      <c r="DVC323" s="1"/>
      <c r="DVD323" s="1"/>
      <c r="DVE323" s="1"/>
      <c r="DVF323" s="1"/>
      <c r="DVG323" s="1"/>
      <c r="DVH323" s="1"/>
      <c r="DVI323" s="1"/>
      <c r="DVJ323" s="1"/>
      <c r="DVK323" s="1"/>
      <c r="DVL323" s="1"/>
      <c r="DVM323" s="1"/>
      <c r="DVN323" s="1"/>
      <c r="DVO323" s="1"/>
      <c r="DVP323" s="1"/>
      <c r="DVQ323" s="1"/>
      <c r="DVR323" s="1"/>
      <c r="DVS323" s="1"/>
      <c r="DVT323" s="1"/>
      <c r="DVU323" s="1"/>
      <c r="DVV323" s="1"/>
      <c r="DVW323" s="1"/>
      <c r="DVX323" s="1"/>
      <c r="DVY323" s="1"/>
      <c r="DVZ323" s="1"/>
      <c r="DWA323" s="1"/>
      <c r="DWB323" s="1"/>
      <c r="DWC323" s="1"/>
      <c r="DWD323" s="1"/>
      <c r="DWE323" s="1"/>
      <c r="DWF323" s="1"/>
      <c r="DWG323" s="1"/>
      <c r="DWH323" s="1"/>
      <c r="DWI323" s="1"/>
      <c r="DWJ323" s="1"/>
      <c r="DWK323" s="1"/>
      <c r="DWL323" s="1"/>
      <c r="DWM323" s="1"/>
      <c r="DWN323" s="1"/>
      <c r="DWO323" s="1"/>
      <c r="DWP323" s="1"/>
      <c r="DWQ323" s="1"/>
      <c r="DWR323" s="1"/>
      <c r="DWS323" s="1"/>
      <c r="DWT323" s="1"/>
      <c r="DWU323" s="1"/>
      <c r="DWV323" s="1"/>
      <c r="DWW323" s="1"/>
      <c r="DWX323" s="1"/>
      <c r="DWY323" s="1"/>
      <c r="DWZ323" s="1"/>
      <c r="DXA323" s="1"/>
      <c r="DXB323" s="1"/>
      <c r="DXC323" s="1"/>
      <c r="DXD323" s="1"/>
      <c r="DXE323" s="1"/>
      <c r="DXF323" s="1"/>
      <c r="DXG323" s="1"/>
      <c r="DXH323" s="1"/>
      <c r="DXI323" s="1"/>
      <c r="DXJ323" s="1"/>
      <c r="DXK323" s="1"/>
      <c r="DXL323" s="1"/>
      <c r="DXM323" s="1"/>
      <c r="DXN323" s="1"/>
      <c r="DXO323" s="1"/>
      <c r="DXP323" s="1"/>
      <c r="DXQ323" s="1"/>
      <c r="DXR323" s="1"/>
      <c r="DXS323" s="1"/>
      <c r="DXT323" s="1"/>
      <c r="DXU323" s="1"/>
      <c r="DXV323" s="1"/>
      <c r="DXW323" s="1"/>
      <c r="DXX323" s="1"/>
      <c r="DXY323" s="1"/>
      <c r="DXZ323" s="1"/>
      <c r="DYA323" s="1"/>
      <c r="DYB323" s="1"/>
      <c r="DYC323" s="1"/>
      <c r="DYD323" s="1"/>
      <c r="DYE323" s="1"/>
      <c r="DYF323" s="1"/>
      <c r="DYG323" s="1"/>
      <c r="DYH323" s="1"/>
      <c r="DYI323" s="1"/>
      <c r="DYJ323" s="1"/>
      <c r="DYK323" s="1"/>
      <c r="DYL323" s="1"/>
      <c r="DYM323" s="1"/>
      <c r="DYN323" s="1"/>
      <c r="DYO323" s="1"/>
      <c r="DYP323" s="1"/>
      <c r="DYQ323" s="1"/>
      <c r="DYR323" s="1"/>
      <c r="DYS323" s="1"/>
      <c r="DYT323" s="1"/>
      <c r="DYU323" s="1"/>
      <c r="DYV323" s="1"/>
      <c r="DYW323" s="1"/>
      <c r="DYX323" s="1"/>
      <c r="DYY323" s="1"/>
      <c r="DYZ323" s="1"/>
      <c r="DZA323" s="1"/>
      <c r="DZB323" s="1"/>
      <c r="DZC323" s="1"/>
      <c r="DZD323" s="1"/>
      <c r="DZE323" s="1"/>
      <c r="DZF323" s="1"/>
      <c r="DZG323" s="1"/>
      <c r="DZH323" s="1"/>
      <c r="DZI323" s="1"/>
      <c r="DZJ323" s="1"/>
      <c r="DZK323" s="1"/>
      <c r="DZL323" s="1"/>
      <c r="DZM323" s="1"/>
      <c r="DZN323" s="1"/>
      <c r="DZO323" s="1"/>
      <c r="DZP323" s="1"/>
      <c r="DZQ323" s="1"/>
      <c r="DZR323" s="1"/>
      <c r="DZS323" s="1"/>
      <c r="DZT323" s="1"/>
      <c r="DZU323" s="1"/>
      <c r="DZV323" s="1"/>
      <c r="DZW323" s="1"/>
      <c r="DZX323" s="1"/>
      <c r="DZY323" s="1"/>
      <c r="DZZ323" s="1"/>
      <c r="EAA323" s="1"/>
      <c r="EAB323" s="1"/>
      <c r="EAC323" s="1"/>
      <c r="EAD323" s="1"/>
      <c r="EAE323" s="1"/>
      <c r="EAF323" s="1"/>
      <c r="EAG323" s="1"/>
      <c r="EAH323" s="1"/>
      <c r="EAI323" s="1"/>
      <c r="EAJ323" s="1"/>
      <c r="EAK323" s="1"/>
      <c r="EAL323" s="1"/>
      <c r="EAM323" s="1"/>
      <c r="EAN323" s="1"/>
      <c r="EAO323" s="1"/>
      <c r="EAP323" s="1"/>
      <c r="EAQ323" s="1"/>
      <c r="EAR323" s="1"/>
      <c r="EAS323" s="1"/>
      <c r="EAT323" s="1"/>
      <c r="EAU323" s="1"/>
      <c r="EAV323" s="1"/>
      <c r="EAW323" s="1"/>
      <c r="EAX323" s="1"/>
      <c r="EAY323" s="1"/>
      <c r="EAZ323" s="1"/>
      <c r="EBA323" s="1"/>
      <c r="EBB323" s="1"/>
      <c r="EBC323" s="1"/>
      <c r="EBD323" s="1"/>
      <c r="EBE323" s="1"/>
      <c r="EBF323" s="1"/>
      <c r="EBG323" s="1"/>
      <c r="EBH323" s="1"/>
      <c r="EBI323" s="1"/>
      <c r="EBJ323" s="1"/>
      <c r="EBK323" s="1"/>
      <c r="EBL323" s="1"/>
      <c r="EBM323" s="1"/>
      <c r="EBN323" s="1"/>
      <c r="EBO323" s="1"/>
      <c r="EBP323" s="1"/>
      <c r="EBQ323" s="1"/>
      <c r="EBR323" s="1"/>
      <c r="EBS323" s="1"/>
      <c r="EBT323" s="1"/>
      <c r="EBU323" s="1"/>
      <c r="EBV323" s="1"/>
      <c r="EBW323" s="1"/>
      <c r="EBX323" s="1"/>
      <c r="EBY323" s="1"/>
      <c r="EBZ323" s="1"/>
      <c r="ECA323" s="1"/>
      <c r="ECB323" s="1"/>
      <c r="ECC323" s="1"/>
      <c r="ECD323" s="1"/>
      <c r="ECE323" s="1"/>
      <c r="ECF323" s="1"/>
      <c r="ECG323" s="1"/>
      <c r="ECH323" s="1"/>
      <c r="ECI323" s="1"/>
      <c r="ECJ323" s="1"/>
      <c r="ECK323" s="1"/>
      <c r="ECL323" s="1"/>
      <c r="ECM323" s="1"/>
      <c r="ECN323" s="1"/>
      <c r="ECO323" s="1"/>
      <c r="ECP323" s="1"/>
      <c r="ECQ323" s="1"/>
      <c r="ECR323" s="1"/>
      <c r="ECS323" s="1"/>
      <c r="ECT323" s="1"/>
      <c r="ECU323" s="1"/>
      <c r="ECV323" s="1"/>
      <c r="ECW323" s="1"/>
      <c r="ECX323" s="1"/>
      <c r="ECY323" s="1"/>
      <c r="ECZ323" s="1"/>
      <c r="EDA323" s="1"/>
      <c r="EDB323" s="1"/>
      <c r="EDC323" s="1"/>
      <c r="EDD323" s="1"/>
      <c r="EDE323" s="1"/>
      <c r="EDF323" s="1"/>
      <c r="EDG323" s="1"/>
      <c r="EDH323" s="1"/>
      <c r="EDI323" s="1"/>
      <c r="EDJ323" s="1"/>
      <c r="EDK323" s="1"/>
      <c r="EDL323" s="1"/>
      <c r="EDM323" s="1"/>
      <c r="EDN323" s="1"/>
      <c r="EDO323" s="1"/>
      <c r="EDP323" s="1"/>
      <c r="EDQ323" s="1"/>
      <c r="EDR323" s="1"/>
      <c r="EDS323" s="1"/>
      <c r="EDT323" s="1"/>
      <c r="EDU323" s="1"/>
      <c r="EDV323" s="1"/>
      <c r="EDW323" s="1"/>
      <c r="EDX323" s="1"/>
      <c r="EDY323" s="1"/>
      <c r="EDZ323" s="1"/>
      <c r="EEA323" s="1"/>
      <c r="EEB323" s="1"/>
      <c r="EEC323" s="1"/>
      <c r="EED323" s="1"/>
      <c r="EEE323" s="1"/>
      <c r="EEF323" s="1"/>
      <c r="EEG323" s="1"/>
      <c r="EEH323" s="1"/>
      <c r="EEI323" s="1"/>
      <c r="EEJ323" s="1"/>
      <c r="EEK323" s="1"/>
      <c r="EEL323" s="1"/>
      <c r="EEM323" s="1"/>
      <c r="EEN323" s="1"/>
      <c r="EEO323" s="1"/>
      <c r="EEP323" s="1"/>
      <c r="EEQ323" s="1"/>
      <c r="EER323" s="1"/>
      <c r="EES323" s="1"/>
      <c r="EET323" s="1"/>
      <c r="EEU323" s="1"/>
      <c r="EEV323" s="1"/>
      <c r="EEW323" s="1"/>
      <c r="EEX323" s="1"/>
      <c r="EEY323" s="1"/>
      <c r="EEZ323" s="1"/>
      <c r="EFA323" s="1"/>
      <c r="EFB323" s="1"/>
      <c r="EFC323" s="1"/>
      <c r="EFD323" s="1"/>
      <c r="EFE323" s="1"/>
      <c r="EFF323" s="1"/>
      <c r="EFG323" s="1"/>
      <c r="EFH323" s="1"/>
      <c r="EFI323" s="1"/>
      <c r="EFJ323" s="1"/>
      <c r="EFK323" s="1"/>
      <c r="EFL323" s="1"/>
      <c r="EFM323" s="1"/>
      <c r="EFN323" s="1"/>
      <c r="EFO323" s="1"/>
      <c r="EFP323" s="1"/>
      <c r="EFQ323" s="1"/>
      <c r="EFR323" s="1"/>
      <c r="EFS323" s="1"/>
      <c r="EFT323" s="1"/>
      <c r="EFU323" s="1"/>
      <c r="EFV323" s="1"/>
      <c r="EFW323" s="1"/>
      <c r="EFX323" s="1"/>
      <c r="EFY323" s="1"/>
      <c r="EFZ323" s="1"/>
      <c r="EGA323" s="1"/>
      <c r="EGB323" s="1"/>
      <c r="EGC323" s="1"/>
      <c r="EGD323" s="1"/>
      <c r="EGE323" s="1"/>
      <c r="EGF323" s="1"/>
      <c r="EGG323" s="1"/>
      <c r="EGH323" s="1"/>
      <c r="EGI323" s="1"/>
      <c r="EGJ323" s="1"/>
      <c r="EGK323" s="1"/>
      <c r="EGL323" s="1"/>
      <c r="EGM323" s="1"/>
      <c r="EGN323" s="1"/>
      <c r="EGO323" s="1"/>
      <c r="EGP323" s="1"/>
      <c r="EGQ323" s="1"/>
      <c r="EGR323" s="1"/>
      <c r="EGS323" s="1"/>
      <c r="EGT323" s="1"/>
      <c r="EGU323" s="1"/>
      <c r="EGV323" s="1"/>
      <c r="EGW323" s="1"/>
      <c r="EGX323" s="1"/>
      <c r="EGY323" s="1"/>
      <c r="EGZ323" s="1"/>
      <c r="EHA323" s="1"/>
      <c r="EHB323" s="1"/>
      <c r="EHC323" s="1"/>
      <c r="EHD323" s="1"/>
      <c r="EHE323" s="1"/>
      <c r="EHF323" s="1"/>
      <c r="EHG323" s="1"/>
      <c r="EHH323" s="1"/>
      <c r="EHI323" s="1"/>
      <c r="EHJ323" s="1"/>
      <c r="EHK323" s="1"/>
      <c r="EHL323" s="1"/>
      <c r="EHM323" s="1"/>
      <c r="EHN323" s="1"/>
      <c r="EHO323" s="1"/>
      <c r="EHP323" s="1"/>
      <c r="EHQ323" s="1"/>
      <c r="EHR323" s="1"/>
      <c r="EHS323" s="1"/>
      <c r="EHT323" s="1"/>
      <c r="EHU323" s="1"/>
      <c r="EHV323" s="1"/>
      <c r="EHW323" s="1"/>
      <c r="EHX323" s="1"/>
      <c r="EHY323" s="1"/>
      <c r="EHZ323" s="1"/>
      <c r="EIA323" s="1"/>
      <c r="EIB323" s="1"/>
      <c r="EIC323" s="1"/>
      <c r="EID323" s="1"/>
      <c r="EIE323" s="1"/>
      <c r="EIF323" s="1"/>
      <c r="EIG323" s="1"/>
      <c r="EIH323" s="1"/>
      <c r="EII323" s="1"/>
      <c r="EIJ323" s="1"/>
      <c r="EIK323" s="1"/>
      <c r="EIL323" s="1"/>
      <c r="EIM323" s="1"/>
      <c r="EIN323" s="1"/>
      <c r="EIO323" s="1"/>
      <c r="EIP323" s="1"/>
      <c r="EIQ323" s="1"/>
      <c r="EIR323" s="1"/>
      <c r="EIS323" s="1"/>
      <c r="EIT323" s="1"/>
      <c r="EIU323" s="1"/>
      <c r="EIV323" s="1"/>
      <c r="EIW323" s="1"/>
      <c r="EIX323" s="1"/>
      <c r="EIY323" s="1"/>
      <c r="EIZ323" s="1"/>
      <c r="EJA323" s="1"/>
      <c r="EJB323" s="1"/>
      <c r="EJC323" s="1"/>
      <c r="EJD323" s="1"/>
      <c r="EJE323" s="1"/>
      <c r="EJF323" s="1"/>
      <c r="EJG323" s="1"/>
      <c r="EJH323" s="1"/>
      <c r="EJI323" s="1"/>
      <c r="EJJ323" s="1"/>
      <c r="EJK323" s="1"/>
      <c r="EJL323" s="1"/>
      <c r="EJM323" s="1"/>
      <c r="EJN323" s="1"/>
      <c r="EJO323" s="1"/>
      <c r="EJP323" s="1"/>
      <c r="EJQ323" s="1"/>
      <c r="EJR323" s="1"/>
      <c r="EJS323" s="1"/>
      <c r="EJT323" s="1"/>
      <c r="EJU323" s="1"/>
      <c r="EJV323" s="1"/>
      <c r="EJW323" s="1"/>
      <c r="EJX323" s="1"/>
      <c r="EJY323" s="1"/>
      <c r="EJZ323" s="1"/>
      <c r="EKA323" s="1"/>
      <c r="EKB323" s="1"/>
      <c r="EKC323" s="1"/>
      <c r="EKD323" s="1"/>
      <c r="EKE323" s="1"/>
      <c r="EKF323" s="1"/>
      <c r="EKG323" s="1"/>
      <c r="EKH323" s="1"/>
      <c r="EKI323" s="1"/>
      <c r="EKJ323" s="1"/>
      <c r="EKK323" s="1"/>
      <c r="EKL323" s="1"/>
      <c r="EKM323" s="1"/>
      <c r="EKN323" s="1"/>
      <c r="EKO323" s="1"/>
      <c r="EKP323" s="1"/>
      <c r="EKQ323" s="1"/>
      <c r="EKR323" s="1"/>
      <c r="EKS323" s="1"/>
      <c r="EKT323" s="1"/>
      <c r="EKU323" s="1"/>
      <c r="EKV323" s="1"/>
      <c r="EKW323" s="1"/>
      <c r="EKX323" s="1"/>
      <c r="EKY323" s="1"/>
      <c r="EKZ323" s="1"/>
      <c r="ELA323" s="1"/>
      <c r="ELB323" s="1"/>
      <c r="ELC323" s="1"/>
      <c r="ELD323" s="1"/>
      <c r="ELE323" s="1"/>
      <c r="ELF323" s="1"/>
      <c r="ELG323" s="1"/>
      <c r="ELH323" s="1"/>
      <c r="ELI323" s="1"/>
      <c r="ELJ323" s="1"/>
      <c r="ELK323" s="1"/>
      <c r="ELL323" s="1"/>
      <c r="ELM323" s="1"/>
      <c r="ELN323" s="1"/>
      <c r="ELO323" s="1"/>
      <c r="ELP323" s="1"/>
      <c r="ELQ323" s="1"/>
      <c r="ELR323" s="1"/>
      <c r="ELS323" s="1"/>
      <c r="ELT323" s="1"/>
      <c r="ELU323" s="1"/>
      <c r="ELV323" s="1"/>
      <c r="ELW323" s="1"/>
      <c r="ELX323" s="1"/>
      <c r="ELY323" s="1"/>
      <c r="ELZ323" s="1"/>
      <c r="EMA323" s="1"/>
      <c r="EMB323" s="1"/>
      <c r="EMC323" s="1"/>
      <c r="EMD323" s="1"/>
      <c r="EME323" s="1"/>
      <c r="EMF323" s="1"/>
      <c r="EMG323" s="1"/>
      <c r="EMH323" s="1"/>
      <c r="EMI323" s="1"/>
      <c r="EMJ323" s="1"/>
      <c r="EMK323" s="1"/>
      <c r="EML323" s="1"/>
      <c r="EMM323" s="1"/>
      <c r="EMN323" s="1"/>
      <c r="EMO323" s="1"/>
      <c r="EMP323" s="1"/>
      <c r="EMQ323" s="1"/>
      <c r="EMR323" s="1"/>
      <c r="EMS323" s="1"/>
      <c r="EMT323" s="1"/>
      <c r="EMU323" s="1"/>
      <c r="EMV323" s="1"/>
      <c r="EMW323" s="1"/>
      <c r="EMX323" s="1"/>
      <c r="EMY323" s="1"/>
      <c r="EMZ323" s="1"/>
      <c r="ENA323" s="1"/>
      <c r="ENB323" s="1"/>
      <c r="ENC323" s="1"/>
      <c r="END323" s="1"/>
      <c r="ENE323" s="1"/>
      <c r="ENF323" s="1"/>
      <c r="ENG323" s="1"/>
      <c r="ENH323" s="1"/>
      <c r="ENI323" s="1"/>
      <c r="ENJ323" s="1"/>
      <c r="ENK323" s="1"/>
      <c r="ENL323" s="1"/>
      <c r="ENM323" s="1"/>
      <c r="ENN323" s="1"/>
      <c r="ENO323" s="1"/>
      <c r="ENP323" s="1"/>
      <c r="ENQ323" s="1"/>
      <c r="ENR323" s="1"/>
      <c r="ENS323" s="1"/>
      <c r="ENT323" s="1"/>
      <c r="ENU323" s="1"/>
      <c r="ENV323" s="1"/>
      <c r="ENW323" s="1"/>
      <c r="ENX323" s="1"/>
      <c r="ENY323" s="1"/>
      <c r="ENZ323" s="1"/>
      <c r="EOA323" s="1"/>
      <c r="EOB323" s="1"/>
      <c r="EOC323" s="1"/>
      <c r="EOD323" s="1"/>
      <c r="EOE323" s="1"/>
      <c r="EOF323" s="1"/>
      <c r="EOG323" s="1"/>
      <c r="EOH323" s="1"/>
      <c r="EOI323" s="1"/>
      <c r="EOJ323" s="1"/>
      <c r="EOK323" s="1"/>
      <c r="EOL323" s="1"/>
      <c r="EOM323" s="1"/>
      <c r="EON323" s="1"/>
      <c r="EOO323" s="1"/>
      <c r="EOP323" s="1"/>
      <c r="EOQ323" s="1"/>
      <c r="EOR323" s="1"/>
      <c r="EOS323" s="1"/>
      <c r="EOT323" s="1"/>
      <c r="EOU323" s="1"/>
      <c r="EOV323" s="1"/>
      <c r="EOW323" s="1"/>
      <c r="EOX323" s="1"/>
      <c r="EOY323" s="1"/>
      <c r="EOZ323" s="1"/>
      <c r="EPA323" s="1"/>
      <c r="EPB323" s="1"/>
      <c r="EPC323" s="1"/>
      <c r="EPD323" s="1"/>
      <c r="EPE323" s="1"/>
      <c r="EPF323" s="1"/>
      <c r="EPG323" s="1"/>
      <c r="EPH323" s="1"/>
      <c r="EPI323" s="1"/>
      <c r="EPJ323" s="1"/>
      <c r="EPK323" s="1"/>
      <c r="EPL323" s="1"/>
      <c r="EPM323" s="1"/>
      <c r="EPN323" s="1"/>
      <c r="EPO323" s="1"/>
      <c r="EPP323" s="1"/>
      <c r="EPQ323" s="1"/>
      <c r="EPR323" s="1"/>
      <c r="EPS323" s="1"/>
      <c r="EPT323" s="1"/>
      <c r="EPU323" s="1"/>
      <c r="EPV323" s="1"/>
      <c r="EPW323" s="1"/>
      <c r="EPX323" s="1"/>
      <c r="EPY323" s="1"/>
      <c r="EPZ323" s="1"/>
      <c r="EQA323" s="1"/>
      <c r="EQB323" s="1"/>
      <c r="EQC323" s="1"/>
      <c r="EQD323" s="1"/>
      <c r="EQE323" s="1"/>
      <c r="EQF323" s="1"/>
      <c r="EQG323" s="1"/>
      <c r="EQH323" s="1"/>
      <c r="EQI323" s="1"/>
      <c r="EQJ323" s="1"/>
      <c r="EQK323" s="1"/>
      <c r="EQL323" s="1"/>
      <c r="EQM323" s="1"/>
      <c r="EQN323" s="1"/>
      <c r="EQO323" s="1"/>
      <c r="EQP323" s="1"/>
      <c r="EQQ323" s="1"/>
      <c r="EQR323" s="1"/>
      <c r="EQS323" s="1"/>
      <c r="EQT323" s="1"/>
      <c r="EQU323" s="1"/>
      <c r="EQV323" s="1"/>
      <c r="EQW323" s="1"/>
      <c r="EQX323" s="1"/>
      <c r="EQY323" s="1"/>
      <c r="EQZ323" s="1"/>
      <c r="ERA323" s="1"/>
      <c r="ERB323" s="1"/>
      <c r="ERC323" s="1"/>
      <c r="ERD323" s="1"/>
      <c r="ERE323" s="1"/>
      <c r="ERF323" s="1"/>
      <c r="ERG323" s="1"/>
      <c r="ERH323" s="1"/>
      <c r="ERI323" s="1"/>
      <c r="ERJ323" s="1"/>
      <c r="ERK323" s="1"/>
      <c r="ERL323" s="1"/>
      <c r="ERM323" s="1"/>
      <c r="ERN323" s="1"/>
      <c r="ERO323" s="1"/>
      <c r="ERP323" s="1"/>
      <c r="ERQ323" s="1"/>
      <c r="ERR323" s="1"/>
      <c r="ERS323" s="1"/>
      <c r="ERT323" s="1"/>
      <c r="ERU323" s="1"/>
      <c r="ERV323" s="1"/>
      <c r="ERW323" s="1"/>
      <c r="ERX323" s="1"/>
      <c r="ERY323" s="1"/>
      <c r="ERZ323" s="1"/>
      <c r="ESA323" s="1"/>
      <c r="ESB323" s="1"/>
      <c r="ESC323" s="1"/>
      <c r="ESD323" s="1"/>
      <c r="ESE323" s="1"/>
      <c r="ESF323" s="1"/>
      <c r="ESG323" s="1"/>
      <c r="ESH323" s="1"/>
      <c r="ESI323" s="1"/>
      <c r="ESJ323" s="1"/>
      <c r="ESK323" s="1"/>
      <c r="ESL323" s="1"/>
      <c r="ESM323" s="1"/>
      <c r="ESN323" s="1"/>
      <c r="ESO323" s="1"/>
      <c r="ESP323" s="1"/>
      <c r="ESQ323" s="1"/>
      <c r="ESR323" s="1"/>
      <c r="ESS323" s="1"/>
      <c r="EST323" s="1"/>
      <c r="ESU323" s="1"/>
      <c r="ESV323" s="1"/>
      <c r="ESW323" s="1"/>
      <c r="ESX323" s="1"/>
      <c r="ESY323" s="1"/>
      <c r="ESZ323" s="1"/>
      <c r="ETA323" s="1"/>
      <c r="ETB323" s="1"/>
      <c r="ETC323" s="1"/>
      <c r="ETD323" s="1"/>
      <c r="ETE323" s="1"/>
      <c r="ETF323" s="1"/>
      <c r="ETG323" s="1"/>
      <c r="ETH323" s="1"/>
      <c r="ETI323" s="1"/>
      <c r="ETJ323" s="1"/>
      <c r="ETK323" s="1"/>
      <c r="ETL323" s="1"/>
      <c r="ETM323" s="1"/>
      <c r="ETN323" s="1"/>
      <c r="ETO323" s="1"/>
      <c r="ETP323" s="1"/>
      <c r="ETQ323" s="1"/>
      <c r="ETR323" s="1"/>
      <c r="ETS323" s="1"/>
      <c r="ETT323" s="1"/>
      <c r="ETU323" s="1"/>
      <c r="ETV323" s="1"/>
      <c r="ETW323" s="1"/>
      <c r="ETX323" s="1"/>
      <c r="ETY323" s="1"/>
      <c r="ETZ323" s="1"/>
      <c r="EUA323" s="1"/>
      <c r="EUB323" s="1"/>
      <c r="EUC323" s="1"/>
      <c r="EUD323" s="1"/>
      <c r="EUE323" s="1"/>
      <c r="EUF323" s="1"/>
      <c r="EUG323" s="1"/>
      <c r="EUH323" s="1"/>
      <c r="EUI323" s="1"/>
      <c r="EUJ323" s="1"/>
      <c r="EUK323" s="1"/>
      <c r="EUL323" s="1"/>
      <c r="EUM323" s="1"/>
      <c r="EUN323" s="1"/>
      <c r="EUO323" s="1"/>
      <c r="EUP323" s="1"/>
      <c r="EUQ323" s="1"/>
      <c r="EUR323" s="1"/>
      <c r="EUS323" s="1"/>
      <c r="EUT323" s="1"/>
      <c r="EUU323" s="1"/>
      <c r="EUV323" s="1"/>
      <c r="EUW323" s="1"/>
      <c r="EUX323" s="1"/>
      <c r="EUY323" s="1"/>
      <c r="EUZ323" s="1"/>
      <c r="EVA323" s="1"/>
      <c r="EVB323" s="1"/>
      <c r="EVC323" s="1"/>
      <c r="EVD323" s="1"/>
      <c r="EVE323" s="1"/>
      <c r="EVF323" s="1"/>
      <c r="EVG323" s="1"/>
      <c r="EVH323" s="1"/>
      <c r="EVI323" s="1"/>
      <c r="EVJ323" s="1"/>
      <c r="EVK323" s="1"/>
      <c r="EVL323" s="1"/>
      <c r="EVM323" s="1"/>
      <c r="EVN323" s="1"/>
      <c r="EVO323" s="1"/>
      <c r="EVP323" s="1"/>
      <c r="EVQ323" s="1"/>
      <c r="EVR323" s="1"/>
      <c r="EVS323" s="1"/>
      <c r="EVT323" s="1"/>
      <c r="EVU323" s="1"/>
      <c r="EVV323" s="1"/>
      <c r="EVW323" s="1"/>
      <c r="EVX323" s="1"/>
      <c r="EVY323" s="1"/>
      <c r="EVZ323" s="1"/>
      <c r="EWA323" s="1"/>
      <c r="EWB323" s="1"/>
      <c r="EWC323" s="1"/>
      <c r="EWD323" s="1"/>
      <c r="EWE323" s="1"/>
      <c r="EWF323" s="1"/>
      <c r="EWG323" s="1"/>
      <c r="EWH323" s="1"/>
      <c r="EWI323" s="1"/>
      <c r="EWJ323" s="1"/>
      <c r="EWK323" s="1"/>
      <c r="EWL323" s="1"/>
      <c r="EWM323" s="1"/>
      <c r="EWN323" s="1"/>
      <c r="EWO323" s="1"/>
      <c r="EWP323" s="1"/>
      <c r="EWQ323" s="1"/>
      <c r="EWR323" s="1"/>
      <c r="EWS323" s="1"/>
      <c r="EWT323" s="1"/>
      <c r="EWU323" s="1"/>
      <c r="EWV323" s="1"/>
      <c r="EWW323" s="1"/>
      <c r="EWX323" s="1"/>
      <c r="EWY323" s="1"/>
      <c r="EWZ323" s="1"/>
      <c r="EXA323" s="1"/>
      <c r="EXB323" s="1"/>
      <c r="EXC323" s="1"/>
      <c r="EXD323" s="1"/>
      <c r="EXE323" s="1"/>
      <c r="EXF323" s="1"/>
      <c r="EXG323" s="1"/>
      <c r="EXH323" s="1"/>
      <c r="EXI323" s="1"/>
      <c r="EXJ323" s="1"/>
      <c r="EXK323" s="1"/>
      <c r="EXL323" s="1"/>
      <c r="EXM323" s="1"/>
      <c r="EXN323" s="1"/>
      <c r="EXO323" s="1"/>
      <c r="EXP323" s="1"/>
      <c r="EXQ323" s="1"/>
      <c r="EXR323" s="1"/>
      <c r="EXS323" s="1"/>
      <c r="EXT323" s="1"/>
      <c r="EXU323" s="1"/>
      <c r="EXV323" s="1"/>
      <c r="EXW323" s="1"/>
      <c r="EXX323" s="1"/>
      <c r="EXY323" s="1"/>
      <c r="EXZ323" s="1"/>
      <c r="EYA323" s="1"/>
      <c r="EYB323" s="1"/>
      <c r="EYC323" s="1"/>
      <c r="EYD323" s="1"/>
      <c r="EYE323" s="1"/>
      <c r="EYF323" s="1"/>
      <c r="EYG323" s="1"/>
      <c r="EYH323" s="1"/>
      <c r="EYI323" s="1"/>
      <c r="EYJ323" s="1"/>
      <c r="EYK323" s="1"/>
      <c r="EYL323" s="1"/>
      <c r="EYM323" s="1"/>
      <c r="EYN323" s="1"/>
      <c r="EYO323" s="1"/>
      <c r="EYP323" s="1"/>
      <c r="EYQ323" s="1"/>
      <c r="EYR323" s="1"/>
      <c r="EYS323" s="1"/>
      <c r="EYT323" s="1"/>
      <c r="EYU323" s="1"/>
      <c r="EYV323" s="1"/>
      <c r="EYW323" s="1"/>
      <c r="EYX323" s="1"/>
      <c r="EYY323" s="1"/>
      <c r="EYZ323" s="1"/>
      <c r="EZA323" s="1"/>
      <c r="EZB323" s="1"/>
      <c r="EZC323" s="1"/>
      <c r="EZD323" s="1"/>
      <c r="EZE323" s="1"/>
      <c r="EZF323" s="1"/>
      <c r="EZG323" s="1"/>
      <c r="EZH323" s="1"/>
      <c r="EZI323" s="1"/>
      <c r="EZJ323" s="1"/>
      <c r="EZK323" s="1"/>
      <c r="EZL323" s="1"/>
      <c r="EZM323" s="1"/>
      <c r="EZN323" s="1"/>
      <c r="EZO323" s="1"/>
      <c r="EZP323" s="1"/>
      <c r="EZQ323" s="1"/>
      <c r="EZR323" s="1"/>
      <c r="EZS323" s="1"/>
      <c r="EZT323" s="1"/>
      <c r="EZU323" s="1"/>
      <c r="EZV323" s="1"/>
      <c r="EZW323" s="1"/>
      <c r="EZX323" s="1"/>
      <c r="EZY323" s="1"/>
      <c r="EZZ323" s="1"/>
      <c r="FAA323" s="1"/>
      <c r="FAB323" s="1"/>
      <c r="FAC323" s="1"/>
      <c r="FAD323" s="1"/>
      <c r="FAE323" s="1"/>
      <c r="FAF323" s="1"/>
      <c r="FAG323" s="1"/>
      <c r="FAH323" s="1"/>
      <c r="FAI323" s="1"/>
      <c r="FAJ323" s="1"/>
      <c r="FAK323" s="1"/>
      <c r="FAL323" s="1"/>
      <c r="FAM323" s="1"/>
      <c r="FAN323" s="1"/>
      <c r="FAO323" s="1"/>
      <c r="FAP323" s="1"/>
      <c r="FAQ323" s="1"/>
      <c r="FAR323" s="1"/>
      <c r="FAS323" s="1"/>
      <c r="FAT323" s="1"/>
      <c r="FAU323" s="1"/>
      <c r="FAV323" s="1"/>
      <c r="FAW323" s="1"/>
      <c r="FAX323" s="1"/>
      <c r="FAY323" s="1"/>
      <c r="FAZ323" s="1"/>
      <c r="FBA323" s="1"/>
      <c r="FBB323" s="1"/>
      <c r="FBC323" s="1"/>
      <c r="FBD323" s="1"/>
      <c r="FBE323" s="1"/>
      <c r="FBF323" s="1"/>
      <c r="FBG323" s="1"/>
      <c r="FBH323" s="1"/>
      <c r="FBI323" s="1"/>
      <c r="FBJ323" s="1"/>
      <c r="FBK323" s="1"/>
      <c r="FBL323" s="1"/>
      <c r="FBM323" s="1"/>
      <c r="FBN323" s="1"/>
      <c r="FBO323" s="1"/>
      <c r="FBP323" s="1"/>
      <c r="FBQ323" s="1"/>
      <c r="FBR323" s="1"/>
      <c r="FBS323" s="1"/>
      <c r="FBT323" s="1"/>
      <c r="FBU323" s="1"/>
      <c r="FBV323" s="1"/>
      <c r="FBW323" s="1"/>
      <c r="FBX323" s="1"/>
      <c r="FBY323" s="1"/>
      <c r="FBZ323" s="1"/>
      <c r="FCA323" s="1"/>
      <c r="FCB323" s="1"/>
      <c r="FCC323" s="1"/>
      <c r="FCD323" s="1"/>
      <c r="FCE323" s="1"/>
      <c r="FCF323" s="1"/>
      <c r="FCG323" s="1"/>
      <c r="FCH323" s="1"/>
      <c r="FCI323" s="1"/>
      <c r="FCJ323" s="1"/>
      <c r="FCK323" s="1"/>
      <c r="FCL323" s="1"/>
      <c r="FCM323" s="1"/>
      <c r="FCN323" s="1"/>
      <c r="FCO323" s="1"/>
      <c r="FCP323" s="1"/>
      <c r="FCQ323" s="1"/>
      <c r="FCR323" s="1"/>
      <c r="FCS323" s="1"/>
      <c r="FCT323" s="1"/>
      <c r="FCU323" s="1"/>
      <c r="FCV323" s="1"/>
      <c r="FCW323" s="1"/>
      <c r="FCX323" s="1"/>
      <c r="FCY323" s="1"/>
      <c r="FCZ323" s="1"/>
      <c r="FDA323" s="1"/>
      <c r="FDB323" s="1"/>
      <c r="FDC323" s="1"/>
      <c r="FDD323" s="1"/>
      <c r="FDE323" s="1"/>
      <c r="FDF323" s="1"/>
      <c r="FDG323" s="1"/>
      <c r="FDH323" s="1"/>
      <c r="FDI323" s="1"/>
      <c r="FDJ323" s="1"/>
      <c r="FDK323" s="1"/>
      <c r="FDL323" s="1"/>
      <c r="FDM323" s="1"/>
      <c r="FDN323" s="1"/>
      <c r="FDO323" s="1"/>
      <c r="FDP323" s="1"/>
      <c r="FDQ323" s="1"/>
      <c r="FDR323" s="1"/>
      <c r="FDS323" s="1"/>
      <c r="FDT323" s="1"/>
      <c r="FDU323" s="1"/>
      <c r="FDV323" s="1"/>
      <c r="FDW323" s="1"/>
      <c r="FDX323" s="1"/>
      <c r="FDY323" s="1"/>
      <c r="FDZ323" s="1"/>
      <c r="FEA323" s="1"/>
      <c r="FEB323" s="1"/>
      <c r="FEC323" s="1"/>
      <c r="FED323" s="1"/>
      <c r="FEE323" s="1"/>
      <c r="FEF323" s="1"/>
      <c r="FEG323" s="1"/>
      <c r="FEH323" s="1"/>
      <c r="FEI323" s="1"/>
      <c r="FEJ323" s="1"/>
      <c r="FEK323" s="1"/>
      <c r="FEL323" s="1"/>
      <c r="FEM323" s="1"/>
      <c r="FEN323" s="1"/>
      <c r="FEO323" s="1"/>
      <c r="FEP323" s="1"/>
      <c r="FEQ323" s="1"/>
      <c r="FER323" s="1"/>
      <c r="FES323" s="1"/>
      <c r="FET323" s="1"/>
      <c r="FEU323" s="1"/>
      <c r="FEV323" s="1"/>
      <c r="FEW323" s="1"/>
      <c r="FEX323" s="1"/>
      <c r="FEY323" s="1"/>
      <c r="FEZ323" s="1"/>
      <c r="FFA323" s="1"/>
      <c r="FFB323" s="1"/>
      <c r="FFC323" s="1"/>
      <c r="FFD323" s="1"/>
      <c r="FFE323" s="1"/>
      <c r="FFF323" s="1"/>
      <c r="FFG323" s="1"/>
      <c r="FFH323" s="1"/>
      <c r="FFI323" s="1"/>
      <c r="FFJ323" s="1"/>
      <c r="FFK323" s="1"/>
      <c r="FFL323" s="1"/>
      <c r="FFM323" s="1"/>
      <c r="FFN323" s="1"/>
      <c r="FFO323" s="1"/>
      <c r="FFP323" s="1"/>
      <c r="FFQ323" s="1"/>
      <c r="FFR323" s="1"/>
      <c r="FFS323" s="1"/>
      <c r="FFT323" s="1"/>
      <c r="FFU323" s="1"/>
      <c r="FFV323" s="1"/>
      <c r="FFW323" s="1"/>
      <c r="FFX323" s="1"/>
      <c r="FFY323" s="1"/>
      <c r="FFZ323" s="1"/>
      <c r="FGA323" s="1"/>
      <c r="FGB323" s="1"/>
      <c r="FGC323" s="1"/>
      <c r="FGD323" s="1"/>
      <c r="FGE323" s="1"/>
      <c r="FGF323" s="1"/>
      <c r="FGG323" s="1"/>
      <c r="FGH323" s="1"/>
      <c r="FGI323" s="1"/>
      <c r="FGJ323" s="1"/>
      <c r="FGK323" s="1"/>
      <c r="FGL323" s="1"/>
      <c r="FGM323" s="1"/>
      <c r="FGN323" s="1"/>
      <c r="FGO323" s="1"/>
      <c r="FGP323" s="1"/>
      <c r="FGQ323" s="1"/>
      <c r="FGR323" s="1"/>
      <c r="FGS323" s="1"/>
      <c r="FGT323" s="1"/>
      <c r="FGU323" s="1"/>
      <c r="FGV323" s="1"/>
      <c r="FGW323" s="1"/>
      <c r="FGX323" s="1"/>
      <c r="FGY323" s="1"/>
      <c r="FGZ323" s="1"/>
      <c r="FHA323" s="1"/>
      <c r="FHB323" s="1"/>
      <c r="FHC323" s="1"/>
      <c r="FHD323" s="1"/>
      <c r="FHE323" s="1"/>
      <c r="FHF323" s="1"/>
      <c r="FHG323" s="1"/>
      <c r="FHH323" s="1"/>
      <c r="FHI323" s="1"/>
      <c r="FHJ323" s="1"/>
      <c r="FHK323" s="1"/>
      <c r="FHL323" s="1"/>
      <c r="FHM323" s="1"/>
      <c r="FHN323" s="1"/>
      <c r="FHO323" s="1"/>
      <c r="FHP323" s="1"/>
      <c r="FHQ323" s="1"/>
      <c r="FHR323" s="1"/>
      <c r="FHS323" s="1"/>
      <c r="FHT323" s="1"/>
      <c r="FHU323" s="1"/>
      <c r="FHV323" s="1"/>
      <c r="FHW323" s="1"/>
      <c r="FHX323" s="1"/>
      <c r="FHY323" s="1"/>
      <c r="FHZ323" s="1"/>
      <c r="FIA323" s="1"/>
      <c r="FIB323" s="1"/>
      <c r="FIC323" s="1"/>
      <c r="FID323" s="1"/>
      <c r="FIE323" s="1"/>
      <c r="FIF323" s="1"/>
      <c r="FIG323" s="1"/>
      <c r="FIH323" s="1"/>
      <c r="FII323" s="1"/>
      <c r="FIJ323" s="1"/>
      <c r="FIK323" s="1"/>
      <c r="FIL323" s="1"/>
      <c r="FIM323" s="1"/>
      <c r="FIN323" s="1"/>
      <c r="FIO323" s="1"/>
      <c r="FIP323" s="1"/>
      <c r="FIQ323" s="1"/>
      <c r="FIR323" s="1"/>
      <c r="FIS323" s="1"/>
      <c r="FIT323" s="1"/>
      <c r="FIU323" s="1"/>
      <c r="FIV323" s="1"/>
      <c r="FIW323" s="1"/>
      <c r="FIX323" s="1"/>
      <c r="FIY323" s="1"/>
      <c r="FIZ323" s="1"/>
      <c r="FJA323" s="1"/>
      <c r="FJB323" s="1"/>
      <c r="FJC323" s="1"/>
      <c r="FJD323" s="1"/>
      <c r="FJE323" s="1"/>
      <c r="FJF323" s="1"/>
      <c r="FJG323" s="1"/>
      <c r="FJH323" s="1"/>
      <c r="FJI323" s="1"/>
      <c r="FJJ323" s="1"/>
      <c r="FJK323" s="1"/>
      <c r="FJL323" s="1"/>
      <c r="FJM323" s="1"/>
      <c r="FJN323" s="1"/>
      <c r="FJO323" s="1"/>
      <c r="FJP323" s="1"/>
      <c r="FJQ323" s="1"/>
      <c r="FJR323" s="1"/>
      <c r="FJS323" s="1"/>
      <c r="FJT323" s="1"/>
      <c r="FJU323" s="1"/>
      <c r="FJV323" s="1"/>
      <c r="FJW323" s="1"/>
      <c r="FJX323" s="1"/>
      <c r="FJY323" s="1"/>
      <c r="FJZ323" s="1"/>
      <c r="FKA323" s="1"/>
      <c r="FKB323" s="1"/>
      <c r="FKC323" s="1"/>
      <c r="FKD323" s="1"/>
      <c r="FKE323" s="1"/>
      <c r="FKF323" s="1"/>
      <c r="FKG323" s="1"/>
      <c r="FKH323" s="1"/>
      <c r="FKI323" s="1"/>
      <c r="FKJ323" s="1"/>
      <c r="FKK323" s="1"/>
      <c r="FKL323" s="1"/>
      <c r="FKM323" s="1"/>
      <c r="FKN323" s="1"/>
      <c r="FKO323" s="1"/>
      <c r="FKP323" s="1"/>
      <c r="FKQ323" s="1"/>
      <c r="FKR323" s="1"/>
      <c r="FKS323" s="1"/>
      <c r="FKT323" s="1"/>
      <c r="FKU323" s="1"/>
      <c r="FKV323" s="1"/>
      <c r="FKW323" s="1"/>
      <c r="FKX323" s="1"/>
      <c r="FKY323" s="1"/>
      <c r="FKZ323" s="1"/>
      <c r="FLA323" s="1"/>
      <c r="FLB323" s="1"/>
      <c r="FLC323" s="1"/>
      <c r="FLD323" s="1"/>
      <c r="FLE323" s="1"/>
      <c r="FLF323" s="1"/>
      <c r="FLG323" s="1"/>
      <c r="FLH323" s="1"/>
      <c r="FLI323" s="1"/>
      <c r="FLJ323" s="1"/>
      <c r="FLK323" s="1"/>
      <c r="FLL323" s="1"/>
      <c r="FLM323" s="1"/>
      <c r="FLN323" s="1"/>
      <c r="FLO323" s="1"/>
      <c r="FLP323" s="1"/>
      <c r="FLQ323" s="1"/>
      <c r="FLR323" s="1"/>
      <c r="FLS323" s="1"/>
      <c r="FLT323" s="1"/>
      <c r="FLU323" s="1"/>
      <c r="FLV323" s="1"/>
      <c r="FLW323" s="1"/>
      <c r="FLX323" s="1"/>
      <c r="FLY323" s="1"/>
      <c r="FLZ323" s="1"/>
      <c r="FMA323" s="1"/>
      <c r="FMB323" s="1"/>
      <c r="FMC323" s="1"/>
      <c r="FMD323" s="1"/>
      <c r="FME323" s="1"/>
      <c r="FMF323" s="1"/>
      <c r="FMG323" s="1"/>
      <c r="FMH323" s="1"/>
      <c r="FMI323" s="1"/>
      <c r="FMJ323" s="1"/>
      <c r="FMK323" s="1"/>
      <c r="FML323" s="1"/>
      <c r="FMM323" s="1"/>
      <c r="FMN323" s="1"/>
      <c r="FMO323" s="1"/>
      <c r="FMP323" s="1"/>
      <c r="FMQ323" s="1"/>
      <c r="FMR323" s="1"/>
      <c r="FMS323" s="1"/>
      <c r="FMT323" s="1"/>
      <c r="FMU323" s="1"/>
      <c r="FMV323" s="1"/>
      <c r="FMW323" s="1"/>
      <c r="FMX323" s="1"/>
      <c r="FMY323" s="1"/>
      <c r="FMZ323" s="1"/>
      <c r="FNA323" s="1"/>
      <c r="FNB323" s="1"/>
      <c r="FNC323" s="1"/>
      <c r="FND323" s="1"/>
      <c r="FNE323" s="1"/>
      <c r="FNF323" s="1"/>
      <c r="FNG323" s="1"/>
      <c r="FNH323" s="1"/>
      <c r="FNI323" s="1"/>
      <c r="FNJ323" s="1"/>
      <c r="FNK323" s="1"/>
      <c r="FNL323" s="1"/>
      <c r="FNM323" s="1"/>
      <c r="FNN323" s="1"/>
      <c r="FNO323" s="1"/>
      <c r="FNP323" s="1"/>
      <c r="FNQ323" s="1"/>
      <c r="FNR323" s="1"/>
      <c r="FNS323" s="1"/>
      <c r="FNT323" s="1"/>
      <c r="FNU323" s="1"/>
      <c r="FNV323" s="1"/>
      <c r="FNW323" s="1"/>
      <c r="FNX323" s="1"/>
      <c r="FNY323" s="1"/>
      <c r="FNZ323" s="1"/>
      <c r="FOA323" s="1"/>
      <c r="FOB323" s="1"/>
      <c r="FOC323" s="1"/>
      <c r="FOD323" s="1"/>
      <c r="FOE323" s="1"/>
      <c r="FOF323" s="1"/>
      <c r="FOG323" s="1"/>
      <c r="FOH323" s="1"/>
      <c r="FOI323" s="1"/>
      <c r="FOJ323" s="1"/>
      <c r="FOK323" s="1"/>
      <c r="FOL323" s="1"/>
      <c r="FOM323" s="1"/>
      <c r="FON323" s="1"/>
      <c r="FOO323" s="1"/>
      <c r="FOP323" s="1"/>
      <c r="FOQ323" s="1"/>
      <c r="FOR323" s="1"/>
      <c r="FOS323" s="1"/>
      <c r="FOT323" s="1"/>
      <c r="FOU323" s="1"/>
      <c r="FOV323" s="1"/>
      <c r="FOW323" s="1"/>
      <c r="FOX323" s="1"/>
      <c r="FOY323" s="1"/>
      <c r="FOZ323" s="1"/>
      <c r="FPA323" s="1"/>
      <c r="FPB323" s="1"/>
      <c r="FPC323" s="1"/>
      <c r="FPD323" s="1"/>
      <c r="FPE323" s="1"/>
      <c r="FPF323" s="1"/>
      <c r="FPG323" s="1"/>
      <c r="FPH323" s="1"/>
      <c r="FPI323" s="1"/>
      <c r="FPJ323" s="1"/>
      <c r="FPK323" s="1"/>
      <c r="FPL323" s="1"/>
      <c r="FPM323" s="1"/>
      <c r="FPN323" s="1"/>
      <c r="FPO323" s="1"/>
      <c r="FPP323" s="1"/>
      <c r="FPQ323" s="1"/>
      <c r="FPR323" s="1"/>
      <c r="FPS323" s="1"/>
      <c r="FPT323" s="1"/>
      <c r="FPU323" s="1"/>
      <c r="FPV323" s="1"/>
      <c r="FPW323" s="1"/>
      <c r="FPX323" s="1"/>
      <c r="FPY323" s="1"/>
      <c r="FPZ323" s="1"/>
      <c r="FQA323" s="1"/>
      <c r="FQB323" s="1"/>
      <c r="FQC323" s="1"/>
      <c r="FQD323" s="1"/>
      <c r="FQE323" s="1"/>
      <c r="FQF323" s="1"/>
      <c r="FQG323" s="1"/>
      <c r="FQH323" s="1"/>
      <c r="FQI323" s="1"/>
      <c r="FQJ323" s="1"/>
      <c r="FQK323" s="1"/>
      <c r="FQL323" s="1"/>
      <c r="FQM323" s="1"/>
      <c r="FQN323" s="1"/>
      <c r="FQO323" s="1"/>
      <c r="FQP323" s="1"/>
      <c r="FQQ323" s="1"/>
      <c r="FQR323" s="1"/>
      <c r="FQS323" s="1"/>
      <c r="FQT323" s="1"/>
      <c r="FQU323" s="1"/>
      <c r="FQV323" s="1"/>
      <c r="FQW323" s="1"/>
      <c r="FQX323" s="1"/>
      <c r="FQY323" s="1"/>
      <c r="FQZ323" s="1"/>
      <c r="FRA323" s="1"/>
      <c r="FRB323" s="1"/>
      <c r="FRC323" s="1"/>
      <c r="FRD323" s="1"/>
      <c r="FRE323" s="1"/>
      <c r="FRF323" s="1"/>
      <c r="FRG323" s="1"/>
      <c r="FRH323" s="1"/>
      <c r="FRI323" s="1"/>
      <c r="FRJ323" s="1"/>
      <c r="FRK323" s="1"/>
      <c r="FRL323" s="1"/>
      <c r="FRM323" s="1"/>
      <c r="FRN323" s="1"/>
      <c r="FRO323" s="1"/>
      <c r="FRP323" s="1"/>
      <c r="FRQ323" s="1"/>
      <c r="FRR323" s="1"/>
      <c r="FRS323" s="1"/>
      <c r="FRT323" s="1"/>
      <c r="FRU323" s="1"/>
      <c r="FRV323" s="1"/>
      <c r="FRW323" s="1"/>
      <c r="FRX323" s="1"/>
      <c r="FRY323" s="1"/>
      <c r="FRZ323" s="1"/>
      <c r="FSA323" s="1"/>
      <c r="FSB323" s="1"/>
      <c r="FSC323" s="1"/>
      <c r="FSD323" s="1"/>
      <c r="FSE323" s="1"/>
      <c r="FSF323" s="1"/>
      <c r="FSG323" s="1"/>
      <c r="FSH323" s="1"/>
      <c r="FSI323" s="1"/>
      <c r="FSJ323" s="1"/>
      <c r="FSK323" s="1"/>
      <c r="FSL323" s="1"/>
      <c r="FSM323" s="1"/>
      <c r="FSN323" s="1"/>
      <c r="FSO323" s="1"/>
      <c r="FSP323" s="1"/>
      <c r="FSQ323" s="1"/>
      <c r="FSR323" s="1"/>
      <c r="FSS323" s="1"/>
      <c r="FST323" s="1"/>
      <c r="FSU323" s="1"/>
      <c r="FSV323" s="1"/>
      <c r="FSW323" s="1"/>
      <c r="FSX323" s="1"/>
      <c r="FSY323" s="1"/>
      <c r="FSZ323" s="1"/>
      <c r="FTA323" s="1"/>
      <c r="FTB323" s="1"/>
      <c r="FTC323" s="1"/>
      <c r="FTD323" s="1"/>
      <c r="FTE323" s="1"/>
      <c r="FTF323" s="1"/>
      <c r="FTG323" s="1"/>
      <c r="FTH323" s="1"/>
      <c r="FTI323" s="1"/>
      <c r="FTJ323" s="1"/>
      <c r="FTK323" s="1"/>
      <c r="FTL323" s="1"/>
      <c r="FTM323" s="1"/>
      <c r="FTN323" s="1"/>
      <c r="FTO323" s="1"/>
      <c r="FTP323" s="1"/>
      <c r="FTQ323" s="1"/>
      <c r="FTR323" s="1"/>
      <c r="FTS323" s="1"/>
      <c r="FTT323" s="1"/>
      <c r="FTU323" s="1"/>
      <c r="FTV323" s="1"/>
      <c r="FTW323" s="1"/>
      <c r="FTX323" s="1"/>
      <c r="FTY323" s="1"/>
      <c r="FTZ323" s="1"/>
      <c r="FUA323" s="1"/>
      <c r="FUB323" s="1"/>
      <c r="FUC323" s="1"/>
      <c r="FUD323" s="1"/>
      <c r="FUE323" s="1"/>
      <c r="FUF323" s="1"/>
      <c r="FUG323" s="1"/>
      <c r="FUH323" s="1"/>
      <c r="FUI323" s="1"/>
      <c r="FUJ323" s="1"/>
      <c r="FUK323" s="1"/>
      <c r="FUL323" s="1"/>
      <c r="FUM323" s="1"/>
      <c r="FUN323" s="1"/>
      <c r="FUO323" s="1"/>
      <c r="FUP323" s="1"/>
      <c r="FUQ323" s="1"/>
      <c r="FUR323" s="1"/>
      <c r="FUS323" s="1"/>
      <c r="FUT323" s="1"/>
      <c r="FUU323" s="1"/>
      <c r="FUV323" s="1"/>
      <c r="FUW323" s="1"/>
      <c r="FUX323" s="1"/>
      <c r="FUY323" s="1"/>
      <c r="FUZ323" s="1"/>
      <c r="FVA323" s="1"/>
      <c r="FVB323" s="1"/>
      <c r="FVC323" s="1"/>
      <c r="FVD323" s="1"/>
      <c r="FVE323" s="1"/>
      <c r="FVF323" s="1"/>
      <c r="FVG323" s="1"/>
      <c r="FVH323" s="1"/>
      <c r="FVI323" s="1"/>
      <c r="FVJ323" s="1"/>
      <c r="FVK323" s="1"/>
      <c r="FVL323" s="1"/>
      <c r="FVM323" s="1"/>
      <c r="FVN323" s="1"/>
      <c r="FVO323" s="1"/>
      <c r="FVP323" s="1"/>
      <c r="FVQ323" s="1"/>
      <c r="FVR323" s="1"/>
      <c r="FVS323" s="1"/>
      <c r="FVT323" s="1"/>
      <c r="FVU323" s="1"/>
      <c r="FVV323" s="1"/>
      <c r="FVW323" s="1"/>
      <c r="FVX323" s="1"/>
      <c r="FVY323" s="1"/>
      <c r="FVZ323" s="1"/>
      <c r="FWA323" s="1"/>
      <c r="FWB323" s="1"/>
      <c r="FWC323" s="1"/>
      <c r="FWD323" s="1"/>
      <c r="FWE323" s="1"/>
      <c r="FWF323" s="1"/>
      <c r="FWG323" s="1"/>
      <c r="FWH323" s="1"/>
      <c r="FWI323" s="1"/>
      <c r="FWJ323" s="1"/>
      <c r="FWK323" s="1"/>
      <c r="FWL323" s="1"/>
      <c r="FWM323" s="1"/>
      <c r="FWN323" s="1"/>
      <c r="FWO323" s="1"/>
      <c r="FWP323" s="1"/>
      <c r="FWQ323" s="1"/>
      <c r="FWR323" s="1"/>
      <c r="FWS323" s="1"/>
      <c r="FWT323" s="1"/>
      <c r="FWU323" s="1"/>
      <c r="FWV323" s="1"/>
      <c r="FWW323" s="1"/>
      <c r="FWX323" s="1"/>
      <c r="FWY323" s="1"/>
      <c r="FWZ323" s="1"/>
      <c r="FXA323" s="1"/>
      <c r="FXB323" s="1"/>
      <c r="FXC323" s="1"/>
      <c r="FXD323" s="1"/>
      <c r="FXE323" s="1"/>
      <c r="FXF323" s="1"/>
      <c r="FXG323" s="1"/>
      <c r="FXH323" s="1"/>
      <c r="FXI323" s="1"/>
      <c r="FXJ323" s="1"/>
      <c r="FXK323" s="1"/>
      <c r="FXL323" s="1"/>
      <c r="FXM323" s="1"/>
      <c r="FXN323" s="1"/>
      <c r="FXO323" s="1"/>
      <c r="FXP323" s="1"/>
      <c r="FXQ323" s="1"/>
      <c r="FXR323" s="1"/>
      <c r="FXS323" s="1"/>
      <c r="FXT323" s="1"/>
      <c r="FXU323" s="1"/>
      <c r="FXV323" s="1"/>
      <c r="FXW323" s="1"/>
      <c r="FXX323" s="1"/>
      <c r="FXY323" s="1"/>
      <c r="FXZ323" s="1"/>
      <c r="FYA323" s="1"/>
      <c r="FYB323" s="1"/>
      <c r="FYC323" s="1"/>
      <c r="FYD323" s="1"/>
      <c r="FYE323" s="1"/>
      <c r="FYF323" s="1"/>
      <c r="FYG323" s="1"/>
      <c r="FYH323" s="1"/>
      <c r="FYI323" s="1"/>
      <c r="FYJ323" s="1"/>
      <c r="FYK323" s="1"/>
      <c r="FYL323" s="1"/>
      <c r="FYM323" s="1"/>
      <c r="FYN323" s="1"/>
      <c r="FYO323" s="1"/>
      <c r="FYP323" s="1"/>
      <c r="FYQ323" s="1"/>
      <c r="FYR323" s="1"/>
      <c r="FYS323" s="1"/>
      <c r="FYT323" s="1"/>
      <c r="FYU323" s="1"/>
      <c r="FYV323" s="1"/>
      <c r="FYW323" s="1"/>
      <c r="FYX323" s="1"/>
      <c r="FYY323" s="1"/>
      <c r="FYZ323" s="1"/>
      <c r="FZA323" s="1"/>
      <c r="FZB323" s="1"/>
      <c r="FZC323" s="1"/>
      <c r="FZD323" s="1"/>
      <c r="FZE323" s="1"/>
      <c r="FZF323" s="1"/>
      <c r="FZG323" s="1"/>
      <c r="FZH323" s="1"/>
      <c r="FZI323" s="1"/>
      <c r="FZJ323" s="1"/>
      <c r="FZK323" s="1"/>
      <c r="FZL323" s="1"/>
      <c r="FZM323" s="1"/>
      <c r="FZN323" s="1"/>
      <c r="FZO323" s="1"/>
      <c r="FZP323" s="1"/>
      <c r="FZQ323" s="1"/>
      <c r="FZR323" s="1"/>
      <c r="FZS323" s="1"/>
      <c r="FZT323" s="1"/>
      <c r="FZU323" s="1"/>
      <c r="FZV323" s="1"/>
      <c r="FZW323" s="1"/>
      <c r="FZX323" s="1"/>
      <c r="FZY323" s="1"/>
      <c r="FZZ323" s="1"/>
      <c r="GAA323" s="1"/>
      <c r="GAB323" s="1"/>
      <c r="GAC323" s="1"/>
      <c r="GAD323" s="1"/>
      <c r="GAE323" s="1"/>
      <c r="GAF323" s="1"/>
      <c r="GAG323" s="1"/>
      <c r="GAH323" s="1"/>
      <c r="GAI323" s="1"/>
      <c r="GAJ323" s="1"/>
      <c r="GAK323" s="1"/>
      <c r="GAL323" s="1"/>
      <c r="GAM323" s="1"/>
      <c r="GAN323" s="1"/>
      <c r="GAO323" s="1"/>
      <c r="GAP323" s="1"/>
      <c r="GAQ323" s="1"/>
      <c r="GAR323" s="1"/>
      <c r="GAS323" s="1"/>
      <c r="GAT323" s="1"/>
      <c r="GAU323" s="1"/>
      <c r="GAV323" s="1"/>
      <c r="GAW323" s="1"/>
      <c r="GAX323" s="1"/>
      <c r="GAY323" s="1"/>
      <c r="GAZ323" s="1"/>
      <c r="GBA323" s="1"/>
      <c r="GBB323" s="1"/>
      <c r="GBC323" s="1"/>
      <c r="GBD323" s="1"/>
      <c r="GBE323" s="1"/>
      <c r="GBF323" s="1"/>
      <c r="GBG323" s="1"/>
      <c r="GBH323" s="1"/>
      <c r="GBI323" s="1"/>
      <c r="GBJ323" s="1"/>
      <c r="GBK323" s="1"/>
      <c r="GBL323" s="1"/>
      <c r="GBM323" s="1"/>
      <c r="GBN323" s="1"/>
      <c r="GBO323" s="1"/>
      <c r="GBP323" s="1"/>
      <c r="GBQ323" s="1"/>
      <c r="GBR323" s="1"/>
      <c r="GBS323" s="1"/>
      <c r="GBT323" s="1"/>
      <c r="GBU323" s="1"/>
      <c r="GBV323" s="1"/>
      <c r="GBW323" s="1"/>
      <c r="GBX323" s="1"/>
      <c r="GBY323" s="1"/>
      <c r="GBZ323" s="1"/>
      <c r="GCA323" s="1"/>
      <c r="GCB323" s="1"/>
      <c r="GCC323" s="1"/>
      <c r="GCD323" s="1"/>
      <c r="GCE323" s="1"/>
      <c r="GCF323" s="1"/>
      <c r="GCG323" s="1"/>
      <c r="GCH323" s="1"/>
      <c r="GCI323" s="1"/>
      <c r="GCJ323" s="1"/>
      <c r="GCK323" s="1"/>
      <c r="GCL323" s="1"/>
      <c r="GCM323" s="1"/>
      <c r="GCN323" s="1"/>
      <c r="GCO323" s="1"/>
      <c r="GCP323" s="1"/>
      <c r="GCQ323" s="1"/>
      <c r="GCR323" s="1"/>
      <c r="GCS323" s="1"/>
      <c r="GCT323" s="1"/>
      <c r="GCU323" s="1"/>
      <c r="GCV323" s="1"/>
      <c r="GCW323" s="1"/>
      <c r="GCX323" s="1"/>
      <c r="GCY323" s="1"/>
      <c r="GCZ323" s="1"/>
      <c r="GDA323" s="1"/>
      <c r="GDB323" s="1"/>
      <c r="GDC323" s="1"/>
      <c r="GDD323" s="1"/>
      <c r="GDE323" s="1"/>
      <c r="GDF323" s="1"/>
      <c r="GDG323" s="1"/>
      <c r="GDH323" s="1"/>
      <c r="GDI323" s="1"/>
      <c r="GDJ323" s="1"/>
      <c r="GDK323" s="1"/>
      <c r="GDL323" s="1"/>
      <c r="GDM323" s="1"/>
      <c r="GDN323" s="1"/>
      <c r="GDO323" s="1"/>
      <c r="GDP323" s="1"/>
      <c r="GDQ323" s="1"/>
      <c r="GDR323" s="1"/>
      <c r="GDS323" s="1"/>
      <c r="GDT323" s="1"/>
      <c r="GDU323" s="1"/>
      <c r="GDV323" s="1"/>
      <c r="GDW323" s="1"/>
      <c r="GDX323" s="1"/>
      <c r="GDY323" s="1"/>
      <c r="GDZ323" s="1"/>
      <c r="GEA323" s="1"/>
      <c r="GEB323" s="1"/>
      <c r="GEC323" s="1"/>
      <c r="GED323" s="1"/>
      <c r="GEE323" s="1"/>
      <c r="GEF323" s="1"/>
      <c r="GEG323" s="1"/>
      <c r="GEH323" s="1"/>
      <c r="GEI323" s="1"/>
      <c r="GEJ323" s="1"/>
      <c r="GEK323" s="1"/>
      <c r="GEL323" s="1"/>
      <c r="GEM323" s="1"/>
      <c r="GEN323" s="1"/>
      <c r="GEO323" s="1"/>
      <c r="GEP323" s="1"/>
      <c r="GEQ323" s="1"/>
      <c r="GER323" s="1"/>
      <c r="GES323" s="1"/>
      <c r="GET323" s="1"/>
      <c r="GEU323" s="1"/>
      <c r="GEV323" s="1"/>
      <c r="GEW323" s="1"/>
      <c r="GEX323" s="1"/>
      <c r="GEY323" s="1"/>
      <c r="GEZ323" s="1"/>
      <c r="GFA323" s="1"/>
      <c r="GFB323" s="1"/>
      <c r="GFC323" s="1"/>
      <c r="GFD323" s="1"/>
      <c r="GFE323" s="1"/>
      <c r="GFF323" s="1"/>
      <c r="GFG323" s="1"/>
      <c r="GFH323" s="1"/>
      <c r="GFI323" s="1"/>
      <c r="GFJ323" s="1"/>
      <c r="GFK323" s="1"/>
      <c r="GFL323" s="1"/>
      <c r="GFM323" s="1"/>
      <c r="GFN323" s="1"/>
      <c r="GFO323" s="1"/>
      <c r="GFP323" s="1"/>
      <c r="GFQ323" s="1"/>
      <c r="GFR323" s="1"/>
      <c r="GFS323" s="1"/>
      <c r="GFT323" s="1"/>
      <c r="GFU323" s="1"/>
      <c r="GFV323" s="1"/>
      <c r="GFW323" s="1"/>
      <c r="GFX323" s="1"/>
      <c r="GFY323" s="1"/>
      <c r="GFZ323" s="1"/>
      <c r="GGA323" s="1"/>
      <c r="GGB323" s="1"/>
      <c r="GGC323" s="1"/>
      <c r="GGD323" s="1"/>
      <c r="GGE323" s="1"/>
      <c r="GGF323" s="1"/>
      <c r="GGG323" s="1"/>
      <c r="GGH323" s="1"/>
      <c r="GGI323" s="1"/>
      <c r="GGJ323" s="1"/>
      <c r="GGK323" s="1"/>
      <c r="GGL323" s="1"/>
      <c r="GGM323" s="1"/>
      <c r="GGN323" s="1"/>
      <c r="GGO323" s="1"/>
      <c r="GGP323" s="1"/>
      <c r="GGQ323" s="1"/>
      <c r="GGR323" s="1"/>
      <c r="GGS323" s="1"/>
      <c r="GGT323" s="1"/>
      <c r="GGU323" s="1"/>
      <c r="GGV323" s="1"/>
      <c r="GGW323" s="1"/>
      <c r="GGX323" s="1"/>
      <c r="GGY323" s="1"/>
      <c r="GGZ323" s="1"/>
      <c r="GHA323" s="1"/>
      <c r="GHB323" s="1"/>
      <c r="GHC323" s="1"/>
      <c r="GHD323" s="1"/>
      <c r="GHE323" s="1"/>
      <c r="GHF323" s="1"/>
      <c r="GHG323" s="1"/>
      <c r="GHH323" s="1"/>
      <c r="GHI323" s="1"/>
      <c r="GHJ323" s="1"/>
      <c r="GHK323" s="1"/>
      <c r="GHL323" s="1"/>
      <c r="GHM323" s="1"/>
      <c r="GHN323" s="1"/>
      <c r="GHO323" s="1"/>
      <c r="GHP323" s="1"/>
      <c r="GHQ323" s="1"/>
      <c r="GHR323" s="1"/>
      <c r="GHS323" s="1"/>
      <c r="GHT323" s="1"/>
      <c r="GHU323" s="1"/>
      <c r="GHV323" s="1"/>
      <c r="GHW323" s="1"/>
      <c r="GHX323" s="1"/>
      <c r="GHY323" s="1"/>
      <c r="GHZ323" s="1"/>
      <c r="GIA323" s="1"/>
      <c r="GIB323" s="1"/>
      <c r="GIC323" s="1"/>
      <c r="GID323" s="1"/>
      <c r="GIE323" s="1"/>
      <c r="GIF323" s="1"/>
      <c r="GIG323" s="1"/>
      <c r="GIH323" s="1"/>
      <c r="GII323" s="1"/>
      <c r="GIJ323" s="1"/>
      <c r="GIK323" s="1"/>
      <c r="GIL323" s="1"/>
      <c r="GIM323" s="1"/>
      <c r="GIN323" s="1"/>
      <c r="GIO323" s="1"/>
      <c r="GIP323" s="1"/>
      <c r="GIQ323" s="1"/>
      <c r="GIR323" s="1"/>
      <c r="GIS323" s="1"/>
      <c r="GIT323" s="1"/>
      <c r="GIU323" s="1"/>
      <c r="GIV323" s="1"/>
      <c r="GIW323" s="1"/>
      <c r="GIX323" s="1"/>
      <c r="GIY323" s="1"/>
      <c r="GIZ323" s="1"/>
      <c r="GJA323" s="1"/>
      <c r="GJB323" s="1"/>
      <c r="GJC323" s="1"/>
      <c r="GJD323" s="1"/>
      <c r="GJE323" s="1"/>
      <c r="GJF323" s="1"/>
      <c r="GJG323" s="1"/>
      <c r="GJH323" s="1"/>
      <c r="GJI323" s="1"/>
      <c r="GJJ323" s="1"/>
      <c r="GJK323" s="1"/>
      <c r="GJL323" s="1"/>
      <c r="GJM323" s="1"/>
      <c r="GJN323" s="1"/>
      <c r="GJO323" s="1"/>
      <c r="GJP323" s="1"/>
      <c r="GJQ323" s="1"/>
      <c r="GJR323" s="1"/>
      <c r="GJS323" s="1"/>
      <c r="GJT323" s="1"/>
      <c r="GJU323" s="1"/>
      <c r="GJV323" s="1"/>
      <c r="GJW323" s="1"/>
      <c r="GJX323" s="1"/>
      <c r="GJY323" s="1"/>
      <c r="GJZ323" s="1"/>
      <c r="GKA323" s="1"/>
      <c r="GKB323" s="1"/>
      <c r="GKC323" s="1"/>
      <c r="GKD323" s="1"/>
      <c r="GKE323" s="1"/>
      <c r="GKF323" s="1"/>
      <c r="GKG323" s="1"/>
      <c r="GKH323" s="1"/>
      <c r="GKI323" s="1"/>
      <c r="GKJ323" s="1"/>
      <c r="GKK323" s="1"/>
      <c r="GKL323" s="1"/>
      <c r="GKM323" s="1"/>
      <c r="GKN323" s="1"/>
      <c r="GKO323" s="1"/>
      <c r="GKP323" s="1"/>
      <c r="GKQ323" s="1"/>
      <c r="GKR323" s="1"/>
      <c r="GKS323" s="1"/>
      <c r="GKT323" s="1"/>
      <c r="GKU323" s="1"/>
      <c r="GKV323" s="1"/>
      <c r="GKW323" s="1"/>
      <c r="GKX323" s="1"/>
      <c r="GKY323" s="1"/>
      <c r="GKZ323" s="1"/>
      <c r="GLA323" s="1"/>
      <c r="GLB323" s="1"/>
      <c r="GLC323" s="1"/>
      <c r="GLD323" s="1"/>
      <c r="GLE323" s="1"/>
      <c r="GLF323" s="1"/>
      <c r="GLG323" s="1"/>
      <c r="GLH323" s="1"/>
      <c r="GLI323" s="1"/>
      <c r="GLJ323" s="1"/>
      <c r="GLK323" s="1"/>
      <c r="GLL323" s="1"/>
      <c r="GLM323" s="1"/>
      <c r="GLN323" s="1"/>
      <c r="GLO323" s="1"/>
      <c r="GLP323" s="1"/>
      <c r="GLQ323" s="1"/>
      <c r="GLR323" s="1"/>
      <c r="GLS323" s="1"/>
      <c r="GLT323" s="1"/>
      <c r="GLU323" s="1"/>
      <c r="GLV323" s="1"/>
      <c r="GLW323" s="1"/>
      <c r="GLX323" s="1"/>
      <c r="GLY323" s="1"/>
      <c r="GLZ323" s="1"/>
      <c r="GMA323" s="1"/>
      <c r="GMB323" s="1"/>
      <c r="GMC323" s="1"/>
      <c r="GMD323" s="1"/>
      <c r="GME323" s="1"/>
      <c r="GMF323" s="1"/>
      <c r="GMG323" s="1"/>
      <c r="GMH323" s="1"/>
      <c r="GMI323" s="1"/>
      <c r="GMJ323" s="1"/>
      <c r="GMK323" s="1"/>
      <c r="GML323" s="1"/>
      <c r="GMM323" s="1"/>
      <c r="GMN323" s="1"/>
      <c r="GMO323" s="1"/>
      <c r="GMP323" s="1"/>
      <c r="GMQ323" s="1"/>
      <c r="GMR323" s="1"/>
      <c r="GMS323" s="1"/>
      <c r="GMT323" s="1"/>
      <c r="GMU323" s="1"/>
      <c r="GMV323" s="1"/>
      <c r="GMW323" s="1"/>
      <c r="GMX323" s="1"/>
      <c r="GMY323" s="1"/>
      <c r="GMZ323" s="1"/>
      <c r="GNA323" s="1"/>
      <c r="GNB323" s="1"/>
      <c r="GNC323" s="1"/>
      <c r="GND323" s="1"/>
      <c r="GNE323" s="1"/>
      <c r="GNF323" s="1"/>
      <c r="GNG323" s="1"/>
      <c r="GNH323" s="1"/>
      <c r="GNI323" s="1"/>
      <c r="GNJ323" s="1"/>
      <c r="GNK323" s="1"/>
      <c r="GNL323" s="1"/>
      <c r="GNM323" s="1"/>
      <c r="GNN323" s="1"/>
      <c r="GNO323" s="1"/>
      <c r="GNP323" s="1"/>
      <c r="GNQ323" s="1"/>
      <c r="GNR323" s="1"/>
      <c r="GNS323" s="1"/>
      <c r="GNT323" s="1"/>
      <c r="GNU323" s="1"/>
      <c r="GNV323" s="1"/>
      <c r="GNW323" s="1"/>
      <c r="GNX323" s="1"/>
      <c r="GNY323" s="1"/>
      <c r="GNZ323" s="1"/>
      <c r="GOA323" s="1"/>
      <c r="GOB323" s="1"/>
      <c r="GOC323" s="1"/>
      <c r="GOD323" s="1"/>
      <c r="GOE323" s="1"/>
      <c r="GOF323" s="1"/>
      <c r="GOG323" s="1"/>
      <c r="GOH323" s="1"/>
      <c r="GOI323" s="1"/>
      <c r="GOJ323" s="1"/>
      <c r="GOK323" s="1"/>
      <c r="GOL323" s="1"/>
      <c r="GOM323" s="1"/>
      <c r="GON323" s="1"/>
      <c r="GOO323" s="1"/>
      <c r="GOP323" s="1"/>
      <c r="GOQ323" s="1"/>
      <c r="GOR323" s="1"/>
      <c r="GOS323" s="1"/>
      <c r="GOT323" s="1"/>
      <c r="GOU323" s="1"/>
      <c r="GOV323" s="1"/>
      <c r="GOW323" s="1"/>
      <c r="GOX323" s="1"/>
      <c r="GOY323" s="1"/>
      <c r="GOZ323" s="1"/>
      <c r="GPA323" s="1"/>
      <c r="GPB323" s="1"/>
      <c r="GPC323" s="1"/>
      <c r="GPD323" s="1"/>
      <c r="GPE323" s="1"/>
      <c r="GPF323" s="1"/>
      <c r="GPG323" s="1"/>
      <c r="GPH323" s="1"/>
      <c r="GPI323" s="1"/>
      <c r="GPJ323" s="1"/>
      <c r="GPK323" s="1"/>
      <c r="GPL323" s="1"/>
      <c r="GPM323" s="1"/>
      <c r="GPN323" s="1"/>
      <c r="GPO323" s="1"/>
      <c r="GPP323" s="1"/>
      <c r="GPQ323" s="1"/>
      <c r="GPR323" s="1"/>
      <c r="GPS323" s="1"/>
      <c r="GPT323" s="1"/>
      <c r="GPU323" s="1"/>
      <c r="GPV323" s="1"/>
      <c r="GPW323" s="1"/>
      <c r="GPX323" s="1"/>
      <c r="GPY323" s="1"/>
      <c r="GPZ323" s="1"/>
      <c r="GQA323" s="1"/>
      <c r="GQB323" s="1"/>
      <c r="GQC323" s="1"/>
      <c r="GQD323" s="1"/>
      <c r="GQE323" s="1"/>
      <c r="GQF323" s="1"/>
      <c r="GQG323" s="1"/>
      <c r="GQH323" s="1"/>
      <c r="GQI323" s="1"/>
      <c r="GQJ323" s="1"/>
      <c r="GQK323" s="1"/>
      <c r="GQL323" s="1"/>
      <c r="GQM323" s="1"/>
      <c r="GQN323" s="1"/>
      <c r="GQO323" s="1"/>
      <c r="GQP323" s="1"/>
      <c r="GQQ323" s="1"/>
      <c r="GQR323" s="1"/>
      <c r="GQS323" s="1"/>
      <c r="GQT323" s="1"/>
      <c r="GQU323" s="1"/>
      <c r="GQV323" s="1"/>
      <c r="GQW323" s="1"/>
      <c r="GQX323" s="1"/>
      <c r="GQY323" s="1"/>
      <c r="GQZ323" s="1"/>
      <c r="GRA323" s="1"/>
      <c r="GRB323" s="1"/>
      <c r="GRC323" s="1"/>
      <c r="GRD323" s="1"/>
      <c r="GRE323" s="1"/>
      <c r="GRF323" s="1"/>
      <c r="GRG323" s="1"/>
      <c r="GRH323" s="1"/>
      <c r="GRI323" s="1"/>
      <c r="GRJ323" s="1"/>
      <c r="GRK323" s="1"/>
      <c r="GRL323" s="1"/>
      <c r="GRM323" s="1"/>
      <c r="GRN323" s="1"/>
      <c r="GRO323" s="1"/>
      <c r="GRP323" s="1"/>
      <c r="GRQ323" s="1"/>
      <c r="GRR323" s="1"/>
      <c r="GRS323" s="1"/>
      <c r="GRT323" s="1"/>
      <c r="GRU323" s="1"/>
      <c r="GRV323" s="1"/>
      <c r="GRW323" s="1"/>
      <c r="GRX323" s="1"/>
      <c r="GRY323" s="1"/>
      <c r="GRZ323" s="1"/>
      <c r="GSA323" s="1"/>
      <c r="GSB323" s="1"/>
      <c r="GSC323" s="1"/>
      <c r="GSD323" s="1"/>
      <c r="GSE323" s="1"/>
      <c r="GSF323" s="1"/>
      <c r="GSG323" s="1"/>
      <c r="GSH323" s="1"/>
      <c r="GSI323" s="1"/>
      <c r="GSJ323" s="1"/>
      <c r="GSK323" s="1"/>
      <c r="GSL323" s="1"/>
      <c r="GSM323" s="1"/>
      <c r="GSN323" s="1"/>
      <c r="GSO323" s="1"/>
      <c r="GSP323" s="1"/>
      <c r="GSQ323" s="1"/>
      <c r="GSR323" s="1"/>
      <c r="GSS323" s="1"/>
      <c r="GST323" s="1"/>
      <c r="GSU323" s="1"/>
      <c r="GSV323" s="1"/>
      <c r="GSW323" s="1"/>
      <c r="GSX323" s="1"/>
      <c r="GSY323" s="1"/>
      <c r="GSZ323" s="1"/>
      <c r="GTA323" s="1"/>
      <c r="GTB323" s="1"/>
      <c r="GTC323" s="1"/>
      <c r="GTD323" s="1"/>
      <c r="GTE323" s="1"/>
      <c r="GTF323" s="1"/>
      <c r="GTG323" s="1"/>
      <c r="GTH323" s="1"/>
      <c r="GTI323" s="1"/>
      <c r="GTJ323" s="1"/>
      <c r="GTK323" s="1"/>
      <c r="GTL323" s="1"/>
      <c r="GTM323" s="1"/>
      <c r="GTN323" s="1"/>
      <c r="GTO323" s="1"/>
      <c r="GTP323" s="1"/>
      <c r="GTQ323" s="1"/>
      <c r="GTR323" s="1"/>
      <c r="GTS323" s="1"/>
      <c r="GTT323" s="1"/>
      <c r="GTU323" s="1"/>
      <c r="GTV323" s="1"/>
      <c r="GTW323" s="1"/>
      <c r="GTX323" s="1"/>
      <c r="GTY323" s="1"/>
      <c r="GTZ323" s="1"/>
      <c r="GUA323" s="1"/>
      <c r="GUB323" s="1"/>
      <c r="GUC323" s="1"/>
      <c r="GUD323" s="1"/>
      <c r="GUE323" s="1"/>
      <c r="GUF323" s="1"/>
      <c r="GUG323" s="1"/>
      <c r="GUH323" s="1"/>
      <c r="GUI323" s="1"/>
      <c r="GUJ323" s="1"/>
      <c r="GUK323" s="1"/>
      <c r="GUL323" s="1"/>
      <c r="GUM323" s="1"/>
      <c r="GUN323" s="1"/>
      <c r="GUO323" s="1"/>
      <c r="GUP323" s="1"/>
      <c r="GUQ323" s="1"/>
      <c r="GUR323" s="1"/>
      <c r="GUS323" s="1"/>
      <c r="GUT323" s="1"/>
      <c r="GUU323" s="1"/>
      <c r="GUV323" s="1"/>
      <c r="GUW323" s="1"/>
      <c r="GUX323" s="1"/>
      <c r="GUY323" s="1"/>
      <c r="GUZ323" s="1"/>
      <c r="GVA323" s="1"/>
      <c r="GVB323" s="1"/>
      <c r="GVC323" s="1"/>
      <c r="GVD323" s="1"/>
      <c r="GVE323" s="1"/>
      <c r="GVF323" s="1"/>
      <c r="GVG323" s="1"/>
      <c r="GVH323" s="1"/>
      <c r="GVI323" s="1"/>
      <c r="GVJ323" s="1"/>
      <c r="GVK323" s="1"/>
      <c r="GVL323" s="1"/>
      <c r="GVM323" s="1"/>
      <c r="GVN323" s="1"/>
      <c r="GVO323" s="1"/>
      <c r="GVP323" s="1"/>
      <c r="GVQ323" s="1"/>
      <c r="GVR323" s="1"/>
      <c r="GVS323" s="1"/>
      <c r="GVT323" s="1"/>
      <c r="GVU323" s="1"/>
      <c r="GVV323" s="1"/>
      <c r="GVW323" s="1"/>
      <c r="GVX323" s="1"/>
      <c r="GVY323" s="1"/>
      <c r="GVZ323" s="1"/>
      <c r="GWA323" s="1"/>
      <c r="GWB323" s="1"/>
      <c r="GWC323" s="1"/>
      <c r="GWD323" s="1"/>
      <c r="GWE323" s="1"/>
      <c r="GWF323" s="1"/>
      <c r="GWG323" s="1"/>
      <c r="GWH323" s="1"/>
      <c r="GWI323" s="1"/>
      <c r="GWJ323" s="1"/>
      <c r="GWK323" s="1"/>
      <c r="GWL323" s="1"/>
      <c r="GWM323" s="1"/>
      <c r="GWN323" s="1"/>
      <c r="GWO323" s="1"/>
      <c r="GWP323" s="1"/>
      <c r="GWQ323" s="1"/>
      <c r="GWR323" s="1"/>
      <c r="GWS323" s="1"/>
      <c r="GWT323" s="1"/>
      <c r="GWU323" s="1"/>
      <c r="GWV323" s="1"/>
      <c r="GWW323" s="1"/>
      <c r="GWX323" s="1"/>
      <c r="GWY323" s="1"/>
      <c r="GWZ323" s="1"/>
      <c r="GXA323" s="1"/>
      <c r="GXB323" s="1"/>
      <c r="GXC323" s="1"/>
      <c r="GXD323" s="1"/>
      <c r="GXE323" s="1"/>
      <c r="GXF323" s="1"/>
      <c r="GXG323" s="1"/>
      <c r="GXH323" s="1"/>
      <c r="GXI323" s="1"/>
      <c r="GXJ323" s="1"/>
      <c r="GXK323" s="1"/>
      <c r="GXL323" s="1"/>
      <c r="GXM323" s="1"/>
      <c r="GXN323" s="1"/>
      <c r="GXO323" s="1"/>
      <c r="GXP323" s="1"/>
      <c r="GXQ323" s="1"/>
      <c r="GXR323" s="1"/>
      <c r="GXS323" s="1"/>
      <c r="GXT323" s="1"/>
      <c r="GXU323" s="1"/>
      <c r="GXV323" s="1"/>
      <c r="GXW323" s="1"/>
      <c r="GXX323" s="1"/>
      <c r="GXY323" s="1"/>
      <c r="GXZ323" s="1"/>
      <c r="GYA323" s="1"/>
      <c r="GYB323" s="1"/>
      <c r="GYC323" s="1"/>
      <c r="GYD323" s="1"/>
      <c r="GYE323" s="1"/>
      <c r="GYF323" s="1"/>
      <c r="GYG323" s="1"/>
      <c r="GYH323" s="1"/>
      <c r="GYI323" s="1"/>
      <c r="GYJ323" s="1"/>
      <c r="GYK323" s="1"/>
      <c r="GYL323" s="1"/>
      <c r="GYM323" s="1"/>
      <c r="GYN323" s="1"/>
      <c r="GYO323" s="1"/>
      <c r="GYP323" s="1"/>
      <c r="GYQ323" s="1"/>
      <c r="GYR323" s="1"/>
      <c r="GYS323" s="1"/>
      <c r="GYT323" s="1"/>
      <c r="GYU323" s="1"/>
      <c r="GYV323" s="1"/>
      <c r="GYW323" s="1"/>
      <c r="GYX323" s="1"/>
      <c r="GYY323" s="1"/>
      <c r="GYZ323" s="1"/>
      <c r="GZA323" s="1"/>
      <c r="GZB323" s="1"/>
      <c r="GZC323" s="1"/>
      <c r="GZD323" s="1"/>
      <c r="GZE323" s="1"/>
      <c r="GZF323" s="1"/>
      <c r="GZG323" s="1"/>
      <c r="GZH323" s="1"/>
      <c r="GZI323" s="1"/>
      <c r="GZJ323" s="1"/>
      <c r="GZK323" s="1"/>
      <c r="GZL323" s="1"/>
      <c r="GZM323" s="1"/>
      <c r="GZN323" s="1"/>
      <c r="GZO323" s="1"/>
      <c r="GZP323" s="1"/>
      <c r="GZQ323" s="1"/>
      <c r="GZR323" s="1"/>
      <c r="GZS323" s="1"/>
      <c r="GZT323" s="1"/>
      <c r="GZU323" s="1"/>
      <c r="GZV323" s="1"/>
      <c r="GZW323" s="1"/>
      <c r="GZX323" s="1"/>
      <c r="GZY323" s="1"/>
      <c r="GZZ323" s="1"/>
      <c r="HAA323" s="1"/>
      <c r="HAB323" s="1"/>
      <c r="HAC323" s="1"/>
      <c r="HAD323" s="1"/>
      <c r="HAE323" s="1"/>
      <c r="HAF323" s="1"/>
      <c r="HAG323" s="1"/>
      <c r="HAH323" s="1"/>
      <c r="HAI323" s="1"/>
      <c r="HAJ323" s="1"/>
      <c r="HAK323" s="1"/>
      <c r="HAL323" s="1"/>
      <c r="HAM323" s="1"/>
      <c r="HAN323" s="1"/>
      <c r="HAO323" s="1"/>
      <c r="HAP323" s="1"/>
      <c r="HAQ323" s="1"/>
      <c r="HAR323" s="1"/>
      <c r="HAS323" s="1"/>
      <c r="HAT323" s="1"/>
      <c r="HAU323" s="1"/>
      <c r="HAV323" s="1"/>
      <c r="HAW323" s="1"/>
      <c r="HAX323" s="1"/>
      <c r="HAY323" s="1"/>
      <c r="HAZ323" s="1"/>
      <c r="HBA323" s="1"/>
      <c r="HBB323" s="1"/>
      <c r="HBC323" s="1"/>
      <c r="HBD323" s="1"/>
      <c r="HBE323" s="1"/>
      <c r="HBF323" s="1"/>
      <c r="HBG323" s="1"/>
      <c r="HBH323" s="1"/>
      <c r="HBI323" s="1"/>
      <c r="HBJ323" s="1"/>
      <c r="HBK323" s="1"/>
      <c r="HBL323" s="1"/>
      <c r="HBM323" s="1"/>
      <c r="HBN323" s="1"/>
      <c r="HBO323" s="1"/>
      <c r="HBP323" s="1"/>
      <c r="HBQ323" s="1"/>
      <c r="HBR323" s="1"/>
      <c r="HBS323" s="1"/>
      <c r="HBT323" s="1"/>
      <c r="HBU323" s="1"/>
      <c r="HBV323" s="1"/>
      <c r="HBW323" s="1"/>
      <c r="HBX323" s="1"/>
      <c r="HBY323" s="1"/>
      <c r="HBZ323" s="1"/>
      <c r="HCA323" s="1"/>
      <c r="HCB323" s="1"/>
      <c r="HCC323" s="1"/>
      <c r="HCD323" s="1"/>
      <c r="HCE323" s="1"/>
      <c r="HCF323" s="1"/>
      <c r="HCG323" s="1"/>
      <c r="HCH323" s="1"/>
      <c r="HCI323" s="1"/>
      <c r="HCJ323" s="1"/>
      <c r="HCK323" s="1"/>
      <c r="HCL323" s="1"/>
      <c r="HCM323" s="1"/>
      <c r="HCN323" s="1"/>
      <c r="HCO323" s="1"/>
      <c r="HCP323" s="1"/>
      <c r="HCQ323" s="1"/>
      <c r="HCR323" s="1"/>
      <c r="HCS323" s="1"/>
      <c r="HCT323" s="1"/>
      <c r="HCU323" s="1"/>
      <c r="HCV323" s="1"/>
      <c r="HCW323" s="1"/>
      <c r="HCX323" s="1"/>
      <c r="HCY323" s="1"/>
      <c r="HCZ323" s="1"/>
      <c r="HDA323" s="1"/>
      <c r="HDB323" s="1"/>
      <c r="HDC323" s="1"/>
      <c r="HDD323" s="1"/>
      <c r="HDE323" s="1"/>
      <c r="HDF323" s="1"/>
      <c r="HDG323" s="1"/>
      <c r="HDH323" s="1"/>
      <c r="HDI323" s="1"/>
      <c r="HDJ323" s="1"/>
      <c r="HDK323" s="1"/>
      <c r="HDL323" s="1"/>
      <c r="HDM323" s="1"/>
      <c r="HDN323" s="1"/>
      <c r="HDO323" s="1"/>
      <c r="HDP323" s="1"/>
      <c r="HDQ323" s="1"/>
      <c r="HDR323" s="1"/>
      <c r="HDS323" s="1"/>
      <c r="HDT323" s="1"/>
      <c r="HDU323" s="1"/>
      <c r="HDV323" s="1"/>
      <c r="HDW323" s="1"/>
      <c r="HDX323" s="1"/>
      <c r="HDY323" s="1"/>
      <c r="HDZ323" s="1"/>
      <c r="HEA323" s="1"/>
      <c r="HEB323" s="1"/>
      <c r="HEC323" s="1"/>
      <c r="HED323" s="1"/>
      <c r="HEE323" s="1"/>
      <c r="HEF323" s="1"/>
      <c r="HEG323" s="1"/>
      <c r="HEH323" s="1"/>
      <c r="HEI323" s="1"/>
      <c r="HEJ323" s="1"/>
      <c r="HEK323" s="1"/>
      <c r="HEL323" s="1"/>
      <c r="HEM323" s="1"/>
      <c r="HEN323" s="1"/>
      <c r="HEO323" s="1"/>
      <c r="HEP323" s="1"/>
      <c r="HEQ323" s="1"/>
      <c r="HER323" s="1"/>
      <c r="HES323" s="1"/>
      <c r="HET323" s="1"/>
      <c r="HEU323" s="1"/>
      <c r="HEV323" s="1"/>
      <c r="HEW323" s="1"/>
      <c r="HEX323" s="1"/>
      <c r="HEY323" s="1"/>
      <c r="HEZ323" s="1"/>
      <c r="HFA323" s="1"/>
      <c r="HFB323" s="1"/>
      <c r="HFC323" s="1"/>
      <c r="HFD323" s="1"/>
      <c r="HFE323" s="1"/>
      <c r="HFF323" s="1"/>
      <c r="HFG323" s="1"/>
      <c r="HFH323" s="1"/>
      <c r="HFI323" s="1"/>
      <c r="HFJ323" s="1"/>
      <c r="HFK323" s="1"/>
      <c r="HFL323" s="1"/>
      <c r="HFM323" s="1"/>
      <c r="HFN323" s="1"/>
      <c r="HFO323" s="1"/>
      <c r="HFP323" s="1"/>
      <c r="HFQ323" s="1"/>
      <c r="HFR323" s="1"/>
      <c r="HFS323" s="1"/>
      <c r="HFT323" s="1"/>
      <c r="HFU323" s="1"/>
      <c r="HFV323" s="1"/>
      <c r="HFW323" s="1"/>
      <c r="HFX323" s="1"/>
      <c r="HFY323" s="1"/>
      <c r="HFZ323" s="1"/>
      <c r="HGA323" s="1"/>
      <c r="HGB323" s="1"/>
      <c r="HGC323" s="1"/>
      <c r="HGD323" s="1"/>
      <c r="HGE323" s="1"/>
      <c r="HGF323" s="1"/>
      <c r="HGG323" s="1"/>
      <c r="HGH323" s="1"/>
      <c r="HGI323" s="1"/>
      <c r="HGJ323" s="1"/>
      <c r="HGK323" s="1"/>
      <c r="HGL323" s="1"/>
      <c r="HGM323" s="1"/>
      <c r="HGN323" s="1"/>
      <c r="HGO323" s="1"/>
      <c r="HGP323" s="1"/>
      <c r="HGQ323" s="1"/>
      <c r="HGR323" s="1"/>
      <c r="HGS323" s="1"/>
      <c r="HGT323" s="1"/>
      <c r="HGU323" s="1"/>
      <c r="HGV323" s="1"/>
      <c r="HGW323" s="1"/>
      <c r="HGX323" s="1"/>
      <c r="HGY323" s="1"/>
      <c r="HGZ323" s="1"/>
      <c r="HHA323" s="1"/>
      <c r="HHB323" s="1"/>
      <c r="HHC323" s="1"/>
      <c r="HHD323" s="1"/>
      <c r="HHE323" s="1"/>
      <c r="HHF323" s="1"/>
      <c r="HHG323" s="1"/>
      <c r="HHH323" s="1"/>
      <c r="HHI323" s="1"/>
      <c r="HHJ323" s="1"/>
      <c r="HHK323" s="1"/>
      <c r="HHL323" s="1"/>
      <c r="HHM323" s="1"/>
      <c r="HHN323" s="1"/>
      <c r="HHO323" s="1"/>
      <c r="HHP323" s="1"/>
      <c r="HHQ323" s="1"/>
      <c r="HHR323" s="1"/>
      <c r="HHS323" s="1"/>
      <c r="HHT323" s="1"/>
      <c r="HHU323" s="1"/>
      <c r="HHV323" s="1"/>
      <c r="HHW323" s="1"/>
      <c r="HHX323" s="1"/>
      <c r="HHY323" s="1"/>
      <c r="HHZ323" s="1"/>
      <c r="HIA323" s="1"/>
      <c r="HIB323" s="1"/>
      <c r="HIC323" s="1"/>
      <c r="HID323" s="1"/>
      <c r="HIE323" s="1"/>
      <c r="HIF323" s="1"/>
      <c r="HIG323" s="1"/>
      <c r="HIH323" s="1"/>
      <c r="HII323" s="1"/>
      <c r="HIJ323" s="1"/>
      <c r="HIK323" s="1"/>
      <c r="HIL323" s="1"/>
      <c r="HIM323" s="1"/>
      <c r="HIN323" s="1"/>
      <c r="HIO323" s="1"/>
      <c r="HIP323" s="1"/>
      <c r="HIQ323" s="1"/>
      <c r="HIR323" s="1"/>
      <c r="HIS323" s="1"/>
      <c r="HIT323" s="1"/>
      <c r="HIU323" s="1"/>
      <c r="HIV323" s="1"/>
      <c r="HIW323" s="1"/>
      <c r="HIX323" s="1"/>
      <c r="HIY323" s="1"/>
      <c r="HIZ323" s="1"/>
      <c r="HJA323" s="1"/>
      <c r="HJB323" s="1"/>
      <c r="HJC323" s="1"/>
      <c r="HJD323" s="1"/>
      <c r="HJE323" s="1"/>
      <c r="HJF323" s="1"/>
      <c r="HJG323" s="1"/>
      <c r="HJH323" s="1"/>
      <c r="HJI323" s="1"/>
      <c r="HJJ323" s="1"/>
      <c r="HJK323" s="1"/>
      <c r="HJL323" s="1"/>
      <c r="HJM323" s="1"/>
      <c r="HJN323" s="1"/>
      <c r="HJO323" s="1"/>
      <c r="HJP323" s="1"/>
      <c r="HJQ323" s="1"/>
      <c r="HJR323" s="1"/>
      <c r="HJS323" s="1"/>
      <c r="HJT323" s="1"/>
      <c r="HJU323" s="1"/>
      <c r="HJV323" s="1"/>
      <c r="HJW323" s="1"/>
      <c r="HJX323" s="1"/>
      <c r="HJY323" s="1"/>
      <c r="HJZ323" s="1"/>
      <c r="HKA323" s="1"/>
      <c r="HKB323" s="1"/>
      <c r="HKC323" s="1"/>
      <c r="HKD323" s="1"/>
      <c r="HKE323" s="1"/>
      <c r="HKF323" s="1"/>
      <c r="HKG323" s="1"/>
      <c r="HKH323" s="1"/>
      <c r="HKI323" s="1"/>
      <c r="HKJ323" s="1"/>
      <c r="HKK323" s="1"/>
      <c r="HKL323" s="1"/>
      <c r="HKM323" s="1"/>
      <c r="HKN323" s="1"/>
      <c r="HKO323" s="1"/>
      <c r="HKP323" s="1"/>
      <c r="HKQ323" s="1"/>
      <c r="HKR323" s="1"/>
      <c r="HKS323" s="1"/>
      <c r="HKT323" s="1"/>
      <c r="HKU323" s="1"/>
      <c r="HKV323" s="1"/>
      <c r="HKW323" s="1"/>
      <c r="HKX323" s="1"/>
      <c r="HKY323" s="1"/>
      <c r="HKZ323" s="1"/>
      <c r="HLA323" s="1"/>
      <c r="HLB323" s="1"/>
      <c r="HLC323" s="1"/>
      <c r="HLD323" s="1"/>
      <c r="HLE323" s="1"/>
      <c r="HLF323" s="1"/>
      <c r="HLG323" s="1"/>
      <c r="HLH323" s="1"/>
      <c r="HLI323" s="1"/>
      <c r="HLJ323" s="1"/>
      <c r="HLK323" s="1"/>
      <c r="HLL323" s="1"/>
      <c r="HLM323" s="1"/>
      <c r="HLN323" s="1"/>
      <c r="HLO323" s="1"/>
      <c r="HLP323" s="1"/>
      <c r="HLQ323" s="1"/>
      <c r="HLR323" s="1"/>
      <c r="HLS323" s="1"/>
      <c r="HLT323" s="1"/>
      <c r="HLU323" s="1"/>
      <c r="HLV323" s="1"/>
      <c r="HLW323" s="1"/>
      <c r="HLX323" s="1"/>
      <c r="HLY323" s="1"/>
      <c r="HLZ323" s="1"/>
      <c r="HMA323" s="1"/>
      <c r="HMB323" s="1"/>
      <c r="HMC323" s="1"/>
      <c r="HMD323" s="1"/>
      <c r="HME323" s="1"/>
      <c r="HMF323" s="1"/>
      <c r="HMG323" s="1"/>
      <c r="HMH323" s="1"/>
      <c r="HMI323" s="1"/>
      <c r="HMJ323" s="1"/>
      <c r="HMK323" s="1"/>
      <c r="HML323" s="1"/>
      <c r="HMM323" s="1"/>
      <c r="HMN323" s="1"/>
      <c r="HMO323" s="1"/>
      <c r="HMP323" s="1"/>
      <c r="HMQ323" s="1"/>
      <c r="HMR323" s="1"/>
      <c r="HMS323" s="1"/>
      <c r="HMT323" s="1"/>
      <c r="HMU323" s="1"/>
      <c r="HMV323" s="1"/>
      <c r="HMW323" s="1"/>
      <c r="HMX323" s="1"/>
      <c r="HMY323" s="1"/>
      <c r="HMZ323" s="1"/>
      <c r="HNA323" s="1"/>
      <c r="HNB323" s="1"/>
      <c r="HNC323" s="1"/>
      <c r="HND323" s="1"/>
      <c r="HNE323" s="1"/>
      <c r="HNF323" s="1"/>
      <c r="HNG323" s="1"/>
      <c r="HNH323" s="1"/>
      <c r="HNI323" s="1"/>
      <c r="HNJ323" s="1"/>
      <c r="HNK323" s="1"/>
      <c r="HNL323" s="1"/>
      <c r="HNM323" s="1"/>
      <c r="HNN323" s="1"/>
      <c r="HNO323" s="1"/>
      <c r="HNP323" s="1"/>
      <c r="HNQ323" s="1"/>
      <c r="HNR323" s="1"/>
      <c r="HNS323" s="1"/>
      <c r="HNT323" s="1"/>
      <c r="HNU323" s="1"/>
      <c r="HNV323" s="1"/>
      <c r="HNW323" s="1"/>
      <c r="HNX323" s="1"/>
      <c r="HNY323" s="1"/>
      <c r="HNZ323" s="1"/>
      <c r="HOA323" s="1"/>
      <c r="HOB323" s="1"/>
      <c r="HOC323" s="1"/>
      <c r="HOD323" s="1"/>
      <c r="HOE323" s="1"/>
      <c r="HOF323" s="1"/>
      <c r="HOG323" s="1"/>
      <c r="HOH323" s="1"/>
      <c r="HOI323" s="1"/>
      <c r="HOJ323" s="1"/>
      <c r="HOK323" s="1"/>
      <c r="HOL323" s="1"/>
      <c r="HOM323" s="1"/>
      <c r="HON323" s="1"/>
      <c r="HOO323" s="1"/>
      <c r="HOP323" s="1"/>
      <c r="HOQ323" s="1"/>
      <c r="HOR323" s="1"/>
      <c r="HOS323" s="1"/>
      <c r="HOT323" s="1"/>
      <c r="HOU323" s="1"/>
      <c r="HOV323" s="1"/>
      <c r="HOW323" s="1"/>
      <c r="HOX323" s="1"/>
      <c r="HOY323" s="1"/>
      <c r="HOZ323" s="1"/>
      <c r="HPA323" s="1"/>
      <c r="HPB323" s="1"/>
      <c r="HPC323" s="1"/>
      <c r="HPD323" s="1"/>
      <c r="HPE323" s="1"/>
      <c r="HPF323" s="1"/>
      <c r="HPG323" s="1"/>
      <c r="HPH323" s="1"/>
      <c r="HPI323" s="1"/>
      <c r="HPJ323" s="1"/>
      <c r="HPK323" s="1"/>
      <c r="HPL323" s="1"/>
      <c r="HPM323" s="1"/>
      <c r="HPN323" s="1"/>
      <c r="HPO323" s="1"/>
      <c r="HPP323" s="1"/>
      <c r="HPQ323" s="1"/>
      <c r="HPR323" s="1"/>
      <c r="HPS323" s="1"/>
      <c r="HPT323" s="1"/>
      <c r="HPU323" s="1"/>
      <c r="HPV323" s="1"/>
      <c r="HPW323" s="1"/>
      <c r="HPX323" s="1"/>
      <c r="HPY323" s="1"/>
      <c r="HPZ323" s="1"/>
      <c r="HQA323" s="1"/>
      <c r="HQB323" s="1"/>
      <c r="HQC323" s="1"/>
      <c r="HQD323" s="1"/>
      <c r="HQE323" s="1"/>
      <c r="HQF323" s="1"/>
      <c r="HQG323" s="1"/>
      <c r="HQH323" s="1"/>
      <c r="HQI323" s="1"/>
      <c r="HQJ323" s="1"/>
      <c r="HQK323" s="1"/>
      <c r="HQL323" s="1"/>
      <c r="HQM323" s="1"/>
      <c r="HQN323" s="1"/>
      <c r="HQO323" s="1"/>
      <c r="HQP323" s="1"/>
      <c r="HQQ323" s="1"/>
      <c r="HQR323" s="1"/>
      <c r="HQS323" s="1"/>
      <c r="HQT323" s="1"/>
      <c r="HQU323" s="1"/>
      <c r="HQV323" s="1"/>
      <c r="HQW323" s="1"/>
      <c r="HQX323" s="1"/>
      <c r="HQY323" s="1"/>
      <c r="HQZ323" s="1"/>
      <c r="HRA323" s="1"/>
      <c r="HRB323" s="1"/>
      <c r="HRC323" s="1"/>
      <c r="HRD323" s="1"/>
      <c r="HRE323" s="1"/>
      <c r="HRF323" s="1"/>
      <c r="HRG323" s="1"/>
      <c r="HRH323" s="1"/>
      <c r="HRI323" s="1"/>
      <c r="HRJ323" s="1"/>
      <c r="HRK323" s="1"/>
      <c r="HRL323" s="1"/>
      <c r="HRM323" s="1"/>
      <c r="HRN323" s="1"/>
      <c r="HRO323" s="1"/>
      <c r="HRP323" s="1"/>
      <c r="HRQ323" s="1"/>
      <c r="HRR323" s="1"/>
      <c r="HRS323" s="1"/>
      <c r="HRT323" s="1"/>
      <c r="HRU323" s="1"/>
      <c r="HRV323" s="1"/>
      <c r="HRW323" s="1"/>
      <c r="HRX323" s="1"/>
      <c r="HRY323" s="1"/>
      <c r="HRZ323" s="1"/>
      <c r="HSA323" s="1"/>
      <c r="HSB323" s="1"/>
      <c r="HSC323" s="1"/>
      <c r="HSD323" s="1"/>
      <c r="HSE323" s="1"/>
      <c r="HSF323" s="1"/>
      <c r="HSG323" s="1"/>
      <c r="HSH323" s="1"/>
      <c r="HSI323" s="1"/>
      <c r="HSJ323" s="1"/>
      <c r="HSK323" s="1"/>
      <c r="HSL323" s="1"/>
      <c r="HSM323" s="1"/>
      <c r="HSN323" s="1"/>
      <c r="HSO323" s="1"/>
      <c r="HSP323" s="1"/>
      <c r="HSQ323" s="1"/>
      <c r="HSR323" s="1"/>
      <c r="HSS323" s="1"/>
      <c r="HST323" s="1"/>
      <c r="HSU323" s="1"/>
      <c r="HSV323" s="1"/>
      <c r="HSW323" s="1"/>
      <c r="HSX323" s="1"/>
      <c r="HSY323" s="1"/>
      <c r="HSZ323" s="1"/>
      <c r="HTA323" s="1"/>
      <c r="HTB323" s="1"/>
      <c r="HTC323" s="1"/>
      <c r="HTD323" s="1"/>
      <c r="HTE323" s="1"/>
      <c r="HTF323" s="1"/>
      <c r="HTG323" s="1"/>
      <c r="HTH323" s="1"/>
      <c r="HTI323" s="1"/>
      <c r="HTJ323" s="1"/>
      <c r="HTK323" s="1"/>
      <c r="HTL323" s="1"/>
      <c r="HTM323" s="1"/>
      <c r="HTN323" s="1"/>
      <c r="HTO323" s="1"/>
      <c r="HTP323" s="1"/>
      <c r="HTQ323" s="1"/>
      <c r="HTR323" s="1"/>
      <c r="HTS323" s="1"/>
      <c r="HTT323" s="1"/>
      <c r="HTU323" s="1"/>
      <c r="HTV323" s="1"/>
      <c r="HTW323" s="1"/>
      <c r="HTX323" s="1"/>
      <c r="HTY323" s="1"/>
      <c r="HTZ323" s="1"/>
      <c r="HUA323" s="1"/>
      <c r="HUB323" s="1"/>
      <c r="HUC323" s="1"/>
      <c r="HUD323" s="1"/>
      <c r="HUE323" s="1"/>
      <c r="HUF323" s="1"/>
      <c r="HUG323" s="1"/>
      <c r="HUH323" s="1"/>
      <c r="HUI323" s="1"/>
      <c r="HUJ323" s="1"/>
      <c r="HUK323" s="1"/>
      <c r="HUL323" s="1"/>
      <c r="HUM323" s="1"/>
      <c r="HUN323" s="1"/>
      <c r="HUO323" s="1"/>
      <c r="HUP323" s="1"/>
      <c r="HUQ323" s="1"/>
      <c r="HUR323" s="1"/>
      <c r="HUS323" s="1"/>
      <c r="HUT323" s="1"/>
      <c r="HUU323" s="1"/>
      <c r="HUV323" s="1"/>
      <c r="HUW323" s="1"/>
      <c r="HUX323" s="1"/>
      <c r="HUY323" s="1"/>
      <c r="HUZ323" s="1"/>
      <c r="HVA323" s="1"/>
      <c r="HVB323" s="1"/>
      <c r="HVC323" s="1"/>
      <c r="HVD323" s="1"/>
      <c r="HVE323" s="1"/>
      <c r="HVF323" s="1"/>
      <c r="HVG323" s="1"/>
      <c r="HVH323" s="1"/>
      <c r="HVI323" s="1"/>
      <c r="HVJ323" s="1"/>
      <c r="HVK323" s="1"/>
      <c r="HVL323" s="1"/>
      <c r="HVM323" s="1"/>
      <c r="HVN323" s="1"/>
      <c r="HVO323" s="1"/>
      <c r="HVP323" s="1"/>
      <c r="HVQ323" s="1"/>
      <c r="HVR323" s="1"/>
      <c r="HVS323" s="1"/>
      <c r="HVT323" s="1"/>
      <c r="HVU323" s="1"/>
      <c r="HVV323" s="1"/>
      <c r="HVW323" s="1"/>
      <c r="HVX323" s="1"/>
      <c r="HVY323" s="1"/>
      <c r="HVZ323" s="1"/>
      <c r="HWA323" s="1"/>
      <c r="HWB323" s="1"/>
      <c r="HWC323" s="1"/>
      <c r="HWD323" s="1"/>
      <c r="HWE323" s="1"/>
      <c r="HWF323" s="1"/>
      <c r="HWG323" s="1"/>
      <c r="HWH323" s="1"/>
      <c r="HWI323" s="1"/>
      <c r="HWJ323" s="1"/>
      <c r="HWK323" s="1"/>
      <c r="HWL323" s="1"/>
      <c r="HWM323" s="1"/>
      <c r="HWN323" s="1"/>
      <c r="HWO323" s="1"/>
      <c r="HWP323" s="1"/>
      <c r="HWQ323" s="1"/>
      <c r="HWR323" s="1"/>
      <c r="HWS323" s="1"/>
      <c r="HWT323" s="1"/>
      <c r="HWU323" s="1"/>
      <c r="HWV323" s="1"/>
      <c r="HWW323" s="1"/>
      <c r="HWX323" s="1"/>
      <c r="HWY323" s="1"/>
      <c r="HWZ323" s="1"/>
      <c r="HXA323" s="1"/>
      <c r="HXB323" s="1"/>
      <c r="HXC323" s="1"/>
      <c r="HXD323" s="1"/>
      <c r="HXE323" s="1"/>
      <c r="HXF323" s="1"/>
      <c r="HXG323" s="1"/>
      <c r="HXH323" s="1"/>
      <c r="HXI323" s="1"/>
      <c r="HXJ323" s="1"/>
      <c r="HXK323" s="1"/>
      <c r="HXL323" s="1"/>
      <c r="HXM323" s="1"/>
      <c r="HXN323" s="1"/>
      <c r="HXO323" s="1"/>
      <c r="HXP323" s="1"/>
      <c r="HXQ323" s="1"/>
      <c r="HXR323" s="1"/>
      <c r="HXS323" s="1"/>
      <c r="HXT323" s="1"/>
      <c r="HXU323" s="1"/>
      <c r="HXV323" s="1"/>
      <c r="HXW323" s="1"/>
      <c r="HXX323" s="1"/>
      <c r="HXY323" s="1"/>
      <c r="HXZ323" s="1"/>
      <c r="HYA323" s="1"/>
      <c r="HYB323" s="1"/>
      <c r="HYC323" s="1"/>
      <c r="HYD323" s="1"/>
      <c r="HYE323" s="1"/>
      <c r="HYF323" s="1"/>
      <c r="HYG323" s="1"/>
      <c r="HYH323" s="1"/>
      <c r="HYI323" s="1"/>
      <c r="HYJ323" s="1"/>
      <c r="HYK323" s="1"/>
      <c r="HYL323" s="1"/>
      <c r="HYM323" s="1"/>
      <c r="HYN323" s="1"/>
      <c r="HYO323" s="1"/>
      <c r="HYP323" s="1"/>
      <c r="HYQ323" s="1"/>
      <c r="HYR323" s="1"/>
      <c r="HYS323" s="1"/>
      <c r="HYT323" s="1"/>
      <c r="HYU323" s="1"/>
      <c r="HYV323" s="1"/>
      <c r="HYW323" s="1"/>
      <c r="HYX323" s="1"/>
      <c r="HYY323" s="1"/>
      <c r="HYZ323" s="1"/>
      <c r="HZA323" s="1"/>
      <c r="HZB323" s="1"/>
      <c r="HZC323" s="1"/>
      <c r="HZD323" s="1"/>
      <c r="HZE323" s="1"/>
      <c r="HZF323" s="1"/>
      <c r="HZG323" s="1"/>
      <c r="HZH323" s="1"/>
      <c r="HZI323" s="1"/>
      <c r="HZJ323" s="1"/>
      <c r="HZK323" s="1"/>
      <c r="HZL323" s="1"/>
      <c r="HZM323" s="1"/>
      <c r="HZN323" s="1"/>
      <c r="HZO323" s="1"/>
      <c r="HZP323" s="1"/>
      <c r="HZQ323" s="1"/>
      <c r="HZR323" s="1"/>
      <c r="HZS323" s="1"/>
      <c r="HZT323" s="1"/>
      <c r="HZU323" s="1"/>
      <c r="HZV323" s="1"/>
      <c r="HZW323" s="1"/>
      <c r="HZX323" s="1"/>
      <c r="HZY323" s="1"/>
      <c r="HZZ323" s="1"/>
      <c r="IAA323" s="1"/>
      <c r="IAB323" s="1"/>
      <c r="IAC323" s="1"/>
      <c r="IAD323" s="1"/>
      <c r="IAE323" s="1"/>
      <c r="IAF323" s="1"/>
      <c r="IAG323" s="1"/>
      <c r="IAH323" s="1"/>
      <c r="IAI323" s="1"/>
      <c r="IAJ323" s="1"/>
      <c r="IAK323" s="1"/>
      <c r="IAL323" s="1"/>
      <c r="IAM323" s="1"/>
      <c r="IAN323" s="1"/>
      <c r="IAO323" s="1"/>
      <c r="IAP323" s="1"/>
      <c r="IAQ323" s="1"/>
      <c r="IAR323" s="1"/>
      <c r="IAS323" s="1"/>
      <c r="IAT323" s="1"/>
      <c r="IAU323" s="1"/>
      <c r="IAV323" s="1"/>
      <c r="IAW323" s="1"/>
      <c r="IAX323" s="1"/>
      <c r="IAY323" s="1"/>
      <c r="IAZ323" s="1"/>
      <c r="IBA323" s="1"/>
      <c r="IBB323" s="1"/>
      <c r="IBC323" s="1"/>
      <c r="IBD323" s="1"/>
      <c r="IBE323" s="1"/>
      <c r="IBF323" s="1"/>
      <c r="IBG323" s="1"/>
      <c r="IBH323" s="1"/>
      <c r="IBI323" s="1"/>
      <c r="IBJ323" s="1"/>
      <c r="IBK323" s="1"/>
      <c r="IBL323" s="1"/>
      <c r="IBM323" s="1"/>
      <c r="IBN323" s="1"/>
      <c r="IBO323" s="1"/>
      <c r="IBP323" s="1"/>
      <c r="IBQ323" s="1"/>
      <c r="IBR323" s="1"/>
      <c r="IBS323" s="1"/>
      <c r="IBT323" s="1"/>
      <c r="IBU323" s="1"/>
      <c r="IBV323" s="1"/>
      <c r="IBW323" s="1"/>
      <c r="IBX323" s="1"/>
      <c r="IBY323" s="1"/>
      <c r="IBZ323" s="1"/>
      <c r="ICA323" s="1"/>
      <c r="ICB323" s="1"/>
      <c r="ICC323" s="1"/>
      <c r="ICD323" s="1"/>
      <c r="ICE323" s="1"/>
      <c r="ICF323" s="1"/>
      <c r="ICG323" s="1"/>
      <c r="ICH323" s="1"/>
      <c r="ICI323" s="1"/>
      <c r="ICJ323" s="1"/>
      <c r="ICK323" s="1"/>
      <c r="ICL323" s="1"/>
      <c r="ICM323" s="1"/>
      <c r="ICN323" s="1"/>
      <c r="ICO323" s="1"/>
      <c r="ICP323" s="1"/>
      <c r="ICQ323" s="1"/>
      <c r="ICR323" s="1"/>
      <c r="ICS323" s="1"/>
      <c r="ICT323" s="1"/>
      <c r="ICU323" s="1"/>
      <c r="ICV323" s="1"/>
      <c r="ICW323" s="1"/>
      <c r="ICX323" s="1"/>
      <c r="ICY323" s="1"/>
      <c r="ICZ323" s="1"/>
      <c r="IDA323" s="1"/>
      <c r="IDB323" s="1"/>
      <c r="IDC323" s="1"/>
      <c r="IDD323" s="1"/>
      <c r="IDE323" s="1"/>
      <c r="IDF323" s="1"/>
      <c r="IDG323" s="1"/>
      <c r="IDH323" s="1"/>
      <c r="IDI323" s="1"/>
      <c r="IDJ323" s="1"/>
      <c r="IDK323" s="1"/>
      <c r="IDL323" s="1"/>
      <c r="IDM323" s="1"/>
      <c r="IDN323" s="1"/>
      <c r="IDO323" s="1"/>
      <c r="IDP323" s="1"/>
      <c r="IDQ323" s="1"/>
      <c r="IDR323" s="1"/>
      <c r="IDS323" s="1"/>
      <c r="IDT323" s="1"/>
      <c r="IDU323" s="1"/>
      <c r="IDV323" s="1"/>
      <c r="IDW323" s="1"/>
      <c r="IDX323" s="1"/>
      <c r="IDY323" s="1"/>
      <c r="IDZ323" s="1"/>
      <c r="IEA323" s="1"/>
      <c r="IEB323" s="1"/>
      <c r="IEC323" s="1"/>
      <c r="IED323" s="1"/>
      <c r="IEE323" s="1"/>
      <c r="IEF323" s="1"/>
      <c r="IEG323" s="1"/>
      <c r="IEH323" s="1"/>
      <c r="IEI323" s="1"/>
      <c r="IEJ323" s="1"/>
      <c r="IEK323" s="1"/>
      <c r="IEL323" s="1"/>
      <c r="IEM323" s="1"/>
      <c r="IEN323" s="1"/>
      <c r="IEO323" s="1"/>
      <c r="IEP323" s="1"/>
      <c r="IEQ323" s="1"/>
      <c r="IER323" s="1"/>
      <c r="IES323" s="1"/>
      <c r="IET323" s="1"/>
      <c r="IEU323" s="1"/>
      <c r="IEV323" s="1"/>
      <c r="IEW323" s="1"/>
      <c r="IEX323" s="1"/>
      <c r="IEY323" s="1"/>
      <c r="IEZ323" s="1"/>
      <c r="IFA323" s="1"/>
      <c r="IFB323" s="1"/>
      <c r="IFC323" s="1"/>
      <c r="IFD323" s="1"/>
      <c r="IFE323" s="1"/>
      <c r="IFF323" s="1"/>
      <c r="IFG323" s="1"/>
      <c r="IFH323" s="1"/>
      <c r="IFI323" s="1"/>
      <c r="IFJ323" s="1"/>
      <c r="IFK323" s="1"/>
      <c r="IFL323" s="1"/>
      <c r="IFM323" s="1"/>
      <c r="IFN323" s="1"/>
      <c r="IFO323" s="1"/>
      <c r="IFP323" s="1"/>
      <c r="IFQ323" s="1"/>
      <c r="IFR323" s="1"/>
      <c r="IFS323" s="1"/>
      <c r="IFT323" s="1"/>
      <c r="IFU323" s="1"/>
      <c r="IFV323" s="1"/>
      <c r="IFW323" s="1"/>
      <c r="IFX323" s="1"/>
      <c r="IFY323" s="1"/>
      <c r="IFZ323" s="1"/>
      <c r="IGA323" s="1"/>
      <c r="IGB323" s="1"/>
      <c r="IGC323" s="1"/>
      <c r="IGD323" s="1"/>
      <c r="IGE323" s="1"/>
      <c r="IGF323" s="1"/>
      <c r="IGG323" s="1"/>
      <c r="IGH323" s="1"/>
      <c r="IGI323" s="1"/>
      <c r="IGJ323" s="1"/>
      <c r="IGK323" s="1"/>
      <c r="IGL323" s="1"/>
      <c r="IGM323" s="1"/>
      <c r="IGN323" s="1"/>
      <c r="IGO323" s="1"/>
      <c r="IGP323" s="1"/>
      <c r="IGQ323" s="1"/>
      <c r="IGR323" s="1"/>
      <c r="IGS323" s="1"/>
      <c r="IGT323" s="1"/>
      <c r="IGU323" s="1"/>
      <c r="IGV323" s="1"/>
      <c r="IGW323" s="1"/>
      <c r="IGX323" s="1"/>
      <c r="IGY323" s="1"/>
      <c r="IGZ323" s="1"/>
      <c r="IHA323" s="1"/>
      <c r="IHB323" s="1"/>
      <c r="IHC323" s="1"/>
      <c r="IHD323" s="1"/>
      <c r="IHE323" s="1"/>
      <c r="IHF323" s="1"/>
      <c r="IHG323" s="1"/>
      <c r="IHH323" s="1"/>
      <c r="IHI323" s="1"/>
      <c r="IHJ323" s="1"/>
      <c r="IHK323" s="1"/>
      <c r="IHL323" s="1"/>
      <c r="IHM323" s="1"/>
      <c r="IHN323" s="1"/>
      <c r="IHO323" s="1"/>
      <c r="IHP323" s="1"/>
      <c r="IHQ323" s="1"/>
      <c r="IHR323" s="1"/>
      <c r="IHS323" s="1"/>
      <c r="IHT323" s="1"/>
      <c r="IHU323" s="1"/>
      <c r="IHV323" s="1"/>
      <c r="IHW323" s="1"/>
      <c r="IHX323" s="1"/>
      <c r="IHY323" s="1"/>
      <c r="IHZ323" s="1"/>
      <c r="IIA323" s="1"/>
      <c r="IIB323" s="1"/>
      <c r="IIC323" s="1"/>
      <c r="IID323" s="1"/>
      <c r="IIE323" s="1"/>
      <c r="IIF323" s="1"/>
      <c r="IIG323" s="1"/>
      <c r="IIH323" s="1"/>
      <c r="III323" s="1"/>
      <c r="IIJ323" s="1"/>
      <c r="IIK323" s="1"/>
      <c r="IIL323" s="1"/>
      <c r="IIM323" s="1"/>
      <c r="IIN323" s="1"/>
      <c r="IIO323" s="1"/>
      <c r="IIP323" s="1"/>
      <c r="IIQ323" s="1"/>
      <c r="IIR323" s="1"/>
      <c r="IIS323" s="1"/>
      <c r="IIT323" s="1"/>
      <c r="IIU323" s="1"/>
      <c r="IIV323" s="1"/>
      <c r="IIW323" s="1"/>
      <c r="IIX323" s="1"/>
      <c r="IIY323" s="1"/>
      <c r="IIZ323" s="1"/>
      <c r="IJA323" s="1"/>
      <c r="IJB323" s="1"/>
      <c r="IJC323" s="1"/>
      <c r="IJD323" s="1"/>
      <c r="IJE323" s="1"/>
      <c r="IJF323" s="1"/>
      <c r="IJG323" s="1"/>
      <c r="IJH323" s="1"/>
      <c r="IJI323" s="1"/>
      <c r="IJJ323" s="1"/>
      <c r="IJK323" s="1"/>
      <c r="IJL323" s="1"/>
      <c r="IJM323" s="1"/>
      <c r="IJN323" s="1"/>
      <c r="IJO323" s="1"/>
      <c r="IJP323" s="1"/>
      <c r="IJQ323" s="1"/>
      <c r="IJR323" s="1"/>
      <c r="IJS323" s="1"/>
      <c r="IJT323" s="1"/>
      <c r="IJU323" s="1"/>
      <c r="IJV323" s="1"/>
      <c r="IJW323" s="1"/>
      <c r="IJX323" s="1"/>
      <c r="IJY323" s="1"/>
      <c r="IJZ323" s="1"/>
      <c r="IKA323" s="1"/>
      <c r="IKB323" s="1"/>
      <c r="IKC323" s="1"/>
      <c r="IKD323" s="1"/>
      <c r="IKE323" s="1"/>
      <c r="IKF323" s="1"/>
      <c r="IKG323" s="1"/>
      <c r="IKH323" s="1"/>
      <c r="IKI323" s="1"/>
      <c r="IKJ323" s="1"/>
      <c r="IKK323" s="1"/>
      <c r="IKL323" s="1"/>
      <c r="IKM323" s="1"/>
      <c r="IKN323" s="1"/>
      <c r="IKO323" s="1"/>
      <c r="IKP323" s="1"/>
      <c r="IKQ323" s="1"/>
      <c r="IKR323" s="1"/>
      <c r="IKS323" s="1"/>
      <c r="IKT323" s="1"/>
      <c r="IKU323" s="1"/>
      <c r="IKV323" s="1"/>
      <c r="IKW323" s="1"/>
      <c r="IKX323" s="1"/>
      <c r="IKY323" s="1"/>
      <c r="IKZ323" s="1"/>
      <c r="ILA323" s="1"/>
      <c r="ILB323" s="1"/>
      <c r="ILC323" s="1"/>
      <c r="ILD323" s="1"/>
      <c r="ILE323" s="1"/>
      <c r="ILF323" s="1"/>
      <c r="ILG323" s="1"/>
      <c r="ILH323" s="1"/>
      <c r="ILI323" s="1"/>
      <c r="ILJ323" s="1"/>
      <c r="ILK323" s="1"/>
      <c r="ILL323" s="1"/>
      <c r="ILM323" s="1"/>
      <c r="ILN323" s="1"/>
      <c r="ILO323" s="1"/>
      <c r="ILP323" s="1"/>
      <c r="ILQ323" s="1"/>
      <c r="ILR323" s="1"/>
      <c r="ILS323" s="1"/>
      <c r="ILT323" s="1"/>
      <c r="ILU323" s="1"/>
      <c r="ILV323" s="1"/>
      <c r="ILW323" s="1"/>
      <c r="ILX323" s="1"/>
      <c r="ILY323" s="1"/>
      <c r="ILZ323" s="1"/>
      <c r="IMA323" s="1"/>
      <c r="IMB323" s="1"/>
      <c r="IMC323" s="1"/>
      <c r="IMD323" s="1"/>
      <c r="IME323" s="1"/>
      <c r="IMF323" s="1"/>
      <c r="IMG323" s="1"/>
      <c r="IMH323" s="1"/>
      <c r="IMI323" s="1"/>
      <c r="IMJ323" s="1"/>
      <c r="IMK323" s="1"/>
      <c r="IML323" s="1"/>
      <c r="IMM323" s="1"/>
      <c r="IMN323" s="1"/>
      <c r="IMO323" s="1"/>
      <c r="IMP323" s="1"/>
      <c r="IMQ323" s="1"/>
      <c r="IMR323" s="1"/>
      <c r="IMS323" s="1"/>
      <c r="IMT323" s="1"/>
      <c r="IMU323" s="1"/>
      <c r="IMV323" s="1"/>
      <c r="IMW323" s="1"/>
      <c r="IMX323" s="1"/>
      <c r="IMY323" s="1"/>
      <c r="IMZ323" s="1"/>
      <c r="INA323" s="1"/>
      <c r="INB323" s="1"/>
      <c r="INC323" s="1"/>
      <c r="IND323" s="1"/>
      <c r="INE323" s="1"/>
      <c r="INF323" s="1"/>
      <c r="ING323" s="1"/>
      <c r="INH323" s="1"/>
      <c r="INI323" s="1"/>
      <c r="INJ323" s="1"/>
      <c r="INK323" s="1"/>
      <c r="INL323" s="1"/>
      <c r="INM323" s="1"/>
      <c r="INN323" s="1"/>
      <c r="INO323" s="1"/>
      <c r="INP323" s="1"/>
      <c r="INQ323" s="1"/>
      <c r="INR323" s="1"/>
      <c r="INS323" s="1"/>
      <c r="INT323" s="1"/>
      <c r="INU323" s="1"/>
      <c r="INV323" s="1"/>
      <c r="INW323" s="1"/>
      <c r="INX323" s="1"/>
      <c r="INY323" s="1"/>
      <c r="INZ323" s="1"/>
      <c r="IOA323" s="1"/>
      <c r="IOB323" s="1"/>
      <c r="IOC323" s="1"/>
      <c r="IOD323" s="1"/>
      <c r="IOE323" s="1"/>
      <c r="IOF323" s="1"/>
      <c r="IOG323" s="1"/>
      <c r="IOH323" s="1"/>
      <c r="IOI323" s="1"/>
      <c r="IOJ323" s="1"/>
      <c r="IOK323" s="1"/>
      <c r="IOL323" s="1"/>
      <c r="IOM323" s="1"/>
      <c r="ION323" s="1"/>
      <c r="IOO323" s="1"/>
      <c r="IOP323" s="1"/>
      <c r="IOQ323" s="1"/>
      <c r="IOR323" s="1"/>
      <c r="IOS323" s="1"/>
      <c r="IOT323" s="1"/>
      <c r="IOU323" s="1"/>
      <c r="IOV323" s="1"/>
      <c r="IOW323" s="1"/>
      <c r="IOX323" s="1"/>
      <c r="IOY323" s="1"/>
      <c r="IOZ323" s="1"/>
      <c r="IPA323" s="1"/>
      <c r="IPB323" s="1"/>
      <c r="IPC323" s="1"/>
      <c r="IPD323" s="1"/>
      <c r="IPE323" s="1"/>
      <c r="IPF323" s="1"/>
      <c r="IPG323" s="1"/>
      <c r="IPH323" s="1"/>
      <c r="IPI323" s="1"/>
      <c r="IPJ323" s="1"/>
      <c r="IPK323" s="1"/>
      <c r="IPL323" s="1"/>
      <c r="IPM323" s="1"/>
      <c r="IPN323" s="1"/>
      <c r="IPO323" s="1"/>
      <c r="IPP323" s="1"/>
      <c r="IPQ323" s="1"/>
      <c r="IPR323" s="1"/>
      <c r="IPS323" s="1"/>
      <c r="IPT323" s="1"/>
      <c r="IPU323" s="1"/>
      <c r="IPV323" s="1"/>
      <c r="IPW323" s="1"/>
      <c r="IPX323" s="1"/>
      <c r="IPY323" s="1"/>
      <c r="IPZ323" s="1"/>
      <c r="IQA323" s="1"/>
      <c r="IQB323" s="1"/>
      <c r="IQC323" s="1"/>
      <c r="IQD323" s="1"/>
      <c r="IQE323" s="1"/>
      <c r="IQF323" s="1"/>
      <c r="IQG323" s="1"/>
      <c r="IQH323" s="1"/>
      <c r="IQI323" s="1"/>
      <c r="IQJ323" s="1"/>
      <c r="IQK323" s="1"/>
      <c r="IQL323" s="1"/>
      <c r="IQM323" s="1"/>
      <c r="IQN323" s="1"/>
      <c r="IQO323" s="1"/>
      <c r="IQP323" s="1"/>
      <c r="IQQ323" s="1"/>
      <c r="IQR323" s="1"/>
      <c r="IQS323" s="1"/>
      <c r="IQT323" s="1"/>
      <c r="IQU323" s="1"/>
      <c r="IQV323" s="1"/>
      <c r="IQW323" s="1"/>
      <c r="IQX323" s="1"/>
      <c r="IQY323" s="1"/>
      <c r="IQZ323" s="1"/>
      <c r="IRA323" s="1"/>
      <c r="IRB323" s="1"/>
      <c r="IRC323" s="1"/>
      <c r="IRD323" s="1"/>
      <c r="IRE323" s="1"/>
      <c r="IRF323" s="1"/>
      <c r="IRG323" s="1"/>
      <c r="IRH323" s="1"/>
      <c r="IRI323" s="1"/>
      <c r="IRJ323" s="1"/>
      <c r="IRK323" s="1"/>
      <c r="IRL323" s="1"/>
      <c r="IRM323" s="1"/>
      <c r="IRN323" s="1"/>
      <c r="IRO323" s="1"/>
      <c r="IRP323" s="1"/>
      <c r="IRQ323" s="1"/>
      <c r="IRR323" s="1"/>
      <c r="IRS323" s="1"/>
      <c r="IRT323" s="1"/>
      <c r="IRU323" s="1"/>
      <c r="IRV323" s="1"/>
      <c r="IRW323" s="1"/>
      <c r="IRX323" s="1"/>
      <c r="IRY323" s="1"/>
      <c r="IRZ323" s="1"/>
      <c r="ISA323" s="1"/>
      <c r="ISB323" s="1"/>
      <c r="ISC323" s="1"/>
      <c r="ISD323" s="1"/>
      <c r="ISE323" s="1"/>
      <c r="ISF323" s="1"/>
      <c r="ISG323" s="1"/>
      <c r="ISH323" s="1"/>
      <c r="ISI323" s="1"/>
      <c r="ISJ323" s="1"/>
      <c r="ISK323" s="1"/>
      <c r="ISL323" s="1"/>
      <c r="ISM323" s="1"/>
      <c r="ISN323" s="1"/>
      <c r="ISO323" s="1"/>
      <c r="ISP323" s="1"/>
      <c r="ISQ323" s="1"/>
      <c r="ISR323" s="1"/>
      <c r="ISS323" s="1"/>
      <c r="IST323" s="1"/>
      <c r="ISU323" s="1"/>
      <c r="ISV323" s="1"/>
      <c r="ISW323" s="1"/>
      <c r="ISX323" s="1"/>
      <c r="ISY323" s="1"/>
      <c r="ISZ323" s="1"/>
      <c r="ITA323" s="1"/>
      <c r="ITB323" s="1"/>
      <c r="ITC323" s="1"/>
      <c r="ITD323" s="1"/>
      <c r="ITE323" s="1"/>
      <c r="ITF323" s="1"/>
      <c r="ITG323" s="1"/>
      <c r="ITH323" s="1"/>
      <c r="ITI323" s="1"/>
      <c r="ITJ323" s="1"/>
      <c r="ITK323" s="1"/>
      <c r="ITL323" s="1"/>
      <c r="ITM323" s="1"/>
      <c r="ITN323" s="1"/>
      <c r="ITO323" s="1"/>
      <c r="ITP323" s="1"/>
      <c r="ITQ323" s="1"/>
      <c r="ITR323" s="1"/>
      <c r="ITS323" s="1"/>
      <c r="ITT323" s="1"/>
      <c r="ITU323" s="1"/>
      <c r="ITV323" s="1"/>
      <c r="ITW323" s="1"/>
      <c r="ITX323" s="1"/>
      <c r="ITY323" s="1"/>
      <c r="ITZ323" s="1"/>
      <c r="IUA323" s="1"/>
      <c r="IUB323" s="1"/>
      <c r="IUC323" s="1"/>
      <c r="IUD323" s="1"/>
      <c r="IUE323" s="1"/>
      <c r="IUF323" s="1"/>
      <c r="IUG323" s="1"/>
      <c r="IUH323" s="1"/>
      <c r="IUI323" s="1"/>
      <c r="IUJ323" s="1"/>
      <c r="IUK323" s="1"/>
      <c r="IUL323" s="1"/>
      <c r="IUM323" s="1"/>
      <c r="IUN323" s="1"/>
      <c r="IUO323" s="1"/>
      <c r="IUP323" s="1"/>
      <c r="IUQ323" s="1"/>
      <c r="IUR323" s="1"/>
      <c r="IUS323" s="1"/>
      <c r="IUT323" s="1"/>
      <c r="IUU323" s="1"/>
      <c r="IUV323" s="1"/>
      <c r="IUW323" s="1"/>
      <c r="IUX323" s="1"/>
      <c r="IUY323" s="1"/>
      <c r="IUZ323" s="1"/>
      <c r="IVA323" s="1"/>
      <c r="IVB323" s="1"/>
      <c r="IVC323" s="1"/>
      <c r="IVD323" s="1"/>
      <c r="IVE323" s="1"/>
      <c r="IVF323" s="1"/>
      <c r="IVG323" s="1"/>
      <c r="IVH323" s="1"/>
      <c r="IVI323" s="1"/>
      <c r="IVJ323" s="1"/>
      <c r="IVK323" s="1"/>
      <c r="IVL323" s="1"/>
      <c r="IVM323" s="1"/>
      <c r="IVN323" s="1"/>
      <c r="IVO323" s="1"/>
      <c r="IVP323" s="1"/>
      <c r="IVQ323" s="1"/>
      <c r="IVR323" s="1"/>
      <c r="IVS323" s="1"/>
      <c r="IVT323" s="1"/>
      <c r="IVU323" s="1"/>
      <c r="IVV323" s="1"/>
      <c r="IVW323" s="1"/>
      <c r="IVX323" s="1"/>
      <c r="IVY323" s="1"/>
      <c r="IVZ323" s="1"/>
      <c r="IWA323" s="1"/>
      <c r="IWB323" s="1"/>
      <c r="IWC323" s="1"/>
      <c r="IWD323" s="1"/>
      <c r="IWE323" s="1"/>
      <c r="IWF323" s="1"/>
      <c r="IWG323" s="1"/>
      <c r="IWH323" s="1"/>
      <c r="IWI323" s="1"/>
      <c r="IWJ323" s="1"/>
      <c r="IWK323" s="1"/>
      <c r="IWL323" s="1"/>
      <c r="IWM323" s="1"/>
      <c r="IWN323" s="1"/>
      <c r="IWO323" s="1"/>
      <c r="IWP323" s="1"/>
      <c r="IWQ323" s="1"/>
      <c r="IWR323" s="1"/>
      <c r="IWS323" s="1"/>
      <c r="IWT323" s="1"/>
      <c r="IWU323" s="1"/>
      <c r="IWV323" s="1"/>
      <c r="IWW323" s="1"/>
      <c r="IWX323" s="1"/>
      <c r="IWY323" s="1"/>
      <c r="IWZ323" s="1"/>
      <c r="IXA323" s="1"/>
      <c r="IXB323" s="1"/>
      <c r="IXC323" s="1"/>
      <c r="IXD323" s="1"/>
      <c r="IXE323" s="1"/>
      <c r="IXF323" s="1"/>
      <c r="IXG323" s="1"/>
      <c r="IXH323" s="1"/>
      <c r="IXI323" s="1"/>
      <c r="IXJ323" s="1"/>
      <c r="IXK323" s="1"/>
      <c r="IXL323" s="1"/>
      <c r="IXM323" s="1"/>
      <c r="IXN323" s="1"/>
      <c r="IXO323" s="1"/>
      <c r="IXP323" s="1"/>
      <c r="IXQ323" s="1"/>
      <c r="IXR323" s="1"/>
      <c r="IXS323" s="1"/>
      <c r="IXT323" s="1"/>
      <c r="IXU323" s="1"/>
      <c r="IXV323" s="1"/>
      <c r="IXW323" s="1"/>
      <c r="IXX323" s="1"/>
      <c r="IXY323" s="1"/>
      <c r="IXZ323" s="1"/>
      <c r="IYA323" s="1"/>
      <c r="IYB323" s="1"/>
      <c r="IYC323" s="1"/>
      <c r="IYD323" s="1"/>
      <c r="IYE323" s="1"/>
      <c r="IYF323" s="1"/>
      <c r="IYG323" s="1"/>
      <c r="IYH323" s="1"/>
      <c r="IYI323" s="1"/>
      <c r="IYJ323" s="1"/>
      <c r="IYK323" s="1"/>
      <c r="IYL323" s="1"/>
      <c r="IYM323" s="1"/>
      <c r="IYN323" s="1"/>
      <c r="IYO323" s="1"/>
      <c r="IYP323" s="1"/>
      <c r="IYQ323" s="1"/>
      <c r="IYR323" s="1"/>
      <c r="IYS323" s="1"/>
      <c r="IYT323" s="1"/>
      <c r="IYU323" s="1"/>
      <c r="IYV323" s="1"/>
      <c r="IYW323" s="1"/>
      <c r="IYX323" s="1"/>
      <c r="IYY323" s="1"/>
      <c r="IYZ323" s="1"/>
      <c r="IZA323" s="1"/>
      <c r="IZB323" s="1"/>
      <c r="IZC323" s="1"/>
      <c r="IZD323" s="1"/>
      <c r="IZE323" s="1"/>
      <c r="IZF323" s="1"/>
      <c r="IZG323" s="1"/>
      <c r="IZH323" s="1"/>
      <c r="IZI323" s="1"/>
      <c r="IZJ323" s="1"/>
      <c r="IZK323" s="1"/>
      <c r="IZL323" s="1"/>
      <c r="IZM323" s="1"/>
      <c r="IZN323" s="1"/>
      <c r="IZO323" s="1"/>
      <c r="IZP323" s="1"/>
      <c r="IZQ323" s="1"/>
      <c r="IZR323" s="1"/>
      <c r="IZS323" s="1"/>
      <c r="IZT323" s="1"/>
      <c r="IZU323" s="1"/>
      <c r="IZV323" s="1"/>
      <c r="IZW323" s="1"/>
      <c r="IZX323" s="1"/>
      <c r="IZY323" s="1"/>
      <c r="IZZ323" s="1"/>
      <c r="JAA323" s="1"/>
      <c r="JAB323" s="1"/>
      <c r="JAC323" s="1"/>
      <c r="JAD323" s="1"/>
      <c r="JAE323" s="1"/>
      <c r="JAF323" s="1"/>
      <c r="JAG323" s="1"/>
      <c r="JAH323" s="1"/>
      <c r="JAI323" s="1"/>
      <c r="JAJ323" s="1"/>
      <c r="JAK323" s="1"/>
      <c r="JAL323" s="1"/>
      <c r="JAM323" s="1"/>
      <c r="JAN323" s="1"/>
      <c r="JAO323" s="1"/>
      <c r="JAP323" s="1"/>
      <c r="JAQ323" s="1"/>
      <c r="JAR323" s="1"/>
      <c r="JAS323" s="1"/>
      <c r="JAT323" s="1"/>
      <c r="JAU323" s="1"/>
      <c r="JAV323" s="1"/>
      <c r="JAW323" s="1"/>
      <c r="JAX323" s="1"/>
      <c r="JAY323" s="1"/>
      <c r="JAZ323" s="1"/>
      <c r="JBA323" s="1"/>
      <c r="JBB323" s="1"/>
      <c r="JBC323" s="1"/>
      <c r="JBD323" s="1"/>
      <c r="JBE323" s="1"/>
      <c r="JBF323" s="1"/>
      <c r="JBG323" s="1"/>
      <c r="JBH323" s="1"/>
      <c r="JBI323" s="1"/>
      <c r="JBJ323" s="1"/>
      <c r="JBK323" s="1"/>
      <c r="JBL323" s="1"/>
      <c r="JBM323" s="1"/>
      <c r="JBN323" s="1"/>
      <c r="JBO323" s="1"/>
      <c r="JBP323" s="1"/>
      <c r="JBQ323" s="1"/>
      <c r="JBR323" s="1"/>
      <c r="JBS323" s="1"/>
      <c r="JBT323" s="1"/>
      <c r="JBU323" s="1"/>
      <c r="JBV323" s="1"/>
      <c r="JBW323" s="1"/>
      <c r="JBX323" s="1"/>
      <c r="JBY323" s="1"/>
      <c r="JBZ323" s="1"/>
      <c r="JCA323" s="1"/>
      <c r="JCB323" s="1"/>
      <c r="JCC323" s="1"/>
      <c r="JCD323" s="1"/>
      <c r="JCE323" s="1"/>
      <c r="JCF323" s="1"/>
      <c r="JCG323" s="1"/>
      <c r="JCH323" s="1"/>
      <c r="JCI323" s="1"/>
      <c r="JCJ323" s="1"/>
      <c r="JCK323" s="1"/>
      <c r="JCL323" s="1"/>
      <c r="JCM323" s="1"/>
      <c r="JCN323" s="1"/>
      <c r="JCO323" s="1"/>
      <c r="JCP323" s="1"/>
      <c r="JCQ323" s="1"/>
      <c r="JCR323" s="1"/>
      <c r="JCS323" s="1"/>
      <c r="JCT323" s="1"/>
      <c r="JCU323" s="1"/>
      <c r="JCV323" s="1"/>
      <c r="JCW323" s="1"/>
      <c r="JCX323" s="1"/>
      <c r="JCY323" s="1"/>
      <c r="JCZ323" s="1"/>
      <c r="JDA323" s="1"/>
      <c r="JDB323" s="1"/>
      <c r="JDC323" s="1"/>
      <c r="JDD323" s="1"/>
      <c r="JDE323" s="1"/>
      <c r="JDF323" s="1"/>
      <c r="JDG323" s="1"/>
      <c r="JDH323" s="1"/>
      <c r="JDI323" s="1"/>
      <c r="JDJ323" s="1"/>
      <c r="JDK323" s="1"/>
      <c r="JDL323" s="1"/>
      <c r="JDM323" s="1"/>
      <c r="JDN323" s="1"/>
      <c r="JDO323" s="1"/>
      <c r="JDP323" s="1"/>
      <c r="JDQ323" s="1"/>
      <c r="JDR323" s="1"/>
      <c r="JDS323" s="1"/>
      <c r="JDT323" s="1"/>
      <c r="JDU323" s="1"/>
      <c r="JDV323" s="1"/>
      <c r="JDW323" s="1"/>
      <c r="JDX323" s="1"/>
      <c r="JDY323" s="1"/>
      <c r="JDZ323" s="1"/>
      <c r="JEA323" s="1"/>
      <c r="JEB323" s="1"/>
      <c r="JEC323" s="1"/>
      <c r="JED323" s="1"/>
      <c r="JEE323" s="1"/>
      <c r="JEF323" s="1"/>
      <c r="JEG323" s="1"/>
      <c r="JEH323" s="1"/>
      <c r="JEI323" s="1"/>
      <c r="JEJ323" s="1"/>
      <c r="JEK323" s="1"/>
      <c r="JEL323" s="1"/>
      <c r="JEM323" s="1"/>
      <c r="JEN323" s="1"/>
      <c r="JEO323" s="1"/>
      <c r="JEP323" s="1"/>
      <c r="JEQ323" s="1"/>
      <c r="JER323" s="1"/>
      <c r="JES323" s="1"/>
      <c r="JET323" s="1"/>
      <c r="JEU323" s="1"/>
      <c r="JEV323" s="1"/>
      <c r="JEW323" s="1"/>
      <c r="JEX323" s="1"/>
      <c r="JEY323" s="1"/>
      <c r="JEZ323" s="1"/>
      <c r="JFA323" s="1"/>
      <c r="JFB323" s="1"/>
      <c r="JFC323" s="1"/>
      <c r="JFD323" s="1"/>
      <c r="JFE323" s="1"/>
      <c r="JFF323" s="1"/>
      <c r="JFG323" s="1"/>
      <c r="JFH323" s="1"/>
      <c r="JFI323" s="1"/>
      <c r="JFJ323" s="1"/>
      <c r="JFK323" s="1"/>
      <c r="JFL323" s="1"/>
      <c r="JFM323" s="1"/>
      <c r="JFN323" s="1"/>
      <c r="JFO323" s="1"/>
      <c r="JFP323" s="1"/>
      <c r="JFQ323" s="1"/>
      <c r="JFR323" s="1"/>
      <c r="JFS323" s="1"/>
      <c r="JFT323" s="1"/>
      <c r="JFU323" s="1"/>
      <c r="JFV323" s="1"/>
      <c r="JFW323" s="1"/>
      <c r="JFX323" s="1"/>
      <c r="JFY323" s="1"/>
      <c r="JFZ323" s="1"/>
      <c r="JGA323" s="1"/>
      <c r="JGB323" s="1"/>
      <c r="JGC323" s="1"/>
      <c r="JGD323" s="1"/>
      <c r="JGE323" s="1"/>
      <c r="JGF323" s="1"/>
      <c r="JGG323" s="1"/>
      <c r="JGH323" s="1"/>
      <c r="JGI323" s="1"/>
      <c r="JGJ323" s="1"/>
      <c r="JGK323" s="1"/>
      <c r="JGL323" s="1"/>
      <c r="JGM323" s="1"/>
      <c r="JGN323" s="1"/>
      <c r="JGO323" s="1"/>
      <c r="JGP323" s="1"/>
      <c r="JGQ323" s="1"/>
      <c r="JGR323" s="1"/>
      <c r="JGS323" s="1"/>
      <c r="JGT323" s="1"/>
      <c r="JGU323" s="1"/>
      <c r="JGV323" s="1"/>
      <c r="JGW323" s="1"/>
      <c r="JGX323" s="1"/>
      <c r="JGY323" s="1"/>
      <c r="JGZ323" s="1"/>
      <c r="JHA323" s="1"/>
      <c r="JHB323" s="1"/>
      <c r="JHC323" s="1"/>
      <c r="JHD323" s="1"/>
      <c r="JHE323" s="1"/>
      <c r="JHF323" s="1"/>
      <c r="JHG323" s="1"/>
      <c r="JHH323" s="1"/>
      <c r="JHI323" s="1"/>
      <c r="JHJ323" s="1"/>
      <c r="JHK323" s="1"/>
      <c r="JHL323" s="1"/>
      <c r="JHM323" s="1"/>
      <c r="JHN323" s="1"/>
      <c r="JHO323" s="1"/>
      <c r="JHP323" s="1"/>
      <c r="JHQ323" s="1"/>
      <c r="JHR323" s="1"/>
      <c r="JHS323" s="1"/>
      <c r="JHT323" s="1"/>
      <c r="JHU323" s="1"/>
      <c r="JHV323" s="1"/>
      <c r="JHW323" s="1"/>
      <c r="JHX323" s="1"/>
      <c r="JHY323" s="1"/>
      <c r="JHZ323" s="1"/>
      <c r="JIA323" s="1"/>
      <c r="JIB323" s="1"/>
      <c r="JIC323" s="1"/>
      <c r="JID323" s="1"/>
      <c r="JIE323" s="1"/>
      <c r="JIF323" s="1"/>
      <c r="JIG323" s="1"/>
      <c r="JIH323" s="1"/>
      <c r="JII323" s="1"/>
      <c r="JIJ323" s="1"/>
      <c r="JIK323" s="1"/>
      <c r="JIL323" s="1"/>
      <c r="JIM323" s="1"/>
      <c r="JIN323" s="1"/>
      <c r="JIO323" s="1"/>
      <c r="JIP323" s="1"/>
      <c r="JIQ323" s="1"/>
      <c r="JIR323" s="1"/>
      <c r="JIS323" s="1"/>
      <c r="JIT323" s="1"/>
      <c r="JIU323" s="1"/>
      <c r="JIV323" s="1"/>
      <c r="JIW323" s="1"/>
      <c r="JIX323" s="1"/>
      <c r="JIY323" s="1"/>
      <c r="JIZ323" s="1"/>
      <c r="JJA323" s="1"/>
      <c r="JJB323" s="1"/>
      <c r="JJC323" s="1"/>
      <c r="JJD323" s="1"/>
      <c r="JJE323" s="1"/>
      <c r="JJF323" s="1"/>
      <c r="JJG323" s="1"/>
      <c r="JJH323" s="1"/>
      <c r="JJI323" s="1"/>
      <c r="JJJ323" s="1"/>
      <c r="JJK323" s="1"/>
      <c r="JJL323" s="1"/>
      <c r="JJM323" s="1"/>
      <c r="JJN323" s="1"/>
      <c r="JJO323" s="1"/>
      <c r="JJP323" s="1"/>
      <c r="JJQ323" s="1"/>
      <c r="JJR323" s="1"/>
      <c r="JJS323" s="1"/>
      <c r="JJT323" s="1"/>
      <c r="JJU323" s="1"/>
      <c r="JJV323" s="1"/>
      <c r="JJW323" s="1"/>
      <c r="JJX323" s="1"/>
      <c r="JJY323" s="1"/>
      <c r="JJZ323" s="1"/>
      <c r="JKA323" s="1"/>
      <c r="JKB323" s="1"/>
      <c r="JKC323" s="1"/>
      <c r="JKD323" s="1"/>
      <c r="JKE323" s="1"/>
      <c r="JKF323" s="1"/>
      <c r="JKG323" s="1"/>
      <c r="JKH323" s="1"/>
      <c r="JKI323" s="1"/>
      <c r="JKJ323" s="1"/>
      <c r="JKK323" s="1"/>
      <c r="JKL323" s="1"/>
      <c r="JKM323" s="1"/>
      <c r="JKN323" s="1"/>
      <c r="JKO323" s="1"/>
      <c r="JKP323" s="1"/>
      <c r="JKQ323" s="1"/>
      <c r="JKR323" s="1"/>
      <c r="JKS323" s="1"/>
      <c r="JKT323" s="1"/>
      <c r="JKU323" s="1"/>
      <c r="JKV323" s="1"/>
      <c r="JKW323" s="1"/>
      <c r="JKX323" s="1"/>
      <c r="JKY323" s="1"/>
      <c r="JKZ323" s="1"/>
      <c r="JLA323" s="1"/>
      <c r="JLB323" s="1"/>
      <c r="JLC323" s="1"/>
      <c r="JLD323" s="1"/>
      <c r="JLE323" s="1"/>
      <c r="JLF323" s="1"/>
      <c r="JLG323" s="1"/>
      <c r="JLH323" s="1"/>
      <c r="JLI323" s="1"/>
      <c r="JLJ323" s="1"/>
      <c r="JLK323" s="1"/>
      <c r="JLL323" s="1"/>
      <c r="JLM323" s="1"/>
      <c r="JLN323" s="1"/>
      <c r="JLO323" s="1"/>
      <c r="JLP323" s="1"/>
      <c r="JLQ323" s="1"/>
      <c r="JLR323" s="1"/>
      <c r="JLS323" s="1"/>
      <c r="JLT323" s="1"/>
      <c r="JLU323" s="1"/>
      <c r="JLV323" s="1"/>
      <c r="JLW323" s="1"/>
      <c r="JLX323" s="1"/>
      <c r="JLY323" s="1"/>
      <c r="JLZ323" s="1"/>
      <c r="JMA323" s="1"/>
      <c r="JMB323" s="1"/>
      <c r="JMC323" s="1"/>
      <c r="JMD323" s="1"/>
      <c r="JME323" s="1"/>
      <c r="JMF323" s="1"/>
      <c r="JMG323" s="1"/>
      <c r="JMH323" s="1"/>
      <c r="JMI323" s="1"/>
      <c r="JMJ323" s="1"/>
      <c r="JMK323" s="1"/>
      <c r="JML323" s="1"/>
      <c r="JMM323" s="1"/>
      <c r="JMN323" s="1"/>
      <c r="JMO323" s="1"/>
      <c r="JMP323" s="1"/>
      <c r="JMQ323" s="1"/>
      <c r="JMR323" s="1"/>
      <c r="JMS323" s="1"/>
      <c r="JMT323" s="1"/>
      <c r="JMU323" s="1"/>
      <c r="JMV323" s="1"/>
      <c r="JMW323" s="1"/>
      <c r="JMX323" s="1"/>
      <c r="JMY323" s="1"/>
      <c r="JMZ323" s="1"/>
      <c r="JNA323" s="1"/>
      <c r="JNB323" s="1"/>
      <c r="JNC323" s="1"/>
      <c r="JND323" s="1"/>
      <c r="JNE323" s="1"/>
      <c r="JNF323" s="1"/>
      <c r="JNG323" s="1"/>
      <c r="JNH323" s="1"/>
      <c r="JNI323" s="1"/>
      <c r="JNJ323" s="1"/>
      <c r="JNK323" s="1"/>
      <c r="JNL323" s="1"/>
      <c r="JNM323" s="1"/>
      <c r="JNN323" s="1"/>
      <c r="JNO323" s="1"/>
      <c r="JNP323" s="1"/>
      <c r="JNQ323" s="1"/>
      <c r="JNR323" s="1"/>
      <c r="JNS323" s="1"/>
      <c r="JNT323" s="1"/>
      <c r="JNU323" s="1"/>
      <c r="JNV323" s="1"/>
      <c r="JNW323" s="1"/>
      <c r="JNX323" s="1"/>
      <c r="JNY323" s="1"/>
      <c r="JNZ323" s="1"/>
      <c r="JOA323" s="1"/>
      <c r="JOB323" s="1"/>
      <c r="JOC323" s="1"/>
      <c r="JOD323" s="1"/>
      <c r="JOE323" s="1"/>
      <c r="JOF323" s="1"/>
      <c r="JOG323" s="1"/>
      <c r="JOH323" s="1"/>
      <c r="JOI323" s="1"/>
      <c r="JOJ323" s="1"/>
      <c r="JOK323" s="1"/>
      <c r="JOL323" s="1"/>
      <c r="JOM323" s="1"/>
      <c r="JON323" s="1"/>
      <c r="JOO323" s="1"/>
      <c r="JOP323" s="1"/>
      <c r="JOQ323" s="1"/>
      <c r="JOR323" s="1"/>
      <c r="JOS323" s="1"/>
      <c r="JOT323" s="1"/>
      <c r="JOU323" s="1"/>
      <c r="JOV323" s="1"/>
      <c r="JOW323" s="1"/>
      <c r="JOX323" s="1"/>
      <c r="JOY323" s="1"/>
      <c r="JOZ323" s="1"/>
      <c r="JPA323" s="1"/>
      <c r="JPB323" s="1"/>
      <c r="JPC323" s="1"/>
      <c r="JPD323" s="1"/>
      <c r="JPE323" s="1"/>
      <c r="JPF323" s="1"/>
      <c r="JPG323" s="1"/>
      <c r="JPH323" s="1"/>
      <c r="JPI323" s="1"/>
      <c r="JPJ323" s="1"/>
      <c r="JPK323" s="1"/>
      <c r="JPL323" s="1"/>
      <c r="JPM323" s="1"/>
      <c r="JPN323" s="1"/>
      <c r="JPO323" s="1"/>
      <c r="JPP323" s="1"/>
      <c r="JPQ323" s="1"/>
      <c r="JPR323" s="1"/>
      <c r="JPS323" s="1"/>
      <c r="JPT323" s="1"/>
      <c r="JPU323" s="1"/>
      <c r="JPV323" s="1"/>
      <c r="JPW323" s="1"/>
      <c r="JPX323" s="1"/>
      <c r="JPY323" s="1"/>
      <c r="JPZ323" s="1"/>
      <c r="JQA323" s="1"/>
      <c r="JQB323" s="1"/>
      <c r="JQC323" s="1"/>
      <c r="JQD323" s="1"/>
      <c r="JQE323" s="1"/>
      <c r="JQF323" s="1"/>
      <c r="JQG323" s="1"/>
      <c r="JQH323" s="1"/>
      <c r="JQI323" s="1"/>
      <c r="JQJ323" s="1"/>
      <c r="JQK323" s="1"/>
      <c r="JQL323" s="1"/>
      <c r="JQM323" s="1"/>
      <c r="JQN323" s="1"/>
      <c r="JQO323" s="1"/>
      <c r="JQP323" s="1"/>
      <c r="JQQ323" s="1"/>
      <c r="JQR323" s="1"/>
      <c r="JQS323" s="1"/>
      <c r="JQT323" s="1"/>
      <c r="JQU323" s="1"/>
      <c r="JQV323" s="1"/>
      <c r="JQW323" s="1"/>
      <c r="JQX323" s="1"/>
      <c r="JQY323" s="1"/>
      <c r="JQZ323" s="1"/>
      <c r="JRA323" s="1"/>
      <c r="JRB323" s="1"/>
      <c r="JRC323" s="1"/>
      <c r="JRD323" s="1"/>
      <c r="JRE323" s="1"/>
      <c r="JRF323" s="1"/>
      <c r="JRG323" s="1"/>
      <c r="JRH323" s="1"/>
      <c r="JRI323" s="1"/>
      <c r="JRJ323" s="1"/>
      <c r="JRK323" s="1"/>
      <c r="JRL323" s="1"/>
      <c r="JRM323" s="1"/>
      <c r="JRN323" s="1"/>
      <c r="JRO323" s="1"/>
      <c r="JRP323" s="1"/>
      <c r="JRQ323" s="1"/>
      <c r="JRR323" s="1"/>
      <c r="JRS323" s="1"/>
      <c r="JRT323" s="1"/>
      <c r="JRU323" s="1"/>
      <c r="JRV323" s="1"/>
      <c r="JRW323" s="1"/>
      <c r="JRX323" s="1"/>
      <c r="JRY323" s="1"/>
      <c r="JRZ323" s="1"/>
      <c r="JSA323" s="1"/>
      <c r="JSB323" s="1"/>
      <c r="JSC323" s="1"/>
      <c r="JSD323" s="1"/>
      <c r="JSE323" s="1"/>
      <c r="JSF323" s="1"/>
      <c r="JSG323" s="1"/>
      <c r="JSH323" s="1"/>
      <c r="JSI323" s="1"/>
      <c r="JSJ323" s="1"/>
      <c r="JSK323" s="1"/>
      <c r="JSL323" s="1"/>
      <c r="JSM323" s="1"/>
      <c r="JSN323" s="1"/>
      <c r="JSO323" s="1"/>
      <c r="JSP323" s="1"/>
      <c r="JSQ323" s="1"/>
      <c r="JSR323" s="1"/>
      <c r="JSS323" s="1"/>
      <c r="JST323" s="1"/>
      <c r="JSU323" s="1"/>
      <c r="JSV323" s="1"/>
      <c r="JSW323" s="1"/>
      <c r="JSX323" s="1"/>
      <c r="JSY323" s="1"/>
      <c r="JSZ323" s="1"/>
      <c r="JTA323" s="1"/>
      <c r="JTB323" s="1"/>
      <c r="JTC323" s="1"/>
      <c r="JTD323" s="1"/>
      <c r="JTE323" s="1"/>
      <c r="JTF323" s="1"/>
      <c r="JTG323" s="1"/>
      <c r="JTH323" s="1"/>
      <c r="JTI323" s="1"/>
      <c r="JTJ323" s="1"/>
      <c r="JTK323" s="1"/>
      <c r="JTL323" s="1"/>
      <c r="JTM323" s="1"/>
      <c r="JTN323" s="1"/>
      <c r="JTO323" s="1"/>
      <c r="JTP323" s="1"/>
      <c r="JTQ323" s="1"/>
      <c r="JTR323" s="1"/>
      <c r="JTS323" s="1"/>
      <c r="JTT323" s="1"/>
      <c r="JTU323" s="1"/>
      <c r="JTV323" s="1"/>
      <c r="JTW323" s="1"/>
      <c r="JTX323" s="1"/>
      <c r="JTY323" s="1"/>
      <c r="JTZ323" s="1"/>
      <c r="JUA323" s="1"/>
      <c r="JUB323" s="1"/>
      <c r="JUC323" s="1"/>
      <c r="JUD323" s="1"/>
      <c r="JUE323" s="1"/>
      <c r="JUF323" s="1"/>
      <c r="JUG323" s="1"/>
      <c r="JUH323" s="1"/>
      <c r="JUI323" s="1"/>
      <c r="JUJ323" s="1"/>
      <c r="JUK323" s="1"/>
      <c r="JUL323" s="1"/>
      <c r="JUM323" s="1"/>
      <c r="JUN323" s="1"/>
      <c r="JUO323" s="1"/>
      <c r="JUP323" s="1"/>
      <c r="JUQ323" s="1"/>
      <c r="JUR323" s="1"/>
      <c r="JUS323" s="1"/>
      <c r="JUT323" s="1"/>
      <c r="JUU323" s="1"/>
      <c r="JUV323" s="1"/>
      <c r="JUW323" s="1"/>
      <c r="JUX323" s="1"/>
      <c r="JUY323" s="1"/>
      <c r="JUZ323" s="1"/>
      <c r="JVA323" s="1"/>
      <c r="JVB323" s="1"/>
      <c r="JVC323" s="1"/>
      <c r="JVD323" s="1"/>
      <c r="JVE323" s="1"/>
      <c r="JVF323" s="1"/>
      <c r="JVG323" s="1"/>
      <c r="JVH323" s="1"/>
      <c r="JVI323" s="1"/>
      <c r="JVJ323" s="1"/>
      <c r="JVK323" s="1"/>
      <c r="JVL323" s="1"/>
      <c r="JVM323" s="1"/>
      <c r="JVN323" s="1"/>
      <c r="JVO323" s="1"/>
      <c r="JVP323" s="1"/>
      <c r="JVQ323" s="1"/>
      <c r="JVR323" s="1"/>
      <c r="JVS323" s="1"/>
      <c r="JVT323" s="1"/>
      <c r="JVU323" s="1"/>
      <c r="JVV323" s="1"/>
      <c r="JVW323" s="1"/>
      <c r="JVX323" s="1"/>
      <c r="JVY323" s="1"/>
      <c r="JVZ323" s="1"/>
      <c r="JWA323" s="1"/>
      <c r="JWB323" s="1"/>
      <c r="JWC323" s="1"/>
      <c r="JWD323" s="1"/>
      <c r="JWE323" s="1"/>
      <c r="JWF323" s="1"/>
      <c r="JWG323" s="1"/>
      <c r="JWH323" s="1"/>
      <c r="JWI323" s="1"/>
      <c r="JWJ323" s="1"/>
      <c r="JWK323" s="1"/>
      <c r="JWL323" s="1"/>
      <c r="JWM323" s="1"/>
      <c r="JWN323" s="1"/>
      <c r="JWO323" s="1"/>
      <c r="JWP323" s="1"/>
      <c r="JWQ323" s="1"/>
      <c r="JWR323" s="1"/>
      <c r="JWS323" s="1"/>
      <c r="JWT323" s="1"/>
      <c r="JWU323" s="1"/>
      <c r="JWV323" s="1"/>
      <c r="JWW323" s="1"/>
      <c r="JWX323" s="1"/>
      <c r="JWY323" s="1"/>
      <c r="JWZ323" s="1"/>
      <c r="JXA323" s="1"/>
      <c r="JXB323" s="1"/>
      <c r="JXC323" s="1"/>
      <c r="JXD323" s="1"/>
      <c r="JXE323" s="1"/>
      <c r="JXF323" s="1"/>
      <c r="JXG323" s="1"/>
      <c r="JXH323" s="1"/>
      <c r="JXI323" s="1"/>
      <c r="JXJ323" s="1"/>
      <c r="JXK323" s="1"/>
      <c r="JXL323" s="1"/>
      <c r="JXM323" s="1"/>
      <c r="JXN323" s="1"/>
      <c r="JXO323" s="1"/>
      <c r="JXP323" s="1"/>
      <c r="JXQ323" s="1"/>
      <c r="JXR323" s="1"/>
      <c r="JXS323" s="1"/>
      <c r="JXT323" s="1"/>
      <c r="JXU323" s="1"/>
      <c r="JXV323" s="1"/>
      <c r="JXW323" s="1"/>
      <c r="JXX323" s="1"/>
      <c r="JXY323" s="1"/>
      <c r="JXZ323" s="1"/>
      <c r="JYA323" s="1"/>
      <c r="JYB323" s="1"/>
      <c r="JYC323" s="1"/>
      <c r="JYD323" s="1"/>
      <c r="JYE323" s="1"/>
      <c r="JYF323" s="1"/>
      <c r="JYG323" s="1"/>
      <c r="JYH323" s="1"/>
      <c r="JYI323" s="1"/>
      <c r="JYJ323" s="1"/>
      <c r="JYK323" s="1"/>
      <c r="JYL323" s="1"/>
      <c r="JYM323" s="1"/>
      <c r="JYN323" s="1"/>
      <c r="JYO323" s="1"/>
      <c r="JYP323" s="1"/>
      <c r="JYQ323" s="1"/>
      <c r="JYR323" s="1"/>
      <c r="JYS323" s="1"/>
      <c r="JYT323" s="1"/>
      <c r="JYU323" s="1"/>
      <c r="JYV323" s="1"/>
      <c r="JYW323" s="1"/>
      <c r="JYX323" s="1"/>
      <c r="JYY323" s="1"/>
      <c r="JYZ323" s="1"/>
      <c r="JZA323" s="1"/>
      <c r="JZB323" s="1"/>
      <c r="JZC323" s="1"/>
      <c r="JZD323" s="1"/>
      <c r="JZE323" s="1"/>
      <c r="JZF323" s="1"/>
      <c r="JZG323" s="1"/>
      <c r="JZH323" s="1"/>
      <c r="JZI323" s="1"/>
      <c r="JZJ323" s="1"/>
      <c r="JZK323" s="1"/>
      <c r="JZL323" s="1"/>
      <c r="JZM323" s="1"/>
      <c r="JZN323" s="1"/>
      <c r="JZO323" s="1"/>
      <c r="JZP323" s="1"/>
      <c r="JZQ323" s="1"/>
      <c r="JZR323" s="1"/>
      <c r="JZS323" s="1"/>
      <c r="JZT323" s="1"/>
      <c r="JZU323" s="1"/>
      <c r="JZV323" s="1"/>
      <c r="JZW323" s="1"/>
      <c r="JZX323" s="1"/>
      <c r="JZY323" s="1"/>
      <c r="JZZ323" s="1"/>
      <c r="KAA323" s="1"/>
      <c r="KAB323" s="1"/>
      <c r="KAC323" s="1"/>
      <c r="KAD323" s="1"/>
      <c r="KAE323" s="1"/>
      <c r="KAF323" s="1"/>
      <c r="KAG323" s="1"/>
      <c r="KAH323" s="1"/>
      <c r="KAI323" s="1"/>
      <c r="KAJ323" s="1"/>
      <c r="KAK323" s="1"/>
      <c r="KAL323" s="1"/>
      <c r="KAM323" s="1"/>
      <c r="KAN323" s="1"/>
      <c r="KAO323" s="1"/>
      <c r="KAP323" s="1"/>
      <c r="KAQ323" s="1"/>
      <c r="KAR323" s="1"/>
      <c r="KAS323" s="1"/>
      <c r="KAT323" s="1"/>
      <c r="KAU323" s="1"/>
      <c r="KAV323" s="1"/>
      <c r="KAW323" s="1"/>
      <c r="KAX323" s="1"/>
      <c r="KAY323" s="1"/>
      <c r="KAZ323" s="1"/>
      <c r="KBA323" s="1"/>
      <c r="KBB323" s="1"/>
      <c r="KBC323" s="1"/>
      <c r="KBD323" s="1"/>
      <c r="KBE323" s="1"/>
      <c r="KBF323" s="1"/>
      <c r="KBG323" s="1"/>
      <c r="KBH323" s="1"/>
      <c r="KBI323" s="1"/>
      <c r="KBJ323" s="1"/>
      <c r="KBK323" s="1"/>
      <c r="KBL323" s="1"/>
      <c r="KBM323" s="1"/>
      <c r="KBN323" s="1"/>
      <c r="KBO323" s="1"/>
      <c r="KBP323" s="1"/>
      <c r="KBQ323" s="1"/>
      <c r="KBR323" s="1"/>
      <c r="KBS323" s="1"/>
      <c r="KBT323" s="1"/>
      <c r="KBU323" s="1"/>
      <c r="KBV323" s="1"/>
      <c r="KBW323" s="1"/>
      <c r="KBX323" s="1"/>
      <c r="KBY323" s="1"/>
      <c r="KBZ323" s="1"/>
      <c r="KCA323" s="1"/>
      <c r="KCB323" s="1"/>
      <c r="KCC323" s="1"/>
      <c r="KCD323" s="1"/>
      <c r="KCE323" s="1"/>
      <c r="KCF323" s="1"/>
      <c r="KCG323" s="1"/>
      <c r="KCH323" s="1"/>
      <c r="KCI323" s="1"/>
      <c r="KCJ323" s="1"/>
      <c r="KCK323" s="1"/>
      <c r="KCL323" s="1"/>
      <c r="KCM323" s="1"/>
      <c r="KCN323" s="1"/>
      <c r="KCO323" s="1"/>
      <c r="KCP323" s="1"/>
      <c r="KCQ323" s="1"/>
      <c r="KCR323" s="1"/>
      <c r="KCS323" s="1"/>
      <c r="KCT323" s="1"/>
      <c r="KCU323" s="1"/>
      <c r="KCV323" s="1"/>
      <c r="KCW323" s="1"/>
      <c r="KCX323" s="1"/>
      <c r="KCY323" s="1"/>
      <c r="KCZ323" s="1"/>
      <c r="KDA323" s="1"/>
      <c r="KDB323" s="1"/>
      <c r="KDC323" s="1"/>
      <c r="KDD323" s="1"/>
      <c r="KDE323" s="1"/>
      <c r="KDF323" s="1"/>
      <c r="KDG323" s="1"/>
      <c r="KDH323" s="1"/>
      <c r="KDI323" s="1"/>
      <c r="KDJ323" s="1"/>
      <c r="KDK323" s="1"/>
      <c r="KDL323" s="1"/>
      <c r="KDM323" s="1"/>
      <c r="KDN323" s="1"/>
      <c r="KDO323" s="1"/>
      <c r="KDP323" s="1"/>
      <c r="KDQ323" s="1"/>
      <c r="KDR323" s="1"/>
      <c r="KDS323" s="1"/>
      <c r="KDT323" s="1"/>
      <c r="KDU323" s="1"/>
      <c r="KDV323" s="1"/>
      <c r="KDW323" s="1"/>
      <c r="KDX323" s="1"/>
      <c r="KDY323" s="1"/>
      <c r="KDZ323" s="1"/>
      <c r="KEA323" s="1"/>
      <c r="KEB323" s="1"/>
      <c r="KEC323" s="1"/>
      <c r="KED323" s="1"/>
      <c r="KEE323" s="1"/>
      <c r="KEF323" s="1"/>
      <c r="KEG323" s="1"/>
      <c r="KEH323" s="1"/>
      <c r="KEI323" s="1"/>
      <c r="KEJ323" s="1"/>
      <c r="KEK323" s="1"/>
      <c r="KEL323" s="1"/>
      <c r="KEM323" s="1"/>
      <c r="KEN323" s="1"/>
      <c r="KEO323" s="1"/>
      <c r="KEP323" s="1"/>
      <c r="KEQ323" s="1"/>
      <c r="KER323" s="1"/>
      <c r="KES323" s="1"/>
      <c r="KET323" s="1"/>
      <c r="KEU323" s="1"/>
      <c r="KEV323" s="1"/>
      <c r="KEW323" s="1"/>
      <c r="KEX323" s="1"/>
      <c r="KEY323" s="1"/>
      <c r="KEZ323" s="1"/>
      <c r="KFA323" s="1"/>
      <c r="KFB323" s="1"/>
      <c r="KFC323" s="1"/>
      <c r="KFD323" s="1"/>
      <c r="KFE323" s="1"/>
      <c r="KFF323" s="1"/>
      <c r="KFG323" s="1"/>
      <c r="KFH323" s="1"/>
      <c r="KFI323" s="1"/>
      <c r="KFJ323" s="1"/>
      <c r="KFK323" s="1"/>
      <c r="KFL323" s="1"/>
      <c r="KFM323" s="1"/>
      <c r="KFN323" s="1"/>
      <c r="KFO323" s="1"/>
      <c r="KFP323" s="1"/>
      <c r="KFQ323" s="1"/>
      <c r="KFR323" s="1"/>
      <c r="KFS323" s="1"/>
      <c r="KFT323" s="1"/>
      <c r="KFU323" s="1"/>
      <c r="KFV323" s="1"/>
      <c r="KFW323" s="1"/>
      <c r="KFX323" s="1"/>
      <c r="KFY323" s="1"/>
      <c r="KFZ323" s="1"/>
      <c r="KGA323" s="1"/>
      <c r="KGB323" s="1"/>
      <c r="KGC323" s="1"/>
      <c r="KGD323" s="1"/>
      <c r="KGE323" s="1"/>
      <c r="KGF323" s="1"/>
      <c r="KGG323" s="1"/>
      <c r="KGH323" s="1"/>
      <c r="KGI323" s="1"/>
      <c r="KGJ323" s="1"/>
      <c r="KGK323" s="1"/>
      <c r="KGL323" s="1"/>
      <c r="KGM323" s="1"/>
      <c r="KGN323" s="1"/>
      <c r="KGO323" s="1"/>
      <c r="KGP323" s="1"/>
      <c r="KGQ323" s="1"/>
      <c r="KGR323" s="1"/>
      <c r="KGS323" s="1"/>
      <c r="KGT323" s="1"/>
      <c r="KGU323" s="1"/>
      <c r="KGV323" s="1"/>
      <c r="KGW323" s="1"/>
      <c r="KGX323" s="1"/>
      <c r="KGY323" s="1"/>
      <c r="KGZ323" s="1"/>
      <c r="KHA323" s="1"/>
      <c r="KHB323" s="1"/>
      <c r="KHC323" s="1"/>
      <c r="KHD323" s="1"/>
      <c r="KHE323" s="1"/>
      <c r="KHF323" s="1"/>
      <c r="KHG323" s="1"/>
      <c r="KHH323" s="1"/>
      <c r="KHI323" s="1"/>
      <c r="KHJ323" s="1"/>
      <c r="KHK323" s="1"/>
      <c r="KHL323" s="1"/>
      <c r="KHM323" s="1"/>
      <c r="KHN323" s="1"/>
      <c r="KHO323" s="1"/>
      <c r="KHP323" s="1"/>
      <c r="KHQ323" s="1"/>
      <c r="KHR323" s="1"/>
      <c r="KHS323" s="1"/>
      <c r="KHT323" s="1"/>
      <c r="KHU323" s="1"/>
      <c r="KHV323" s="1"/>
      <c r="KHW323" s="1"/>
      <c r="KHX323" s="1"/>
      <c r="KHY323" s="1"/>
      <c r="KHZ323" s="1"/>
      <c r="KIA323" s="1"/>
      <c r="KIB323" s="1"/>
      <c r="KIC323" s="1"/>
      <c r="KID323" s="1"/>
      <c r="KIE323" s="1"/>
      <c r="KIF323" s="1"/>
      <c r="KIG323" s="1"/>
      <c r="KIH323" s="1"/>
      <c r="KII323" s="1"/>
      <c r="KIJ323" s="1"/>
      <c r="KIK323" s="1"/>
      <c r="KIL323" s="1"/>
      <c r="KIM323" s="1"/>
      <c r="KIN323" s="1"/>
      <c r="KIO323" s="1"/>
      <c r="KIP323" s="1"/>
      <c r="KIQ323" s="1"/>
      <c r="KIR323" s="1"/>
      <c r="KIS323" s="1"/>
      <c r="KIT323" s="1"/>
      <c r="KIU323" s="1"/>
      <c r="KIV323" s="1"/>
      <c r="KIW323" s="1"/>
      <c r="KIX323" s="1"/>
      <c r="KIY323" s="1"/>
      <c r="KIZ323" s="1"/>
      <c r="KJA323" s="1"/>
      <c r="KJB323" s="1"/>
      <c r="KJC323" s="1"/>
      <c r="KJD323" s="1"/>
      <c r="KJE323" s="1"/>
      <c r="KJF323" s="1"/>
      <c r="KJG323" s="1"/>
      <c r="KJH323" s="1"/>
      <c r="KJI323" s="1"/>
      <c r="KJJ323" s="1"/>
      <c r="KJK323" s="1"/>
      <c r="KJL323" s="1"/>
      <c r="KJM323" s="1"/>
      <c r="KJN323" s="1"/>
      <c r="KJO323" s="1"/>
      <c r="KJP323" s="1"/>
      <c r="KJQ323" s="1"/>
      <c r="KJR323" s="1"/>
      <c r="KJS323" s="1"/>
      <c r="KJT323" s="1"/>
      <c r="KJU323" s="1"/>
      <c r="KJV323" s="1"/>
      <c r="KJW323" s="1"/>
      <c r="KJX323" s="1"/>
      <c r="KJY323" s="1"/>
      <c r="KJZ323" s="1"/>
      <c r="KKA323" s="1"/>
      <c r="KKB323" s="1"/>
      <c r="KKC323" s="1"/>
      <c r="KKD323" s="1"/>
      <c r="KKE323" s="1"/>
      <c r="KKF323" s="1"/>
      <c r="KKG323" s="1"/>
      <c r="KKH323" s="1"/>
      <c r="KKI323" s="1"/>
      <c r="KKJ323" s="1"/>
      <c r="KKK323" s="1"/>
      <c r="KKL323" s="1"/>
      <c r="KKM323" s="1"/>
      <c r="KKN323" s="1"/>
      <c r="KKO323" s="1"/>
      <c r="KKP323" s="1"/>
      <c r="KKQ323" s="1"/>
      <c r="KKR323" s="1"/>
      <c r="KKS323" s="1"/>
      <c r="KKT323" s="1"/>
      <c r="KKU323" s="1"/>
      <c r="KKV323" s="1"/>
      <c r="KKW323" s="1"/>
      <c r="KKX323" s="1"/>
      <c r="KKY323" s="1"/>
      <c r="KKZ323" s="1"/>
      <c r="KLA323" s="1"/>
      <c r="KLB323" s="1"/>
      <c r="KLC323" s="1"/>
      <c r="KLD323" s="1"/>
      <c r="KLE323" s="1"/>
      <c r="KLF323" s="1"/>
      <c r="KLG323" s="1"/>
      <c r="KLH323" s="1"/>
      <c r="KLI323" s="1"/>
      <c r="KLJ323" s="1"/>
      <c r="KLK323" s="1"/>
      <c r="KLL323" s="1"/>
      <c r="KLM323" s="1"/>
      <c r="KLN323" s="1"/>
      <c r="KLO323" s="1"/>
      <c r="KLP323" s="1"/>
      <c r="KLQ323" s="1"/>
      <c r="KLR323" s="1"/>
      <c r="KLS323" s="1"/>
      <c r="KLT323" s="1"/>
      <c r="KLU323" s="1"/>
      <c r="KLV323" s="1"/>
      <c r="KLW323" s="1"/>
      <c r="KLX323" s="1"/>
      <c r="KLY323" s="1"/>
      <c r="KLZ323" s="1"/>
      <c r="KMA323" s="1"/>
      <c r="KMB323" s="1"/>
      <c r="KMC323" s="1"/>
      <c r="KMD323" s="1"/>
      <c r="KME323" s="1"/>
      <c r="KMF323" s="1"/>
      <c r="KMG323" s="1"/>
      <c r="KMH323" s="1"/>
      <c r="KMI323" s="1"/>
      <c r="KMJ323" s="1"/>
      <c r="KMK323" s="1"/>
      <c r="KML323" s="1"/>
      <c r="KMM323" s="1"/>
      <c r="KMN323" s="1"/>
      <c r="KMO323" s="1"/>
      <c r="KMP323" s="1"/>
      <c r="KMQ323" s="1"/>
      <c r="KMR323" s="1"/>
      <c r="KMS323" s="1"/>
      <c r="KMT323" s="1"/>
      <c r="KMU323" s="1"/>
      <c r="KMV323" s="1"/>
      <c r="KMW323" s="1"/>
      <c r="KMX323" s="1"/>
      <c r="KMY323" s="1"/>
      <c r="KMZ323" s="1"/>
      <c r="KNA323" s="1"/>
      <c r="KNB323" s="1"/>
      <c r="KNC323" s="1"/>
      <c r="KND323" s="1"/>
      <c r="KNE323" s="1"/>
      <c r="KNF323" s="1"/>
      <c r="KNG323" s="1"/>
      <c r="KNH323" s="1"/>
      <c r="KNI323" s="1"/>
      <c r="KNJ323" s="1"/>
      <c r="KNK323" s="1"/>
      <c r="KNL323" s="1"/>
      <c r="KNM323" s="1"/>
      <c r="KNN323" s="1"/>
      <c r="KNO323" s="1"/>
      <c r="KNP323" s="1"/>
      <c r="KNQ323" s="1"/>
      <c r="KNR323" s="1"/>
      <c r="KNS323" s="1"/>
      <c r="KNT323" s="1"/>
      <c r="KNU323" s="1"/>
      <c r="KNV323" s="1"/>
      <c r="KNW323" s="1"/>
      <c r="KNX323" s="1"/>
      <c r="KNY323" s="1"/>
      <c r="KNZ323" s="1"/>
      <c r="KOA323" s="1"/>
      <c r="KOB323" s="1"/>
      <c r="KOC323" s="1"/>
      <c r="KOD323" s="1"/>
      <c r="KOE323" s="1"/>
      <c r="KOF323" s="1"/>
      <c r="KOG323" s="1"/>
      <c r="KOH323" s="1"/>
      <c r="KOI323" s="1"/>
      <c r="KOJ323" s="1"/>
      <c r="KOK323" s="1"/>
      <c r="KOL323" s="1"/>
      <c r="KOM323" s="1"/>
      <c r="KON323" s="1"/>
      <c r="KOO323" s="1"/>
      <c r="KOP323" s="1"/>
      <c r="KOQ323" s="1"/>
      <c r="KOR323" s="1"/>
      <c r="KOS323" s="1"/>
      <c r="KOT323" s="1"/>
      <c r="KOU323" s="1"/>
      <c r="KOV323" s="1"/>
      <c r="KOW323" s="1"/>
      <c r="KOX323" s="1"/>
      <c r="KOY323" s="1"/>
      <c r="KOZ323" s="1"/>
      <c r="KPA323" s="1"/>
      <c r="KPB323" s="1"/>
      <c r="KPC323" s="1"/>
      <c r="KPD323" s="1"/>
      <c r="KPE323" s="1"/>
      <c r="KPF323" s="1"/>
      <c r="KPG323" s="1"/>
      <c r="KPH323" s="1"/>
      <c r="KPI323" s="1"/>
      <c r="KPJ323" s="1"/>
      <c r="KPK323" s="1"/>
      <c r="KPL323" s="1"/>
      <c r="KPM323" s="1"/>
      <c r="KPN323" s="1"/>
      <c r="KPO323" s="1"/>
      <c r="KPP323" s="1"/>
      <c r="KPQ323" s="1"/>
      <c r="KPR323" s="1"/>
      <c r="KPS323" s="1"/>
      <c r="KPT323" s="1"/>
      <c r="KPU323" s="1"/>
      <c r="KPV323" s="1"/>
      <c r="KPW323" s="1"/>
      <c r="KPX323" s="1"/>
      <c r="KPY323" s="1"/>
      <c r="KPZ323" s="1"/>
      <c r="KQA323" s="1"/>
      <c r="KQB323" s="1"/>
      <c r="KQC323" s="1"/>
      <c r="KQD323" s="1"/>
      <c r="KQE323" s="1"/>
      <c r="KQF323" s="1"/>
      <c r="KQG323" s="1"/>
      <c r="KQH323" s="1"/>
      <c r="KQI323" s="1"/>
      <c r="KQJ323" s="1"/>
      <c r="KQK323" s="1"/>
      <c r="KQL323" s="1"/>
      <c r="KQM323" s="1"/>
      <c r="KQN323" s="1"/>
      <c r="KQO323" s="1"/>
      <c r="KQP323" s="1"/>
      <c r="KQQ323" s="1"/>
      <c r="KQR323" s="1"/>
      <c r="KQS323" s="1"/>
      <c r="KQT323" s="1"/>
      <c r="KQU323" s="1"/>
      <c r="KQV323" s="1"/>
      <c r="KQW323" s="1"/>
      <c r="KQX323" s="1"/>
      <c r="KQY323" s="1"/>
      <c r="KQZ323" s="1"/>
      <c r="KRA323" s="1"/>
      <c r="KRB323" s="1"/>
      <c r="KRC323" s="1"/>
      <c r="KRD323" s="1"/>
      <c r="KRE323" s="1"/>
      <c r="KRF323" s="1"/>
      <c r="KRG323" s="1"/>
      <c r="KRH323" s="1"/>
      <c r="KRI323" s="1"/>
      <c r="KRJ323" s="1"/>
      <c r="KRK323" s="1"/>
      <c r="KRL323" s="1"/>
      <c r="KRM323" s="1"/>
      <c r="KRN323" s="1"/>
      <c r="KRO323" s="1"/>
      <c r="KRP323" s="1"/>
      <c r="KRQ323" s="1"/>
      <c r="KRR323" s="1"/>
      <c r="KRS323" s="1"/>
      <c r="KRT323" s="1"/>
      <c r="KRU323" s="1"/>
      <c r="KRV323" s="1"/>
      <c r="KRW323" s="1"/>
      <c r="KRX323" s="1"/>
      <c r="KRY323" s="1"/>
      <c r="KRZ323" s="1"/>
      <c r="KSA323" s="1"/>
      <c r="KSB323" s="1"/>
      <c r="KSC323" s="1"/>
      <c r="KSD323" s="1"/>
      <c r="KSE323" s="1"/>
      <c r="KSF323" s="1"/>
      <c r="KSG323" s="1"/>
      <c r="KSH323" s="1"/>
      <c r="KSI323" s="1"/>
      <c r="KSJ323" s="1"/>
      <c r="KSK323" s="1"/>
      <c r="KSL323" s="1"/>
      <c r="KSM323" s="1"/>
      <c r="KSN323" s="1"/>
      <c r="KSO323" s="1"/>
      <c r="KSP323" s="1"/>
      <c r="KSQ323" s="1"/>
      <c r="KSR323" s="1"/>
      <c r="KSS323" s="1"/>
      <c r="KST323" s="1"/>
      <c r="KSU323" s="1"/>
      <c r="KSV323" s="1"/>
      <c r="KSW323" s="1"/>
      <c r="KSX323" s="1"/>
      <c r="KSY323" s="1"/>
      <c r="KSZ323" s="1"/>
      <c r="KTA323" s="1"/>
      <c r="KTB323" s="1"/>
      <c r="KTC323" s="1"/>
      <c r="KTD323" s="1"/>
      <c r="KTE323" s="1"/>
      <c r="KTF323" s="1"/>
      <c r="KTG323" s="1"/>
      <c r="KTH323" s="1"/>
      <c r="KTI323" s="1"/>
      <c r="KTJ323" s="1"/>
      <c r="KTK323" s="1"/>
      <c r="KTL323" s="1"/>
      <c r="KTM323" s="1"/>
      <c r="KTN323" s="1"/>
      <c r="KTO323" s="1"/>
      <c r="KTP323" s="1"/>
      <c r="KTQ323" s="1"/>
      <c r="KTR323" s="1"/>
      <c r="KTS323" s="1"/>
      <c r="KTT323" s="1"/>
      <c r="KTU323" s="1"/>
      <c r="KTV323" s="1"/>
      <c r="KTW323" s="1"/>
      <c r="KTX323" s="1"/>
      <c r="KTY323" s="1"/>
      <c r="KTZ323" s="1"/>
      <c r="KUA323" s="1"/>
      <c r="KUB323" s="1"/>
      <c r="KUC323" s="1"/>
      <c r="KUD323" s="1"/>
      <c r="KUE323" s="1"/>
      <c r="KUF323" s="1"/>
      <c r="KUG323" s="1"/>
      <c r="KUH323" s="1"/>
      <c r="KUI323" s="1"/>
      <c r="KUJ323" s="1"/>
      <c r="KUK323" s="1"/>
      <c r="KUL323" s="1"/>
      <c r="KUM323" s="1"/>
      <c r="KUN323" s="1"/>
      <c r="KUO323" s="1"/>
      <c r="KUP323" s="1"/>
      <c r="KUQ323" s="1"/>
      <c r="KUR323" s="1"/>
      <c r="KUS323" s="1"/>
      <c r="KUT323" s="1"/>
      <c r="KUU323" s="1"/>
      <c r="KUV323" s="1"/>
      <c r="KUW323" s="1"/>
      <c r="KUX323" s="1"/>
      <c r="KUY323" s="1"/>
      <c r="KUZ323" s="1"/>
      <c r="KVA323" s="1"/>
      <c r="KVB323" s="1"/>
      <c r="KVC323" s="1"/>
      <c r="KVD323" s="1"/>
      <c r="KVE323" s="1"/>
      <c r="KVF323" s="1"/>
      <c r="KVG323" s="1"/>
      <c r="KVH323" s="1"/>
      <c r="KVI323" s="1"/>
      <c r="KVJ323" s="1"/>
      <c r="KVK323" s="1"/>
      <c r="KVL323" s="1"/>
      <c r="KVM323" s="1"/>
      <c r="KVN323" s="1"/>
      <c r="KVO323" s="1"/>
      <c r="KVP323" s="1"/>
      <c r="KVQ323" s="1"/>
      <c r="KVR323" s="1"/>
      <c r="KVS323" s="1"/>
      <c r="KVT323" s="1"/>
      <c r="KVU323" s="1"/>
      <c r="KVV323" s="1"/>
      <c r="KVW323" s="1"/>
      <c r="KVX323" s="1"/>
      <c r="KVY323" s="1"/>
      <c r="KVZ323" s="1"/>
      <c r="KWA323" s="1"/>
      <c r="KWB323" s="1"/>
      <c r="KWC323" s="1"/>
      <c r="KWD323" s="1"/>
      <c r="KWE323" s="1"/>
      <c r="KWF323" s="1"/>
      <c r="KWG323" s="1"/>
      <c r="KWH323" s="1"/>
      <c r="KWI323" s="1"/>
      <c r="KWJ323" s="1"/>
      <c r="KWK323" s="1"/>
      <c r="KWL323" s="1"/>
      <c r="KWM323" s="1"/>
      <c r="KWN323" s="1"/>
      <c r="KWO323" s="1"/>
      <c r="KWP323" s="1"/>
      <c r="KWQ323" s="1"/>
      <c r="KWR323" s="1"/>
      <c r="KWS323" s="1"/>
      <c r="KWT323" s="1"/>
      <c r="KWU323" s="1"/>
      <c r="KWV323" s="1"/>
      <c r="KWW323" s="1"/>
      <c r="KWX323" s="1"/>
      <c r="KWY323" s="1"/>
      <c r="KWZ323" s="1"/>
      <c r="KXA323" s="1"/>
      <c r="KXB323" s="1"/>
      <c r="KXC323" s="1"/>
      <c r="KXD323" s="1"/>
      <c r="KXE323" s="1"/>
      <c r="KXF323" s="1"/>
      <c r="KXG323" s="1"/>
      <c r="KXH323" s="1"/>
      <c r="KXI323" s="1"/>
      <c r="KXJ323" s="1"/>
      <c r="KXK323" s="1"/>
      <c r="KXL323" s="1"/>
      <c r="KXM323" s="1"/>
      <c r="KXN323" s="1"/>
      <c r="KXO323" s="1"/>
      <c r="KXP323" s="1"/>
      <c r="KXQ323" s="1"/>
      <c r="KXR323" s="1"/>
      <c r="KXS323" s="1"/>
      <c r="KXT323" s="1"/>
      <c r="KXU323" s="1"/>
      <c r="KXV323" s="1"/>
      <c r="KXW323" s="1"/>
      <c r="KXX323" s="1"/>
      <c r="KXY323" s="1"/>
      <c r="KXZ323" s="1"/>
      <c r="KYA323" s="1"/>
      <c r="KYB323" s="1"/>
      <c r="KYC323" s="1"/>
      <c r="KYD323" s="1"/>
      <c r="KYE323" s="1"/>
      <c r="KYF323" s="1"/>
      <c r="KYG323" s="1"/>
      <c r="KYH323" s="1"/>
      <c r="KYI323" s="1"/>
      <c r="KYJ323" s="1"/>
      <c r="KYK323" s="1"/>
      <c r="KYL323" s="1"/>
      <c r="KYM323" s="1"/>
      <c r="KYN323" s="1"/>
      <c r="KYO323" s="1"/>
      <c r="KYP323" s="1"/>
      <c r="KYQ323" s="1"/>
      <c r="KYR323" s="1"/>
      <c r="KYS323" s="1"/>
      <c r="KYT323" s="1"/>
      <c r="KYU323" s="1"/>
      <c r="KYV323" s="1"/>
      <c r="KYW323" s="1"/>
      <c r="KYX323" s="1"/>
      <c r="KYY323" s="1"/>
      <c r="KYZ323" s="1"/>
      <c r="KZA323" s="1"/>
      <c r="KZB323" s="1"/>
      <c r="KZC323" s="1"/>
      <c r="KZD323" s="1"/>
      <c r="KZE323" s="1"/>
      <c r="KZF323" s="1"/>
      <c r="KZG323" s="1"/>
      <c r="KZH323" s="1"/>
      <c r="KZI323" s="1"/>
      <c r="KZJ323" s="1"/>
      <c r="KZK323" s="1"/>
      <c r="KZL323" s="1"/>
      <c r="KZM323" s="1"/>
      <c r="KZN323" s="1"/>
      <c r="KZO323" s="1"/>
      <c r="KZP323" s="1"/>
      <c r="KZQ323" s="1"/>
      <c r="KZR323" s="1"/>
      <c r="KZS323" s="1"/>
      <c r="KZT323" s="1"/>
      <c r="KZU323" s="1"/>
      <c r="KZV323" s="1"/>
      <c r="KZW323" s="1"/>
      <c r="KZX323" s="1"/>
      <c r="KZY323" s="1"/>
      <c r="KZZ323" s="1"/>
      <c r="LAA323" s="1"/>
      <c r="LAB323" s="1"/>
      <c r="LAC323" s="1"/>
      <c r="LAD323" s="1"/>
      <c r="LAE323" s="1"/>
      <c r="LAF323" s="1"/>
      <c r="LAG323" s="1"/>
      <c r="LAH323" s="1"/>
      <c r="LAI323" s="1"/>
      <c r="LAJ323" s="1"/>
      <c r="LAK323" s="1"/>
      <c r="LAL323" s="1"/>
      <c r="LAM323" s="1"/>
      <c r="LAN323" s="1"/>
      <c r="LAO323" s="1"/>
      <c r="LAP323" s="1"/>
      <c r="LAQ323" s="1"/>
      <c r="LAR323" s="1"/>
      <c r="LAS323" s="1"/>
      <c r="LAT323" s="1"/>
      <c r="LAU323" s="1"/>
      <c r="LAV323" s="1"/>
      <c r="LAW323" s="1"/>
      <c r="LAX323" s="1"/>
      <c r="LAY323" s="1"/>
      <c r="LAZ323" s="1"/>
      <c r="LBA323" s="1"/>
      <c r="LBB323" s="1"/>
      <c r="LBC323" s="1"/>
      <c r="LBD323" s="1"/>
      <c r="LBE323" s="1"/>
      <c r="LBF323" s="1"/>
      <c r="LBG323" s="1"/>
      <c r="LBH323" s="1"/>
      <c r="LBI323" s="1"/>
      <c r="LBJ323" s="1"/>
      <c r="LBK323" s="1"/>
      <c r="LBL323" s="1"/>
      <c r="LBM323" s="1"/>
      <c r="LBN323" s="1"/>
      <c r="LBO323" s="1"/>
      <c r="LBP323" s="1"/>
      <c r="LBQ323" s="1"/>
      <c r="LBR323" s="1"/>
      <c r="LBS323" s="1"/>
      <c r="LBT323" s="1"/>
      <c r="LBU323" s="1"/>
      <c r="LBV323" s="1"/>
      <c r="LBW323" s="1"/>
      <c r="LBX323" s="1"/>
      <c r="LBY323" s="1"/>
      <c r="LBZ323" s="1"/>
      <c r="LCA323" s="1"/>
      <c r="LCB323" s="1"/>
      <c r="LCC323" s="1"/>
      <c r="LCD323" s="1"/>
      <c r="LCE323" s="1"/>
      <c r="LCF323" s="1"/>
      <c r="LCG323" s="1"/>
      <c r="LCH323" s="1"/>
      <c r="LCI323" s="1"/>
      <c r="LCJ323" s="1"/>
      <c r="LCK323" s="1"/>
      <c r="LCL323" s="1"/>
      <c r="LCM323" s="1"/>
      <c r="LCN323" s="1"/>
      <c r="LCO323" s="1"/>
      <c r="LCP323" s="1"/>
      <c r="LCQ323" s="1"/>
      <c r="LCR323" s="1"/>
      <c r="LCS323" s="1"/>
      <c r="LCT323" s="1"/>
      <c r="LCU323" s="1"/>
      <c r="LCV323" s="1"/>
      <c r="LCW323" s="1"/>
      <c r="LCX323" s="1"/>
      <c r="LCY323" s="1"/>
      <c r="LCZ323" s="1"/>
      <c r="LDA323" s="1"/>
      <c r="LDB323" s="1"/>
      <c r="LDC323" s="1"/>
      <c r="LDD323" s="1"/>
      <c r="LDE323" s="1"/>
      <c r="LDF323" s="1"/>
      <c r="LDG323" s="1"/>
      <c r="LDH323" s="1"/>
      <c r="LDI323" s="1"/>
      <c r="LDJ323" s="1"/>
      <c r="LDK323" s="1"/>
      <c r="LDL323" s="1"/>
      <c r="LDM323" s="1"/>
      <c r="LDN323" s="1"/>
      <c r="LDO323" s="1"/>
      <c r="LDP323" s="1"/>
      <c r="LDQ323" s="1"/>
      <c r="LDR323" s="1"/>
      <c r="LDS323" s="1"/>
      <c r="LDT323" s="1"/>
      <c r="LDU323" s="1"/>
      <c r="LDV323" s="1"/>
      <c r="LDW323" s="1"/>
      <c r="LDX323" s="1"/>
      <c r="LDY323" s="1"/>
      <c r="LDZ323" s="1"/>
      <c r="LEA323" s="1"/>
      <c r="LEB323" s="1"/>
      <c r="LEC323" s="1"/>
      <c r="LED323" s="1"/>
      <c r="LEE323" s="1"/>
      <c r="LEF323" s="1"/>
      <c r="LEG323" s="1"/>
      <c r="LEH323" s="1"/>
      <c r="LEI323" s="1"/>
      <c r="LEJ323" s="1"/>
      <c r="LEK323" s="1"/>
      <c r="LEL323" s="1"/>
      <c r="LEM323" s="1"/>
      <c r="LEN323" s="1"/>
      <c r="LEO323" s="1"/>
      <c r="LEP323" s="1"/>
      <c r="LEQ323" s="1"/>
      <c r="LER323" s="1"/>
      <c r="LES323" s="1"/>
      <c r="LET323" s="1"/>
      <c r="LEU323" s="1"/>
      <c r="LEV323" s="1"/>
      <c r="LEW323" s="1"/>
      <c r="LEX323" s="1"/>
      <c r="LEY323" s="1"/>
      <c r="LEZ323" s="1"/>
      <c r="LFA323" s="1"/>
      <c r="LFB323" s="1"/>
      <c r="LFC323" s="1"/>
      <c r="LFD323" s="1"/>
      <c r="LFE323" s="1"/>
      <c r="LFF323" s="1"/>
      <c r="LFG323" s="1"/>
      <c r="LFH323" s="1"/>
      <c r="LFI323" s="1"/>
      <c r="LFJ323" s="1"/>
      <c r="LFK323" s="1"/>
      <c r="LFL323" s="1"/>
      <c r="LFM323" s="1"/>
      <c r="LFN323" s="1"/>
      <c r="LFO323" s="1"/>
      <c r="LFP323" s="1"/>
      <c r="LFQ323" s="1"/>
      <c r="LFR323" s="1"/>
      <c r="LFS323" s="1"/>
      <c r="LFT323" s="1"/>
      <c r="LFU323" s="1"/>
      <c r="LFV323" s="1"/>
      <c r="LFW323" s="1"/>
      <c r="LFX323" s="1"/>
      <c r="LFY323" s="1"/>
      <c r="LFZ323" s="1"/>
      <c r="LGA323" s="1"/>
      <c r="LGB323" s="1"/>
      <c r="LGC323" s="1"/>
      <c r="LGD323" s="1"/>
      <c r="LGE323" s="1"/>
      <c r="LGF323" s="1"/>
      <c r="LGG323" s="1"/>
      <c r="LGH323" s="1"/>
      <c r="LGI323" s="1"/>
      <c r="LGJ323" s="1"/>
      <c r="LGK323" s="1"/>
      <c r="LGL323" s="1"/>
      <c r="LGM323" s="1"/>
      <c r="LGN323" s="1"/>
      <c r="LGO323" s="1"/>
      <c r="LGP323" s="1"/>
      <c r="LGQ323" s="1"/>
      <c r="LGR323" s="1"/>
      <c r="LGS323" s="1"/>
      <c r="LGT323" s="1"/>
      <c r="LGU323" s="1"/>
      <c r="LGV323" s="1"/>
      <c r="LGW323" s="1"/>
      <c r="LGX323" s="1"/>
      <c r="LGY323" s="1"/>
      <c r="LGZ323" s="1"/>
      <c r="LHA323" s="1"/>
      <c r="LHB323" s="1"/>
      <c r="LHC323" s="1"/>
      <c r="LHD323" s="1"/>
      <c r="LHE323" s="1"/>
      <c r="LHF323" s="1"/>
      <c r="LHG323" s="1"/>
      <c r="LHH323" s="1"/>
      <c r="LHI323" s="1"/>
      <c r="LHJ323" s="1"/>
      <c r="LHK323" s="1"/>
      <c r="LHL323" s="1"/>
      <c r="LHM323" s="1"/>
      <c r="LHN323" s="1"/>
      <c r="LHO323" s="1"/>
      <c r="LHP323" s="1"/>
      <c r="LHQ323" s="1"/>
      <c r="LHR323" s="1"/>
      <c r="LHS323" s="1"/>
      <c r="LHT323" s="1"/>
      <c r="LHU323" s="1"/>
      <c r="LHV323" s="1"/>
      <c r="LHW323" s="1"/>
      <c r="LHX323" s="1"/>
      <c r="LHY323" s="1"/>
      <c r="LHZ323" s="1"/>
      <c r="LIA323" s="1"/>
      <c r="LIB323" s="1"/>
      <c r="LIC323" s="1"/>
      <c r="LID323" s="1"/>
      <c r="LIE323" s="1"/>
      <c r="LIF323" s="1"/>
      <c r="LIG323" s="1"/>
      <c r="LIH323" s="1"/>
      <c r="LII323" s="1"/>
      <c r="LIJ323" s="1"/>
      <c r="LIK323" s="1"/>
      <c r="LIL323" s="1"/>
      <c r="LIM323" s="1"/>
      <c r="LIN323" s="1"/>
      <c r="LIO323" s="1"/>
      <c r="LIP323" s="1"/>
      <c r="LIQ323" s="1"/>
      <c r="LIR323" s="1"/>
      <c r="LIS323" s="1"/>
      <c r="LIT323" s="1"/>
      <c r="LIU323" s="1"/>
      <c r="LIV323" s="1"/>
      <c r="LIW323" s="1"/>
      <c r="LIX323" s="1"/>
      <c r="LIY323" s="1"/>
      <c r="LIZ323" s="1"/>
      <c r="LJA323" s="1"/>
      <c r="LJB323" s="1"/>
      <c r="LJC323" s="1"/>
      <c r="LJD323" s="1"/>
      <c r="LJE323" s="1"/>
      <c r="LJF323" s="1"/>
      <c r="LJG323" s="1"/>
      <c r="LJH323" s="1"/>
      <c r="LJI323" s="1"/>
      <c r="LJJ323" s="1"/>
      <c r="LJK323" s="1"/>
      <c r="LJL323" s="1"/>
      <c r="LJM323" s="1"/>
      <c r="LJN323" s="1"/>
      <c r="LJO323" s="1"/>
      <c r="LJP323" s="1"/>
      <c r="LJQ323" s="1"/>
      <c r="LJR323" s="1"/>
      <c r="LJS323" s="1"/>
      <c r="LJT323" s="1"/>
      <c r="LJU323" s="1"/>
      <c r="LJV323" s="1"/>
      <c r="LJW323" s="1"/>
      <c r="LJX323" s="1"/>
      <c r="LJY323" s="1"/>
      <c r="LJZ323" s="1"/>
      <c r="LKA323" s="1"/>
      <c r="LKB323" s="1"/>
      <c r="LKC323" s="1"/>
      <c r="LKD323" s="1"/>
      <c r="LKE323" s="1"/>
      <c r="LKF323" s="1"/>
      <c r="LKG323" s="1"/>
      <c r="LKH323" s="1"/>
      <c r="LKI323" s="1"/>
      <c r="LKJ323" s="1"/>
      <c r="LKK323" s="1"/>
      <c r="LKL323" s="1"/>
      <c r="LKM323" s="1"/>
      <c r="LKN323" s="1"/>
      <c r="LKO323" s="1"/>
      <c r="LKP323" s="1"/>
      <c r="LKQ323" s="1"/>
      <c r="LKR323" s="1"/>
      <c r="LKS323" s="1"/>
      <c r="LKT323" s="1"/>
      <c r="LKU323" s="1"/>
      <c r="LKV323" s="1"/>
      <c r="LKW323" s="1"/>
      <c r="LKX323" s="1"/>
      <c r="LKY323" s="1"/>
      <c r="LKZ323" s="1"/>
      <c r="LLA323" s="1"/>
      <c r="LLB323" s="1"/>
      <c r="LLC323" s="1"/>
      <c r="LLD323" s="1"/>
      <c r="LLE323" s="1"/>
      <c r="LLF323" s="1"/>
      <c r="LLG323" s="1"/>
      <c r="LLH323" s="1"/>
      <c r="LLI323" s="1"/>
      <c r="LLJ323" s="1"/>
      <c r="LLK323" s="1"/>
      <c r="LLL323" s="1"/>
      <c r="LLM323" s="1"/>
      <c r="LLN323" s="1"/>
      <c r="LLO323" s="1"/>
      <c r="LLP323" s="1"/>
      <c r="LLQ323" s="1"/>
      <c r="LLR323" s="1"/>
      <c r="LLS323" s="1"/>
      <c r="LLT323" s="1"/>
      <c r="LLU323" s="1"/>
      <c r="LLV323" s="1"/>
      <c r="LLW323" s="1"/>
      <c r="LLX323" s="1"/>
      <c r="LLY323" s="1"/>
      <c r="LLZ323" s="1"/>
      <c r="LMA323" s="1"/>
      <c r="LMB323" s="1"/>
      <c r="LMC323" s="1"/>
      <c r="LMD323" s="1"/>
      <c r="LME323" s="1"/>
      <c r="LMF323" s="1"/>
      <c r="LMG323" s="1"/>
      <c r="LMH323" s="1"/>
      <c r="LMI323" s="1"/>
      <c r="LMJ323" s="1"/>
      <c r="LMK323" s="1"/>
      <c r="LML323" s="1"/>
      <c r="LMM323" s="1"/>
      <c r="LMN323" s="1"/>
      <c r="LMO323" s="1"/>
      <c r="LMP323" s="1"/>
      <c r="LMQ323" s="1"/>
      <c r="LMR323" s="1"/>
      <c r="LMS323" s="1"/>
      <c r="LMT323" s="1"/>
      <c r="LMU323" s="1"/>
      <c r="LMV323" s="1"/>
      <c r="LMW323" s="1"/>
      <c r="LMX323" s="1"/>
      <c r="LMY323" s="1"/>
      <c r="LMZ323" s="1"/>
      <c r="LNA323" s="1"/>
      <c r="LNB323" s="1"/>
      <c r="LNC323" s="1"/>
      <c r="LND323" s="1"/>
      <c r="LNE323" s="1"/>
      <c r="LNF323" s="1"/>
      <c r="LNG323" s="1"/>
      <c r="LNH323" s="1"/>
      <c r="LNI323" s="1"/>
      <c r="LNJ323" s="1"/>
      <c r="LNK323" s="1"/>
      <c r="LNL323" s="1"/>
      <c r="LNM323" s="1"/>
      <c r="LNN323" s="1"/>
      <c r="LNO323" s="1"/>
      <c r="LNP323" s="1"/>
      <c r="LNQ323" s="1"/>
      <c r="LNR323" s="1"/>
      <c r="LNS323" s="1"/>
      <c r="LNT323" s="1"/>
      <c r="LNU323" s="1"/>
      <c r="LNV323" s="1"/>
      <c r="LNW323" s="1"/>
      <c r="LNX323" s="1"/>
      <c r="LNY323" s="1"/>
      <c r="LNZ323" s="1"/>
      <c r="LOA323" s="1"/>
      <c r="LOB323" s="1"/>
      <c r="LOC323" s="1"/>
      <c r="LOD323" s="1"/>
      <c r="LOE323" s="1"/>
      <c r="LOF323" s="1"/>
      <c r="LOG323" s="1"/>
      <c r="LOH323" s="1"/>
      <c r="LOI323" s="1"/>
      <c r="LOJ323" s="1"/>
      <c r="LOK323" s="1"/>
      <c r="LOL323" s="1"/>
      <c r="LOM323" s="1"/>
      <c r="LON323" s="1"/>
      <c r="LOO323" s="1"/>
      <c r="LOP323" s="1"/>
      <c r="LOQ323" s="1"/>
      <c r="LOR323" s="1"/>
      <c r="LOS323" s="1"/>
      <c r="LOT323" s="1"/>
      <c r="LOU323" s="1"/>
      <c r="LOV323" s="1"/>
      <c r="LOW323" s="1"/>
      <c r="LOX323" s="1"/>
      <c r="LOY323" s="1"/>
      <c r="LOZ323" s="1"/>
      <c r="LPA323" s="1"/>
      <c r="LPB323" s="1"/>
      <c r="LPC323" s="1"/>
      <c r="LPD323" s="1"/>
      <c r="LPE323" s="1"/>
      <c r="LPF323" s="1"/>
      <c r="LPG323" s="1"/>
      <c r="LPH323" s="1"/>
      <c r="LPI323" s="1"/>
      <c r="LPJ323" s="1"/>
      <c r="LPK323" s="1"/>
      <c r="LPL323" s="1"/>
      <c r="LPM323" s="1"/>
      <c r="LPN323" s="1"/>
      <c r="LPO323" s="1"/>
      <c r="LPP323" s="1"/>
      <c r="LPQ323" s="1"/>
      <c r="LPR323" s="1"/>
      <c r="LPS323" s="1"/>
      <c r="LPT323" s="1"/>
      <c r="LPU323" s="1"/>
      <c r="LPV323" s="1"/>
      <c r="LPW323" s="1"/>
      <c r="LPX323" s="1"/>
      <c r="LPY323" s="1"/>
      <c r="LPZ323" s="1"/>
      <c r="LQA323" s="1"/>
      <c r="LQB323" s="1"/>
      <c r="LQC323" s="1"/>
      <c r="LQD323" s="1"/>
      <c r="LQE323" s="1"/>
      <c r="LQF323" s="1"/>
      <c r="LQG323" s="1"/>
      <c r="LQH323" s="1"/>
      <c r="LQI323" s="1"/>
      <c r="LQJ323" s="1"/>
      <c r="LQK323" s="1"/>
      <c r="LQL323" s="1"/>
      <c r="LQM323" s="1"/>
      <c r="LQN323" s="1"/>
      <c r="LQO323" s="1"/>
      <c r="LQP323" s="1"/>
      <c r="LQQ323" s="1"/>
      <c r="LQR323" s="1"/>
      <c r="LQS323" s="1"/>
      <c r="LQT323" s="1"/>
      <c r="LQU323" s="1"/>
      <c r="LQV323" s="1"/>
      <c r="LQW323" s="1"/>
      <c r="LQX323" s="1"/>
      <c r="LQY323" s="1"/>
      <c r="LQZ323" s="1"/>
      <c r="LRA323" s="1"/>
      <c r="LRB323" s="1"/>
      <c r="LRC323" s="1"/>
      <c r="LRD323" s="1"/>
      <c r="LRE323" s="1"/>
      <c r="LRF323" s="1"/>
      <c r="LRG323" s="1"/>
      <c r="LRH323" s="1"/>
      <c r="LRI323" s="1"/>
      <c r="LRJ323" s="1"/>
      <c r="LRK323" s="1"/>
      <c r="LRL323" s="1"/>
      <c r="LRM323" s="1"/>
      <c r="LRN323" s="1"/>
      <c r="LRO323" s="1"/>
      <c r="LRP323" s="1"/>
      <c r="LRQ323" s="1"/>
      <c r="LRR323" s="1"/>
      <c r="LRS323" s="1"/>
      <c r="LRT323" s="1"/>
      <c r="LRU323" s="1"/>
      <c r="LRV323" s="1"/>
      <c r="LRW323" s="1"/>
      <c r="LRX323" s="1"/>
      <c r="LRY323" s="1"/>
      <c r="LRZ323" s="1"/>
      <c r="LSA323" s="1"/>
      <c r="LSB323" s="1"/>
      <c r="LSC323" s="1"/>
      <c r="LSD323" s="1"/>
      <c r="LSE323" s="1"/>
      <c r="LSF323" s="1"/>
      <c r="LSG323" s="1"/>
      <c r="LSH323" s="1"/>
      <c r="LSI323" s="1"/>
      <c r="LSJ323" s="1"/>
      <c r="LSK323" s="1"/>
      <c r="LSL323" s="1"/>
      <c r="LSM323" s="1"/>
      <c r="LSN323" s="1"/>
      <c r="LSO323" s="1"/>
      <c r="LSP323" s="1"/>
      <c r="LSQ323" s="1"/>
      <c r="LSR323" s="1"/>
      <c r="LSS323" s="1"/>
      <c r="LST323" s="1"/>
      <c r="LSU323" s="1"/>
      <c r="LSV323" s="1"/>
      <c r="LSW323" s="1"/>
      <c r="LSX323" s="1"/>
      <c r="LSY323" s="1"/>
      <c r="LSZ323" s="1"/>
      <c r="LTA323" s="1"/>
      <c r="LTB323" s="1"/>
      <c r="LTC323" s="1"/>
      <c r="LTD323" s="1"/>
      <c r="LTE323" s="1"/>
      <c r="LTF323" s="1"/>
      <c r="LTG323" s="1"/>
      <c r="LTH323" s="1"/>
      <c r="LTI323" s="1"/>
      <c r="LTJ323" s="1"/>
      <c r="LTK323" s="1"/>
      <c r="LTL323" s="1"/>
      <c r="LTM323" s="1"/>
      <c r="LTN323" s="1"/>
      <c r="LTO323" s="1"/>
      <c r="LTP323" s="1"/>
      <c r="LTQ323" s="1"/>
      <c r="LTR323" s="1"/>
      <c r="LTS323" s="1"/>
      <c r="LTT323" s="1"/>
      <c r="LTU323" s="1"/>
      <c r="LTV323" s="1"/>
      <c r="LTW323" s="1"/>
      <c r="LTX323" s="1"/>
      <c r="LTY323" s="1"/>
      <c r="LTZ323" s="1"/>
      <c r="LUA323" s="1"/>
      <c r="LUB323" s="1"/>
      <c r="LUC323" s="1"/>
      <c r="LUD323" s="1"/>
      <c r="LUE323" s="1"/>
      <c r="LUF323" s="1"/>
      <c r="LUG323" s="1"/>
      <c r="LUH323" s="1"/>
      <c r="LUI323" s="1"/>
      <c r="LUJ323" s="1"/>
      <c r="LUK323" s="1"/>
      <c r="LUL323" s="1"/>
      <c r="LUM323" s="1"/>
      <c r="LUN323" s="1"/>
      <c r="LUO323" s="1"/>
      <c r="LUP323" s="1"/>
      <c r="LUQ323" s="1"/>
      <c r="LUR323" s="1"/>
      <c r="LUS323" s="1"/>
      <c r="LUT323" s="1"/>
      <c r="LUU323" s="1"/>
      <c r="LUV323" s="1"/>
      <c r="LUW323" s="1"/>
      <c r="LUX323" s="1"/>
      <c r="LUY323" s="1"/>
      <c r="LUZ323" s="1"/>
      <c r="LVA323" s="1"/>
      <c r="LVB323" s="1"/>
      <c r="LVC323" s="1"/>
      <c r="LVD323" s="1"/>
      <c r="LVE323" s="1"/>
      <c r="LVF323" s="1"/>
      <c r="LVG323" s="1"/>
      <c r="LVH323" s="1"/>
      <c r="LVI323" s="1"/>
      <c r="LVJ323" s="1"/>
      <c r="LVK323" s="1"/>
      <c r="LVL323" s="1"/>
      <c r="LVM323" s="1"/>
      <c r="LVN323" s="1"/>
      <c r="LVO323" s="1"/>
      <c r="LVP323" s="1"/>
      <c r="LVQ323" s="1"/>
      <c r="LVR323" s="1"/>
      <c r="LVS323" s="1"/>
      <c r="LVT323" s="1"/>
      <c r="LVU323" s="1"/>
      <c r="LVV323" s="1"/>
      <c r="LVW323" s="1"/>
      <c r="LVX323" s="1"/>
      <c r="LVY323" s="1"/>
      <c r="LVZ323" s="1"/>
      <c r="LWA323" s="1"/>
      <c r="LWB323" s="1"/>
      <c r="LWC323" s="1"/>
      <c r="LWD323" s="1"/>
      <c r="LWE323" s="1"/>
      <c r="LWF323" s="1"/>
      <c r="LWG323" s="1"/>
      <c r="LWH323" s="1"/>
      <c r="LWI323" s="1"/>
      <c r="LWJ323" s="1"/>
      <c r="LWK323" s="1"/>
      <c r="LWL323" s="1"/>
      <c r="LWM323" s="1"/>
      <c r="LWN323" s="1"/>
      <c r="LWO323" s="1"/>
      <c r="LWP323" s="1"/>
      <c r="LWQ323" s="1"/>
      <c r="LWR323" s="1"/>
      <c r="LWS323" s="1"/>
      <c r="LWT323" s="1"/>
      <c r="LWU323" s="1"/>
      <c r="LWV323" s="1"/>
      <c r="LWW323" s="1"/>
      <c r="LWX323" s="1"/>
      <c r="LWY323" s="1"/>
      <c r="LWZ323" s="1"/>
      <c r="LXA323" s="1"/>
      <c r="LXB323" s="1"/>
      <c r="LXC323" s="1"/>
      <c r="LXD323" s="1"/>
      <c r="LXE323" s="1"/>
      <c r="LXF323" s="1"/>
      <c r="LXG323" s="1"/>
      <c r="LXH323" s="1"/>
      <c r="LXI323" s="1"/>
      <c r="LXJ323" s="1"/>
      <c r="LXK323" s="1"/>
      <c r="LXL323" s="1"/>
      <c r="LXM323" s="1"/>
      <c r="LXN323" s="1"/>
      <c r="LXO323" s="1"/>
      <c r="LXP323" s="1"/>
      <c r="LXQ323" s="1"/>
      <c r="LXR323" s="1"/>
      <c r="LXS323" s="1"/>
      <c r="LXT323" s="1"/>
      <c r="LXU323" s="1"/>
      <c r="LXV323" s="1"/>
      <c r="LXW323" s="1"/>
      <c r="LXX323" s="1"/>
      <c r="LXY323" s="1"/>
      <c r="LXZ323" s="1"/>
      <c r="LYA323" s="1"/>
      <c r="LYB323" s="1"/>
      <c r="LYC323" s="1"/>
      <c r="LYD323" s="1"/>
      <c r="LYE323" s="1"/>
      <c r="LYF323" s="1"/>
      <c r="LYG323" s="1"/>
      <c r="LYH323" s="1"/>
      <c r="LYI323" s="1"/>
      <c r="LYJ323" s="1"/>
      <c r="LYK323" s="1"/>
      <c r="LYL323" s="1"/>
      <c r="LYM323" s="1"/>
      <c r="LYN323" s="1"/>
      <c r="LYO323" s="1"/>
      <c r="LYP323" s="1"/>
      <c r="LYQ323" s="1"/>
      <c r="LYR323" s="1"/>
      <c r="LYS323" s="1"/>
      <c r="LYT323" s="1"/>
      <c r="LYU323" s="1"/>
      <c r="LYV323" s="1"/>
      <c r="LYW323" s="1"/>
      <c r="LYX323" s="1"/>
      <c r="LYY323" s="1"/>
      <c r="LYZ323" s="1"/>
      <c r="LZA323" s="1"/>
      <c r="LZB323" s="1"/>
      <c r="LZC323" s="1"/>
      <c r="LZD323" s="1"/>
      <c r="LZE323" s="1"/>
      <c r="LZF323" s="1"/>
      <c r="LZG323" s="1"/>
      <c r="LZH323" s="1"/>
      <c r="LZI323" s="1"/>
      <c r="LZJ323" s="1"/>
      <c r="LZK323" s="1"/>
      <c r="LZL323" s="1"/>
      <c r="LZM323" s="1"/>
      <c r="LZN323" s="1"/>
      <c r="LZO323" s="1"/>
      <c r="LZP323" s="1"/>
      <c r="LZQ323" s="1"/>
      <c r="LZR323" s="1"/>
      <c r="LZS323" s="1"/>
      <c r="LZT323" s="1"/>
      <c r="LZU323" s="1"/>
      <c r="LZV323" s="1"/>
      <c r="LZW323" s="1"/>
      <c r="LZX323" s="1"/>
      <c r="LZY323" s="1"/>
      <c r="LZZ323" s="1"/>
      <c r="MAA323" s="1"/>
      <c r="MAB323" s="1"/>
      <c r="MAC323" s="1"/>
      <c r="MAD323" s="1"/>
      <c r="MAE323" s="1"/>
      <c r="MAF323" s="1"/>
      <c r="MAG323" s="1"/>
      <c r="MAH323" s="1"/>
      <c r="MAI323" s="1"/>
      <c r="MAJ323" s="1"/>
      <c r="MAK323" s="1"/>
      <c r="MAL323" s="1"/>
      <c r="MAM323" s="1"/>
      <c r="MAN323" s="1"/>
      <c r="MAO323" s="1"/>
      <c r="MAP323" s="1"/>
      <c r="MAQ323" s="1"/>
      <c r="MAR323" s="1"/>
      <c r="MAS323" s="1"/>
      <c r="MAT323" s="1"/>
      <c r="MAU323" s="1"/>
      <c r="MAV323" s="1"/>
      <c r="MAW323" s="1"/>
      <c r="MAX323" s="1"/>
      <c r="MAY323" s="1"/>
      <c r="MAZ323" s="1"/>
      <c r="MBA323" s="1"/>
      <c r="MBB323" s="1"/>
      <c r="MBC323" s="1"/>
      <c r="MBD323" s="1"/>
      <c r="MBE323" s="1"/>
      <c r="MBF323" s="1"/>
      <c r="MBG323" s="1"/>
      <c r="MBH323" s="1"/>
      <c r="MBI323" s="1"/>
      <c r="MBJ323" s="1"/>
      <c r="MBK323" s="1"/>
      <c r="MBL323" s="1"/>
      <c r="MBM323" s="1"/>
      <c r="MBN323" s="1"/>
      <c r="MBO323" s="1"/>
      <c r="MBP323" s="1"/>
      <c r="MBQ323" s="1"/>
      <c r="MBR323" s="1"/>
      <c r="MBS323" s="1"/>
      <c r="MBT323" s="1"/>
      <c r="MBU323" s="1"/>
      <c r="MBV323" s="1"/>
      <c r="MBW323" s="1"/>
      <c r="MBX323" s="1"/>
      <c r="MBY323" s="1"/>
      <c r="MBZ323" s="1"/>
      <c r="MCA323" s="1"/>
      <c r="MCB323" s="1"/>
      <c r="MCC323" s="1"/>
      <c r="MCD323" s="1"/>
      <c r="MCE323" s="1"/>
      <c r="MCF323" s="1"/>
      <c r="MCG323" s="1"/>
      <c r="MCH323" s="1"/>
      <c r="MCI323" s="1"/>
      <c r="MCJ323" s="1"/>
      <c r="MCK323" s="1"/>
      <c r="MCL323" s="1"/>
      <c r="MCM323" s="1"/>
      <c r="MCN323" s="1"/>
      <c r="MCO323" s="1"/>
      <c r="MCP323" s="1"/>
      <c r="MCQ323" s="1"/>
      <c r="MCR323" s="1"/>
      <c r="MCS323" s="1"/>
      <c r="MCT323" s="1"/>
      <c r="MCU323" s="1"/>
      <c r="MCV323" s="1"/>
      <c r="MCW323" s="1"/>
      <c r="MCX323" s="1"/>
      <c r="MCY323" s="1"/>
      <c r="MCZ323" s="1"/>
      <c r="MDA323" s="1"/>
      <c r="MDB323" s="1"/>
      <c r="MDC323" s="1"/>
      <c r="MDD323" s="1"/>
      <c r="MDE323" s="1"/>
      <c r="MDF323" s="1"/>
      <c r="MDG323" s="1"/>
      <c r="MDH323" s="1"/>
      <c r="MDI323" s="1"/>
      <c r="MDJ323" s="1"/>
      <c r="MDK323" s="1"/>
      <c r="MDL323" s="1"/>
      <c r="MDM323" s="1"/>
      <c r="MDN323" s="1"/>
      <c r="MDO323" s="1"/>
      <c r="MDP323" s="1"/>
      <c r="MDQ323" s="1"/>
      <c r="MDR323" s="1"/>
      <c r="MDS323" s="1"/>
      <c r="MDT323" s="1"/>
      <c r="MDU323" s="1"/>
      <c r="MDV323" s="1"/>
      <c r="MDW323" s="1"/>
      <c r="MDX323" s="1"/>
      <c r="MDY323" s="1"/>
      <c r="MDZ323" s="1"/>
      <c r="MEA323" s="1"/>
      <c r="MEB323" s="1"/>
      <c r="MEC323" s="1"/>
      <c r="MED323" s="1"/>
      <c r="MEE323" s="1"/>
      <c r="MEF323" s="1"/>
      <c r="MEG323" s="1"/>
      <c r="MEH323" s="1"/>
      <c r="MEI323" s="1"/>
      <c r="MEJ323" s="1"/>
      <c r="MEK323" s="1"/>
      <c r="MEL323" s="1"/>
      <c r="MEM323" s="1"/>
      <c r="MEN323" s="1"/>
      <c r="MEO323" s="1"/>
      <c r="MEP323" s="1"/>
      <c r="MEQ323" s="1"/>
      <c r="MER323" s="1"/>
      <c r="MES323" s="1"/>
      <c r="MET323" s="1"/>
      <c r="MEU323" s="1"/>
      <c r="MEV323" s="1"/>
      <c r="MEW323" s="1"/>
      <c r="MEX323" s="1"/>
      <c r="MEY323" s="1"/>
      <c r="MEZ323" s="1"/>
      <c r="MFA323" s="1"/>
      <c r="MFB323" s="1"/>
      <c r="MFC323" s="1"/>
      <c r="MFD323" s="1"/>
      <c r="MFE323" s="1"/>
      <c r="MFF323" s="1"/>
      <c r="MFG323" s="1"/>
      <c r="MFH323" s="1"/>
      <c r="MFI323" s="1"/>
      <c r="MFJ323" s="1"/>
      <c r="MFK323" s="1"/>
      <c r="MFL323" s="1"/>
      <c r="MFM323" s="1"/>
      <c r="MFN323" s="1"/>
      <c r="MFO323" s="1"/>
      <c r="MFP323" s="1"/>
      <c r="MFQ323" s="1"/>
      <c r="MFR323" s="1"/>
      <c r="MFS323" s="1"/>
      <c r="MFT323" s="1"/>
      <c r="MFU323" s="1"/>
      <c r="MFV323" s="1"/>
      <c r="MFW323" s="1"/>
      <c r="MFX323" s="1"/>
      <c r="MFY323" s="1"/>
      <c r="MFZ323" s="1"/>
      <c r="MGA323" s="1"/>
      <c r="MGB323" s="1"/>
      <c r="MGC323" s="1"/>
      <c r="MGD323" s="1"/>
      <c r="MGE323" s="1"/>
      <c r="MGF323" s="1"/>
      <c r="MGG323" s="1"/>
      <c r="MGH323" s="1"/>
      <c r="MGI323" s="1"/>
      <c r="MGJ323" s="1"/>
      <c r="MGK323" s="1"/>
      <c r="MGL323" s="1"/>
      <c r="MGM323" s="1"/>
      <c r="MGN323" s="1"/>
      <c r="MGO323" s="1"/>
      <c r="MGP323" s="1"/>
      <c r="MGQ323" s="1"/>
      <c r="MGR323" s="1"/>
      <c r="MGS323" s="1"/>
      <c r="MGT323" s="1"/>
      <c r="MGU323" s="1"/>
      <c r="MGV323" s="1"/>
      <c r="MGW323" s="1"/>
      <c r="MGX323" s="1"/>
      <c r="MGY323" s="1"/>
      <c r="MGZ323" s="1"/>
      <c r="MHA323" s="1"/>
      <c r="MHB323" s="1"/>
      <c r="MHC323" s="1"/>
      <c r="MHD323" s="1"/>
      <c r="MHE323" s="1"/>
      <c r="MHF323" s="1"/>
      <c r="MHG323" s="1"/>
      <c r="MHH323" s="1"/>
      <c r="MHI323" s="1"/>
      <c r="MHJ323" s="1"/>
      <c r="MHK323" s="1"/>
      <c r="MHL323" s="1"/>
      <c r="MHM323" s="1"/>
      <c r="MHN323" s="1"/>
      <c r="MHO323" s="1"/>
      <c r="MHP323" s="1"/>
      <c r="MHQ323" s="1"/>
      <c r="MHR323" s="1"/>
      <c r="MHS323" s="1"/>
      <c r="MHT323" s="1"/>
      <c r="MHU323" s="1"/>
      <c r="MHV323" s="1"/>
      <c r="MHW323" s="1"/>
      <c r="MHX323" s="1"/>
      <c r="MHY323" s="1"/>
      <c r="MHZ323" s="1"/>
      <c r="MIA323" s="1"/>
      <c r="MIB323" s="1"/>
      <c r="MIC323" s="1"/>
      <c r="MID323" s="1"/>
      <c r="MIE323" s="1"/>
      <c r="MIF323" s="1"/>
      <c r="MIG323" s="1"/>
      <c r="MIH323" s="1"/>
      <c r="MII323" s="1"/>
      <c r="MIJ323" s="1"/>
      <c r="MIK323" s="1"/>
      <c r="MIL323" s="1"/>
      <c r="MIM323" s="1"/>
      <c r="MIN323" s="1"/>
      <c r="MIO323" s="1"/>
      <c r="MIP323" s="1"/>
      <c r="MIQ323" s="1"/>
      <c r="MIR323" s="1"/>
      <c r="MIS323" s="1"/>
      <c r="MIT323" s="1"/>
      <c r="MIU323" s="1"/>
      <c r="MIV323" s="1"/>
      <c r="MIW323" s="1"/>
      <c r="MIX323" s="1"/>
      <c r="MIY323" s="1"/>
      <c r="MIZ323" s="1"/>
      <c r="MJA323" s="1"/>
      <c r="MJB323" s="1"/>
      <c r="MJC323" s="1"/>
      <c r="MJD323" s="1"/>
      <c r="MJE323" s="1"/>
      <c r="MJF323" s="1"/>
      <c r="MJG323" s="1"/>
      <c r="MJH323" s="1"/>
      <c r="MJI323" s="1"/>
      <c r="MJJ323" s="1"/>
      <c r="MJK323" s="1"/>
      <c r="MJL323" s="1"/>
      <c r="MJM323" s="1"/>
      <c r="MJN323" s="1"/>
      <c r="MJO323" s="1"/>
      <c r="MJP323" s="1"/>
      <c r="MJQ323" s="1"/>
      <c r="MJR323" s="1"/>
      <c r="MJS323" s="1"/>
      <c r="MJT323" s="1"/>
      <c r="MJU323" s="1"/>
      <c r="MJV323" s="1"/>
      <c r="MJW323" s="1"/>
      <c r="MJX323" s="1"/>
      <c r="MJY323" s="1"/>
      <c r="MJZ323" s="1"/>
      <c r="MKA323" s="1"/>
      <c r="MKB323" s="1"/>
      <c r="MKC323" s="1"/>
      <c r="MKD323" s="1"/>
      <c r="MKE323" s="1"/>
      <c r="MKF323" s="1"/>
      <c r="MKG323" s="1"/>
      <c r="MKH323" s="1"/>
      <c r="MKI323" s="1"/>
      <c r="MKJ323" s="1"/>
      <c r="MKK323" s="1"/>
      <c r="MKL323" s="1"/>
      <c r="MKM323" s="1"/>
      <c r="MKN323" s="1"/>
      <c r="MKO323" s="1"/>
      <c r="MKP323" s="1"/>
      <c r="MKQ323" s="1"/>
      <c r="MKR323" s="1"/>
      <c r="MKS323" s="1"/>
      <c r="MKT323" s="1"/>
      <c r="MKU323" s="1"/>
      <c r="MKV323" s="1"/>
      <c r="MKW323" s="1"/>
      <c r="MKX323" s="1"/>
      <c r="MKY323" s="1"/>
      <c r="MKZ323" s="1"/>
      <c r="MLA323" s="1"/>
      <c r="MLB323" s="1"/>
      <c r="MLC323" s="1"/>
      <c r="MLD323" s="1"/>
      <c r="MLE323" s="1"/>
      <c r="MLF323" s="1"/>
      <c r="MLG323" s="1"/>
      <c r="MLH323" s="1"/>
      <c r="MLI323" s="1"/>
      <c r="MLJ323" s="1"/>
      <c r="MLK323" s="1"/>
      <c r="MLL323" s="1"/>
      <c r="MLM323" s="1"/>
      <c r="MLN323" s="1"/>
      <c r="MLO323" s="1"/>
      <c r="MLP323" s="1"/>
      <c r="MLQ323" s="1"/>
      <c r="MLR323" s="1"/>
      <c r="MLS323" s="1"/>
      <c r="MLT323" s="1"/>
      <c r="MLU323" s="1"/>
      <c r="MLV323" s="1"/>
      <c r="MLW323" s="1"/>
      <c r="MLX323" s="1"/>
      <c r="MLY323" s="1"/>
      <c r="MLZ323" s="1"/>
      <c r="MMA323" s="1"/>
      <c r="MMB323" s="1"/>
      <c r="MMC323" s="1"/>
      <c r="MMD323" s="1"/>
      <c r="MME323" s="1"/>
      <c r="MMF323" s="1"/>
      <c r="MMG323" s="1"/>
      <c r="MMH323" s="1"/>
      <c r="MMI323" s="1"/>
      <c r="MMJ323" s="1"/>
      <c r="MMK323" s="1"/>
      <c r="MML323" s="1"/>
      <c r="MMM323" s="1"/>
      <c r="MMN323" s="1"/>
      <c r="MMO323" s="1"/>
      <c r="MMP323" s="1"/>
      <c r="MMQ323" s="1"/>
      <c r="MMR323" s="1"/>
      <c r="MMS323" s="1"/>
      <c r="MMT323" s="1"/>
      <c r="MMU323" s="1"/>
      <c r="MMV323" s="1"/>
      <c r="MMW323" s="1"/>
      <c r="MMX323" s="1"/>
      <c r="MMY323" s="1"/>
      <c r="MMZ323" s="1"/>
      <c r="MNA323" s="1"/>
      <c r="MNB323" s="1"/>
      <c r="MNC323" s="1"/>
      <c r="MND323" s="1"/>
      <c r="MNE323" s="1"/>
      <c r="MNF323" s="1"/>
      <c r="MNG323" s="1"/>
      <c r="MNH323" s="1"/>
      <c r="MNI323" s="1"/>
      <c r="MNJ323" s="1"/>
      <c r="MNK323" s="1"/>
      <c r="MNL323" s="1"/>
      <c r="MNM323" s="1"/>
      <c r="MNN323" s="1"/>
      <c r="MNO323" s="1"/>
      <c r="MNP323" s="1"/>
      <c r="MNQ323" s="1"/>
      <c r="MNR323" s="1"/>
      <c r="MNS323" s="1"/>
      <c r="MNT323" s="1"/>
      <c r="MNU323" s="1"/>
      <c r="MNV323" s="1"/>
      <c r="MNW323" s="1"/>
      <c r="MNX323" s="1"/>
      <c r="MNY323" s="1"/>
      <c r="MNZ323" s="1"/>
      <c r="MOA323" s="1"/>
      <c r="MOB323" s="1"/>
      <c r="MOC323" s="1"/>
      <c r="MOD323" s="1"/>
      <c r="MOE323" s="1"/>
      <c r="MOF323" s="1"/>
      <c r="MOG323" s="1"/>
      <c r="MOH323" s="1"/>
      <c r="MOI323" s="1"/>
      <c r="MOJ323" s="1"/>
      <c r="MOK323" s="1"/>
      <c r="MOL323" s="1"/>
      <c r="MOM323" s="1"/>
      <c r="MON323" s="1"/>
      <c r="MOO323" s="1"/>
      <c r="MOP323" s="1"/>
      <c r="MOQ323" s="1"/>
      <c r="MOR323" s="1"/>
      <c r="MOS323" s="1"/>
      <c r="MOT323" s="1"/>
      <c r="MOU323" s="1"/>
      <c r="MOV323" s="1"/>
      <c r="MOW323" s="1"/>
      <c r="MOX323" s="1"/>
      <c r="MOY323" s="1"/>
      <c r="MOZ323" s="1"/>
      <c r="MPA323" s="1"/>
      <c r="MPB323" s="1"/>
      <c r="MPC323" s="1"/>
      <c r="MPD323" s="1"/>
      <c r="MPE323" s="1"/>
      <c r="MPF323" s="1"/>
      <c r="MPG323" s="1"/>
      <c r="MPH323" s="1"/>
      <c r="MPI323" s="1"/>
      <c r="MPJ323" s="1"/>
      <c r="MPK323" s="1"/>
      <c r="MPL323" s="1"/>
      <c r="MPM323" s="1"/>
      <c r="MPN323" s="1"/>
      <c r="MPO323" s="1"/>
      <c r="MPP323" s="1"/>
      <c r="MPQ323" s="1"/>
      <c r="MPR323" s="1"/>
      <c r="MPS323" s="1"/>
      <c r="MPT323" s="1"/>
      <c r="MPU323" s="1"/>
      <c r="MPV323" s="1"/>
      <c r="MPW323" s="1"/>
      <c r="MPX323" s="1"/>
      <c r="MPY323" s="1"/>
      <c r="MPZ323" s="1"/>
      <c r="MQA323" s="1"/>
      <c r="MQB323" s="1"/>
      <c r="MQC323" s="1"/>
      <c r="MQD323" s="1"/>
      <c r="MQE323" s="1"/>
      <c r="MQF323" s="1"/>
      <c r="MQG323" s="1"/>
      <c r="MQH323" s="1"/>
      <c r="MQI323" s="1"/>
      <c r="MQJ323" s="1"/>
      <c r="MQK323" s="1"/>
      <c r="MQL323" s="1"/>
      <c r="MQM323" s="1"/>
      <c r="MQN323" s="1"/>
      <c r="MQO323" s="1"/>
      <c r="MQP323" s="1"/>
      <c r="MQQ323" s="1"/>
      <c r="MQR323" s="1"/>
      <c r="MQS323" s="1"/>
      <c r="MQT323" s="1"/>
      <c r="MQU323" s="1"/>
      <c r="MQV323" s="1"/>
      <c r="MQW323" s="1"/>
      <c r="MQX323" s="1"/>
      <c r="MQY323" s="1"/>
      <c r="MQZ323" s="1"/>
      <c r="MRA323" s="1"/>
      <c r="MRB323" s="1"/>
      <c r="MRC323" s="1"/>
      <c r="MRD323" s="1"/>
      <c r="MRE323" s="1"/>
      <c r="MRF323" s="1"/>
      <c r="MRG323" s="1"/>
      <c r="MRH323" s="1"/>
      <c r="MRI323" s="1"/>
      <c r="MRJ323" s="1"/>
      <c r="MRK323" s="1"/>
      <c r="MRL323" s="1"/>
      <c r="MRM323" s="1"/>
      <c r="MRN323" s="1"/>
      <c r="MRO323" s="1"/>
      <c r="MRP323" s="1"/>
      <c r="MRQ323" s="1"/>
      <c r="MRR323" s="1"/>
      <c r="MRS323" s="1"/>
      <c r="MRT323" s="1"/>
      <c r="MRU323" s="1"/>
      <c r="MRV323" s="1"/>
      <c r="MRW323" s="1"/>
      <c r="MRX323" s="1"/>
      <c r="MRY323" s="1"/>
      <c r="MRZ323" s="1"/>
      <c r="MSA323" s="1"/>
      <c r="MSB323" s="1"/>
      <c r="MSC323" s="1"/>
      <c r="MSD323" s="1"/>
      <c r="MSE323" s="1"/>
      <c r="MSF323" s="1"/>
      <c r="MSG323" s="1"/>
      <c r="MSH323" s="1"/>
      <c r="MSI323" s="1"/>
      <c r="MSJ323" s="1"/>
      <c r="MSK323" s="1"/>
      <c r="MSL323" s="1"/>
      <c r="MSM323" s="1"/>
      <c r="MSN323" s="1"/>
      <c r="MSO323" s="1"/>
      <c r="MSP323" s="1"/>
      <c r="MSQ323" s="1"/>
      <c r="MSR323" s="1"/>
      <c r="MSS323" s="1"/>
      <c r="MST323" s="1"/>
      <c r="MSU323" s="1"/>
      <c r="MSV323" s="1"/>
      <c r="MSW323" s="1"/>
      <c r="MSX323" s="1"/>
      <c r="MSY323" s="1"/>
      <c r="MSZ323" s="1"/>
      <c r="MTA323" s="1"/>
      <c r="MTB323" s="1"/>
      <c r="MTC323" s="1"/>
      <c r="MTD323" s="1"/>
      <c r="MTE323" s="1"/>
      <c r="MTF323" s="1"/>
      <c r="MTG323" s="1"/>
      <c r="MTH323" s="1"/>
      <c r="MTI323" s="1"/>
      <c r="MTJ323" s="1"/>
      <c r="MTK323" s="1"/>
      <c r="MTL323" s="1"/>
      <c r="MTM323" s="1"/>
      <c r="MTN323" s="1"/>
      <c r="MTO323" s="1"/>
      <c r="MTP323" s="1"/>
      <c r="MTQ323" s="1"/>
      <c r="MTR323" s="1"/>
      <c r="MTS323" s="1"/>
      <c r="MTT323" s="1"/>
      <c r="MTU323" s="1"/>
      <c r="MTV323" s="1"/>
      <c r="MTW323" s="1"/>
      <c r="MTX323" s="1"/>
      <c r="MTY323" s="1"/>
      <c r="MTZ323" s="1"/>
      <c r="MUA323" s="1"/>
      <c r="MUB323" s="1"/>
      <c r="MUC323" s="1"/>
      <c r="MUD323" s="1"/>
      <c r="MUE323" s="1"/>
      <c r="MUF323" s="1"/>
      <c r="MUG323" s="1"/>
      <c r="MUH323" s="1"/>
      <c r="MUI323" s="1"/>
      <c r="MUJ323" s="1"/>
      <c r="MUK323" s="1"/>
      <c r="MUL323" s="1"/>
      <c r="MUM323" s="1"/>
      <c r="MUN323" s="1"/>
      <c r="MUO323" s="1"/>
      <c r="MUP323" s="1"/>
      <c r="MUQ323" s="1"/>
      <c r="MUR323" s="1"/>
      <c r="MUS323" s="1"/>
      <c r="MUT323" s="1"/>
      <c r="MUU323" s="1"/>
      <c r="MUV323" s="1"/>
      <c r="MUW323" s="1"/>
      <c r="MUX323" s="1"/>
      <c r="MUY323" s="1"/>
      <c r="MUZ323" s="1"/>
      <c r="MVA323" s="1"/>
      <c r="MVB323" s="1"/>
      <c r="MVC323" s="1"/>
      <c r="MVD323" s="1"/>
      <c r="MVE323" s="1"/>
      <c r="MVF323" s="1"/>
      <c r="MVG323" s="1"/>
      <c r="MVH323" s="1"/>
      <c r="MVI323" s="1"/>
      <c r="MVJ323" s="1"/>
      <c r="MVK323" s="1"/>
      <c r="MVL323" s="1"/>
      <c r="MVM323" s="1"/>
      <c r="MVN323" s="1"/>
      <c r="MVO323" s="1"/>
      <c r="MVP323" s="1"/>
      <c r="MVQ323" s="1"/>
      <c r="MVR323" s="1"/>
      <c r="MVS323" s="1"/>
      <c r="MVT323" s="1"/>
      <c r="MVU323" s="1"/>
      <c r="MVV323" s="1"/>
      <c r="MVW323" s="1"/>
      <c r="MVX323" s="1"/>
      <c r="MVY323" s="1"/>
      <c r="MVZ323" s="1"/>
      <c r="MWA323" s="1"/>
      <c r="MWB323" s="1"/>
      <c r="MWC323" s="1"/>
      <c r="MWD323" s="1"/>
      <c r="MWE323" s="1"/>
      <c r="MWF323" s="1"/>
      <c r="MWG323" s="1"/>
      <c r="MWH323" s="1"/>
      <c r="MWI323" s="1"/>
      <c r="MWJ323" s="1"/>
      <c r="MWK323" s="1"/>
      <c r="MWL323" s="1"/>
      <c r="MWM323" s="1"/>
      <c r="MWN323" s="1"/>
      <c r="MWO323" s="1"/>
      <c r="MWP323" s="1"/>
      <c r="MWQ323" s="1"/>
      <c r="MWR323" s="1"/>
      <c r="MWS323" s="1"/>
      <c r="MWT323" s="1"/>
      <c r="MWU323" s="1"/>
      <c r="MWV323" s="1"/>
      <c r="MWW323" s="1"/>
      <c r="MWX323" s="1"/>
      <c r="MWY323" s="1"/>
      <c r="MWZ323" s="1"/>
      <c r="MXA323" s="1"/>
      <c r="MXB323" s="1"/>
      <c r="MXC323" s="1"/>
      <c r="MXD323" s="1"/>
      <c r="MXE323" s="1"/>
      <c r="MXF323" s="1"/>
      <c r="MXG323" s="1"/>
      <c r="MXH323" s="1"/>
      <c r="MXI323" s="1"/>
      <c r="MXJ323" s="1"/>
      <c r="MXK323" s="1"/>
      <c r="MXL323" s="1"/>
      <c r="MXM323" s="1"/>
      <c r="MXN323" s="1"/>
      <c r="MXO323" s="1"/>
      <c r="MXP323" s="1"/>
      <c r="MXQ323" s="1"/>
      <c r="MXR323" s="1"/>
      <c r="MXS323" s="1"/>
      <c r="MXT323" s="1"/>
      <c r="MXU323" s="1"/>
      <c r="MXV323" s="1"/>
      <c r="MXW323" s="1"/>
      <c r="MXX323" s="1"/>
      <c r="MXY323" s="1"/>
      <c r="MXZ323" s="1"/>
      <c r="MYA323" s="1"/>
      <c r="MYB323" s="1"/>
      <c r="MYC323" s="1"/>
      <c r="MYD323" s="1"/>
      <c r="MYE323" s="1"/>
      <c r="MYF323" s="1"/>
      <c r="MYG323" s="1"/>
      <c r="MYH323" s="1"/>
      <c r="MYI323" s="1"/>
      <c r="MYJ323" s="1"/>
      <c r="MYK323" s="1"/>
      <c r="MYL323" s="1"/>
      <c r="MYM323" s="1"/>
      <c r="MYN323" s="1"/>
      <c r="MYO323" s="1"/>
      <c r="MYP323" s="1"/>
      <c r="MYQ323" s="1"/>
      <c r="MYR323" s="1"/>
      <c r="MYS323" s="1"/>
      <c r="MYT323" s="1"/>
      <c r="MYU323" s="1"/>
      <c r="MYV323" s="1"/>
      <c r="MYW323" s="1"/>
      <c r="MYX323" s="1"/>
      <c r="MYY323" s="1"/>
      <c r="MYZ323" s="1"/>
      <c r="MZA323" s="1"/>
      <c r="MZB323" s="1"/>
      <c r="MZC323" s="1"/>
      <c r="MZD323" s="1"/>
      <c r="MZE323" s="1"/>
      <c r="MZF323" s="1"/>
      <c r="MZG323" s="1"/>
      <c r="MZH323" s="1"/>
      <c r="MZI323" s="1"/>
      <c r="MZJ323" s="1"/>
      <c r="MZK323" s="1"/>
      <c r="MZL323" s="1"/>
      <c r="MZM323" s="1"/>
      <c r="MZN323" s="1"/>
      <c r="MZO323" s="1"/>
      <c r="MZP323" s="1"/>
      <c r="MZQ323" s="1"/>
      <c r="MZR323" s="1"/>
      <c r="MZS323" s="1"/>
      <c r="MZT323" s="1"/>
      <c r="MZU323" s="1"/>
      <c r="MZV323" s="1"/>
      <c r="MZW323" s="1"/>
      <c r="MZX323" s="1"/>
      <c r="MZY323" s="1"/>
      <c r="MZZ323" s="1"/>
      <c r="NAA323" s="1"/>
      <c r="NAB323" s="1"/>
      <c r="NAC323" s="1"/>
      <c r="NAD323" s="1"/>
      <c r="NAE323" s="1"/>
      <c r="NAF323" s="1"/>
      <c r="NAG323" s="1"/>
      <c r="NAH323" s="1"/>
      <c r="NAI323" s="1"/>
      <c r="NAJ323" s="1"/>
      <c r="NAK323" s="1"/>
      <c r="NAL323" s="1"/>
      <c r="NAM323" s="1"/>
      <c r="NAN323" s="1"/>
      <c r="NAO323" s="1"/>
      <c r="NAP323" s="1"/>
      <c r="NAQ323" s="1"/>
      <c r="NAR323" s="1"/>
      <c r="NAS323" s="1"/>
      <c r="NAT323" s="1"/>
      <c r="NAU323" s="1"/>
      <c r="NAV323" s="1"/>
      <c r="NAW323" s="1"/>
      <c r="NAX323" s="1"/>
      <c r="NAY323" s="1"/>
      <c r="NAZ323" s="1"/>
      <c r="NBA323" s="1"/>
      <c r="NBB323" s="1"/>
      <c r="NBC323" s="1"/>
      <c r="NBD323" s="1"/>
      <c r="NBE323" s="1"/>
      <c r="NBF323" s="1"/>
      <c r="NBG323" s="1"/>
      <c r="NBH323" s="1"/>
      <c r="NBI323" s="1"/>
      <c r="NBJ323" s="1"/>
      <c r="NBK323" s="1"/>
      <c r="NBL323" s="1"/>
      <c r="NBM323" s="1"/>
      <c r="NBN323" s="1"/>
      <c r="NBO323" s="1"/>
      <c r="NBP323" s="1"/>
      <c r="NBQ323" s="1"/>
      <c r="NBR323" s="1"/>
      <c r="NBS323" s="1"/>
      <c r="NBT323" s="1"/>
      <c r="NBU323" s="1"/>
      <c r="NBV323" s="1"/>
      <c r="NBW323" s="1"/>
      <c r="NBX323" s="1"/>
      <c r="NBY323" s="1"/>
      <c r="NBZ323" s="1"/>
      <c r="NCA323" s="1"/>
      <c r="NCB323" s="1"/>
      <c r="NCC323" s="1"/>
      <c r="NCD323" s="1"/>
      <c r="NCE323" s="1"/>
      <c r="NCF323" s="1"/>
      <c r="NCG323" s="1"/>
      <c r="NCH323" s="1"/>
      <c r="NCI323" s="1"/>
      <c r="NCJ323" s="1"/>
      <c r="NCK323" s="1"/>
      <c r="NCL323" s="1"/>
      <c r="NCM323" s="1"/>
      <c r="NCN323" s="1"/>
      <c r="NCO323" s="1"/>
      <c r="NCP323" s="1"/>
      <c r="NCQ323" s="1"/>
      <c r="NCR323" s="1"/>
      <c r="NCS323" s="1"/>
      <c r="NCT323" s="1"/>
      <c r="NCU323" s="1"/>
      <c r="NCV323" s="1"/>
      <c r="NCW323" s="1"/>
      <c r="NCX323" s="1"/>
      <c r="NCY323" s="1"/>
      <c r="NCZ323" s="1"/>
      <c r="NDA323" s="1"/>
      <c r="NDB323" s="1"/>
      <c r="NDC323" s="1"/>
      <c r="NDD323" s="1"/>
      <c r="NDE323" s="1"/>
      <c r="NDF323" s="1"/>
      <c r="NDG323" s="1"/>
      <c r="NDH323" s="1"/>
      <c r="NDI323" s="1"/>
      <c r="NDJ323" s="1"/>
      <c r="NDK323" s="1"/>
      <c r="NDL323" s="1"/>
      <c r="NDM323" s="1"/>
      <c r="NDN323" s="1"/>
      <c r="NDO323" s="1"/>
      <c r="NDP323" s="1"/>
      <c r="NDQ323" s="1"/>
      <c r="NDR323" s="1"/>
      <c r="NDS323" s="1"/>
      <c r="NDT323" s="1"/>
      <c r="NDU323" s="1"/>
      <c r="NDV323" s="1"/>
      <c r="NDW323" s="1"/>
      <c r="NDX323" s="1"/>
      <c r="NDY323" s="1"/>
      <c r="NDZ323" s="1"/>
      <c r="NEA323" s="1"/>
      <c r="NEB323" s="1"/>
      <c r="NEC323" s="1"/>
      <c r="NED323" s="1"/>
      <c r="NEE323" s="1"/>
      <c r="NEF323" s="1"/>
      <c r="NEG323" s="1"/>
      <c r="NEH323" s="1"/>
      <c r="NEI323" s="1"/>
      <c r="NEJ323" s="1"/>
      <c r="NEK323" s="1"/>
      <c r="NEL323" s="1"/>
      <c r="NEM323" s="1"/>
      <c r="NEN323" s="1"/>
      <c r="NEO323" s="1"/>
      <c r="NEP323" s="1"/>
      <c r="NEQ323" s="1"/>
      <c r="NER323" s="1"/>
      <c r="NES323" s="1"/>
      <c r="NET323" s="1"/>
      <c r="NEU323" s="1"/>
      <c r="NEV323" s="1"/>
      <c r="NEW323" s="1"/>
      <c r="NEX323" s="1"/>
      <c r="NEY323" s="1"/>
      <c r="NEZ323" s="1"/>
      <c r="NFA323" s="1"/>
      <c r="NFB323" s="1"/>
      <c r="NFC323" s="1"/>
      <c r="NFD323" s="1"/>
      <c r="NFE323" s="1"/>
      <c r="NFF323" s="1"/>
      <c r="NFG323" s="1"/>
      <c r="NFH323" s="1"/>
      <c r="NFI323" s="1"/>
      <c r="NFJ323" s="1"/>
      <c r="NFK323" s="1"/>
      <c r="NFL323" s="1"/>
      <c r="NFM323" s="1"/>
      <c r="NFN323" s="1"/>
      <c r="NFO323" s="1"/>
      <c r="NFP323" s="1"/>
      <c r="NFQ323" s="1"/>
      <c r="NFR323" s="1"/>
      <c r="NFS323" s="1"/>
      <c r="NFT323" s="1"/>
      <c r="NFU323" s="1"/>
      <c r="NFV323" s="1"/>
      <c r="NFW323" s="1"/>
      <c r="NFX323" s="1"/>
      <c r="NFY323" s="1"/>
      <c r="NFZ323" s="1"/>
      <c r="NGA323" s="1"/>
      <c r="NGB323" s="1"/>
      <c r="NGC323" s="1"/>
      <c r="NGD323" s="1"/>
      <c r="NGE323" s="1"/>
      <c r="NGF323" s="1"/>
      <c r="NGG323" s="1"/>
      <c r="NGH323" s="1"/>
      <c r="NGI323" s="1"/>
      <c r="NGJ323" s="1"/>
      <c r="NGK323" s="1"/>
      <c r="NGL323" s="1"/>
      <c r="NGM323" s="1"/>
      <c r="NGN323" s="1"/>
      <c r="NGO323" s="1"/>
      <c r="NGP323" s="1"/>
      <c r="NGQ323" s="1"/>
      <c r="NGR323" s="1"/>
      <c r="NGS323" s="1"/>
      <c r="NGT323" s="1"/>
      <c r="NGU323" s="1"/>
      <c r="NGV323" s="1"/>
      <c r="NGW323" s="1"/>
      <c r="NGX323" s="1"/>
      <c r="NGY323" s="1"/>
      <c r="NGZ323" s="1"/>
      <c r="NHA323" s="1"/>
      <c r="NHB323" s="1"/>
      <c r="NHC323" s="1"/>
      <c r="NHD323" s="1"/>
      <c r="NHE323" s="1"/>
      <c r="NHF323" s="1"/>
      <c r="NHG323" s="1"/>
      <c r="NHH323" s="1"/>
      <c r="NHI323" s="1"/>
      <c r="NHJ323" s="1"/>
      <c r="NHK323" s="1"/>
      <c r="NHL323" s="1"/>
      <c r="NHM323" s="1"/>
      <c r="NHN323" s="1"/>
      <c r="NHO323" s="1"/>
      <c r="NHP323" s="1"/>
      <c r="NHQ323" s="1"/>
      <c r="NHR323" s="1"/>
      <c r="NHS323" s="1"/>
      <c r="NHT323" s="1"/>
      <c r="NHU323" s="1"/>
      <c r="NHV323" s="1"/>
      <c r="NHW323" s="1"/>
      <c r="NHX323" s="1"/>
      <c r="NHY323" s="1"/>
      <c r="NHZ323" s="1"/>
      <c r="NIA323" s="1"/>
      <c r="NIB323" s="1"/>
      <c r="NIC323" s="1"/>
      <c r="NID323" s="1"/>
      <c r="NIE323" s="1"/>
      <c r="NIF323" s="1"/>
      <c r="NIG323" s="1"/>
      <c r="NIH323" s="1"/>
      <c r="NII323" s="1"/>
      <c r="NIJ323" s="1"/>
      <c r="NIK323" s="1"/>
      <c r="NIL323" s="1"/>
      <c r="NIM323" s="1"/>
      <c r="NIN323" s="1"/>
      <c r="NIO323" s="1"/>
      <c r="NIP323" s="1"/>
      <c r="NIQ323" s="1"/>
      <c r="NIR323" s="1"/>
      <c r="NIS323" s="1"/>
      <c r="NIT323" s="1"/>
      <c r="NIU323" s="1"/>
      <c r="NIV323" s="1"/>
      <c r="NIW323" s="1"/>
      <c r="NIX323" s="1"/>
      <c r="NIY323" s="1"/>
      <c r="NIZ323" s="1"/>
      <c r="NJA323" s="1"/>
      <c r="NJB323" s="1"/>
      <c r="NJC323" s="1"/>
      <c r="NJD323" s="1"/>
      <c r="NJE323" s="1"/>
      <c r="NJF323" s="1"/>
      <c r="NJG323" s="1"/>
      <c r="NJH323" s="1"/>
      <c r="NJI323" s="1"/>
      <c r="NJJ323" s="1"/>
      <c r="NJK323" s="1"/>
      <c r="NJL323" s="1"/>
      <c r="NJM323" s="1"/>
      <c r="NJN323" s="1"/>
      <c r="NJO323" s="1"/>
      <c r="NJP323" s="1"/>
      <c r="NJQ323" s="1"/>
      <c r="NJR323" s="1"/>
      <c r="NJS323" s="1"/>
      <c r="NJT323" s="1"/>
      <c r="NJU323" s="1"/>
      <c r="NJV323" s="1"/>
      <c r="NJW323" s="1"/>
      <c r="NJX323" s="1"/>
      <c r="NJY323" s="1"/>
      <c r="NJZ323" s="1"/>
      <c r="NKA323" s="1"/>
      <c r="NKB323" s="1"/>
      <c r="NKC323" s="1"/>
      <c r="NKD323" s="1"/>
      <c r="NKE323" s="1"/>
      <c r="NKF323" s="1"/>
      <c r="NKG323" s="1"/>
      <c r="NKH323" s="1"/>
      <c r="NKI323" s="1"/>
      <c r="NKJ323" s="1"/>
      <c r="NKK323" s="1"/>
      <c r="NKL323" s="1"/>
      <c r="NKM323" s="1"/>
      <c r="NKN323" s="1"/>
      <c r="NKO323" s="1"/>
      <c r="NKP323" s="1"/>
      <c r="NKQ323" s="1"/>
      <c r="NKR323" s="1"/>
      <c r="NKS323" s="1"/>
      <c r="NKT323" s="1"/>
      <c r="NKU323" s="1"/>
      <c r="NKV323" s="1"/>
      <c r="NKW323" s="1"/>
      <c r="NKX323" s="1"/>
      <c r="NKY323" s="1"/>
      <c r="NKZ323" s="1"/>
      <c r="NLA323" s="1"/>
      <c r="NLB323" s="1"/>
      <c r="NLC323" s="1"/>
      <c r="NLD323" s="1"/>
      <c r="NLE323" s="1"/>
      <c r="NLF323" s="1"/>
      <c r="NLG323" s="1"/>
      <c r="NLH323" s="1"/>
      <c r="NLI323" s="1"/>
      <c r="NLJ323" s="1"/>
      <c r="NLK323" s="1"/>
      <c r="NLL323" s="1"/>
      <c r="NLM323" s="1"/>
      <c r="NLN323" s="1"/>
      <c r="NLO323" s="1"/>
      <c r="NLP323" s="1"/>
      <c r="NLQ323" s="1"/>
      <c r="NLR323" s="1"/>
      <c r="NLS323" s="1"/>
      <c r="NLT323" s="1"/>
      <c r="NLU323" s="1"/>
      <c r="NLV323" s="1"/>
      <c r="NLW323" s="1"/>
      <c r="NLX323" s="1"/>
      <c r="NLY323" s="1"/>
      <c r="NLZ323" s="1"/>
      <c r="NMA323" s="1"/>
      <c r="NMB323" s="1"/>
      <c r="NMC323" s="1"/>
      <c r="NMD323" s="1"/>
      <c r="NME323" s="1"/>
      <c r="NMF323" s="1"/>
      <c r="NMG323" s="1"/>
      <c r="NMH323" s="1"/>
      <c r="NMI323" s="1"/>
      <c r="NMJ323" s="1"/>
      <c r="NMK323" s="1"/>
      <c r="NML323" s="1"/>
      <c r="NMM323" s="1"/>
      <c r="NMN323" s="1"/>
      <c r="NMO323" s="1"/>
      <c r="NMP323" s="1"/>
      <c r="NMQ323" s="1"/>
      <c r="NMR323" s="1"/>
      <c r="NMS323" s="1"/>
      <c r="NMT323" s="1"/>
      <c r="NMU323" s="1"/>
      <c r="NMV323" s="1"/>
      <c r="NMW323" s="1"/>
      <c r="NMX323" s="1"/>
      <c r="NMY323" s="1"/>
      <c r="NMZ323" s="1"/>
      <c r="NNA323" s="1"/>
      <c r="NNB323" s="1"/>
      <c r="NNC323" s="1"/>
      <c r="NND323" s="1"/>
      <c r="NNE323" s="1"/>
      <c r="NNF323" s="1"/>
      <c r="NNG323" s="1"/>
      <c r="NNH323" s="1"/>
      <c r="NNI323" s="1"/>
      <c r="NNJ323" s="1"/>
      <c r="NNK323" s="1"/>
      <c r="NNL323" s="1"/>
      <c r="NNM323" s="1"/>
      <c r="NNN323" s="1"/>
      <c r="NNO323" s="1"/>
      <c r="NNP323" s="1"/>
      <c r="NNQ323" s="1"/>
      <c r="NNR323" s="1"/>
      <c r="NNS323" s="1"/>
      <c r="NNT323" s="1"/>
      <c r="NNU323" s="1"/>
      <c r="NNV323" s="1"/>
      <c r="NNW323" s="1"/>
      <c r="NNX323" s="1"/>
      <c r="NNY323" s="1"/>
      <c r="NNZ323" s="1"/>
      <c r="NOA323" s="1"/>
      <c r="NOB323" s="1"/>
      <c r="NOC323" s="1"/>
      <c r="NOD323" s="1"/>
      <c r="NOE323" s="1"/>
      <c r="NOF323" s="1"/>
      <c r="NOG323" s="1"/>
      <c r="NOH323" s="1"/>
      <c r="NOI323" s="1"/>
      <c r="NOJ323" s="1"/>
      <c r="NOK323" s="1"/>
      <c r="NOL323" s="1"/>
      <c r="NOM323" s="1"/>
      <c r="NON323" s="1"/>
      <c r="NOO323" s="1"/>
      <c r="NOP323" s="1"/>
      <c r="NOQ323" s="1"/>
      <c r="NOR323" s="1"/>
      <c r="NOS323" s="1"/>
      <c r="NOT323" s="1"/>
      <c r="NOU323" s="1"/>
      <c r="NOV323" s="1"/>
      <c r="NOW323" s="1"/>
      <c r="NOX323" s="1"/>
      <c r="NOY323" s="1"/>
      <c r="NOZ323" s="1"/>
      <c r="NPA323" s="1"/>
      <c r="NPB323" s="1"/>
      <c r="NPC323" s="1"/>
      <c r="NPD323" s="1"/>
      <c r="NPE323" s="1"/>
      <c r="NPF323" s="1"/>
      <c r="NPG323" s="1"/>
      <c r="NPH323" s="1"/>
      <c r="NPI323" s="1"/>
      <c r="NPJ323" s="1"/>
      <c r="NPK323" s="1"/>
      <c r="NPL323" s="1"/>
      <c r="NPM323" s="1"/>
      <c r="NPN323" s="1"/>
      <c r="NPO323" s="1"/>
      <c r="NPP323" s="1"/>
      <c r="NPQ323" s="1"/>
      <c r="NPR323" s="1"/>
      <c r="NPS323" s="1"/>
      <c r="NPT323" s="1"/>
      <c r="NPU323" s="1"/>
      <c r="NPV323" s="1"/>
      <c r="NPW323" s="1"/>
      <c r="NPX323" s="1"/>
      <c r="NPY323" s="1"/>
      <c r="NPZ323" s="1"/>
      <c r="NQA323" s="1"/>
      <c r="NQB323" s="1"/>
      <c r="NQC323" s="1"/>
      <c r="NQD323" s="1"/>
      <c r="NQE323" s="1"/>
      <c r="NQF323" s="1"/>
      <c r="NQG323" s="1"/>
      <c r="NQH323" s="1"/>
      <c r="NQI323" s="1"/>
      <c r="NQJ323" s="1"/>
      <c r="NQK323" s="1"/>
      <c r="NQL323" s="1"/>
      <c r="NQM323" s="1"/>
      <c r="NQN323" s="1"/>
      <c r="NQO323" s="1"/>
      <c r="NQP323" s="1"/>
      <c r="NQQ323" s="1"/>
      <c r="NQR323" s="1"/>
      <c r="NQS323" s="1"/>
      <c r="NQT323" s="1"/>
      <c r="NQU323" s="1"/>
      <c r="NQV323" s="1"/>
      <c r="NQW323" s="1"/>
      <c r="NQX323" s="1"/>
      <c r="NQY323" s="1"/>
      <c r="NQZ323" s="1"/>
      <c r="NRA323" s="1"/>
      <c r="NRB323" s="1"/>
      <c r="NRC323" s="1"/>
      <c r="NRD323" s="1"/>
      <c r="NRE323" s="1"/>
      <c r="NRF323" s="1"/>
      <c r="NRG323" s="1"/>
      <c r="NRH323" s="1"/>
      <c r="NRI323" s="1"/>
      <c r="NRJ323" s="1"/>
      <c r="NRK323" s="1"/>
      <c r="NRL323" s="1"/>
      <c r="NRM323" s="1"/>
      <c r="NRN323" s="1"/>
      <c r="NRO323" s="1"/>
      <c r="NRP323" s="1"/>
      <c r="NRQ323" s="1"/>
      <c r="NRR323" s="1"/>
      <c r="NRS323" s="1"/>
      <c r="NRT323" s="1"/>
      <c r="NRU323" s="1"/>
      <c r="NRV323" s="1"/>
      <c r="NRW323" s="1"/>
      <c r="NRX323" s="1"/>
      <c r="NRY323" s="1"/>
      <c r="NRZ323" s="1"/>
      <c r="NSA323" s="1"/>
      <c r="NSB323" s="1"/>
      <c r="NSC323" s="1"/>
      <c r="NSD323" s="1"/>
      <c r="NSE323" s="1"/>
      <c r="NSF323" s="1"/>
      <c r="NSG323" s="1"/>
      <c r="NSH323" s="1"/>
      <c r="NSI323" s="1"/>
      <c r="NSJ323" s="1"/>
      <c r="NSK323" s="1"/>
      <c r="NSL323" s="1"/>
      <c r="NSM323" s="1"/>
      <c r="NSN323" s="1"/>
      <c r="NSO323" s="1"/>
      <c r="NSP323" s="1"/>
      <c r="NSQ323" s="1"/>
      <c r="NSR323" s="1"/>
      <c r="NSS323" s="1"/>
      <c r="NST323" s="1"/>
      <c r="NSU323" s="1"/>
      <c r="NSV323" s="1"/>
      <c r="NSW323" s="1"/>
      <c r="NSX323" s="1"/>
      <c r="NSY323" s="1"/>
      <c r="NSZ323" s="1"/>
      <c r="NTA323" s="1"/>
      <c r="NTB323" s="1"/>
      <c r="NTC323" s="1"/>
      <c r="NTD323" s="1"/>
      <c r="NTE323" s="1"/>
      <c r="NTF323" s="1"/>
      <c r="NTG323" s="1"/>
      <c r="NTH323" s="1"/>
      <c r="NTI323" s="1"/>
      <c r="NTJ323" s="1"/>
      <c r="NTK323" s="1"/>
      <c r="NTL323" s="1"/>
      <c r="NTM323" s="1"/>
      <c r="NTN323" s="1"/>
      <c r="NTO323" s="1"/>
      <c r="NTP323" s="1"/>
      <c r="NTQ323" s="1"/>
      <c r="NTR323" s="1"/>
      <c r="NTS323" s="1"/>
      <c r="NTT323" s="1"/>
      <c r="NTU323" s="1"/>
      <c r="NTV323" s="1"/>
      <c r="NTW323" s="1"/>
      <c r="NTX323" s="1"/>
      <c r="NTY323" s="1"/>
      <c r="NTZ323" s="1"/>
      <c r="NUA323" s="1"/>
      <c r="NUB323" s="1"/>
      <c r="NUC323" s="1"/>
      <c r="NUD323" s="1"/>
      <c r="NUE323" s="1"/>
      <c r="NUF323" s="1"/>
      <c r="NUG323" s="1"/>
      <c r="NUH323" s="1"/>
      <c r="NUI323" s="1"/>
      <c r="NUJ323" s="1"/>
      <c r="NUK323" s="1"/>
      <c r="NUL323" s="1"/>
      <c r="NUM323" s="1"/>
      <c r="NUN323" s="1"/>
      <c r="NUO323" s="1"/>
      <c r="NUP323" s="1"/>
      <c r="NUQ323" s="1"/>
      <c r="NUR323" s="1"/>
      <c r="NUS323" s="1"/>
      <c r="NUT323" s="1"/>
      <c r="NUU323" s="1"/>
      <c r="NUV323" s="1"/>
      <c r="NUW323" s="1"/>
      <c r="NUX323" s="1"/>
      <c r="NUY323" s="1"/>
      <c r="NUZ323" s="1"/>
      <c r="NVA323" s="1"/>
      <c r="NVB323" s="1"/>
      <c r="NVC323" s="1"/>
      <c r="NVD323" s="1"/>
      <c r="NVE323" s="1"/>
      <c r="NVF323" s="1"/>
      <c r="NVG323" s="1"/>
      <c r="NVH323" s="1"/>
      <c r="NVI323" s="1"/>
      <c r="NVJ323" s="1"/>
      <c r="NVK323" s="1"/>
      <c r="NVL323" s="1"/>
      <c r="NVM323" s="1"/>
      <c r="NVN323" s="1"/>
      <c r="NVO323" s="1"/>
      <c r="NVP323" s="1"/>
      <c r="NVQ323" s="1"/>
      <c r="NVR323" s="1"/>
      <c r="NVS323" s="1"/>
      <c r="NVT323" s="1"/>
      <c r="NVU323" s="1"/>
      <c r="NVV323" s="1"/>
      <c r="NVW323" s="1"/>
      <c r="NVX323" s="1"/>
      <c r="NVY323" s="1"/>
      <c r="NVZ323" s="1"/>
      <c r="NWA323" s="1"/>
      <c r="NWB323" s="1"/>
      <c r="NWC323" s="1"/>
      <c r="NWD323" s="1"/>
      <c r="NWE323" s="1"/>
      <c r="NWF323" s="1"/>
      <c r="NWG323" s="1"/>
      <c r="NWH323" s="1"/>
      <c r="NWI323" s="1"/>
      <c r="NWJ323" s="1"/>
      <c r="NWK323" s="1"/>
      <c r="NWL323" s="1"/>
      <c r="NWM323" s="1"/>
      <c r="NWN323" s="1"/>
      <c r="NWO323" s="1"/>
      <c r="NWP323" s="1"/>
      <c r="NWQ323" s="1"/>
      <c r="NWR323" s="1"/>
      <c r="NWS323" s="1"/>
      <c r="NWT323" s="1"/>
      <c r="NWU323" s="1"/>
      <c r="NWV323" s="1"/>
      <c r="NWW323" s="1"/>
      <c r="NWX323" s="1"/>
      <c r="NWY323" s="1"/>
      <c r="NWZ323" s="1"/>
      <c r="NXA323" s="1"/>
      <c r="NXB323" s="1"/>
      <c r="NXC323" s="1"/>
      <c r="NXD323" s="1"/>
      <c r="NXE323" s="1"/>
      <c r="NXF323" s="1"/>
      <c r="NXG323" s="1"/>
      <c r="NXH323" s="1"/>
      <c r="NXI323" s="1"/>
      <c r="NXJ323" s="1"/>
      <c r="NXK323" s="1"/>
      <c r="NXL323" s="1"/>
      <c r="NXM323" s="1"/>
      <c r="NXN323" s="1"/>
      <c r="NXO323" s="1"/>
      <c r="NXP323" s="1"/>
      <c r="NXQ323" s="1"/>
      <c r="NXR323" s="1"/>
      <c r="NXS323" s="1"/>
      <c r="NXT323" s="1"/>
      <c r="NXU323" s="1"/>
      <c r="NXV323" s="1"/>
      <c r="NXW323" s="1"/>
      <c r="NXX323" s="1"/>
      <c r="NXY323" s="1"/>
      <c r="NXZ323" s="1"/>
      <c r="NYA323" s="1"/>
      <c r="NYB323" s="1"/>
      <c r="NYC323" s="1"/>
      <c r="NYD323" s="1"/>
      <c r="NYE323" s="1"/>
      <c r="NYF323" s="1"/>
      <c r="NYG323" s="1"/>
      <c r="NYH323" s="1"/>
      <c r="NYI323" s="1"/>
      <c r="NYJ323" s="1"/>
      <c r="NYK323" s="1"/>
      <c r="NYL323" s="1"/>
      <c r="NYM323" s="1"/>
      <c r="NYN323" s="1"/>
      <c r="NYO323" s="1"/>
      <c r="NYP323" s="1"/>
      <c r="NYQ323" s="1"/>
      <c r="NYR323" s="1"/>
      <c r="NYS323" s="1"/>
      <c r="NYT323" s="1"/>
      <c r="NYU323" s="1"/>
      <c r="NYV323" s="1"/>
      <c r="NYW323" s="1"/>
      <c r="NYX323" s="1"/>
      <c r="NYY323" s="1"/>
      <c r="NYZ323" s="1"/>
      <c r="NZA323" s="1"/>
      <c r="NZB323" s="1"/>
      <c r="NZC323" s="1"/>
      <c r="NZD323" s="1"/>
      <c r="NZE323" s="1"/>
      <c r="NZF323" s="1"/>
      <c r="NZG323" s="1"/>
      <c r="NZH323" s="1"/>
      <c r="NZI323" s="1"/>
      <c r="NZJ323" s="1"/>
      <c r="NZK323" s="1"/>
      <c r="NZL323" s="1"/>
      <c r="NZM323" s="1"/>
      <c r="NZN323" s="1"/>
      <c r="NZO323" s="1"/>
      <c r="NZP323" s="1"/>
      <c r="NZQ323" s="1"/>
      <c r="NZR323" s="1"/>
      <c r="NZS323" s="1"/>
      <c r="NZT323" s="1"/>
      <c r="NZU323" s="1"/>
      <c r="NZV323" s="1"/>
      <c r="NZW323" s="1"/>
      <c r="NZX323" s="1"/>
      <c r="NZY323" s="1"/>
      <c r="NZZ323" s="1"/>
      <c r="OAA323" s="1"/>
      <c r="OAB323" s="1"/>
      <c r="OAC323" s="1"/>
      <c r="OAD323" s="1"/>
      <c r="OAE323" s="1"/>
      <c r="OAF323" s="1"/>
      <c r="OAG323" s="1"/>
      <c r="OAH323" s="1"/>
      <c r="OAI323" s="1"/>
      <c r="OAJ323" s="1"/>
      <c r="OAK323" s="1"/>
      <c r="OAL323" s="1"/>
      <c r="OAM323" s="1"/>
      <c r="OAN323" s="1"/>
      <c r="OAO323" s="1"/>
      <c r="OAP323" s="1"/>
      <c r="OAQ323" s="1"/>
      <c r="OAR323" s="1"/>
      <c r="OAS323" s="1"/>
      <c r="OAT323" s="1"/>
      <c r="OAU323" s="1"/>
      <c r="OAV323" s="1"/>
      <c r="OAW323" s="1"/>
      <c r="OAX323" s="1"/>
      <c r="OAY323" s="1"/>
      <c r="OAZ323" s="1"/>
      <c r="OBA323" s="1"/>
      <c r="OBB323" s="1"/>
      <c r="OBC323" s="1"/>
      <c r="OBD323" s="1"/>
      <c r="OBE323" s="1"/>
      <c r="OBF323" s="1"/>
      <c r="OBG323" s="1"/>
      <c r="OBH323" s="1"/>
      <c r="OBI323" s="1"/>
      <c r="OBJ323" s="1"/>
      <c r="OBK323" s="1"/>
      <c r="OBL323" s="1"/>
      <c r="OBM323" s="1"/>
      <c r="OBN323" s="1"/>
      <c r="OBO323" s="1"/>
      <c r="OBP323" s="1"/>
      <c r="OBQ323" s="1"/>
      <c r="OBR323" s="1"/>
      <c r="OBS323" s="1"/>
      <c r="OBT323" s="1"/>
      <c r="OBU323" s="1"/>
      <c r="OBV323" s="1"/>
      <c r="OBW323" s="1"/>
      <c r="OBX323" s="1"/>
      <c r="OBY323" s="1"/>
      <c r="OBZ323" s="1"/>
      <c r="OCA323" s="1"/>
      <c r="OCB323" s="1"/>
      <c r="OCC323" s="1"/>
      <c r="OCD323" s="1"/>
      <c r="OCE323" s="1"/>
      <c r="OCF323" s="1"/>
      <c r="OCG323" s="1"/>
      <c r="OCH323" s="1"/>
      <c r="OCI323" s="1"/>
      <c r="OCJ323" s="1"/>
      <c r="OCK323" s="1"/>
      <c r="OCL323" s="1"/>
      <c r="OCM323" s="1"/>
      <c r="OCN323" s="1"/>
      <c r="OCO323" s="1"/>
      <c r="OCP323" s="1"/>
      <c r="OCQ323" s="1"/>
      <c r="OCR323" s="1"/>
      <c r="OCS323" s="1"/>
      <c r="OCT323" s="1"/>
      <c r="OCU323" s="1"/>
      <c r="OCV323" s="1"/>
      <c r="OCW323" s="1"/>
      <c r="OCX323" s="1"/>
      <c r="OCY323" s="1"/>
      <c r="OCZ323" s="1"/>
      <c r="ODA323" s="1"/>
      <c r="ODB323" s="1"/>
      <c r="ODC323" s="1"/>
      <c r="ODD323" s="1"/>
      <c r="ODE323" s="1"/>
      <c r="ODF323" s="1"/>
      <c r="ODG323" s="1"/>
      <c r="ODH323" s="1"/>
      <c r="ODI323" s="1"/>
      <c r="ODJ323" s="1"/>
      <c r="ODK323" s="1"/>
      <c r="ODL323" s="1"/>
      <c r="ODM323" s="1"/>
      <c r="ODN323" s="1"/>
      <c r="ODO323" s="1"/>
      <c r="ODP323" s="1"/>
      <c r="ODQ323" s="1"/>
      <c r="ODR323" s="1"/>
      <c r="ODS323" s="1"/>
      <c r="ODT323" s="1"/>
      <c r="ODU323" s="1"/>
      <c r="ODV323" s="1"/>
      <c r="ODW323" s="1"/>
      <c r="ODX323" s="1"/>
      <c r="ODY323" s="1"/>
      <c r="ODZ323" s="1"/>
      <c r="OEA323" s="1"/>
      <c r="OEB323" s="1"/>
      <c r="OEC323" s="1"/>
      <c r="OED323" s="1"/>
      <c r="OEE323" s="1"/>
      <c r="OEF323" s="1"/>
      <c r="OEG323" s="1"/>
      <c r="OEH323" s="1"/>
      <c r="OEI323" s="1"/>
      <c r="OEJ323" s="1"/>
      <c r="OEK323" s="1"/>
      <c r="OEL323" s="1"/>
      <c r="OEM323" s="1"/>
      <c r="OEN323" s="1"/>
      <c r="OEO323" s="1"/>
      <c r="OEP323" s="1"/>
      <c r="OEQ323" s="1"/>
      <c r="OER323" s="1"/>
      <c r="OES323" s="1"/>
      <c r="OET323" s="1"/>
      <c r="OEU323" s="1"/>
      <c r="OEV323" s="1"/>
      <c r="OEW323" s="1"/>
      <c r="OEX323" s="1"/>
      <c r="OEY323" s="1"/>
      <c r="OEZ323" s="1"/>
      <c r="OFA323" s="1"/>
      <c r="OFB323" s="1"/>
      <c r="OFC323" s="1"/>
      <c r="OFD323" s="1"/>
      <c r="OFE323" s="1"/>
      <c r="OFF323" s="1"/>
      <c r="OFG323" s="1"/>
      <c r="OFH323" s="1"/>
      <c r="OFI323" s="1"/>
      <c r="OFJ323" s="1"/>
      <c r="OFK323" s="1"/>
      <c r="OFL323" s="1"/>
      <c r="OFM323" s="1"/>
      <c r="OFN323" s="1"/>
      <c r="OFO323" s="1"/>
      <c r="OFP323" s="1"/>
      <c r="OFQ323" s="1"/>
      <c r="OFR323" s="1"/>
      <c r="OFS323" s="1"/>
      <c r="OFT323" s="1"/>
      <c r="OFU323" s="1"/>
      <c r="OFV323" s="1"/>
      <c r="OFW323" s="1"/>
      <c r="OFX323" s="1"/>
      <c r="OFY323" s="1"/>
      <c r="OFZ323" s="1"/>
      <c r="OGA323" s="1"/>
      <c r="OGB323" s="1"/>
      <c r="OGC323" s="1"/>
      <c r="OGD323" s="1"/>
      <c r="OGE323" s="1"/>
      <c r="OGF323" s="1"/>
      <c r="OGG323" s="1"/>
      <c r="OGH323" s="1"/>
      <c r="OGI323" s="1"/>
      <c r="OGJ323" s="1"/>
      <c r="OGK323" s="1"/>
      <c r="OGL323" s="1"/>
      <c r="OGM323" s="1"/>
      <c r="OGN323" s="1"/>
      <c r="OGO323" s="1"/>
      <c r="OGP323" s="1"/>
      <c r="OGQ323" s="1"/>
      <c r="OGR323" s="1"/>
      <c r="OGS323" s="1"/>
      <c r="OGT323" s="1"/>
      <c r="OGU323" s="1"/>
      <c r="OGV323" s="1"/>
      <c r="OGW323" s="1"/>
      <c r="OGX323" s="1"/>
      <c r="OGY323" s="1"/>
      <c r="OGZ323" s="1"/>
      <c r="OHA323" s="1"/>
      <c r="OHB323" s="1"/>
      <c r="OHC323" s="1"/>
      <c r="OHD323" s="1"/>
      <c r="OHE323" s="1"/>
      <c r="OHF323" s="1"/>
      <c r="OHG323" s="1"/>
      <c r="OHH323" s="1"/>
      <c r="OHI323" s="1"/>
      <c r="OHJ323" s="1"/>
      <c r="OHK323" s="1"/>
      <c r="OHL323" s="1"/>
      <c r="OHM323" s="1"/>
      <c r="OHN323" s="1"/>
      <c r="OHO323" s="1"/>
      <c r="OHP323" s="1"/>
      <c r="OHQ323" s="1"/>
      <c r="OHR323" s="1"/>
      <c r="OHS323" s="1"/>
      <c r="OHT323" s="1"/>
      <c r="OHU323" s="1"/>
      <c r="OHV323" s="1"/>
      <c r="OHW323" s="1"/>
      <c r="OHX323" s="1"/>
      <c r="OHY323" s="1"/>
      <c r="OHZ323" s="1"/>
      <c r="OIA323" s="1"/>
      <c r="OIB323" s="1"/>
      <c r="OIC323" s="1"/>
      <c r="OID323" s="1"/>
      <c r="OIE323" s="1"/>
      <c r="OIF323" s="1"/>
      <c r="OIG323" s="1"/>
      <c r="OIH323" s="1"/>
      <c r="OII323" s="1"/>
      <c r="OIJ323" s="1"/>
      <c r="OIK323" s="1"/>
      <c r="OIL323" s="1"/>
      <c r="OIM323" s="1"/>
      <c r="OIN323" s="1"/>
      <c r="OIO323" s="1"/>
      <c r="OIP323" s="1"/>
      <c r="OIQ323" s="1"/>
      <c r="OIR323" s="1"/>
      <c r="OIS323" s="1"/>
      <c r="OIT323" s="1"/>
      <c r="OIU323" s="1"/>
      <c r="OIV323" s="1"/>
      <c r="OIW323" s="1"/>
      <c r="OIX323" s="1"/>
      <c r="OIY323" s="1"/>
      <c r="OIZ323" s="1"/>
      <c r="OJA323" s="1"/>
      <c r="OJB323" s="1"/>
      <c r="OJC323" s="1"/>
      <c r="OJD323" s="1"/>
      <c r="OJE323" s="1"/>
      <c r="OJF323" s="1"/>
      <c r="OJG323" s="1"/>
      <c r="OJH323" s="1"/>
      <c r="OJI323" s="1"/>
      <c r="OJJ323" s="1"/>
      <c r="OJK323" s="1"/>
      <c r="OJL323" s="1"/>
      <c r="OJM323" s="1"/>
      <c r="OJN323" s="1"/>
      <c r="OJO323" s="1"/>
      <c r="OJP323" s="1"/>
      <c r="OJQ323" s="1"/>
      <c r="OJR323" s="1"/>
      <c r="OJS323" s="1"/>
      <c r="OJT323" s="1"/>
      <c r="OJU323" s="1"/>
      <c r="OJV323" s="1"/>
      <c r="OJW323" s="1"/>
      <c r="OJX323" s="1"/>
      <c r="OJY323" s="1"/>
      <c r="OJZ323" s="1"/>
      <c r="OKA323" s="1"/>
      <c r="OKB323" s="1"/>
      <c r="OKC323" s="1"/>
      <c r="OKD323" s="1"/>
      <c r="OKE323" s="1"/>
      <c r="OKF323" s="1"/>
      <c r="OKG323" s="1"/>
      <c r="OKH323" s="1"/>
      <c r="OKI323" s="1"/>
      <c r="OKJ323" s="1"/>
      <c r="OKK323" s="1"/>
      <c r="OKL323" s="1"/>
      <c r="OKM323" s="1"/>
      <c r="OKN323" s="1"/>
      <c r="OKO323" s="1"/>
      <c r="OKP323" s="1"/>
      <c r="OKQ323" s="1"/>
      <c r="OKR323" s="1"/>
      <c r="OKS323" s="1"/>
      <c r="OKT323" s="1"/>
      <c r="OKU323" s="1"/>
      <c r="OKV323" s="1"/>
      <c r="OKW323" s="1"/>
      <c r="OKX323" s="1"/>
      <c r="OKY323" s="1"/>
      <c r="OKZ323" s="1"/>
      <c r="OLA323" s="1"/>
      <c r="OLB323" s="1"/>
      <c r="OLC323" s="1"/>
      <c r="OLD323" s="1"/>
      <c r="OLE323" s="1"/>
      <c r="OLF323" s="1"/>
      <c r="OLG323" s="1"/>
      <c r="OLH323" s="1"/>
      <c r="OLI323" s="1"/>
      <c r="OLJ323" s="1"/>
      <c r="OLK323" s="1"/>
      <c r="OLL323" s="1"/>
      <c r="OLM323" s="1"/>
      <c r="OLN323" s="1"/>
      <c r="OLO323" s="1"/>
      <c r="OLP323" s="1"/>
      <c r="OLQ323" s="1"/>
      <c r="OLR323" s="1"/>
      <c r="OLS323" s="1"/>
      <c r="OLT323" s="1"/>
      <c r="OLU323" s="1"/>
      <c r="OLV323" s="1"/>
      <c r="OLW323" s="1"/>
      <c r="OLX323" s="1"/>
      <c r="OLY323" s="1"/>
      <c r="OLZ323" s="1"/>
      <c r="OMA323" s="1"/>
      <c r="OMB323" s="1"/>
      <c r="OMC323" s="1"/>
      <c r="OMD323" s="1"/>
      <c r="OME323" s="1"/>
      <c r="OMF323" s="1"/>
      <c r="OMG323" s="1"/>
      <c r="OMH323" s="1"/>
      <c r="OMI323" s="1"/>
      <c r="OMJ323" s="1"/>
      <c r="OMK323" s="1"/>
      <c r="OML323" s="1"/>
      <c r="OMM323" s="1"/>
      <c r="OMN323" s="1"/>
      <c r="OMO323" s="1"/>
      <c r="OMP323" s="1"/>
      <c r="OMQ323" s="1"/>
      <c r="OMR323" s="1"/>
      <c r="OMS323" s="1"/>
      <c r="OMT323" s="1"/>
      <c r="OMU323" s="1"/>
      <c r="OMV323" s="1"/>
      <c r="OMW323" s="1"/>
      <c r="OMX323" s="1"/>
      <c r="OMY323" s="1"/>
      <c r="OMZ323" s="1"/>
      <c r="ONA323" s="1"/>
      <c r="ONB323" s="1"/>
      <c r="ONC323" s="1"/>
      <c r="OND323" s="1"/>
      <c r="ONE323" s="1"/>
      <c r="ONF323" s="1"/>
      <c r="ONG323" s="1"/>
      <c r="ONH323" s="1"/>
      <c r="ONI323" s="1"/>
      <c r="ONJ323" s="1"/>
      <c r="ONK323" s="1"/>
      <c r="ONL323" s="1"/>
      <c r="ONM323" s="1"/>
      <c r="ONN323" s="1"/>
      <c r="ONO323" s="1"/>
      <c r="ONP323" s="1"/>
      <c r="ONQ323" s="1"/>
      <c r="ONR323" s="1"/>
      <c r="ONS323" s="1"/>
      <c r="ONT323" s="1"/>
      <c r="ONU323" s="1"/>
      <c r="ONV323" s="1"/>
      <c r="ONW323" s="1"/>
      <c r="ONX323" s="1"/>
      <c r="ONY323" s="1"/>
      <c r="ONZ323" s="1"/>
      <c r="OOA323" s="1"/>
      <c r="OOB323" s="1"/>
      <c r="OOC323" s="1"/>
      <c r="OOD323" s="1"/>
      <c r="OOE323" s="1"/>
      <c r="OOF323" s="1"/>
      <c r="OOG323" s="1"/>
      <c r="OOH323" s="1"/>
      <c r="OOI323" s="1"/>
      <c r="OOJ323" s="1"/>
      <c r="OOK323" s="1"/>
      <c r="OOL323" s="1"/>
      <c r="OOM323" s="1"/>
      <c r="OON323" s="1"/>
      <c r="OOO323" s="1"/>
      <c r="OOP323" s="1"/>
      <c r="OOQ323" s="1"/>
      <c r="OOR323" s="1"/>
      <c r="OOS323" s="1"/>
      <c r="OOT323" s="1"/>
      <c r="OOU323" s="1"/>
      <c r="OOV323" s="1"/>
      <c r="OOW323" s="1"/>
      <c r="OOX323" s="1"/>
      <c r="OOY323" s="1"/>
      <c r="OOZ323" s="1"/>
      <c r="OPA323" s="1"/>
      <c r="OPB323" s="1"/>
      <c r="OPC323" s="1"/>
      <c r="OPD323" s="1"/>
      <c r="OPE323" s="1"/>
      <c r="OPF323" s="1"/>
      <c r="OPG323" s="1"/>
      <c r="OPH323" s="1"/>
      <c r="OPI323" s="1"/>
      <c r="OPJ323" s="1"/>
      <c r="OPK323" s="1"/>
      <c r="OPL323" s="1"/>
      <c r="OPM323" s="1"/>
      <c r="OPN323" s="1"/>
      <c r="OPO323" s="1"/>
      <c r="OPP323" s="1"/>
      <c r="OPQ323" s="1"/>
      <c r="OPR323" s="1"/>
      <c r="OPS323" s="1"/>
      <c r="OPT323" s="1"/>
      <c r="OPU323" s="1"/>
      <c r="OPV323" s="1"/>
      <c r="OPW323" s="1"/>
      <c r="OPX323" s="1"/>
      <c r="OPY323" s="1"/>
      <c r="OPZ323" s="1"/>
      <c r="OQA323" s="1"/>
      <c r="OQB323" s="1"/>
      <c r="OQC323" s="1"/>
      <c r="OQD323" s="1"/>
      <c r="OQE323" s="1"/>
      <c r="OQF323" s="1"/>
      <c r="OQG323" s="1"/>
      <c r="OQH323" s="1"/>
      <c r="OQI323" s="1"/>
      <c r="OQJ323" s="1"/>
      <c r="OQK323" s="1"/>
      <c r="OQL323" s="1"/>
      <c r="OQM323" s="1"/>
      <c r="OQN323" s="1"/>
      <c r="OQO323" s="1"/>
      <c r="OQP323" s="1"/>
      <c r="OQQ323" s="1"/>
      <c r="OQR323" s="1"/>
      <c r="OQS323" s="1"/>
      <c r="OQT323" s="1"/>
      <c r="OQU323" s="1"/>
      <c r="OQV323" s="1"/>
      <c r="OQW323" s="1"/>
      <c r="OQX323" s="1"/>
      <c r="OQY323" s="1"/>
      <c r="OQZ323" s="1"/>
      <c r="ORA323" s="1"/>
      <c r="ORB323" s="1"/>
      <c r="ORC323" s="1"/>
      <c r="ORD323" s="1"/>
      <c r="ORE323" s="1"/>
      <c r="ORF323" s="1"/>
      <c r="ORG323" s="1"/>
      <c r="ORH323" s="1"/>
      <c r="ORI323" s="1"/>
      <c r="ORJ323" s="1"/>
      <c r="ORK323" s="1"/>
      <c r="ORL323" s="1"/>
      <c r="ORM323" s="1"/>
      <c r="ORN323" s="1"/>
      <c r="ORO323" s="1"/>
      <c r="ORP323" s="1"/>
      <c r="ORQ323" s="1"/>
      <c r="ORR323" s="1"/>
      <c r="ORS323" s="1"/>
      <c r="ORT323" s="1"/>
      <c r="ORU323" s="1"/>
      <c r="ORV323" s="1"/>
      <c r="ORW323" s="1"/>
      <c r="ORX323" s="1"/>
      <c r="ORY323" s="1"/>
      <c r="ORZ323" s="1"/>
      <c r="OSA323" s="1"/>
      <c r="OSB323" s="1"/>
      <c r="OSC323" s="1"/>
      <c r="OSD323" s="1"/>
      <c r="OSE323" s="1"/>
      <c r="OSF323" s="1"/>
      <c r="OSG323" s="1"/>
      <c r="OSH323" s="1"/>
      <c r="OSI323" s="1"/>
      <c r="OSJ323" s="1"/>
      <c r="OSK323" s="1"/>
      <c r="OSL323" s="1"/>
      <c r="OSM323" s="1"/>
      <c r="OSN323" s="1"/>
      <c r="OSO323" s="1"/>
      <c r="OSP323" s="1"/>
      <c r="OSQ323" s="1"/>
      <c r="OSR323" s="1"/>
      <c r="OSS323" s="1"/>
      <c r="OST323" s="1"/>
      <c r="OSU323" s="1"/>
      <c r="OSV323" s="1"/>
      <c r="OSW323" s="1"/>
      <c r="OSX323" s="1"/>
      <c r="OSY323" s="1"/>
      <c r="OSZ323" s="1"/>
      <c r="OTA323" s="1"/>
      <c r="OTB323" s="1"/>
      <c r="OTC323" s="1"/>
      <c r="OTD323" s="1"/>
      <c r="OTE323" s="1"/>
      <c r="OTF323" s="1"/>
      <c r="OTG323" s="1"/>
      <c r="OTH323" s="1"/>
      <c r="OTI323" s="1"/>
      <c r="OTJ323" s="1"/>
      <c r="OTK323" s="1"/>
      <c r="OTL323" s="1"/>
      <c r="OTM323" s="1"/>
      <c r="OTN323" s="1"/>
      <c r="OTO323" s="1"/>
      <c r="OTP323" s="1"/>
      <c r="OTQ323" s="1"/>
      <c r="OTR323" s="1"/>
      <c r="OTS323" s="1"/>
      <c r="OTT323" s="1"/>
      <c r="OTU323" s="1"/>
      <c r="OTV323" s="1"/>
      <c r="OTW323" s="1"/>
      <c r="OTX323" s="1"/>
      <c r="OTY323" s="1"/>
      <c r="OTZ323" s="1"/>
      <c r="OUA323" s="1"/>
      <c r="OUB323" s="1"/>
      <c r="OUC323" s="1"/>
      <c r="OUD323" s="1"/>
      <c r="OUE323" s="1"/>
      <c r="OUF323" s="1"/>
      <c r="OUG323" s="1"/>
      <c r="OUH323" s="1"/>
      <c r="OUI323" s="1"/>
      <c r="OUJ323" s="1"/>
      <c r="OUK323" s="1"/>
      <c r="OUL323" s="1"/>
      <c r="OUM323" s="1"/>
      <c r="OUN323" s="1"/>
      <c r="OUO323" s="1"/>
      <c r="OUP323" s="1"/>
      <c r="OUQ323" s="1"/>
      <c r="OUR323" s="1"/>
      <c r="OUS323" s="1"/>
      <c r="OUT323" s="1"/>
      <c r="OUU323" s="1"/>
      <c r="OUV323" s="1"/>
      <c r="OUW323" s="1"/>
      <c r="OUX323" s="1"/>
      <c r="OUY323" s="1"/>
      <c r="OUZ323" s="1"/>
      <c r="OVA323" s="1"/>
      <c r="OVB323" s="1"/>
      <c r="OVC323" s="1"/>
      <c r="OVD323" s="1"/>
      <c r="OVE323" s="1"/>
      <c r="OVF323" s="1"/>
      <c r="OVG323" s="1"/>
      <c r="OVH323" s="1"/>
      <c r="OVI323" s="1"/>
      <c r="OVJ323" s="1"/>
      <c r="OVK323" s="1"/>
      <c r="OVL323" s="1"/>
      <c r="OVM323" s="1"/>
      <c r="OVN323" s="1"/>
      <c r="OVO323" s="1"/>
      <c r="OVP323" s="1"/>
      <c r="OVQ323" s="1"/>
      <c r="OVR323" s="1"/>
      <c r="OVS323" s="1"/>
      <c r="OVT323" s="1"/>
      <c r="OVU323" s="1"/>
      <c r="OVV323" s="1"/>
      <c r="OVW323" s="1"/>
      <c r="OVX323" s="1"/>
      <c r="OVY323" s="1"/>
      <c r="OVZ323" s="1"/>
      <c r="OWA323" s="1"/>
      <c r="OWB323" s="1"/>
      <c r="OWC323" s="1"/>
      <c r="OWD323" s="1"/>
      <c r="OWE323" s="1"/>
      <c r="OWF323" s="1"/>
      <c r="OWG323" s="1"/>
      <c r="OWH323" s="1"/>
      <c r="OWI323" s="1"/>
      <c r="OWJ323" s="1"/>
      <c r="OWK323" s="1"/>
      <c r="OWL323" s="1"/>
      <c r="OWM323" s="1"/>
      <c r="OWN323" s="1"/>
      <c r="OWO323" s="1"/>
      <c r="OWP323" s="1"/>
      <c r="OWQ323" s="1"/>
      <c r="OWR323" s="1"/>
      <c r="OWS323" s="1"/>
      <c r="OWT323" s="1"/>
      <c r="OWU323" s="1"/>
      <c r="OWV323" s="1"/>
      <c r="OWW323" s="1"/>
      <c r="OWX323" s="1"/>
      <c r="OWY323" s="1"/>
      <c r="OWZ323" s="1"/>
      <c r="OXA323" s="1"/>
      <c r="OXB323" s="1"/>
      <c r="OXC323" s="1"/>
      <c r="OXD323" s="1"/>
      <c r="OXE323" s="1"/>
      <c r="OXF323" s="1"/>
      <c r="OXG323" s="1"/>
      <c r="OXH323" s="1"/>
      <c r="OXI323" s="1"/>
      <c r="OXJ323" s="1"/>
      <c r="OXK323" s="1"/>
      <c r="OXL323" s="1"/>
      <c r="OXM323" s="1"/>
      <c r="OXN323" s="1"/>
      <c r="OXO323" s="1"/>
      <c r="OXP323" s="1"/>
      <c r="OXQ323" s="1"/>
      <c r="OXR323" s="1"/>
      <c r="OXS323" s="1"/>
      <c r="OXT323" s="1"/>
      <c r="OXU323" s="1"/>
      <c r="OXV323" s="1"/>
      <c r="OXW323" s="1"/>
      <c r="OXX323" s="1"/>
      <c r="OXY323" s="1"/>
      <c r="OXZ323" s="1"/>
      <c r="OYA323" s="1"/>
      <c r="OYB323" s="1"/>
      <c r="OYC323" s="1"/>
      <c r="OYD323" s="1"/>
      <c r="OYE323" s="1"/>
      <c r="OYF323" s="1"/>
      <c r="OYG323" s="1"/>
      <c r="OYH323" s="1"/>
      <c r="OYI323" s="1"/>
      <c r="OYJ323" s="1"/>
      <c r="OYK323" s="1"/>
      <c r="OYL323" s="1"/>
      <c r="OYM323" s="1"/>
      <c r="OYN323" s="1"/>
      <c r="OYO323" s="1"/>
      <c r="OYP323" s="1"/>
      <c r="OYQ323" s="1"/>
      <c r="OYR323" s="1"/>
      <c r="OYS323" s="1"/>
      <c r="OYT323" s="1"/>
      <c r="OYU323" s="1"/>
      <c r="OYV323" s="1"/>
      <c r="OYW323" s="1"/>
      <c r="OYX323" s="1"/>
      <c r="OYY323" s="1"/>
      <c r="OYZ323" s="1"/>
      <c r="OZA323" s="1"/>
      <c r="OZB323" s="1"/>
      <c r="OZC323" s="1"/>
      <c r="OZD323" s="1"/>
      <c r="OZE323" s="1"/>
      <c r="OZF323" s="1"/>
      <c r="OZG323" s="1"/>
      <c r="OZH323" s="1"/>
      <c r="OZI323" s="1"/>
      <c r="OZJ323" s="1"/>
      <c r="OZK323" s="1"/>
      <c r="OZL323" s="1"/>
      <c r="OZM323" s="1"/>
      <c r="OZN323" s="1"/>
      <c r="OZO323" s="1"/>
      <c r="OZP323" s="1"/>
      <c r="OZQ323" s="1"/>
      <c r="OZR323" s="1"/>
      <c r="OZS323" s="1"/>
      <c r="OZT323" s="1"/>
      <c r="OZU323" s="1"/>
      <c r="OZV323" s="1"/>
      <c r="OZW323" s="1"/>
      <c r="OZX323" s="1"/>
      <c r="OZY323" s="1"/>
      <c r="OZZ323" s="1"/>
      <c r="PAA323" s="1"/>
      <c r="PAB323" s="1"/>
      <c r="PAC323" s="1"/>
      <c r="PAD323" s="1"/>
      <c r="PAE323" s="1"/>
      <c r="PAF323" s="1"/>
      <c r="PAG323" s="1"/>
      <c r="PAH323" s="1"/>
      <c r="PAI323" s="1"/>
      <c r="PAJ323" s="1"/>
      <c r="PAK323" s="1"/>
      <c r="PAL323" s="1"/>
      <c r="PAM323" s="1"/>
      <c r="PAN323" s="1"/>
      <c r="PAO323" s="1"/>
      <c r="PAP323" s="1"/>
      <c r="PAQ323" s="1"/>
      <c r="PAR323" s="1"/>
      <c r="PAS323" s="1"/>
      <c r="PAT323" s="1"/>
      <c r="PAU323" s="1"/>
      <c r="PAV323" s="1"/>
      <c r="PAW323" s="1"/>
      <c r="PAX323" s="1"/>
      <c r="PAY323" s="1"/>
      <c r="PAZ323" s="1"/>
      <c r="PBA323" s="1"/>
      <c r="PBB323" s="1"/>
      <c r="PBC323" s="1"/>
      <c r="PBD323" s="1"/>
      <c r="PBE323" s="1"/>
      <c r="PBF323" s="1"/>
      <c r="PBG323" s="1"/>
      <c r="PBH323" s="1"/>
      <c r="PBI323" s="1"/>
      <c r="PBJ323" s="1"/>
      <c r="PBK323" s="1"/>
      <c r="PBL323" s="1"/>
      <c r="PBM323" s="1"/>
      <c r="PBN323" s="1"/>
      <c r="PBO323" s="1"/>
      <c r="PBP323" s="1"/>
      <c r="PBQ323" s="1"/>
      <c r="PBR323" s="1"/>
      <c r="PBS323" s="1"/>
      <c r="PBT323" s="1"/>
      <c r="PBU323" s="1"/>
      <c r="PBV323" s="1"/>
      <c r="PBW323" s="1"/>
      <c r="PBX323" s="1"/>
      <c r="PBY323" s="1"/>
      <c r="PBZ323" s="1"/>
      <c r="PCA323" s="1"/>
      <c r="PCB323" s="1"/>
      <c r="PCC323" s="1"/>
      <c r="PCD323" s="1"/>
      <c r="PCE323" s="1"/>
      <c r="PCF323" s="1"/>
      <c r="PCG323" s="1"/>
      <c r="PCH323" s="1"/>
      <c r="PCI323" s="1"/>
      <c r="PCJ323" s="1"/>
      <c r="PCK323" s="1"/>
      <c r="PCL323" s="1"/>
      <c r="PCM323" s="1"/>
      <c r="PCN323" s="1"/>
      <c r="PCO323" s="1"/>
      <c r="PCP323" s="1"/>
      <c r="PCQ323" s="1"/>
      <c r="PCR323" s="1"/>
      <c r="PCS323" s="1"/>
      <c r="PCT323" s="1"/>
      <c r="PCU323" s="1"/>
      <c r="PCV323" s="1"/>
      <c r="PCW323" s="1"/>
      <c r="PCX323" s="1"/>
      <c r="PCY323" s="1"/>
      <c r="PCZ323" s="1"/>
      <c r="PDA323" s="1"/>
      <c r="PDB323" s="1"/>
      <c r="PDC323" s="1"/>
      <c r="PDD323" s="1"/>
      <c r="PDE323" s="1"/>
      <c r="PDF323" s="1"/>
      <c r="PDG323" s="1"/>
      <c r="PDH323" s="1"/>
      <c r="PDI323" s="1"/>
      <c r="PDJ323" s="1"/>
      <c r="PDK323" s="1"/>
      <c r="PDL323" s="1"/>
      <c r="PDM323" s="1"/>
      <c r="PDN323" s="1"/>
      <c r="PDO323" s="1"/>
      <c r="PDP323" s="1"/>
      <c r="PDQ323" s="1"/>
      <c r="PDR323" s="1"/>
      <c r="PDS323" s="1"/>
      <c r="PDT323" s="1"/>
      <c r="PDU323" s="1"/>
      <c r="PDV323" s="1"/>
      <c r="PDW323" s="1"/>
      <c r="PDX323" s="1"/>
      <c r="PDY323" s="1"/>
      <c r="PDZ323" s="1"/>
      <c r="PEA323" s="1"/>
      <c r="PEB323" s="1"/>
      <c r="PEC323" s="1"/>
      <c r="PED323" s="1"/>
      <c r="PEE323" s="1"/>
      <c r="PEF323" s="1"/>
      <c r="PEG323" s="1"/>
      <c r="PEH323" s="1"/>
      <c r="PEI323" s="1"/>
      <c r="PEJ323" s="1"/>
      <c r="PEK323" s="1"/>
      <c r="PEL323" s="1"/>
      <c r="PEM323" s="1"/>
      <c r="PEN323" s="1"/>
      <c r="PEO323" s="1"/>
      <c r="PEP323" s="1"/>
      <c r="PEQ323" s="1"/>
      <c r="PER323" s="1"/>
      <c r="PES323" s="1"/>
      <c r="PET323" s="1"/>
      <c r="PEU323" s="1"/>
      <c r="PEV323" s="1"/>
      <c r="PEW323" s="1"/>
      <c r="PEX323" s="1"/>
      <c r="PEY323" s="1"/>
      <c r="PEZ323" s="1"/>
      <c r="PFA323" s="1"/>
      <c r="PFB323" s="1"/>
      <c r="PFC323" s="1"/>
      <c r="PFD323" s="1"/>
      <c r="PFE323" s="1"/>
      <c r="PFF323" s="1"/>
      <c r="PFG323" s="1"/>
      <c r="PFH323" s="1"/>
      <c r="PFI323" s="1"/>
      <c r="PFJ323" s="1"/>
      <c r="PFK323" s="1"/>
      <c r="PFL323" s="1"/>
      <c r="PFM323" s="1"/>
      <c r="PFN323" s="1"/>
      <c r="PFO323" s="1"/>
      <c r="PFP323" s="1"/>
      <c r="PFQ323" s="1"/>
      <c r="PFR323" s="1"/>
      <c r="PFS323" s="1"/>
      <c r="PFT323" s="1"/>
      <c r="PFU323" s="1"/>
      <c r="PFV323" s="1"/>
      <c r="PFW323" s="1"/>
      <c r="PFX323" s="1"/>
      <c r="PFY323" s="1"/>
      <c r="PFZ323" s="1"/>
      <c r="PGA323" s="1"/>
      <c r="PGB323" s="1"/>
      <c r="PGC323" s="1"/>
      <c r="PGD323" s="1"/>
      <c r="PGE323" s="1"/>
      <c r="PGF323" s="1"/>
      <c r="PGG323" s="1"/>
      <c r="PGH323" s="1"/>
      <c r="PGI323" s="1"/>
      <c r="PGJ323" s="1"/>
      <c r="PGK323" s="1"/>
      <c r="PGL323" s="1"/>
      <c r="PGM323" s="1"/>
      <c r="PGN323" s="1"/>
      <c r="PGO323" s="1"/>
      <c r="PGP323" s="1"/>
      <c r="PGQ323" s="1"/>
      <c r="PGR323" s="1"/>
      <c r="PGS323" s="1"/>
      <c r="PGT323" s="1"/>
      <c r="PGU323" s="1"/>
      <c r="PGV323" s="1"/>
      <c r="PGW323" s="1"/>
      <c r="PGX323" s="1"/>
      <c r="PGY323" s="1"/>
      <c r="PGZ323" s="1"/>
      <c r="PHA323" s="1"/>
      <c r="PHB323" s="1"/>
      <c r="PHC323" s="1"/>
      <c r="PHD323" s="1"/>
      <c r="PHE323" s="1"/>
      <c r="PHF323" s="1"/>
      <c r="PHG323" s="1"/>
      <c r="PHH323" s="1"/>
      <c r="PHI323" s="1"/>
      <c r="PHJ323" s="1"/>
      <c r="PHK323" s="1"/>
      <c r="PHL323" s="1"/>
      <c r="PHM323" s="1"/>
      <c r="PHN323" s="1"/>
      <c r="PHO323" s="1"/>
      <c r="PHP323" s="1"/>
      <c r="PHQ323" s="1"/>
      <c r="PHR323" s="1"/>
      <c r="PHS323" s="1"/>
      <c r="PHT323" s="1"/>
      <c r="PHU323" s="1"/>
      <c r="PHV323" s="1"/>
      <c r="PHW323" s="1"/>
      <c r="PHX323" s="1"/>
      <c r="PHY323" s="1"/>
      <c r="PHZ323" s="1"/>
      <c r="PIA323" s="1"/>
      <c r="PIB323" s="1"/>
      <c r="PIC323" s="1"/>
      <c r="PID323" s="1"/>
      <c r="PIE323" s="1"/>
      <c r="PIF323" s="1"/>
      <c r="PIG323" s="1"/>
      <c r="PIH323" s="1"/>
      <c r="PII323" s="1"/>
      <c r="PIJ323" s="1"/>
      <c r="PIK323" s="1"/>
      <c r="PIL323" s="1"/>
      <c r="PIM323" s="1"/>
      <c r="PIN323" s="1"/>
      <c r="PIO323" s="1"/>
      <c r="PIP323" s="1"/>
      <c r="PIQ323" s="1"/>
      <c r="PIR323" s="1"/>
      <c r="PIS323" s="1"/>
      <c r="PIT323" s="1"/>
      <c r="PIU323" s="1"/>
      <c r="PIV323" s="1"/>
      <c r="PIW323" s="1"/>
      <c r="PIX323" s="1"/>
      <c r="PIY323" s="1"/>
      <c r="PIZ323" s="1"/>
      <c r="PJA323" s="1"/>
      <c r="PJB323" s="1"/>
      <c r="PJC323" s="1"/>
      <c r="PJD323" s="1"/>
      <c r="PJE323" s="1"/>
      <c r="PJF323" s="1"/>
      <c r="PJG323" s="1"/>
      <c r="PJH323" s="1"/>
      <c r="PJI323" s="1"/>
      <c r="PJJ323" s="1"/>
      <c r="PJK323" s="1"/>
      <c r="PJL323" s="1"/>
      <c r="PJM323" s="1"/>
      <c r="PJN323" s="1"/>
      <c r="PJO323" s="1"/>
      <c r="PJP323" s="1"/>
      <c r="PJQ323" s="1"/>
      <c r="PJR323" s="1"/>
      <c r="PJS323" s="1"/>
      <c r="PJT323" s="1"/>
      <c r="PJU323" s="1"/>
      <c r="PJV323" s="1"/>
      <c r="PJW323" s="1"/>
      <c r="PJX323" s="1"/>
      <c r="PJY323" s="1"/>
      <c r="PJZ323" s="1"/>
      <c r="PKA323" s="1"/>
      <c r="PKB323" s="1"/>
      <c r="PKC323" s="1"/>
      <c r="PKD323" s="1"/>
      <c r="PKE323" s="1"/>
      <c r="PKF323" s="1"/>
      <c r="PKG323" s="1"/>
      <c r="PKH323" s="1"/>
      <c r="PKI323" s="1"/>
      <c r="PKJ323" s="1"/>
      <c r="PKK323" s="1"/>
      <c r="PKL323" s="1"/>
      <c r="PKM323" s="1"/>
      <c r="PKN323" s="1"/>
      <c r="PKO323" s="1"/>
      <c r="PKP323" s="1"/>
      <c r="PKQ323" s="1"/>
      <c r="PKR323" s="1"/>
      <c r="PKS323" s="1"/>
      <c r="PKT323" s="1"/>
      <c r="PKU323" s="1"/>
      <c r="PKV323" s="1"/>
      <c r="PKW323" s="1"/>
      <c r="PKX323" s="1"/>
      <c r="PKY323" s="1"/>
      <c r="PKZ323" s="1"/>
      <c r="PLA323" s="1"/>
      <c r="PLB323" s="1"/>
      <c r="PLC323" s="1"/>
      <c r="PLD323" s="1"/>
      <c r="PLE323" s="1"/>
      <c r="PLF323" s="1"/>
      <c r="PLG323" s="1"/>
      <c r="PLH323" s="1"/>
      <c r="PLI323" s="1"/>
      <c r="PLJ323" s="1"/>
      <c r="PLK323" s="1"/>
      <c r="PLL323" s="1"/>
      <c r="PLM323" s="1"/>
      <c r="PLN323" s="1"/>
      <c r="PLO323" s="1"/>
      <c r="PLP323" s="1"/>
      <c r="PLQ323" s="1"/>
      <c r="PLR323" s="1"/>
      <c r="PLS323" s="1"/>
      <c r="PLT323" s="1"/>
      <c r="PLU323" s="1"/>
      <c r="PLV323" s="1"/>
      <c r="PLW323" s="1"/>
      <c r="PLX323" s="1"/>
      <c r="PLY323" s="1"/>
      <c r="PLZ323" s="1"/>
      <c r="PMA323" s="1"/>
      <c r="PMB323" s="1"/>
      <c r="PMC323" s="1"/>
      <c r="PMD323" s="1"/>
      <c r="PME323" s="1"/>
      <c r="PMF323" s="1"/>
      <c r="PMG323" s="1"/>
      <c r="PMH323" s="1"/>
      <c r="PMI323" s="1"/>
      <c r="PMJ323" s="1"/>
      <c r="PMK323" s="1"/>
      <c r="PML323" s="1"/>
      <c r="PMM323" s="1"/>
      <c r="PMN323" s="1"/>
      <c r="PMO323" s="1"/>
      <c r="PMP323" s="1"/>
      <c r="PMQ323" s="1"/>
      <c r="PMR323" s="1"/>
      <c r="PMS323" s="1"/>
      <c r="PMT323" s="1"/>
      <c r="PMU323" s="1"/>
      <c r="PMV323" s="1"/>
      <c r="PMW323" s="1"/>
      <c r="PMX323" s="1"/>
      <c r="PMY323" s="1"/>
      <c r="PMZ323" s="1"/>
      <c r="PNA323" s="1"/>
      <c r="PNB323" s="1"/>
      <c r="PNC323" s="1"/>
      <c r="PND323" s="1"/>
      <c r="PNE323" s="1"/>
      <c r="PNF323" s="1"/>
      <c r="PNG323" s="1"/>
      <c r="PNH323" s="1"/>
      <c r="PNI323" s="1"/>
      <c r="PNJ323" s="1"/>
      <c r="PNK323" s="1"/>
      <c r="PNL323" s="1"/>
      <c r="PNM323" s="1"/>
      <c r="PNN323" s="1"/>
      <c r="PNO323" s="1"/>
      <c r="PNP323" s="1"/>
      <c r="PNQ323" s="1"/>
      <c r="PNR323" s="1"/>
      <c r="PNS323" s="1"/>
      <c r="PNT323" s="1"/>
      <c r="PNU323" s="1"/>
      <c r="PNV323" s="1"/>
      <c r="PNW323" s="1"/>
      <c r="PNX323" s="1"/>
      <c r="PNY323" s="1"/>
      <c r="PNZ323" s="1"/>
      <c r="POA323" s="1"/>
      <c r="POB323" s="1"/>
      <c r="POC323" s="1"/>
      <c r="POD323" s="1"/>
      <c r="POE323" s="1"/>
      <c r="POF323" s="1"/>
      <c r="POG323" s="1"/>
      <c r="POH323" s="1"/>
      <c r="POI323" s="1"/>
      <c r="POJ323" s="1"/>
      <c r="POK323" s="1"/>
      <c r="POL323" s="1"/>
      <c r="POM323" s="1"/>
      <c r="PON323" s="1"/>
      <c r="POO323" s="1"/>
      <c r="POP323" s="1"/>
      <c r="POQ323" s="1"/>
      <c r="POR323" s="1"/>
      <c r="POS323" s="1"/>
      <c r="POT323" s="1"/>
      <c r="POU323" s="1"/>
      <c r="POV323" s="1"/>
      <c r="POW323" s="1"/>
      <c r="POX323" s="1"/>
      <c r="POY323" s="1"/>
      <c r="POZ323" s="1"/>
      <c r="PPA323" s="1"/>
      <c r="PPB323" s="1"/>
      <c r="PPC323" s="1"/>
      <c r="PPD323" s="1"/>
      <c r="PPE323" s="1"/>
      <c r="PPF323" s="1"/>
      <c r="PPG323" s="1"/>
      <c r="PPH323" s="1"/>
      <c r="PPI323" s="1"/>
      <c r="PPJ323" s="1"/>
      <c r="PPK323" s="1"/>
      <c r="PPL323" s="1"/>
      <c r="PPM323" s="1"/>
      <c r="PPN323" s="1"/>
      <c r="PPO323" s="1"/>
      <c r="PPP323" s="1"/>
      <c r="PPQ323" s="1"/>
      <c r="PPR323" s="1"/>
      <c r="PPS323" s="1"/>
      <c r="PPT323" s="1"/>
      <c r="PPU323" s="1"/>
      <c r="PPV323" s="1"/>
      <c r="PPW323" s="1"/>
      <c r="PPX323" s="1"/>
      <c r="PPY323" s="1"/>
      <c r="PPZ323" s="1"/>
      <c r="PQA323" s="1"/>
      <c r="PQB323" s="1"/>
      <c r="PQC323" s="1"/>
      <c r="PQD323" s="1"/>
      <c r="PQE323" s="1"/>
      <c r="PQF323" s="1"/>
      <c r="PQG323" s="1"/>
      <c r="PQH323" s="1"/>
      <c r="PQI323" s="1"/>
      <c r="PQJ323" s="1"/>
      <c r="PQK323" s="1"/>
      <c r="PQL323" s="1"/>
      <c r="PQM323" s="1"/>
      <c r="PQN323" s="1"/>
      <c r="PQO323" s="1"/>
      <c r="PQP323" s="1"/>
      <c r="PQQ323" s="1"/>
      <c r="PQR323" s="1"/>
      <c r="PQS323" s="1"/>
      <c r="PQT323" s="1"/>
      <c r="PQU323" s="1"/>
      <c r="PQV323" s="1"/>
      <c r="PQW323" s="1"/>
      <c r="PQX323" s="1"/>
      <c r="PQY323" s="1"/>
      <c r="PQZ323" s="1"/>
      <c r="PRA323" s="1"/>
      <c r="PRB323" s="1"/>
      <c r="PRC323" s="1"/>
      <c r="PRD323" s="1"/>
      <c r="PRE323" s="1"/>
      <c r="PRF323" s="1"/>
      <c r="PRG323" s="1"/>
      <c r="PRH323" s="1"/>
      <c r="PRI323" s="1"/>
      <c r="PRJ323" s="1"/>
      <c r="PRK323" s="1"/>
      <c r="PRL323" s="1"/>
      <c r="PRM323" s="1"/>
      <c r="PRN323" s="1"/>
      <c r="PRO323" s="1"/>
      <c r="PRP323" s="1"/>
      <c r="PRQ323" s="1"/>
      <c r="PRR323" s="1"/>
      <c r="PRS323" s="1"/>
      <c r="PRT323" s="1"/>
      <c r="PRU323" s="1"/>
      <c r="PRV323" s="1"/>
      <c r="PRW323" s="1"/>
      <c r="PRX323" s="1"/>
      <c r="PRY323" s="1"/>
      <c r="PRZ323" s="1"/>
      <c r="PSA323" s="1"/>
      <c r="PSB323" s="1"/>
      <c r="PSC323" s="1"/>
      <c r="PSD323" s="1"/>
      <c r="PSE323" s="1"/>
      <c r="PSF323" s="1"/>
      <c r="PSG323" s="1"/>
      <c r="PSH323" s="1"/>
      <c r="PSI323" s="1"/>
      <c r="PSJ323" s="1"/>
      <c r="PSK323" s="1"/>
      <c r="PSL323" s="1"/>
      <c r="PSM323" s="1"/>
      <c r="PSN323" s="1"/>
      <c r="PSO323" s="1"/>
      <c r="PSP323" s="1"/>
      <c r="PSQ323" s="1"/>
      <c r="PSR323" s="1"/>
      <c r="PSS323" s="1"/>
      <c r="PST323" s="1"/>
      <c r="PSU323" s="1"/>
      <c r="PSV323" s="1"/>
      <c r="PSW323" s="1"/>
      <c r="PSX323" s="1"/>
      <c r="PSY323" s="1"/>
      <c r="PSZ323" s="1"/>
      <c r="PTA323" s="1"/>
      <c r="PTB323" s="1"/>
      <c r="PTC323" s="1"/>
      <c r="PTD323" s="1"/>
      <c r="PTE323" s="1"/>
      <c r="PTF323" s="1"/>
      <c r="PTG323" s="1"/>
      <c r="PTH323" s="1"/>
      <c r="PTI323" s="1"/>
      <c r="PTJ323" s="1"/>
      <c r="PTK323" s="1"/>
      <c r="PTL323" s="1"/>
      <c r="PTM323" s="1"/>
      <c r="PTN323" s="1"/>
      <c r="PTO323" s="1"/>
      <c r="PTP323" s="1"/>
      <c r="PTQ323" s="1"/>
      <c r="PTR323" s="1"/>
      <c r="PTS323" s="1"/>
      <c r="PTT323" s="1"/>
      <c r="PTU323" s="1"/>
      <c r="PTV323" s="1"/>
      <c r="PTW323" s="1"/>
      <c r="PTX323" s="1"/>
      <c r="PTY323" s="1"/>
      <c r="PTZ323" s="1"/>
      <c r="PUA323" s="1"/>
      <c r="PUB323" s="1"/>
      <c r="PUC323" s="1"/>
      <c r="PUD323" s="1"/>
      <c r="PUE323" s="1"/>
      <c r="PUF323" s="1"/>
      <c r="PUG323" s="1"/>
      <c r="PUH323" s="1"/>
      <c r="PUI323" s="1"/>
      <c r="PUJ323" s="1"/>
      <c r="PUK323" s="1"/>
      <c r="PUL323" s="1"/>
      <c r="PUM323" s="1"/>
      <c r="PUN323" s="1"/>
      <c r="PUO323" s="1"/>
      <c r="PUP323" s="1"/>
      <c r="PUQ323" s="1"/>
      <c r="PUR323" s="1"/>
      <c r="PUS323" s="1"/>
      <c r="PUT323" s="1"/>
      <c r="PUU323" s="1"/>
      <c r="PUV323" s="1"/>
      <c r="PUW323" s="1"/>
      <c r="PUX323" s="1"/>
      <c r="PUY323" s="1"/>
      <c r="PUZ323" s="1"/>
      <c r="PVA323" s="1"/>
      <c r="PVB323" s="1"/>
      <c r="PVC323" s="1"/>
      <c r="PVD323" s="1"/>
      <c r="PVE323" s="1"/>
      <c r="PVF323" s="1"/>
      <c r="PVG323" s="1"/>
      <c r="PVH323" s="1"/>
      <c r="PVI323" s="1"/>
      <c r="PVJ323" s="1"/>
      <c r="PVK323" s="1"/>
      <c r="PVL323" s="1"/>
      <c r="PVM323" s="1"/>
      <c r="PVN323" s="1"/>
      <c r="PVO323" s="1"/>
      <c r="PVP323" s="1"/>
      <c r="PVQ323" s="1"/>
      <c r="PVR323" s="1"/>
      <c r="PVS323" s="1"/>
      <c r="PVT323" s="1"/>
      <c r="PVU323" s="1"/>
      <c r="PVV323" s="1"/>
      <c r="PVW323" s="1"/>
      <c r="PVX323" s="1"/>
      <c r="PVY323" s="1"/>
      <c r="PVZ323" s="1"/>
      <c r="PWA323" s="1"/>
      <c r="PWB323" s="1"/>
      <c r="PWC323" s="1"/>
      <c r="PWD323" s="1"/>
      <c r="PWE323" s="1"/>
      <c r="PWF323" s="1"/>
      <c r="PWG323" s="1"/>
      <c r="PWH323" s="1"/>
      <c r="PWI323" s="1"/>
      <c r="PWJ323" s="1"/>
      <c r="PWK323" s="1"/>
      <c r="PWL323" s="1"/>
      <c r="PWM323" s="1"/>
      <c r="PWN323" s="1"/>
      <c r="PWO323" s="1"/>
      <c r="PWP323" s="1"/>
      <c r="PWQ323" s="1"/>
      <c r="PWR323" s="1"/>
      <c r="PWS323" s="1"/>
      <c r="PWT323" s="1"/>
      <c r="PWU323" s="1"/>
      <c r="PWV323" s="1"/>
      <c r="PWW323" s="1"/>
      <c r="PWX323" s="1"/>
      <c r="PWY323" s="1"/>
      <c r="PWZ323" s="1"/>
      <c r="PXA323" s="1"/>
      <c r="PXB323" s="1"/>
      <c r="PXC323" s="1"/>
      <c r="PXD323" s="1"/>
      <c r="PXE323" s="1"/>
      <c r="PXF323" s="1"/>
      <c r="PXG323" s="1"/>
      <c r="PXH323" s="1"/>
      <c r="PXI323" s="1"/>
      <c r="PXJ323" s="1"/>
      <c r="PXK323" s="1"/>
      <c r="PXL323" s="1"/>
      <c r="PXM323" s="1"/>
      <c r="PXN323" s="1"/>
      <c r="PXO323" s="1"/>
      <c r="PXP323" s="1"/>
      <c r="PXQ323" s="1"/>
      <c r="PXR323" s="1"/>
      <c r="PXS323" s="1"/>
      <c r="PXT323" s="1"/>
      <c r="PXU323" s="1"/>
      <c r="PXV323" s="1"/>
      <c r="PXW323" s="1"/>
      <c r="PXX323" s="1"/>
      <c r="PXY323" s="1"/>
      <c r="PXZ323" s="1"/>
      <c r="PYA323" s="1"/>
      <c r="PYB323" s="1"/>
      <c r="PYC323" s="1"/>
      <c r="PYD323" s="1"/>
      <c r="PYE323" s="1"/>
      <c r="PYF323" s="1"/>
      <c r="PYG323" s="1"/>
      <c r="PYH323" s="1"/>
      <c r="PYI323" s="1"/>
      <c r="PYJ323" s="1"/>
      <c r="PYK323" s="1"/>
      <c r="PYL323" s="1"/>
      <c r="PYM323" s="1"/>
      <c r="PYN323" s="1"/>
      <c r="PYO323" s="1"/>
      <c r="PYP323" s="1"/>
      <c r="PYQ323" s="1"/>
      <c r="PYR323" s="1"/>
      <c r="PYS323" s="1"/>
      <c r="PYT323" s="1"/>
      <c r="PYU323" s="1"/>
      <c r="PYV323" s="1"/>
      <c r="PYW323" s="1"/>
      <c r="PYX323" s="1"/>
      <c r="PYY323" s="1"/>
      <c r="PYZ323" s="1"/>
      <c r="PZA323" s="1"/>
      <c r="PZB323" s="1"/>
      <c r="PZC323" s="1"/>
      <c r="PZD323" s="1"/>
      <c r="PZE323" s="1"/>
      <c r="PZF323" s="1"/>
      <c r="PZG323" s="1"/>
      <c r="PZH323" s="1"/>
      <c r="PZI323" s="1"/>
      <c r="PZJ323" s="1"/>
      <c r="PZK323" s="1"/>
      <c r="PZL323" s="1"/>
      <c r="PZM323" s="1"/>
      <c r="PZN323" s="1"/>
      <c r="PZO323" s="1"/>
      <c r="PZP323" s="1"/>
      <c r="PZQ323" s="1"/>
      <c r="PZR323" s="1"/>
      <c r="PZS323" s="1"/>
      <c r="PZT323" s="1"/>
      <c r="PZU323" s="1"/>
      <c r="PZV323" s="1"/>
      <c r="PZW323" s="1"/>
      <c r="PZX323" s="1"/>
      <c r="PZY323" s="1"/>
      <c r="PZZ323" s="1"/>
      <c r="QAA323" s="1"/>
      <c r="QAB323" s="1"/>
      <c r="QAC323" s="1"/>
      <c r="QAD323" s="1"/>
      <c r="QAE323" s="1"/>
      <c r="QAF323" s="1"/>
      <c r="QAG323" s="1"/>
      <c r="QAH323" s="1"/>
      <c r="QAI323" s="1"/>
      <c r="QAJ323" s="1"/>
      <c r="QAK323" s="1"/>
      <c r="QAL323" s="1"/>
      <c r="QAM323" s="1"/>
      <c r="QAN323" s="1"/>
      <c r="QAO323" s="1"/>
      <c r="QAP323" s="1"/>
      <c r="QAQ323" s="1"/>
      <c r="QAR323" s="1"/>
      <c r="QAS323" s="1"/>
      <c r="QAT323" s="1"/>
      <c r="QAU323" s="1"/>
      <c r="QAV323" s="1"/>
      <c r="QAW323" s="1"/>
      <c r="QAX323" s="1"/>
      <c r="QAY323" s="1"/>
      <c r="QAZ323" s="1"/>
      <c r="QBA323" s="1"/>
      <c r="QBB323" s="1"/>
      <c r="QBC323" s="1"/>
      <c r="QBD323" s="1"/>
      <c r="QBE323" s="1"/>
      <c r="QBF323" s="1"/>
      <c r="QBG323" s="1"/>
      <c r="QBH323" s="1"/>
      <c r="QBI323" s="1"/>
      <c r="QBJ323" s="1"/>
      <c r="QBK323" s="1"/>
      <c r="QBL323" s="1"/>
      <c r="QBM323" s="1"/>
      <c r="QBN323" s="1"/>
      <c r="QBO323" s="1"/>
      <c r="QBP323" s="1"/>
      <c r="QBQ323" s="1"/>
      <c r="QBR323" s="1"/>
      <c r="QBS323" s="1"/>
      <c r="QBT323" s="1"/>
      <c r="QBU323" s="1"/>
      <c r="QBV323" s="1"/>
      <c r="QBW323" s="1"/>
      <c r="QBX323" s="1"/>
      <c r="QBY323" s="1"/>
      <c r="QBZ323" s="1"/>
      <c r="QCA323" s="1"/>
      <c r="QCB323" s="1"/>
      <c r="QCC323" s="1"/>
      <c r="QCD323" s="1"/>
      <c r="QCE323" s="1"/>
      <c r="QCF323" s="1"/>
      <c r="QCG323" s="1"/>
      <c r="QCH323" s="1"/>
      <c r="QCI323" s="1"/>
      <c r="QCJ323" s="1"/>
      <c r="QCK323" s="1"/>
      <c r="QCL323" s="1"/>
      <c r="QCM323" s="1"/>
      <c r="QCN323" s="1"/>
      <c r="QCO323" s="1"/>
      <c r="QCP323" s="1"/>
      <c r="QCQ323" s="1"/>
      <c r="QCR323" s="1"/>
      <c r="QCS323" s="1"/>
      <c r="QCT323" s="1"/>
      <c r="QCU323" s="1"/>
      <c r="QCV323" s="1"/>
      <c r="QCW323" s="1"/>
      <c r="QCX323" s="1"/>
      <c r="QCY323" s="1"/>
      <c r="QCZ323" s="1"/>
      <c r="QDA323" s="1"/>
      <c r="QDB323" s="1"/>
      <c r="QDC323" s="1"/>
      <c r="QDD323" s="1"/>
      <c r="QDE323" s="1"/>
      <c r="QDF323" s="1"/>
      <c r="QDG323" s="1"/>
      <c r="QDH323" s="1"/>
      <c r="QDI323" s="1"/>
      <c r="QDJ323" s="1"/>
      <c r="QDK323" s="1"/>
      <c r="QDL323" s="1"/>
      <c r="QDM323" s="1"/>
      <c r="QDN323" s="1"/>
      <c r="QDO323" s="1"/>
      <c r="QDP323" s="1"/>
      <c r="QDQ323" s="1"/>
      <c r="QDR323" s="1"/>
      <c r="QDS323" s="1"/>
      <c r="QDT323" s="1"/>
      <c r="QDU323" s="1"/>
      <c r="QDV323" s="1"/>
      <c r="QDW323" s="1"/>
      <c r="QDX323" s="1"/>
      <c r="QDY323" s="1"/>
      <c r="QDZ323" s="1"/>
      <c r="QEA323" s="1"/>
      <c r="QEB323" s="1"/>
      <c r="QEC323" s="1"/>
      <c r="QED323" s="1"/>
      <c r="QEE323" s="1"/>
      <c r="QEF323" s="1"/>
      <c r="QEG323" s="1"/>
      <c r="QEH323" s="1"/>
      <c r="QEI323" s="1"/>
      <c r="QEJ323" s="1"/>
      <c r="QEK323" s="1"/>
      <c r="QEL323" s="1"/>
      <c r="QEM323" s="1"/>
      <c r="QEN323" s="1"/>
      <c r="QEO323" s="1"/>
      <c r="QEP323" s="1"/>
      <c r="QEQ323" s="1"/>
      <c r="QER323" s="1"/>
      <c r="QES323" s="1"/>
      <c r="QET323" s="1"/>
      <c r="QEU323" s="1"/>
      <c r="QEV323" s="1"/>
      <c r="QEW323" s="1"/>
      <c r="QEX323" s="1"/>
      <c r="QEY323" s="1"/>
      <c r="QEZ323" s="1"/>
      <c r="QFA323" s="1"/>
      <c r="QFB323" s="1"/>
      <c r="QFC323" s="1"/>
      <c r="QFD323" s="1"/>
      <c r="QFE323" s="1"/>
      <c r="QFF323" s="1"/>
      <c r="QFG323" s="1"/>
      <c r="QFH323" s="1"/>
      <c r="QFI323" s="1"/>
      <c r="QFJ323" s="1"/>
      <c r="QFK323" s="1"/>
      <c r="QFL323" s="1"/>
      <c r="QFM323" s="1"/>
      <c r="QFN323" s="1"/>
      <c r="QFO323" s="1"/>
      <c r="QFP323" s="1"/>
      <c r="QFQ323" s="1"/>
      <c r="QFR323" s="1"/>
      <c r="QFS323" s="1"/>
      <c r="QFT323" s="1"/>
      <c r="QFU323" s="1"/>
      <c r="QFV323" s="1"/>
      <c r="QFW323" s="1"/>
      <c r="QFX323" s="1"/>
      <c r="QFY323" s="1"/>
      <c r="QFZ323" s="1"/>
      <c r="QGA323" s="1"/>
      <c r="QGB323" s="1"/>
      <c r="QGC323" s="1"/>
      <c r="QGD323" s="1"/>
      <c r="QGE323" s="1"/>
      <c r="QGF323" s="1"/>
      <c r="QGG323" s="1"/>
      <c r="QGH323" s="1"/>
      <c r="QGI323" s="1"/>
      <c r="QGJ323" s="1"/>
      <c r="QGK323" s="1"/>
      <c r="QGL323" s="1"/>
      <c r="QGM323" s="1"/>
      <c r="QGN323" s="1"/>
      <c r="QGO323" s="1"/>
      <c r="QGP323" s="1"/>
      <c r="QGQ323" s="1"/>
      <c r="QGR323" s="1"/>
      <c r="QGS323" s="1"/>
      <c r="QGT323" s="1"/>
      <c r="QGU323" s="1"/>
      <c r="QGV323" s="1"/>
      <c r="QGW323" s="1"/>
      <c r="QGX323" s="1"/>
      <c r="QGY323" s="1"/>
      <c r="QGZ323" s="1"/>
      <c r="QHA323" s="1"/>
      <c r="QHB323" s="1"/>
      <c r="QHC323" s="1"/>
      <c r="QHD323" s="1"/>
      <c r="QHE323" s="1"/>
      <c r="QHF323" s="1"/>
      <c r="QHG323" s="1"/>
      <c r="QHH323" s="1"/>
      <c r="QHI323" s="1"/>
      <c r="QHJ323" s="1"/>
      <c r="QHK323" s="1"/>
      <c r="QHL323" s="1"/>
      <c r="QHM323" s="1"/>
      <c r="QHN323" s="1"/>
      <c r="QHO323" s="1"/>
      <c r="QHP323" s="1"/>
      <c r="QHQ323" s="1"/>
      <c r="QHR323" s="1"/>
      <c r="QHS323" s="1"/>
      <c r="QHT323" s="1"/>
      <c r="QHU323" s="1"/>
      <c r="QHV323" s="1"/>
      <c r="QHW323" s="1"/>
      <c r="QHX323" s="1"/>
      <c r="QHY323" s="1"/>
      <c r="QHZ323" s="1"/>
      <c r="QIA323" s="1"/>
      <c r="QIB323" s="1"/>
      <c r="QIC323" s="1"/>
      <c r="QID323" s="1"/>
      <c r="QIE323" s="1"/>
      <c r="QIF323" s="1"/>
      <c r="QIG323" s="1"/>
      <c r="QIH323" s="1"/>
      <c r="QII323" s="1"/>
      <c r="QIJ323" s="1"/>
      <c r="QIK323" s="1"/>
      <c r="QIL323" s="1"/>
      <c r="QIM323" s="1"/>
      <c r="QIN323" s="1"/>
      <c r="QIO323" s="1"/>
      <c r="QIP323" s="1"/>
      <c r="QIQ323" s="1"/>
      <c r="QIR323" s="1"/>
      <c r="QIS323" s="1"/>
      <c r="QIT323" s="1"/>
      <c r="QIU323" s="1"/>
      <c r="QIV323" s="1"/>
      <c r="QIW323" s="1"/>
      <c r="QIX323" s="1"/>
      <c r="QIY323" s="1"/>
      <c r="QIZ323" s="1"/>
      <c r="QJA323" s="1"/>
      <c r="QJB323" s="1"/>
      <c r="QJC323" s="1"/>
      <c r="QJD323" s="1"/>
      <c r="QJE323" s="1"/>
      <c r="QJF323" s="1"/>
      <c r="QJG323" s="1"/>
      <c r="QJH323" s="1"/>
      <c r="QJI323" s="1"/>
      <c r="QJJ323" s="1"/>
      <c r="QJK323" s="1"/>
      <c r="QJL323" s="1"/>
      <c r="QJM323" s="1"/>
      <c r="QJN323" s="1"/>
      <c r="QJO323" s="1"/>
      <c r="QJP323" s="1"/>
      <c r="QJQ323" s="1"/>
      <c r="QJR323" s="1"/>
      <c r="QJS323" s="1"/>
      <c r="QJT323" s="1"/>
      <c r="QJU323" s="1"/>
      <c r="QJV323" s="1"/>
      <c r="QJW323" s="1"/>
      <c r="QJX323" s="1"/>
      <c r="QJY323" s="1"/>
      <c r="QJZ323" s="1"/>
      <c r="QKA323" s="1"/>
      <c r="QKB323" s="1"/>
      <c r="QKC323" s="1"/>
      <c r="QKD323" s="1"/>
      <c r="QKE323" s="1"/>
      <c r="QKF323" s="1"/>
      <c r="QKG323" s="1"/>
      <c r="QKH323" s="1"/>
      <c r="QKI323" s="1"/>
      <c r="QKJ323" s="1"/>
      <c r="QKK323" s="1"/>
      <c r="QKL323" s="1"/>
      <c r="QKM323" s="1"/>
      <c r="QKN323" s="1"/>
      <c r="QKO323" s="1"/>
      <c r="QKP323" s="1"/>
      <c r="QKQ323" s="1"/>
      <c r="QKR323" s="1"/>
      <c r="QKS323" s="1"/>
      <c r="QKT323" s="1"/>
      <c r="QKU323" s="1"/>
      <c r="QKV323" s="1"/>
      <c r="QKW323" s="1"/>
      <c r="QKX323" s="1"/>
      <c r="QKY323" s="1"/>
      <c r="QKZ323" s="1"/>
      <c r="QLA323" s="1"/>
      <c r="QLB323" s="1"/>
      <c r="QLC323" s="1"/>
      <c r="QLD323" s="1"/>
      <c r="QLE323" s="1"/>
      <c r="QLF323" s="1"/>
      <c r="QLG323" s="1"/>
      <c r="QLH323" s="1"/>
      <c r="QLI323" s="1"/>
      <c r="QLJ323" s="1"/>
      <c r="QLK323" s="1"/>
      <c r="QLL323" s="1"/>
      <c r="QLM323" s="1"/>
      <c r="QLN323" s="1"/>
      <c r="QLO323" s="1"/>
      <c r="QLP323" s="1"/>
      <c r="QLQ323" s="1"/>
      <c r="QLR323" s="1"/>
      <c r="QLS323" s="1"/>
      <c r="QLT323" s="1"/>
      <c r="QLU323" s="1"/>
      <c r="QLV323" s="1"/>
      <c r="QLW323" s="1"/>
      <c r="QLX323" s="1"/>
      <c r="QLY323" s="1"/>
      <c r="QLZ323" s="1"/>
      <c r="QMA323" s="1"/>
      <c r="QMB323" s="1"/>
      <c r="QMC323" s="1"/>
      <c r="QMD323" s="1"/>
      <c r="QME323" s="1"/>
      <c r="QMF323" s="1"/>
      <c r="QMG323" s="1"/>
      <c r="QMH323" s="1"/>
      <c r="QMI323" s="1"/>
      <c r="QMJ323" s="1"/>
      <c r="QMK323" s="1"/>
      <c r="QML323" s="1"/>
      <c r="QMM323" s="1"/>
      <c r="QMN323" s="1"/>
      <c r="QMO323" s="1"/>
      <c r="QMP323" s="1"/>
      <c r="QMQ323" s="1"/>
      <c r="QMR323" s="1"/>
      <c r="QMS323" s="1"/>
      <c r="QMT323" s="1"/>
      <c r="QMU323" s="1"/>
      <c r="QMV323" s="1"/>
      <c r="QMW323" s="1"/>
      <c r="QMX323" s="1"/>
      <c r="QMY323" s="1"/>
      <c r="QMZ323" s="1"/>
      <c r="QNA323" s="1"/>
      <c r="QNB323" s="1"/>
      <c r="QNC323" s="1"/>
      <c r="QND323" s="1"/>
      <c r="QNE323" s="1"/>
      <c r="QNF323" s="1"/>
      <c r="QNG323" s="1"/>
      <c r="QNH323" s="1"/>
      <c r="QNI323" s="1"/>
      <c r="QNJ323" s="1"/>
      <c r="QNK323" s="1"/>
      <c r="QNL323" s="1"/>
      <c r="QNM323" s="1"/>
      <c r="QNN323" s="1"/>
      <c r="QNO323" s="1"/>
      <c r="QNP323" s="1"/>
      <c r="QNQ323" s="1"/>
      <c r="QNR323" s="1"/>
      <c r="QNS323" s="1"/>
      <c r="QNT323" s="1"/>
      <c r="QNU323" s="1"/>
      <c r="QNV323" s="1"/>
      <c r="QNW323" s="1"/>
      <c r="QNX323" s="1"/>
      <c r="QNY323" s="1"/>
      <c r="QNZ323" s="1"/>
      <c r="QOA323" s="1"/>
      <c r="QOB323" s="1"/>
      <c r="QOC323" s="1"/>
      <c r="QOD323" s="1"/>
      <c r="QOE323" s="1"/>
      <c r="QOF323" s="1"/>
      <c r="QOG323" s="1"/>
      <c r="QOH323" s="1"/>
      <c r="QOI323" s="1"/>
      <c r="QOJ323" s="1"/>
      <c r="QOK323" s="1"/>
      <c r="QOL323" s="1"/>
      <c r="QOM323" s="1"/>
      <c r="QON323" s="1"/>
      <c r="QOO323" s="1"/>
      <c r="QOP323" s="1"/>
      <c r="QOQ323" s="1"/>
      <c r="QOR323" s="1"/>
      <c r="QOS323" s="1"/>
      <c r="QOT323" s="1"/>
      <c r="QOU323" s="1"/>
      <c r="QOV323" s="1"/>
      <c r="QOW323" s="1"/>
      <c r="QOX323" s="1"/>
      <c r="QOY323" s="1"/>
      <c r="QOZ323" s="1"/>
      <c r="QPA323" s="1"/>
      <c r="QPB323" s="1"/>
      <c r="QPC323" s="1"/>
      <c r="QPD323" s="1"/>
      <c r="QPE323" s="1"/>
      <c r="QPF323" s="1"/>
      <c r="QPG323" s="1"/>
      <c r="QPH323" s="1"/>
      <c r="QPI323" s="1"/>
      <c r="QPJ323" s="1"/>
      <c r="QPK323" s="1"/>
      <c r="QPL323" s="1"/>
      <c r="QPM323" s="1"/>
      <c r="QPN323" s="1"/>
      <c r="QPO323" s="1"/>
      <c r="QPP323" s="1"/>
      <c r="QPQ323" s="1"/>
      <c r="QPR323" s="1"/>
      <c r="QPS323" s="1"/>
      <c r="QPT323" s="1"/>
      <c r="QPU323" s="1"/>
      <c r="QPV323" s="1"/>
      <c r="QPW323" s="1"/>
      <c r="QPX323" s="1"/>
      <c r="QPY323" s="1"/>
      <c r="QPZ323" s="1"/>
      <c r="QQA323" s="1"/>
      <c r="QQB323" s="1"/>
      <c r="QQC323" s="1"/>
      <c r="QQD323" s="1"/>
      <c r="QQE323" s="1"/>
      <c r="QQF323" s="1"/>
      <c r="QQG323" s="1"/>
      <c r="QQH323" s="1"/>
      <c r="QQI323" s="1"/>
      <c r="QQJ323" s="1"/>
      <c r="QQK323" s="1"/>
      <c r="QQL323" s="1"/>
      <c r="QQM323" s="1"/>
      <c r="QQN323" s="1"/>
      <c r="QQO323" s="1"/>
      <c r="QQP323" s="1"/>
      <c r="QQQ323" s="1"/>
      <c r="QQR323" s="1"/>
      <c r="QQS323" s="1"/>
      <c r="QQT323" s="1"/>
      <c r="QQU323" s="1"/>
      <c r="QQV323" s="1"/>
      <c r="QQW323" s="1"/>
      <c r="QQX323" s="1"/>
      <c r="QQY323" s="1"/>
      <c r="QQZ323" s="1"/>
      <c r="QRA323" s="1"/>
      <c r="QRB323" s="1"/>
      <c r="QRC323" s="1"/>
      <c r="QRD323" s="1"/>
      <c r="QRE323" s="1"/>
      <c r="QRF323" s="1"/>
      <c r="QRG323" s="1"/>
      <c r="QRH323" s="1"/>
      <c r="QRI323" s="1"/>
      <c r="QRJ323" s="1"/>
      <c r="QRK323" s="1"/>
      <c r="QRL323" s="1"/>
      <c r="QRM323" s="1"/>
      <c r="QRN323" s="1"/>
      <c r="QRO323" s="1"/>
      <c r="QRP323" s="1"/>
      <c r="QRQ323" s="1"/>
      <c r="QRR323" s="1"/>
      <c r="QRS323" s="1"/>
      <c r="QRT323" s="1"/>
      <c r="QRU323" s="1"/>
      <c r="QRV323" s="1"/>
      <c r="QRW323" s="1"/>
      <c r="QRX323" s="1"/>
      <c r="QRY323" s="1"/>
      <c r="QRZ323" s="1"/>
      <c r="QSA323" s="1"/>
      <c r="QSB323" s="1"/>
      <c r="QSC323" s="1"/>
      <c r="QSD323" s="1"/>
      <c r="QSE323" s="1"/>
      <c r="QSF323" s="1"/>
      <c r="QSG323" s="1"/>
      <c r="QSH323" s="1"/>
      <c r="QSI323" s="1"/>
      <c r="QSJ323" s="1"/>
      <c r="QSK323" s="1"/>
      <c r="QSL323" s="1"/>
      <c r="QSM323" s="1"/>
      <c r="QSN323" s="1"/>
      <c r="QSO323" s="1"/>
      <c r="QSP323" s="1"/>
      <c r="QSQ323" s="1"/>
      <c r="QSR323" s="1"/>
      <c r="QSS323" s="1"/>
      <c r="QST323" s="1"/>
      <c r="QSU323" s="1"/>
      <c r="QSV323" s="1"/>
      <c r="QSW323" s="1"/>
      <c r="QSX323" s="1"/>
      <c r="QSY323" s="1"/>
      <c r="QSZ323" s="1"/>
      <c r="QTA323" s="1"/>
      <c r="QTB323" s="1"/>
      <c r="QTC323" s="1"/>
      <c r="QTD323" s="1"/>
      <c r="QTE323" s="1"/>
      <c r="QTF323" s="1"/>
      <c r="QTG323" s="1"/>
      <c r="QTH323" s="1"/>
      <c r="QTI323" s="1"/>
      <c r="QTJ323" s="1"/>
      <c r="QTK323" s="1"/>
      <c r="QTL323" s="1"/>
      <c r="QTM323" s="1"/>
      <c r="QTN323" s="1"/>
      <c r="QTO323" s="1"/>
      <c r="QTP323" s="1"/>
      <c r="QTQ323" s="1"/>
      <c r="QTR323" s="1"/>
      <c r="QTS323" s="1"/>
      <c r="QTT323" s="1"/>
      <c r="QTU323" s="1"/>
      <c r="QTV323" s="1"/>
      <c r="QTW323" s="1"/>
      <c r="QTX323" s="1"/>
      <c r="QTY323" s="1"/>
      <c r="QTZ323" s="1"/>
      <c r="QUA323" s="1"/>
      <c r="QUB323" s="1"/>
      <c r="QUC323" s="1"/>
      <c r="QUD323" s="1"/>
      <c r="QUE323" s="1"/>
      <c r="QUF323" s="1"/>
      <c r="QUG323" s="1"/>
      <c r="QUH323" s="1"/>
      <c r="QUI323" s="1"/>
      <c r="QUJ323" s="1"/>
      <c r="QUK323" s="1"/>
      <c r="QUL323" s="1"/>
      <c r="QUM323" s="1"/>
      <c r="QUN323" s="1"/>
      <c r="QUO323" s="1"/>
      <c r="QUP323" s="1"/>
      <c r="QUQ323" s="1"/>
      <c r="QUR323" s="1"/>
      <c r="QUS323" s="1"/>
      <c r="QUT323" s="1"/>
      <c r="QUU323" s="1"/>
      <c r="QUV323" s="1"/>
      <c r="QUW323" s="1"/>
      <c r="QUX323" s="1"/>
      <c r="QUY323" s="1"/>
      <c r="QUZ323" s="1"/>
      <c r="QVA323" s="1"/>
      <c r="QVB323" s="1"/>
      <c r="QVC323" s="1"/>
      <c r="QVD323" s="1"/>
      <c r="QVE323" s="1"/>
      <c r="QVF323" s="1"/>
      <c r="QVG323" s="1"/>
      <c r="QVH323" s="1"/>
      <c r="QVI323" s="1"/>
      <c r="QVJ323" s="1"/>
      <c r="QVK323" s="1"/>
      <c r="QVL323" s="1"/>
      <c r="QVM323" s="1"/>
      <c r="QVN323" s="1"/>
      <c r="QVO323" s="1"/>
      <c r="QVP323" s="1"/>
      <c r="QVQ323" s="1"/>
      <c r="QVR323" s="1"/>
      <c r="QVS323" s="1"/>
      <c r="QVT323" s="1"/>
      <c r="QVU323" s="1"/>
      <c r="QVV323" s="1"/>
      <c r="QVW323" s="1"/>
      <c r="QVX323" s="1"/>
      <c r="QVY323" s="1"/>
      <c r="QVZ323" s="1"/>
      <c r="QWA323" s="1"/>
      <c r="QWB323" s="1"/>
      <c r="QWC323" s="1"/>
      <c r="QWD323" s="1"/>
      <c r="QWE323" s="1"/>
      <c r="QWF323" s="1"/>
      <c r="QWG323" s="1"/>
      <c r="QWH323" s="1"/>
      <c r="QWI323" s="1"/>
      <c r="QWJ323" s="1"/>
      <c r="QWK323" s="1"/>
      <c r="QWL323" s="1"/>
      <c r="QWM323" s="1"/>
      <c r="QWN323" s="1"/>
      <c r="QWO323" s="1"/>
      <c r="QWP323" s="1"/>
      <c r="QWQ323" s="1"/>
      <c r="QWR323" s="1"/>
      <c r="QWS323" s="1"/>
      <c r="QWT323" s="1"/>
      <c r="QWU323" s="1"/>
      <c r="QWV323" s="1"/>
      <c r="QWW323" s="1"/>
      <c r="QWX323" s="1"/>
      <c r="QWY323" s="1"/>
      <c r="QWZ323" s="1"/>
      <c r="QXA323" s="1"/>
      <c r="QXB323" s="1"/>
      <c r="QXC323" s="1"/>
      <c r="QXD323" s="1"/>
      <c r="QXE323" s="1"/>
      <c r="QXF323" s="1"/>
      <c r="QXG323" s="1"/>
      <c r="QXH323" s="1"/>
      <c r="QXI323" s="1"/>
      <c r="QXJ323" s="1"/>
      <c r="QXK323" s="1"/>
      <c r="QXL323" s="1"/>
      <c r="QXM323" s="1"/>
      <c r="QXN323" s="1"/>
      <c r="QXO323" s="1"/>
      <c r="QXP323" s="1"/>
      <c r="QXQ323" s="1"/>
      <c r="QXR323" s="1"/>
      <c r="QXS323" s="1"/>
      <c r="QXT323" s="1"/>
      <c r="QXU323" s="1"/>
      <c r="QXV323" s="1"/>
      <c r="QXW323" s="1"/>
      <c r="QXX323" s="1"/>
      <c r="QXY323" s="1"/>
      <c r="QXZ323" s="1"/>
      <c r="QYA323" s="1"/>
      <c r="QYB323" s="1"/>
      <c r="QYC323" s="1"/>
      <c r="QYD323" s="1"/>
      <c r="QYE323" s="1"/>
      <c r="QYF323" s="1"/>
      <c r="QYG323" s="1"/>
      <c r="QYH323" s="1"/>
      <c r="QYI323" s="1"/>
      <c r="QYJ323" s="1"/>
      <c r="QYK323" s="1"/>
      <c r="QYL323" s="1"/>
      <c r="QYM323" s="1"/>
      <c r="QYN323" s="1"/>
      <c r="QYO323" s="1"/>
      <c r="QYP323" s="1"/>
      <c r="QYQ323" s="1"/>
      <c r="QYR323" s="1"/>
      <c r="QYS323" s="1"/>
      <c r="QYT323" s="1"/>
      <c r="QYU323" s="1"/>
      <c r="QYV323" s="1"/>
      <c r="QYW323" s="1"/>
      <c r="QYX323" s="1"/>
      <c r="QYY323" s="1"/>
      <c r="QYZ323" s="1"/>
      <c r="QZA323" s="1"/>
      <c r="QZB323" s="1"/>
      <c r="QZC323" s="1"/>
      <c r="QZD323" s="1"/>
      <c r="QZE323" s="1"/>
      <c r="QZF323" s="1"/>
      <c r="QZG323" s="1"/>
      <c r="QZH323" s="1"/>
      <c r="QZI323" s="1"/>
      <c r="QZJ323" s="1"/>
      <c r="QZK323" s="1"/>
      <c r="QZL323" s="1"/>
      <c r="QZM323" s="1"/>
      <c r="QZN323" s="1"/>
      <c r="QZO323" s="1"/>
      <c r="QZP323" s="1"/>
      <c r="QZQ323" s="1"/>
      <c r="QZR323" s="1"/>
      <c r="QZS323" s="1"/>
      <c r="QZT323" s="1"/>
      <c r="QZU323" s="1"/>
      <c r="QZV323" s="1"/>
      <c r="QZW323" s="1"/>
      <c r="QZX323" s="1"/>
      <c r="QZY323" s="1"/>
      <c r="QZZ323" s="1"/>
      <c r="RAA323" s="1"/>
      <c r="RAB323" s="1"/>
      <c r="RAC323" s="1"/>
      <c r="RAD323" s="1"/>
      <c r="RAE323" s="1"/>
      <c r="RAF323" s="1"/>
      <c r="RAG323" s="1"/>
      <c r="RAH323" s="1"/>
      <c r="RAI323" s="1"/>
      <c r="RAJ323" s="1"/>
      <c r="RAK323" s="1"/>
      <c r="RAL323" s="1"/>
      <c r="RAM323" s="1"/>
      <c r="RAN323" s="1"/>
      <c r="RAO323" s="1"/>
      <c r="RAP323" s="1"/>
      <c r="RAQ323" s="1"/>
      <c r="RAR323" s="1"/>
      <c r="RAS323" s="1"/>
      <c r="RAT323" s="1"/>
      <c r="RAU323" s="1"/>
      <c r="RAV323" s="1"/>
      <c r="RAW323" s="1"/>
      <c r="RAX323" s="1"/>
      <c r="RAY323" s="1"/>
      <c r="RAZ323" s="1"/>
      <c r="RBA323" s="1"/>
      <c r="RBB323" s="1"/>
      <c r="RBC323" s="1"/>
      <c r="RBD323" s="1"/>
      <c r="RBE323" s="1"/>
      <c r="RBF323" s="1"/>
      <c r="RBG323" s="1"/>
      <c r="RBH323" s="1"/>
      <c r="RBI323" s="1"/>
      <c r="RBJ323" s="1"/>
      <c r="RBK323" s="1"/>
      <c r="RBL323" s="1"/>
      <c r="RBM323" s="1"/>
      <c r="RBN323" s="1"/>
      <c r="RBO323" s="1"/>
      <c r="RBP323" s="1"/>
      <c r="RBQ323" s="1"/>
      <c r="RBR323" s="1"/>
      <c r="RBS323" s="1"/>
      <c r="RBT323" s="1"/>
      <c r="RBU323" s="1"/>
      <c r="RBV323" s="1"/>
      <c r="RBW323" s="1"/>
      <c r="RBX323" s="1"/>
      <c r="RBY323" s="1"/>
      <c r="RBZ323" s="1"/>
      <c r="RCA323" s="1"/>
      <c r="RCB323" s="1"/>
      <c r="RCC323" s="1"/>
      <c r="RCD323" s="1"/>
      <c r="RCE323" s="1"/>
      <c r="RCF323" s="1"/>
      <c r="RCG323" s="1"/>
      <c r="RCH323" s="1"/>
      <c r="RCI323" s="1"/>
      <c r="RCJ323" s="1"/>
      <c r="RCK323" s="1"/>
      <c r="RCL323" s="1"/>
      <c r="RCM323" s="1"/>
      <c r="RCN323" s="1"/>
      <c r="RCO323" s="1"/>
      <c r="RCP323" s="1"/>
      <c r="RCQ323" s="1"/>
      <c r="RCR323" s="1"/>
      <c r="RCS323" s="1"/>
      <c r="RCT323" s="1"/>
      <c r="RCU323" s="1"/>
      <c r="RCV323" s="1"/>
      <c r="RCW323" s="1"/>
      <c r="RCX323" s="1"/>
      <c r="RCY323" s="1"/>
      <c r="RCZ323" s="1"/>
      <c r="RDA323" s="1"/>
      <c r="RDB323" s="1"/>
      <c r="RDC323" s="1"/>
      <c r="RDD323" s="1"/>
      <c r="RDE323" s="1"/>
      <c r="RDF323" s="1"/>
      <c r="RDG323" s="1"/>
      <c r="RDH323" s="1"/>
      <c r="RDI323" s="1"/>
      <c r="RDJ323" s="1"/>
      <c r="RDK323" s="1"/>
      <c r="RDL323" s="1"/>
      <c r="RDM323" s="1"/>
      <c r="RDN323" s="1"/>
      <c r="RDO323" s="1"/>
      <c r="RDP323" s="1"/>
      <c r="RDQ323" s="1"/>
      <c r="RDR323" s="1"/>
      <c r="RDS323" s="1"/>
      <c r="RDT323" s="1"/>
      <c r="RDU323" s="1"/>
      <c r="RDV323" s="1"/>
      <c r="RDW323" s="1"/>
      <c r="RDX323" s="1"/>
      <c r="RDY323" s="1"/>
      <c r="RDZ323" s="1"/>
      <c r="REA323" s="1"/>
      <c r="REB323" s="1"/>
      <c r="REC323" s="1"/>
      <c r="RED323" s="1"/>
      <c r="REE323" s="1"/>
      <c r="REF323" s="1"/>
      <c r="REG323" s="1"/>
      <c r="REH323" s="1"/>
      <c r="REI323" s="1"/>
      <c r="REJ323" s="1"/>
      <c r="REK323" s="1"/>
      <c r="REL323" s="1"/>
      <c r="REM323" s="1"/>
      <c r="REN323" s="1"/>
      <c r="REO323" s="1"/>
      <c r="REP323" s="1"/>
      <c r="REQ323" s="1"/>
      <c r="RER323" s="1"/>
      <c r="RES323" s="1"/>
      <c r="RET323" s="1"/>
      <c r="REU323" s="1"/>
      <c r="REV323" s="1"/>
      <c r="REW323" s="1"/>
      <c r="REX323" s="1"/>
      <c r="REY323" s="1"/>
      <c r="REZ323" s="1"/>
      <c r="RFA323" s="1"/>
      <c r="RFB323" s="1"/>
      <c r="RFC323" s="1"/>
      <c r="RFD323" s="1"/>
      <c r="RFE323" s="1"/>
      <c r="RFF323" s="1"/>
      <c r="RFG323" s="1"/>
      <c r="RFH323" s="1"/>
      <c r="RFI323" s="1"/>
      <c r="RFJ323" s="1"/>
      <c r="RFK323" s="1"/>
      <c r="RFL323" s="1"/>
      <c r="RFM323" s="1"/>
      <c r="RFN323" s="1"/>
      <c r="RFO323" s="1"/>
      <c r="RFP323" s="1"/>
      <c r="RFQ323" s="1"/>
      <c r="RFR323" s="1"/>
      <c r="RFS323" s="1"/>
      <c r="RFT323" s="1"/>
      <c r="RFU323" s="1"/>
      <c r="RFV323" s="1"/>
      <c r="RFW323" s="1"/>
      <c r="RFX323" s="1"/>
      <c r="RFY323" s="1"/>
      <c r="RFZ323" s="1"/>
      <c r="RGA323" s="1"/>
      <c r="RGB323" s="1"/>
      <c r="RGC323" s="1"/>
      <c r="RGD323" s="1"/>
      <c r="RGE323" s="1"/>
      <c r="RGF323" s="1"/>
      <c r="RGG323" s="1"/>
      <c r="RGH323" s="1"/>
      <c r="RGI323" s="1"/>
      <c r="RGJ323" s="1"/>
      <c r="RGK323" s="1"/>
      <c r="RGL323" s="1"/>
      <c r="RGM323" s="1"/>
      <c r="RGN323" s="1"/>
      <c r="RGO323" s="1"/>
      <c r="RGP323" s="1"/>
      <c r="RGQ323" s="1"/>
      <c r="RGR323" s="1"/>
      <c r="RGS323" s="1"/>
      <c r="RGT323" s="1"/>
      <c r="RGU323" s="1"/>
      <c r="RGV323" s="1"/>
      <c r="RGW323" s="1"/>
      <c r="RGX323" s="1"/>
      <c r="RGY323" s="1"/>
      <c r="RGZ323" s="1"/>
      <c r="RHA323" s="1"/>
      <c r="RHB323" s="1"/>
      <c r="RHC323" s="1"/>
      <c r="RHD323" s="1"/>
      <c r="RHE323" s="1"/>
      <c r="RHF323" s="1"/>
      <c r="RHG323" s="1"/>
      <c r="RHH323" s="1"/>
      <c r="RHI323" s="1"/>
      <c r="RHJ323" s="1"/>
      <c r="RHK323" s="1"/>
      <c r="RHL323" s="1"/>
      <c r="RHM323" s="1"/>
      <c r="RHN323" s="1"/>
      <c r="RHO323" s="1"/>
      <c r="RHP323" s="1"/>
      <c r="RHQ323" s="1"/>
      <c r="RHR323" s="1"/>
      <c r="RHS323" s="1"/>
      <c r="RHT323" s="1"/>
      <c r="RHU323" s="1"/>
      <c r="RHV323" s="1"/>
      <c r="RHW323" s="1"/>
      <c r="RHX323" s="1"/>
      <c r="RHY323" s="1"/>
      <c r="RHZ323" s="1"/>
      <c r="RIA323" s="1"/>
      <c r="RIB323" s="1"/>
      <c r="RIC323" s="1"/>
      <c r="RID323" s="1"/>
      <c r="RIE323" s="1"/>
      <c r="RIF323" s="1"/>
      <c r="RIG323" s="1"/>
      <c r="RIH323" s="1"/>
      <c r="RII323" s="1"/>
      <c r="RIJ323" s="1"/>
      <c r="RIK323" s="1"/>
      <c r="RIL323" s="1"/>
      <c r="RIM323" s="1"/>
      <c r="RIN323" s="1"/>
      <c r="RIO323" s="1"/>
      <c r="RIP323" s="1"/>
      <c r="RIQ323" s="1"/>
      <c r="RIR323" s="1"/>
      <c r="RIS323" s="1"/>
      <c r="RIT323" s="1"/>
      <c r="RIU323" s="1"/>
      <c r="RIV323" s="1"/>
      <c r="RIW323" s="1"/>
      <c r="RIX323" s="1"/>
      <c r="RIY323" s="1"/>
      <c r="RIZ323" s="1"/>
      <c r="RJA323" s="1"/>
      <c r="RJB323" s="1"/>
      <c r="RJC323" s="1"/>
      <c r="RJD323" s="1"/>
      <c r="RJE323" s="1"/>
      <c r="RJF323" s="1"/>
      <c r="RJG323" s="1"/>
      <c r="RJH323" s="1"/>
      <c r="RJI323" s="1"/>
      <c r="RJJ323" s="1"/>
      <c r="RJK323" s="1"/>
      <c r="RJL323" s="1"/>
      <c r="RJM323" s="1"/>
      <c r="RJN323" s="1"/>
      <c r="RJO323" s="1"/>
      <c r="RJP323" s="1"/>
      <c r="RJQ323" s="1"/>
      <c r="RJR323" s="1"/>
      <c r="RJS323" s="1"/>
      <c r="RJT323" s="1"/>
      <c r="RJU323" s="1"/>
      <c r="RJV323" s="1"/>
      <c r="RJW323" s="1"/>
      <c r="RJX323" s="1"/>
      <c r="RJY323" s="1"/>
      <c r="RJZ323" s="1"/>
      <c r="RKA323" s="1"/>
      <c r="RKB323" s="1"/>
      <c r="RKC323" s="1"/>
      <c r="RKD323" s="1"/>
      <c r="RKE323" s="1"/>
      <c r="RKF323" s="1"/>
      <c r="RKG323" s="1"/>
      <c r="RKH323" s="1"/>
      <c r="RKI323" s="1"/>
      <c r="RKJ323" s="1"/>
      <c r="RKK323" s="1"/>
      <c r="RKL323" s="1"/>
      <c r="RKM323" s="1"/>
      <c r="RKN323" s="1"/>
      <c r="RKO323" s="1"/>
      <c r="RKP323" s="1"/>
      <c r="RKQ323" s="1"/>
      <c r="RKR323" s="1"/>
      <c r="RKS323" s="1"/>
      <c r="RKT323" s="1"/>
      <c r="RKU323" s="1"/>
      <c r="RKV323" s="1"/>
      <c r="RKW323" s="1"/>
      <c r="RKX323" s="1"/>
      <c r="RKY323" s="1"/>
      <c r="RKZ323" s="1"/>
      <c r="RLA323" s="1"/>
      <c r="RLB323" s="1"/>
      <c r="RLC323" s="1"/>
      <c r="RLD323" s="1"/>
      <c r="RLE323" s="1"/>
      <c r="RLF323" s="1"/>
      <c r="RLG323" s="1"/>
      <c r="RLH323" s="1"/>
      <c r="RLI323" s="1"/>
      <c r="RLJ323" s="1"/>
      <c r="RLK323" s="1"/>
      <c r="RLL323" s="1"/>
      <c r="RLM323" s="1"/>
      <c r="RLN323" s="1"/>
      <c r="RLO323" s="1"/>
      <c r="RLP323" s="1"/>
      <c r="RLQ323" s="1"/>
      <c r="RLR323" s="1"/>
      <c r="RLS323" s="1"/>
      <c r="RLT323" s="1"/>
      <c r="RLU323" s="1"/>
      <c r="RLV323" s="1"/>
      <c r="RLW323" s="1"/>
      <c r="RLX323" s="1"/>
      <c r="RLY323" s="1"/>
      <c r="RLZ323" s="1"/>
      <c r="RMA323" s="1"/>
      <c r="RMB323" s="1"/>
      <c r="RMC323" s="1"/>
      <c r="RMD323" s="1"/>
      <c r="RME323" s="1"/>
      <c r="RMF323" s="1"/>
      <c r="RMG323" s="1"/>
      <c r="RMH323" s="1"/>
      <c r="RMI323" s="1"/>
      <c r="RMJ323" s="1"/>
      <c r="RMK323" s="1"/>
      <c r="RML323" s="1"/>
      <c r="RMM323" s="1"/>
      <c r="RMN323" s="1"/>
      <c r="RMO323" s="1"/>
      <c r="RMP323" s="1"/>
      <c r="RMQ323" s="1"/>
      <c r="RMR323" s="1"/>
      <c r="RMS323" s="1"/>
      <c r="RMT323" s="1"/>
      <c r="RMU323" s="1"/>
      <c r="RMV323" s="1"/>
      <c r="RMW323" s="1"/>
      <c r="RMX323" s="1"/>
      <c r="RMY323" s="1"/>
      <c r="RMZ323" s="1"/>
      <c r="RNA323" s="1"/>
      <c r="RNB323" s="1"/>
      <c r="RNC323" s="1"/>
      <c r="RND323" s="1"/>
      <c r="RNE323" s="1"/>
      <c r="RNF323" s="1"/>
      <c r="RNG323" s="1"/>
      <c r="RNH323" s="1"/>
      <c r="RNI323" s="1"/>
      <c r="RNJ323" s="1"/>
      <c r="RNK323" s="1"/>
      <c r="RNL323" s="1"/>
      <c r="RNM323" s="1"/>
      <c r="RNN323" s="1"/>
      <c r="RNO323" s="1"/>
      <c r="RNP323" s="1"/>
      <c r="RNQ323" s="1"/>
      <c r="RNR323" s="1"/>
      <c r="RNS323" s="1"/>
      <c r="RNT323" s="1"/>
      <c r="RNU323" s="1"/>
      <c r="RNV323" s="1"/>
      <c r="RNW323" s="1"/>
      <c r="RNX323" s="1"/>
      <c r="RNY323" s="1"/>
      <c r="RNZ323" s="1"/>
      <c r="ROA323" s="1"/>
      <c r="ROB323" s="1"/>
      <c r="ROC323" s="1"/>
      <c r="ROD323" s="1"/>
      <c r="ROE323" s="1"/>
      <c r="ROF323" s="1"/>
      <c r="ROG323" s="1"/>
      <c r="ROH323" s="1"/>
      <c r="ROI323" s="1"/>
      <c r="ROJ323" s="1"/>
      <c r="ROK323" s="1"/>
      <c r="ROL323" s="1"/>
      <c r="ROM323" s="1"/>
      <c r="RON323" s="1"/>
      <c r="ROO323" s="1"/>
      <c r="ROP323" s="1"/>
      <c r="ROQ323" s="1"/>
      <c r="ROR323" s="1"/>
      <c r="ROS323" s="1"/>
      <c r="ROT323" s="1"/>
      <c r="ROU323" s="1"/>
      <c r="ROV323" s="1"/>
      <c r="ROW323" s="1"/>
      <c r="ROX323" s="1"/>
      <c r="ROY323" s="1"/>
      <c r="ROZ323" s="1"/>
      <c r="RPA323" s="1"/>
      <c r="RPB323" s="1"/>
      <c r="RPC323" s="1"/>
      <c r="RPD323" s="1"/>
      <c r="RPE323" s="1"/>
      <c r="RPF323" s="1"/>
      <c r="RPG323" s="1"/>
      <c r="RPH323" s="1"/>
      <c r="RPI323" s="1"/>
      <c r="RPJ323" s="1"/>
      <c r="RPK323" s="1"/>
      <c r="RPL323" s="1"/>
      <c r="RPM323" s="1"/>
      <c r="RPN323" s="1"/>
      <c r="RPO323" s="1"/>
      <c r="RPP323" s="1"/>
      <c r="RPQ323" s="1"/>
      <c r="RPR323" s="1"/>
      <c r="RPS323" s="1"/>
      <c r="RPT323" s="1"/>
      <c r="RPU323" s="1"/>
      <c r="RPV323" s="1"/>
      <c r="RPW323" s="1"/>
      <c r="RPX323" s="1"/>
      <c r="RPY323" s="1"/>
      <c r="RPZ323" s="1"/>
      <c r="RQA323" s="1"/>
      <c r="RQB323" s="1"/>
      <c r="RQC323" s="1"/>
      <c r="RQD323" s="1"/>
      <c r="RQE323" s="1"/>
      <c r="RQF323" s="1"/>
      <c r="RQG323" s="1"/>
      <c r="RQH323" s="1"/>
      <c r="RQI323" s="1"/>
      <c r="RQJ323" s="1"/>
      <c r="RQK323" s="1"/>
      <c r="RQL323" s="1"/>
      <c r="RQM323" s="1"/>
      <c r="RQN323" s="1"/>
      <c r="RQO323" s="1"/>
      <c r="RQP323" s="1"/>
      <c r="RQQ323" s="1"/>
      <c r="RQR323" s="1"/>
      <c r="RQS323" s="1"/>
      <c r="RQT323" s="1"/>
      <c r="RQU323" s="1"/>
      <c r="RQV323" s="1"/>
      <c r="RQW323" s="1"/>
      <c r="RQX323" s="1"/>
      <c r="RQY323" s="1"/>
      <c r="RQZ323" s="1"/>
      <c r="RRA323" s="1"/>
      <c r="RRB323" s="1"/>
      <c r="RRC323" s="1"/>
      <c r="RRD323" s="1"/>
      <c r="RRE323" s="1"/>
      <c r="RRF323" s="1"/>
      <c r="RRG323" s="1"/>
      <c r="RRH323" s="1"/>
      <c r="RRI323" s="1"/>
      <c r="RRJ323" s="1"/>
      <c r="RRK323" s="1"/>
      <c r="RRL323" s="1"/>
      <c r="RRM323" s="1"/>
      <c r="RRN323" s="1"/>
      <c r="RRO323" s="1"/>
      <c r="RRP323" s="1"/>
      <c r="RRQ323" s="1"/>
      <c r="RRR323" s="1"/>
      <c r="RRS323" s="1"/>
      <c r="RRT323" s="1"/>
      <c r="RRU323" s="1"/>
      <c r="RRV323" s="1"/>
      <c r="RRW323" s="1"/>
      <c r="RRX323" s="1"/>
      <c r="RRY323" s="1"/>
      <c r="RRZ323" s="1"/>
      <c r="RSA323" s="1"/>
      <c r="RSB323" s="1"/>
      <c r="RSC323" s="1"/>
      <c r="RSD323" s="1"/>
      <c r="RSE323" s="1"/>
      <c r="RSF323" s="1"/>
      <c r="RSG323" s="1"/>
      <c r="RSH323" s="1"/>
      <c r="RSI323" s="1"/>
      <c r="RSJ323" s="1"/>
      <c r="RSK323" s="1"/>
      <c r="RSL323" s="1"/>
      <c r="RSM323" s="1"/>
      <c r="RSN323" s="1"/>
      <c r="RSO323" s="1"/>
      <c r="RSP323" s="1"/>
      <c r="RSQ323" s="1"/>
      <c r="RSR323" s="1"/>
      <c r="RSS323" s="1"/>
      <c r="RST323" s="1"/>
      <c r="RSU323" s="1"/>
      <c r="RSV323" s="1"/>
      <c r="RSW323" s="1"/>
      <c r="RSX323" s="1"/>
      <c r="RSY323" s="1"/>
      <c r="RSZ323" s="1"/>
      <c r="RTA323" s="1"/>
      <c r="RTB323" s="1"/>
      <c r="RTC323" s="1"/>
      <c r="RTD323" s="1"/>
      <c r="RTE323" s="1"/>
      <c r="RTF323" s="1"/>
      <c r="RTG323" s="1"/>
      <c r="RTH323" s="1"/>
      <c r="RTI323" s="1"/>
      <c r="RTJ323" s="1"/>
      <c r="RTK323" s="1"/>
      <c r="RTL323" s="1"/>
      <c r="RTM323" s="1"/>
      <c r="RTN323" s="1"/>
      <c r="RTO323" s="1"/>
      <c r="RTP323" s="1"/>
      <c r="RTQ323" s="1"/>
      <c r="RTR323" s="1"/>
      <c r="RTS323" s="1"/>
      <c r="RTT323" s="1"/>
      <c r="RTU323" s="1"/>
      <c r="RTV323" s="1"/>
      <c r="RTW323" s="1"/>
      <c r="RTX323" s="1"/>
      <c r="RTY323" s="1"/>
      <c r="RTZ323" s="1"/>
      <c r="RUA323" s="1"/>
      <c r="RUB323" s="1"/>
      <c r="RUC323" s="1"/>
      <c r="RUD323" s="1"/>
      <c r="RUE323" s="1"/>
      <c r="RUF323" s="1"/>
      <c r="RUG323" s="1"/>
      <c r="RUH323" s="1"/>
      <c r="RUI323" s="1"/>
      <c r="RUJ323" s="1"/>
      <c r="RUK323" s="1"/>
      <c r="RUL323" s="1"/>
      <c r="RUM323" s="1"/>
      <c r="RUN323" s="1"/>
      <c r="RUO323" s="1"/>
      <c r="RUP323" s="1"/>
      <c r="RUQ323" s="1"/>
      <c r="RUR323" s="1"/>
      <c r="RUS323" s="1"/>
      <c r="RUT323" s="1"/>
      <c r="RUU323" s="1"/>
      <c r="RUV323" s="1"/>
      <c r="RUW323" s="1"/>
      <c r="RUX323" s="1"/>
      <c r="RUY323" s="1"/>
      <c r="RUZ323" s="1"/>
      <c r="RVA323" s="1"/>
      <c r="RVB323" s="1"/>
      <c r="RVC323" s="1"/>
      <c r="RVD323" s="1"/>
      <c r="RVE323" s="1"/>
      <c r="RVF323" s="1"/>
      <c r="RVG323" s="1"/>
      <c r="RVH323" s="1"/>
      <c r="RVI323" s="1"/>
      <c r="RVJ323" s="1"/>
      <c r="RVK323" s="1"/>
      <c r="RVL323" s="1"/>
      <c r="RVM323" s="1"/>
      <c r="RVN323" s="1"/>
      <c r="RVO323" s="1"/>
      <c r="RVP323" s="1"/>
      <c r="RVQ323" s="1"/>
      <c r="RVR323" s="1"/>
      <c r="RVS323" s="1"/>
      <c r="RVT323" s="1"/>
      <c r="RVU323" s="1"/>
      <c r="RVV323" s="1"/>
      <c r="RVW323" s="1"/>
      <c r="RVX323" s="1"/>
      <c r="RVY323" s="1"/>
      <c r="RVZ323" s="1"/>
      <c r="RWA323" s="1"/>
      <c r="RWB323" s="1"/>
      <c r="RWC323" s="1"/>
      <c r="RWD323" s="1"/>
      <c r="RWE323" s="1"/>
      <c r="RWF323" s="1"/>
      <c r="RWG323" s="1"/>
      <c r="RWH323" s="1"/>
      <c r="RWI323" s="1"/>
      <c r="RWJ323" s="1"/>
      <c r="RWK323" s="1"/>
      <c r="RWL323" s="1"/>
      <c r="RWM323" s="1"/>
      <c r="RWN323" s="1"/>
      <c r="RWO323" s="1"/>
      <c r="RWP323" s="1"/>
      <c r="RWQ323" s="1"/>
      <c r="RWR323" s="1"/>
      <c r="RWS323" s="1"/>
      <c r="RWT323" s="1"/>
      <c r="RWU323" s="1"/>
      <c r="RWV323" s="1"/>
      <c r="RWW323" s="1"/>
      <c r="RWX323" s="1"/>
      <c r="RWY323" s="1"/>
      <c r="RWZ323" s="1"/>
      <c r="RXA323" s="1"/>
      <c r="RXB323" s="1"/>
      <c r="RXC323" s="1"/>
      <c r="RXD323" s="1"/>
      <c r="RXE323" s="1"/>
      <c r="RXF323" s="1"/>
      <c r="RXG323" s="1"/>
      <c r="RXH323" s="1"/>
      <c r="RXI323" s="1"/>
      <c r="RXJ323" s="1"/>
      <c r="RXK323" s="1"/>
      <c r="RXL323" s="1"/>
      <c r="RXM323" s="1"/>
      <c r="RXN323" s="1"/>
      <c r="RXO323" s="1"/>
      <c r="RXP323" s="1"/>
      <c r="RXQ323" s="1"/>
      <c r="RXR323" s="1"/>
      <c r="RXS323" s="1"/>
      <c r="RXT323" s="1"/>
      <c r="RXU323" s="1"/>
      <c r="RXV323" s="1"/>
      <c r="RXW323" s="1"/>
      <c r="RXX323" s="1"/>
      <c r="RXY323" s="1"/>
      <c r="RXZ323" s="1"/>
      <c r="RYA323" s="1"/>
      <c r="RYB323" s="1"/>
      <c r="RYC323" s="1"/>
      <c r="RYD323" s="1"/>
      <c r="RYE323" s="1"/>
      <c r="RYF323" s="1"/>
      <c r="RYG323" s="1"/>
      <c r="RYH323" s="1"/>
      <c r="RYI323" s="1"/>
      <c r="RYJ323" s="1"/>
      <c r="RYK323" s="1"/>
      <c r="RYL323" s="1"/>
      <c r="RYM323" s="1"/>
      <c r="RYN323" s="1"/>
      <c r="RYO323" s="1"/>
      <c r="RYP323" s="1"/>
      <c r="RYQ323" s="1"/>
      <c r="RYR323" s="1"/>
      <c r="RYS323" s="1"/>
      <c r="RYT323" s="1"/>
      <c r="RYU323" s="1"/>
      <c r="RYV323" s="1"/>
      <c r="RYW323" s="1"/>
      <c r="RYX323" s="1"/>
      <c r="RYY323" s="1"/>
      <c r="RYZ323" s="1"/>
      <c r="RZA323" s="1"/>
      <c r="RZB323" s="1"/>
      <c r="RZC323" s="1"/>
      <c r="RZD323" s="1"/>
      <c r="RZE323" s="1"/>
      <c r="RZF323" s="1"/>
      <c r="RZG323" s="1"/>
      <c r="RZH323" s="1"/>
      <c r="RZI323" s="1"/>
      <c r="RZJ323" s="1"/>
      <c r="RZK323" s="1"/>
      <c r="RZL323" s="1"/>
      <c r="RZM323" s="1"/>
      <c r="RZN323" s="1"/>
      <c r="RZO323" s="1"/>
      <c r="RZP323" s="1"/>
      <c r="RZQ323" s="1"/>
      <c r="RZR323" s="1"/>
      <c r="RZS323" s="1"/>
      <c r="RZT323" s="1"/>
      <c r="RZU323" s="1"/>
      <c r="RZV323" s="1"/>
      <c r="RZW323" s="1"/>
      <c r="RZX323" s="1"/>
      <c r="RZY323" s="1"/>
      <c r="RZZ323" s="1"/>
      <c r="SAA323" s="1"/>
      <c r="SAB323" s="1"/>
      <c r="SAC323" s="1"/>
      <c r="SAD323" s="1"/>
      <c r="SAE323" s="1"/>
      <c r="SAF323" s="1"/>
      <c r="SAG323" s="1"/>
      <c r="SAH323" s="1"/>
      <c r="SAI323" s="1"/>
      <c r="SAJ323" s="1"/>
      <c r="SAK323" s="1"/>
      <c r="SAL323" s="1"/>
      <c r="SAM323" s="1"/>
      <c r="SAN323" s="1"/>
      <c r="SAO323" s="1"/>
      <c r="SAP323" s="1"/>
      <c r="SAQ323" s="1"/>
      <c r="SAR323" s="1"/>
      <c r="SAS323" s="1"/>
      <c r="SAT323" s="1"/>
      <c r="SAU323" s="1"/>
      <c r="SAV323" s="1"/>
      <c r="SAW323" s="1"/>
      <c r="SAX323" s="1"/>
      <c r="SAY323" s="1"/>
      <c r="SAZ323" s="1"/>
      <c r="SBA323" s="1"/>
      <c r="SBB323" s="1"/>
      <c r="SBC323" s="1"/>
      <c r="SBD323" s="1"/>
      <c r="SBE323" s="1"/>
      <c r="SBF323" s="1"/>
      <c r="SBG323" s="1"/>
      <c r="SBH323" s="1"/>
      <c r="SBI323" s="1"/>
      <c r="SBJ323" s="1"/>
      <c r="SBK323" s="1"/>
      <c r="SBL323" s="1"/>
      <c r="SBM323" s="1"/>
      <c r="SBN323" s="1"/>
      <c r="SBO323" s="1"/>
      <c r="SBP323" s="1"/>
      <c r="SBQ323" s="1"/>
      <c r="SBR323" s="1"/>
      <c r="SBS323" s="1"/>
      <c r="SBT323" s="1"/>
      <c r="SBU323" s="1"/>
      <c r="SBV323" s="1"/>
      <c r="SBW323" s="1"/>
      <c r="SBX323" s="1"/>
      <c r="SBY323" s="1"/>
      <c r="SBZ323" s="1"/>
      <c r="SCA323" s="1"/>
      <c r="SCB323" s="1"/>
      <c r="SCC323" s="1"/>
      <c r="SCD323" s="1"/>
      <c r="SCE323" s="1"/>
      <c r="SCF323" s="1"/>
      <c r="SCG323" s="1"/>
      <c r="SCH323" s="1"/>
      <c r="SCI323" s="1"/>
      <c r="SCJ323" s="1"/>
      <c r="SCK323" s="1"/>
      <c r="SCL323" s="1"/>
      <c r="SCM323" s="1"/>
      <c r="SCN323" s="1"/>
      <c r="SCO323" s="1"/>
      <c r="SCP323" s="1"/>
      <c r="SCQ323" s="1"/>
      <c r="SCR323" s="1"/>
      <c r="SCS323" s="1"/>
      <c r="SCT323" s="1"/>
      <c r="SCU323" s="1"/>
      <c r="SCV323" s="1"/>
      <c r="SCW323" s="1"/>
      <c r="SCX323" s="1"/>
      <c r="SCY323" s="1"/>
      <c r="SCZ323" s="1"/>
      <c r="SDA323" s="1"/>
      <c r="SDB323" s="1"/>
      <c r="SDC323" s="1"/>
      <c r="SDD323" s="1"/>
      <c r="SDE323" s="1"/>
      <c r="SDF323" s="1"/>
      <c r="SDG323" s="1"/>
      <c r="SDH323" s="1"/>
      <c r="SDI323" s="1"/>
      <c r="SDJ323" s="1"/>
      <c r="SDK323" s="1"/>
      <c r="SDL323" s="1"/>
      <c r="SDM323" s="1"/>
      <c r="SDN323" s="1"/>
      <c r="SDO323" s="1"/>
      <c r="SDP323" s="1"/>
      <c r="SDQ323" s="1"/>
      <c r="SDR323" s="1"/>
      <c r="SDS323" s="1"/>
      <c r="SDT323" s="1"/>
      <c r="SDU323" s="1"/>
      <c r="SDV323" s="1"/>
      <c r="SDW323" s="1"/>
      <c r="SDX323" s="1"/>
      <c r="SDY323" s="1"/>
      <c r="SDZ323" s="1"/>
      <c r="SEA323" s="1"/>
      <c r="SEB323" s="1"/>
      <c r="SEC323" s="1"/>
      <c r="SED323" s="1"/>
      <c r="SEE323" s="1"/>
      <c r="SEF323" s="1"/>
      <c r="SEG323" s="1"/>
      <c r="SEH323" s="1"/>
      <c r="SEI323" s="1"/>
      <c r="SEJ323" s="1"/>
      <c r="SEK323" s="1"/>
      <c r="SEL323" s="1"/>
      <c r="SEM323" s="1"/>
      <c r="SEN323" s="1"/>
      <c r="SEO323" s="1"/>
      <c r="SEP323" s="1"/>
      <c r="SEQ323" s="1"/>
      <c r="SER323" s="1"/>
      <c r="SES323" s="1"/>
      <c r="SET323" s="1"/>
      <c r="SEU323" s="1"/>
      <c r="SEV323" s="1"/>
      <c r="SEW323" s="1"/>
      <c r="SEX323" s="1"/>
      <c r="SEY323" s="1"/>
      <c r="SEZ323" s="1"/>
      <c r="SFA323" s="1"/>
      <c r="SFB323" s="1"/>
      <c r="SFC323" s="1"/>
      <c r="SFD323" s="1"/>
      <c r="SFE323" s="1"/>
      <c r="SFF323" s="1"/>
      <c r="SFG323" s="1"/>
      <c r="SFH323" s="1"/>
      <c r="SFI323" s="1"/>
      <c r="SFJ323" s="1"/>
      <c r="SFK323" s="1"/>
      <c r="SFL323" s="1"/>
      <c r="SFM323" s="1"/>
      <c r="SFN323" s="1"/>
      <c r="SFO323" s="1"/>
      <c r="SFP323" s="1"/>
      <c r="SFQ323" s="1"/>
      <c r="SFR323" s="1"/>
      <c r="SFS323" s="1"/>
      <c r="SFT323" s="1"/>
      <c r="SFU323" s="1"/>
      <c r="SFV323" s="1"/>
      <c r="SFW323" s="1"/>
      <c r="SFX323" s="1"/>
      <c r="SFY323" s="1"/>
      <c r="SFZ323" s="1"/>
      <c r="SGA323" s="1"/>
      <c r="SGB323" s="1"/>
      <c r="SGC323" s="1"/>
      <c r="SGD323" s="1"/>
      <c r="SGE323" s="1"/>
      <c r="SGF323" s="1"/>
      <c r="SGG323" s="1"/>
      <c r="SGH323" s="1"/>
      <c r="SGI323" s="1"/>
      <c r="SGJ323" s="1"/>
      <c r="SGK323" s="1"/>
      <c r="SGL323" s="1"/>
      <c r="SGM323" s="1"/>
      <c r="SGN323" s="1"/>
      <c r="SGO323" s="1"/>
      <c r="SGP323" s="1"/>
      <c r="SGQ323" s="1"/>
      <c r="SGR323" s="1"/>
      <c r="SGS323" s="1"/>
      <c r="SGT323" s="1"/>
      <c r="SGU323" s="1"/>
      <c r="SGV323" s="1"/>
      <c r="SGW323" s="1"/>
      <c r="SGX323" s="1"/>
      <c r="SGY323" s="1"/>
      <c r="SGZ323" s="1"/>
      <c r="SHA323" s="1"/>
      <c r="SHB323" s="1"/>
      <c r="SHC323" s="1"/>
      <c r="SHD323" s="1"/>
      <c r="SHE323" s="1"/>
      <c r="SHF323" s="1"/>
      <c r="SHG323" s="1"/>
      <c r="SHH323" s="1"/>
      <c r="SHI323" s="1"/>
      <c r="SHJ323" s="1"/>
      <c r="SHK323" s="1"/>
      <c r="SHL323" s="1"/>
      <c r="SHM323" s="1"/>
      <c r="SHN323" s="1"/>
      <c r="SHO323" s="1"/>
      <c r="SHP323" s="1"/>
      <c r="SHQ323" s="1"/>
      <c r="SHR323" s="1"/>
      <c r="SHS323" s="1"/>
      <c r="SHT323" s="1"/>
      <c r="SHU323" s="1"/>
      <c r="SHV323" s="1"/>
      <c r="SHW323" s="1"/>
      <c r="SHX323" s="1"/>
      <c r="SHY323" s="1"/>
      <c r="SHZ323" s="1"/>
      <c r="SIA323" s="1"/>
      <c r="SIB323" s="1"/>
      <c r="SIC323" s="1"/>
      <c r="SID323" s="1"/>
      <c r="SIE323" s="1"/>
      <c r="SIF323" s="1"/>
      <c r="SIG323" s="1"/>
      <c r="SIH323" s="1"/>
      <c r="SII323" s="1"/>
      <c r="SIJ323" s="1"/>
      <c r="SIK323" s="1"/>
      <c r="SIL323" s="1"/>
      <c r="SIM323" s="1"/>
      <c r="SIN323" s="1"/>
      <c r="SIO323" s="1"/>
      <c r="SIP323" s="1"/>
      <c r="SIQ323" s="1"/>
      <c r="SIR323" s="1"/>
      <c r="SIS323" s="1"/>
      <c r="SIT323" s="1"/>
      <c r="SIU323" s="1"/>
      <c r="SIV323" s="1"/>
      <c r="SIW323" s="1"/>
      <c r="SIX323" s="1"/>
      <c r="SIY323" s="1"/>
      <c r="SIZ323" s="1"/>
      <c r="SJA323" s="1"/>
      <c r="SJB323" s="1"/>
      <c r="SJC323" s="1"/>
      <c r="SJD323" s="1"/>
      <c r="SJE323" s="1"/>
      <c r="SJF323" s="1"/>
      <c r="SJG323" s="1"/>
      <c r="SJH323" s="1"/>
      <c r="SJI323" s="1"/>
      <c r="SJJ323" s="1"/>
      <c r="SJK323" s="1"/>
      <c r="SJL323" s="1"/>
      <c r="SJM323" s="1"/>
      <c r="SJN323" s="1"/>
      <c r="SJO323" s="1"/>
      <c r="SJP323" s="1"/>
      <c r="SJQ323" s="1"/>
      <c r="SJR323" s="1"/>
      <c r="SJS323" s="1"/>
      <c r="SJT323" s="1"/>
      <c r="SJU323" s="1"/>
      <c r="SJV323" s="1"/>
      <c r="SJW323" s="1"/>
      <c r="SJX323" s="1"/>
      <c r="SJY323" s="1"/>
      <c r="SJZ323" s="1"/>
      <c r="SKA323" s="1"/>
      <c r="SKB323" s="1"/>
      <c r="SKC323" s="1"/>
      <c r="SKD323" s="1"/>
      <c r="SKE323" s="1"/>
      <c r="SKF323" s="1"/>
      <c r="SKG323" s="1"/>
      <c r="SKH323" s="1"/>
      <c r="SKI323" s="1"/>
      <c r="SKJ323" s="1"/>
      <c r="SKK323" s="1"/>
      <c r="SKL323" s="1"/>
      <c r="SKM323" s="1"/>
      <c r="SKN323" s="1"/>
      <c r="SKO323" s="1"/>
      <c r="SKP323" s="1"/>
      <c r="SKQ323" s="1"/>
      <c r="SKR323" s="1"/>
      <c r="SKS323" s="1"/>
      <c r="SKT323" s="1"/>
      <c r="SKU323" s="1"/>
      <c r="SKV323" s="1"/>
      <c r="SKW323" s="1"/>
      <c r="SKX323" s="1"/>
      <c r="SKY323" s="1"/>
      <c r="SKZ323" s="1"/>
      <c r="SLA323" s="1"/>
      <c r="SLB323" s="1"/>
      <c r="SLC323" s="1"/>
      <c r="SLD323" s="1"/>
      <c r="SLE323" s="1"/>
      <c r="SLF323" s="1"/>
      <c r="SLG323" s="1"/>
      <c r="SLH323" s="1"/>
      <c r="SLI323" s="1"/>
      <c r="SLJ323" s="1"/>
      <c r="SLK323" s="1"/>
      <c r="SLL323" s="1"/>
      <c r="SLM323" s="1"/>
      <c r="SLN323" s="1"/>
      <c r="SLO323" s="1"/>
      <c r="SLP323" s="1"/>
      <c r="SLQ323" s="1"/>
      <c r="SLR323" s="1"/>
      <c r="SLS323" s="1"/>
      <c r="SLT323" s="1"/>
      <c r="SLU323" s="1"/>
      <c r="SLV323" s="1"/>
      <c r="SLW323" s="1"/>
      <c r="SLX323" s="1"/>
      <c r="SLY323" s="1"/>
      <c r="SLZ323" s="1"/>
      <c r="SMA323" s="1"/>
      <c r="SMB323" s="1"/>
      <c r="SMC323" s="1"/>
      <c r="SMD323" s="1"/>
      <c r="SME323" s="1"/>
      <c r="SMF323" s="1"/>
      <c r="SMG323" s="1"/>
      <c r="SMH323" s="1"/>
      <c r="SMI323" s="1"/>
      <c r="SMJ323" s="1"/>
      <c r="SMK323" s="1"/>
      <c r="SML323" s="1"/>
      <c r="SMM323" s="1"/>
      <c r="SMN323" s="1"/>
      <c r="SMO323" s="1"/>
      <c r="SMP323" s="1"/>
      <c r="SMQ323" s="1"/>
      <c r="SMR323" s="1"/>
      <c r="SMS323" s="1"/>
      <c r="SMT323" s="1"/>
      <c r="SMU323" s="1"/>
      <c r="SMV323" s="1"/>
      <c r="SMW323" s="1"/>
      <c r="SMX323" s="1"/>
      <c r="SMY323" s="1"/>
      <c r="SMZ323" s="1"/>
      <c r="SNA323" s="1"/>
      <c r="SNB323" s="1"/>
      <c r="SNC323" s="1"/>
      <c r="SND323" s="1"/>
      <c r="SNE323" s="1"/>
      <c r="SNF323" s="1"/>
      <c r="SNG323" s="1"/>
      <c r="SNH323" s="1"/>
      <c r="SNI323" s="1"/>
      <c r="SNJ323" s="1"/>
      <c r="SNK323" s="1"/>
      <c r="SNL323" s="1"/>
      <c r="SNM323" s="1"/>
      <c r="SNN323" s="1"/>
      <c r="SNO323" s="1"/>
      <c r="SNP323" s="1"/>
      <c r="SNQ323" s="1"/>
      <c r="SNR323" s="1"/>
      <c r="SNS323" s="1"/>
      <c r="SNT323" s="1"/>
      <c r="SNU323" s="1"/>
      <c r="SNV323" s="1"/>
      <c r="SNW323" s="1"/>
      <c r="SNX323" s="1"/>
      <c r="SNY323" s="1"/>
      <c r="SNZ323" s="1"/>
      <c r="SOA323" s="1"/>
      <c r="SOB323" s="1"/>
      <c r="SOC323" s="1"/>
      <c r="SOD323" s="1"/>
      <c r="SOE323" s="1"/>
      <c r="SOF323" s="1"/>
      <c r="SOG323" s="1"/>
      <c r="SOH323" s="1"/>
      <c r="SOI323" s="1"/>
      <c r="SOJ323" s="1"/>
      <c r="SOK323" s="1"/>
      <c r="SOL323" s="1"/>
      <c r="SOM323" s="1"/>
      <c r="SON323" s="1"/>
      <c r="SOO323" s="1"/>
      <c r="SOP323" s="1"/>
      <c r="SOQ323" s="1"/>
      <c r="SOR323" s="1"/>
      <c r="SOS323" s="1"/>
      <c r="SOT323" s="1"/>
      <c r="SOU323" s="1"/>
      <c r="SOV323" s="1"/>
      <c r="SOW323" s="1"/>
      <c r="SOX323" s="1"/>
      <c r="SOY323" s="1"/>
      <c r="SOZ323" s="1"/>
      <c r="SPA323" s="1"/>
      <c r="SPB323" s="1"/>
      <c r="SPC323" s="1"/>
      <c r="SPD323" s="1"/>
      <c r="SPE323" s="1"/>
      <c r="SPF323" s="1"/>
      <c r="SPG323" s="1"/>
      <c r="SPH323" s="1"/>
      <c r="SPI323" s="1"/>
      <c r="SPJ323" s="1"/>
      <c r="SPK323" s="1"/>
      <c r="SPL323" s="1"/>
      <c r="SPM323" s="1"/>
      <c r="SPN323" s="1"/>
      <c r="SPO323" s="1"/>
      <c r="SPP323" s="1"/>
      <c r="SPQ323" s="1"/>
      <c r="SPR323" s="1"/>
      <c r="SPS323" s="1"/>
      <c r="SPT323" s="1"/>
      <c r="SPU323" s="1"/>
      <c r="SPV323" s="1"/>
      <c r="SPW323" s="1"/>
      <c r="SPX323" s="1"/>
      <c r="SPY323" s="1"/>
      <c r="SPZ323" s="1"/>
      <c r="SQA323" s="1"/>
      <c r="SQB323" s="1"/>
      <c r="SQC323" s="1"/>
      <c r="SQD323" s="1"/>
      <c r="SQE323" s="1"/>
      <c r="SQF323" s="1"/>
      <c r="SQG323" s="1"/>
      <c r="SQH323" s="1"/>
      <c r="SQI323" s="1"/>
      <c r="SQJ323" s="1"/>
      <c r="SQK323" s="1"/>
      <c r="SQL323" s="1"/>
      <c r="SQM323" s="1"/>
      <c r="SQN323" s="1"/>
      <c r="SQO323" s="1"/>
      <c r="SQP323" s="1"/>
      <c r="SQQ323" s="1"/>
      <c r="SQR323" s="1"/>
      <c r="SQS323" s="1"/>
      <c r="SQT323" s="1"/>
      <c r="SQU323" s="1"/>
      <c r="SQV323" s="1"/>
      <c r="SQW323" s="1"/>
      <c r="SQX323" s="1"/>
      <c r="SQY323" s="1"/>
      <c r="SQZ323" s="1"/>
      <c r="SRA323" s="1"/>
      <c r="SRB323" s="1"/>
      <c r="SRC323" s="1"/>
      <c r="SRD323" s="1"/>
      <c r="SRE323" s="1"/>
      <c r="SRF323" s="1"/>
      <c r="SRG323" s="1"/>
      <c r="SRH323" s="1"/>
      <c r="SRI323" s="1"/>
      <c r="SRJ323" s="1"/>
      <c r="SRK323" s="1"/>
      <c r="SRL323" s="1"/>
      <c r="SRM323" s="1"/>
      <c r="SRN323" s="1"/>
      <c r="SRO323" s="1"/>
      <c r="SRP323" s="1"/>
      <c r="SRQ323" s="1"/>
      <c r="SRR323" s="1"/>
      <c r="SRS323" s="1"/>
      <c r="SRT323" s="1"/>
      <c r="SRU323" s="1"/>
      <c r="SRV323" s="1"/>
      <c r="SRW323" s="1"/>
      <c r="SRX323" s="1"/>
      <c r="SRY323" s="1"/>
      <c r="SRZ323" s="1"/>
      <c r="SSA323" s="1"/>
      <c r="SSB323" s="1"/>
      <c r="SSC323" s="1"/>
      <c r="SSD323" s="1"/>
      <c r="SSE323" s="1"/>
      <c r="SSF323" s="1"/>
      <c r="SSG323" s="1"/>
      <c r="SSH323" s="1"/>
      <c r="SSI323" s="1"/>
      <c r="SSJ323" s="1"/>
      <c r="SSK323" s="1"/>
      <c r="SSL323" s="1"/>
      <c r="SSM323" s="1"/>
      <c r="SSN323" s="1"/>
      <c r="SSO323" s="1"/>
      <c r="SSP323" s="1"/>
      <c r="SSQ323" s="1"/>
      <c r="SSR323" s="1"/>
      <c r="SSS323" s="1"/>
      <c r="SST323" s="1"/>
      <c r="SSU323" s="1"/>
      <c r="SSV323" s="1"/>
      <c r="SSW323" s="1"/>
      <c r="SSX323" s="1"/>
      <c r="SSY323" s="1"/>
      <c r="SSZ323" s="1"/>
      <c r="STA323" s="1"/>
      <c r="STB323" s="1"/>
      <c r="STC323" s="1"/>
      <c r="STD323" s="1"/>
      <c r="STE323" s="1"/>
      <c r="STF323" s="1"/>
      <c r="STG323" s="1"/>
      <c r="STH323" s="1"/>
      <c r="STI323" s="1"/>
      <c r="STJ323" s="1"/>
      <c r="STK323" s="1"/>
      <c r="STL323" s="1"/>
      <c r="STM323" s="1"/>
      <c r="STN323" s="1"/>
      <c r="STO323" s="1"/>
      <c r="STP323" s="1"/>
      <c r="STQ323" s="1"/>
      <c r="STR323" s="1"/>
      <c r="STS323" s="1"/>
      <c r="STT323" s="1"/>
      <c r="STU323" s="1"/>
      <c r="STV323" s="1"/>
      <c r="STW323" s="1"/>
      <c r="STX323" s="1"/>
      <c r="STY323" s="1"/>
      <c r="STZ323" s="1"/>
      <c r="SUA323" s="1"/>
      <c r="SUB323" s="1"/>
      <c r="SUC323" s="1"/>
      <c r="SUD323" s="1"/>
      <c r="SUE323" s="1"/>
      <c r="SUF323" s="1"/>
      <c r="SUG323" s="1"/>
      <c r="SUH323" s="1"/>
      <c r="SUI323" s="1"/>
      <c r="SUJ323" s="1"/>
      <c r="SUK323" s="1"/>
      <c r="SUL323" s="1"/>
      <c r="SUM323" s="1"/>
      <c r="SUN323" s="1"/>
      <c r="SUO323" s="1"/>
      <c r="SUP323" s="1"/>
      <c r="SUQ323" s="1"/>
      <c r="SUR323" s="1"/>
      <c r="SUS323" s="1"/>
      <c r="SUT323" s="1"/>
      <c r="SUU323" s="1"/>
      <c r="SUV323" s="1"/>
      <c r="SUW323" s="1"/>
      <c r="SUX323" s="1"/>
      <c r="SUY323" s="1"/>
      <c r="SUZ323" s="1"/>
      <c r="SVA323" s="1"/>
      <c r="SVB323" s="1"/>
      <c r="SVC323" s="1"/>
      <c r="SVD323" s="1"/>
      <c r="SVE323" s="1"/>
      <c r="SVF323" s="1"/>
      <c r="SVG323" s="1"/>
      <c r="SVH323" s="1"/>
      <c r="SVI323" s="1"/>
      <c r="SVJ323" s="1"/>
      <c r="SVK323" s="1"/>
      <c r="SVL323" s="1"/>
      <c r="SVM323" s="1"/>
      <c r="SVN323" s="1"/>
      <c r="SVO323" s="1"/>
      <c r="SVP323" s="1"/>
      <c r="SVQ323" s="1"/>
      <c r="SVR323" s="1"/>
      <c r="SVS323" s="1"/>
      <c r="SVT323" s="1"/>
      <c r="SVU323" s="1"/>
      <c r="SVV323" s="1"/>
      <c r="SVW323" s="1"/>
      <c r="SVX323" s="1"/>
      <c r="SVY323" s="1"/>
      <c r="SVZ323" s="1"/>
      <c r="SWA323" s="1"/>
      <c r="SWB323" s="1"/>
      <c r="SWC323" s="1"/>
      <c r="SWD323" s="1"/>
      <c r="SWE323" s="1"/>
      <c r="SWF323" s="1"/>
      <c r="SWG323" s="1"/>
      <c r="SWH323" s="1"/>
      <c r="SWI323" s="1"/>
      <c r="SWJ323" s="1"/>
      <c r="SWK323" s="1"/>
      <c r="SWL323" s="1"/>
      <c r="SWM323" s="1"/>
      <c r="SWN323" s="1"/>
      <c r="SWO323" s="1"/>
      <c r="SWP323" s="1"/>
      <c r="SWQ323" s="1"/>
      <c r="SWR323" s="1"/>
      <c r="SWS323" s="1"/>
      <c r="SWT323" s="1"/>
      <c r="SWU323" s="1"/>
      <c r="SWV323" s="1"/>
      <c r="SWW323" s="1"/>
      <c r="SWX323" s="1"/>
      <c r="SWY323" s="1"/>
      <c r="SWZ323" s="1"/>
      <c r="SXA323" s="1"/>
      <c r="SXB323" s="1"/>
      <c r="SXC323" s="1"/>
      <c r="SXD323" s="1"/>
      <c r="SXE323" s="1"/>
      <c r="SXF323" s="1"/>
      <c r="SXG323" s="1"/>
      <c r="SXH323" s="1"/>
      <c r="SXI323" s="1"/>
      <c r="SXJ323" s="1"/>
      <c r="SXK323" s="1"/>
      <c r="SXL323" s="1"/>
      <c r="SXM323" s="1"/>
      <c r="SXN323" s="1"/>
      <c r="SXO323" s="1"/>
      <c r="SXP323" s="1"/>
      <c r="SXQ323" s="1"/>
      <c r="SXR323" s="1"/>
      <c r="SXS323" s="1"/>
      <c r="SXT323" s="1"/>
      <c r="SXU323" s="1"/>
      <c r="SXV323" s="1"/>
      <c r="SXW323" s="1"/>
      <c r="SXX323" s="1"/>
      <c r="SXY323" s="1"/>
      <c r="SXZ323" s="1"/>
      <c r="SYA323" s="1"/>
      <c r="SYB323" s="1"/>
      <c r="SYC323" s="1"/>
      <c r="SYD323" s="1"/>
      <c r="SYE323" s="1"/>
      <c r="SYF323" s="1"/>
      <c r="SYG323" s="1"/>
      <c r="SYH323" s="1"/>
      <c r="SYI323" s="1"/>
      <c r="SYJ323" s="1"/>
      <c r="SYK323" s="1"/>
      <c r="SYL323" s="1"/>
      <c r="SYM323" s="1"/>
      <c r="SYN323" s="1"/>
      <c r="SYO323" s="1"/>
      <c r="SYP323" s="1"/>
      <c r="SYQ323" s="1"/>
      <c r="SYR323" s="1"/>
      <c r="SYS323" s="1"/>
      <c r="SYT323" s="1"/>
      <c r="SYU323" s="1"/>
      <c r="SYV323" s="1"/>
      <c r="SYW323" s="1"/>
      <c r="SYX323" s="1"/>
      <c r="SYY323" s="1"/>
      <c r="SYZ323" s="1"/>
      <c r="SZA323" s="1"/>
      <c r="SZB323" s="1"/>
      <c r="SZC323" s="1"/>
      <c r="SZD323" s="1"/>
      <c r="SZE323" s="1"/>
      <c r="SZF323" s="1"/>
      <c r="SZG323" s="1"/>
      <c r="SZH323" s="1"/>
      <c r="SZI323" s="1"/>
      <c r="SZJ323" s="1"/>
      <c r="SZK323" s="1"/>
      <c r="SZL323" s="1"/>
      <c r="SZM323" s="1"/>
      <c r="SZN323" s="1"/>
      <c r="SZO323" s="1"/>
      <c r="SZP323" s="1"/>
      <c r="SZQ323" s="1"/>
      <c r="SZR323" s="1"/>
      <c r="SZS323" s="1"/>
      <c r="SZT323" s="1"/>
      <c r="SZU323" s="1"/>
      <c r="SZV323" s="1"/>
      <c r="SZW323" s="1"/>
      <c r="SZX323" s="1"/>
      <c r="SZY323" s="1"/>
      <c r="SZZ323" s="1"/>
      <c r="TAA323" s="1"/>
      <c r="TAB323" s="1"/>
      <c r="TAC323" s="1"/>
      <c r="TAD323" s="1"/>
      <c r="TAE323" s="1"/>
      <c r="TAF323" s="1"/>
      <c r="TAG323" s="1"/>
      <c r="TAH323" s="1"/>
      <c r="TAI323" s="1"/>
      <c r="TAJ323" s="1"/>
      <c r="TAK323" s="1"/>
      <c r="TAL323" s="1"/>
      <c r="TAM323" s="1"/>
      <c r="TAN323" s="1"/>
      <c r="TAO323" s="1"/>
      <c r="TAP323" s="1"/>
      <c r="TAQ323" s="1"/>
      <c r="TAR323" s="1"/>
      <c r="TAS323" s="1"/>
      <c r="TAT323" s="1"/>
      <c r="TAU323" s="1"/>
      <c r="TAV323" s="1"/>
      <c r="TAW323" s="1"/>
      <c r="TAX323" s="1"/>
      <c r="TAY323" s="1"/>
      <c r="TAZ323" s="1"/>
      <c r="TBA323" s="1"/>
      <c r="TBB323" s="1"/>
      <c r="TBC323" s="1"/>
      <c r="TBD323" s="1"/>
      <c r="TBE323" s="1"/>
      <c r="TBF323" s="1"/>
      <c r="TBG323" s="1"/>
      <c r="TBH323" s="1"/>
      <c r="TBI323" s="1"/>
      <c r="TBJ323" s="1"/>
      <c r="TBK323" s="1"/>
      <c r="TBL323" s="1"/>
      <c r="TBM323" s="1"/>
      <c r="TBN323" s="1"/>
      <c r="TBO323" s="1"/>
      <c r="TBP323" s="1"/>
      <c r="TBQ323" s="1"/>
      <c r="TBR323" s="1"/>
      <c r="TBS323" s="1"/>
      <c r="TBT323" s="1"/>
      <c r="TBU323" s="1"/>
      <c r="TBV323" s="1"/>
      <c r="TBW323" s="1"/>
      <c r="TBX323" s="1"/>
      <c r="TBY323" s="1"/>
      <c r="TBZ323" s="1"/>
      <c r="TCA323" s="1"/>
      <c r="TCB323" s="1"/>
      <c r="TCC323" s="1"/>
      <c r="TCD323" s="1"/>
      <c r="TCE323" s="1"/>
      <c r="TCF323" s="1"/>
      <c r="TCG323" s="1"/>
      <c r="TCH323" s="1"/>
      <c r="TCI323" s="1"/>
      <c r="TCJ323" s="1"/>
      <c r="TCK323" s="1"/>
      <c r="TCL323" s="1"/>
      <c r="TCM323" s="1"/>
      <c r="TCN323" s="1"/>
      <c r="TCO323" s="1"/>
      <c r="TCP323" s="1"/>
      <c r="TCQ323" s="1"/>
      <c r="TCR323" s="1"/>
      <c r="TCS323" s="1"/>
      <c r="TCT323" s="1"/>
      <c r="TCU323" s="1"/>
      <c r="TCV323" s="1"/>
      <c r="TCW323" s="1"/>
      <c r="TCX323" s="1"/>
      <c r="TCY323" s="1"/>
      <c r="TCZ323" s="1"/>
      <c r="TDA323" s="1"/>
      <c r="TDB323" s="1"/>
      <c r="TDC323" s="1"/>
      <c r="TDD323" s="1"/>
      <c r="TDE323" s="1"/>
      <c r="TDF323" s="1"/>
      <c r="TDG323" s="1"/>
      <c r="TDH323" s="1"/>
      <c r="TDI323" s="1"/>
      <c r="TDJ323" s="1"/>
      <c r="TDK323" s="1"/>
      <c r="TDL323" s="1"/>
      <c r="TDM323" s="1"/>
      <c r="TDN323" s="1"/>
      <c r="TDO323" s="1"/>
      <c r="TDP323" s="1"/>
      <c r="TDQ323" s="1"/>
      <c r="TDR323" s="1"/>
      <c r="TDS323" s="1"/>
      <c r="TDT323" s="1"/>
      <c r="TDU323" s="1"/>
      <c r="TDV323" s="1"/>
      <c r="TDW323" s="1"/>
      <c r="TDX323" s="1"/>
      <c r="TDY323" s="1"/>
      <c r="TDZ323" s="1"/>
      <c r="TEA323" s="1"/>
      <c r="TEB323" s="1"/>
      <c r="TEC323" s="1"/>
      <c r="TED323" s="1"/>
      <c r="TEE323" s="1"/>
      <c r="TEF323" s="1"/>
      <c r="TEG323" s="1"/>
      <c r="TEH323" s="1"/>
      <c r="TEI323" s="1"/>
      <c r="TEJ323" s="1"/>
      <c r="TEK323" s="1"/>
      <c r="TEL323" s="1"/>
      <c r="TEM323" s="1"/>
      <c r="TEN323" s="1"/>
      <c r="TEO323" s="1"/>
      <c r="TEP323" s="1"/>
      <c r="TEQ323" s="1"/>
      <c r="TER323" s="1"/>
      <c r="TES323" s="1"/>
      <c r="TET323" s="1"/>
      <c r="TEU323" s="1"/>
      <c r="TEV323" s="1"/>
      <c r="TEW323" s="1"/>
      <c r="TEX323" s="1"/>
      <c r="TEY323" s="1"/>
      <c r="TEZ323" s="1"/>
      <c r="TFA323" s="1"/>
      <c r="TFB323" s="1"/>
      <c r="TFC323" s="1"/>
      <c r="TFD323" s="1"/>
      <c r="TFE323" s="1"/>
      <c r="TFF323" s="1"/>
      <c r="TFG323" s="1"/>
      <c r="TFH323" s="1"/>
      <c r="TFI323" s="1"/>
      <c r="TFJ323" s="1"/>
      <c r="TFK323" s="1"/>
      <c r="TFL323" s="1"/>
      <c r="TFM323" s="1"/>
      <c r="TFN323" s="1"/>
      <c r="TFO323" s="1"/>
      <c r="TFP323" s="1"/>
      <c r="TFQ323" s="1"/>
      <c r="TFR323" s="1"/>
      <c r="TFS323" s="1"/>
      <c r="TFT323" s="1"/>
      <c r="TFU323" s="1"/>
      <c r="TFV323" s="1"/>
      <c r="TFW323" s="1"/>
      <c r="TFX323" s="1"/>
      <c r="TFY323" s="1"/>
      <c r="TFZ323" s="1"/>
      <c r="TGA323" s="1"/>
      <c r="TGB323" s="1"/>
      <c r="TGC323" s="1"/>
      <c r="TGD323" s="1"/>
      <c r="TGE323" s="1"/>
      <c r="TGF323" s="1"/>
      <c r="TGG323" s="1"/>
      <c r="TGH323" s="1"/>
      <c r="TGI323" s="1"/>
      <c r="TGJ323" s="1"/>
      <c r="TGK323" s="1"/>
      <c r="TGL323" s="1"/>
      <c r="TGM323" s="1"/>
      <c r="TGN323" s="1"/>
      <c r="TGO323" s="1"/>
      <c r="TGP323" s="1"/>
      <c r="TGQ323" s="1"/>
      <c r="TGR323" s="1"/>
      <c r="TGS323" s="1"/>
      <c r="TGT323" s="1"/>
      <c r="TGU323" s="1"/>
      <c r="TGV323" s="1"/>
      <c r="TGW323" s="1"/>
      <c r="TGX323" s="1"/>
      <c r="TGY323" s="1"/>
      <c r="TGZ323" s="1"/>
      <c r="THA323" s="1"/>
      <c r="THB323" s="1"/>
      <c r="THC323" s="1"/>
      <c r="THD323" s="1"/>
      <c r="THE323" s="1"/>
      <c r="THF323" s="1"/>
      <c r="THG323" s="1"/>
      <c r="THH323" s="1"/>
      <c r="THI323" s="1"/>
      <c r="THJ323" s="1"/>
      <c r="THK323" s="1"/>
      <c r="THL323" s="1"/>
      <c r="THM323" s="1"/>
      <c r="THN323" s="1"/>
      <c r="THO323" s="1"/>
      <c r="THP323" s="1"/>
      <c r="THQ323" s="1"/>
      <c r="THR323" s="1"/>
      <c r="THS323" s="1"/>
      <c r="THT323" s="1"/>
      <c r="THU323" s="1"/>
      <c r="THV323" s="1"/>
      <c r="THW323" s="1"/>
      <c r="THX323" s="1"/>
      <c r="THY323" s="1"/>
      <c r="THZ323" s="1"/>
      <c r="TIA323" s="1"/>
      <c r="TIB323" s="1"/>
      <c r="TIC323" s="1"/>
      <c r="TID323" s="1"/>
      <c r="TIE323" s="1"/>
      <c r="TIF323" s="1"/>
      <c r="TIG323" s="1"/>
      <c r="TIH323" s="1"/>
      <c r="TII323" s="1"/>
      <c r="TIJ323" s="1"/>
      <c r="TIK323" s="1"/>
      <c r="TIL323" s="1"/>
      <c r="TIM323" s="1"/>
      <c r="TIN323" s="1"/>
      <c r="TIO323" s="1"/>
      <c r="TIP323" s="1"/>
      <c r="TIQ323" s="1"/>
      <c r="TIR323" s="1"/>
      <c r="TIS323" s="1"/>
      <c r="TIT323" s="1"/>
      <c r="TIU323" s="1"/>
      <c r="TIV323" s="1"/>
      <c r="TIW323" s="1"/>
      <c r="TIX323" s="1"/>
      <c r="TIY323" s="1"/>
      <c r="TIZ323" s="1"/>
      <c r="TJA323" s="1"/>
      <c r="TJB323" s="1"/>
      <c r="TJC323" s="1"/>
      <c r="TJD323" s="1"/>
      <c r="TJE323" s="1"/>
      <c r="TJF323" s="1"/>
      <c r="TJG323" s="1"/>
      <c r="TJH323" s="1"/>
      <c r="TJI323" s="1"/>
      <c r="TJJ323" s="1"/>
      <c r="TJK323" s="1"/>
      <c r="TJL323" s="1"/>
      <c r="TJM323" s="1"/>
      <c r="TJN323" s="1"/>
      <c r="TJO323" s="1"/>
      <c r="TJP323" s="1"/>
      <c r="TJQ323" s="1"/>
      <c r="TJR323" s="1"/>
      <c r="TJS323" s="1"/>
      <c r="TJT323" s="1"/>
      <c r="TJU323" s="1"/>
      <c r="TJV323" s="1"/>
      <c r="TJW323" s="1"/>
      <c r="TJX323" s="1"/>
      <c r="TJY323" s="1"/>
      <c r="TJZ323" s="1"/>
      <c r="TKA323" s="1"/>
      <c r="TKB323" s="1"/>
      <c r="TKC323" s="1"/>
      <c r="TKD323" s="1"/>
      <c r="TKE323" s="1"/>
      <c r="TKF323" s="1"/>
      <c r="TKG323" s="1"/>
      <c r="TKH323" s="1"/>
      <c r="TKI323" s="1"/>
      <c r="TKJ323" s="1"/>
      <c r="TKK323" s="1"/>
      <c r="TKL323" s="1"/>
      <c r="TKM323" s="1"/>
      <c r="TKN323" s="1"/>
      <c r="TKO323" s="1"/>
      <c r="TKP323" s="1"/>
      <c r="TKQ323" s="1"/>
      <c r="TKR323" s="1"/>
      <c r="TKS323" s="1"/>
      <c r="TKT323" s="1"/>
      <c r="TKU323" s="1"/>
      <c r="TKV323" s="1"/>
      <c r="TKW323" s="1"/>
      <c r="TKX323" s="1"/>
      <c r="TKY323" s="1"/>
      <c r="TKZ323" s="1"/>
      <c r="TLA323" s="1"/>
      <c r="TLB323" s="1"/>
      <c r="TLC323" s="1"/>
      <c r="TLD323" s="1"/>
      <c r="TLE323" s="1"/>
      <c r="TLF323" s="1"/>
      <c r="TLG323" s="1"/>
      <c r="TLH323" s="1"/>
      <c r="TLI323" s="1"/>
      <c r="TLJ323" s="1"/>
      <c r="TLK323" s="1"/>
      <c r="TLL323" s="1"/>
      <c r="TLM323" s="1"/>
      <c r="TLN323" s="1"/>
      <c r="TLO323" s="1"/>
      <c r="TLP323" s="1"/>
      <c r="TLQ323" s="1"/>
      <c r="TLR323" s="1"/>
      <c r="TLS323" s="1"/>
      <c r="TLT323" s="1"/>
      <c r="TLU323" s="1"/>
      <c r="TLV323" s="1"/>
      <c r="TLW323" s="1"/>
      <c r="TLX323" s="1"/>
      <c r="TLY323" s="1"/>
      <c r="TLZ323" s="1"/>
      <c r="TMA323" s="1"/>
      <c r="TMB323" s="1"/>
      <c r="TMC323" s="1"/>
      <c r="TMD323" s="1"/>
      <c r="TME323" s="1"/>
      <c r="TMF323" s="1"/>
      <c r="TMG323" s="1"/>
      <c r="TMH323" s="1"/>
      <c r="TMI323" s="1"/>
      <c r="TMJ323" s="1"/>
      <c r="TMK323" s="1"/>
      <c r="TML323" s="1"/>
      <c r="TMM323" s="1"/>
      <c r="TMN323" s="1"/>
      <c r="TMO323" s="1"/>
      <c r="TMP323" s="1"/>
      <c r="TMQ323" s="1"/>
      <c r="TMR323" s="1"/>
      <c r="TMS323" s="1"/>
      <c r="TMT323" s="1"/>
      <c r="TMU323" s="1"/>
      <c r="TMV323" s="1"/>
      <c r="TMW323" s="1"/>
      <c r="TMX323" s="1"/>
      <c r="TMY323" s="1"/>
      <c r="TMZ323" s="1"/>
      <c r="TNA323" s="1"/>
      <c r="TNB323" s="1"/>
      <c r="TNC323" s="1"/>
      <c r="TND323" s="1"/>
      <c r="TNE323" s="1"/>
      <c r="TNF323" s="1"/>
      <c r="TNG323" s="1"/>
      <c r="TNH323" s="1"/>
      <c r="TNI323" s="1"/>
      <c r="TNJ323" s="1"/>
      <c r="TNK323" s="1"/>
      <c r="TNL323" s="1"/>
      <c r="TNM323" s="1"/>
      <c r="TNN323" s="1"/>
      <c r="TNO323" s="1"/>
      <c r="TNP323" s="1"/>
      <c r="TNQ323" s="1"/>
      <c r="TNR323" s="1"/>
      <c r="TNS323" s="1"/>
      <c r="TNT323" s="1"/>
      <c r="TNU323" s="1"/>
      <c r="TNV323" s="1"/>
      <c r="TNW323" s="1"/>
      <c r="TNX323" s="1"/>
      <c r="TNY323" s="1"/>
      <c r="TNZ323" s="1"/>
      <c r="TOA323" s="1"/>
      <c r="TOB323" s="1"/>
      <c r="TOC323" s="1"/>
      <c r="TOD323" s="1"/>
      <c r="TOE323" s="1"/>
      <c r="TOF323" s="1"/>
      <c r="TOG323" s="1"/>
      <c r="TOH323" s="1"/>
      <c r="TOI323" s="1"/>
      <c r="TOJ323" s="1"/>
      <c r="TOK323" s="1"/>
      <c r="TOL323" s="1"/>
      <c r="TOM323" s="1"/>
      <c r="TON323" s="1"/>
      <c r="TOO323" s="1"/>
      <c r="TOP323" s="1"/>
      <c r="TOQ323" s="1"/>
      <c r="TOR323" s="1"/>
      <c r="TOS323" s="1"/>
      <c r="TOT323" s="1"/>
      <c r="TOU323" s="1"/>
      <c r="TOV323" s="1"/>
      <c r="TOW323" s="1"/>
      <c r="TOX323" s="1"/>
      <c r="TOY323" s="1"/>
      <c r="TOZ323" s="1"/>
      <c r="TPA323" s="1"/>
      <c r="TPB323" s="1"/>
      <c r="TPC323" s="1"/>
      <c r="TPD323" s="1"/>
      <c r="TPE323" s="1"/>
      <c r="TPF323" s="1"/>
      <c r="TPG323" s="1"/>
      <c r="TPH323" s="1"/>
      <c r="TPI323" s="1"/>
      <c r="TPJ323" s="1"/>
      <c r="TPK323" s="1"/>
      <c r="TPL323" s="1"/>
      <c r="TPM323" s="1"/>
      <c r="TPN323" s="1"/>
      <c r="TPO323" s="1"/>
      <c r="TPP323" s="1"/>
      <c r="TPQ323" s="1"/>
      <c r="TPR323" s="1"/>
      <c r="TPS323" s="1"/>
      <c r="TPT323" s="1"/>
      <c r="TPU323" s="1"/>
      <c r="TPV323" s="1"/>
      <c r="TPW323" s="1"/>
      <c r="TPX323" s="1"/>
      <c r="TPY323" s="1"/>
      <c r="TPZ323" s="1"/>
      <c r="TQA323" s="1"/>
      <c r="TQB323" s="1"/>
      <c r="TQC323" s="1"/>
      <c r="TQD323" s="1"/>
      <c r="TQE323" s="1"/>
      <c r="TQF323" s="1"/>
      <c r="TQG323" s="1"/>
      <c r="TQH323" s="1"/>
      <c r="TQI323" s="1"/>
      <c r="TQJ323" s="1"/>
      <c r="TQK323" s="1"/>
      <c r="TQL323" s="1"/>
      <c r="TQM323" s="1"/>
      <c r="TQN323" s="1"/>
      <c r="TQO323" s="1"/>
      <c r="TQP323" s="1"/>
      <c r="TQQ323" s="1"/>
      <c r="TQR323" s="1"/>
      <c r="TQS323" s="1"/>
      <c r="TQT323" s="1"/>
      <c r="TQU323" s="1"/>
      <c r="TQV323" s="1"/>
      <c r="TQW323" s="1"/>
      <c r="TQX323" s="1"/>
      <c r="TQY323" s="1"/>
      <c r="TQZ323" s="1"/>
      <c r="TRA323" s="1"/>
      <c r="TRB323" s="1"/>
      <c r="TRC323" s="1"/>
      <c r="TRD323" s="1"/>
      <c r="TRE323" s="1"/>
      <c r="TRF323" s="1"/>
      <c r="TRG323" s="1"/>
      <c r="TRH323" s="1"/>
      <c r="TRI323" s="1"/>
      <c r="TRJ323" s="1"/>
      <c r="TRK323" s="1"/>
      <c r="TRL323" s="1"/>
      <c r="TRM323" s="1"/>
      <c r="TRN323" s="1"/>
      <c r="TRO323" s="1"/>
      <c r="TRP323" s="1"/>
      <c r="TRQ323" s="1"/>
      <c r="TRR323" s="1"/>
      <c r="TRS323" s="1"/>
      <c r="TRT323" s="1"/>
      <c r="TRU323" s="1"/>
      <c r="TRV323" s="1"/>
      <c r="TRW323" s="1"/>
      <c r="TRX323" s="1"/>
      <c r="TRY323" s="1"/>
      <c r="TRZ323" s="1"/>
      <c r="TSA323" s="1"/>
      <c r="TSB323" s="1"/>
      <c r="TSC323" s="1"/>
      <c r="TSD323" s="1"/>
      <c r="TSE323" s="1"/>
      <c r="TSF323" s="1"/>
      <c r="TSG323" s="1"/>
      <c r="TSH323" s="1"/>
      <c r="TSI323" s="1"/>
      <c r="TSJ323" s="1"/>
      <c r="TSK323" s="1"/>
      <c r="TSL323" s="1"/>
      <c r="TSM323" s="1"/>
      <c r="TSN323" s="1"/>
      <c r="TSO323" s="1"/>
      <c r="TSP323" s="1"/>
      <c r="TSQ323" s="1"/>
      <c r="TSR323" s="1"/>
      <c r="TSS323" s="1"/>
      <c r="TST323" s="1"/>
      <c r="TSU323" s="1"/>
      <c r="TSV323" s="1"/>
      <c r="TSW323" s="1"/>
      <c r="TSX323" s="1"/>
      <c r="TSY323" s="1"/>
      <c r="TSZ323" s="1"/>
      <c r="TTA323" s="1"/>
      <c r="TTB323" s="1"/>
      <c r="TTC323" s="1"/>
      <c r="TTD323" s="1"/>
      <c r="TTE323" s="1"/>
      <c r="TTF323" s="1"/>
      <c r="TTG323" s="1"/>
      <c r="TTH323" s="1"/>
      <c r="TTI323" s="1"/>
      <c r="TTJ323" s="1"/>
      <c r="TTK323" s="1"/>
      <c r="TTL323" s="1"/>
      <c r="TTM323" s="1"/>
      <c r="TTN323" s="1"/>
      <c r="TTO323" s="1"/>
      <c r="TTP323" s="1"/>
      <c r="TTQ323" s="1"/>
      <c r="TTR323" s="1"/>
      <c r="TTS323" s="1"/>
      <c r="TTT323" s="1"/>
      <c r="TTU323" s="1"/>
      <c r="TTV323" s="1"/>
      <c r="TTW323" s="1"/>
      <c r="TTX323" s="1"/>
      <c r="TTY323" s="1"/>
      <c r="TTZ323" s="1"/>
      <c r="TUA323" s="1"/>
      <c r="TUB323" s="1"/>
      <c r="TUC323" s="1"/>
      <c r="TUD323" s="1"/>
      <c r="TUE323" s="1"/>
      <c r="TUF323" s="1"/>
      <c r="TUG323" s="1"/>
      <c r="TUH323" s="1"/>
      <c r="TUI323" s="1"/>
      <c r="TUJ323" s="1"/>
      <c r="TUK323" s="1"/>
      <c r="TUL323" s="1"/>
      <c r="TUM323" s="1"/>
      <c r="TUN323" s="1"/>
      <c r="TUO323" s="1"/>
      <c r="TUP323" s="1"/>
      <c r="TUQ323" s="1"/>
      <c r="TUR323" s="1"/>
      <c r="TUS323" s="1"/>
      <c r="TUT323" s="1"/>
      <c r="TUU323" s="1"/>
      <c r="TUV323" s="1"/>
      <c r="TUW323" s="1"/>
      <c r="TUX323" s="1"/>
      <c r="TUY323" s="1"/>
      <c r="TUZ323" s="1"/>
      <c r="TVA323" s="1"/>
      <c r="TVB323" s="1"/>
      <c r="TVC323" s="1"/>
      <c r="TVD323" s="1"/>
      <c r="TVE323" s="1"/>
      <c r="TVF323" s="1"/>
      <c r="TVG323" s="1"/>
      <c r="TVH323" s="1"/>
      <c r="TVI323" s="1"/>
      <c r="TVJ323" s="1"/>
      <c r="TVK323" s="1"/>
      <c r="TVL323" s="1"/>
      <c r="TVM323" s="1"/>
      <c r="TVN323" s="1"/>
      <c r="TVO323" s="1"/>
      <c r="TVP323" s="1"/>
      <c r="TVQ323" s="1"/>
      <c r="TVR323" s="1"/>
      <c r="TVS323" s="1"/>
      <c r="TVT323" s="1"/>
      <c r="TVU323" s="1"/>
      <c r="TVV323" s="1"/>
      <c r="TVW323" s="1"/>
      <c r="TVX323" s="1"/>
      <c r="TVY323" s="1"/>
      <c r="TVZ323" s="1"/>
      <c r="TWA323" s="1"/>
      <c r="TWB323" s="1"/>
      <c r="TWC323" s="1"/>
      <c r="TWD323" s="1"/>
      <c r="TWE323" s="1"/>
      <c r="TWF323" s="1"/>
      <c r="TWG323" s="1"/>
      <c r="TWH323" s="1"/>
      <c r="TWI323" s="1"/>
      <c r="TWJ323" s="1"/>
      <c r="TWK323" s="1"/>
      <c r="TWL323" s="1"/>
      <c r="TWM323" s="1"/>
      <c r="TWN323" s="1"/>
      <c r="TWO323" s="1"/>
      <c r="TWP323" s="1"/>
      <c r="TWQ323" s="1"/>
      <c r="TWR323" s="1"/>
      <c r="TWS323" s="1"/>
      <c r="TWT323" s="1"/>
      <c r="TWU323" s="1"/>
      <c r="TWV323" s="1"/>
      <c r="TWW323" s="1"/>
      <c r="TWX323" s="1"/>
      <c r="TWY323" s="1"/>
      <c r="TWZ323" s="1"/>
      <c r="TXA323" s="1"/>
      <c r="TXB323" s="1"/>
      <c r="TXC323" s="1"/>
      <c r="TXD323" s="1"/>
      <c r="TXE323" s="1"/>
      <c r="TXF323" s="1"/>
      <c r="TXG323" s="1"/>
      <c r="TXH323" s="1"/>
      <c r="TXI323" s="1"/>
      <c r="TXJ323" s="1"/>
      <c r="TXK323" s="1"/>
      <c r="TXL323" s="1"/>
      <c r="TXM323" s="1"/>
      <c r="TXN323" s="1"/>
      <c r="TXO323" s="1"/>
      <c r="TXP323" s="1"/>
      <c r="TXQ323" s="1"/>
      <c r="TXR323" s="1"/>
      <c r="TXS323" s="1"/>
      <c r="TXT323" s="1"/>
      <c r="TXU323" s="1"/>
      <c r="TXV323" s="1"/>
      <c r="TXW323" s="1"/>
      <c r="TXX323" s="1"/>
      <c r="TXY323" s="1"/>
      <c r="TXZ323" s="1"/>
      <c r="TYA323" s="1"/>
      <c r="TYB323" s="1"/>
      <c r="TYC323" s="1"/>
      <c r="TYD323" s="1"/>
      <c r="TYE323" s="1"/>
      <c r="TYF323" s="1"/>
      <c r="TYG323" s="1"/>
      <c r="TYH323" s="1"/>
      <c r="TYI323" s="1"/>
      <c r="TYJ323" s="1"/>
      <c r="TYK323" s="1"/>
      <c r="TYL323" s="1"/>
      <c r="TYM323" s="1"/>
      <c r="TYN323" s="1"/>
      <c r="TYO323" s="1"/>
      <c r="TYP323" s="1"/>
      <c r="TYQ323" s="1"/>
      <c r="TYR323" s="1"/>
      <c r="TYS323" s="1"/>
      <c r="TYT323" s="1"/>
      <c r="TYU323" s="1"/>
      <c r="TYV323" s="1"/>
      <c r="TYW323" s="1"/>
      <c r="TYX323" s="1"/>
      <c r="TYY323" s="1"/>
      <c r="TYZ323" s="1"/>
      <c r="TZA323" s="1"/>
      <c r="TZB323" s="1"/>
      <c r="TZC323" s="1"/>
      <c r="TZD323" s="1"/>
      <c r="TZE323" s="1"/>
      <c r="TZF323" s="1"/>
      <c r="TZG323" s="1"/>
      <c r="TZH323" s="1"/>
      <c r="TZI323" s="1"/>
      <c r="TZJ323" s="1"/>
      <c r="TZK323" s="1"/>
      <c r="TZL323" s="1"/>
      <c r="TZM323" s="1"/>
      <c r="TZN323" s="1"/>
      <c r="TZO323" s="1"/>
      <c r="TZP323" s="1"/>
      <c r="TZQ323" s="1"/>
      <c r="TZR323" s="1"/>
      <c r="TZS323" s="1"/>
      <c r="TZT323" s="1"/>
      <c r="TZU323" s="1"/>
      <c r="TZV323" s="1"/>
      <c r="TZW323" s="1"/>
      <c r="TZX323" s="1"/>
      <c r="TZY323" s="1"/>
      <c r="TZZ323" s="1"/>
      <c r="UAA323" s="1"/>
      <c r="UAB323" s="1"/>
      <c r="UAC323" s="1"/>
      <c r="UAD323" s="1"/>
      <c r="UAE323" s="1"/>
      <c r="UAF323" s="1"/>
      <c r="UAG323" s="1"/>
      <c r="UAH323" s="1"/>
      <c r="UAI323" s="1"/>
      <c r="UAJ323" s="1"/>
      <c r="UAK323" s="1"/>
      <c r="UAL323" s="1"/>
      <c r="UAM323" s="1"/>
      <c r="UAN323" s="1"/>
      <c r="UAO323" s="1"/>
      <c r="UAP323" s="1"/>
      <c r="UAQ323" s="1"/>
      <c r="UAR323" s="1"/>
      <c r="UAS323" s="1"/>
      <c r="UAT323" s="1"/>
      <c r="UAU323" s="1"/>
      <c r="UAV323" s="1"/>
      <c r="UAW323" s="1"/>
      <c r="UAX323" s="1"/>
      <c r="UAY323" s="1"/>
      <c r="UAZ323" s="1"/>
      <c r="UBA323" s="1"/>
      <c r="UBB323" s="1"/>
      <c r="UBC323" s="1"/>
      <c r="UBD323" s="1"/>
      <c r="UBE323" s="1"/>
      <c r="UBF323" s="1"/>
      <c r="UBG323" s="1"/>
      <c r="UBH323" s="1"/>
      <c r="UBI323" s="1"/>
      <c r="UBJ323" s="1"/>
      <c r="UBK323" s="1"/>
      <c r="UBL323" s="1"/>
      <c r="UBM323" s="1"/>
      <c r="UBN323" s="1"/>
      <c r="UBO323" s="1"/>
      <c r="UBP323" s="1"/>
      <c r="UBQ323" s="1"/>
      <c r="UBR323" s="1"/>
      <c r="UBS323" s="1"/>
      <c r="UBT323" s="1"/>
      <c r="UBU323" s="1"/>
      <c r="UBV323" s="1"/>
      <c r="UBW323" s="1"/>
      <c r="UBX323" s="1"/>
      <c r="UBY323" s="1"/>
      <c r="UBZ323" s="1"/>
      <c r="UCA323" s="1"/>
      <c r="UCB323" s="1"/>
      <c r="UCC323" s="1"/>
      <c r="UCD323" s="1"/>
      <c r="UCE323" s="1"/>
      <c r="UCF323" s="1"/>
      <c r="UCG323" s="1"/>
      <c r="UCH323" s="1"/>
      <c r="UCI323" s="1"/>
      <c r="UCJ323" s="1"/>
      <c r="UCK323" s="1"/>
      <c r="UCL323" s="1"/>
      <c r="UCM323" s="1"/>
      <c r="UCN323" s="1"/>
      <c r="UCO323" s="1"/>
      <c r="UCP323" s="1"/>
      <c r="UCQ323" s="1"/>
      <c r="UCR323" s="1"/>
      <c r="UCS323" s="1"/>
      <c r="UCT323" s="1"/>
      <c r="UCU323" s="1"/>
      <c r="UCV323" s="1"/>
      <c r="UCW323" s="1"/>
      <c r="UCX323" s="1"/>
      <c r="UCY323" s="1"/>
      <c r="UCZ323" s="1"/>
      <c r="UDA323" s="1"/>
      <c r="UDB323" s="1"/>
      <c r="UDC323" s="1"/>
      <c r="UDD323" s="1"/>
      <c r="UDE323" s="1"/>
      <c r="UDF323" s="1"/>
      <c r="UDG323" s="1"/>
      <c r="UDH323" s="1"/>
      <c r="UDI323" s="1"/>
      <c r="UDJ323" s="1"/>
      <c r="UDK323" s="1"/>
      <c r="UDL323" s="1"/>
      <c r="UDM323" s="1"/>
      <c r="UDN323" s="1"/>
      <c r="UDO323" s="1"/>
      <c r="UDP323" s="1"/>
      <c r="UDQ323" s="1"/>
      <c r="UDR323" s="1"/>
      <c r="UDS323" s="1"/>
      <c r="UDT323" s="1"/>
      <c r="UDU323" s="1"/>
      <c r="UDV323" s="1"/>
      <c r="UDW323" s="1"/>
      <c r="UDX323" s="1"/>
      <c r="UDY323" s="1"/>
      <c r="UDZ323" s="1"/>
      <c r="UEA323" s="1"/>
      <c r="UEB323" s="1"/>
      <c r="UEC323" s="1"/>
      <c r="UED323" s="1"/>
      <c r="UEE323" s="1"/>
      <c r="UEF323" s="1"/>
      <c r="UEG323" s="1"/>
      <c r="UEH323" s="1"/>
      <c r="UEI323" s="1"/>
      <c r="UEJ323" s="1"/>
      <c r="UEK323" s="1"/>
      <c r="UEL323" s="1"/>
      <c r="UEM323" s="1"/>
      <c r="UEN323" s="1"/>
      <c r="UEO323" s="1"/>
      <c r="UEP323" s="1"/>
      <c r="UEQ323" s="1"/>
      <c r="UER323" s="1"/>
      <c r="UES323" s="1"/>
      <c r="UET323" s="1"/>
      <c r="UEU323" s="1"/>
      <c r="UEV323" s="1"/>
      <c r="UEW323" s="1"/>
      <c r="UEX323" s="1"/>
      <c r="UEY323" s="1"/>
      <c r="UEZ323" s="1"/>
      <c r="UFA323" s="1"/>
      <c r="UFB323" s="1"/>
      <c r="UFC323" s="1"/>
      <c r="UFD323" s="1"/>
      <c r="UFE323" s="1"/>
      <c r="UFF323" s="1"/>
      <c r="UFG323" s="1"/>
      <c r="UFH323" s="1"/>
      <c r="UFI323" s="1"/>
      <c r="UFJ323" s="1"/>
      <c r="UFK323" s="1"/>
      <c r="UFL323" s="1"/>
      <c r="UFM323" s="1"/>
      <c r="UFN323" s="1"/>
      <c r="UFO323" s="1"/>
      <c r="UFP323" s="1"/>
      <c r="UFQ323" s="1"/>
      <c r="UFR323" s="1"/>
      <c r="UFS323" s="1"/>
      <c r="UFT323" s="1"/>
      <c r="UFU323" s="1"/>
      <c r="UFV323" s="1"/>
      <c r="UFW323" s="1"/>
      <c r="UFX323" s="1"/>
      <c r="UFY323" s="1"/>
      <c r="UFZ323" s="1"/>
      <c r="UGA323" s="1"/>
      <c r="UGB323" s="1"/>
      <c r="UGC323" s="1"/>
      <c r="UGD323" s="1"/>
      <c r="UGE323" s="1"/>
      <c r="UGF323" s="1"/>
      <c r="UGG323" s="1"/>
      <c r="UGH323" s="1"/>
      <c r="UGI323" s="1"/>
      <c r="UGJ323" s="1"/>
      <c r="UGK323" s="1"/>
      <c r="UGL323" s="1"/>
      <c r="UGM323" s="1"/>
      <c r="UGN323" s="1"/>
      <c r="UGO323" s="1"/>
      <c r="UGP323" s="1"/>
      <c r="UGQ323" s="1"/>
      <c r="UGR323" s="1"/>
      <c r="UGS323" s="1"/>
      <c r="UGT323" s="1"/>
      <c r="UGU323" s="1"/>
      <c r="UGV323" s="1"/>
      <c r="UGW323" s="1"/>
      <c r="UGX323" s="1"/>
      <c r="UGY323" s="1"/>
      <c r="UGZ323" s="1"/>
      <c r="UHA323" s="1"/>
      <c r="UHB323" s="1"/>
      <c r="UHC323" s="1"/>
      <c r="UHD323" s="1"/>
      <c r="UHE323" s="1"/>
      <c r="UHF323" s="1"/>
      <c r="UHG323" s="1"/>
      <c r="UHH323" s="1"/>
      <c r="UHI323" s="1"/>
      <c r="UHJ323" s="1"/>
      <c r="UHK323" s="1"/>
      <c r="UHL323" s="1"/>
      <c r="UHM323" s="1"/>
      <c r="UHN323" s="1"/>
      <c r="UHO323" s="1"/>
      <c r="UHP323" s="1"/>
      <c r="UHQ323" s="1"/>
      <c r="UHR323" s="1"/>
      <c r="UHS323" s="1"/>
      <c r="UHT323" s="1"/>
      <c r="UHU323" s="1"/>
      <c r="UHV323" s="1"/>
      <c r="UHW323" s="1"/>
      <c r="UHX323" s="1"/>
      <c r="UHY323" s="1"/>
      <c r="UHZ323" s="1"/>
      <c r="UIA323" s="1"/>
      <c r="UIB323" s="1"/>
      <c r="UIC323" s="1"/>
      <c r="UID323" s="1"/>
      <c r="UIE323" s="1"/>
      <c r="UIF323" s="1"/>
      <c r="UIG323" s="1"/>
      <c r="UIH323" s="1"/>
      <c r="UII323" s="1"/>
      <c r="UIJ323" s="1"/>
      <c r="UIK323" s="1"/>
      <c r="UIL323" s="1"/>
      <c r="UIM323" s="1"/>
      <c r="UIN323" s="1"/>
      <c r="UIO323" s="1"/>
      <c r="UIP323" s="1"/>
      <c r="UIQ323" s="1"/>
      <c r="UIR323" s="1"/>
      <c r="UIS323" s="1"/>
      <c r="UIT323" s="1"/>
      <c r="UIU323" s="1"/>
      <c r="UIV323" s="1"/>
      <c r="UIW323" s="1"/>
      <c r="UIX323" s="1"/>
      <c r="UIY323" s="1"/>
      <c r="UIZ323" s="1"/>
      <c r="UJA323" s="1"/>
      <c r="UJB323" s="1"/>
      <c r="UJC323" s="1"/>
      <c r="UJD323" s="1"/>
      <c r="UJE323" s="1"/>
      <c r="UJF323" s="1"/>
      <c r="UJG323" s="1"/>
      <c r="UJH323" s="1"/>
      <c r="UJI323" s="1"/>
      <c r="UJJ323" s="1"/>
      <c r="UJK323" s="1"/>
      <c r="UJL323" s="1"/>
      <c r="UJM323" s="1"/>
      <c r="UJN323" s="1"/>
      <c r="UJO323" s="1"/>
      <c r="UJP323" s="1"/>
      <c r="UJQ323" s="1"/>
      <c r="UJR323" s="1"/>
      <c r="UJS323" s="1"/>
      <c r="UJT323" s="1"/>
      <c r="UJU323" s="1"/>
      <c r="UJV323" s="1"/>
      <c r="UJW323" s="1"/>
      <c r="UJX323" s="1"/>
      <c r="UJY323" s="1"/>
      <c r="UJZ323" s="1"/>
      <c r="UKA323" s="1"/>
      <c r="UKB323" s="1"/>
      <c r="UKC323" s="1"/>
      <c r="UKD323" s="1"/>
      <c r="UKE323" s="1"/>
      <c r="UKF323" s="1"/>
      <c r="UKG323" s="1"/>
      <c r="UKH323" s="1"/>
      <c r="UKI323" s="1"/>
      <c r="UKJ323" s="1"/>
      <c r="UKK323" s="1"/>
      <c r="UKL323" s="1"/>
      <c r="UKM323" s="1"/>
      <c r="UKN323" s="1"/>
      <c r="UKO323" s="1"/>
      <c r="UKP323" s="1"/>
      <c r="UKQ323" s="1"/>
      <c r="UKR323" s="1"/>
      <c r="UKS323" s="1"/>
      <c r="UKT323" s="1"/>
      <c r="UKU323" s="1"/>
      <c r="UKV323" s="1"/>
      <c r="UKW323" s="1"/>
      <c r="UKX323" s="1"/>
      <c r="UKY323" s="1"/>
      <c r="UKZ323" s="1"/>
      <c r="ULA323" s="1"/>
      <c r="ULB323" s="1"/>
      <c r="ULC323" s="1"/>
      <c r="ULD323" s="1"/>
      <c r="ULE323" s="1"/>
      <c r="ULF323" s="1"/>
      <c r="ULG323" s="1"/>
      <c r="ULH323" s="1"/>
      <c r="ULI323" s="1"/>
      <c r="ULJ323" s="1"/>
      <c r="ULK323" s="1"/>
      <c r="ULL323" s="1"/>
      <c r="ULM323" s="1"/>
      <c r="ULN323" s="1"/>
      <c r="ULO323" s="1"/>
      <c r="ULP323" s="1"/>
      <c r="ULQ323" s="1"/>
      <c r="ULR323" s="1"/>
      <c r="ULS323" s="1"/>
      <c r="ULT323" s="1"/>
      <c r="ULU323" s="1"/>
      <c r="ULV323" s="1"/>
      <c r="ULW323" s="1"/>
      <c r="ULX323" s="1"/>
      <c r="ULY323" s="1"/>
      <c r="ULZ323" s="1"/>
      <c r="UMA323" s="1"/>
      <c r="UMB323" s="1"/>
      <c r="UMC323" s="1"/>
      <c r="UMD323" s="1"/>
      <c r="UME323" s="1"/>
      <c r="UMF323" s="1"/>
      <c r="UMG323" s="1"/>
      <c r="UMH323" s="1"/>
      <c r="UMI323" s="1"/>
      <c r="UMJ323" s="1"/>
      <c r="UMK323" s="1"/>
      <c r="UML323" s="1"/>
      <c r="UMM323" s="1"/>
      <c r="UMN323" s="1"/>
      <c r="UMO323" s="1"/>
      <c r="UMP323" s="1"/>
      <c r="UMQ323" s="1"/>
      <c r="UMR323" s="1"/>
      <c r="UMS323" s="1"/>
      <c r="UMT323" s="1"/>
      <c r="UMU323" s="1"/>
      <c r="UMV323" s="1"/>
      <c r="UMW323" s="1"/>
      <c r="UMX323" s="1"/>
      <c r="UMY323" s="1"/>
      <c r="UMZ323" s="1"/>
      <c r="UNA323" s="1"/>
      <c r="UNB323" s="1"/>
      <c r="UNC323" s="1"/>
      <c r="UND323" s="1"/>
      <c r="UNE323" s="1"/>
      <c r="UNF323" s="1"/>
      <c r="UNG323" s="1"/>
      <c r="UNH323" s="1"/>
      <c r="UNI323" s="1"/>
      <c r="UNJ323" s="1"/>
      <c r="UNK323" s="1"/>
      <c r="UNL323" s="1"/>
      <c r="UNM323" s="1"/>
      <c r="UNN323" s="1"/>
      <c r="UNO323" s="1"/>
      <c r="UNP323" s="1"/>
      <c r="UNQ323" s="1"/>
      <c r="UNR323" s="1"/>
      <c r="UNS323" s="1"/>
      <c r="UNT323" s="1"/>
      <c r="UNU323" s="1"/>
      <c r="UNV323" s="1"/>
      <c r="UNW323" s="1"/>
      <c r="UNX323" s="1"/>
      <c r="UNY323" s="1"/>
      <c r="UNZ323" s="1"/>
      <c r="UOA323" s="1"/>
      <c r="UOB323" s="1"/>
      <c r="UOC323" s="1"/>
      <c r="UOD323" s="1"/>
      <c r="UOE323" s="1"/>
      <c r="UOF323" s="1"/>
      <c r="UOG323" s="1"/>
      <c r="UOH323" s="1"/>
      <c r="UOI323" s="1"/>
      <c r="UOJ323" s="1"/>
      <c r="UOK323" s="1"/>
      <c r="UOL323" s="1"/>
      <c r="UOM323" s="1"/>
      <c r="UON323" s="1"/>
      <c r="UOO323" s="1"/>
      <c r="UOP323" s="1"/>
      <c r="UOQ323" s="1"/>
      <c r="UOR323" s="1"/>
      <c r="UOS323" s="1"/>
      <c r="UOT323" s="1"/>
      <c r="UOU323" s="1"/>
      <c r="UOV323" s="1"/>
      <c r="UOW323" s="1"/>
      <c r="UOX323" s="1"/>
      <c r="UOY323" s="1"/>
      <c r="UOZ323" s="1"/>
      <c r="UPA323" s="1"/>
      <c r="UPB323" s="1"/>
      <c r="UPC323" s="1"/>
      <c r="UPD323" s="1"/>
      <c r="UPE323" s="1"/>
      <c r="UPF323" s="1"/>
      <c r="UPG323" s="1"/>
      <c r="UPH323" s="1"/>
      <c r="UPI323" s="1"/>
      <c r="UPJ323" s="1"/>
      <c r="UPK323" s="1"/>
      <c r="UPL323" s="1"/>
      <c r="UPM323" s="1"/>
      <c r="UPN323" s="1"/>
      <c r="UPO323" s="1"/>
      <c r="UPP323" s="1"/>
      <c r="UPQ323" s="1"/>
      <c r="UPR323" s="1"/>
      <c r="UPS323" s="1"/>
      <c r="UPT323" s="1"/>
      <c r="UPU323" s="1"/>
      <c r="UPV323" s="1"/>
      <c r="UPW323" s="1"/>
      <c r="UPX323" s="1"/>
      <c r="UPY323" s="1"/>
      <c r="UPZ323" s="1"/>
      <c r="UQA323" s="1"/>
      <c r="UQB323" s="1"/>
      <c r="UQC323" s="1"/>
      <c r="UQD323" s="1"/>
      <c r="UQE323" s="1"/>
      <c r="UQF323" s="1"/>
      <c r="UQG323" s="1"/>
      <c r="UQH323" s="1"/>
      <c r="UQI323" s="1"/>
      <c r="UQJ323" s="1"/>
      <c r="UQK323" s="1"/>
      <c r="UQL323" s="1"/>
      <c r="UQM323" s="1"/>
      <c r="UQN323" s="1"/>
      <c r="UQO323" s="1"/>
      <c r="UQP323" s="1"/>
      <c r="UQQ323" s="1"/>
      <c r="UQR323" s="1"/>
      <c r="UQS323" s="1"/>
      <c r="UQT323" s="1"/>
      <c r="UQU323" s="1"/>
      <c r="UQV323" s="1"/>
      <c r="UQW323" s="1"/>
      <c r="UQX323" s="1"/>
      <c r="UQY323" s="1"/>
      <c r="UQZ323" s="1"/>
      <c r="URA323" s="1"/>
      <c r="URB323" s="1"/>
      <c r="URC323" s="1"/>
      <c r="URD323" s="1"/>
      <c r="URE323" s="1"/>
      <c r="URF323" s="1"/>
      <c r="URG323" s="1"/>
      <c r="URH323" s="1"/>
      <c r="URI323" s="1"/>
      <c r="URJ323" s="1"/>
      <c r="URK323" s="1"/>
      <c r="URL323" s="1"/>
      <c r="URM323" s="1"/>
      <c r="URN323" s="1"/>
      <c r="URO323" s="1"/>
      <c r="URP323" s="1"/>
      <c r="URQ323" s="1"/>
      <c r="URR323" s="1"/>
      <c r="URS323" s="1"/>
      <c r="URT323" s="1"/>
      <c r="URU323" s="1"/>
      <c r="URV323" s="1"/>
      <c r="URW323" s="1"/>
      <c r="URX323" s="1"/>
      <c r="URY323" s="1"/>
      <c r="URZ323" s="1"/>
      <c r="USA323" s="1"/>
      <c r="USB323" s="1"/>
      <c r="USC323" s="1"/>
      <c r="USD323" s="1"/>
      <c r="USE323" s="1"/>
      <c r="USF323" s="1"/>
      <c r="USG323" s="1"/>
      <c r="USH323" s="1"/>
      <c r="USI323" s="1"/>
      <c r="USJ323" s="1"/>
      <c r="USK323" s="1"/>
      <c r="USL323" s="1"/>
      <c r="USM323" s="1"/>
      <c r="USN323" s="1"/>
      <c r="USO323" s="1"/>
      <c r="USP323" s="1"/>
      <c r="USQ323" s="1"/>
      <c r="USR323" s="1"/>
      <c r="USS323" s="1"/>
      <c r="UST323" s="1"/>
      <c r="USU323" s="1"/>
      <c r="USV323" s="1"/>
      <c r="USW323" s="1"/>
      <c r="USX323" s="1"/>
      <c r="USY323" s="1"/>
      <c r="USZ323" s="1"/>
      <c r="UTA323" s="1"/>
      <c r="UTB323" s="1"/>
      <c r="UTC323" s="1"/>
      <c r="UTD323" s="1"/>
      <c r="UTE323" s="1"/>
      <c r="UTF323" s="1"/>
      <c r="UTG323" s="1"/>
      <c r="UTH323" s="1"/>
      <c r="UTI323" s="1"/>
      <c r="UTJ323" s="1"/>
      <c r="UTK323" s="1"/>
      <c r="UTL323" s="1"/>
      <c r="UTM323" s="1"/>
      <c r="UTN323" s="1"/>
      <c r="UTO323" s="1"/>
      <c r="UTP323" s="1"/>
      <c r="UTQ323" s="1"/>
      <c r="UTR323" s="1"/>
      <c r="UTS323" s="1"/>
      <c r="UTT323" s="1"/>
      <c r="UTU323" s="1"/>
      <c r="UTV323" s="1"/>
      <c r="UTW323" s="1"/>
      <c r="UTX323" s="1"/>
      <c r="UTY323" s="1"/>
      <c r="UTZ323" s="1"/>
      <c r="UUA323" s="1"/>
      <c r="UUB323" s="1"/>
      <c r="UUC323" s="1"/>
      <c r="UUD323" s="1"/>
      <c r="UUE323" s="1"/>
      <c r="UUF323" s="1"/>
      <c r="UUG323" s="1"/>
      <c r="UUH323" s="1"/>
      <c r="UUI323" s="1"/>
      <c r="UUJ323" s="1"/>
      <c r="UUK323" s="1"/>
      <c r="UUL323" s="1"/>
      <c r="UUM323" s="1"/>
      <c r="UUN323" s="1"/>
      <c r="UUO323" s="1"/>
      <c r="UUP323" s="1"/>
      <c r="UUQ323" s="1"/>
      <c r="UUR323" s="1"/>
      <c r="UUS323" s="1"/>
      <c r="UUT323" s="1"/>
      <c r="UUU323" s="1"/>
      <c r="UUV323" s="1"/>
      <c r="UUW323" s="1"/>
      <c r="UUX323" s="1"/>
      <c r="UUY323" s="1"/>
      <c r="UUZ323" s="1"/>
      <c r="UVA323" s="1"/>
      <c r="UVB323" s="1"/>
      <c r="UVC323" s="1"/>
      <c r="UVD323" s="1"/>
      <c r="UVE323" s="1"/>
      <c r="UVF323" s="1"/>
      <c r="UVG323" s="1"/>
      <c r="UVH323" s="1"/>
      <c r="UVI323" s="1"/>
      <c r="UVJ323" s="1"/>
      <c r="UVK323" s="1"/>
      <c r="UVL323" s="1"/>
      <c r="UVM323" s="1"/>
      <c r="UVN323" s="1"/>
      <c r="UVO323" s="1"/>
      <c r="UVP323" s="1"/>
      <c r="UVQ323" s="1"/>
      <c r="UVR323" s="1"/>
      <c r="UVS323" s="1"/>
      <c r="UVT323" s="1"/>
      <c r="UVU323" s="1"/>
      <c r="UVV323" s="1"/>
      <c r="UVW323" s="1"/>
      <c r="UVX323" s="1"/>
      <c r="UVY323" s="1"/>
      <c r="UVZ323" s="1"/>
      <c r="UWA323" s="1"/>
      <c r="UWB323" s="1"/>
      <c r="UWC323" s="1"/>
      <c r="UWD323" s="1"/>
      <c r="UWE323" s="1"/>
      <c r="UWF323" s="1"/>
      <c r="UWG323" s="1"/>
      <c r="UWH323" s="1"/>
      <c r="UWI323" s="1"/>
      <c r="UWJ323" s="1"/>
      <c r="UWK323" s="1"/>
      <c r="UWL323" s="1"/>
      <c r="UWM323" s="1"/>
      <c r="UWN323" s="1"/>
      <c r="UWO323" s="1"/>
      <c r="UWP323" s="1"/>
      <c r="UWQ323" s="1"/>
      <c r="UWR323" s="1"/>
      <c r="UWS323" s="1"/>
      <c r="UWT323" s="1"/>
      <c r="UWU323" s="1"/>
      <c r="UWV323" s="1"/>
      <c r="UWW323" s="1"/>
      <c r="UWX323" s="1"/>
      <c r="UWY323" s="1"/>
      <c r="UWZ323" s="1"/>
      <c r="UXA323" s="1"/>
      <c r="UXB323" s="1"/>
      <c r="UXC323" s="1"/>
      <c r="UXD323" s="1"/>
      <c r="UXE323" s="1"/>
      <c r="UXF323" s="1"/>
      <c r="UXG323" s="1"/>
      <c r="UXH323" s="1"/>
      <c r="UXI323" s="1"/>
      <c r="UXJ323" s="1"/>
      <c r="UXK323" s="1"/>
      <c r="UXL323" s="1"/>
      <c r="UXM323" s="1"/>
      <c r="UXN323" s="1"/>
      <c r="UXO323" s="1"/>
      <c r="UXP323" s="1"/>
      <c r="UXQ323" s="1"/>
      <c r="UXR323" s="1"/>
      <c r="UXS323" s="1"/>
      <c r="UXT323" s="1"/>
      <c r="UXU323" s="1"/>
      <c r="UXV323" s="1"/>
      <c r="UXW323" s="1"/>
      <c r="UXX323" s="1"/>
      <c r="UXY323" s="1"/>
      <c r="UXZ323" s="1"/>
      <c r="UYA323" s="1"/>
      <c r="UYB323" s="1"/>
      <c r="UYC323" s="1"/>
      <c r="UYD323" s="1"/>
      <c r="UYE323" s="1"/>
      <c r="UYF323" s="1"/>
      <c r="UYG323" s="1"/>
      <c r="UYH323" s="1"/>
      <c r="UYI323" s="1"/>
      <c r="UYJ323" s="1"/>
      <c r="UYK323" s="1"/>
      <c r="UYL323" s="1"/>
      <c r="UYM323" s="1"/>
      <c r="UYN323" s="1"/>
      <c r="UYO323" s="1"/>
      <c r="UYP323" s="1"/>
      <c r="UYQ323" s="1"/>
      <c r="UYR323" s="1"/>
      <c r="UYS323" s="1"/>
      <c r="UYT323" s="1"/>
      <c r="UYU323" s="1"/>
      <c r="UYV323" s="1"/>
      <c r="UYW323" s="1"/>
      <c r="UYX323" s="1"/>
      <c r="UYY323" s="1"/>
      <c r="UYZ323" s="1"/>
      <c r="UZA323" s="1"/>
      <c r="UZB323" s="1"/>
      <c r="UZC323" s="1"/>
      <c r="UZD323" s="1"/>
      <c r="UZE323" s="1"/>
      <c r="UZF323" s="1"/>
      <c r="UZG323" s="1"/>
      <c r="UZH323" s="1"/>
      <c r="UZI323" s="1"/>
      <c r="UZJ323" s="1"/>
      <c r="UZK323" s="1"/>
      <c r="UZL323" s="1"/>
      <c r="UZM323" s="1"/>
      <c r="UZN323" s="1"/>
      <c r="UZO323" s="1"/>
      <c r="UZP323" s="1"/>
      <c r="UZQ323" s="1"/>
      <c r="UZR323" s="1"/>
      <c r="UZS323" s="1"/>
      <c r="UZT323" s="1"/>
      <c r="UZU323" s="1"/>
      <c r="UZV323" s="1"/>
      <c r="UZW323" s="1"/>
      <c r="UZX323" s="1"/>
      <c r="UZY323" s="1"/>
      <c r="UZZ323" s="1"/>
      <c r="VAA323" s="1"/>
      <c r="VAB323" s="1"/>
      <c r="VAC323" s="1"/>
      <c r="VAD323" s="1"/>
      <c r="VAE323" s="1"/>
      <c r="VAF323" s="1"/>
      <c r="VAG323" s="1"/>
      <c r="VAH323" s="1"/>
      <c r="VAI323" s="1"/>
      <c r="VAJ323" s="1"/>
      <c r="VAK323" s="1"/>
      <c r="VAL323" s="1"/>
      <c r="VAM323" s="1"/>
      <c r="VAN323" s="1"/>
      <c r="VAO323" s="1"/>
      <c r="VAP323" s="1"/>
      <c r="VAQ323" s="1"/>
      <c r="VAR323" s="1"/>
      <c r="VAS323" s="1"/>
      <c r="VAT323" s="1"/>
      <c r="VAU323" s="1"/>
      <c r="VAV323" s="1"/>
      <c r="VAW323" s="1"/>
      <c r="VAX323" s="1"/>
      <c r="VAY323" s="1"/>
      <c r="VAZ323" s="1"/>
      <c r="VBA323" s="1"/>
      <c r="VBB323" s="1"/>
      <c r="VBC323" s="1"/>
      <c r="VBD323" s="1"/>
      <c r="VBE323" s="1"/>
      <c r="VBF323" s="1"/>
      <c r="VBG323" s="1"/>
      <c r="VBH323" s="1"/>
      <c r="VBI323" s="1"/>
      <c r="VBJ323" s="1"/>
      <c r="VBK323" s="1"/>
      <c r="VBL323" s="1"/>
      <c r="VBM323" s="1"/>
      <c r="VBN323" s="1"/>
      <c r="VBO323" s="1"/>
      <c r="VBP323" s="1"/>
      <c r="VBQ323" s="1"/>
      <c r="VBR323" s="1"/>
      <c r="VBS323" s="1"/>
      <c r="VBT323" s="1"/>
      <c r="VBU323" s="1"/>
      <c r="VBV323" s="1"/>
      <c r="VBW323" s="1"/>
      <c r="VBX323" s="1"/>
      <c r="VBY323" s="1"/>
      <c r="VBZ323" s="1"/>
      <c r="VCA323" s="1"/>
      <c r="VCB323" s="1"/>
      <c r="VCC323" s="1"/>
      <c r="VCD323" s="1"/>
      <c r="VCE323" s="1"/>
      <c r="VCF323" s="1"/>
      <c r="VCG323" s="1"/>
      <c r="VCH323" s="1"/>
      <c r="VCI323" s="1"/>
      <c r="VCJ323" s="1"/>
      <c r="VCK323" s="1"/>
      <c r="VCL323" s="1"/>
      <c r="VCM323" s="1"/>
      <c r="VCN323" s="1"/>
      <c r="VCO323" s="1"/>
      <c r="VCP323" s="1"/>
      <c r="VCQ323" s="1"/>
      <c r="VCR323" s="1"/>
      <c r="VCS323" s="1"/>
      <c r="VCT323" s="1"/>
      <c r="VCU323" s="1"/>
      <c r="VCV323" s="1"/>
      <c r="VCW323" s="1"/>
      <c r="VCX323" s="1"/>
      <c r="VCY323" s="1"/>
      <c r="VCZ323" s="1"/>
      <c r="VDA323" s="1"/>
      <c r="VDB323" s="1"/>
      <c r="VDC323" s="1"/>
      <c r="VDD323" s="1"/>
      <c r="VDE323" s="1"/>
      <c r="VDF323" s="1"/>
      <c r="VDG323" s="1"/>
      <c r="VDH323" s="1"/>
      <c r="VDI323" s="1"/>
      <c r="VDJ323" s="1"/>
      <c r="VDK323" s="1"/>
      <c r="VDL323" s="1"/>
      <c r="VDM323" s="1"/>
      <c r="VDN323" s="1"/>
      <c r="VDO323" s="1"/>
      <c r="VDP323" s="1"/>
      <c r="VDQ323" s="1"/>
      <c r="VDR323" s="1"/>
      <c r="VDS323" s="1"/>
      <c r="VDT323" s="1"/>
      <c r="VDU323" s="1"/>
      <c r="VDV323" s="1"/>
      <c r="VDW323" s="1"/>
      <c r="VDX323" s="1"/>
      <c r="VDY323" s="1"/>
      <c r="VDZ323" s="1"/>
      <c r="VEA323" s="1"/>
      <c r="VEB323" s="1"/>
      <c r="VEC323" s="1"/>
      <c r="VED323" s="1"/>
      <c r="VEE323" s="1"/>
      <c r="VEF323" s="1"/>
      <c r="VEG323" s="1"/>
      <c r="VEH323" s="1"/>
      <c r="VEI323" s="1"/>
      <c r="VEJ323" s="1"/>
      <c r="VEK323" s="1"/>
      <c r="VEL323" s="1"/>
      <c r="VEM323" s="1"/>
      <c r="VEN323" s="1"/>
      <c r="VEO323" s="1"/>
      <c r="VEP323" s="1"/>
      <c r="VEQ323" s="1"/>
      <c r="VER323" s="1"/>
      <c r="VES323" s="1"/>
      <c r="VET323" s="1"/>
      <c r="VEU323" s="1"/>
      <c r="VEV323" s="1"/>
      <c r="VEW323" s="1"/>
      <c r="VEX323" s="1"/>
      <c r="VEY323" s="1"/>
      <c r="VEZ323" s="1"/>
      <c r="VFA323" s="1"/>
      <c r="VFB323" s="1"/>
      <c r="VFC323" s="1"/>
      <c r="VFD323" s="1"/>
      <c r="VFE323" s="1"/>
      <c r="VFF323" s="1"/>
      <c r="VFG323" s="1"/>
      <c r="VFH323" s="1"/>
      <c r="VFI323" s="1"/>
      <c r="VFJ323" s="1"/>
      <c r="VFK323" s="1"/>
      <c r="VFL323" s="1"/>
      <c r="VFM323" s="1"/>
      <c r="VFN323" s="1"/>
      <c r="VFO323" s="1"/>
      <c r="VFP323" s="1"/>
      <c r="VFQ323" s="1"/>
      <c r="VFR323" s="1"/>
      <c r="VFS323" s="1"/>
      <c r="VFT323" s="1"/>
      <c r="VFU323" s="1"/>
      <c r="VFV323" s="1"/>
      <c r="VFW323" s="1"/>
      <c r="VFX323" s="1"/>
      <c r="VFY323" s="1"/>
      <c r="VFZ323" s="1"/>
      <c r="VGA323" s="1"/>
      <c r="VGB323" s="1"/>
      <c r="VGC323" s="1"/>
      <c r="VGD323" s="1"/>
      <c r="VGE323" s="1"/>
      <c r="VGF323" s="1"/>
      <c r="VGG323" s="1"/>
      <c r="VGH323" s="1"/>
      <c r="VGI323" s="1"/>
      <c r="VGJ323" s="1"/>
      <c r="VGK323" s="1"/>
      <c r="VGL323" s="1"/>
      <c r="VGM323" s="1"/>
      <c r="VGN323" s="1"/>
      <c r="VGO323" s="1"/>
      <c r="VGP323" s="1"/>
      <c r="VGQ323" s="1"/>
      <c r="VGR323" s="1"/>
      <c r="VGS323" s="1"/>
      <c r="VGT323" s="1"/>
      <c r="VGU323" s="1"/>
      <c r="VGV323" s="1"/>
      <c r="VGW323" s="1"/>
      <c r="VGX323" s="1"/>
    </row>
    <row r="324" spans="1:15078" s="66" customForma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  <c r="IX324" s="1"/>
      <c r="IY324" s="1"/>
      <c r="IZ324" s="1"/>
      <c r="JA324" s="1"/>
      <c r="JB324" s="1"/>
      <c r="JC324" s="1"/>
      <c r="JD324" s="1"/>
      <c r="JE324" s="1"/>
      <c r="JF324" s="1"/>
      <c r="JG324" s="1"/>
      <c r="JH324" s="1"/>
      <c r="JI324" s="1"/>
      <c r="JJ324" s="1"/>
      <c r="JK324" s="1"/>
      <c r="JL324" s="1"/>
      <c r="JM324" s="1"/>
      <c r="JN324" s="1"/>
      <c r="JO324" s="1"/>
      <c r="JP324" s="1"/>
      <c r="JQ324" s="1"/>
      <c r="JR324" s="1"/>
      <c r="JS324" s="1"/>
      <c r="JT324" s="1"/>
      <c r="JU324" s="1"/>
      <c r="JV324" s="1"/>
      <c r="JW324" s="1"/>
      <c r="JX324" s="1"/>
      <c r="JY324" s="1"/>
      <c r="JZ324" s="1"/>
      <c r="KA324" s="1"/>
      <c r="KB324" s="1"/>
      <c r="KC324" s="1"/>
      <c r="KD324" s="1"/>
      <c r="KE324" s="1"/>
      <c r="KF324" s="1"/>
      <c r="KG324" s="1"/>
      <c r="KH324" s="1"/>
      <c r="KI324" s="1"/>
      <c r="KJ324" s="1"/>
      <c r="KK324" s="1"/>
      <c r="KL324" s="1"/>
      <c r="KM324" s="1"/>
      <c r="KN324" s="1"/>
      <c r="KO324" s="1"/>
      <c r="KP324" s="1"/>
      <c r="KQ324" s="1"/>
      <c r="KR324" s="1"/>
      <c r="KS324" s="1"/>
      <c r="KT324" s="1"/>
      <c r="KU324" s="1"/>
      <c r="KV324" s="1"/>
      <c r="KW324" s="1"/>
      <c r="KX324" s="1"/>
      <c r="KY324" s="1"/>
      <c r="KZ324" s="1"/>
      <c r="LA324" s="1"/>
      <c r="LB324" s="1"/>
      <c r="LC324" s="1"/>
      <c r="LD324" s="1"/>
      <c r="LE324" s="1"/>
      <c r="LF324" s="1"/>
      <c r="LG324" s="1"/>
      <c r="LH324" s="1"/>
      <c r="LI324" s="1"/>
      <c r="LJ324" s="1"/>
      <c r="LK324" s="1"/>
      <c r="LL324" s="1"/>
      <c r="LM324" s="1"/>
      <c r="LN324" s="1"/>
      <c r="LO324" s="1"/>
      <c r="LP324" s="1"/>
      <c r="LQ324" s="1"/>
      <c r="LR324" s="1"/>
      <c r="LS324" s="1"/>
      <c r="LT324" s="1"/>
      <c r="LU324" s="1"/>
      <c r="LV324" s="1"/>
      <c r="LW324" s="1"/>
      <c r="LX324" s="1"/>
      <c r="LY324" s="1"/>
      <c r="LZ324" s="1"/>
      <c r="MA324" s="1"/>
      <c r="MB324" s="1"/>
      <c r="MC324" s="1"/>
      <c r="MD324" s="1"/>
      <c r="ME324" s="1"/>
      <c r="MF324" s="1"/>
      <c r="MG324" s="1"/>
      <c r="MH324" s="1"/>
      <c r="MI324" s="1"/>
      <c r="MJ324" s="1"/>
      <c r="MK324" s="1"/>
      <c r="ML324" s="1"/>
      <c r="MM324" s="1"/>
      <c r="MN324" s="1"/>
      <c r="MO324" s="1"/>
      <c r="MP324" s="1"/>
      <c r="MQ324" s="1"/>
      <c r="MR324" s="1"/>
      <c r="MS324" s="1"/>
      <c r="MT324" s="1"/>
      <c r="MU324" s="1"/>
      <c r="MV324" s="1"/>
      <c r="MW324" s="1"/>
      <c r="MX324" s="1"/>
      <c r="MY324" s="1"/>
      <c r="MZ324" s="1"/>
      <c r="NA324" s="1"/>
      <c r="NB324" s="1"/>
      <c r="NC324" s="1"/>
      <c r="ND324" s="1"/>
      <c r="NE324" s="1"/>
      <c r="NF324" s="1"/>
      <c r="NG324" s="1"/>
      <c r="NH324" s="1"/>
      <c r="NI324" s="1"/>
      <c r="NJ324" s="1"/>
      <c r="NK324" s="1"/>
      <c r="NL324" s="1"/>
      <c r="NM324" s="1"/>
      <c r="NN324" s="1"/>
      <c r="NO324" s="1"/>
      <c r="NP324" s="1"/>
      <c r="NQ324" s="1"/>
      <c r="NR324" s="1"/>
      <c r="NS324" s="1"/>
      <c r="NT324" s="1"/>
      <c r="NU324" s="1"/>
      <c r="NV324" s="1"/>
      <c r="NW324" s="1"/>
      <c r="NX324" s="1"/>
      <c r="NY324" s="1"/>
      <c r="NZ324" s="1"/>
      <c r="OA324" s="1"/>
      <c r="OB324" s="1"/>
      <c r="OC324" s="1"/>
      <c r="OD324" s="1"/>
      <c r="OE324" s="1"/>
      <c r="OF324" s="1"/>
      <c r="OG324" s="1"/>
      <c r="OH324" s="1"/>
      <c r="OI324" s="1"/>
      <c r="OJ324" s="1"/>
      <c r="OK324" s="1"/>
      <c r="OL324" s="1"/>
      <c r="OM324" s="1"/>
      <c r="ON324" s="1"/>
      <c r="OO324" s="1"/>
      <c r="OP324" s="1"/>
      <c r="OQ324" s="1"/>
      <c r="OR324" s="1"/>
      <c r="OS324" s="1"/>
      <c r="OT324" s="1"/>
      <c r="OU324" s="1"/>
      <c r="OV324" s="1"/>
      <c r="OW324" s="1"/>
      <c r="OX324" s="1"/>
      <c r="OY324" s="1"/>
      <c r="OZ324" s="1"/>
      <c r="PA324" s="1"/>
      <c r="PB324" s="1"/>
      <c r="PC324" s="1"/>
      <c r="PD324" s="1"/>
      <c r="PE324" s="1"/>
      <c r="PF324" s="1"/>
      <c r="PG324" s="1"/>
      <c r="PH324" s="1"/>
      <c r="PI324" s="1"/>
      <c r="PJ324" s="1"/>
      <c r="PK324" s="1"/>
      <c r="PL324" s="1"/>
      <c r="PM324" s="1"/>
      <c r="PN324" s="1"/>
      <c r="PO324" s="1"/>
      <c r="PP324" s="1"/>
      <c r="PQ324" s="1"/>
      <c r="PR324" s="1"/>
      <c r="PS324" s="1"/>
      <c r="PT324" s="1"/>
      <c r="PU324" s="1"/>
      <c r="PV324" s="1"/>
      <c r="PW324" s="1"/>
      <c r="PX324" s="1"/>
      <c r="PY324" s="1"/>
      <c r="PZ324" s="1"/>
      <c r="QA324" s="1"/>
      <c r="QB324" s="1"/>
      <c r="QC324" s="1"/>
      <c r="QD324" s="1"/>
      <c r="QE324" s="1"/>
      <c r="QF324" s="1"/>
      <c r="QG324" s="1"/>
      <c r="QH324" s="1"/>
      <c r="QI324" s="1"/>
      <c r="QJ324" s="1"/>
      <c r="QK324" s="1"/>
      <c r="QL324" s="1"/>
      <c r="QM324" s="1"/>
      <c r="QN324" s="1"/>
      <c r="QO324" s="1"/>
      <c r="QP324" s="1"/>
      <c r="QQ324" s="1"/>
      <c r="QR324" s="1"/>
      <c r="QS324" s="1"/>
      <c r="QT324" s="1"/>
      <c r="QU324" s="1"/>
      <c r="QV324" s="1"/>
      <c r="QW324" s="1"/>
      <c r="QX324" s="1"/>
      <c r="QY324" s="1"/>
      <c r="QZ324" s="1"/>
      <c r="RA324" s="1"/>
      <c r="RB324" s="1"/>
      <c r="RC324" s="1"/>
      <c r="RD324" s="1"/>
      <c r="RE324" s="1"/>
      <c r="RF324" s="1"/>
      <c r="RG324" s="1"/>
      <c r="RH324" s="1"/>
      <c r="RI324" s="1"/>
      <c r="RJ324" s="1"/>
      <c r="RK324" s="1"/>
      <c r="RL324" s="1"/>
      <c r="RM324" s="1"/>
      <c r="RN324" s="1"/>
      <c r="RO324" s="1"/>
      <c r="RP324" s="1"/>
      <c r="RQ324" s="1"/>
      <c r="RR324" s="1"/>
      <c r="RS324" s="1"/>
      <c r="RT324" s="1"/>
      <c r="RU324" s="1"/>
      <c r="RV324" s="1"/>
      <c r="RW324" s="1"/>
      <c r="RX324" s="1"/>
      <c r="RY324" s="1"/>
      <c r="RZ324" s="1"/>
      <c r="SA324" s="1"/>
      <c r="SB324" s="1"/>
      <c r="SC324" s="1"/>
      <c r="SD324" s="1"/>
      <c r="SE324" s="1"/>
      <c r="SF324" s="1"/>
      <c r="SG324" s="1"/>
      <c r="SH324" s="1"/>
      <c r="SI324" s="1"/>
      <c r="SJ324" s="1"/>
      <c r="SK324" s="1"/>
      <c r="SL324" s="1"/>
      <c r="SM324" s="1"/>
      <c r="SN324" s="1"/>
      <c r="SO324" s="1"/>
      <c r="SP324" s="1"/>
      <c r="SQ324" s="1"/>
      <c r="SR324" s="1"/>
      <c r="SS324" s="1"/>
      <c r="ST324" s="1"/>
      <c r="SU324" s="1"/>
      <c r="SV324" s="1"/>
      <c r="SW324" s="1"/>
      <c r="SX324" s="1"/>
      <c r="SY324" s="1"/>
      <c r="SZ324" s="1"/>
      <c r="TA324" s="1"/>
      <c r="TB324" s="1"/>
      <c r="TC324" s="1"/>
      <c r="TD324" s="1"/>
      <c r="TE324" s="1"/>
      <c r="TF324" s="1"/>
      <c r="TG324" s="1"/>
      <c r="TH324" s="1"/>
      <c r="TI324" s="1"/>
      <c r="TJ324" s="1"/>
      <c r="TK324" s="1"/>
      <c r="TL324" s="1"/>
      <c r="TM324" s="1"/>
      <c r="TN324" s="1"/>
      <c r="TO324" s="1"/>
      <c r="TP324" s="1"/>
      <c r="TQ324" s="1"/>
      <c r="TR324" s="1"/>
      <c r="TS324" s="1"/>
      <c r="TT324" s="1"/>
      <c r="TU324" s="1"/>
      <c r="TV324" s="1"/>
      <c r="TW324" s="1"/>
      <c r="TX324" s="1"/>
      <c r="TY324" s="1"/>
      <c r="TZ324" s="1"/>
      <c r="UA324" s="1"/>
      <c r="UB324" s="1"/>
      <c r="UC324" s="1"/>
      <c r="UD324" s="1"/>
      <c r="UE324" s="1"/>
      <c r="UF324" s="1"/>
      <c r="UG324" s="1"/>
      <c r="UH324" s="1"/>
      <c r="UI324" s="1"/>
      <c r="UJ324" s="1"/>
      <c r="UK324" s="1"/>
      <c r="UL324" s="1"/>
      <c r="UM324" s="1"/>
      <c r="UN324" s="1"/>
      <c r="UO324" s="1"/>
      <c r="UP324" s="1"/>
      <c r="UQ324" s="1"/>
      <c r="UR324" s="1"/>
      <c r="US324" s="1"/>
      <c r="UT324" s="1"/>
      <c r="UU324" s="1"/>
      <c r="UV324" s="1"/>
      <c r="UW324" s="1"/>
      <c r="UX324" s="1"/>
      <c r="UY324" s="1"/>
      <c r="UZ324" s="1"/>
      <c r="VA324" s="1"/>
      <c r="VB324" s="1"/>
      <c r="VC324" s="1"/>
      <c r="VD324" s="1"/>
      <c r="VE324" s="1"/>
      <c r="VF324" s="1"/>
      <c r="VG324" s="1"/>
      <c r="VH324" s="1"/>
      <c r="VI324" s="1"/>
      <c r="VJ324" s="1"/>
      <c r="VK324" s="1"/>
      <c r="VL324" s="1"/>
      <c r="VM324" s="1"/>
      <c r="VN324" s="1"/>
      <c r="VO324" s="1"/>
      <c r="VP324" s="1"/>
      <c r="VQ324" s="1"/>
      <c r="VR324" s="1"/>
      <c r="VS324" s="1"/>
      <c r="VT324" s="1"/>
      <c r="VU324" s="1"/>
      <c r="VV324" s="1"/>
      <c r="VW324" s="1"/>
      <c r="VX324" s="1"/>
      <c r="VY324" s="1"/>
      <c r="VZ324" s="1"/>
      <c r="WA324" s="1"/>
      <c r="WB324" s="1"/>
      <c r="WC324" s="1"/>
      <c r="WD324" s="1"/>
      <c r="WE324" s="1"/>
      <c r="WF324" s="1"/>
      <c r="WG324" s="1"/>
      <c r="WH324" s="1"/>
      <c r="WI324" s="1"/>
      <c r="WJ324" s="1"/>
      <c r="WK324" s="1"/>
      <c r="WL324" s="1"/>
      <c r="WM324" s="1"/>
      <c r="WN324" s="1"/>
      <c r="WO324" s="1"/>
      <c r="WP324" s="1"/>
      <c r="WQ324" s="1"/>
      <c r="WR324" s="1"/>
      <c r="WS324" s="1"/>
      <c r="WT324" s="1"/>
      <c r="WU324" s="1"/>
      <c r="WV324" s="1"/>
      <c r="WW324" s="1"/>
      <c r="WX324" s="1"/>
      <c r="WY324" s="1"/>
      <c r="WZ324" s="1"/>
      <c r="XA324" s="1"/>
      <c r="XB324" s="1"/>
      <c r="XC324" s="1"/>
      <c r="XD324" s="1"/>
      <c r="XE324" s="1"/>
      <c r="XF324" s="1"/>
      <c r="XG324" s="1"/>
      <c r="XH324" s="1"/>
      <c r="XI324" s="1"/>
      <c r="XJ324" s="1"/>
      <c r="XK324" s="1"/>
      <c r="XL324" s="1"/>
      <c r="XM324" s="1"/>
      <c r="XN324" s="1"/>
      <c r="XO324" s="1"/>
      <c r="XP324" s="1"/>
      <c r="XQ324" s="1"/>
      <c r="XR324" s="1"/>
      <c r="XS324" s="1"/>
      <c r="XT324" s="1"/>
      <c r="XU324" s="1"/>
      <c r="XV324" s="1"/>
      <c r="XW324" s="1"/>
      <c r="XX324" s="1"/>
      <c r="XY324" s="1"/>
      <c r="XZ324" s="1"/>
      <c r="YA324" s="1"/>
      <c r="YB324" s="1"/>
      <c r="YC324" s="1"/>
      <c r="YD324" s="1"/>
      <c r="YE324" s="1"/>
      <c r="YF324" s="1"/>
      <c r="YG324" s="1"/>
      <c r="YH324" s="1"/>
      <c r="YI324" s="1"/>
      <c r="YJ324" s="1"/>
      <c r="YK324" s="1"/>
      <c r="YL324" s="1"/>
      <c r="YM324" s="1"/>
      <c r="YN324" s="1"/>
      <c r="YO324" s="1"/>
      <c r="YP324" s="1"/>
      <c r="YQ324" s="1"/>
      <c r="YR324" s="1"/>
      <c r="YS324" s="1"/>
      <c r="YT324" s="1"/>
      <c r="YU324" s="1"/>
      <c r="YV324" s="1"/>
      <c r="YW324" s="1"/>
      <c r="YX324" s="1"/>
      <c r="YY324" s="1"/>
      <c r="YZ324" s="1"/>
      <c r="ZA324" s="1"/>
      <c r="ZB324" s="1"/>
      <c r="ZC324" s="1"/>
      <c r="ZD324" s="1"/>
      <c r="ZE324" s="1"/>
      <c r="ZF324" s="1"/>
      <c r="ZG324" s="1"/>
      <c r="ZH324" s="1"/>
      <c r="ZI324" s="1"/>
      <c r="ZJ324" s="1"/>
      <c r="ZK324" s="1"/>
      <c r="ZL324" s="1"/>
      <c r="ZM324" s="1"/>
      <c r="ZN324" s="1"/>
      <c r="ZO324" s="1"/>
      <c r="ZP324" s="1"/>
      <c r="ZQ324" s="1"/>
      <c r="ZR324" s="1"/>
      <c r="ZS324" s="1"/>
      <c r="ZT324" s="1"/>
      <c r="ZU324" s="1"/>
      <c r="ZV324" s="1"/>
      <c r="ZW324" s="1"/>
      <c r="ZX324" s="1"/>
      <c r="ZY324" s="1"/>
      <c r="ZZ324" s="1"/>
      <c r="AAA324" s="1"/>
      <c r="AAB324" s="1"/>
      <c r="AAC324" s="1"/>
      <c r="AAD324" s="1"/>
      <c r="AAE324" s="1"/>
      <c r="AAF324" s="1"/>
      <c r="AAG324" s="1"/>
      <c r="AAH324" s="1"/>
      <c r="AAI324" s="1"/>
      <c r="AAJ324" s="1"/>
      <c r="AAK324" s="1"/>
      <c r="AAL324" s="1"/>
      <c r="AAM324" s="1"/>
      <c r="AAN324" s="1"/>
      <c r="AAO324" s="1"/>
      <c r="AAP324" s="1"/>
      <c r="AAQ324" s="1"/>
      <c r="AAR324" s="1"/>
      <c r="AAS324" s="1"/>
      <c r="AAT324" s="1"/>
      <c r="AAU324" s="1"/>
      <c r="AAV324" s="1"/>
      <c r="AAW324" s="1"/>
      <c r="AAX324" s="1"/>
      <c r="AAY324" s="1"/>
      <c r="AAZ324" s="1"/>
      <c r="ABA324" s="1"/>
      <c r="ABB324" s="1"/>
      <c r="ABC324" s="1"/>
      <c r="ABD324" s="1"/>
      <c r="ABE324" s="1"/>
      <c r="ABF324" s="1"/>
      <c r="ABG324" s="1"/>
      <c r="ABH324" s="1"/>
      <c r="ABI324" s="1"/>
      <c r="ABJ324" s="1"/>
      <c r="ABK324" s="1"/>
      <c r="ABL324" s="1"/>
      <c r="ABM324" s="1"/>
      <c r="ABN324" s="1"/>
      <c r="ABO324" s="1"/>
      <c r="ABP324" s="1"/>
      <c r="ABQ324" s="1"/>
      <c r="ABR324" s="1"/>
      <c r="ABS324" s="1"/>
      <c r="ABT324" s="1"/>
      <c r="ABU324" s="1"/>
      <c r="ABV324" s="1"/>
      <c r="ABW324" s="1"/>
      <c r="ABX324" s="1"/>
      <c r="ABY324" s="1"/>
      <c r="ABZ324" s="1"/>
      <c r="ACA324" s="1"/>
      <c r="ACB324" s="1"/>
      <c r="ACC324" s="1"/>
      <c r="ACD324" s="1"/>
      <c r="ACE324" s="1"/>
      <c r="ACF324" s="1"/>
      <c r="ACG324" s="1"/>
      <c r="ACH324" s="1"/>
      <c r="ACI324" s="1"/>
      <c r="ACJ324" s="1"/>
      <c r="ACK324" s="1"/>
      <c r="ACL324" s="1"/>
      <c r="ACM324" s="1"/>
      <c r="ACN324" s="1"/>
      <c r="ACO324" s="1"/>
      <c r="ACP324" s="1"/>
      <c r="ACQ324" s="1"/>
      <c r="ACR324" s="1"/>
      <c r="ACS324" s="1"/>
      <c r="ACT324" s="1"/>
      <c r="ACU324" s="1"/>
      <c r="ACV324" s="1"/>
      <c r="ACW324" s="1"/>
      <c r="ACX324" s="1"/>
      <c r="ACY324" s="1"/>
      <c r="ACZ324" s="1"/>
      <c r="ADA324" s="1"/>
      <c r="ADB324" s="1"/>
      <c r="ADC324" s="1"/>
      <c r="ADD324" s="1"/>
      <c r="ADE324" s="1"/>
      <c r="ADF324" s="1"/>
      <c r="ADG324" s="1"/>
      <c r="ADH324" s="1"/>
      <c r="ADI324" s="1"/>
      <c r="ADJ324" s="1"/>
      <c r="ADK324" s="1"/>
      <c r="ADL324" s="1"/>
      <c r="ADM324" s="1"/>
      <c r="ADN324" s="1"/>
      <c r="ADO324" s="1"/>
      <c r="ADP324" s="1"/>
      <c r="ADQ324" s="1"/>
      <c r="ADR324" s="1"/>
      <c r="ADS324" s="1"/>
      <c r="ADT324" s="1"/>
      <c r="ADU324" s="1"/>
      <c r="ADV324" s="1"/>
      <c r="ADW324" s="1"/>
      <c r="ADX324" s="1"/>
      <c r="ADY324" s="1"/>
      <c r="ADZ324" s="1"/>
      <c r="AEA324" s="1"/>
      <c r="AEB324" s="1"/>
      <c r="AEC324" s="1"/>
      <c r="AED324" s="1"/>
      <c r="AEE324" s="1"/>
      <c r="AEF324" s="1"/>
      <c r="AEG324" s="1"/>
      <c r="AEH324" s="1"/>
      <c r="AEI324" s="1"/>
      <c r="AEJ324" s="1"/>
      <c r="AEK324" s="1"/>
      <c r="AEL324" s="1"/>
      <c r="AEM324" s="1"/>
      <c r="AEN324" s="1"/>
      <c r="AEO324" s="1"/>
      <c r="AEP324" s="1"/>
      <c r="AEQ324" s="1"/>
      <c r="AER324" s="1"/>
      <c r="AES324" s="1"/>
      <c r="AET324" s="1"/>
      <c r="AEU324" s="1"/>
      <c r="AEV324" s="1"/>
      <c r="AEW324" s="1"/>
      <c r="AEX324" s="1"/>
      <c r="AEY324" s="1"/>
      <c r="AEZ324" s="1"/>
      <c r="AFA324" s="1"/>
      <c r="AFB324" s="1"/>
      <c r="AFC324" s="1"/>
      <c r="AFD324" s="1"/>
      <c r="AFE324" s="1"/>
      <c r="AFF324" s="1"/>
      <c r="AFG324" s="1"/>
      <c r="AFH324" s="1"/>
      <c r="AFI324" s="1"/>
      <c r="AFJ324" s="1"/>
      <c r="AFK324" s="1"/>
      <c r="AFL324" s="1"/>
      <c r="AFM324" s="1"/>
      <c r="AFN324" s="1"/>
      <c r="AFO324" s="1"/>
      <c r="AFP324" s="1"/>
      <c r="AFQ324" s="1"/>
      <c r="AFR324" s="1"/>
      <c r="AFS324" s="1"/>
      <c r="AFT324" s="1"/>
      <c r="AFU324" s="1"/>
      <c r="AFV324" s="1"/>
      <c r="AFW324" s="1"/>
      <c r="AFX324" s="1"/>
      <c r="AFY324" s="1"/>
      <c r="AFZ324" s="1"/>
      <c r="AGA324" s="1"/>
      <c r="AGB324" s="1"/>
      <c r="AGC324" s="1"/>
      <c r="AGD324" s="1"/>
      <c r="AGE324" s="1"/>
      <c r="AGF324" s="1"/>
      <c r="AGG324" s="1"/>
      <c r="AGH324" s="1"/>
      <c r="AGI324" s="1"/>
      <c r="AGJ324" s="1"/>
      <c r="AGK324" s="1"/>
      <c r="AGL324" s="1"/>
      <c r="AGM324" s="1"/>
      <c r="AGN324" s="1"/>
      <c r="AGO324" s="1"/>
      <c r="AGP324" s="1"/>
      <c r="AGQ324" s="1"/>
      <c r="AGR324" s="1"/>
      <c r="AGS324" s="1"/>
      <c r="AGT324" s="1"/>
      <c r="AGU324" s="1"/>
      <c r="AGV324" s="1"/>
      <c r="AGW324" s="1"/>
      <c r="AGX324" s="1"/>
      <c r="AGY324" s="1"/>
      <c r="AGZ324" s="1"/>
      <c r="AHA324" s="1"/>
      <c r="AHB324" s="1"/>
      <c r="AHC324" s="1"/>
      <c r="AHD324" s="1"/>
      <c r="AHE324" s="1"/>
      <c r="AHF324" s="1"/>
      <c r="AHG324" s="1"/>
      <c r="AHH324" s="1"/>
      <c r="AHI324" s="1"/>
      <c r="AHJ324" s="1"/>
      <c r="AHK324" s="1"/>
      <c r="AHL324" s="1"/>
      <c r="AHM324" s="1"/>
      <c r="AHN324" s="1"/>
      <c r="AHO324" s="1"/>
      <c r="AHP324" s="1"/>
      <c r="AHQ324" s="1"/>
      <c r="AHR324" s="1"/>
      <c r="AHS324" s="1"/>
      <c r="AHT324" s="1"/>
      <c r="AHU324" s="1"/>
      <c r="AHV324" s="1"/>
      <c r="AHW324" s="1"/>
      <c r="AHX324" s="1"/>
      <c r="AHY324" s="1"/>
      <c r="AHZ324" s="1"/>
      <c r="AIA324" s="1"/>
      <c r="AIB324" s="1"/>
      <c r="AIC324" s="1"/>
      <c r="AID324" s="1"/>
      <c r="AIE324" s="1"/>
      <c r="AIF324" s="1"/>
      <c r="AIG324" s="1"/>
      <c r="AIH324" s="1"/>
      <c r="AII324" s="1"/>
      <c r="AIJ324" s="1"/>
      <c r="AIK324" s="1"/>
      <c r="AIL324" s="1"/>
      <c r="AIM324" s="1"/>
      <c r="AIN324" s="1"/>
      <c r="AIO324" s="1"/>
      <c r="AIP324" s="1"/>
      <c r="AIQ324" s="1"/>
      <c r="AIR324" s="1"/>
      <c r="AIS324" s="1"/>
      <c r="AIT324" s="1"/>
      <c r="AIU324" s="1"/>
      <c r="AIV324" s="1"/>
      <c r="AIW324" s="1"/>
      <c r="AIX324" s="1"/>
      <c r="AIY324" s="1"/>
      <c r="AIZ324" s="1"/>
      <c r="AJA324" s="1"/>
      <c r="AJB324" s="1"/>
      <c r="AJC324" s="1"/>
      <c r="AJD324" s="1"/>
      <c r="AJE324" s="1"/>
      <c r="AJF324" s="1"/>
      <c r="AJG324" s="1"/>
      <c r="AJH324" s="1"/>
      <c r="AJI324" s="1"/>
      <c r="AJJ324" s="1"/>
      <c r="AJK324" s="1"/>
      <c r="AJL324" s="1"/>
      <c r="AJM324" s="1"/>
      <c r="AJN324" s="1"/>
      <c r="AJO324" s="1"/>
      <c r="AJP324" s="1"/>
      <c r="AJQ324" s="1"/>
      <c r="AJR324" s="1"/>
      <c r="AJS324" s="1"/>
      <c r="AJT324" s="1"/>
      <c r="AJU324" s="1"/>
      <c r="AJV324" s="1"/>
      <c r="AJW324" s="1"/>
      <c r="AJX324" s="1"/>
      <c r="AJY324" s="1"/>
      <c r="AJZ324" s="1"/>
      <c r="AKA324" s="1"/>
      <c r="AKB324" s="1"/>
      <c r="AKC324" s="1"/>
      <c r="AKD324" s="1"/>
      <c r="AKE324" s="1"/>
      <c r="AKF324" s="1"/>
      <c r="AKG324" s="1"/>
      <c r="AKH324" s="1"/>
      <c r="AKI324" s="1"/>
      <c r="AKJ324" s="1"/>
      <c r="AKK324" s="1"/>
      <c r="AKL324" s="1"/>
      <c r="AKM324" s="1"/>
      <c r="AKN324" s="1"/>
      <c r="AKO324" s="1"/>
      <c r="AKP324" s="1"/>
      <c r="AKQ324" s="1"/>
      <c r="AKR324" s="1"/>
      <c r="AKS324" s="1"/>
      <c r="AKT324" s="1"/>
      <c r="AKU324" s="1"/>
      <c r="AKV324" s="1"/>
      <c r="AKW324" s="1"/>
      <c r="AKX324" s="1"/>
      <c r="AKY324" s="1"/>
      <c r="AKZ324" s="1"/>
      <c r="ALA324" s="1"/>
      <c r="ALB324" s="1"/>
      <c r="ALC324" s="1"/>
      <c r="ALD324" s="1"/>
      <c r="ALE324" s="1"/>
      <c r="ALF324" s="1"/>
      <c r="ALG324" s="1"/>
      <c r="ALH324" s="1"/>
      <c r="ALI324" s="1"/>
      <c r="ALJ324" s="1"/>
      <c r="ALK324" s="1"/>
      <c r="ALL324" s="1"/>
      <c r="ALM324" s="1"/>
      <c r="ALN324" s="1"/>
      <c r="ALO324" s="1"/>
      <c r="ALP324" s="1"/>
      <c r="ALQ324" s="1"/>
      <c r="ALR324" s="1"/>
      <c r="ALS324" s="1"/>
      <c r="ALT324" s="1"/>
      <c r="ALU324" s="1"/>
      <c r="ALV324" s="1"/>
      <c r="ALW324" s="1"/>
      <c r="ALX324" s="1"/>
      <c r="ALY324" s="1"/>
      <c r="ALZ324" s="1"/>
      <c r="AMA324" s="1"/>
      <c r="AMB324" s="1"/>
      <c r="AMC324" s="1"/>
      <c r="AMD324" s="1"/>
      <c r="AME324" s="1"/>
      <c r="AMF324" s="1"/>
      <c r="AMG324" s="1"/>
      <c r="AMH324" s="1"/>
      <c r="AMI324" s="1"/>
      <c r="AMJ324" s="1"/>
      <c r="AMK324" s="1"/>
      <c r="AML324" s="1"/>
      <c r="AMM324" s="1"/>
      <c r="AMN324" s="1"/>
      <c r="AMO324" s="1"/>
      <c r="AMP324" s="1"/>
      <c r="AMQ324" s="1"/>
      <c r="AMR324" s="1"/>
      <c r="AMS324" s="1"/>
      <c r="AMT324" s="1"/>
      <c r="AMU324" s="1"/>
      <c r="AMV324" s="1"/>
      <c r="AMW324" s="1"/>
      <c r="AMX324" s="1"/>
      <c r="AMY324" s="1"/>
      <c r="AMZ324" s="1"/>
      <c r="ANA324" s="1"/>
      <c r="ANB324" s="1"/>
      <c r="ANC324" s="1"/>
      <c r="AND324" s="1"/>
      <c r="ANE324" s="1"/>
      <c r="ANF324" s="1"/>
      <c r="ANG324" s="1"/>
      <c r="ANH324" s="1"/>
      <c r="ANI324" s="1"/>
      <c r="ANJ324" s="1"/>
      <c r="ANK324" s="1"/>
      <c r="ANL324" s="1"/>
      <c r="ANM324" s="1"/>
      <c r="ANN324" s="1"/>
      <c r="ANO324" s="1"/>
      <c r="ANP324" s="1"/>
      <c r="ANQ324" s="1"/>
      <c r="ANR324" s="1"/>
      <c r="ANS324" s="1"/>
      <c r="ANT324" s="1"/>
      <c r="ANU324" s="1"/>
      <c r="ANV324" s="1"/>
      <c r="ANW324" s="1"/>
      <c r="ANX324" s="1"/>
      <c r="ANY324" s="1"/>
      <c r="ANZ324" s="1"/>
      <c r="AOA324" s="1"/>
      <c r="AOB324" s="1"/>
      <c r="AOC324" s="1"/>
      <c r="AOD324" s="1"/>
      <c r="AOE324" s="1"/>
      <c r="AOF324" s="1"/>
      <c r="AOG324" s="1"/>
      <c r="AOH324" s="1"/>
      <c r="AOI324" s="1"/>
      <c r="AOJ324" s="1"/>
      <c r="AOK324" s="1"/>
      <c r="AOL324" s="1"/>
      <c r="AOM324" s="1"/>
      <c r="AON324" s="1"/>
      <c r="AOO324" s="1"/>
      <c r="AOP324" s="1"/>
      <c r="AOQ324" s="1"/>
      <c r="AOR324" s="1"/>
      <c r="AOS324" s="1"/>
      <c r="AOT324" s="1"/>
      <c r="AOU324" s="1"/>
      <c r="AOV324" s="1"/>
      <c r="AOW324" s="1"/>
      <c r="AOX324" s="1"/>
      <c r="AOY324" s="1"/>
      <c r="AOZ324" s="1"/>
      <c r="APA324" s="1"/>
      <c r="APB324" s="1"/>
      <c r="APC324" s="1"/>
      <c r="APD324" s="1"/>
      <c r="APE324" s="1"/>
      <c r="APF324" s="1"/>
      <c r="APG324" s="1"/>
      <c r="APH324" s="1"/>
      <c r="API324" s="1"/>
      <c r="APJ324" s="1"/>
      <c r="APK324" s="1"/>
      <c r="APL324" s="1"/>
      <c r="APM324" s="1"/>
      <c r="APN324" s="1"/>
      <c r="APO324" s="1"/>
      <c r="APP324" s="1"/>
      <c r="APQ324" s="1"/>
      <c r="APR324" s="1"/>
      <c r="APS324" s="1"/>
      <c r="APT324" s="1"/>
      <c r="APU324" s="1"/>
      <c r="APV324" s="1"/>
      <c r="APW324" s="1"/>
      <c r="APX324" s="1"/>
      <c r="APY324" s="1"/>
      <c r="APZ324" s="1"/>
      <c r="AQA324" s="1"/>
      <c r="AQB324" s="1"/>
      <c r="AQC324" s="1"/>
      <c r="AQD324" s="1"/>
      <c r="AQE324" s="1"/>
      <c r="AQF324" s="1"/>
      <c r="AQG324" s="1"/>
      <c r="AQH324" s="1"/>
      <c r="AQI324" s="1"/>
      <c r="AQJ324" s="1"/>
      <c r="AQK324" s="1"/>
      <c r="AQL324" s="1"/>
      <c r="AQM324" s="1"/>
      <c r="AQN324" s="1"/>
      <c r="AQO324" s="1"/>
      <c r="AQP324" s="1"/>
      <c r="AQQ324" s="1"/>
      <c r="AQR324" s="1"/>
      <c r="AQS324" s="1"/>
      <c r="AQT324" s="1"/>
      <c r="AQU324" s="1"/>
      <c r="AQV324" s="1"/>
      <c r="AQW324" s="1"/>
      <c r="AQX324" s="1"/>
      <c r="AQY324" s="1"/>
      <c r="AQZ324" s="1"/>
      <c r="ARA324" s="1"/>
      <c r="ARB324" s="1"/>
      <c r="ARC324" s="1"/>
      <c r="ARD324" s="1"/>
      <c r="ARE324" s="1"/>
      <c r="ARF324" s="1"/>
      <c r="ARG324" s="1"/>
      <c r="ARH324" s="1"/>
      <c r="ARI324" s="1"/>
      <c r="ARJ324" s="1"/>
      <c r="ARK324" s="1"/>
      <c r="ARL324" s="1"/>
      <c r="ARM324" s="1"/>
      <c r="ARN324" s="1"/>
      <c r="ARO324" s="1"/>
      <c r="ARP324" s="1"/>
      <c r="ARQ324" s="1"/>
      <c r="ARR324" s="1"/>
      <c r="ARS324" s="1"/>
      <c r="ART324" s="1"/>
      <c r="ARU324" s="1"/>
      <c r="ARV324" s="1"/>
      <c r="ARW324" s="1"/>
      <c r="ARX324" s="1"/>
      <c r="ARY324" s="1"/>
      <c r="ARZ324" s="1"/>
      <c r="ASA324" s="1"/>
      <c r="ASB324" s="1"/>
      <c r="ASC324" s="1"/>
      <c r="ASD324" s="1"/>
      <c r="ASE324" s="1"/>
      <c r="ASF324" s="1"/>
      <c r="ASG324" s="1"/>
      <c r="ASH324" s="1"/>
      <c r="ASI324" s="1"/>
      <c r="ASJ324" s="1"/>
      <c r="ASK324" s="1"/>
      <c r="ASL324" s="1"/>
      <c r="ASM324" s="1"/>
      <c r="ASN324" s="1"/>
      <c r="ASO324" s="1"/>
      <c r="ASP324" s="1"/>
      <c r="ASQ324" s="1"/>
      <c r="ASR324" s="1"/>
      <c r="ASS324" s="1"/>
      <c r="AST324" s="1"/>
      <c r="ASU324" s="1"/>
      <c r="ASV324" s="1"/>
      <c r="ASW324" s="1"/>
      <c r="ASX324" s="1"/>
      <c r="ASY324" s="1"/>
      <c r="ASZ324" s="1"/>
      <c r="ATA324" s="1"/>
      <c r="ATB324" s="1"/>
      <c r="ATC324" s="1"/>
      <c r="ATD324" s="1"/>
      <c r="ATE324" s="1"/>
      <c r="ATF324" s="1"/>
      <c r="ATG324" s="1"/>
      <c r="ATH324" s="1"/>
      <c r="ATI324" s="1"/>
      <c r="ATJ324" s="1"/>
      <c r="ATK324" s="1"/>
      <c r="ATL324" s="1"/>
      <c r="ATM324" s="1"/>
      <c r="ATN324" s="1"/>
      <c r="ATO324" s="1"/>
      <c r="ATP324" s="1"/>
      <c r="ATQ324" s="1"/>
      <c r="ATR324" s="1"/>
      <c r="ATS324" s="1"/>
      <c r="ATT324" s="1"/>
      <c r="ATU324" s="1"/>
      <c r="ATV324" s="1"/>
      <c r="ATW324" s="1"/>
      <c r="ATX324" s="1"/>
      <c r="ATY324" s="1"/>
      <c r="ATZ324" s="1"/>
      <c r="AUA324" s="1"/>
      <c r="AUB324" s="1"/>
      <c r="AUC324" s="1"/>
      <c r="AUD324" s="1"/>
      <c r="AUE324" s="1"/>
      <c r="AUF324" s="1"/>
      <c r="AUG324" s="1"/>
      <c r="AUH324" s="1"/>
      <c r="AUI324" s="1"/>
      <c r="AUJ324" s="1"/>
      <c r="AUK324" s="1"/>
      <c r="AUL324" s="1"/>
      <c r="AUM324" s="1"/>
      <c r="AUN324" s="1"/>
      <c r="AUO324" s="1"/>
      <c r="AUP324" s="1"/>
      <c r="AUQ324" s="1"/>
      <c r="AUR324" s="1"/>
      <c r="AUS324" s="1"/>
      <c r="AUT324" s="1"/>
      <c r="AUU324" s="1"/>
      <c r="AUV324" s="1"/>
      <c r="AUW324" s="1"/>
      <c r="AUX324" s="1"/>
      <c r="AUY324" s="1"/>
      <c r="AUZ324" s="1"/>
      <c r="AVA324" s="1"/>
      <c r="AVB324" s="1"/>
      <c r="AVC324" s="1"/>
      <c r="AVD324" s="1"/>
      <c r="AVE324" s="1"/>
      <c r="AVF324" s="1"/>
      <c r="AVG324" s="1"/>
      <c r="AVH324" s="1"/>
      <c r="AVI324" s="1"/>
      <c r="AVJ324" s="1"/>
      <c r="AVK324" s="1"/>
      <c r="AVL324" s="1"/>
      <c r="AVM324" s="1"/>
      <c r="AVN324" s="1"/>
      <c r="AVO324" s="1"/>
      <c r="AVP324" s="1"/>
      <c r="AVQ324" s="1"/>
      <c r="AVR324" s="1"/>
      <c r="AVS324" s="1"/>
      <c r="AVT324" s="1"/>
      <c r="AVU324" s="1"/>
      <c r="AVV324" s="1"/>
      <c r="AVW324" s="1"/>
      <c r="AVX324" s="1"/>
      <c r="AVY324" s="1"/>
      <c r="AVZ324" s="1"/>
      <c r="AWA324" s="1"/>
      <c r="AWB324" s="1"/>
      <c r="AWC324" s="1"/>
      <c r="AWD324" s="1"/>
      <c r="AWE324" s="1"/>
      <c r="AWF324" s="1"/>
      <c r="AWG324" s="1"/>
      <c r="AWH324" s="1"/>
      <c r="AWI324" s="1"/>
      <c r="AWJ324" s="1"/>
      <c r="AWK324" s="1"/>
      <c r="AWL324" s="1"/>
      <c r="AWM324" s="1"/>
      <c r="AWN324" s="1"/>
      <c r="AWO324" s="1"/>
      <c r="AWP324" s="1"/>
      <c r="AWQ324" s="1"/>
      <c r="AWR324" s="1"/>
      <c r="AWS324" s="1"/>
      <c r="AWT324" s="1"/>
      <c r="AWU324" s="1"/>
      <c r="AWV324" s="1"/>
      <c r="AWW324" s="1"/>
      <c r="AWX324" s="1"/>
      <c r="AWY324" s="1"/>
      <c r="AWZ324" s="1"/>
      <c r="AXA324" s="1"/>
      <c r="AXB324" s="1"/>
      <c r="AXC324" s="1"/>
      <c r="AXD324" s="1"/>
      <c r="AXE324" s="1"/>
      <c r="AXF324" s="1"/>
      <c r="AXG324" s="1"/>
      <c r="AXH324" s="1"/>
      <c r="AXI324" s="1"/>
      <c r="AXJ324" s="1"/>
      <c r="AXK324" s="1"/>
      <c r="AXL324" s="1"/>
      <c r="AXM324" s="1"/>
      <c r="AXN324" s="1"/>
      <c r="AXO324" s="1"/>
      <c r="AXP324" s="1"/>
      <c r="AXQ324" s="1"/>
      <c r="AXR324" s="1"/>
      <c r="AXS324" s="1"/>
      <c r="AXT324" s="1"/>
      <c r="AXU324" s="1"/>
      <c r="AXV324" s="1"/>
      <c r="AXW324" s="1"/>
      <c r="AXX324" s="1"/>
      <c r="AXY324" s="1"/>
      <c r="AXZ324" s="1"/>
      <c r="AYA324" s="1"/>
      <c r="AYB324" s="1"/>
      <c r="AYC324" s="1"/>
      <c r="AYD324" s="1"/>
      <c r="AYE324" s="1"/>
      <c r="AYF324" s="1"/>
      <c r="AYG324" s="1"/>
      <c r="AYH324" s="1"/>
      <c r="AYI324" s="1"/>
      <c r="AYJ324" s="1"/>
      <c r="AYK324" s="1"/>
      <c r="AYL324" s="1"/>
      <c r="AYM324" s="1"/>
      <c r="AYN324" s="1"/>
      <c r="AYO324" s="1"/>
      <c r="AYP324" s="1"/>
      <c r="AYQ324" s="1"/>
      <c r="AYR324" s="1"/>
      <c r="AYS324" s="1"/>
      <c r="AYT324" s="1"/>
      <c r="AYU324" s="1"/>
      <c r="AYV324" s="1"/>
      <c r="AYW324" s="1"/>
      <c r="AYX324" s="1"/>
      <c r="AYY324" s="1"/>
      <c r="AYZ324" s="1"/>
      <c r="AZA324" s="1"/>
      <c r="AZB324" s="1"/>
      <c r="AZC324" s="1"/>
      <c r="AZD324" s="1"/>
      <c r="AZE324" s="1"/>
      <c r="AZF324" s="1"/>
      <c r="AZG324" s="1"/>
      <c r="AZH324" s="1"/>
      <c r="AZI324" s="1"/>
      <c r="AZJ324" s="1"/>
      <c r="AZK324" s="1"/>
      <c r="AZL324" s="1"/>
      <c r="AZM324" s="1"/>
      <c r="AZN324" s="1"/>
      <c r="AZO324" s="1"/>
      <c r="AZP324" s="1"/>
      <c r="AZQ324" s="1"/>
      <c r="AZR324" s="1"/>
      <c r="AZS324" s="1"/>
      <c r="AZT324" s="1"/>
      <c r="AZU324" s="1"/>
      <c r="AZV324" s="1"/>
      <c r="AZW324" s="1"/>
      <c r="AZX324" s="1"/>
      <c r="AZY324" s="1"/>
      <c r="AZZ324" s="1"/>
      <c r="BAA324" s="1"/>
      <c r="BAB324" s="1"/>
      <c r="BAC324" s="1"/>
      <c r="BAD324" s="1"/>
      <c r="BAE324" s="1"/>
      <c r="BAF324" s="1"/>
      <c r="BAG324" s="1"/>
      <c r="BAH324" s="1"/>
      <c r="BAI324" s="1"/>
      <c r="BAJ324" s="1"/>
      <c r="BAK324" s="1"/>
      <c r="BAL324" s="1"/>
      <c r="BAM324" s="1"/>
      <c r="BAN324" s="1"/>
      <c r="BAO324" s="1"/>
      <c r="BAP324" s="1"/>
      <c r="BAQ324" s="1"/>
      <c r="BAR324" s="1"/>
      <c r="BAS324" s="1"/>
      <c r="BAT324" s="1"/>
      <c r="BAU324" s="1"/>
      <c r="BAV324" s="1"/>
      <c r="BAW324" s="1"/>
      <c r="BAX324" s="1"/>
      <c r="BAY324" s="1"/>
      <c r="BAZ324" s="1"/>
      <c r="BBA324" s="1"/>
      <c r="BBB324" s="1"/>
      <c r="BBC324" s="1"/>
      <c r="BBD324" s="1"/>
      <c r="BBE324" s="1"/>
      <c r="BBF324" s="1"/>
      <c r="BBG324" s="1"/>
      <c r="BBH324" s="1"/>
      <c r="BBI324" s="1"/>
      <c r="BBJ324" s="1"/>
      <c r="BBK324" s="1"/>
      <c r="BBL324" s="1"/>
      <c r="BBM324" s="1"/>
      <c r="BBN324" s="1"/>
      <c r="BBO324" s="1"/>
      <c r="BBP324" s="1"/>
      <c r="BBQ324" s="1"/>
      <c r="BBR324" s="1"/>
      <c r="BBS324" s="1"/>
      <c r="BBT324" s="1"/>
      <c r="BBU324" s="1"/>
      <c r="BBV324" s="1"/>
      <c r="BBW324" s="1"/>
      <c r="BBX324" s="1"/>
      <c r="BBY324" s="1"/>
      <c r="BBZ324" s="1"/>
      <c r="BCA324" s="1"/>
      <c r="BCB324" s="1"/>
      <c r="BCC324" s="1"/>
      <c r="BCD324" s="1"/>
      <c r="BCE324" s="1"/>
      <c r="BCF324" s="1"/>
      <c r="BCG324" s="1"/>
      <c r="BCH324" s="1"/>
      <c r="BCI324" s="1"/>
      <c r="BCJ324" s="1"/>
      <c r="BCK324" s="1"/>
      <c r="BCL324" s="1"/>
      <c r="BCM324" s="1"/>
      <c r="BCN324" s="1"/>
      <c r="BCO324" s="1"/>
      <c r="BCP324" s="1"/>
      <c r="BCQ324" s="1"/>
      <c r="BCR324" s="1"/>
      <c r="BCS324" s="1"/>
      <c r="BCT324" s="1"/>
      <c r="BCU324" s="1"/>
      <c r="BCV324" s="1"/>
      <c r="BCW324" s="1"/>
      <c r="BCX324" s="1"/>
      <c r="BCY324" s="1"/>
      <c r="BCZ324" s="1"/>
      <c r="BDA324" s="1"/>
      <c r="BDB324" s="1"/>
      <c r="BDC324" s="1"/>
      <c r="BDD324" s="1"/>
      <c r="BDE324" s="1"/>
      <c r="BDF324" s="1"/>
      <c r="BDG324" s="1"/>
      <c r="BDH324" s="1"/>
      <c r="BDI324" s="1"/>
      <c r="BDJ324" s="1"/>
      <c r="BDK324" s="1"/>
      <c r="BDL324" s="1"/>
      <c r="BDM324" s="1"/>
      <c r="BDN324" s="1"/>
      <c r="BDO324" s="1"/>
      <c r="BDP324" s="1"/>
      <c r="BDQ324" s="1"/>
      <c r="BDR324" s="1"/>
      <c r="BDS324" s="1"/>
      <c r="BDT324" s="1"/>
      <c r="BDU324" s="1"/>
      <c r="BDV324" s="1"/>
      <c r="BDW324" s="1"/>
      <c r="BDX324" s="1"/>
      <c r="BDY324" s="1"/>
      <c r="BDZ324" s="1"/>
      <c r="BEA324" s="1"/>
      <c r="BEB324" s="1"/>
      <c r="BEC324" s="1"/>
      <c r="BED324" s="1"/>
      <c r="BEE324" s="1"/>
      <c r="BEF324" s="1"/>
      <c r="BEG324" s="1"/>
      <c r="BEH324" s="1"/>
      <c r="BEI324" s="1"/>
      <c r="BEJ324" s="1"/>
      <c r="BEK324" s="1"/>
      <c r="BEL324" s="1"/>
      <c r="BEM324" s="1"/>
      <c r="BEN324" s="1"/>
      <c r="BEO324" s="1"/>
      <c r="BEP324" s="1"/>
      <c r="BEQ324" s="1"/>
      <c r="BER324" s="1"/>
      <c r="BES324" s="1"/>
      <c r="BET324" s="1"/>
      <c r="BEU324" s="1"/>
      <c r="BEV324" s="1"/>
      <c r="BEW324" s="1"/>
      <c r="BEX324" s="1"/>
      <c r="BEY324" s="1"/>
      <c r="BEZ324" s="1"/>
      <c r="BFA324" s="1"/>
      <c r="BFB324" s="1"/>
      <c r="BFC324" s="1"/>
      <c r="BFD324" s="1"/>
      <c r="BFE324" s="1"/>
      <c r="BFF324" s="1"/>
      <c r="BFG324" s="1"/>
      <c r="BFH324" s="1"/>
      <c r="BFI324" s="1"/>
      <c r="BFJ324" s="1"/>
      <c r="BFK324" s="1"/>
      <c r="BFL324" s="1"/>
      <c r="BFM324" s="1"/>
      <c r="BFN324" s="1"/>
      <c r="BFO324" s="1"/>
      <c r="BFP324" s="1"/>
      <c r="BFQ324" s="1"/>
      <c r="BFR324" s="1"/>
      <c r="BFS324" s="1"/>
      <c r="BFT324" s="1"/>
      <c r="BFU324" s="1"/>
      <c r="BFV324" s="1"/>
      <c r="BFW324" s="1"/>
      <c r="BFX324" s="1"/>
      <c r="BFY324" s="1"/>
      <c r="BFZ324" s="1"/>
      <c r="BGA324" s="1"/>
      <c r="BGB324" s="1"/>
      <c r="BGC324" s="1"/>
      <c r="BGD324" s="1"/>
      <c r="BGE324" s="1"/>
      <c r="BGF324" s="1"/>
      <c r="BGG324" s="1"/>
      <c r="BGH324" s="1"/>
      <c r="BGI324" s="1"/>
      <c r="BGJ324" s="1"/>
      <c r="BGK324" s="1"/>
      <c r="BGL324" s="1"/>
      <c r="BGM324" s="1"/>
      <c r="BGN324" s="1"/>
      <c r="BGO324" s="1"/>
      <c r="BGP324" s="1"/>
      <c r="BGQ324" s="1"/>
      <c r="BGR324" s="1"/>
      <c r="BGS324" s="1"/>
      <c r="BGT324" s="1"/>
      <c r="BGU324" s="1"/>
      <c r="BGV324" s="1"/>
      <c r="BGW324" s="1"/>
      <c r="BGX324" s="1"/>
      <c r="BGY324" s="1"/>
      <c r="BGZ324" s="1"/>
      <c r="BHA324" s="1"/>
      <c r="BHB324" s="1"/>
      <c r="BHC324" s="1"/>
      <c r="BHD324" s="1"/>
      <c r="BHE324" s="1"/>
      <c r="BHF324" s="1"/>
      <c r="BHG324" s="1"/>
      <c r="BHH324" s="1"/>
      <c r="BHI324" s="1"/>
      <c r="BHJ324" s="1"/>
      <c r="BHK324" s="1"/>
      <c r="BHL324" s="1"/>
      <c r="BHM324" s="1"/>
      <c r="BHN324" s="1"/>
      <c r="BHO324" s="1"/>
      <c r="BHP324" s="1"/>
      <c r="BHQ324" s="1"/>
      <c r="BHR324" s="1"/>
      <c r="BHS324" s="1"/>
      <c r="BHT324" s="1"/>
      <c r="BHU324" s="1"/>
      <c r="BHV324" s="1"/>
      <c r="BHW324" s="1"/>
      <c r="BHX324" s="1"/>
      <c r="BHY324" s="1"/>
      <c r="BHZ324" s="1"/>
      <c r="BIA324" s="1"/>
      <c r="BIB324" s="1"/>
      <c r="BIC324" s="1"/>
      <c r="BID324" s="1"/>
      <c r="BIE324" s="1"/>
      <c r="BIF324" s="1"/>
      <c r="BIG324" s="1"/>
      <c r="BIH324" s="1"/>
      <c r="BII324" s="1"/>
      <c r="BIJ324" s="1"/>
      <c r="BIK324" s="1"/>
      <c r="BIL324" s="1"/>
      <c r="BIM324" s="1"/>
      <c r="BIN324" s="1"/>
      <c r="BIO324" s="1"/>
      <c r="BIP324" s="1"/>
      <c r="BIQ324" s="1"/>
      <c r="BIR324" s="1"/>
      <c r="BIS324" s="1"/>
      <c r="BIT324" s="1"/>
      <c r="BIU324" s="1"/>
      <c r="BIV324" s="1"/>
      <c r="BIW324" s="1"/>
      <c r="BIX324" s="1"/>
      <c r="BIY324" s="1"/>
      <c r="BIZ324" s="1"/>
      <c r="BJA324" s="1"/>
      <c r="BJB324" s="1"/>
      <c r="BJC324" s="1"/>
      <c r="BJD324" s="1"/>
      <c r="BJE324" s="1"/>
      <c r="BJF324" s="1"/>
      <c r="BJG324" s="1"/>
      <c r="BJH324" s="1"/>
      <c r="BJI324" s="1"/>
      <c r="BJJ324" s="1"/>
      <c r="BJK324" s="1"/>
      <c r="BJL324" s="1"/>
      <c r="BJM324" s="1"/>
      <c r="BJN324" s="1"/>
      <c r="BJO324" s="1"/>
      <c r="BJP324" s="1"/>
      <c r="BJQ324" s="1"/>
      <c r="BJR324" s="1"/>
      <c r="BJS324" s="1"/>
      <c r="BJT324" s="1"/>
      <c r="BJU324" s="1"/>
      <c r="BJV324" s="1"/>
      <c r="BJW324" s="1"/>
      <c r="BJX324" s="1"/>
      <c r="BJY324" s="1"/>
      <c r="BJZ324" s="1"/>
      <c r="BKA324" s="1"/>
      <c r="BKB324" s="1"/>
      <c r="BKC324" s="1"/>
      <c r="BKD324" s="1"/>
      <c r="BKE324" s="1"/>
      <c r="BKF324" s="1"/>
      <c r="BKG324" s="1"/>
      <c r="BKH324" s="1"/>
      <c r="BKI324" s="1"/>
      <c r="BKJ324" s="1"/>
      <c r="BKK324" s="1"/>
      <c r="BKL324" s="1"/>
      <c r="BKM324" s="1"/>
      <c r="BKN324" s="1"/>
      <c r="BKO324" s="1"/>
      <c r="BKP324" s="1"/>
      <c r="BKQ324" s="1"/>
      <c r="BKR324" s="1"/>
      <c r="BKS324" s="1"/>
      <c r="BKT324" s="1"/>
      <c r="BKU324" s="1"/>
      <c r="BKV324" s="1"/>
      <c r="BKW324" s="1"/>
      <c r="BKX324" s="1"/>
      <c r="BKY324" s="1"/>
      <c r="BKZ324" s="1"/>
      <c r="BLA324" s="1"/>
      <c r="BLB324" s="1"/>
      <c r="BLC324" s="1"/>
      <c r="BLD324" s="1"/>
      <c r="BLE324" s="1"/>
      <c r="BLF324" s="1"/>
      <c r="BLG324" s="1"/>
      <c r="BLH324" s="1"/>
      <c r="BLI324" s="1"/>
      <c r="BLJ324" s="1"/>
      <c r="BLK324" s="1"/>
      <c r="BLL324" s="1"/>
      <c r="BLM324" s="1"/>
      <c r="BLN324" s="1"/>
      <c r="BLO324" s="1"/>
      <c r="BLP324" s="1"/>
      <c r="BLQ324" s="1"/>
      <c r="BLR324" s="1"/>
      <c r="BLS324" s="1"/>
      <c r="BLT324" s="1"/>
      <c r="BLU324" s="1"/>
      <c r="BLV324" s="1"/>
      <c r="BLW324" s="1"/>
      <c r="BLX324" s="1"/>
      <c r="BLY324" s="1"/>
      <c r="BLZ324" s="1"/>
      <c r="BMA324" s="1"/>
      <c r="BMB324" s="1"/>
      <c r="BMC324" s="1"/>
      <c r="BMD324" s="1"/>
      <c r="BME324" s="1"/>
      <c r="BMF324" s="1"/>
      <c r="BMG324" s="1"/>
      <c r="BMH324" s="1"/>
      <c r="BMI324" s="1"/>
      <c r="BMJ324" s="1"/>
      <c r="BMK324" s="1"/>
      <c r="BML324" s="1"/>
      <c r="BMM324" s="1"/>
      <c r="BMN324" s="1"/>
      <c r="BMO324" s="1"/>
      <c r="BMP324" s="1"/>
      <c r="BMQ324" s="1"/>
      <c r="BMR324" s="1"/>
      <c r="BMS324" s="1"/>
      <c r="BMT324" s="1"/>
      <c r="BMU324" s="1"/>
      <c r="BMV324" s="1"/>
      <c r="BMW324" s="1"/>
      <c r="BMX324" s="1"/>
      <c r="BMY324" s="1"/>
      <c r="BMZ324" s="1"/>
      <c r="BNA324" s="1"/>
      <c r="BNB324" s="1"/>
      <c r="BNC324" s="1"/>
      <c r="BND324" s="1"/>
      <c r="BNE324" s="1"/>
      <c r="BNF324" s="1"/>
      <c r="BNG324" s="1"/>
      <c r="BNH324" s="1"/>
      <c r="BNI324" s="1"/>
      <c r="BNJ324" s="1"/>
      <c r="BNK324" s="1"/>
      <c r="BNL324" s="1"/>
      <c r="BNM324" s="1"/>
      <c r="BNN324" s="1"/>
      <c r="BNO324" s="1"/>
      <c r="BNP324" s="1"/>
      <c r="BNQ324" s="1"/>
      <c r="BNR324" s="1"/>
      <c r="BNS324" s="1"/>
      <c r="BNT324" s="1"/>
      <c r="BNU324" s="1"/>
      <c r="BNV324" s="1"/>
      <c r="BNW324" s="1"/>
      <c r="BNX324" s="1"/>
      <c r="BNY324" s="1"/>
      <c r="BNZ324" s="1"/>
      <c r="BOA324" s="1"/>
      <c r="BOB324" s="1"/>
      <c r="BOC324" s="1"/>
      <c r="BOD324" s="1"/>
      <c r="BOE324" s="1"/>
      <c r="BOF324" s="1"/>
      <c r="BOG324" s="1"/>
      <c r="BOH324" s="1"/>
      <c r="BOI324" s="1"/>
      <c r="BOJ324" s="1"/>
      <c r="BOK324" s="1"/>
      <c r="BOL324" s="1"/>
      <c r="BOM324" s="1"/>
      <c r="BON324" s="1"/>
      <c r="BOO324" s="1"/>
      <c r="BOP324" s="1"/>
      <c r="BOQ324" s="1"/>
      <c r="BOR324" s="1"/>
      <c r="BOS324" s="1"/>
      <c r="BOT324" s="1"/>
      <c r="BOU324" s="1"/>
      <c r="BOV324" s="1"/>
      <c r="BOW324" s="1"/>
      <c r="BOX324" s="1"/>
      <c r="BOY324" s="1"/>
      <c r="BOZ324" s="1"/>
      <c r="BPA324" s="1"/>
      <c r="BPB324" s="1"/>
      <c r="BPC324" s="1"/>
      <c r="BPD324" s="1"/>
      <c r="BPE324" s="1"/>
      <c r="BPF324" s="1"/>
      <c r="BPG324" s="1"/>
      <c r="BPH324" s="1"/>
      <c r="BPI324" s="1"/>
      <c r="BPJ324" s="1"/>
      <c r="BPK324" s="1"/>
      <c r="BPL324" s="1"/>
      <c r="BPM324" s="1"/>
      <c r="BPN324" s="1"/>
      <c r="BPO324" s="1"/>
      <c r="BPP324" s="1"/>
      <c r="BPQ324" s="1"/>
      <c r="BPR324" s="1"/>
      <c r="BPS324" s="1"/>
      <c r="BPT324" s="1"/>
      <c r="BPU324" s="1"/>
      <c r="BPV324" s="1"/>
      <c r="BPW324" s="1"/>
      <c r="BPX324" s="1"/>
      <c r="BPY324" s="1"/>
      <c r="BPZ324" s="1"/>
      <c r="BQA324" s="1"/>
      <c r="BQB324" s="1"/>
      <c r="BQC324" s="1"/>
      <c r="BQD324" s="1"/>
      <c r="BQE324" s="1"/>
      <c r="BQF324" s="1"/>
      <c r="BQG324" s="1"/>
      <c r="BQH324" s="1"/>
      <c r="BQI324" s="1"/>
      <c r="BQJ324" s="1"/>
      <c r="BQK324" s="1"/>
      <c r="BQL324" s="1"/>
      <c r="BQM324" s="1"/>
      <c r="BQN324" s="1"/>
      <c r="BQO324" s="1"/>
      <c r="BQP324" s="1"/>
      <c r="BQQ324" s="1"/>
      <c r="BQR324" s="1"/>
      <c r="BQS324" s="1"/>
      <c r="BQT324" s="1"/>
      <c r="BQU324" s="1"/>
      <c r="BQV324" s="1"/>
      <c r="BQW324" s="1"/>
      <c r="BQX324" s="1"/>
      <c r="BQY324" s="1"/>
      <c r="BQZ324" s="1"/>
      <c r="BRA324" s="1"/>
      <c r="BRB324" s="1"/>
      <c r="BRC324" s="1"/>
      <c r="BRD324" s="1"/>
      <c r="BRE324" s="1"/>
      <c r="BRF324" s="1"/>
      <c r="BRG324" s="1"/>
      <c r="BRH324" s="1"/>
      <c r="BRI324" s="1"/>
      <c r="BRJ324" s="1"/>
      <c r="BRK324" s="1"/>
      <c r="BRL324" s="1"/>
      <c r="BRM324" s="1"/>
      <c r="BRN324" s="1"/>
      <c r="BRO324" s="1"/>
      <c r="BRP324" s="1"/>
      <c r="BRQ324" s="1"/>
      <c r="BRR324" s="1"/>
      <c r="BRS324" s="1"/>
      <c r="BRT324" s="1"/>
      <c r="BRU324" s="1"/>
      <c r="BRV324" s="1"/>
      <c r="BRW324" s="1"/>
      <c r="BRX324" s="1"/>
      <c r="BRY324" s="1"/>
      <c r="BRZ324" s="1"/>
      <c r="BSA324" s="1"/>
      <c r="BSB324" s="1"/>
      <c r="BSC324" s="1"/>
      <c r="BSD324" s="1"/>
      <c r="BSE324" s="1"/>
      <c r="BSF324" s="1"/>
      <c r="BSG324" s="1"/>
      <c r="BSH324" s="1"/>
      <c r="BSI324" s="1"/>
      <c r="BSJ324" s="1"/>
      <c r="BSK324" s="1"/>
      <c r="BSL324" s="1"/>
      <c r="BSM324" s="1"/>
      <c r="BSN324" s="1"/>
      <c r="BSO324" s="1"/>
      <c r="BSP324" s="1"/>
      <c r="BSQ324" s="1"/>
      <c r="BSR324" s="1"/>
      <c r="BSS324" s="1"/>
      <c r="BST324" s="1"/>
      <c r="BSU324" s="1"/>
      <c r="BSV324" s="1"/>
      <c r="BSW324" s="1"/>
      <c r="BSX324" s="1"/>
      <c r="BSY324" s="1"/>
      <c r="BSZ324" s="1"/>
      <c r="BTA324" s="1"/>
      <c r="BTB324" s="1"/>
      <c r="BTC324" s="1"/>
      <c r="BTD324" s="1"/>
      <c r="BTE324" s="1"/>
      <c r="BTF324" s="1"/>
      <c r="BTG324" s="1"/>
      <c r="BTH324" s="1"/>
      <c r="BTI324" s="1"/>
      <c r="BTJ324" s="1"/>
      <c r="BTK324" s="1"/>
      <c r="BTL324" s="1"/>
      <c r="BTM324" s="1"/>
      <c r="BTN324" s="1"/>
      <c r="BTO324" s="1"/>
      <c r="BTP324" s="1"/>
      <c r="BTQ324" s="1"/>
      <c r="BTR324" s="1"/>
      <c r="BTS324" s="1"/>
      <c r="BTT324" s="1"/>
      <c r="BTU324" s="1"/>
      <c r="BTV324" s="1"/>
      <c r="BTW324" s="1"/>
      <c r="BTX324" s="1"/>
      <c r="BTY324" s="1"/>
      <c r="BTZ324" s="1"/>
      <c r="BUA324" s="1"/>
      <c r="BUB324" s="1"/>
      <c r="BUC324" s="1"/>
      <c r="BUD324" s="1"/>
      <c r="BUE324" s="1"/>
      <c r="BUF324" s="1"/>
      <c r="BUG324" s="1"/>
      <c r="BUH324" s="1"/>
      <c r="BUI324" s="1"/>
      <c r="BUJ324" s="1"/>
      <c r="BUK324" s="1"/>
      <c r="BUL324" s="1"/>
      <c r="BUM324" s="1"/>
      <c r="BUN324" s="1"/>
      <c r="BUO324" s="1"/>
      <c r="BUP324" s="1"/>
      <c r="BUQ324" s="1"/>
      <c r="BUR324" s="1"/>
      <c r="BUS324" s="1"/>
      <c r="BUT324" s="1"/>
      <c r="BUU324" s="1"/>
      <c r="BUV324" s="1"/>
      <c r="BUW324" s="1"/>
      <c r="BUX324" s="1"/>
      <c r="BUY324" s="1"/>
      <c r="BUZ324" s="1"/>
      <c r="BVA324" s="1"/>
      <c r="BVB324" s="1"/>
      <c r="BVC324" s="1"/>
      <c r="BVD324" s="1"/>
      <c r="BVE324" s="1"/>
      <c r="BVF324" s="1"/>
      <c r="BVG324" s="1"/>
      <c r="BVH324" s="1"/>
      <c r="BVI324" s="1"/>
      <c r="BVJ324" s="1"/>
      <c r="BVK324" s="1"/>
      <c r="BVL324" s="1"/>
      <c r="BVM324" s="1"/>
      <c r="BVN324" s="1"/>
      <c r="BVO324" s="1"/>
      <c r="BVP324" s="1"/>
      <c r="BVQ324" s="1"/>
      <c r="BVR324" s="1"/>
      <c r="BVS324" s="1"/>
      <c r="BVT324" s="1"/>
      <c r="BVU324" s="1"/>
      <c r="BVV324" s="1"/>
      <c r="BVW324" s="1"/>
      <c r="BVX324" s="1"/>
      <c r="BVY324" s="1"/>
      <c r="BVZ324" s="1"/>
      <c r="BWA324" s="1"/>
      <c r="BWB324" s="1"/>
      <c r="BWC324" s="1"/>
      <c r="BWD324" s="1"/>
      <c r="BWE324" s="1"/>
      <c r="BWF324" s="1"/>
      <c r="BWG324" s="1"/>
      <c r="BWH324" s="1"/>
      <c r="BWI324" s="1"/>
      <c r="BWJ324" s="1"/>
      <c r="BWK324" s="1"/>
      <c r="BWL324" s="1"/>
      <c r="BWM324" s="1"/>
      <c r="BWN324" s="1"/>
      <c r="BWO324" s="1"/>
      <c r="BWP324" s="1"/>
      <c r="BWQ324" s="1"/>
      <c r="BWR324" s="1"/>
      <c r="BWS324" s="1"/>
      <c r="BWT324" s="1"/>
      <c r="BWU324" s="1"/>
      <c r="BWV324" s="1"/>
      <c r="BWW324" s="1"/>
      <c r="BWX324" s="1"/>
      <c r="BWY324" s="1"/>
      <c r="BWZ324" s="1"/>
      <c r="BXA324" s="1"/>
      <c r="BXB324" s="1"/>
      <c r="BXC324" s="1"/>
      <c r="BXD324" s="1"/>
      <c r="BXE324" s="1"/>
      <c r="BXF324" s="1"/>
      <c r="BXG324" s="1"/>
      <c r="BXH324" s="1"/>
      <c r="BXI324" s="1"/>
      <c r="BXJ324" s="1"/>
      <c r="BXK324" s="1"/>
      <c r="BXL324" s="1"/>
      <c r="BXM324" s="1"/>
      <c r="BXN324" s="1"/>
      <c r="BXO324" s="1"/>
      <c r="BXP324" s="1"/>
      <c r="BXQ324" s="1"/>
      <c r="BXR324" s="1"/>
      <c r="BXS324" s="1"/>
      <c r="BXT324" s="1"/>
      <c r="BXU324" s="1"/>
      <c r="BXV324" s="1"/>
      <c r="BXW324" s="1"/>
      <c r="BXX324" s="1"/>
      <c r="BXY324" s="1"/>
      <c r="BXZ324" s="1"/>
      <c r="BYA324" s="1"/>
      <c r="BYB324" s="1"/>
      <c r="BYC324" s="1"/>
      <c r="BYD324" s="1"/>
      <c r="BYE324" s="1"/>
      <c r="BYF324" s="1"/>
      <c r="BYG324" s="1"/>
      <c r="BYH324" s="1"/>
      <c r="BYI324" s="1"/>
      <c r="BYJ324" s="1"/>
      <c r="BYK324" s="1"/>
      <c r="BYL324" s="1"/>
      <c r="BYM324" s="1"/>
      <c r="BYN324" s="1"/>
      <c r="BYO324" s="1"/>
      <c r="BYP324" s="1"/>
      <c r="BYQ324" s="1"/>
      <c r="BYR324" s="1"/>
      <c r="BYS324" s="1"/>
      <c r="BYT324" s="1"/>
      <c r="BYU324" s="1"/>
      <c r="BYV324" s="1"/>
      <c r="BYW324" s="1"/>
      <c r="BYX324" s="1"/>
      <c r="BYY324" s="1"/>
      <c r="BYZ324" s="1"/>
      <c r="BZA324" s="1"/>
      <c r="BZB324" s="1"/>
      <c r="BZC324" s="1"/>
      <c r="BZD324" s="1"/>
      <c r="BZE324" s="1"/>
      <c r="BZF324" s="1"/>
      <c r="BZG324" s="1"/>
      <c r="BZH324" s="1"/>
      <c r="BZI324" s="1"/>
      <c r="BZJ324" s="1"/>
      <c r="BZK324" s="1"/>
      <c r="BZL324" s="1"/>
      <c r="BZM324" s="1"/>
      <c r="BZN324" s="1"/>
      <c r="BZO324" s="1"/>
      <c r="BZP324" s="1"/>
      <c r="BZQ324" s="1"/>
      <c r="BZR324" s="1"/>
      <c r="BZS324" s="1"/>
      <c r="BZT324" s="1"/>
      <c r="BZU324" s="1"/>
      <c r="BZV324" s="1"/>
      <c r="BZW324" s="1"/>
      <c r="BZX324" s="1"/>
      <c r="BZY324" s="1"/>
      <c r="BZZ324" s="1"/>
      <c r="CAA324" s="1"/>
      <c r="CAB324" s="1"/>
      <c r="CAC324" s="1"/>
      <c r="CAD324" s="1"/>
      <c r="CAE324" s="1"/>
      <c r="CAF324" s="1"/>
      <c r="CAG324" s="1"/>
      <c r="CAH324" s="1"/>
      <c r="CAI324" s="1"/>
      <c r="CAJ324" s="1"/>
      <c r="CAK324" s="1"/>
      <c r="CAL324" s="1"/>
      <c r="CAM324" s="1"/>
      <c r="CAN324" s="1"/>
      <c r="CAO324" s="1"/>
      <c r="CAP324" s="1"/>
      <c r="CAQ324" s="1"/>
      <c r="CAR324" s="1"/>
      <c r="CAS324" s="1"/>
      <c r="CAT324" s="1"/>
      <c r="CAU324" s="1"/>
      <c r="CAV324" s="1"/>
      <c r="CAW324" s="1"/>
      <c r="CAX324" s="1"/>
      <c r="CAY324" s="1"/>
      <c r="CAZ324" s="1"/>
      <c r="CBA324" s="1"/>
      <c r="CBB324" s="1"/>
      <c r="CBC324" s="1"/>
      <c r="CBD324" s="1"/>
      <c r="CBE324" s="1"/>
      <c r="CBF324" s="1"/>
      <c r="CBG324" s="1"/>
      <c r="CBH324" s="1"/>
      <c r="CBI324" s="1"/>
      <c r="CBJ324" s="1"/>
      <c r="CBK324" s="1"/>
      <c r="CBL324" s="1"/>
      <c r="CBM324" s="1"/>
      <c r="CBN324" s="1"/>
      <c r="CBO324" s="1"/>
      <c r="CBP324" s="1"/>
      <c r="CBQ324" s="1"/>
      <c r="CBR324" s="1"/>
      <c r="CBS324" s="1"/>
      <c r="CBT324" s="1"/>
      <c r="CBU324" s="1"/>
      <c r="CBV324" s="1"/>
      <c r="CBW324" s="1"/>
      <c r="CBX324" s="1"/>
      <c r="CBY324" s="1"/>
      <c r="CBZ324" s="1"/>
      <c r="CCA324" s="1"/>
      <c r="CCB324" s="1"/>
      <c r="CCC324" s="1"/>
      <c r="CCD324" s="1"/>
      <c r="CCE324" s="1"/>
      <c r="CCF324" s="1"/>
      <c r="CCG324" s="1"/>
      <c r="CCH324" s="1"/>
      <c r="CCI324" s="1"/>
      <c r="CCJ324" s="1"/>
      <c r="CCK324" s="1"/>
      <c r="CCL324" s="1"/>
      <c r="CCM324" s="1"/>
      <c r="CCN324" s="1"/>
      <c r="CCO324" s="1"/>
      <c r="CCP324" s="1"/>
      <c r="CCQ324" s="1"/>
      <c r="CCR324" s="1"/>
      <c r="CCS324" s="1"/>
      <c r="CCT324" s="1"/>
      <c r="CCU324" s="1"/>
      <c r="CCV324" s="1"/>
      <c r="CCW324" s="1"/>
      <c r="CCX324" s="1"/>
      <c r="CCY324" s="1"/>
      <c r="CCZ324" s="1"/>
      <c r="CDA324" s="1"/>
      <c r="CDB324" s="1"/>
      <c r="CDC324" s="1"/>
      <c r="CDD324" s="1"/>
      <c r="CDE324" s="1"/>
      <c r="CDF324" s="1"/>
      <c r="CDG324" s="1"/>
      <c r="CDH324" s="1"/>
      <c r="CDI324" s="1"/>
      <c r="CDJ324" s="1"/>
      <c r="CDK324" s="1"/>
      <c r="CDL324" s="1"/>
      <c r="CDM324" s="1"/>
      <c r="CDN324" s="1"/>
      <c r="CDO324" s="1"/>
      <c r="CDP324" s="1"/>
      <c r="CDQ324" s="1"/>
      <c r="CDR324" s="1"/>
      <c r="CDS324" s="1"/>
      <c r="CDT324" s="1"/>
      <c r="CDU324" s="1"/>
      <c r="CDV324" s="1"/>
      <c r="CDW324" s="1"/>
      <c r="CDX324" s="1"/>
      <c r="CDY324" s="1"/>
      <c r="CDZ324" s="1"/>
      <c r="CEA324" s="1"/>
      <c r="CEB324" s="1"/>
      <c r="CEC324" s="1"/>
      <c r="CED324" s="1"/>
      <c r="CEE324" s="1"/>
      <c r="CEF324" s="1"/>
      <c r="CEG324" s="1"/>
      <c r="CEH324" s="1"/>
      <c r="CEI324" s="1"/>
      <c r="CEJ324" s="1"/>
      <c r="CEK324" s="1"/>
      <c r="CEL324" s="1"/>
      <c r="CEM324" s="1"/>
      <c r="CEN324" s="1"/>
      <c r="CEO324" s="1"/>
      <c r="CEP324" s="1"/>
      <c r="CEQ324" s="1"/>
      <c r="CER324" s="1"/>
      <c r="CES324" s="1"/>
      <c r="CET324" s="1"/>
      <c r="CEU324" s="1"/>
      <c r="CEV324" s="1"/>
      <c r="CEW324" s="1"/>
      <c r="CEX324" s="1"/>
      <c r="CEY324" s="1"/>
      <c r="CEZ324" s="1"/>
      <c r="CFA324" s="1"/>
      <c r="CFB324" s="1"/>
      <c r="CFC324" s="1"/>
      <c r="CFD324" s="1"/>
      <c r="CFE324" s="1"/>
      <c r="CFF324" s="1"/>
      <c r="CFG324" s="1"/>
      <c r="CFH324" s="1"/>
      <c r="CFI324" s="1"/>
      <c r="CFJ324" s="1"/>
      <c r="CFK324" s="1"/>
      <c r="CFL324" s="1"/>
      <c r="CFM324" s="1"/>
      <c r="CFN324" s="1"/>
      <c r="CFO324" s="1"/>
      <c r="CFP324" s="1"/>
      <c r="CFQ324" s="1"/>
      <c r="CFR324" s="1"/>
      <c r="CFS324" s="1"/>
      <c r="CFT324" s="1"/>
      <c r="CFU324" s="1"/>
      <c r="CFV324" s="1"/>
      <c r="CFW324" s="1"/>
      <c r="CFX324" s="1"/>
      <c r="CFY324" s="1"/>
      <c r="CFZ324" s="1"/>
      <c r="CGA324" s="1"/>
      <c r="CGB324" s="1"/>
      <c r="CGC324" s="1"/>
      <c r="CGD324" s="1"/>
      <c r="CGE324" s="1"/>
      <c r="CGF324" s="1"/>
      <c r="CGG324" s="1"/>
      <c r="CGH324" s="1"/>
      <c r="CGI324" s="1"/>
      <c r="CGJ324" s="1"/>
      <c r="CGK324" s="1"/>
      <c r="CGL324" s="1"/>
      <c r="CGM324" s="1"/>
      <c r="CGN324" s="1"/>
      <c r="CGO324" s="1"/>
      <c r="CGP324" s="1"/>
      <c r="CGQ324" s="1"/>
      <c r="CGR324" s="1"/>
      <c r="CGS324" s="1"/>
      <c r="CGT324" s="1"/>
      <c r="CGU324" s="1"/>
      <c r="CGV324" s="1"/>
      <c r="CGW324" s="1"/>
      <c r="CGX324" s="1"/>
      <c r="CGY324" s="1"/>
      <c r="CGZ324" s="1"/>
      <c r="CHA324" s="1"/>
      <c r="CHB324" s="1"/>
      <c r="CHC324" s="1"/>
      <c r="CHD324" s="1"/>
      <c r="CHE324" s="1"/>
      <c r="CHF324" s="1"/>
      <c r="CHG324" s="1"/>
      <c r="CHH324" s="1"/>
      <c r="CHI324" s="1"/>
      <c r="CHJ324" s="1"/>
      <c r="CHK324" s="1"/>
      <c r="CHL324" s="1"/>
      <c r="CHM324" s="1"/>
      <c r="CHN324" s="1"/>
      <c r="CHO324" s="1"/>
      <c r="CHP324" s="1"/>
      <c r="CHQ324" s="1"/>
      <c r="CHR324" s="1"/>
      <c r="CHS324" s="1"/>
      <c r="CHT324" s="1"/>
      <c r="CHU324" s="1"/>
      <c r="CHV324" s="1"/>
      <c r="CHW324" s="1"/>
      <c r="CHX324" s="1"/>
      <c r="CHY324" s="1"/>
      <c r="CHZ324" s="1"/>
      <c r="CIA324" s="1"/>
      <c r="CIB324" s="1"/>
      <c r="CIC324" s="1"/>
      <c r="CID324" s="1"/>
      <c r="CIE324" s="1"/>
      <c r="CIF324" s="1"/>
      <c r="CIG324" s="1"/>
      <c r="CIH324" s="1"/>
      <c r="CII324" s="1"/>
      <c r="CIJ324" s="1"/>
      <c r="CIK324" s="1"/>
      <c r="CIL324" s="1"/>
      <c r="CIM324" s="1"/>
      <c r="CIN324" s="1"/>
      <c r="CIO324" s="1"/>
      <c r="CIP324" s="1"/>
      <c r="CIQ324" s="1"/>
      <c r="CIR324" s="1"/>
      <c r="CIS324" s="1"/>
      <c r="CIT324" s="1"/>
      <c r="CIU324" s="1"/>
      <c r="CIV324" s="1"/>
      <c r="CIW324" s="1"/>
      <c r="CIX324" s="1"/>
      <c r="CIY324" s="1"/>
      <c r="CIZ324" s="1"/>
      <c r="CJA324" s="1"/>
      <c r="CJB324" s="1"/>
      <c r="CJC324" s="1"/>
      <c r="CJD324" s="1"/>
      <c r="CJE324" s="1"/>
      <c r="CJF324" s="1"/>
      <c r="CJG324" s="1"/>
      <c r="CJH324" s="1"/>
      <c r="CJI324" s="1"/>
      <c r="CJJ324" s="1"/>
      <c r="CJK324" s="1"/>
      <c r="CJL324" s="1"/>
      <c r="CJM324" s="1"/>
      <c r="CJN324" s="1"/>
      <c r="CJO324" s="1"/>
      <c r="CJP324" s="1"/>
      <c r="CJQ324" s="1"/>
      <c r="CJR324" s="1"/>
      <c r="CJS324" s="1"/>
      <c r="CJT324" s="1"/>
      <c r="CJU324" s="1"/>
      <c r="CJV324" s="1"/>
      <c r="CJW324" s="1"/>
      <c r="CJX324" s="1"/>
      <c r="CJY324" s="1"/>
      <c r="CJZ324" s="1"/>
      <c r="CKA324" s="1"/>
      <c r="CKB324" s="1"/>
      <c r="CKC324" s="1"/>
      <c r="CKD324" s="1"/>
      <c r="CKE324" s="1"/>
      <c r="CKF324" s="1"/>
      <c r="CKG324" s="1"/>
      <c r="CKH324" s="1"/>
      <c r="CKI324" s="1"/>
      <c r="CKJ324" s="1"/>
      <c r="CKK324" s="1"/>
      <c r="CKL324" s="1"/>
      <c r="CKM324" s="1"/>
      <c r="CKN324" s="1"/>
      <c r="CKO324" s="1"/>
      <c r="CKP324" s="1"/>
      <c r="CKQ324" s="1"/>
      <c r="CKR324" s="1"/>
      <c r="CKS324" s="1"/>
      <c r="CKT324" s="1"/>
      <c r="CKU324" s="1"/>
      <c r="CKV324" s="1"/>
      <c r="CKW324" s="1"/>
      <c r="CKX324" s="1"/>
      <c r="CKY324" s="1"/>
      <c r="CKZ324" s="1"/>
      <c r="CLA324" s="1"/>
      <c r="CLB324" s="1"/>
      <c r="CLC324" s="1"/>
      <c r="CLD324" s="1"/>
      <c r="CLE324" s="1"/>
      <c r="CLF324" s="1"/>
      <c r="CLG324" s="1"/>
      <c r="CLH324" s="1"/>
      <c r="CLI324" s="1"/>
      <c r="CLJ324" s="1"/>
      <c r="CLK324" s="1"/>
      <c r="CLL324" s="1"/>
      <c r="CLM324" s="1"/>
      <c r="CLN324" s="1"/>
      <c r="CLO324" s="1"/>
      <c r="CLP324" s="1"/>
      <c r="CLQ324" s="1"/>
      <c r="CLR324" s="1"/>
      <c r="CLS324" s="1"/>
      <c r="CLT324" s="1"/>
      <c r="CLU324" s="1"/>
      <c r="CLV324" s="1"/>
      <c r="CLW324" s="1"/>
      <c r="CLX324" s="1"/>
      <c r="CLY324" s="1"/>
      <c r="CLZ324" s="1"/>
      <c r="CMA324" s="1"/>
      <c r="CMB324" s="1"/>
      <c r="CMC324" s="1"/>
      <c r="CMD324" s="1"/>
      <c r="CME324" s="1"/>
      <c r="CMF324" s="1"/>
      <c r="CMG324" s="1"/>
      <c r="CMH324" s="1"/>
      <c r="CMI324" s="1"/>
      <c r="CMJ324" s="1"/>
      <c r="CMK324" s="1"/>
      <c r="CML324" s="1"/>
      <c r="CMM324" s="1"/>
      <c r="CMN324" s="1"/>
      <c r="CMO324" s="1"/>
      <c r="CMP324" s="1"/>
      <c r="CMQ324" s="1"/>
      <c r="CMR324" s="1"/>
      <c r="CMS324" s="1"/>
      <c r="CMT324" s="1"/>
      <c r="CMU324" s="1"/>
      <c r="CMV324" s="1"/>
      <c r="CMW324" s="1"/>
      <c r="CMX324" s="1"/>
      <c r="CMY324" s="1"/>
      <c r="CMZ324" s="1"/>
      <c r="CNA324" s="1"/>
      <c r="CNB324" s="1"/>
      <c r="CNC324" s="1"/>
      <c r="CND324" s="1"/>
      <c r="CNE324" s="1"/>
      <c r="CNF324" s="1"/>
      <c r="CNG324" s="1"/>
      <c r="CNH324" s="1"/>
      <c r="CNI324" s="1"/>
      <c r="CNJ324" s="1"/>
      <c r="CNK324" s="1"/>
      <c r="CNL324" s="1"/>
      <c r="CNM324" s="1"/>
      <c r="CNN324" s="1"/>
      <c r="CNO324" s="1"/>
      <c r="CNP324" s="1"/>
      <c r="CNQ324" s="1"/>
      <c r="CNR324" s="1"/>
      <c r="CNS324" s="1"/>
      <c r="CNT324" s="1"/>
      <c r="CNU324" s="1"/>
      <c r="CNV324" s="1"/>
      <c r="CNW324" s="1"/>
      <c r="CNX324" s="1"/>
      <c r="CNY324" s="1"/>
      <c r="CNZ324" s="1"/>
      <c r="COA324" s="1"/>
      <c r="COB324" s="1"/>
      <c r="COC324" s="1"/>
      <c r="COD324" s="1"/>
      <c r="COE324" s="1"/>
      <c r="COF324" s="1"/>
      <c r="COG324" s="1"/>
      <c r="COH324" s="1"/>
      <c r="COI324" s="1"/>
      <c r="COJ324" s="1"/>
      <c r="COK324" s="1"/>
      <c r="COL324" s="1"/>
      <c r="COM324" s="1"/>
      <c r="CON324" s="1"/>
      <c r="COO324" s="1"/>
      <c r="COP324" s="1"/>
      <c r="COQ324" s="1"/>
      <c r="COR324" s="1"/>
      <c r="COS324" s="1"/>
      <c r="COT324" s="1"/>
      <c r="COU324" s="1"/>
      <c r="COV324" s="1"/>
      <c r="COW324" s="1"/>
      <c r="COX324" s="1"/>
      <c r="COY324" s="1"/>
      <c r="COZ324" s="1"/>
      <c r="CPA324" s="1"/>
      <c r="CPB324" s="1"/>
      <c r="CPC324" s="1"/>
      <c r="CPD324" s="1"/>
      <c r="CPE324" s="1"/>
      <c r="CPF324" s="1"/>
      <c r="CPG324" s="1"/>
      <c r="CPH324" s="1"/>
      <c r="CPI324" s="1"/>
      <c r="CPJ324" s="1"/>
      <c r="CPK324" s="1"/>
      <c r="CPL324" s="1"/>
      <c r="CPM324" s="1"/>
      <c r="CPN324" s="1"/>
      <c r="CPO324" s="1"/>
      <c r="CPP324" s="1"/>
      <c r="CPQ324" s="1"/>
      <c r="CPR324" s="1"/>
      <c r="CPS324" s="1"/>
      <c r="CPT324" s="1"/>
      <c r="CPU324" s="1"/>
      <c r="CPV324" s="1"/>
      <c r="CPW324" s="1"/>
      <c r="CPX324" s="1"/>
      <c r="CPY324" s="1"/>
      <c r="CPZ324" s="1"/>
      <c r="CQA324" s="1"/>
      <c r="CQB324" s="1"/>
      <c r="CQC324" s="1"/>
      <c r="CQD324" s="1"/>
      <c r="CQE324" s="1"/>
      <c r="CQF324" s="1"/>
      <c r="CQG324" s="1"/>
      <c r="CQH324" s="1"/>
      <c r="CQI324" s="1"/>
      <c r="CQJ324" s="1"/>
      <c r="CQK324" s="1"/>
      <c r="CQL324" s="1"/>
      <c r="CQM324" s="1"/>
      <c r="CQN324" s="1"/>
      <c r="CQO324" s="1"/>
      <c r="CQP324" s="1"/>
      <c r="CQQ324" s="1"/>
      <c r="CQR324" s="1"/>
      <c r="CQS324" s="1"/>
      <c r="CQT324" s="1"/>
      <c r="CQU324" s="1"/>
      <c r="CQV324" s="1"/>
      <c r="CQW324" s="1"/>
      <c r="CQX324" s="1"/>
      <c r="CQY324" s="1"/>
      <c r="CQZ324" s="1"/>
      <c r="CRA324" s="1"/>
      <c r="CRB324" s="1"/>
      <c r="CRC324" s="1"/>
      <c r="CRD324" s="1"/>
      <c r="CRE324" s="1"/>
      <c r="CRF324" s="1"/>
      <c r="CRG324" s="1"/>
      <c r="CRH324" s="1"/>
      <c r="CRI324" s="1"/>
      <c r="CRJ324" s="1"/>
      <c r="CRK324" s="1"/>
      <c r="CRL324" s="1"/>
      <c r="CRM324" s="1"/>
      <c r="CRN324" s="1"/>
      <c r="CRO324" s="1"/>
      <c r="CRP324" s="1"/>
      <c r="CRQ324" s="1"/>
      <c r="CRR324" s="1"/>
      <c r="CRS324" s="1"/>
      <c r="CRT324" s="1"/>
      <c r="CRU324" s="1"/>
      <c r="CRV324" s="1"/>
      <c r="CRW324" s="1"/>
      <c r="CRX324" s="1"/>
      <c r="CRY324" s="1"/>
      <c r="CRZ324" s="1"/>
      <c r="CSA324" s="1"/>
      <c r="CSB324" s="1"/>
      <c r="CSC324" s="1"/>
      <c r="CSD324" s="1"/>
      <c r="CSE324" s="1"/>
      <c r="CSF324" s="1"/>
      <c r="CSG324" s="1"/>
      <c r="CSH324" s="1"/>
      <c r="CSI324" s="1"/>
      <c r="CSJ324" s="1"/>
      <c r="CSK324" s="1"/>
      <c r="CSL324" s="1"/>
      <c r="CSM324" s="1"/>
      <c r="CSN324" s="1"/>
      <c r="CSO324" s="1"/>
      <c r="CSP324" s="1"/>
      <c r="CSQ324" s="1"/>
      <c r="CSR324" s="1"/>
      <c r="CSS324" s="1"/>
      <c r="CST324" s="1"/>
      <c r="CSU324" s="1"/>
      <c r="CSV324" s="1"/>
      <c r="CSW324" s="1"/>
      <c r="CSX324" s="1"/>
      <c r="CSY324" s="1"/>
      <c r="CSZ324" s="1"/>
      <c r="CTA324" s="1"/>
      <c r="CTB324" s="1"/>
      <c r="CTC324" s="1"/>
      <c r="CTD324" s="1"/>
      <c r="CTE324" s="1"/>
      <c r="CTF324" s="1"/>
      <c r="CTG324" s="1"/>
      <c r="CTH324" s="1"/>
      <c r="CTI324" s="1"/>
      <c r="CTJ324" s="1"/>
      <c r="CTK324" s="1"/>
      <c r="CTL324" s="1"/>
      <c r="CTM324" s="1"/>
      <c r="CTN324" s="1"/>
      <c r="CTO324" s="1"/>
      <c r="CTP324" s="1"/>
      <c r="CTQ324" s="1"/>
      <c r="CTR324" s="1"/>
      <c r="CTS324" s="1"/>
      <c r="CTT324" s="1"/>
      <c r="CTU324" s="1"/>
      <c r="CTV324" s="1"/>
      <c r="CTW324" s="1"/>
      <c r="CTX324" s="1"/>
      <c r="CTY324" s="1"/>
      <c r="CTZ324" s="1"/>
      <c r="CUA324" s="1"/>
      <c r="CUB324" s="1"/>
      <c r="CUC324" s="1"/>
      <c r="CUD324" s="1"/>
      <c r="CUE324" s="1"/>
      <c r="CUF324" s="1"/>
      <c r="CUG324" s="1"/>
      <c r="CUH324" s="1"/>
      <c r="CUI324" s="1"/>
      <c r="CUJ324" s="1"/>
      <c r="CUK324" s="1"/>
      <c r="CUL324" s="1"/>
      <c r="CUM324" s="1"/>
      <c r="CUN324" s="1"/>
      <c r="CUO324" s="1"/>
      <c r="CUP324" s="1"/>
      <c r="CUQ324" s="1"/>
      <c r="CUR324" s="1"/>
      <c r="CUS324" s="1"/>
      <c r="CUT324" s="1"/>
      <c r="CUU324" s="1"/>
      <c r="CUV324" s="1"/>
      <c r="CUW324" s="1"/>
      <c r="CUX324" s="1"/>
      <c r="CUY324" s="1"/>
      <c r="CUZ324" s="1"/>
      <c r="CVA324" s="1"/>
      <c r="CVB324" s="1"/>
      <c r="CVC324" s="1"/>
      <c r="CVD324" s="1"/>
      <c r="CVE324" s="1"/>
      <c r="CVF324" s="1"/>
      <c r="CVG324" s="1"/>
      <c r="CVH324" s="1"/>
      <c r="CVI324" s="1"/>
      <c r="CVJ324" s="1"/>
      <c r="CVK324" s="1"/>
      <c r="CVL324" s="1"/>
      <c r="CVM324" s="1"/>
      <c r="CVN324" s="1"/>
      <c r="CVO324" s="1"/>
      <c r="CVP324" s="1"/>
      <c r="CVQ324" s="1"/>
      <c r="CVR324" s="1"/>
      <c r="CVS324" s="1"/>
      <c r="CVT324" s="1"/>
      <c r="CVU324" s="1"/>
      <c r="CVV324" s="1"/>
      <c r="CVW324" s="1"/>
      <c r="CVX324" s="1"/>
      <c r="CVY324" s="1"/>
      <c r="CVZ324" s="1"/>
      <c r="CWA324" s="1"/>
      <c r="CWB324" s="1"/>
      <c r="CWC324" s="1"/>
      <c r="CWD324" s="1"/>
      <c r="CWE324" s="1"/>
      <c r="CWF324" s="1"/>
      <c r="CWG324" s="1"/>
      <c r="CWH324" s="1"/>
      <c r="CWI324" s="1"/>
      <c r="CWJ324" s="1"/>
      <c r="CWK324" s="1"/>
      <c r="CWL324" s="1"/>
      <c r="CWM324" s="1"/>
      <c r="CWN324" s="1"/>
      <c r="CWO324" s="1"/>
      <c r="CWP324" s="1"/>
      <c r="CWQ324" s="1"/>
      <c r="CWR324" s="1"/>
      <c r="CWS324" s="1"/>
      <c r="CWT324" s="1"/>
      <c r="CWU324" s="1"/>
      <c r="CWV324" s="1"/>
      <c r="CWW324" s="1"/>
      <c r="CWX324" s="1"/>
      <c r="CWY324" s="1"/>
      <c r="CWZ324" s="1"/>
      <c r="CXA324" s="1"/>
      <c r="CXB324" s="1"/>
      <c r="CXC324" s="1"/>
      <c r="CXD324" s="1"/>
      <c r="CXE324" s="1"/>
      <c r="CXF324" s="1"/>
      <c r="CXG324" s="1"/>
      <c r="CXH324" s="1"/>
      <c r="CXI324" s="1"/>
      <c r="CXJ324" s="1"/>
      <c r="CXK324" s="1"/>
      <c r="CXL324" s="1"/>
      <c r="CXM324" s="1"/>
      <c r="CXN324" s="1"/>
      <c r="CXO324" s="1"/>
      <c r="CXP324" s="1"/>
      <c r="CXQ324" s="1"/>
      <c r="CXR324" s="1"/>
      <c r="CXS324" s="1"/>
      <c r="CXT324" s="1"/>
      <c r="CXU324" s="1"/>
      <c r="CXV324" s="1"/>
      <c r="CXW324" s="1"/>
      <c r="CXX324" s="1"/>
      <c r="CXY324" s="1"/>
      <c r="CXZ324" s="1"/>
      <c r="CYA324" s="1"/>
      <c r="CYB324" s="1"/>
      <c r="CYC324" s="1"/>
      <c r="CYD324" s="1"/>
      <c r="CYE324" s="1"/>
      <c r="CYF324" s="1"/>
      <c r="CYG324" s="1"/>
      <c r="CYH324" s="1"/>
      <c r="CYI324" s="1"/>
      <c r="CYJ324" s="1"/>
      <c r="CYK324" s="1"/>
      <c r="CYL324" s="1"/>
      <c r="CYM324" s="1"/>
      <c r="CYN324" s="1"/>
      <c r="CYO324" s="1"/>
      <c r="CYP324" s="1"/>
      <c r="CYQ324" s="1"/>
      <c r="CYR324" s="1"/>
      <c r="CYS324" s="1"/>
      <c r="CYT324" s="1"/>
      <c r="CYU324" s="1"/>
      <c r="CYV324" s="1"/>
      <c r="CYW324" s="1"/>
      <c r="CYX324" s="1"/>
      <c r="CYY324" s="1"/>
      <c r="CYZ324" s="1"/>
      <c r="CZA324" s="1"/>
      <c r="CZB324" s="1"/>
      <c r="CZC324" s="1"/>
      <c r="CZD324" s="1"/>
      <c r="CZE324" s="1"/>
      <c r="CZF324" s="1"/>
      <c r="CZG324" s="1"/>
      <c r="CZH324" s="1"/>
      <c r="CZI324" s="1"/>
      <c r="CZJ324" s="1"/>
      <c r="CZK324" s="1"/>
      <c r="CZL324" s="1"/>
      <c r="CZM324" s="1"/>
      <c r="CZN324" s="1"/>
      <c r="CZO324" s="1"/>
      <c r="CZP324" s="1"/>
      <c r="CZQ324" s="1"/>
      <c r="CZR324" s="1"/>
      <c r="CZS324" s="1"/>
      <c r="CZT324" s="1"/>
      <c r="CZU324" s="1"/>
      <c r="CZV324" s="1"/>
      <c r="CZW324" s="1"/>
      <c r="CZX324" s="1"/>
      <c r="CZY324" s="1"/>
      <c r="CZZ324" s="1"/>
      <c r="DAA324" s="1"/>
      <c r="DAB324" s="1"/>
      <c r="DAC324" s="1"/>
      <c r="DAD324" s="1"/>
      <c r="DAE324" s="1"/>
      <c r="DAF324" s="1"/>
      <c r="DAG324" s="1"/>
      <c r="DAH324" s="1"/>
      <c r="DAI324" s="1"/>
      <c r="DAJ324" s="1"/>
      <c r="DAK324" s="1"/>
      <c r="DAL324" s="1"/>
      <c r="DAM324" s="1"/>
      <c r="DAN324" s="1"/>
      <c r="DAO324" s="1"/>
      <c r="DAP324" s="1"/>
      <c r="DAQ324" s="1"/>
      <c r="DAR324" s="1"/>
      <c r="DAS324" s="1"/>
      <c r="DAT324" s="1"/>
      <c r="DAU324" s="1"/>
      <c r="DAV324" s="1"/>
      <c r="DAW324" s="1"/>
      <c r="DAX324" s="1"/>
      <c r="DAY324" s="1"/>
      <c r="DAZ324" s="1"/>
      <c r="DBA324" s="1"/>
      <c r="DBB324" s="1"/>
      <c r="DBC324" s="1"/>
      <c r="DBD324" s="1"/>
      <c r="DBE324" s="1"/>
      <c r="DBF324" s="1"/>
      <c r="DBG324" s="1"/>
      <c r="DBH324" s="1"/>
      <c r="DBI324" s="1"/>
      <c r="DBJ324" s="1"/>
      <c r="DBK324" s="1"/>
      <c r="DBL324" s="1"/>
      <c r="DBM324" s="1"/>
      <c r="DBN324" s="1"/>
      <c r="DBO324" s="1"/>
      <c r="DBP324" s="1"/>
      <c r="DBQ324" s="1"/>
      <c r="DBR324" s="1"/>
      <c r="DBS324" s="1"/>
      <c r="DBT324" s="1"/>
      <c r="DBU324" s="1"/>
      <c r="DBV324" s="1"/>
      <c r="DBW324" s="1"/>
      <c r="DBX324" s="1"/>
      <c r="DBY324" s="1"/>
      <c r="DBZ324" s="1"/>
      <c r="DCA324" s="1"/>
      <c r="DCB324" s="1"/>
      <c r="DCC324" s="1"/>
      <c r="DCD324" s="1"/>
      <c r="DCE324" s="1"/>
      <c r="DCF324" s="1"/>
      <c r="DCG324" s="1"/>
      <c r="DCH324" s="1"/>
      <c r="DCI324" s="1"/>
      <c r="DCJ324" s="1"/>
      <c r="DCK324" s="1"/>
      <c r="DCL324" s="1"/>
      <c r="DCM324" s="1"/>
      <c r="DCN324" s="1"/>
      <c r="DCO324" s="1"/>
      <c r="DCP324" s="1"/>
      <c r="DCQ324" s="1"/>
      <c r="DCR324" s="1"/>
      <c r="DCS324" s="1"/>
      <c r="DCT324" s="1"/>
      <c r="DCU324" s="1"/>
      <c r="DCV324" s="1"/>
      <c r="DCW324" s="1"/>
      <c r="DCX324" s="1"/>
      <c r="DCY324" s="1"/>
      <c r="DCZ324" s="1"/>
      <c r="DDA324" s="1"/>
      <c r="DDB324" s="1"/>
      <c r="DDC324" s="1"/>
      <c r="DDD324" s="1"/>
      <c r="DDE324" s="1"/>
      <c r="DDF324" s="1"/>
      <c r="DDG324" s="1"/>
      <c r="DDH324" s="1"/>
      <c r="DDI324" s="1"/>
      <c r="DDJ324" s="1"/>
      <c r="DDK324" s="1"/>
      <c r="DDL324" s="1"/>
      <c r="DDM324" s="1"/>
      <c r="DDN324" s="1"/>
      <c r="DDO324" s="1"/>
      <c r="DDP324" s="1"/>
      <c r="DDQ324" s="1"/>
      <c r="DDR324" s="1"/>
      <c r="DDS324" s="1"/>
      <c r="DDT324" s="1"/>
      <c r="DDU324" s="1"/>
      <c r="DDV324" s="1"/>
      <c r="DDW324" s="1"/>
      <c r="DDX324" s="1"/>
      <c r="DDY324" s="1"/>
      <c r="DDZ324" s="1"/>
      <c r="DEA324" s="1"/>
      <c r="DEB324" s="1"/>
      <c r="DEC324" s="1"/>
      <c r="DED324" s="1"/>
      <c r="DEE324" s="1"/>
      <c r="DEF324" s="1"/>
      <c r="DEG324" s="1"/>
      <c r="DEH324" s="1"/>
      <c r="DEI324" s="1"/>
      <c r="DEJ324" s="1"/>
      <c r="DEK324" s="1"/>
      <c r="DEL324" s="1"/>
      <c r="DEM324" s="1"/>
      <c r="DEN324" s="1"/>
      <c r="DEO324" s="1"/>
      <c r="DEP324" s="1"/>
      <c r="DEQ324" s="1"/>
      <c r="DER324" s="1"/>
      <c r="DES324" s="1"/>
      <c r="DET324" s="1"/>
      <c r="DEU324" s="1"/>
      <c r="DEV324" s="1"/>
      <c r="DEW324" s="1"/>
      <c r="DEX324" s="1"/>
      <c r="DEY324" s="1"/>
      <c r="DEZ324" s="1"/>
      <c r="DFA324" s="1"/>
      <c r="DFB324" s="1"/>
      <c r="DFC324" s="1"/>
      <c r="DFD324" s="1"/>
      <c r="DFE324" s="1"/>
      <c r="DFF324" s="1"/>
      <c r="DFG324" s="1"/>
      <c r="DFH324" s="1"/>
      <c r="DFI324" s="1"/>
      <c r="DFJ324" s="1"/>
      <c r="DFK324" s="1"/>
      <c r="DFL324" s="1"/>
      <c r="DFM324" s="1"/>
      <c r="DFN324" s="1"/>
      <c r="DFO324" s="1"/>
      <c r="DFP324" s="1"/>
      <c r="DFQ324" s="1"/>
      <c r="DFR324" s="1"/>
      <c r="DFS324" s="1"/>
      <c r="DFT324" s="1"/>
      <c r="DFU324" s="1"/>
      <c r="DFV324" s="1"/>
      <c r="DFW324" s="1"/>
      <c r="DFX324" s="1"/>
      <c r="DFY324" s="1"/>
      <c r="DFZ324" s="1"/>
      <c r="DGA324" s="1"/>
      <c r="DGB324" s="1"/>
      <c r="DGC324" s="1"/>
      <c r="DGD324" s="1"/>
      <c r="DGE324" s="1"/>
      <c r="DGF324" s="1"/>
      <c r="DGG324" s="1"/>
      <c r="DGH324" s="1"/>
      <c r="DGI324" s="1"/>
      <c r="DGJ324" s="1"/>
      <c r="DGK324" s="1"/>
      <c r="DGL324" s="1"/>
      <c r="DGM324" s="1"/>
      <c r="DGN324" s="1"/>
      <c r="DGO324" s="1"/>
      <c r="DGP324" s="1"/>
      <c r="DGQ324" s="1"/>
      <c r="DGR324" s="1"/>
      <c r="DGS324" s="1"/>
      <c r="DGT324" s="1"/>
      <c r="DGU324" s="1"/>
      <c r="DGV324" s="1"/>
      <c r="DGW324" s="1"/>
      <c r="DGX324" s="1"/>
      <c r="DGY324" s="1"/>
      <c r="DGZ324" s="1"/>
      <c r="DHA324" s="1"/>
      <c r="DHB324" s="1"/>
      <c r="DHC324" s="1"/>
      <c r="DHD324" s="1"/>
      <c r="DHE324" s="1"/>
      <c r="DHF324" s="1"/>
      <c r="DHG324" s="1"/>
      <c r="DHH324" s="1"/>
      <c r="DHI324" s="1"/>
      <c r="DHJ324" s="1"/>
      <c r="DHK324" s="1"/>
      <c r="DHL324" s="1"/>
      <c r="DHM324" s="1"/>
      <c r="DHN324" s="1"/>
      <c r="DHO324" s="1"/>
      <c r="DHP324" s="1"/>
      <c r="DHQ324" s="1"/>
      <c r="DHR324" s="1"/>
      <c r="DHS324" s="1"/>
      <c r="DHT324" s="1"/>
      <c r="DHU324" s="1"/>
      <c r="DHV324" s="1"/>
      <c r="DHW324" s="1"/>
      <c r="DHX324" s="1"/>
      <c r="DHY324" s="1"/>
      <c r="DHZ324" s="1"/>
      <c r="DIA324" s="1"/>
      <c r="DIB324" s="1"/>
      <c r="DIC324" s="1"/>
      <c r="DID324" s="1"/>
      <c r="DIE324" s="1"/>
      <c r="DIF324" s="1"/>
      <c r="DIG324" s="1"/>
      <c r="DIH324" s="1"/>
      <c r="DII324" s="1"/>
      <c r="DIJ324" s="1"/>
      <c r="DIK324" s="1"/>
      <c r="DIL324" s="1"/>
      <c r="DIM324" s="1"/>
      <c r="DIN324" s="1"/>
      <c r="DIO324" s="1"/>
      <c r="DIP324" s="1"/>
      <c r="DIQ324" s="1"/>
      <c r="DIR324" s="1"/>
      <c r="DIS324" s="1"/>
      <c r="DIT324" s="1"/>
      <c r="DIU324" s="1"/>
      <c r="DIV324" s="1"/>
      <c r="DIW324" s="1"/>
      <c r="DIX324" s="1"/>
      <c r="DIY324" s="1"/>
      <c r="DIZ324" s="1"/>
      <c r="DJA324" s="1"/>
      <c r="DJB324" s="1"/>
      <c r="DJC324" s="1"/>
      <c r="DJD324" s="1"/>
      <c r="DJE324" s="1"/>
      <c r="DJF324" s="1"/>
      <c r="DJG324" s="1"/>
      <c r="DJH324" s="1"/>
      <c r="DJI324" s="1"/>
      <c r="DJJ324" s="1"/>
      <c r="DJK324" s="1"/>
      <c r="DJL324" s="1"/>
      <c r="DJM324" s="1"/>
      <c r="DJN324" s="1"/>
      <c r="DJO324" s="1"/>
      <c r="DJP324" s="1"/>
      <c r="DJQ324" s="1"/>
      <c r="DJR324" s="1"/>
      <c r="DJS324" s="1"/>
      <c r="DJT324" s="1"/>
      <c r="DJU324" s="1"/>
      <c r="DJV324" s="1"/>
      <c r="DJW324" s="1"/>
      <c r="DJX324" s="1"/>
      <c r="DJY324" s="1"/>
      <c r="DJZ324" s="1"/>
      <c r="DKA324" s="1"/>
      <c r="DKB324" s="1"/>
      <c r="DKC324" s="1"/>
      <c r="DKD324" s="1"/>
      <c r="DKE324" s="1"/>
      <c r="DKF324" s="1"/>
      <c r="DKG324" s="1"/>
      <c r="DKH324" s="1"/>
      <c r="DKI324" s="1"/>
      <c r="DKJ324" s="1"/>
      <c r="DKK324" s="1"/>
      <c r="DKL324" s="1"/>
      <c r="DKM324" s="1"/>
      <c r="DKN324" s="1"/>
      <c r="DKO324" s="1"/>
      <c r="DKP324" s="1"/>
      <c r="DKQ324" s="1"/>
      <c r="DKR324" s="1"/>
      <c r="DKS324" s="1"/>
      <c r="DKT324" s="1"/>
      <c r="DKU324" s="1"/>
      <c r="DKV324" s="1"/>
      <c r="DKW324" s="1"/>
      <c r="DKX324" s="1"/>
      <c r="DKY324" s="1"/>
      <c r="DKZ324" s="1"/>
      <c r="DLA324" s="1"/>
      <c r="DLB324" s="1"/>
      <c r="DLC324" s="1"/>
      <c r="DLD324" s="1"/>
      <c r="DLE324" s="1"/>
      <c r="DLF324" s="1"/>
      <c r="DLG324" s="1"/>
      <c r="DLH324" s="1"/>
      <c r="DLI324" s="1"/>
      <c r="DLJ324" s="1"/>
      <c r="DLK324" s="1"/>
      <c r="DLL324" s="1"/>
      <c r="DLM324" s="1"/>
      <c r="DLN324" s="1"/>
      <c r="DLO324" s="1"/>
      <c r="DLP324" s="1"/>
      <c r="DLQ324" s="1"/>
      <c r="DLR324" s="1"/>
      <c r="DLS324" s="1"/>
      <c r="DLT324" s="1"/>
      <c r="DLU324" s="1"/>
      <c r="DLV324" s="1"/>
      <c r="DLW324" s="1"/>
      <c r="DLX324" s="1"/>
      <c r="DLY324" s="1"/>
      <c r="DLZ324" s="1"/>
      <c r="DMA324" s="1"/>
      <c r="DMB324" s="1"/>
      <c r="DMC324" s="1"/>
      <c r="DMD324" s="1"/>
      <c r="DME324" s="1"/>
      <c r="DMF324" s="1"/>
      <c r="DMG324" s="1"/>
      <c r="DMH324" s="1"/>
      <c r="DMI324" s="1"/>
      <c r="DMJ324" s="1"/>
      <c r="DMK324" s="1"/>
      <c r="DML324" s="1"/>
      <c r="DMM324" s="1"/>
      <c r="DMN324" s="1"/>
      <c r="DMO324" s="1"/>
      <c r="DMP324" s="1"/>
      <c r="DMQ324" s="1"/>
      <c r="DMR324" s="1"/>
      <c r="DMS324" s="1"/>
      <c r="DMT324" s="1"/>
      <c r="DMU324" s="1"/>
      <c r="DMV324" s="1"/>
      <c r="DMW324" s="1"/>
      <c r="DMX324" s="1"/>
      <c r="DMY324" s="1"/>
      <c r="DMZ324" s="1"/>
      <c r="DNA324" s="1"/>
      <c r="DNB324" s="1"/>
      <c r="DNC324" s="1"/>
      <c r="DND324" s="1"/>
      <c r="DNE324" s="1"/>
      <c r="DNF324" s="1"/>
      <c r="DNG324" s="1"/>
      <c r="DNH324" s="1"/>
      <c r="DNI324" s="1"/>
      <c r="DNJ324" s="1"/>
      <c r="DNK324" s="1"/>
      <c r="DNL324" s="1"/>
      <c r="DNM324" s="1"/>
      <c r="DNN324" s="1"/>
      <c r="DNO324" s="1"/>
      <c r="DNP324" s="1"/>
      <c r="DNQ324" s="1"/>
      <c r="DNR324" s="1"/>
      <c r="DNS324" s="1"/>
      <c r="DNT324" s="1"/>
      <c r="DNU324" s="1"/>
      <c r="DNV324" s="1"/>
      <c r="DNW324" s="1"/>
      <c r="DNX324" s="1"/>
      <c r="DNY324" s="1"/>
      <c r="DNZ324" s="1"/>
      <c r="DOA324" s="1"/>
      <c r="DOB324" s="1"/>
      <c r="DOC324" s="1"/>
      <c r="DOD324" s="1"/>
      <c r="DOE324" s="1"/>
      <c r="DOF324" s="1"/>
      <c r="DOG324" s="1"/>
      <c r="DOH324" s="1"/>
      <c r="DOI324" s="1"/>
      <c r="DOJ324" s="1"/>
      <c r="DOK324" s="1"/>
      <c r="DOL324" s="1"/>
      <c r="DOM324" s="1"/>
      <c r="DON324" s="1"/>
      <c r="DOO324" s="1"/>
      <c r="DOP324" s="1"/>
      <c r="DOQ324" s="1"/>
      <c r="DOR324" s="1"/>
      <c r="DOS324" s="1"/>
      <c r="DOT324" s="1"/>
      <c r="DOU324" s="1"/>
      <c r="DOV324" s="1"/>
      <c r="DOW324" s="1"/>
      <c r="DOX324" s="1"/>
      <c r="DOY324" s="1"/>
      <c r="DOZ324" s="1"/>
      <c r="DPA324" s="1"/>
      <c r="DPB324" s="1"/>
      <c r="DPC324" s="1"/>
      <c r="DPD324" s="1"/>
      <c r="DPE324" s="1"/>
      <c r="DPF324" s="1"/>
      <c r="DPG324" s="1"/>
      <c r="DPH324" s="1"/>
      <c r="DPI324" s="1"/>
      <c r="DPJ324" s="1"/>
      <c r="DPK324" s="1"/>
      <c r="DPL324" s="1"/>
      <c r="DPM324" s="1"/>
      <c r="DPN324" s="1"/>
      <c r="DPO324" s="1"/>
      <c r="DPP324" s="1"/>
      <c r="DPQ324" s="1"/>
      <c r="DPR324" s="1"/>
      <c r="DPS324" s="1"/>
      <c r="DPT324" s="1"/>
      <c r="DPU324" s="1"/>
      <c r="DPV324" s="1"/>
      <c r="DPW324" s="1"/>
      <c r="DPX324" s="1"/>
      <c r="DPY324" s="1"/>
      <c r="DPZ324" s="1"/>
      <c r="DQA324" s="1"/>
      <c r="DQB324" s="1"/>
      <c r="DQC324" s="1"/>
      <c r="DQD324" s="1"/>
      <c r="DQE324" s="1"/>
      <c r="DQF324" s="1"/>
      <c r="DQG324" s="1"/>
      <c r="DQH324" s="1"/>
      <c r="DQI324" s="1"/>
      <c r="DQJ324" s="1"/>
      <c r="DQK324" s="1"/>
      <c r="DQL324" s="1"/>
      <c r="DQM324" s="1"/>
      <c r="DQN324" s="1"/>
      <c r="DQO324" s="1"/>
      <c r="DQP324" s="1"/>
      <c r="DQQ324" s="1"/>
      <c r="DQR324" s="1"/>
      <c r="DQS324" s="1"/>
      <c r="DQT324" s="1"/>
      <c r="DQU324" s="1"/>
      <c r="DQV324" s="1"/>
      <c r="DQW324" s="1"/>
      <c r="DQX324" s="1"/>
      <c r="DQY324" s="1"/>
      <c r="DQZ324" s="1"/>
      <c r="DRA324" s="1"/>
      <c r="DRB324" s="1"/>
      <c r="DRC324" s="1"/>
      <c r="DRD324" s="1"/>
      <c r="DRE324" s="1"/>
      <c r="DRF324" s="1"/>
      <c r="DRG324" s="1"/>
      <c r="DRH324" s="1"/>
      <c r="DRI324" s="1"/>
      <c r="DRJ324" s="1"/>
      <c r="DRK324" s="1"/>
      <c r="DRL324" s="1"/>
      <c r="DRM324" s="1"/>
      <c r="DRN324" s="1"/>
      <c r="DRO324" s="1"/>
      <c r="DRP324" s="1"/>
      <c r="DRQ324" s="1"/>
      <c r="DRR324" s="1"/>
      <c r="DRS324" s="1"/>
      <c r="DRT324" s="1"/>
      <c r="DRU324" s="1"/>
      <c r="DRV324" s="1"/>
      <c r="DRW324" s="1"/>
      <c r="DRX324" s="1"/>
      <c r="DRY324" s="1"/>
      <c r="DRZ324" s="1"/>
      <c r="DSA324" s="1"/>
      <c r="DSB324" s="1"/>
      <c r="DSC324" s="1"/>
      <c r="DSD324" s="1"/>
      <c r="DSE324" s="1"/>
      <c r="DSF324" s="1"/>
      <c r="DSG324" s="1"/>
      <c r="DSH324" s="1"/>
      <c r="DSI324" s="1"/>
      <c r="DSJ324" s="1"/>
      <c r="DSK324" s="1"/>
      <c r="DSL324" s="1"/>
      <c r="DSM324" s="1"/>
      <c r="DSN324" s="1"/>
      <c r="DSO324" s="1"/>
      <c r="DSP324" s="1"/>
      <c r="DSQ324" s="1"/>
      <c r="DSR324" s="1"/>
      <c r="DSS324" s="1"/>
      <c r="DST324" s="1"/>
      <c r="DSU324" s="1"/>
      <c r="DSV324" s="1"/>
      <c r="DSW324" s="1"/>
      <c r="DSX324" s="1"/>
      <c r="DSY324" s="1"/>
      <c r="DSZ324" s="1"/>
      <c r="DTA324" s="1"/>
      <c r="DTB324" s="1"/>
      <c r="DTC324" s="1"/>
      <c r="DTD324" s="1"/>
      <c r="DTE324" s="1"/>
      <c r="DTF324" s="1"/>
      <c r="DTG324" s="1"/>
      <c r="DTH324" s="1"/>
      <c r="DTI324" s="1"/>
      <c r="DTJ324" s="1"/>
      <c r="DTK324" s="1"/>
      <c r="DTL324" s="1"/>
      <c r="DTM324" s="1"/>
      <c r="DTN324" s="1"/>
      <c r="DTO324" s="1"/>
      <c r="DTP324" s="1"/>
      <c r="DTQ324" s="1"/>
      <c r="DTR324" s="1"/>
      <c r="DTS324" s="1"/>
      <c r="DTT324" s="1"/>
      <c r="DTU324" s="1"/>
      <c r="DTV324" s="1"/>
      <c r="DTW324" s="1"/>
      <c r="DTX324" s="1"/>
      <c r="DTY324" s="1"/>
      <c r="DTZ324" s="1"/>
      <c r="DUA324" s="1"/>
      <c r="DUB324" s="1"/>
      <c r="DUC324" s="1"/>
      <c r="DUD324" s="1"/>
      <c r="DUE324" s="1"/>
      <c r="DUF324" s="1"/>
      <c r="DUG324" s="1"/>
      <c r="DUH324" s="1"/>
      <c r="DUI324" s="1"/>
      <c r="DUJ324" s="1"/>
      <c r="DUK324" s="1"/>
      <c r="DUL324" s="1"/>
      <c r="DUM324" s="1"/>
      <c r="DUN324" s="1"/>
      <c r="DUO324" s="1"/>
      <c r="DUP324" s="1"/>
      <c r="DUQ324" s="1"/>
      <c r="DUR324" s="1"/>
      <c r="DUS324" s="1"/>
      <c r="DUT324" s="1"/>
      <c r="DUU324" s="1"/>
      <c r="DUV324" s="1"/>
      <c r="DUW324" s="1"/>
      <c r="DUX324" s="1"/>
      <c r="DUY324" s="1"/>
      <c r="DUZ324" s="1"/>
      <c r="DVA324" s="1"/>
      <c r="DVB324" s="1"/>
      <c r="DVC324" s="1"/>
      <c r="DVD324" s="1"/>
      <c r="DVE324" s="1"/>
      <c r="DVF324" s="1"/>
      <c r="DVG324" s="1"/>
      <c r="DVH324" s="1"/>
      <c r="DVI324" s="1"/>
      <c r="DVJ324" s="1"/>
      <c r="DVK324" s="1"/>
      <c r="DVL324" s="1"/>
      <c r="DVM324" s="1"/>
      <c r="DVN324" s="1"/>
      <c r="DVO324" s="1"/>
      <c r="DVP324" s="1"/>
      <c r="DVQ324" s="1"/>
      <c r="DVR324" s="1"/>
      <c r="DVS324" s="1"/>
      <c r="DVT324" s="1"/>
      <c r="DVU324" s="1"/>
      <c r="DVV324" s="1"/>
      <c r="DVW324" s="1"/>
      <c r="DVX324" s="1"/>
      <c r="DVY324" s="1"/>
      <c r="DVZ324" s="1"/>
      <c r="DWA324" s="1"/>
      <c r="DWB324" s="1"/>
      <c r="DWC324" s="1"/>
      <c r="DWD324" s="1"/>
      <c r="DWE324" s="1"/>
      <c r="DWF324" s="1"/>
      <c r="DWG324" s="1"/>
      <c r="DWH324" s="1"/>
      <c r="DWI324" s="1"/>
      <c r="DWJ324" s="1"/>
      <c r="DWK324" s="1"/>
      <c r="DWL324" s="1"/>
      <c r="DWM324" s="1"/>
      <c r="DWN324" s="1"/>
      <c r="DWO324" s="1"/>
      <c r="DWP324" s="1"/>
      <c r="DWQ324" s="1"/>
      <c r="DWR324" s="1"/>
      <c r="DWS324" s="1"/>
      <c r="DWT324" s="1"/>
      <c r="DWU324" s="1"/>
      <c r="DWV324" s="1"/>
      <c r="DWW324" s="1"/>
      <c r="DWX324" s="1"/>
      <c r="DWY324" s="1"/>
      <c r="DWZ324" s="1"/>
      <c r="DXA324" s="1"/>
      <c r="DXB324" s="1"/>
      <c r="DXC324" s="1"/>
      <c r="DXD324" s="1"/>
      <c r="DXE324" s="1"/>
      <c r="DXF324" s="1"/>
      <c r="DXG324" s="1"/>
      <c r="DXH324" s="1"/>
      <c r="DXI324" s="1"/>
      <c r="DXJ324" s="1"/>
      <c r="DXK324" s="1"/>
      <c r="DXL324" s="1"/>
      <c r="DXM324" s="1"/>
      <c r="DXN324" s="1"/>
      <c r="DXO324" s="1"/>
      <c r="DXP324" s="1"/>
      <c r="DXQ324" s="1"/>
      <c r="DXR324" s="1"/>
      <c r="DXS324" s="1"/>
      <c r="DXT324" s="1"/>
      <c r="DXU324" s="1"/>
      <c r="DXV324" s="1"/>
      <c r="DXW324" s="1"/>
      <c r="DXX324" s="1"/>
      <c r="DXY324" s="1"/>
      <c r="DXZ324" s="1"/>
      <c r="DYA324" s="1"/>
      <c r="DYB324" s="1"/>
      <c r="DYC324" s="1"/>
      <c r="DYD324" s="1"/>
      <c r="DYE324" s="1"/>
      <c r="DYF324" s="1"/>
      <c r="DYG324" s="1"/>
      <c r="DYH324" s="1"/>
      <c r="DYI324" s="1"/>
      <c r="DYJ324" s="1"/>
      <c r="DYK324" s="1"/>
      <c r="DYL324" s="1"/>
      <c r="DYM324" s="1"/>
      <c r="DYN324" s="1"/>
      <c r="DYO324" s="1"/>
      <c r="DYP324" s="1"/>
      <c r="DYQ324" s="1"/>
      <c r="DYR324" s="1"/>
      <c r="DYS324" s="1"/>
      <c r="DYT324" s="1"/>
      <c r="DYU324" s="1"/>
      <c r="DYV324" s="1"/>
      <c r="DYW324" s="1"/>
      <c r="DYX324" s="1"/>
      <c r="DYY324" s="1"/>
      <c r="DYZ324" s="1"/>
      <c r="DZA324" s="1"/>
      <c r="DZB324" s="1"/>
      <c r="DZC324" s="1"/>
      <c r="DZD324" s="1"/>
      <c r="DZE324" s="1"/>
      <c r="DZF324" s="1"/>
      <c r="DZG324" s="1"/>
      <c r="DZH324" s="1"/>
      <c r="DZI324" s="1"/>
      <c r="DZJ324" s="1"/>
      <c r="DZK324" s="1"/>
      <c r="DZL324" s="1"/>
      <c r="DZM324" s="1"/>
      <c r="DZN324" s="1"/>
      <c r="DZO324" s="1"/>
      <c r="DZP324" s="1"/>
      <c r="DZQ324" s="1"/>
      <c r="DZR324" s="1"/>
      <c r="DZS324" s="1"/>
      <c r="DZT324" s="1"/>
      <c r="DZU324" s="1"/>
      <c r="DZV324" s="1"/>
      <c r="DZW324" s="1"/>
      <c r="DZX324" s="1"/>
      <c r="DZY324" s="1"/>
      <c r="DZZ324" s="1"/>
      <c r="EAA324" s="1"/>
      <c r="EAB324" s="1"/>
      <c r="EAC324" s="1"/>
      <c r="EAD324" s="1"/>
      <c r="EAE324" s="1"/>
      <c r="EAF324" s="1"/>
      <c r="EAG324" s="1"/>
      <c r="EAH324" s="1"/>
      <c r="EAI324" s="1"/>
      <c r="EAJ324" s="1"/>
      <c r="EAK324" s="1"/>
      <c r="EAL324" s="1"/>
      <c r="EAM324" s="1"/>
      <c r="EAN324" s="1"/>
      <c r="EAO324" s="1"/>
      <c r="EAP324" s="1"/>
      <c r="EAQ324" s="1"/>
      <c r="EAR324" s="1"/>
      <c r="EAS324" s="1"/>
      <c r="EAT324" s="1"/>
      <c r="EAU324" s="1"/>
      <c r="EAV324" s="1"/>
      <c r="EAW324" s="1"/>
      <c r="EAX324" s="1"/>
      <c r="EAY324" s="1"/>
      <c r="EAZ324" s="1"/>
      <c r="EBA324" s="1"/>
      <c r="EBB324" s="1"/>
      <c r="EBC324" s="1"/>
      <c r="EBD324" s="1"/>
      <c r="EBE324" s="1"/>
      <c r="EBF324" s="1"/>
      <c r="EBG324" s="1"/>
      <c r="EBH324" s="1"/>
      <c r="EBI324" s="1"/>
      <c r="EBJ324" s="1"/>
      <c r="EBK324" s="1"/>
      <c r="EBL324" s="1"/>
      <c r="EBM324" s="1"/>
      <c r="EBN324" s="1"/>
      <c r="EBO324" s="1"/>
      <c r="EBP324" s="1"/>
      <c r="EBQ324" s="1"/>
      <c r="EBR324" s="1"/>
      <c r="EBS324" s="1"/>
      <c r="EBT324" s="1"/>
      <c r="EBU324" s="1"/>
      <c r="EBV324" s="1"/>
      <c r="EBW324" s="1"/>
      <c r="EBX324" s="1"/>
      <c r="EBY324" s="1"/>
      <c r="EBZ324" s="1"/>
      <c r="ECA324" s="1"/>
      <c r="ECB324" s="1"/>
      <c r="ECC324" s="1"/>
      <c r="ECD324" s="1"/>
      <c r="ECE324" s="1"/>
      <c r="ECF324" s="1"/>
      <c r="ECG324" s="1"/>
      <c r="ECH324" s="1"/>
      <c r="ECI324" s="1"/>
      <c r="ECJ324" s="1"/>
      <c r="ECK324" s="1"/>
      <c r="ECL324" s="1"/>
      <c r="ECM324" s="1"/>
      <c r="ECN324" s="1"/>
      <c r="ECO324" s="1"/>
      <c r="ECP324" s="1"/>
      <c r="ECQ324" s="1"/>
      <c r="ECR324" s="1"/>
      <c r="ECS324" s="1"/>
      <c r="ECT324" s="1"/>
      <c r="ECU324" s="1"/>
      <c r="ECV324" s="1"/>
      <c r="ECW324" s="1"/>
      <c r="ECX324" s="1"/>
      <c r="ECY324" s="1"/>
      <c r="ECZ324" s="1"/>
      <c r="EDA324" s="1"/>
      <c r="EDB324" s="1"/>
      <c r="EDC324" s="1"/>
      <c r="EDD324" s="1"/>
      <c r="EDE324" s="1"/>
      <c r="EDF324" s="1"/>
      <c r="EDG324" s="1"/>
      <c r="EDH324" s="1"/>
      <c r="EDI324" s="1"/>
      <c r="EDJ324" s="1"/>
      <c r="EDK324" s="1"/>
      <c r="EDL324" s="1"/>
      <c r="EDM324" s="1"/>
      <c r="EDN324" s="1"/>
      <c r="EDO324" s="1"/>
      <c r="EDP324" s="1"/>
      <c r="EDQ324" s="1"/>
      <c r="EDR324" s="1"/>
      <c r="EDS324" s="1"/>
      <c r="EDT324" s="1"/>
      <c r="EDU324" s="1"/>
      <c r="EDV324" s="1"/>
      <c r="EDW324" s="1"/>
      <c r="EDX324" s="1"/>
      <c r="EDY324" s="1"/>
      <c r="EDZ324" s="1"/>
      <c r="EEA324" s="1"/>
      <c r="EEB324" s="1"/>
      <c r="EEC324" s="1"/>
      <c r="EED324" s="1"/>
      <c r="EEE324" s="1"/>
      <c r="EEF324" s="1"/>
      <c r="EEG324" s="1"/>
      <c r="EEH324" s="1"/>
      <c r="EEI324" s="1"/>
      <c r="EEJ324" s="1"/>
      <c r="EEK324" s="1"/>
      <c r="EEL324" s="1"/>
      <c r="EEM324" s="1"/>
      <c r="EEN324" s="1"/>
      <c r="EEO324" s="1"/>
      <c r="EEP324" s="1"/>
      <c r="EEQ324" s="1"/>
      <c r="EER324" s="1"/>
      <c r="EES324" s="1"/>
      <c r="EET324" s="1"/>
      <c r="EEU324" s="1"/>
      <c r="EEV324" s="1"/>
      <c r="EEW324" s="1"/>
      <c r="EEX324" s="1"/>
      <c r="EEY324" s="1"/>
      <c r="EEZ324" s="1"/>
      <c r="EFA324" s="1"/>
      <c r="EFB324" s="1"/>
      <c r="EFC324" s="1"/>
      <c r="EFD324" s="1"/>
      <c r="EFE324" s="1"/>
      <c r="EFF324" s="1"/>
      <c r="EFG324" s="1"/>
      <c r="EFH324" s="1"/>
      <c r="EFI324" s="1"/>
      <c r="EFJ324" s="1"/>
      <c r="EFK324" s="1"/>
      <c r="EFL324" s="1"/>
      <c r="EFM324" s="1"/>
      <c r="EFN324" s="1"/>
      <c r="EFO324" s="1"/>
      <c r="EFP324" s="1"/>
      <c r="EFQ324" s="1"/>
      <c r="EFR324" s="1"/>
      <c r="EFS324" s="1"/>
      <c r="EFT324" s="1"/>
      <c r="EFU324" s="1"/>
      <c r="EFV324" s="1"/>
      <c r="EFW324" s="1"/>
      <c r="EFX324" s="1"/>
      <c r="EFY324" s="1"/>
      <c r="EFZ324" s="1"/>
      <c r="EGA324" s="1"/>
      <c r="EGB324" s="1"/>
      <c r="EGC324" s="1"/>
      <c r="EGD324" s="1"/>
      <c r="EGE324" s="1"/>
      <c r="EGF324" s="1"/>
      <c r="EGG324" s="1"/>
      <c r="EGH324" s="1"/>
      <c r="EGI324" s="1"/>
      <c r="EGJ324" s="1"/>
      <c r="EGK324" s="1"/>
      <c r="EGL324" s="1"/>
      <c r="EGM324" s="1"/>
      <c r="EGN324" s="1"/>
      <c r="EGO324" s="1"/>
      <c r="EGP324" s="1"/>
      <c r="EGQ324" s="1"/>
      <c r="EGR324" s="1"/>
      <c r="EGS324" s="1"/>
      <c r="EGT324" s="1"/>
      <c r="EGU324" s="1"/>
      <c r="EGV324" s="1"/>
      <c r="EGW324" s="1"/>
      <c r="EGX324" s="1"/>
      <c r="EGY324" s="1"/>
      <c r="EGZ324" s="1"/>
      <c r="EHA324" s="1"/>
      <c r="EHB324" s="1"/>
      <c r="EHC324" s="1"/>
      <c r="EHD324" s="1"/>
      <c r="EHE324" s="1"/>
      <c r="EHF324" s="1"/>
      <c r="EHG324" s="1"/>
      <c r="EHH324" s="1"/>
      <c r="EHI324" s="1"/>
      <c r="EHJ324" s="1"/>
      <c r="EHK324" s="1"/>
      <c r="EHL324" s="1"/>
      <c r="EHM324" s="1"/>
      <c r="EHN324" s="1"/>
      <c r="EHO324" s="1"/>
      <c r="EHP324" s="1"/>
      <c r="EHQ324" s="1"/>
      <c r="EHR324" s="1"/>
      <c r="EHS324" s="1"/>
      <c r="EHT324" s="1"/>
      <c r="EHU324" s="1"/>
      <c r="EHV324" s="1"/>
      <c r="EHW324" s="1"/>
      <c r="EHX324" s="1"/>
      <c r="EHY324" s="1"/>
      <c r="EHZ324" s="1"/>
      <c r="EIA324" s="1"/>
      <c r="EIB324" s="1"/>
      <c r="EIC324" s="1"/>
      <c r="EID324" s="1"/>
      <c r="EIE324" s="1"/>
      <c r="EIF324" s="1"/>
      <c r="EIG324" s="1"/>
      <c r="EIH324" s="1"/>
      <c r="EII324" s="1"/>
      <c r="EIJ324" s="1"/>
      <c r="EIK324" s="1"/>
      <c r="EIL324" s="1"/>
      <c r="EIM324" s="1"/>
      <c r="EIN324" s="1"/>
      <c r="EIO324" s="1"/>
      <c r="EIP324" s="1"/>
      <c r="EIQ324" s="1"/>
      <c r="EIR324" s="1"/>
      <c r="EIS324" s="1"/>
      <c r="EIT324" s="1"/>
      <c r="EIU324" s="1"/>
      <c r="EIV324" s="1"/>
      <c r="EIW324" s="1"/>
      <c r="EIX324" s="1"/>
      <c r="EIY324" s="1"/>
      <c r="EIZ324" s="1"/>
      <c r="EJA324" s="1"/>
      <c r="EJB324" s="1"/>
      <c r="EJC324" s="1"/>
      <c r="EJD324" s="1"/>
      <c r="EJE324" s="1"/>
      <c r="EJF324" s="1"/>
      <c r="EJG324" s="1"/>
      <c r="EJH324" s="1"/>
      <c r="EJI324" s="1"/>
      <c r="EJJ324" s="1"/>
      <c r="EJK324" s="1"/>
      <c r="EJL324" s="1"/>
      <c r="EJM324" s="1"/>
      <c r="EJN324" s="1"/>
      <c r="EJO324" s="1"/>
      <c r="EJP324" s="1"/>
      <c r="EJQ324" s="1"/>
      <c r="EJR324" s="1"/>
      <c r="EJS324" s="1"/>
      <c r="EJT324" s="1"/>
      <c r="EJU324" s="1"/>
      <c r="EJV324" s="1"/>
      <c r="EJW324" s="1"/>
      <c r="EJX324" s="1"/>
      <c r="EJY324" s="1"/>
      <c r="EJZ324" s="1"/>
      <c r="EKA324" s="1"/>
      <c r="EKB324" s="1"/>
      <c r="EKC324" s="1"/>
      <c r="EKD324" s="1"/>
      <c r="EKE324" s="1"/>
      <c r="EKF324" s="1"/>
      <c r="EKG324" s="1"/>
      <c r="EKH324" s="1"/>
      <c r="EKI324" s="1"/>
      <c r="EKJ324" s="1"/>
      <c r="EKK324" s="1"/>
      <c r="EKL324" s="1"/>
      <c r="EKM324" s="1"/>
      <c r="EKN324" s="1"/>
      <c r="EKO324" s="1"/>
      <c r="EKP324" s="1"/>
      <c r="EKQ324" s="1"/>
      <c r="EKR324" s="1"/>
      <c r="EKS324" s="1"/>
      <c r="EKT324" s="1"/>
      <c r="EKU324" s="1"/>
      <c r="EKV324" s="1"/>
      <c r="EKW324" s="1"/>
      <c r="EKX324" s="1"/>
      <c r="EKY324" s="1"/>
      <c r="EKZ324" s="1"/>
      <c r="ELA324" s="1"/>
      <c r="ELB324" s="1"/>
      <c r="ELC324" s="1"/>
      <c r="ELD324" s="1"/>
      <c r="ELE324" s="1"/>
      <c r="ELF324" s="1"/>
      <c r="ELG324" s="1"/>
      <c r="ELH324" s="1"/>
      <c r="ELI324" s="1"/>
      <c r="ELJ324" s="1"/>
      <c r="ELK324" s="1"/>
      <c r="ELL324" s="1"/>
      <c r="ELM324" s="1"/>
      <c r="ELN324" s="1"/>
      <c r="ELO324" s="1"/>
      <c r="ELP324" s="1"/>
      <c r="ELQ324" s="1"/>
      <c r="ELR324" s="1"/>
      <c r="ELS324" s="1"/>
      <c r="ELT324" s="1"/>
      <c r="ELU324" s="1"/>
      <c r="ELV324" s="1"/>
      <c r="ELW324" s="1"/>
      <c r="ELX324" s="1"/>
      <c r="ELY324" s="1"/>
      <c r="ELZ324" s="1"/>
      <c r="EMA324" s="1"/>
      <c r="EMB324" s="1"/>
      <c r="EMC324" s="1"/>
      <c r="EMD324" s="1"/>
      <c r="EME324" s="1"/>
      <c r="EMF324" s="1"/>
      <c r="EMG324" s="1"/>
      <c r="EMH324" s="1"/>
      <c r="EMI324" s="1"/>
      <c r="EMJ324" s="1"/>
      <c r="EMK324" s="1"/>
      <c r="EML324" s="1"/>
      <c r="EMM324" s="1"/>
      <c r="EMN324" s="1"/>
      <c r="EMO324" s="1"/>
      <c r="EMP324" s="1"/>
      <c r="EMQ324" s="1"/>
      <c r="EMR324" s="1"/>
      <c r="EMS324" s="1"/>
      <c r="EMT324" s="1"/>
      <c r="EMU324" s="1"/>
      <c r="EMV324" s="1"/>
      <c r="EMW324" s="1"/>
      <c r="EMX324" s="1"/>
      <c r="EMY324" s="1"/>
      <c r="EMZ324" s="1"/>
      <c r="ENA324" s="1"/>
      <c r="ENB324" s="1"/>
      <c r="ENC324" s="1"/>
      <c r="END324" s="1"/>
      <c r="ENE324" s="1"/>
      <c r="ENF324" s="1"/>
      <c r="ENG324" s="1"/>
      <c r="ENH324" s="1"/>
      <c r="ENI324" s="1"/>
      <c r="ENJ324" s="1"/>
      <c r="ENK324" s="1"/>
      <c r="ENL324" s="1"/>
      <c r="ENM324" s="1"/>
      <c r="ENN324" s="1"/>
      <c r="ENO324" s="1"/>
      <c r="ENP324" s="1"/>
      <c r="ENQ324" s="1"/>
      <c r="ENR324" s="1"/>
      <c r="ENS324" s="1"/>
      <c r="ENT324" s="1"/>
      <c r="ENU324" s="1"/>
      <c r="ENV324" s="1"/>
      <c r="ENW324" s="1"/>
      <c r="ENX324" s="1"/>
      <c r="ENY324" s="1"/>
      <c r="ENZ324" s="1"/>
      <c r="EOA324" s="1"/>
      <c r="EOB324" s="1"/>
      <c r="EOC324" s="1"/>
      <c r="EOD324" s="1"/>
      <c r="EOE324" s="1"/>
      <c r="EOF324" s="1"/>
      <c r="EOG324" s="1"/>
      <c r="EOH324" s="1"/>
      <c r="EOI324" s="1"/>
      <c r="EOJ324" s="1"/>
      <c r="EOK324" s="1"/>
      <c r="EOL324" s="1"/>
      <c r="EOM324" s="1"/>
      <c r="EON324" s="1"/>
      <c r="EOO324" s="1"/>
      <c r="EOP324" s="1"/>
      <c r="EOQ324" s="1"/>
      <c r="EOR324" s="1"/>
      <c r="EOS324" s="1"/>
      <c r="EOT324" s="1"/>
      <c r="EOU324" s="1"/>
      <c r="EOV324" s="1"/>
      <c r="EOW324" s="1"/>
      <c r="EOX324" s="1"/>
      <c r="EOY324" s="1"/>
      <c r="EOZ324" s="1"/>
      <c r="EPA324" s="1"/>
      <c r="EPB324" s="1"/>
      <c r="EPC324" s="1"/>
      <c r="EPD324" s="1"/>
      <c r="EPE324" s="1"/>
      <c r="EPF324" s="1"/>
      <c r="EPG324" s="1"/>
      <c r="EPH324" s="1"/>
      <c r="EPI324" s="1"/>
      <c r="EPJ324" s="1"/>
      <c r="EPK324" s="1"/>
      <c r="EPL324" s="1"/>
      <c r="EPM324" s="1"/>
      <c r="EPN324" s="1"/>
      <c r="EPO324" s="1"/>
      <c r="EPP324" s="1"/>
      <c r="EPQ324" s="1"/>
      <c r="EPR324" s="1"/>
      <c r="EPS324" s="1"/>
      <c r="EPT324" s="1"/>
      <c r="EPU324" s="1"/>
      <c r="EPV324" s="1"/>
      <c r="EPW324" s="1"/>
      <c r="EPX324" s="1"/>
      <c r="EPY324" s="1"/>
      <c r="EPZ324" s="1"/>
      <c r="EQA324" s="1"/>
      <c r="EQB324" s="1"/>
      <c r="EQC324" s="1"/>
      <c r="EQD324" s="1"/>
      <c r="EQE324" s="1"/>
      <c r="EQF324" s="1"/>
      <c r="EQG324" s="1"/>
      <c r="EQH324" s="1"/>
      <c r="EQI324" s="1"/>
      <c r="EQJ324" s="1"/>
      <c r="EQK324" s="1"/>
      <c r="EQL324" s="1"/>
      <c r="EQM324" s="1"/>
      <c r="EQN324" s="1"/>
      <c r="EQO324" s="1"/>
      <c r="EQP324" s="1"/>
      <c r="EQQ324" s="1"/>
      <c r="EQR324" s="1"/>
      <c r="EQS324" s="1"/>
      <c r="EQT324" s="1"/>
      <c r="EQU324" s="1"/>
      <c r="EQV324" s="1"/>
      <c r="EQW324" s="1"/>
      <c r="EQX324" s="1"/>
      <c r="EQY324" s="1"/>
      <c r="EQZ324" s="1"/>
      <c r="ERA324" s="1"/>
      <c r="ERB324" s="1"/>
      <c r="ERC324" s="1"/>
      <c r="ERD324" s="1"/>
      <c r="ERE324" s="1"/>
      <c r="ERF324" s="1"/>
      <c r="ERG324" s="1"/>
      <c r="ERH324" s="1"/>
      <c r="ERI324" s="1"/>
      <c r="ERJ324" s="1"/>
      <c r="ERK324" s="1"/>
      <c r="ERL324" s="1"/>
      <c r="ERM324" s="1"/>
      <c r="ERN324" s="1"/>
      <c r="ERO324" s="1"/>
      <c r="ERP324" s="1"/>
      <c r="ERQ324" s="1"/>
      <c r="ERR324" s="1"/>
      <c r="ERS324" s="1"/>
      <c r="ERT324" s="1"/>
      <c r="ERU324" s="1"/>
      <c r="ERV324" s="1"/>
      <c r="ERW324" s="1"/>
      <c r="ERX324" s="1"/>
      <c r="ERY324" s="1"/>
      <c r="ERZ324" s="1"/>
      <c r="ESA324" s="1"/>
      <c r="ESB324" s="1"/>
      <c r="ESC324" s="1"/>
      <c r="ESD324" s="1"/>
      <c r="ESE324" s="1"/>
      <c r="ESF324" s="1"/>
      <c r="ESG324" s="1"/>
      <c r="ESH324" s="1"/>
      <c r="ESI324" s="1"/>
      <c r="ESJ324" s="1"/>
      <c r="ESK324" s="1"/>
      <c r="ESL324" s="1"/>
      <c r="ESM324" s="1"/>
      <c r="ESN324" s="1"/>
      <c r="ESO324" s="1"/>
      <c r="ESP324" s="1"/>
      <c r="ESQ324" s="1"/>
      <c r="ESR324" s="1"/>
      <c r="ESS324" s="1"/>
      <c r="EST324" s="1"/>
      <c r="ESU324" s="1"/>
      <c r="ESV324" s="1"/>
      <c r="ESW324" s="1"/>
      <c r="ESX324" s="1"/>
      <c r="ESY324" s="1"/>
      <c r="ESZ324" s="1"/>
      <c r="ETA324" s="1"/>
      <c r="ETB324" s="1"/>
      <c r="ETC324" s="1"/>
      <c r="ETD324" s="1"/>
      <c r="ETE324" s="1"/>
      <c r="ETF324" s="1"/>
      <c r="ETG324" s="1"/>
      <c r="ETH324" s="1"/>
      <c r="ETI324" s="1"/>
      <c r="ETJ324" s="1"/>
      <c r="ETK324" s="1"/>
      <c r="ETL324" s="1"/>
      <c r="ETM324" s="1"/>
      <c r="ETN324" s="1"/>
      <c r="ETO324" s="1"/>
      <c r="ETP324" s="1"/>
      <c r="ETQ324" s="1"/>
      <c r="ETR324" s="1"/>
      <c r="ETS324" s="1"/>
      <c r="ETT324" s="1"/>
      <c r="ETU324" s="1"/>
      <c r="ETV324" s="1"/>
      <c r="ETW324" s="1"/>
      <c r="ETX324" s="1"/>
      <c r="ETY324" s="1"/>
      <c r="ETZ324" s="1"/>
      <c r="EUA324" s="1"/>
      <c r="EUB324" s="1"/>
      <c r="EUC324" s="1"/>
      <c r="EUD324" s="1"/>
      <c r="EUE324" s="1"/>
      <c r="EUF324" s="1"/>
      <c r="EUG324" s="1"/>
      <c r="EUH324" s="1"/>
      <c r="EUI324" s="1"/>
      <c r="EUJ324" s="1"/>
      <c r="EUK324" s="1"/>
      <c r="EUL324" s="1"/>
      <c r="EUM324" s="1"/>
      <c r="EUN324" s="1"/>
      <c r="EUO324" s="1"/>
      <c r="EUP324" s="1"/>
      <c r="EUQ324" s="1"/>
      <c r="EUR324" s="1"/>
      <c r="EUS324" s="1"/>
      <c r="EUT324" s="1"/>
      <c r="EUU324" s="1"/>
      <c r="EUV324" s="1"/>
      <c r="EUW324" s="1"/>
      <c r="EUX324" s="1"/>
      <c r="EUY324" s="1"/>
      <c r="EUZ324" s="1"/>
      <c r="EVA324" s="1"/>
      <c r="EVB324" s="1"/>
      <c r="EVC324" s="1"/>
      <c r="EVD324" s="1"/>
      <c r="EVE324" s="1"/>
      <c r="EVF324" s="1"/>
      <c r="EVG324" s="1"/>
      <c r="EVH324" s="1"/>
      <c r="EVI324" s="1"/>
      <c r="EVJ324" s="1"/>
      <c r="EVK324" s="1"/>
      <c r="EVL324" s="1"/>
      <c r="EVM324" s="1"/>
      <c r="EVN324" s="1"/>
      <c r="EVO324" s="1"/>
      <c r="EVP324" s="1"/>
      <c r="EVQ324" s="1"/>
      <c r="EVR324" s="1"/>
      <c r="EVS324" s="1"/>
      <c r="EVT324" s="1"/>
      <c r="EVU324" s="1"/>
      <c r="EVV324" s="1"/>
      <c r="EVW324" s="1"/>
      <c r="EVX324" s="1"/>
      <c r="EVY324" s="1"/>
      <c r="EVZ324" s="1"/>
      <c r="EWA324" s="1"/>
      <c r="EWB324" s="1"/>
      <c r="EWC324" s="1"/>
      <c r="EWD324" s="1"/>
      <c r="EWE324" s="1"/>
      <c r="EWF324" s="1"/>
      <c r="EWG324" s="1"/>
      <c r="EWH324" s="1"/>
      <c r="EWI324" s="1"/>
      <c r="EWJ324" s="1"/>
      <c r="EWK324" s="1"/>
      <c r="EWL324" s="1"/>
      <c r="EWM324" s="1"/>
      <c r="EWN324" s="1"/>
      <c r="EWO324" s="1"/>
      <c r="EWP324" s="1"/>
      <c r="EWQ324" s="1"/>
      <c r="EWR324" s="1"/>
      <c r="EWS324" s="1"/>
      <c r="EWT324" s="1"/>
      <c r="EWU324" s="1"/>
      <c r="EWV324" s="1"/>
      <c r="EWW324" s="1"/>
      <c r="EWX324" s="1"/>
      <c r="EWY324" s="1"/>
      <c r="EWZ324" s="1"/>
      <c r="EXA324" s="1"/>
      <c r="EXB324" s="1"/>
      <c r="EXC324" s="1"/>
      <c r="EXD324" s="1"/>
      <c r="EXE324" s="1"/>
      <c r="EXF324" s="1"/>
      <c r="EXG324" s="1"/>
      <c r="EXH324" s="1"/>
      <c r="EXI324" s="1"/>
      <c r="EXJ324" s="1"/>
      <c r="EXK324" s="1"/>
      <c r="EXL324" s="1"/>
      <c r="EXM324" s="1"/>
      <c r="EXN324" s="1"/>
      <c r="EXO324" s="1"/>
      <c r="EXP324" s="1"/>
      <c r="EXQ324" s="1"/>
      <c r="EXR324" s="1"/>
      <c r="EXS324" s="1"/>
      <c r="EXT324" s="1"/>
      <c r="EXU324" s="1"/>
      <c r="EXV324" s="1"/>
      <c r="EXW324" s="1"/>
      <c r="EXX324" s="1"/>
      <c r="EXY324" s="1"/>
      <c r="EXZ324" s="1"/>
      <c r="EYA324" s="1"/>
      <c r="EYB324" s="1"/>
      <c r="EYC324" s="1"/>
      <c r="EYD324" s="1"/>
      <c r="EYE324" s="1"/>
      <c r="EYF324" s="1"/>
      <c r="EYG324" s="1"/>
      <c r="EYH324" s="1"/>
      <c r="EYI324" s="1"/>
      <c r="EYJ324" s="1"/>
      <c r="EYK324" s="1"/>
      <c r="EYL324" s="1"/>
      <c r="EYM324" s="1"/>
      <c r="EYN324" s="1"/>
      <c r="EYO324" s="1"/>
      <c r="EYP324" s="1"/>
      <c r="EYQ324" s="1"/>
      <c r="EYR324" s="1"/>
      <c r="EYS324" s="1"/>
      <c r="EYT324" s="1"/>
      <c r="EYU324" s="1"/>
      <c r="EYV324" s="1"/>
      <c r="EYW324" s="1"/>
      <c r="EYX324" s="1"/>
      <c r="EYY324" s="1"/>
      <c r="EYZ324" s="1"/>
      <c r="EZA324" s="1"/>
      <c r="EZB324" s="1"/>
      <c r="EZC324" s="1"/>
      <c r="EZD324" s="1"/>
      <c r="EZE324" s="1"/>
      <c r="EZF324" s="1"/>
      <c r="EZG324" s="1"/>
      <c r="EZH324" s="1"/>
      <c r="EZI324" s="1"/>
      <c r="EZJ324" s="1"/>
      <c r="EZK324" s="1"/>
      <c r="EZL324" s="1"/>
      <c r="EZM324" s="1"/>
      <c r="EZN324" s="1"/>
      <c r="EZO324" s="1"/>
      <c r="EZP324" s="1"/>
      <c r="EZQ324" s="1"/>
      <c r="EZR324" s="1"/>
      <c r="EZS324" s="1"/>
      <c r="EZT324" s="1"/>
      <c r="EZU324" s="1"/>
      <c r="EZV324" s="1"/>
      <c r="EZW324" s="1"/>
      <c r="EZX324" s="1"/>
      <c r="EZY324" s="1"/>
      <c r="EZZ324" s="1"/>
      <c r="FAA324" s="1"/>
      <c r="FAB324" s="1"/>
      <c r="FAC324" s="1"/>
      <c r="FAD324" s="1"/>
      <c r="FAE324" s="1"/>
      <c r="FAF324" s="1"/>
      <c r="FAG324" s="1"/>
      <c r="FAH324" s="1"/>
      <c r="FAI324" s="1"/>
      <c r="FAJ324" s="1"/>
      <c r="FAK324" s="1"/>
      <c r="FAL324" s="1"/>
      <c r="FAM324" s="1"/>
      <c r="FAN324" s="1"/>
      <c r="FAO324" s="1"/>
      <c r="FAP324" s="1"/>
      <c r="FAQ324" s="1"/>
      <c r="FAR324" s="1"/>
      <c r="FAS324" s="1"/>
      <c r="FAT324" s="1"/>
      <c r="FAU324" s="1"/>
      <c r="FAV324" s="1"/>
      <c r="FAW324" s="1"/>
      <c r="FAX324" s="1"/>
      <c r="FAY324" s="1"/>
      <c r="FAZ324" s="1"/>
      <c r="FBA324" s="1"/>
      <c r="FBB324" s="1"/>
      <c r="FBC324" s="1"/>
      <c r="FBD324" s="1"/>
      <c r="FBE324" s="1"/>
      <c r="FBF324" s="1"/>
      <c r="FBG324" s="1"/>
      <c r="FBH324" s="1"/>
      <c r="FBI324" s="1"/>
      <c r="FBJ324" s="1"/>
      <c r="FBK324" s="1"/>
      <c r="FBL324" s="1"/>
      <c r="FBM324" s="1"/>
      <c r="FBN324" s="1"/>
      <c r="FBO324" s="1"/>
      <c r="FBP324" s="1"/>
      <c r="FBQ324" s="1"/>
      <c r="FBR324" s="1"/>
      <c r="FBS324" s="1"/>
      <c r="FBT324" s="1"/>
      <c r="FBU324" s="1"/>
      <c r="FBV324" s="1"/>
      <c r="FBW324" s="1"/>
      <c r="FBX324" s="1"/>
      <c r="FBY324" s="1"/>
      <c r="FBZ324" s="1"/>
      <c r="FCA324" s="1"/>
      <c r="FCB324" s="1"/>
      <c r="FCC324" s="1"/>
      <c r="FCD324" s="1"/>
      <c r="FCE324" s="1"/>
      <c r="FCF324" s="1"/>
      <c r="FCG324" s="1"/>
      <c r="FCH324" s="1"/>
      <c r="FCI324" s="1"/>
      <c r="FCJ324" s="1"/>
      <c r="FCK324" s="1"/>
      <c r="FCL324" s="1"/>
      <c r="FCM324" s="1"/>
      <c r="FCN324" s="1"/>
      <c r="FCO324" s="1"/>
      <c r="FCP324" s="1"/>
      <c r="FCQ324" s="1"/>
      <c r="FCR324" s="1"/>
      <c r="FCS324" s="1"/>
      <c r="FCT324" s="1"/>
      <c r="FCU324" s="1"/>
      <c r="FCV324" s="1"/>
      <c r="FCW324" s="1"/>
      <c r="FCX324" s="1"/>
      <c r="FCY324" s="1"/>
      <c r="FCZ324" s="1"/>
      <c r="FDA324" s="1"/>
      <c r="FDB324" s="1"/>
      <c r="FDC324" s="1"/>
      <c r="FDD324" s="1"/>
      <c r="FDE324" s="1"/>
      <c r="FDF324" s="1"/>
      <c r="FDG324" s="1"/>
      <c r="FDH324" s="1"/>
      <c r="FDI324" s="1"/>
      <c r="FDJ324" s="1"/>
      <c r="FDK324" s="1"/>
      <c r="FDL324" s="1"/>
      <c r="FDM324" s="1"/>
      <c r="FDN324" s="1"/>
      <c r="FDO324" s="1"/>
      <c r="FDP324" s="1"/>
      <c r="FDQ324" s="1"/>
      <c r="FDR324" s="1"/>
      <c r="FDS324" s="1"/>
      <c r="FDT324" s="1"/>
      <c r="FDU324" s="1"/>
      <c r="FDV324" s="1"/>
      <c r="FDW324" s="1"/>
      <c r="FDX324" s="1"/>
      <c r="FDY324" s="1"/>
      <c r="FDZ324" s="1"/>
      <c r="FEA324" s="1"/>
      <c r="FEB324" s="1"/>
      <c r="FEC324" s="1"/>
      <c r="FED324" s="1"/>
      <c r="FEE324" s="1"/>
      <c r="FEF324" s="1"/>
      <c r="FEG324" s="1"/>
      <c r="FEH324" s="1"/>
      <c r="FEI324" s="1"/>
      <c r="FEJ324" s="1"/>
      <c r="FEK324" s="1"/>
      <c r="FEL324" s="1"/>
      <c r="FEM324" s="1"/>
      <c r="FEN324" s="1"/>
      <c r="FEO324" s="1"/>
      <c r="FEP324" s="1"/>
      <c r="FEQ324" s="1"/>
      <c r="FER324" s="1"/>
      <c r="FES324" s="1"/>
      <c r="FET324" s="1"/>
      <c r="FEU324" s="1"/>
      <c r="FEV324" s="1"/>
      <c r="FEW324" s="1"/>
      <c r="FEX324" s="1"/>
      <c r="FEY324" s="1"/>
      <c r="FEZ324" s="1"/>
      <c r="FFA324" s="1"/>
      <c r="FFB324" s="1"/>
      <c r="FFC324" s="1"/>
      <c r="FFD324" s="1"/>
      <c r="FFE324" s="1"/>
      <c r="FFF324" s="1"/>
      <c r="FFG324" s="1"/>
      <c r="FFH324" s="1"/>
      <c r="FFI324" s="1"/>
      <c r="FFJ324" s="1"/>
      <c r="FFK324" s="1"/>
      <c r="FFL324" s="1"/>
      <c r="FFM324" s="1"/>
      <c r="FFN324" s="1"/>
      <c r="FFO324" s="1"/>
      <c r="FFP324" s="1"/>
      <c r="FFQ324" s="1"/>
      <c r="FFR324" s="1"/>
      <c r="FFS324" s="1"/>
      <c r="FFT324" s="1"/>
      <c r="FFU324" s="1"/>
      <c r="FFV324" s="1"/>
      <c r="FFW324" s="1"/>
      <c r="FFX324" s="1"/>
      <c r="FFY324" s="1"/>
      <c r="FFZ324" s="1"/>
      <c r="FGA324" s="1"/>
      <c r="FGB324" s="1"/>
      <c r="FGC324" s="1"/>
      <c r="FGD324" s="1"/>
      <c r="FGE324" s="1"/>
      <c r="FGF324" s="1"/>
      <c r="FGG324" s="1"/>
      <c r="FGH324" s="1"/>
      <c r="FGI324" s="1"/>
      <c r="FGJ324" s="1"/>
      <c r="FGK324" s="1"/>
      <c r="FGL324" s="1"/>
      <c r="FGM324" s="1"/>
      <c r="FGN324" s="1"/>
      <c r="FGO324" s="1"/>
      <c r="FGP324" s="1"/>
      <c r="FGQ324" s="1"/>
      <c r="FGR324" s="1"/>
      <c r="FGS324" s="1"/>
      <c r="FGT324" s="1"/>
      <c r="FGU324" s="1"/>
      <c r="FGV324" s="1"/>
      <c r="FGW324" s="1"/>
      <c r="FGX324" s="1"/>
      <c r="FGY324" s="1"/>
      <c r="FGZ324" s="1"/>
      <c r="FHA324" s="1"/>
      <c r="FHB324" s="1"/>
      <c r="FHC324" s="1"/>
      <c r="FHD324" s="1"/>
      <c r="FHE324" s="1"/>
      <c r="FHF324" s="1"/>
      <c r="FHG324" s="1"/>
      <c r="FHH324" s="1"/>
      <c r="FHI324" s="1"/>
      <c r="FHJ324" s="1"/>
      <c r="FHK324" s="1"/>
      <c r="FHL324" s="1"/>
      <c r="FHM324" s="1"/>
      <c r="FHN324" s="1"/>
      <c r="FHO324" s="1"/>
      <c r="FHP324" s="1"/>
      <c r="FHQ324" s="1"/>
      <c r="FHR324" s="1"/>
      <c r="FHS324" s="1"/>
      <c r="FHT324" s="1"/>
      <c r="FHU324" s="1"/>
      <c r="FHV324" s="1"/>
      <c r="FHW324" s="1"/>
      <c r="FHX324" s="1"/>
      <c r="FHY324" s="1"/>
      <c r="FHZ324" s="1"/>
      <c r="FIA324" s="1"/>
      <c r="FIB324" s="1"/>
      <c r="FIC324" s="1"/>
      <c r="FID324" s="1"/>
      <c r="FIE324" s="1"/>
      <c r="FIF324" s="1"/>
      <c r="FIG324" s="1"/>
      <c r="FIH324" s="1"/>
      <c r="FII324" s="1"/>
      <c r="FIJ324" s="1"/>
      <c r="FIK324" s="1"/>
      <c r="FIL324" s="1"/>
      <c r="FIM324" s="1"/>
      <c r="FIN324" s="1"/>
      <c r="FIO324" s="1"/>
      <c r="FIP324" s="1"/>
      <c r="FIQ324" s="1"/>
      <c r="FIR324" s="1"/>
      <c r="FIS324" s="1"/>
      <c r="FIT324" s="1"/>
      <c r="FIU324" s="1"/>
      <c r="FIV324" s="1"/>
      <c r="FIW324" s="1"/>
      <c r="FIX324" s="1"/>
      <c r="FIY324" s="1"/>
      <c r="FIZ324" s="1"/>
      <c r="FJA324" s="1"/>
      <c r="FJB324" s="1"/>
      <c r="FJC324" s="1"/>
      <c r="FJD324" s="1"/>
      <c r="FJE324" s="1"/>
      <c r="FJF324" s="1"/>
      <c r="FJG324" s="1"/>
      <c r="FJH324" s="1"/>
      <c r="FJI324" s="1"/>
      <c r="FJJ324" s="1"/>
      <c r="FJK324" s="1"/>
      <c r="FJL324" s="1"/>
      <c r="FJM324" s="1"/>
      <c r="FJN324" s="1"/>
      <c r="FJO324" s="1"/>
      <c r="FJP324" s="1"/>
      <c r="FJQ324" s="1"/>
      <c r="FJR324" s="1"/>
      <c r="FJS324" s="1"/>
      <c r="FJT324" s="1"/>
      <c r="FJU324" s="1"/>
      <c r="FJV324" s="1"/>
      <c r="FJW324" s="1"/>
      <c r="FJX324" s="1"/>
      <c r="FJY324" s="1"/>
      <c r="FJZ324" s="1"/>
      <c r="FKA324" s="1"/>
      <c r="FKB324" s="1"/>
      <c r="FKC324" s="1"/>
      <c r="FKD324" s="1"/>
      <c r="FKE324" s="1"/>
      <c r="FKF324" s="1"/>
      <c r="FKG324" s="1"/>
      <c r="FKH324" s="1"/>
      <c r="FKI324" s="1"/>
      <c r="FKJ324" s="1"/>
      <c r="FKK324" s="1"/>
      <c r="FKL324" s="1"/>
      <c r="FKM324" s="1"/>
      <c r="FKN324" s="1"/>
      <c r="FKO324" s="1"/>
      <c r="FKP324" s="1"/>
      <c r="FKQ324" s="1"/>
      <c r="FKR324" s="1"/>
      <c r="FKS324" s="1"/>
      <c r="FKT324" s="1"/>
      <c r="FKU324" s="1"/>
      <c r="FKV324" s="1"/>
      <c r="FKW324" s="1"/>
      <c r="FKX324" s="1"/>
      <c r="FKY324" s="1"/>
      <c r="FKZ324" s="1"/>
      <c r="FLA324" s="1"/>
      <c r="FLB324" s="1"/>
      <c r="FLC324" s="1"/>
      <c r="FLD324" s="1"/>
      <c r="FLE324" s="1"/>
      <c r="FLF324" s="1"/>
      <c r="FLG324" s="1"/>
      <c r="FLH324" s="1"/>
      <c r="FLI324" s="1"/>
      <c r="FLJ324" s="1"/>
      <c r="FLK324" s="1"/>
      <c r="FLL324" s="1"/>
      <c r="FLM324" s="1"/>
      <c r="FLN324" s="1"/>
      <c r="FLO324" s="1"/>
      <c r="FLP324" s="1"/>
      <c r="FLQ324" s="1"/>
      <c r="FLR324" s="1"/>
      <c r="FLS324" s="1"/>
      <c r="FLT324" s="1"/>
      <c r="FLU324" s="1"/>
      <c r="FLV324" s="1"/>
      <c r="FLW324" s="1"/>
      <c r="FLX324" s="1"/>
      <c r="FLY324" s="1"/>
      <c r="FLZ324" s="1"/>
      <c r="FMA324" s="1"/>
      <c r="FMB324" s="1"/>
      <c r="FMC324" s="1"/>
      <c r="FMD324" s="1"/>
      <c r="FME324" s="1"/>
      <c r="FMF324" s="1"/>
      <c r="FMG324" s="1"/>
      <c r="FMH324" s="1"/>
      <c r="FMI324" s="1"/>
      <c r="FMJ324" s="1"/>
      <c r="FMK324" s="1"/>
      <c r="FML324" s="1"/>
      <c r="FMM324" s="1"/>
      <c r="FMN324" s="1"/>
      <c r="FMO324" s="1"/>
      <c r="FMP324" s="1"/>
      <c r="FMQ324" s="1"/>
      <c r="FMR324" s="1"/>
      <c r="FMS324" s="1"/>
      <c r="FMT324" s="1"/>
      <c r="FMU324" s="1"/>
      <c r="FMV324" s="1"/>
      <c r="FMW324" s="1"/>
      <c r="FMX324" s="1"/>
      <c r="FMY324" s="1"/>
      <c r="FMZ324" s="1"/>
      <c r="FNA324" s="1"/>
      <c r="FNB324" s="1"/>
      <c r="FNC324" s="1"/>
      <c r="FND324" s="1"/>
      <c r="FNE324" s="1"/>
      <c r="FNF324" s="1"/>
      <c r="FNG324" s="1"/>
      <c r="FNH324" s="1"/>
      <c r="FNI324" s="1"/>
      <c r="FNJ324" s="1"/>
      <c r="FNK324" s="1"/>
      <c r="FNL324" s="1"/>
      <c r="FNM324" s="1"/>
      <c r="FNN324" s="1"/>
      <c r="FNO324" s="1"/>
      <c r="FNP324" s="1"/>
      <c r="FNQ324" s="1"/>
      <c r="FNR324" s="1"/>
      <c r="FNS324" s="1"/>
      <c r="FNT324" s="1"/>
      <c r="FNU324" s="1"/>
      <c r="FNV324" s="1"/>
      <c r="FNW324" s="1"/>
      <c r="FNX324" s="1"/>
      <c r="FNY324" s="1"/>
      <c r="FNZ324" s="1"/>
      <c r="FOA324" s="1"/>
      <c r="FOB324" s="1"/>
      <c r="FOC324" s="1"/>
      <c r="FOD324" s="1"/>
      <c r="FOE324" s="1"/>
      <c r="FOF324" s="1"/>
      <c r="FOG324" s="1"/>
      <c r="FOH324" s="1"/>
      <c r="FOI324" s="1"/>
      <c r="FOJ324" s="1"/>
      <c r="FOK324" s="1"/>
      <c r="FOL324" s="1"/>
      <c r="FOM324" s="1"/>
      <c r="FON324" s="1"/>
      <c r="FOO324" s="1"/>
      <c r="FOP324" s="1"/>
      <c r="FOQ324" s="1"/>
      <c r="FOR324" s="1"/>
      <c r="FOS324" s="1"/>
      <c r="FOT324" s="1"/>
      <c r="FOU324" s="1"/>
      <c r="FOV324" s="1"/>
      <c r="FOW324" s="1"/>
      <c r="FOX324" s="1"/>
      <c r="FOY324" s="1"/>
      <c r="FOZ324" s="1"/>
      <c r="FPA324" s="1"/>
      <c r="FPB324" s="1"/>
      <c r="FPC324" s="1"/>
      <c r="FPD324" s="1"/>
      <c r="FPE324" s="1"/>
      <c r="FPF324" s="1"/>
      <c r="FPG324" s="1"/>
      <c r="FPH324" s="1"/>
      <c r="FPI324" s="1"/>
      <c r="FPJ324" s="1"/>
      <c r="FPK324" s="1"/>
      <c r="FPL324" s="1"/>
      <c r="FPM324" s="1"/>
      <c r="FPN324" s="1"/>
      <c r="FPO324" s="1"/>
      <c r="FPP324" s="1"/>
      <c r="FPQ324" s="1"/>
      <c r="FPR324" s="1"/>
      <c r="FPS324" s="1"/>
      <c r="FPT324" s="1"/>
      <c r="FPU324" s="1"/>
      <c r="FPV324" s="1"/>
      <c r="FPW324" s="1"/>
      <c r="FPX324" s="1"/>
      <c r="FPY324" s="1"/>
      <c r="FPZ324" s="1"/>
      <c r="FQA324" s="1"/>
      <c r="FQB324" s="1"/>
      <c r="FQC324" s="1"/>
      <c r="FQD324" s="1"/>
      <c r="FQE324" s="1"/>
      <c r="FQF324" s="1"/>
      <c r="FQG324" s="1"/>
      <c r="FQH324" s="1"/>
      <c r="FQI324" s="1"/>
      <c r="FQJ324" s="1"/>
      <c r="FQK324" s="1"/>
      <c r="FQL324" s="1"/>
      <c r="FQM324" s="1"/>
      <c r="FQN324" s="1"/>
      <c r="FQO324" s="1"/>
      <c r="FQP324" s="1"/>
      <c r="FQQ324" s="1"/>
      <c r="FQR324" s="1"/>
      <c r="FQS324" s="1"/>
      <c r="FQT324" s="1"/>
      <c r="FQU324" s="1"/>
      <c r="FQV324" s="1"/>
      <c r="FQW324" s="1"/>
      <c r="FQX324" s="1"/>
      <c r="FQY324" s="1"/>
      <c r="FQZ324" s="1"/>
      <c r="FRA324" s="1"/>
      <c r="FRB324" s="1"/>
      <c r="FRC324" s="1"/>
      <c r="FRD324" s="1"/>
      <c r="FRE324" s="1"/>
      <c r="FRF324" s="1"/>
      <c r="FRG324" s="1"/>
      <c r="FRH324" s="1"/>
      <c r="FRI324" s="1"/>
      <c r="FRJ324" s="1"/>
      <c r="FRK324" s="1"/>
      <c r="FRL324" s="1"/>
      <c r="FRM324" s="1"/>
      <c r="FRN324" s="1"/>
      <c r="FRO324" s="1"/>
      <c r="FRP324" s="1"/>
      <c r="FRQ324" s="1"/>
      <c r="FRR324" s="1"/>
      <c r="FRS324" s="1"/>
      <c r="FRT324" s="1"/>
      <c r="FRU324" s="1"/>
      <c r="FRV324" s="1"/>
      <c r="FRW324" s="1"/>
      <c r="FRX324" s="1"/>
      <c r="FRY324" s="1"/>
      <c r="FRZ324" s="1"/>
      <c r="FSA324" s="1"/>
      <c r="FSB324" s="1"/>
      <c r="FSC324" s="1"/>
      <c r="FSD324" s="1"/>
      <c r="FSE324" s="1"/>
      <c r="FSF324" s="1"/>
      <c r="FSG324" s="1"/>
      <c r="FSH324" s="1"/>
      <c r="FSI324" s="1"/>
      <c r="FSJ324" s="1"/>
      <c r="FSK324" s="1"/>
      <c r="FSL324" s="1"/>
      <c r="FSM324" s="1"/>
      <c r="FSN324" s="1"/>
      <c r="FSO324" s="1"/>
      <c r="FSP324" s="1"/>
      <c r="FSQ324" s="1"/>
      <c r="FSR324" s="1"/>
      <c r="FSS324" s="1"/>
      <c r="FST324" s="1"/>
      <c r="FSU324" s="1"/>
      <c r="FSV324" s="1"/>
      <c r="FSW324" s="1"/>
      <c r="FSX324" s="1"/>
      <c r="FSY324" s="1"/>
      <c r="FSZ324" s="1"/>
      <c r="FTA324" s="1"/>
      <c r="FTB324" s="1"/>
      <c r="FTC324" s="1"/>
      <c r="FTD324" s="1"/>
      <c r="FTE324" s="1"/>
      <c r="FTF324" s="1"/>
      <c r="FTG324" s="1"/>
      <c r="FTH324" s="1"/>
      <c r="FTI324" s="1"/>
      <c r="FTJ324" s="1"/>
      <c r="FTK324" s="1"/>
      <c r="FTL324" s="1"/>
      <c r="FTM324" s="1"/>
      <c r="FTN324" s="1"/>
      <c r="FTO324" s="1"/>
      <c r="FTP324" s="1"/>
      <c r="FTQ324" s="1"/>
      <c r="FTR324" s="1"/>
      <c r="FTS324" s="1"/>
      <c r="FTT324" s="1"/>
      <c r="FTU324" s="1"/>
      <c r="FTV324" s="1"/>
      <c r="FTW324" s="1"/>
      <c r="FTX324" s="1"/>
      <c r="FTY324" s="1"/>
      <c r="FTZ324" s="1"/>
      <c r="FUA324" s="1"/>
      <c r="FUB324" s="1"/>
      <c r="FUC324" s="1"/>
      <c r="FUD324" s="1"/>
      <c r="FUE324" s="1"/>
      <c r="FUF324" s="1"/>
      <c r="FUG324" s="1"/>
      <c r="FUH324" s="1"/>
      <c r="FUI324" s="1"/>
      <c r="FUJ324" s="1"/>
      <c r="FUK324" s="1"/>
      <c r="FUL324" s="1"/>
      <c r="FUM324" s="1"/>
      <c r="FUN324" s="1"/>
      <c r="FUO324" s="1"/>
      <c r="FUP324" s="1"/>
      <c r="FUQ324" s="1"/>
      <c r="FUR324" s="1"/>
      <c r="FUS324" s="1"/>
      <c r="FUT324" s="1"/>
      <c r="FUU324" s="1"/>
      <c r="FUV324" s="1"/>
      <c r="FUW324" s="1"/>
      <c r="FUX324" s="1"/>
      <c r="FUY324" s="1"/>
      <c r="FUZ324" s="1"/>
      <c r="FVA324" s="1"/>
      <c r="FVB324" s="1"/>
      <c r="FVC324" s="1"/>
      <c r="FVD324" s="1"/>
      <c r="FVE324" s="1"/>
      <c r="FVF324" s="1"/>
      <c r="FVG324" s="1"/>
      <c r="FVH324" s="1"/>
      <c r="FVI324" s="1"/>
      <c r="FVJ324" s="1"/>
      <c r="FVK324" s="1"/>
      <c r="FVL324" s="1"/>
      <c r="FVM324" s="1"/>
      <c r="FVN324" s="1"/>
      <c r="FVO324" s="1"/>
      <c r="FVP324" s="1"/>
      <c r="FVQ324" s="1"/>
      <c r="FVR324" s="1"/>
      <c r="FVS324" s="1"/>
      <c r="FVT324" s="1"/>
      <c r="FVU324" s="1"/>
      <c r="FVV324" s="1"/>
      <c r="FVW324" s="1"/>
      <c r="FVX324" s="1"/>
      <c r="FVY324" s="1"/>
      <c r="FVZ324" s="1"/>
      <c r="FWA324" s="1"/>
      <c r="FWB324" s="1"/>
      <c r="FWC324" s="1"/>
      <c r="FWD324" s="1"/>
      <c r="FWE324" s="1"/>
      <c r="FWF324" s="1"/>
      <c r="FWG324" s="1"/>
      <c r="FWH324" s="1"/>
      <c r="FWI324" s="1"/>
      <c r="FWJ324" s="1"/>
      <c r="FWK324" s="1"/>
      <c r="FWL324" s="1"/>
      <c r="FWM324" s="1"/>
      <c r="FWN324" s="1"/>
      <c r="FWO324" s="1"/>
      <c r="FWP324" s="1"/>
      <c r="FWQ324" s="1"/>
      <c r="FWR324" s="1"/>
      <c r="FWS324" s="1"/>
      <c r="FWT324" s="1"/>
      <c r="FWU324" s="1"/>
      <c r="FWV324" s="1"/>
      <c r="FWW324" s="1"/>
      <c r="FWX324" s="1"/>
      <c r="FWY324" s="1"/>
      <c r="FWZ324" s="1"/>
      <c r="FXA324" s="1"/>
      <c r="FXB324" s="1"/>
      <c r="FXC324" s="1"/>
      <c r="FXD324" s="1"/>
      <c r="FXE324" s="1"/>
      <c r="FXF324" s="1"/>
      <c r="FXG324" s="1"/>
      <c r="FXH324" s="1"/>
      <c r="FXI324" s="1"/>
      <c r="FXJ324" s="1"/>
      <c r="FXK324" s="1"/>
      <c r="FXL324" s="1"/>
      <c r="FXM324" s="1"/>
      <c r="FXN324" s="1"/>
      <c r="FXO324" s="1"/>
      <c r="FXP324" s="1"/>
      <c r="FXQ324" s="1"/>
      <c r="FXR324" s="1"/>
      <c r="FXS324" s="1"/>
      <c r="FXT324" s="1"/>
      <c r="FXU324" s="1"/>
      <c r="FXV324" s="1"/>
      <c r="FXW324" s="1"/>
      <c r="FXX324" s="1"/>
      <c r="FXY324" s="1"/>
      <c r="FXZ324" s="1"/>
      <c r="FYA324" s="1"/>
      <c r="FYB324" s="1"/>
      <c r="FYC324" s="1"/>
      <c r="FYD324" s="1"/>
      <c r="FYE324" s="1"/>
      <c r="FYF324" s="1"/>
      <c r="FYG324" s="1"/>
      <c r="FYH324" s="1"/>
      <c r="FYI324" s="1"/>
      <c r="FYJ324" s="1"/>
      <c r="FYK324" s="1"/>
      <c r="FYL324" s="1"/>
      <c r="FYM324" s="1"/>
      <c r="FYN324" s="1"/>
      <c r="FYO324" s="1"/>
      <c r="FYP324" s="1"/>
      <c r="FYQ324" s="1"/>
      <c r="FYR324" s="1"/>
      <c r="FYS324" s="1"/>
      <c r="FYT324" s="1"/>
      <c r="FYU324" s="1"/>
      <c r="FYV324" s="1"/>
      <c r="FYW324" s="1"/>
      <c r="FYX324" s="1"/>
      <c r="FYY324" s="1"/>
      <c r="FYZ324" s="1"/>
      <c r="FZA324" s="1"/>
      <c r="FZB324" s="1"/>
      <c r="FZC324" s="1"/>
      <c r="FZD324" s="1"/>
      <c r="FZE324" s="1"/>
      <c r="FZF324" s="1"/>
      <c r="FZG324" s="1"/>
      <c r="FZH324" s="1"/>
      <c r="FZI324" s="1"/>
      <c r="FZJ324" s="1"/>
      <c r="FZK324" s="1"/>
      <c r="FZL324" s="1"/>
      <c r="FZM324" s="1"/>
      <c r="FZN324" s="1"/>
      <c r="FZO324" s="1"/>
      <c r="FZP324" s="1"/>
      <c r="FZQ324" s="1"/>
      <c r="FZR324" s="1"/>
      <c r="FZS324" s="1"/>
      <c r="FZT324" s="1"/>
      <c r="FZU324" s="1"/>
      <c r="FZV324" s="1"/>
      <c r="FZW324" s="1"/>
      <c r="FZX324" s="1"/>
      <c r="FZY324" s="1"/>
      <c r="FZZ324" s="1"/>
      <c r="GAA324" s="1"/>
      <c r="GAB324" s="1"/>
      <c r="GAC324" s="1"/>
      <c r="GAD324" s="1"/>
      <c r="GAE324" s="1"/>
      <c r="GAF324" s="1"/>
      <c r="GAG324" s="1"/>
      <c r="GAH324" s="1"/>
      <c r="GAI324" s="1"/>
      <c r="GAJ324" s="1"/>
      <c r="GAK324" s="1"/>
      <c r="GAL324" s="1"/>
      <c r="GAM324" s="1"/>
      <c r="GAN324" s="1"/>
      <c r="GAO324" s="1"/>
      <c r="GAP324" s="1"/>
      <c r="GAQ324" s="1"/>
      <c r="GAR324" s="1"/>
      <c r="GAS324" s="1"/>
      <c r="GAT324" s="1"/>
      <c r="GAU324" s="1"/>
      <c r="GAV324" s="1"/>
      <c r="GAW324" s="1"/>
      <c r="GAX324" s="1"/>
      <c r="GAY324" s="1"/>
      <c r="GAZ324" s="1"/>
      <c r="GBA324" s="1"/>
      <c r="GBB324" s="1"/>
      <c r="GBC324" s="1"/>
      <c r="GBD324" s="1"/>
      <c r="GBE324" s="1"/>
      <c r="GBF324" s="1"/>
      <c r="GBG324" s="1"/>
      <c r="GBH324" s="1"/>
      <c r="GBI324" s="1"/>
      <c r="GBJ324" s="1"/>
      <c r="GBK324" s="1"/>
      <c r="GBL324" s="1"/>
      <c r="GBM324" s="1"/>
      <c r="GBN324" s="1"/>
      <c r="GBO324" s="1"/>
      <c r="GBP324" s="1"/>
      <c r="GBQ324" s="1"/>
      <c r="GBR324" s="1"/>
      <c r="GBS324" s="1"/>
      <c r="GBT324" s="1"/>
      <c r="GBU324" s="1"/>
      <c r="GBV324" s="1"/>
      <c r="GBW324" s="1"/>
      <c r="GBX324" s="1"/>
      <c r="GBY324" s="1"/>
      <c r="GBZ324" s="1"/>
      <c r="GCA324" s="1"/>
      <c r="GCB324" s="1"/>
      <c r="GCC324" s="1"/>
      <c r="GCD324" s="1"/>
      <c r="GCE324" s="1"/>
      <c r="GCF324" s="1"/>
      <c r="GCG324" s="1"/>
      <c r="GCH324" s="1"/>
      <c r="GCI324" s="1"/>
      <c r="GCJ324" s="1"/>
      <c r="GCK324" s="1"/>
      <c r="GCL324" s="1"/>
      <c r="GCM324" s="1"/>
      <c r="GCN324" s="1"/>
      <c r="GCO324" s="1"/>
      <c r="GCP324" s="1"/>
      <c r="GCQ324" s="1"/>
      <c r="GCR324" s="1"/>
      <c r="GCS324" s="1"/>
      <c r="GCT324" s="1"/>
      <c r="GCU324" s="1"/>
      <c r="GCV324" s="1"/>
      <c r="GCW324" s="1"/>
      <c r="GCX324" s="1"/>
      <c r="GCY324" s="1"/>
      <c r="GCZ324" s="1"/>
      <c r="GDA324" s="1"/>
      <c r="GDB324" s="1"/>
      <c r="GDC324" s="1"/>
      <c r="GDD324" s="1"/>
      <c r="GDE324" s="1"/>
      <c r="GDF324" s="1"/>
      <c r="GDG324" s="1"/>
      <c r="GDH324" s="1"/>
      <c r="GDI324" s="1"/>
      <c r="GDJ324" s="1"/>
      <c r="GDK324" s="1"/>
      <c r="GDL324" s="1"/>
      <c r="GDM324" s="1"/>
      <c r="GDN324" s="1"/>
      <c r="GDO324" s="1"/>
      <c r="GDP324" s="1"/>
      <c r="GDQ324" s="1"/>
      <c r="GDR324" s="1"/>
      <c r="GDS324" s="1"/>
      <c r="GDT324" s="1"/>
      <c r="GDU324" s="1"/>
      <c r="GDV324" s="1"/>
      <c r="GDW324" s="1"/>
      <c r="GDX324" s="1"/>
      <c r="GDY324" s="1"/>
      <c r="GDZ324" s="1"/>
      <c r="GEA324" s="1"/>
      <c r="GEB324" s="1"/>
      <c r="GEC324" s="1"/>
      <c r="GED324" s="1"/>
      <c r="GEE324" s="1"/>
      <c r="GEF324" s="1"/>
      <c r="GEG324" s="1"/>
      <c r="GEH324" s="1"/>
      <c r="GEI324" s="1"/>
      <c r="GEJ324" s="1"/>
      <c r="GEK324" s="1"/>
      <c r="GEL324" s="1"/>
      <c r="GEM324" s="1"/>
      <c r="GEN324" s="1"/>
      <c r="GEO324" s="1"/>
      <c r="GEP324" s="1"/>
      <c r="GEQ324" s="1"/>
      <c r="GER324" s="1"/>
      <c r="GES324" s="1"/>
      <c r="GET324" s="1"/>
      <c r="GEU324" s="1"/>
      <c r="GEV324" s="1"/>
      <c r="GEW324" s="1"/>
      <c r="GEX324" s="1"/>
      <c r="GEY324" s="1"/>
      <c r="GEZ324" s="1"/>
      <c r="GFA324" s="1"/>
      <c r="GFB324" s="1"/>
      <c r="GFC324" s="1"/>
      <c r="GFD324" s="1"/>
      <c r="GFE324" s="1"/>
      <c r="GFF324" s="1"/>
      <c r="GFG324" s="1"/>
      <c r="GFH324" s="1"/>
      <c r="GFI324" s="1"/>
      <c r="GFJ324" s="1"/>
      <c r="GFK324" s="1"/>
      <c r="GFL324" s="1"/>
      <c r="GFM324" s="1"/>
      <c r="GFN324" s="1"/>
      <c r="GFO324" s="1"/>
      <c r="GFP324" s="1"/>
      <c r="GFQ324" s="1"/>
      <c r="GFR324" s="1"/>
      <c r="GFS324" s="1"/>
      <c r="GFT324" s="1"/>
      <c r="GFU324" s="1"/>
      <c r="GFV324" s="1"/>
      <c r="GFW324" s="1"/>
      <c r="GFX324" s="1"/>
      <c r="GFY324" s="1"/>
      <c r="GFZ324" s="1"/>
      <c r="GGA324" s="1"/>
      <c r="GGB324" s="1"/>
      <c r="GGC324" s="1"/>
      <c r="GGD324" s="1"/>
      <c r="GGE324" s="1"/>
      <c r="GGF324" s="1"/>
      <c r="GGG324" s="1"/>
      <c r="GGH324" s="1"/>
      <c r="GGI324" s="1"/>
      <c r="GGJ324" s="1"/>
      <c r="GGK324" s="1"/>
      <c r="GGL324" s="1"/>
      <c r="GGM324" s="1"/>
      <c r="GGN324" s="1"/>
      <c r="GGO324" s="1"/>
      <c r="GGP324" s="1"/>
      <c r="GGQ324" s="1"/>
      <c r="GGR324" s="1"/>
      <c r="GGS324" s="1"/>
      <c r="GGT324" s="1"/>
      <c r="GGU324" s="1"/>
      <c r="GGV324" s="1"/>
      <c r="GGW324" s="1"/>
      <c r="GGX324" s="1"/>
      <c r="GGY324" s="1"/>
      <c r="GGZ324" s="1"/>
      <c r="GHA324" s="1"/>
      <c r="GHB324" s="1"/>
      <c r="GHC324" s="1"/>
      <c r="GHD324" s="1"/>
      <c r="GHE324" s="1"/>
      <c r="GHF324" s="1"/>
      <c r="GHG324" s="1"/>
      <c r="GHH324" s="1"/>
      <c r="GHI324" s="1"/>
      <c r="GHJ324" s="1"/>
      <c r="GHK324" s="1"/>
      <c r="GHL324" s="1"/>
      <c r="GHM324" s="1"/>
      <c r="GHN324" s="1"/>
      <c r="GHO324" s="1"/>
      <c r="GHP324" s="1"/>
      <c r="GHQ324" s="1"/>
      <c r="GHR324" s="1"/>
      <c r="GHS324" s="1"/>
      <c r="GHT324" s="1"/>
      <c r="GHU324" s="1"/>
      <c r="GHV324" s="1"/>
      <c r="GHW324" s="1"/>
      <c r="GHX324" s="1"/>
      <c r="GHY324" s="1"/>
      <c r="GHZ324" s="1"/>
      <c r="GIA324" s="1"/>
      <c r="GIB324" s="1"/>
      <c r="GIC324" s="1"/>
      <c r="GID324" s="1"/>
      <c r="GIE324" s="1"/>
      <c r="GIF324" s="1"/>
      <c r="GIG324" s="1"/>
      <c r="GIH324" s="1"/>
      <c r="GII324" s="1"/>
      <c r="GIJ324" s="1"/>
      <c r="GIK324" s="1"/>
      <c r="GIL324" s="1"/>
      <c r="GIM324" s="1"/>
      <c r="GIN324" s="1"/>
      <c r="GIO324" s="1"/>
      <c r="GIP324" s="1"/>
      <c r="GIQ324" s="1"/>
      <c r="GIR324" s="1"/>
      <c r="GIS324" s="1"/>
      <c r="GIT324" s="1"/>
      <c r="GIU324" s="1"/>
      <c r="GIV324" s="1"/>
      <c r="GIW324" s="1"/>
      <c r="GIX324" s="1"/>
      <c r="GIY324" s="1"/>
      <c r="GIZ324" s="1"/>
      <c r="GJA324" s="1"/>
      <c r="GJB324" s="1"/>
      <c r="GJC324" s="1"/>
      <c r="GJD324" s="1"/>
      <c r="GJE324" s="1"/>
      <c r="GJF324" s="1"/>
      <c r="GJG324" s="1"/>
      <c r="GJH324" s="1"/>
      <c r="GJI324" s="1"/>
      <c r="GJJ324" s="1"/>
      <c r="GJK324" s="1"/>
      <c r="GJL324" s="1"/>
      <c r="GJM324" s="1"/>
      <c r="GJN324" s="1"/>
      <c r="GJO324" s="1"/>
      <c r="GJP324" s="1"/>
      <c r="GJQ324" s="1"/>
      <c r="GJR324" s="1"/>
      <c r="GJS324" s="1"/>
      <c r="GJT324" s="1"/>
      <c r="GJU324" s="1"/>
      <c r="GJV324" s="1"/>
      <c r="GJW324" s="1"/>
      <c r="GJX324" s="1"/>
      <c r="GJY324" s="1"/>
      <c r="GJZ324" s="1"/>
      <c r="GKA324" s="1"/>
      <c r="GKB324" s="1"/>
      <c r="GKC324" s="1"/>
      <c r="GKD324" s="1"/>
      <c r="GKE324" s="1"/>
      <c r="GKF324" s="1"/>
      <c r="GKG324" s="1"/>
      <c r="GKH324" s="1"/>
      <c r="GKI324" s="1"/>
      <c r="GKJ324" s="1"/>
      <c r="GKK324" s="1"/>
      <c r="GKL324" s="1"/>
      <c r="GKM324" s="1"/>
      <c r="GKN324" s="1"/>
      <c r="GKO324" s="1"/>
      <c r="GKP324" s="1"/>
      <c r="GKQ324" s="1"/>
      <c r="GKR324" s="1"/>
      <c r="GKS324" s="1"/>
      <c r="GKT324" s="1"/>
      <c r="GKU324" s="1"/>
      <c r="GKV324" s="1"/>
      <c r="GKW324" s="1"/>
      <c r="GKX324" s="1"/>
      <c r="GKY324" s="1"/>
      <c r="GKZ324" s="1"/>
      <c r="GLA324" s="1"/>
      <c r="GLB324" s="1"/>
      <c r="GLC324" s="1"/>
      <c r="GLD324" s="1"/>
      <c r="GLE324" s="1"/>
      <c r="GLF324" s="1"/>
      <c r="GLG324" s="1"/>
      <c r="GLH324" s="1"/>
      <c r="GLI324" s="1"/>
      <c r="GLJ324" s="1"/>
      <c r="GLK324" s="1"/>
      <c r="GLL324" s="1"/>
      <c r="GLM324" s="1"/>
      <c r="GLN324" s="1"/>
      <c r="GLO324" s="1"/>
      <c r="GLP324" s="1"/>
      <c r="GLQ324" s="1"/>
      <c r="GLR324" s="1"/>
      <c r="GLS324" s="1"/>
      <c r="GLT324" s="1"/>
      <c r="GLU324" s="1"/>
      <c r="GLV324" s="1"/>
      <c r="GLW324" s="1"/>
      <c r="GLX324" s="1"/>
      <c r="GLY324" s="1"/>
      <c r="GLZ324" s="1"/>
      <c r="GMA324" s="1"/>
      <c r="GMB324" s="1"/>
      <c r="GMC324" s="1"/>
      <c r="GMD324" s="1"/>
      <c r="GME324" s="1"/>
      <c r="GMF324" s="1"/>
      <c r="GMG324" s="1"/>
      <c r="GMH324" s="1"/>
      <c r="GMI324" s="1"/>
      <c r="GMJ324" s="1"/>
      <c r="GMK324" s="1"/>
      <c r="GML324" s="1"/>
      <c r="GMM324" s="1"/>
      <c r="GMN324" s="1"/>
      <c r="GMO324" s="1"/>
      <c r="GMP324" s="1"/>
      <c r="GMQ324" s="1"/>
      <c r="GMR324" s="1"/>
      <c r="GMS324" s="1"/>
      <c r="GMT324" s="1"/>
      <c r="GMU324" s="1"/>
      <c r="GMV324" s="1"/>
      <c r="GMW324" s="1"/>
      <c r="GMX324" s="1"/>
      <c r="GMY324" s="1"/>
      <c r="GMZ324" s="1"/>
      <c r="GNA324" s="1"/>
      <c r="GNB324" s="1"/>
      <c r="GNC324" s="1"/>
      <c r="GND324" s="1"/>
      <c r="GNE324" s="1"/>
      <c r="GNF324" s="1"/>
      <c r="GNG324" s="1"/>
      <c r="GNH324" s="1"/>
      <c r="GNI324" s="1"/>
      <c r="GNJ324" s="1"/>
      <c r="GNK324" s="1"/>
      <c r="GNL324" s="1"/>
      <c r="GNM324" s="1"/>
      <c r="GNN324" s="1"/>
      <c r="GNO324" s="1"/>
      <c r="GNP324" s="1"/>
      <c r="GNQ324" s="1"/>
      <c r="GNR324" s="1"/>
      <c r="GNS324" s="1"/>
      <c r="GNT324" s="1"/>
      <c r="GNU324" s="1"/>
      <c r="GNV324" s="1"/>
      <c r="GNW324" s="1"/>
      <c r="GNX324" s="1"/>
      <c r="GNY324" s="1"/>
      <c r="GNZ324" s="1"/>
      <c r="GOA324" s="1"/>
      <c r="GOB324" s="1"/>
      <c r="GOC324" s="1"/>
      <c r="GOD324" s="1"/>
      <c r="GOE324" s="1"/>
      <c r="GOF324" s="1"/>
      <c r="GOG324" s="1"/>
      <c r="GOH324" s="1"/>
      <c r="GOI324" s="1"/>
      <c r="GOJ324" s="1"/>
      <c r="GOK324" s="1"/>
      <c r="GOL324" s="1"/>
      <c r="GOM324" s="1"/>
      <c r="GON324" s="1"/>
      <c r="GOO324" s="1"/>
      <c r="GOP324" s="1"/>
      <c r="GOQ324" s="1"/>
      <c r="GOR324" s="1"/>
      <c r="GOS324" s="1"/>
      <c r="GOT324" s="1"/>
      <c r="GOU324" s="1"/>
      <c r="GOV324" s="1"/>
      <c r="GOW324" s="1"/>
      <c r="GOX324" s="1"/>
      <c r="GOY324" s="1"/>
      <c r="GOZ324" s="1"/>
      <c r="GPA324" s="1"/>
      <c r="GPB324" s="1"/>
      <c r="GPC324" s="1"/>
      <c r="GPD324" s="1"/>
      <c r="GPE324" s="1"/>
      <c r="GPF324" s="1"/>
      <c r="GPG324" s="1"/>
      <c r="GPH324" s="1"/>
      <c r="GPI324" s="1"/>
      <c r="GPJ324" s="1"/>
      <c r="GPK324" s="1"/>
      <c r="GPL324" s="1"/>
      <c r="GPM324" s="1"/>
      <c r="GPN324" s="1"/>
      <c r="GPO324" s="1"/>
      <c r="GPP324" s="1"/>
      <c r="GPQ324" s="1"/>
      <c r="GPR324" s="1"/>
      <c r="GPS324" s="1"/>
      <c r="GPT324" s="1"/>
      <c r="GPU324" s="1"/>
      <c r="GPV324" s="1"/>
      <c r="GPW324" s="1"/>
      <c r="GPX324" s="1"/>
      <c r="GPY324" s="1"/>
      <c r="GPZ324" s="1"/>
      <c r="GQA324" s="1"/>
      <c r="GQB324" s="1"/>
      <c r="GQC324" s="1"/>
      <c r="GQD324" s="1"/>
      <c r="GQE324" s="1"/>
      <c r="GQF324" s="1"/>
      <c r="GQG324" s="1"/>
      <c r="GQH324" s="1"/>
      <c r="GQI324" s="1"/>
      <c r="GQJ324" s="1"/>
      <c r="GQK324" s="1"/>
      <c r="GQL324" s="1"/>
      <c r="GQM324" s="1"/>
      <c r="GQN324" s="1"/>
      <c r="GQO324" s="1"/>
      <c r="GQP324" s="1"/>
      <c r="GQQ324" s="1"/>
      <c r="GQR324" s="1"/>
      <c r="GQS324" s="1"/>
      <c r="GQT324" s="1"/>
      <c r="GQU324" s="1"/>
      <c r="GQV324" s="1"/>
      <c r="GQW324" s="1"/>
      <c r="GQX324" s="1"/>
      <c r="GQY324" s="1"/>
      <c r="GQZ324" s="1"/>
      <c r="GRA324" s="1"/>
      <c r="GRB324" s="1"/>
      <c r="GRC324" s="1"/>
      <c r="GRD324" s="1"/>
      <c r="GRE324" s="1"/>
      <c r="GRF324" s="1"/>
      <c r="GRG324" s="1"/>
      <c r="GRH324" s="1"/>
      <c r="GRI324" s="1"/>
      <c r="GRJ324" s="1"/>
      <c r="GRK324" s="1"/>
      <c r="GRL324" s="1"/>
      <c r="GRM324" s="1"/>
      <c r="GRN324" s="1"/>
      <c r="GRO324" s="1"/>
      <c r="GRP324" s="1"/>
      <c r="GRQ324" s="1"/>
      <c r="GRR324" s="1"/>
      <c r="GRS324" s="1"/>
      <c r="GRT324" s="1"/>
      <c r="GRU324" s="1"/>
      <c r="GRV324" s="1"/>
      <c r="GRW324" s="1"/>
      <c r="GRX324" s="1"/>
      <c r="GRY324" s="1"/>
      <c r="GRZ324" s="1"/>
      <c r="GSA324" s="1"/>
      <c r="GSB324" s="1"/>
      <c r="GSC324" s="1"/>
      <c r="GSD324" s="1"/>
      <c r="GSE324" s="1"/>
      <c r="GSF324" s="1"/>
      <c r="GSG324" s="1"/>
      <c r="GSH324" s="1"/>
      <c r="GSI324" s="1"/>
      <c r="GSJ324" s="1"/>
      <c r="GSK324" s="1"/>
      <c r="GSL324" s="1"/>
      <c r="GSM324" s="1"/>
      <c r="GSN324" s="1"/>
      <c r="GSO324" s="1"/>
      <c r="GSP324" s="1"/>
      <c r="GSQ324" s="1"/>
      <c r="GSR324" s="1"/>
      <c r="GSS324" s="1"/>
      <c r="GST324" s="1"/>
      <c r="GSU324" s="1"/>
      <c r="GSV324" s="1"/>
      <c r="GSW324" s="1"/>
      <c r="GSX324" s="1"/>
      <c r="GSY324" s="1"/>
      <c r="GSZ324" s="1"/>
      <c r="GTA324" s="1"/>
      <c r="GTB324" s="1"/>
      <c r="GTC324" s="1"/>
      <c r="GTD324" s="1"/>
      <c r="GTE324" s="1"/>
      <c r="GTF324" s="1"/>
      <c r="GTG324" s="1"/>
      <c r="GTH324" s="1"/>
      <c r="GTI324" s="1"/>
      <c r="GTJ324" s="1"/>
      <c r="GTK324" s="1"/>
      <c r="GTL324" s="1"/>
      <c r="GTM324" s="1"/>
      <c r="GTN324" s="1"/>
      <c r="GTO324" s="1"/>
      <c r="GTP324" s="1"/>
      <c r="GTQ324" s="1"/>
      <c r="GTR324" s="1"/>
      <c r="GTS324" s="1"/>
      <c r="GTT324" s="1"/>
      <c r="GTU324" s="1"/>
      <c r="GTV324" s="1"/>
      <c r="GTW324" s="1"/>
      <c r="GTX324" s="1"/>
      <c r="GTY324" s="1"/>
      <c r="GTZ324" s="1"/>
      <c r="GUA324" s="1"/>
      <c r="GUB324" s="1"/>
      <c r="GUC324" s="1"/>
      <c r="GUD324" s="1"/>
      <c r="GUE324" s="1"/>
      <c r="GUF324" s="1"/>
      <c r="GUG324" s="1"/>
      <c r="GUH324" s="1"/>
      <c r="GUI324" s="1"/>
      <c r="GUJ324" s="1"/>
      <c r="GUK324" s="1"/>
      <c r="GUL324" s="1"/>
      <c r="GUM324" s="1"/>
      <c r="GUN324" s="1"/>
      <c r="GUO324" s="1"/>
      <c r="GUP324" s="1"/>
      <c r="GUQ324" s="1"/>
      <c r="GUR324" s="1"/>
      <c r="GUS324" s="1"/>
      <c r="GUT324" s="1"/>
      <c r="GUU324" s="1"/>
      <c r="GUV324" s="1"/>
      <c r="GUW324" s="1"/>
      <c r="GUX324" s="1"/>
      <c r="GUY324" s="1"/>
      <c r="GUZ324" s="1"/>
      <c r="GVA324" s="1"/>
      <c r="GVB324" s="1"/>
      <c r="GVC324" s="1"/>
      <c r="GVD324" s="1"/>
      <c r="GVE324" s="1"/>
      <c r="GVF324" s="1"/>
      <c r="GVG324" s="1"/>
      <c r="GVH324" s="1"/>
      <c r="GVI324" s="1"/>
      <c r="GVJ324" s="1"/>
      <c r="GVK324" s="1"/>
      <c r="GVL324" s="1"/>
      <c r="GVM324" s="1"/>
      <c r="GVN324" s="1"/>
      <c r="GVO324" s="1"/>
      <c r="GVP324" s="1"/>
      <c r="GVQ324" s="1"/>
      <c r="GVR324" s="1"/>
      <c r="GVS324" s="1"/>
      <c r="GVT324" s="1"/>
      <c r="GVU324" s="1"/>
      <c r="GVV324" s="1"/>
      <c r="GVW324" s="1"/>
      <c r="GVX324" s="1"/>
      <c r="GVY324" s="1"/>
      <c r="GVZ324" s="1"/>
      <c r="GWA324" s="1"/>
      <c r="GWB324" s="1"/>
      <c r="GWC324" s="1"/>
      <c r="GWD324" s="1"/>
      <c r="GWE324" s="1"/>
      <c r="GWF324" s="1"/>
      <c r="GWG324" s="1"/>
      <c r="GWH324" s="1"/>
      <c r="GWI324" s="1"/>
      <c r="GWJ324" s="1"/>
      <c r="GWK324" s="1"/>
      <c r="GWL324" s="1"/>
      <c r="GWM324" s="1"/>
      <c r="GWN324" s="1"/>
      <c r="GWO324" s="1"/>
      <c r="GWP324" s="1"/>
      <c r="GWQ324" s="1"/>
      <c r="GWR324" s="1"/>
      <c r="GWS324" s="1"/>
      <c r="GWT324" s="1"/>
      <c r="GWU324" s="1"/>
      <c r="GWV324" s="1"/>
      <c r="GWW324" s="1"/>
      <c r="GWX324" s="1"/>
      <c r="GWY324" s="1"/>
      <c r="GWZ324" s="1"/>
      <c r="GXA324" s="1"/>
      <c r="GXB324" s="1"/>
      <c r="GXC324" s="1"/>
      <c r="GXD324" s="1"/>
      <c r="GXE324" s="1"/>
      <c r="GXF324" s="1"/>
      <c r="GXG324" s="1"/>
      <c r="GXH324" s="1"/>
      <c r="GXI324" s="1"/>
      <c r="GXJ324" s="1"/>
      <c r="GXK324" s="1"/>
      <c r="GXL324" s="1"/>
      <c r="GXM324" s="1"/>
      <c r="GXN324" s="1"/>
      <c r="GXO324" s="1"/>
      <c r="GXP324" s="1"/>
      <c r="GXQ324" s="1"/>
      <c r="GXR324" s="1"/>
      <c r="GXS324" s="1"/>
      <c r="GXT324" s="1"/>
      <c r="GXU324" s="1"/>
      <c r="GXV324" s="1"/>
      <c r="GXW324" s="1"/>
      <c r="GXX324" s="1"/>
      <c r="GXY324" s="1"/>
      <c r="GXZ324" s="1"/>
      <c r="GYA324" s="1"/>
      <c r="GYB324" s="1"/>
      <c r="GYC324" s="1"/>
      <c r="GYD324" s="1"/>
      <c r="GYE324" s="1"/>
      <c r="GYF324" s="1"/>
      <c r="GYG324" s="1"/>
      <c r="GYH324" s="1"/>
      <c r="GYI324" s="1"/>
      <c r="GYJ324" s="1"/>
      <c r="GYK324" s="1"/>
      <c r="GYL324" s="1"/>
      <c r="GYM324" s="1"/>
      <c r="GYN324" s="1"/>
      <c r="GYO324" s="1"/>
      <c r="GYP324" s="1"/>
      <c r="GYQ324" s="1"/>
      <c r="GYR324" s="1"/>
      <c r="GYS324" s="1"/>
      <c r="GYT324" s="1"/>
      <c r="GYU324" s="1"/>
      <c r="GYV324" s="1"/>
      <c r="GYW324" s="1"/>
      <c r="GYX324" s="1"/>
      <c r="GYY324" s="1"/>
      <c r="GYZ324" s="1"/>
      <c r="GZA324" s="1"/>
      <c r="GZB324" s="1"/>
      <c r="GZC324" s="1"/>
      <c r="GZD324" s="1"/>
      <c r="GZE324" s="1"/>
      <c r="GZF324" s="1"/>
      <c r="GZG324" s="1"/>
      <c r="GZH324" s="1"/>
      <c r="GZI324" s="1"/>
      <c r="GZJ324" s="1"/>
      <c r="GZK324" s="1"/>
      <c r="GZL324" s="1"/>
      <c r="GZM324" s="1"/>
      <c r="GZN324" s="1"/>
      <c r="GZO324" s="1"/>
      <c r="GZP324" s="1"/>
      <c r="GZQ324" s="1"/>
      <c r="GZR324" s="1"/>
      <c r="GZS324" s="1"/>
      <c r="GZT324" s="1"/>
      <c r="GZU324" s="1"/>
      <c r="GZV324" s="1"/>
      <c r="GZW324" s="1"/>
      <c r="GZX324" s="1"/>
      <c r="GZY324" s="1"/>
      <c r="GZZ324" s="1"/>
      <c r="HAA324" s="1"/>
      <c r="HAB324" s="1"/>
      <c r="HAC324" s="1"/>
      <c r="HAD324" s="1"/>
      <c r="HAE324" s="1"/>
      <c r="HAF324" s="1"/>
      <c r="HAG324" s="1"/>
      <c r="HAH324" s="1"/>
      <c r="HAI324" s="1"/>
      <c r="HAJ324" s="1"/>
      <c r="HAK324" s="1"/>
      <c r="HAL324" s="1"/>
      <c r="HAM324" s="1"/>
      <c r="HAN324" s="1"/>
      <c r="HAO324" s="1"/>
      <c r="HAP324" s="1"/>
      <c r="HAQ324" s="1"/>
      <c r="HAR324" s="1"/>
      <c r="HAS324" s="1"/>
      <c r="HAT324" s="1"/>
      <c r="HAU324" s="1"/>
      <c r="HAV324" s="1"/>
      <c r="HAW324" s="1"/>
      <c r="HAX324" s="1"/>
      <c r="HAY324" s="1"/>
      <c r="HAZ324" s="1"/>
      <c r="HBA324" s="1"/>
      <c r="HBB324" s="1"/>
      <c r="HBC324" s="1"/>
      <c r="HBD324" s="1"/>
      <c r="HBE324" s="1"/>
      <c r="HBF324" s="1"/>
      <c r="HBG324" s="1"/>
      <c r="HBH324" s="1"/>
      <c r="HBI324" s="1"/>
      <c r="HBJ324" s="1"/>
      <c r="HBK324" s="1"/>
      <c r="HBL324" s="1"/>
      <c r="HBM324" s="1"/>
      <c r="HBN324" s="1"/>
      <c r="HBO324" s="1"/>
      <c r="HBP324" s="1"/>
      <c r="HBQ324" s="1"/>
      <c r="HBR324" s="1"/>
      <c r="HBS324" s="1"/>
      <c r="HBT324" s="1"/>
      <c r="HBU324" s="1"/>
      <c r="HBV324" s="1"/>
      <c r="HBW324" s="1"/>
      <c r="HBX324" s="1"/>
      <c r="HBY324" s="1"/>
      <c r="HBZ324" s="1"/>
      <c r="HCA324" s="1"/>
      <c r="HCB324" s="1"/>
      <c r="HCC324" s="1"/>
      <c r="HCD324" s="1"/>
      <c r="HCE324" s="1"/>
      <c r="HCF324" s="1"/>
      <c r="HCG324" s="1"/>
      <c r="HCH324" s="1"/>
      <c r="HCI324" s="1"/>
      <c r="HCJ324" s="1"/>
      <c r="HCK324" s="1"/>
      <c r="HCL324" s="1"/>
      <c r="HCM324" s="1"/>
      <c r="HCN324" s="1"/>
      <c r="HCO324" s="1"/>
      <c r="HCP324" s="1"/>
      <c r="HCQ324" s="1"/>
      <c r="HCR324" s="1"/>
      <c r="HCS324" s="1"/>
      <c r="HCT324" s="1"/>
      <c r="HCU324" s="1"/>
      <c r="HCV324" s="1"/>
      <c r="HCW324" s="1"/>
      <c r="HCX324" s="1"/>
      <c r="HCY324" s="1"/>
      <c r="HCZ324" s="1"/>
      <c r="HDA324" s="1"/>
      <c r="HDB324" s="1"/>
      <c r="HDC324" s="1"/>
      <c r="HDD324" s="1"/>
      <c r="HDE324" s="1"/>
      <c r="HDF324" s="1"/>
      <c r="HDG324" s="1"/>
      <c r="HDH324" s="1"/>
      <c r="HDI324" s="1"/>
      <c r="HDJ324" s="1"/>
      <c r="HDK324" s="1"/>
      <c r="HDL324" s="1"/>
      <c r="HDM324" s="1"/>
      <c r="HDN324" s="1"/>
      <c r="HDO324" s="1"/>
      <c r="HDP324" s="1"/>
      <c r="HDQ324" s="1"/>
      <c r="HDR324" s="1"/>
      <c r="HDS324" s="1"/>
      <c r="HDT324" s="1"/>
      <c r="HDU324" s="1"/>
      <c r="HDV324" s="1"/>
      <c r="HDW324" s="1"/>
      <c r="HDX324" s="1"/>
      <c r="HDY324" s="1"/>
      <c r="HDZ324" s="1"/>
      <c r="HEA324" s="1"/>
      <c r="HEB324" s="1"/>
      <c r="HEC324" s="1"/>
      <c r="HED324" s="1"/>
      <c r="HEE324" s="1"/>
      <c r="HEF324" s="1"/>
      <c r="HEG324" s="1"/>
      <c r="HEH324" s="1"/>
      <c r="HEI324" s="1"/>
      <c r="HEJ324" s="1"/>
      <c r="HEK324" s="1"/>
      <c r="HEL324" s="1"/>
      <c r="HEM324" s="1"/>
      <c r="HEN324" s="1"/>
      <c r="HEO324" s="1"/>
      <c r="HEP324" s="1"/>
      <c r="HEQ324" s="1"/>
      <c r="HER324" s="1"/>
      <c r="HES324" s="1"/>
      <c r="HET324" s="1"/>
      <c r="HEU324" s="1"/>
      <c r="HEV324" s="1"/>
      <c r="HEW324" s="1"/>
      <c r="HEX324" s="1"/>
      <c r="HEY324" s="1"/>
      <c r="HEZ324" s="1"/>
      <c r="HFA324" s="1"/>
      <c r="HFB324" s="1"/>
      <c r="HFC324" s="1"/>
      <c r="HFD324" s="1"/>
      <c r="HFE324" s="1"/>
      <c r="HFF324" s="1"/>
      <c r="HFG324" s="1"/>
      <c r="HFH324" s="1"/>
      <c r="HFI324" s="1"/>
      <c r="HFJ324" s="1"/>
      <c r="HFK324" s="1"/>
      <c r="HFL324" s="1"/>
      <c r="HFM324" s="1"/>
      <c r="HFN324" s="1"/>
      <c r="HFO324" s="1"/>
      <c r="HFP324" s="1"/>
      <c r="HFQ324" s="1"/>
      <c r="HFR324" s="1"/>
      <c r="HFS324" s="1"/>
      <c r="HFT324" s="1"/>
      <c r="HFU324" s="1"/>
      <c r="HFV324" s="1"/>
      <c r="HFW324" s="1"/>
      <c r="HFX324" s="1"/>
      <c r="HFY324" s="1"/>
      <c r="HFZ324" s="1"/>
      <c r="HGA324" s="1"/>
      <c r="HGB324" s="1"/>
      <c r="HGC324" s="1"/>
      <c r="HGD324" s="1"/>
      <c r="HGE324" s="1"/>
      <c r="HGF324" s="1"/>
      <c r="HGG324" s="1"/>
      <c r="HGH324" s="1"/>
      <c r="HGI324" s="1"/>
      <c r="HGJ324" s="1"/>
      <c r="HGK324" s="1"/>
      <c r="HGL324" s="1"/>
      <c r="HGM324" s="1"/>
      <c r="HGN324" s="1"/>
      <c r="HGO324" s="1"/>
      <c r="HGP324" s="1"/>
      <c r="HGQ324" s="1"/>
      <c r="HGR324" s="1"/>
      <c r="HGS324" s="1"/>
      <c r="HGT324" s="1"/>
      <c r="HGU324" s="1"/>
      <c r="HGV324" s="1"/>
      <c r="HGW324" s="1"/>
      <c r="HGX324" s="1"/>
      <c r="HGY324" s="1"/>
      <c r="HGZ324" s="1"/>
      <c r="HHA324" s="1"/>
      <c r="HHB324" s="1"/>
      <c r="HHC324" s="1"/>
      <c r="HHD324" s="1"/>
      <c r="HHE324" s="1"/>
      <c r="HHF324" s="1"/>
      <c r="HHG324" s="1"/>
      <c r="HHH324" s="1"/>
      <c r="HHI324" s="1"/>
      <c r="HHJ324" s="1"/>
      <c r="HHK324" s="1"/>
      <c r="HHL324" s="1"/>
      <c r="HHM324" s="1"/>
      <c r="HHN324" s="1"/>
      <c r="HHO324" s="1"/>
      <c r="HHP324" s="1"/>
      <c r="HHQ324" s="1"/>
      <c r="HHR324" s="1"/>
      <c r="HHS324" s="1"/>
      <c r="HHT324" s="1"/>
      <c r="HHU324" s="1"/>
      <c r="HHV324" s="1"/>
      <c r="HHW324" s="1"/>
      <c r="HHX324" s="1"/>
      <c r="HHY324" s="1"/>
      <c r="HHZ324" s="1"/>
      <c r="HIA324" s="1"/>
      <c r="HIB324" s="1"/>
      <c r="HIC324" s="1"/>
      <c r="HID324" s="1"/>
      <c r="HIE324" s="1"/>
      <c r="HIF324" s="1"/>
      <c r="HIG324" s="1"/>
      <c r="HIH324" s="1"/>
      <c r="HII324" s="1"/>
      <c r="HIJ324" s="1"/>
      <c r="HIK324" s="1"/>
      <c r="HIL324" s="1"/>
      <c r="HIM324" s="1"/>
      <c r="HIN324" s="1"/>
      <c r="HIO324" s="1"/>
      <c r="HIP324" s="1"/>
      <c r="HIQ324" s="1"/>
      <c r="HIR324" s="1"/>
      <c r="HIS324" s="1"/>
      <c r="HIT324" s="1"/>
      <c r="HIU324" s="1"/>
      <c r="HIV324" s="1"/>
      <c r="HIW324" s="1"/>
      <c r="HIX324" s="1"/>
      <c r="HIY324" s="1"/>
      <c r="HIZ324" s="1"/>
      <c r="HJA324" s="1"/>
      <c r="HJB324" s="1"/>
      <c r="HJC324" s="1"/>
      <c r="HJD324" s="1"/>
      <c r="HJE324" s="1"/>
      <c r="HJF324" s="1"/>
      <c r="HJG324" s="1"/>
      <c r="HJH324" s="1"/>
      <c r="HJI324" s="1"/>
      <c r="HJJ324" s="1"/>
      <c r="HJK324" s="1"/>
      <c r="HJL324" s="1"/>
      <c r="HJM324" s="1"/>
      <c r="HJN324" s="1"/>
      <c r="HJO324" s="1"/>
      <c r="HJP324" s="1"/>
      <c r="HJQ324" s="1"/>
      <c r="HJR324" s="1"/>
      <c r="HJS324" s="1"/>
      <c r="HJT324" s="1"/>
      <c r="HJU324" s="1"/>
      <c r="HJV324" s="1"/>
      <c r="HJW324" s="1"/>
      <c r="HJX324" s="1"/>
      <c r="HJY324" s="1"/>
      <c r="HJZ324" s="1"/>
      <c r="HKA324" s="1"/>
      <c r="HKB324" s="1"/>
      <c r="HKC324" s="1"/>
      <c r="HKD324" s="1"/>
      <c r="HKE324" s="1"/>
      <c r="HKF324" s="1"/>
      <c r="HKG324" s="1"/>
      <c r="HKH324" s="1"/>
      <c r="HKI324" s="1"/>
      <c r="HKJ324" s="1"/>
      <c r="HKK324" s="1"/>
      <c r="HKL324" s="1"/>
      <c r="HKM324" s="1"/>
      <c r="HKN324" s="1"/>
      <c r="HKO324" s="1"/>
      <c r="HKP324" s="1"/>
      <c r="HKQ324" s="1"/>
      <c r="HKR324" s="1"/>
      <c r="HKS324" s="1"/>
      <c r="HKT324" s="1"/>
      <c r="HKU324" s="1"/>
      <c r="HKV324" s="1"/>
      <c r="HKW324" s="1"/>
      <c r="HKX324" s="1"/>
      <c r="HKY324" s="1"/>
      <c r="HKZ324" s="1"/>
      <c r="HLA324" s="1"/>
      <c r="HLB324" s="1"/>
      <c r="HLC324" s="1"/>
      <c r="HLD324" s="1"/>
      <c r="HLE324" s="1"/>
      <c r="HLF324" s="1"/>
      <c r="HLG324" s="1"/>
      <c r="HLH324" s="1"/>
      <c r="HLI324" s="1"/>
      <c r="HLJ324" s="1"/>
      <c r="HLK324" s="1"/>
      <c r="HLL324" s="1"/>
      <c r="HLM324" s="1"/>
      <c r="HLN324" s="1"/>
      <c r="HLO324" s="1"/>
      <c r="HLP324" s="1"/>
      <c r="HLQ324" s="1"/>
      <c r="HLR324" s="1"/>
      <c r="HLS324" s="1"/>
      <c r="HLT324" s="1"/>
      <c r="HLU324" s="1"/>
      <c r="HLV324" s="1"/>
      <c r="HLW324" s="1"/>
      <c r="HLX324" s="1"/>
      <c r="HLY324" s="1"/>
      <c r="HLZ324" s="1"/>
      <c r="HMA324" s="1"/>
      <c r="HMB324" s="1"/>
      <c r="HMC324" s="1"/>
      <c r="HMD324" s="1"/>
      <c r="HME324" s="1"/>
      <c r="HMF324" s="1"/>
      <c r="HMG324" s="1"/>
      <c r="HMH324" s="1"/>
      <c r="HMI324" s="1"/>
      <c r="HMJ324" s="1"/>
      <c r="HMK324" s="1"/>
      <c r="HML324" s="1"/>
      <c r="HMM324" s="1"/>
      <c r="HMN324" s="1"/>
      <c r="HMO324" s="1"/>
      <c r="HMP324" s="1"/>
      <c r="HMQ324" s="1"/>
      <c r="HMR324" s="1"/>
      <c r="HMS324" s="1"/>
      <c r="HMT324" s="1"/>
      <c r="HMU324" s="1"/>
      <c r="HMV324" s="1"/>
      <c r="HMW324" s="1"/>
      <c r="HMX324" s="1"/>
      <c r="HMY324" s="1"/>
      <c r="HMZ324" s="1"/>
      <c r="HNA324" s="1"/>
      <c r="HNB324" s="1"/>
      <c r="HNC324" s="1"/>
      <c r="HND324" s="1"/>
      <c r="HNE324" s="1"/>
      <c r="HNF324" s="1"/>
      <c r="HNG324" s="1"/>
      <c r="HNH324" s="1"/>
      <c r="HNI324" s="1"/>
      <c r="HNJ324" s="1"/>
      <c r="HNK324" s="1"/>
      <c r="HNL324" s="1"/>
      <c r="HNM324" s="1"/>
      <c r="HNN324" s="1"/>
      <c r="HNO324" s="1"/>
      <c r="HNP324" s="1"/>
      <c r="HNQ324" s="1"/>
      <c r="HNR324" s="1"/>
      <c r="HNS324" s="1"/>
      <c r="HNT324" s="1"/>
      <c r="HNU324" s="1"/>
      <c r="HNV324" s="1"/>
      <c r="HNW324" s="1"/>
      <c r="HNX324" s="1"/>
      <c r="HNY324" s="1"/>
      <c r="HNZ324" s="1"/>
      <c r="HOA324" s="1"/>
      <c r="HOB324" s="1"/>
      <c r="HOC324" s="1"/>
      <c r="HOD324" s="1"/>
      <c r="HOE324" s="1"/>
      <c r="HOF324" s="1"/>
      <c r="HOG324" s="1"/>
      <c r="HOH324" s="1"/>
      <c r="HOI324" s="1"/>
      <c r="HOJ324" s="1"/>
      <c r="HOK324" s="1"/>
      <c r="HOL324" s="1"/>
      <c r="HOM324" s="1"/>
      <c r="HON324" s="1"/>
      <c r="HOO324" s="1"/>
      <c r="HOP324" s="1"/>
      <c r="HOQ324" s="1"/>
      <c r="HOR324" s="1"/>
      <c r="HOS324" s="1"/>
      <c r="HOT324" s="1"/>
      <c r="HOU324" s="1"/>
      <c r="HOV324" s="1"/>
      <c r="HOW324" s="1"/>
      <c r="HOX324" s="1"/>
      <c r="HOY324" s="1"/>
      <c r="HOZ324" s="1"/>
      <c r="HPA324" s="1"/>
      <c r="HPB324" s="1"/>
      <c r="HPC324" s="1"/>
      <c r="HPD324" s="1"/>
      <c r="HPE324" s="1"/>
      <c r="HPF324" s="1"/>
      <c r="HPG324" s="1"/>
      <c r="HPH324" s="1"/>
      <c r="HPI324" s="1"/>
      <c r="HPJ324" s="1"/>
      <c r="HPK324" s="1"/>
      <c r="HPL324" s="1"/>
      <c r="HPM324" s="1"/>
      <c r="HPN324" s="1"/>
      <c r="HPO324" s="1"/>
      <c r="HPP324" s="1"/>
      <c r="HPQ324" s="1"/>
      <c r="HPR324" s="1"/>
      <c r="HPS324" s="1"/>
      <c r="HPT324" s="1"/>
      <c r="HPU324" s="1"/>
      <c r="HPV324" s="1"/>
      <c r="HPW324" s="1"/>
      <c r="HPX324" s="1"/>
      <c r="HPY324" s="1"/>
      <c r="HPZ324" s="1"/>
      <c r="HQA324" s="1"/>
      <c r="HQB324" s="1"/>
      <c r="HQC324" s="1"/>
      <c r="HQD324" s="1"/>
      <c r="HQE324" s="1"/>
      <c r="HQF324" s="1"/>
      <c r="HQG324" s="1"/>
      <c r="HQH324" s="1"/>
      <c r="HQI324" s="1"/>
      <c r="HQJ324" s="1"/>
      <c r="HQK324" s="1"/>
      <c r="HQL324" s="1"/>
      <c r="HQM324" s="1"/>
      <c r="HQN324" s="1"/>
      <c r="HQO324" s="1"/>
      <c r="HQP324" s="1"/>
      <c r="HQQ324" s="1"/>
      <c r="HQR324" s="1"/>
      <c r="HQS324" s="1"/>
      <c r="HQT324" s="1"/>
      <c r="HQU324" s="1"/>
      <c r="HQV324" s="1"/>
      <c r="HQW324" s="1"/>
      <c r="HQX324" s="1"/>
      <c r="HQY324" s="1"/>
      <c r="HQZ324" s="1"/>
      <c r="HRA324" s="1"/>
      <c r="HRB324" s="1"/>
      <c r="HRC324" s="1"/>
      <c r="HRD324" s="1"/>
      <c r="HRE324" s="1"/>
      <c r="HRF324" s="1"/>
      <c r="HRG324" s="1"/>
      <c r="HRH324" s="1"/>
      <c r="HRI324" s="1"/>
      <c r="HRJ324" s="1"/>
      <c r="HRK324" s="1"/>
      <c r="HRL324" s="1"/>
      <c r="HRM324" s="1"/>
      <c r="HRN324" s="1"/>
      <c r="HRO324" s="1"/>
      <c r="HRP324" s="1"/>
      <c r="HRQ324" s="1"/>
      <c r="HRR324" s="1"/>
      <c r="HRS324" s="1"/>
      <c r="HRT324" s="1"/>
      <c r="HRU324" s="1"/>
      <c r="HRV324" s="1"/>
      <c r="HRW324" s="1"/>
      <c r="HRX324" s="1"/>
      <c r="HRY324" s="1"/>
      <c r="HRZ324" s="1"/>
      <c r="HSA324" s="1"/>
      <c r="HSB324" s="1"/>
      <c r="HSC324" s="1"/>
      <c r="HSD324" s="1"/>
      <c r="HSE324" s="1"/>
      <c r="HSF324" s="1"/>
      <c r="HSG324" s="1"/>
      <c r="HSH324" s="1"/>
      <c r="HSI324" s="1"/>
      <c r="HSJ324" s="1"/>
      <c r="HSK324" s="1"/>
      <c r="HSL324" s="1"/>
      <c r="HSM324" s="1"/>
      <c r="HSN324" s="1"/>
      <c r="HSO324" s="1"/>
      <c r="HSP324" s="1"/>
      <c r="HSQ324" s="1"/>
      <c r="HSR324" s="1"/>
      <c r="HSS324" s="1"/>
      <c r="HST324" s="1"/>
      <c r="HSU324" s="1"/>
      <c r="HSV324" s="1"/>
      <c r="HSW324" s="1"/>
      <c r="HSX324" s="1"/>
      <c r="HSY324" s="1"/>
      <c r="HSZ324" s="1"/>
      <c r="HTA324" s="1"/>
      <c r="HTB324" s="1"/>
      <c r="HTC324" s="1"/>
      <c r="HTD324" s="1"/>
      <c r="HTE324" s="1"/>
      <c r="HTF324" s="1"/>
      <c r="HTG324" s="1"/>
      <c r="HTH324" s="1"/>
      <c r="HTI324" s="1"/>
      <c r="HTJ324" s="1"/>
      <c r="HTK324" s="1"/>
      <c r="HTL324" s="1"/>
      <c r="HTM324" s="1"/>
      <c r="HTN324" s="1"/>
      <c r="HTO324" s="1"/>
      <c r="HTP324" s="1"/>
      <c r="HTQ324" s="1"/>
      <c r="HTR324" s="1"/>
      <c r="HTS324" s="1"/>
      <c r="HTT324" s="1"/>
      <c r="HTU324" s="1"/>
      <c r="HTV324" s="1"/>
      <c r="HTW324" s="1"/>
      <c r="HTX324" s="1"/>
      <c r="HTY324" s="1"/>
      <c r="HTZ324" s="1"/>
      <c r="HUA324" s="1"/>
      <c r="HUB324" s="1"/>
      <c r="HUC324" s="1"/>
      <c r="HUD324" s="1"/>
      <c r="HUE324" s="1"/>
      <c r="HUF324" s="1"/>
      <c r="HUG324" s="1"/>
      <c r="HUH324" s="1"/>
      <c r="HUI324" s="1"/>
      <c r="HUJ324" s="1"/>
      <c r="HUK324" s="1"/>
      <c r="HUL324" s="1"/>
      <c r="HUM324" s="1"/>
      <c r="HUN324" s="1"/>
      <c r="HUO324" s="1"/>
      <c r="HUP324" s="1"/>
      <c r="HUQ324" s="1"/>
      <c r="HUR324" s="1"/>
      <c r="HUS324" s="1"/>
      <c r="HUT324" s="1"/>
      <c r="HUU324" s="1"/>
      <c r="HUV324" s="1"/>
      <c r="HUW324" s="1"/>
      <c r="HUX324" s="1"/>
      <c r="HUY324" s="1"/>
      <c r="HUZ324" s="1"/>
      <c r="HVA324" s="1"/>
      <c r="HVB324" s="1"/>
      <c r="HVC324" s="1"/>
      <c r="HVD324" s="1"/>
      <c r="HVE324" s="1"/>
      <c r="HVF324" s="1"/>
      <c r="HVG324" s="1"/>
      <c r="HVH324" s="1"/>
      <c r="HVI324" s="1"/>
      <c r="HVJ324" s="1"/>
      <c r="HVK324" s="1"/>
      <c r="HVL324" s="1"/>
      <c r="HVM324" s="1"/>
      <c r="HVN324" s="1"/>
      <c r="HVO324" s="1"/>
      <c r="HVP324" s="1"/>
      <c r="HVQ324" s="1"/>
      <c r="HVR324" s="1"/>
      <c r="HVS324" s="1"/>
      <c r="HVT324" s="1"/>
      <c r="HVU324" s="1"/>
      <c r="HVV324" s="1"/>
      <c r="HVW324" s="1"/>
      <c r="HVX324" s="1"/>
      <c r="HVY324" s="1"/>
      <c r="HVZ324" s="1"/>
      <c r="HWA324" s="1"/>
      <c r="HWB324" s="1"/>
      <c r="HWC324" s="1"/>
      <c r="HWD324" s="1"/>
      <c r="HWE324" s="1"/>
      <c r="HWF324" s="1"/>
      <c r="HWG324" s="1"/>
      <c r="HWH324" s="1"/>
      <c r="HWI324" s="1"/>
      <c r="HWJ324" s="1"/>
      <c r="HWK324" s="1"/>
      <c r="HWL324" s="1"/>
      <c r="HWM324" s="1"/>
      <c r="HWN324" s="1"/>
      <c r="HWO324" s="1"/>
      <c r="HWP324" s="1"/>
      <c r="HWQ324" s="1"/>
      <c r="HWR324" s="1"/>
      <c r="HWS324" s="1"/>
      <c r="HWT324" s="1"/>
      <c r="HWU324" s="1"/>
      <c r="HWV324" s="1"/>
      <c r="HWW324" s="1"/>
      <c r="HWX324" s="1"/>
      <c r="HWY324" s="1"/>
      <c r="HWZ324" s="1"/>
      <c r="HXA324" s="1"/>
      <c r="HXB324" s="1"/>
      <c r="HXC324" s="1"/>
      <c r="HXD324" s="1"/>
      <c r="HXE324" s="1"/>
      <c r="HXF324" s="1"/>
      <c r="HXG324" s="1"/>
      <c r="HXH324" s="1"/>
      <c r="HXI324" s="1"/>
      <c r="HXJ324" s="1"/>
      <c r="HXK324" s="1"/>
      <c r="HXL324" s="1"/>
      <c r="HXM324" s="1"/>
      <c r="HXN324" s="1"/>
      <c r="HXO324" s="1"/>
      <c r="HXP324" s="1"/>
      <c r="HXQ324" s="1"/>
      <c r="HXR324" s="1"/>
      <c r="HXS324" s="1"/>
      <c r="HXT324" s="1"/>
      <c r="HXU324" s="1"/>
      <c r="HXV324" s="1"/>
      <c r="HXW324" s="1"/>
      <c r="HXX324" s="1"/>
      <c r="HXY324" s="1"/>
      <c r="HXZ324" s="1"/>
      <c r="HYA324" s="1"/>
      <c r="HYB324" s="1"/>
      <c r="HYC324" s="1"/>
      <c r="HYD324" s="1"/>
      <c r="HYE324" s="1"/>
      <c r="HYF324" s="1"/>
      <c r="HYG324" s="1"/>
      <c r="HYH324" s="1"/>
      <c r="HYI324" s="1"/>
      <c r="HYJ324" s="1"/>
      <c r="HYK324" s="1"/>
      <c r="HYL324" s="1"/>
      <c r="HYM324" s="1"/>
      <c r="HYN324" s="1"/>
      <c r="HYO324" s="1"/>
      <c r="HYP324" s="1"/>
      <c r="HYQ324" s="1"/>
      <c r="HYR324" s="1"/>
      <c r="HYS324" s="1"/>
      <c r="HYT324" s="1"/>
      <c r="HYU324" s="1"/>
      <c r="HYV324" s="1"/>
      <c r="HYW324" s="1"/>
      <c r="HYX324" s="1"/>
      <c r="HYY324" s="1"/>
      <c r="HYZ324" s="1"/>
      <c r="HZA324" s="1"/>
      <c r="HZB324" s="1"/>
      <c r="HZC324" s="1"/>
      <c r="HZD324" s="1"/>
      <c r="HZE324" s="1"/>
      <c r="HZF324" s="1"/>
      <c r="HZG324" s="1"/>
      <c r="HZH324" s="1"/>
      <c r="HZI324" s="1"/>
      <c r="HZJ324" s="1"/>
      <c r="HZK324" s="1"/>
      <c r="HZL324" s="1"/>
      <c r="HZM324" s="1"/>
      <c r="HZN324" s="1"/>
      <c r="HZO324" s="1"/>
      <c r="HZP324" s="1"/>
      <c r="HZQ324" s="1"/>
      <c r="HZR324" s="1"/>
      <c r="HZS324" s="1"/>
      <c r="HZT324" s="1"/>
      <c r="HZU324" s="1"/>
      <c r="HZV324" s="1"/>
      <c r="HZW324" s="1"/>
      <c r="HZX324" s="1"/>
      <c r="HZY324" s="1"/>
      <c r="HZZ324" s="1"/>
      <c r="IAA324" s="1"/>
      <c r="IAB324" s="1"/>
      <c r="IAC324" s="1"/>
      <c r="IAD324" s="1"/>
      <c r="IAE324" s="1"/>
      <c r="IAF324" s="1"/>
      <c r="IAG324" s="1"/>
      <c r="IAH324" s="1"/>
      <c r="IAI324" s="1"/>
      <c r="IAJ324" s="1"/>
      <c r="IAK324" s="1"/>
      <c r="IAL324" s="1"/>
      <c r="IAM324" s="1"/>
      <c r="IAN324" s="1"/>
      <c r="IAO324" s="1"/>
      <c r="IAP324" s="1"/>
      <c r="IAQ324" s="1"/>
      <c r="IAR324" s="1"/>
      <c r="IAS324" s="1"/>
      <c r="IAT324" s="1"/>
      <c r="IAU324" s="1"/>
      <c r="IAV324" s="1"/>
      <c r="IAW324" s="1"/>
      <c r="IAX324" s="1"/>
      <c r="IAY324" s="1"/>
      <c r="IAZ324" s="1"/>
      <c r="IBA324" s="1"/>
      <c r="IBB324" s="1"/>
      <c r="IBC324" s="1"/>
      <c r="IBD324" s="1"/>
      <c r="IBE324" s="1"/>
      <c r="IBF324" s="1"/>
      <c r="IBG324" s="1"/>
      <c r="IBH324" s="1"/>
      <c r="IBI324" s="1"/>
      <c r="IBJ324" s="1"/>
      <c r="IBK324" s="1"/>
      <c r="IBL324" s="1"/>
      <c r="IBM324" s="1"/>
      <c r="IBN324" s="1"/>
      <c r="IBO324" s="1"/>
      <c r="IBP324" s="1"/>
      <c r="IBQ324" s="1"/>
      <c r="IBR324" s="1"/>
      <c r="IBS324" s="1"/>
      <c r="IBT324" s="1"/>
      <c r="IBU324" s="1"/>
      <c r="IBV324" s="1"/>
      <c r="IBW324" s="1"/>
      <c r="IBX324" s="1"/>
      <c r="IBY324" s="1"/>
      <c r="IBZ324" s="1"/>
      <c r="ICA324" s="1"/>
      <c r="ICB324" s="1"/>
      <c r="ICC324" s="1"/>
      <c r="ICD324" s="1"/>
      <c r="ICE324" s="1"/>
      <c r="ICF324" s="1"/>
      <c r="ICG324" s="1"/>
      <c r="ICH324" s="1"/>
      <c r="ICI324" s="1"/>
      <c r="ICJ324" s="1"/>
      <c r="ICK324" s="1"/>
      <c r="ICL324" s="1"/>
      <c r="ICM324" s="1"/>
      <c r="ICN324" s="1"/>
      <c r="ICO324" s="1"/>
      <c r="ICP324" s="1"/>
      <c r="ICQ324" s="1"/>
      <c r="ICR324" s="1"/>
      <c r="ICS324" s="1"/>
      <c r="ICT324" s="1"/>
      <c r="ICU324" s="1"/>
      <c r="ICV324" s="1"/>
      <c r="ICW324" s="1"/>
      <c r="ICX324" s="1"/>
      <c r="ICY324" s="1"/>
      <c r="ICZ324" s="1"/>
      <c r="IDA324" s="1"/>
      <c r="IDB324" s="1"/>
      <c r="IDC324" s="1"/>
      <c r="IDD324" s="1"/>
      <c r="IDE324" s="1"/>
      <c r="IDF324" s="1"/>
      <c r="IDG324" s="1"/>
      <c r="IDH324" s="1"/>
      <c r="IDI324" s="1"/>
      <c r="IDJ324" s="1"/>
      <c r="IDK324" s="1"/>
      <c r="IDL324" s="1"/>
      <c r="IDM324" s="1"/>
      <c r="IDN324" s="1"/>
      <c r="IDO324" s="1"/>
      <c r="IDP324" s="1"/>
      <c r="IDQ324" s="1"/>
      <c r="IDR324" s="1"/>
      <c r="IDS324" s="1"/>
      <c r="IDT324" s="1"/>
      <c r="IDU324" s="1"/>
      <c r="IDV324" s="1"/>
      <c r="IDW324" s="1"/>
      <c r="IDX324" s="1"/>
      <c r="IDY324" s="1"/>
      <c r="IDZ324" s="1"/>
      <c r="IEA324" s="1"/>
      <c r="IEB324" s="1"/>
      <c r="IEC324" s="1"/>
      <c r="IED324" s="1"/>
      <c r="IEE324" s="1"/>
      <c r="IEF324" s="1"/>
      <c r="IEG324" s="1"/>
      <c r="IEH324" s="1"/>
      <c r="IEI324" s="1"/>
      <c r="IEJ324" s="1"/>
      <c r="IEK324" s="1"/>
      <c r="IEL324" s="1"/>
      <c r="IEM324" s="1"/>
      <c r="IEN324" s="1"/>
      <c r="IEO324" s="1"/>
      <c r="IEP324" s="1"/>
      <c r="IEQ324" s="1"/>
      <c r="IER324" s="1"/>
      <c r="IES324" s="1"/>
      <c r="IET324" s="1"/>
      <c r="IEU324" s="1"/>
      <c r="IEV324" s="1"/>
      <c r="IEW324" s="1"/>
      <c r="IEX324" s="1"/>
      <c r="IEY324" s="1"/>
      <c r="IEZ324" s="1"/>
      <c r="IFA324" s="1"/>
      <c r="IFB324" s="1"/>
      <c r="IFC324" s="1"/>
      <c r="IFD324" s="1"/>
      <c r="IFE324" s="1"/>
      <c r="IFF324" s="1"/>
      <c r="IFG324" s="1"/>
      <c r="IFH324" s="1"/>
      <c r="IFI324" s="1"/>
      <c r="IFJ324" s="1"/>
      <c r="IFK324" s="1"/>
      <c r="IFL324" s="1"/>
      <c r="IFM324" s="1"/>
      <c r="IFN324" s="1"/>
      <c r="IFO324" s="1"/>
      <c r="IFP324" s="1"/>
      <c r="IFQ324" s="1"/>
      <c r="IFR324" s="1"/>
      <c r="IFS324" s="1"/>
      <c r="IFT324" s="1"/>
      <c r="IFU324" s="1"/>
      <c r="IFV324" s="1"/>
      <c r="IFW324" s="1"/>
      <c r="IFX324" s="1"/>
      <c r="IFY324" s="1"/>
      <c r="IFZ324" s="1"/>
      <c r="IGA324" s="1"/>
      <c r="IGB324" s="1"/>
      <c r="IGC324" s="1"/>
      <c r="IGD324" s="1"/>
      <c r="IGE324" s="1"/>
      <c r="IGF324" s="1"/>
      <c r="IGG324" s="1"/>
      <c r="IGH324" s="1"/>
      <c r="IGI324" s="1"/>
      <c r="IGJ324" s="1"/>
      <c r="IGK324" s="1"/>
      <c r="IGL324" s="1"/>
      <c r="IGM324" s="1"/>
      <c r="IGN324" s="1"/>
      <c r="IGO324" s="1"/>
      <c r="IGP324" s="1"/>
      <c r="IGQ324" s="1"/>
      <c r="IGR324" s="1"/>
      <c r="IGS324" s="1"/>
      <c r="IGT324" s="1"/>
      <c r="IGU324" s="1"/>
      <c r="IGV324" s="1"/>
      <c r="IGW324" s="1"/>
      <c r="IGX324" s="1"/>
      <c r="IGY324" s="1"/>
      <c r="IGZ324" s="1"/>
      <c r="IHA324" s="1"/>
      <c r="IHB324" s="1"/>
      <c r="IHC324" s="1"/>
      <c r="IHD324" s="1"/>
      <c r="IHE324" s="1"/>
      <c r="IHF324" s="1"/>
      <c r="IHG324" s="1"/>
      <c r="IHH324" s="1"/>
      <c r="IHI324" s="1"/>
      <c r="IHJ324" s="1"/>
      <c r="IHK324" s="1"/>
      <c r="IHL324" s="1"/>
      <c r="IHM324" s="1"/>
      <c r="IHN324" s="1"/>
      <c r="IHO324" s="1"/>
      <c r="IHP324" s="1"/>
      <c r="IHQ324" s="1"/>
      <c r="IHR324" s="1"/>
      <c r="IHS324" s="1"/>
      <c r="IHT324" s="1"/>
      <c r="IHU324" s="1"/>
      <c r="IHV324" s="1"/>
      <c r="IHW324" s="1"/>
      <c r="IHX324" s="1"/>
      <c r="IHY324" s="1"/>
      <c r="IHZ324" s="1"/>
      <c r="IIA324" s="1"/>
      <c r="IIB324" s="1"/>
      <c r="IIC324" s="1"/>
      <c r="IID324" s="1"/>
      <c r="IIE324" s="1"/>
      <c r="IIF324" s="1"/>
      <c r="IIG324" s="1"/>
      <c r="IIH324" s="1"/>
      <c r="III324" s="1"/>
      <c r="IIJ324" s="1"/>
      <c r="IIK324" s="1"/>
      <c r="IIL324" s="1"/>
      <c r="IIM324" s="1"/>
      <c r="IIN324" s="1"/>
      <c r="IIO324" s="1"/>
      <c r="IIP324" s="1"/>
      <c r="IIQ324" s="1"/>
      <c r="IIR324" s="1"/>
      <c r="IIS324" s="1"/>
      <c r="IIT324" s="1"/>
      <c r="IIU324" s="1"/>
      <c r="IIV324" s="1"/>
      <c r="IIW324" s="1"/>
      <c r="IIX324" s="1"/>
      <c r="IIY324" s="1"/>
      <c r="IIZ324" s="1"/>
      <c r="IJA324" s="1"/>
      <c r="IJB324" s="1"/>
      <c r="IJC324" s="1"/>
      <c r="IJD324" s="1"/>
      <c r="IJE324" s="1"/>
      <c r="IJF324" s="1"/>
      <c r="IJG324" s="1"/>
      <c r="IJH324" s="1"/>
      <c r="IJI324" s="1"/>
      <c r="IJJ324" s="1"/>
      <c r="IJK324" s="1"/>
      <c r="IJL324" s="1"/>
      <c r="IJM324" s="1"/>
      <c r="IJN324" s="1"/>
      <c r="IJO324" s="1"/>
      <c r="IJP324" s="1"/>
      <c r="IJQ324" s="1"/>
      <c r="IJR324" s="1"/>
      <c r="IJS324" s="1"/>
      <c r="IJT324" s="1"/>
      <c r="IJU324" s="1"/>
      <c r="IJV324" s="1"/>
      <c r="IJW324" s="1"/>
      <c r="IJX324" s="1"/>
      <c r="IJY324" s="1"/>
      <c r="IJZ324" s="1"/>
      <c r="IKA324" s="1"/>
      <c r="IKB324" s="1"/>
      <c r="IKC324" s="1"/>
      <c r="IKD324" s="1"/>
      <c r="IKE324" s="1"/>
      <c r="IKF324" s="1"/>
      <c r="IKG324" s="1"/>
      <c r="IKH324" s="1"/>
      <c r="IKI324" s="1"/>
      <c r="IKJ324" s="1"/>
      <c r="IKK324" s="1"/>
      <c r="IKL324" s="1"/>
      <c r="IKM324" s="1"/>
      <c r="IKN324" s="1"/>
      <c r="IKO324" s="1"/>
      <c r="IKP324" s="1"/>
      <c r="IKQ324" s="1"/>
      <c r="IKR324" s="1"/>
      <c r="IKS324" s="1"/>
      <c r="IKT324" s="1"/>
      <c r="IKU324" s="1"/>
      <c r="IKV324" s="1"/>
      <c r="IKW324" s="1"/>
      <c r="IKX324" s="1"/>
      <c r="IKY324" s="1"/>
      <c r="IKZ324" s="1"/>
      <c r="ILA324" s="1"/>
      <c r="ILB324" s="1"/>
      <c r="ILC324" s="1"/>
      <c r="ILD324" s="1"/>
      <c r="ILE324" s="1"/>
      <c r="ILF324" s="1"/>
      <c r="ILG324" s="1"/>
      <c r="ILH324" s="1"/>
      <c r="ILI324" s="1"/>
      <c r="ILJ324" s="1"/>
      <c r="ILK324" s="1"/>
      <c r="ILL324" s="1"/>
      <c r="ILM324" s="1"/>
      <c r="ILN324" s="1"/>
      <c r="ILO324" s="1"/>
      <c r="ILP324" s="1"/>
      <c r="ILQ324" s="1"/>
      <c r="ILR324" s="1"/>
      <c r="ILS324" s="1"/>
      <c r="ILT324" s="1"/>
      <c r="ILU324" s="1"/>
      <c r="ILV324" s="1"/>
      <c r="ILW324" s="1"/>
      <c r="ILX324" s="1"/>
      <c r="ILY324" s="1"/>
      <c r="ILZ324" s="1"/>
      <c r="IMA324" s="1"/>
      <c r="IMB324" s="1"/>
      <c r="IMC324" s="1"/>
      <c r="IMD324" s="1"/>
      <c r="IME324" s="1"/>
      <c r="IMF324" s="1"/>
      <c r="IMG324" s="1"/>
      <c r="IMH324" s="1"/>
      <c r="IMI324" s="1"/>
      <c r="IMJ324" s="1"/>
      <c r="IMK324" s="1"/>
      <c r="IML324" s="1"/>
      <c r="IMM324" s="1"/>
      <c r="IMN324" s="1"/>
      <c r="IMO324" s="1"/>
      <c r="IMP324" s="1"/>
      <c r="IMQ324" s="1"/>
      <c r="IMR324" s="1"/>
      <c r="IMS324" s="1"/>
      <c r="IMT324" s="1"/>
      <c r="IMU324" s="1"/>
      <c r="IMV324" s="1"/>
      <c r="IMW324" s="1"/>
      <c r="IMX324" s="1"/>
      <c r="IMY324" s="1"/>
      <c r="IMZ324" s="1"/>
      <c r="INA324" s="1"/>
      <c r="INB324" s="1"/>
      <c r="INC324" s="1"/>
      <c r="IND324" s="1"/>
      <c r="INE324" s="1"/>
      <c r="INF324" s="1"/>
      <c r="ING324" s="1"/>
      <c r="INH324" s="1"/>
      <c r="INI324" s="1"/>
      <c r="INJ324" s="1"/>
      <c r="INK324" s="1"/>
      <c r="INL324" s="1"/>
      <c r="INM324" s="1"/>
      <c r="INN324" s="1"/>
      <c r="INO324" s="1"/>
      <c r="INP324" s="1"/>
      <c r="INQ324" s="1"/>
      <c r="INR324" s="1"/>
      <c r="INS324" s="1"/>
      <c r="INT324" s="1"/>
      <c r="INU324" s="1"/>
      <c r="INV324" s="1"/>
      <c r="INW324" s="1"/>
      <c r="INX324" s="1"/>
      <c r="INY324" s="1"/>
      <c r="INZ324" s="1"/>
      <c r="IOA324" s="1"/>
      <c r="IOB324" s="1"/>
      <c r="IOC324" s="1"/>
      <c r="IOD324" s="1"/>
      <c r="IOE324" s="1"/>
      <c r="IOF324" s="1"/>
      <c r="IOG324" s="1"/>
      <c r="IOH324" s="1"/>
      <c r="IOI324" s="1"/>
      <c r="IOJ324" s="1"/>
      <c r="IOK324" s="1"/>
      <c r="IOL324" s="1"/>
      <c r="IOM324" s="1"/>
      <c r="ION324" s="1"/>
      <c r="IOO324" s="1"/>
      <c r="IOP324" s="1"/>
      <c r="IOQ324" s="1"/>
      <c r="IOR324" s="1"/>
      <c r="IOS324" s="1"/>
      <c r="IOT324" s="1"/>
      <c r="IOU324" s="1"/>
      <c r="IOV324" s="1"/>
      <c r="IOW324" s="1"/>
      <c r="IOX324" s="1"/>
      <c r="IOY324" s="1"/>
      <c r="IOZ324" s="1"/>
      <c r="IPA324" s="1"/>
      <c r="IPB324" s="1"/>
      <c r="IPC324" s="1"/>
      <c r="IPD324" s="1"/>
      <c r="IPE324" s="1"/>
      <c r="IPF324" s="1"/>
      <c r="IPG324" s="1"/>
      <c r="IPH324" s="1"/>
      <c r="IPI324" s="1"/>
      <c r="IPJ324" s="1"/>
      <c r="IPK324" s="1"/>
      <c r="IPL324" s="1"/>
      <c r="IPM324" s="1"/>
      <c r="IPN324" s="1"/>
      <c r="IPO324" s="1"/>
      <c r="IPP324" s="1"/>
      <c r="IPQ324" s="1"/>
      <c r="IPR324" s="1"/>
      <c r="IPS324" s="1"/>
      <c r="IPT324" s="1"/>
      <c r="IPU324" s="1"/>
      <c r="IPV324" s="1"/>
      <c r="IPW324" s="1"/>
      <c r="IPX324" s="1"/>
      <c r="IPY324" s="1"/>
      <c r="IPZ324" s="1"/>
      <c r="IQA324" s="1"/>
      <c r="IQB324" s="1"/>
      <c r="IQC324" s="1"/>
      <c r="IQD324" s="1"/>
      <c r="IQE324" s="1"/>
      <c r="IQF324" s="1"/>
      <c r="IQG324" s="1"/>
      <c r="IQH324" s="1"/>
      <c r="IQI324" s="1"/>
      <c r="IQJ324" s="1"/>
      <c r="IQK324" s="1"/>
      <c r="IQL324" s="1"/>
      <c r="IQM324" s="1"/>
      <c r="IQN324" s="1"/>
      <c r="IQO324" s="1"/>
      <c r="IQP324" s="1"/>
      <c r="IQQ324" s="1"/>
      <c r="IQR324" s="1"/>
      <c r="IQS324" s="1"/>
      <c r="IQT324" s="1"/>
      <c r="IQU324" s="1"/>
      <c r="IQV324" s="1"/>
      <c r="IQW324" s="1"/>
      <c r="IQX324" s="1"/>
      <c r="IQY324" s="1"/>
      <c r="IQZ324" s="1"/>
      <c r="IRA324" s="1"/>
      <c r="IRB324" s="1"/>
      <c r="IRC324" s="1"/>
      <c r="IRD324" s="1"/>
      <c r="IRE324" s="1"/>
      <c r="IRF324" s="1"/>
      <c r="IRG324" s="1"/>
      <c r="IRH324" s="1"/>
      <c r="IRI324" s="1"/>
      <c r="IRJ324" s="1"/>
      <c r="IRK324" s="1"/>
      <c r="IRL324" s="1"/>
      <c r="IRM324" s="1"/>
      <c r="IRN324" s="1"/>
      <c r="IRO324" s="1"/>
      <c r="IRP324" s="1"/>
      <c r="IRQ324" s="1"/>
      <c r="IRR324" s="1"/>
      <c r="IRS324" s="1"/>
      <c r="IRT324" s="1"/>
      <c r="IRU324" s="1"/>
      <c r="IRV324" s="1"/>
      <c r="IRW324" s="1"/>
      <c r="IRX324" s="1"/>
      <c r="IRY324" s="1"/>
      <c r="IRZ324" s="1"/>
      <c r="ISA324" s="1"/>
      <c r="ISB324" s="1"/>
      <c r="ISC324" s="1"/>
      <c r="ISD324" s="1"/>
      <c r="ISE324" s="1"/>
      <c r="ISF324" s="1"/>
      <c r="ISG324" s="1"/>
      <c r="ISH324" s="1"/>
      <c r="ISI324" s="1"/>
      <c r="ISJ324" s="1"/>
      <c r="ISK324" s="1"/>
      <c r="ISL324" s="1"/>
      <c r="ISM324" s="1"/>
      <c r="ISN324" s="1"/>
      <c r="ISO324" s="1"/>
      <c r="ISP324" s="1"/>
      <c r="ISQ324" s="1"/>
      <c r="ISR324" s="1"/>
      <c r="ISS324" s="1"/>
      <c r="IST324" s="1"/>
      <c r="ISU324" s="1"/>
      <c r="ISV324" s="1"/>
      <c r="ISW324" s="1"/>
      <c r="ISX324" s="1"/>
      <c r="ISY324" s="1"/>
      <c r="ISZ324" s="1"/>
      <c r="ITA324" s="1"/>
      <c r="ITB324" s="1"/>
      <c r="ITC324" s="1"/>
      <c r="ITD324" s="1"/>
      <c r="ITE324" s="1"/>
      <c r="ITF324" s="1"/>
      <c r="ITG324" s="1"/>
      <c r="ITH324" s="1"/>
      <c r="ITI324" s="1"/>
      <c r="ITJ324" s="1"/>
      <c r="ITK324" s="1"/>
      <c r="ITL324" s="1"/>
      <c r="ITM324" s="1"/>
      <c r="ITN324" s="1"/>
      <c r="ITO324" s="1"/>
      <c r="ITP324" s="1"/>
      <c r="ITQ324" s="1"/>
      <c r="ITR324" s="1"/>
      <c r="ITS324" s="1"/>
      <c r="ITT324" s="1"/>
      <c r="ITU324" s="1"/>
      <c r="ITV324" s="1"/>
      <c r="ITW324" s="1"/>
      <c r="ITX324" s="1"/>
      <c r="ITY324" s="1"/>
      <c r="ITZ324" s="1"/>
      <c r="IUA324" s="1"/>
      <c r="IUB324" s="1"/>
      <c r="IUC324" s="1"/>
      <c r="IUD324" s="1"/>
      <c r="IUE324" s="1"/>
      <c r="IUF324" s="1"/>
      <c r="IUG324" s="1"/>
      <c r="IUH324" s="1"/>
      <c r="IUI324" s="1"/>
      <c r="IUJ324" s="1"/>
      <c r="IUK324" s="1"/>
      <c r="IUL324" s="1"/>
      <c r="IUM324" s="1"/>
      <c r="IUN324" s="1"/>
      <c r="IUO324" s="1"/>
      <c r="IUP324" s="1"/>
      <c r="IUQ324" s="1"/>
      <c r="IUR324" s="1"/>
      <c r="IUS324" s="1"/>
      <c r="IUT324" s="1"/>
      <c r="IUU324" s="1"/>
      <c r="IUV324" s="1"/>
      <c r="IUW324" s="1"/>
      <c r="IUX324" s="1"/>
      <c r="IUY324" s="1"/>
      <c r="IUZ324" s="1"/>
      <c r="IVA324" s="1"/>
      <c r="IVB324" s="1"/>
      <c r="IVC324" s="1"/>
      <c r="IVD324" s="1"/>
      <c r="IVE324" s="1"/>
      <c r="IVF324" s="1"/>
      <c r="IVG324" s="1"/>
      <c r="IVH324" s="1"/>
      <c r="IVI324" s="1"/>
      <c r="IVJ324" s="1"/>
      <c r="IVK324" s="1"/>
      <c r="IVL324" s="1"/>
      <c r="IVM324" s="1"/>
      <c r="IVN324" s="1"/>
      <c r="IVO324" s="1"/>
      <c r="IVP324" s="1"/>
      <c r="IVQ324" s="1"/>
      <c r="IVR324" s="1"/>
      <c r="IVS324" s="1"/>
      <c r="IVT324" s="1"/>
      <c r="IVU324" s="1"/>
      <c r="IVV324" s="1"/>
      <c r="IVW324" s="1"/>
      <c r="IVX324" s="1"/>
      <c r="IVY324" s="1"/>
      <c r="IVZ324" s="1"/>
      <c r="IWA324" s="1"/>
      <c r="IWB324" s="1"/>
      <c r="IWC324" s="1"/>
      <c r="IWD324" s="1"/>
      <c r="IWE324" s="1"/>
      <c r="IWF324" s="1"/>
      <c r="IWG324" s="1"/>
      <c r="IWH324" s="1"/>
      <c r="IWI324" s="1"/>
      <c r="IWJ324" s="1"/>
      <c r="IWK324" s="1"/>
      <c r="IWL324" s="1"/>
      <c r="IWM324" s="1"/>
      <c r="IWN324" s="1"/>
      <c r="IWO324" s="1"/>
      <c r="IWP324" s="1"/>
      <c r="IWQ324" s="1"/>
      <c r="IWR324" s="1"/>
      <c r="IWS324" s="1"/>
      <c r="IWT324" s="1"/>
      <c r="IWU324" s="1"/>
      <c r="IWV324" s="1"/>
      <c r="IWW324" s="1"/>
      <c r="IWX324" s="1"/>
      <c r="IWY324" s="1"/>
      <c r="IWZ324" s="1"/>
      <c r="IXA324" s="1"/>
      <c r="IXB324" s="1"/>
      <c r="IXC324" s="1"/>
      <c r="IXD324" s="1"/>
      <c r="IXE324" s="1"/>
      <c r="IXF324" s="1"/>
      <c r="IXG324" s="1"/>
      <c r="IXH324" s="1"/>
      <c r="IXI324" s="1"/>
      <c r="IXJ324" s="1"/>
      <c r="IXK324" s="1"/>
      <c r="IXL324" s="1"/>
      <c r="IXM324" s="1"/>
      <c r="IXN324" s="1"/>
      <c r="IXO324" s="1"/>
      <c r="IXP324" s="1"/>
      <c r="IXQ324" s="1"/>
      <c r="IXR324" s="1"/>
      <c r="IXS324" s="1"/>
      <c r="IXT324" s="1"/>
      <c r="IXU324" s="1"/>
      <c r="IXV324" s="1"/>
      <c r="IXW324" s="1"/>
      <c r="IXX324" s="1"/>
      <c r="IXY324" s="1"/>
      <c r="IXZ324" s="1"/>
      <c r="IYA324" s="1"/>
      <c r="IYB324" s="1"/>
      <c r="IYC324" s="1"/>
      <c r="IYD324" s="1"/>
      <c r="IYE324" s="1"/>
      <c r="IYF324" s="1"/>
      <c r="IYG324" s="1"/>
      <c r="IYH324" s="1"/>
      <c r="IYI324" s="1"/>
      <c r="IYJ324" s="1"/>
      <c r="IYK324" s="1"/>
      <c r="IYL324" s="1"/>
      <c r="IYM324" s="1"/>
      <c r="IYN324" s="1"/>
      <c r="IYO324" s="1"/>
      <c r="IYP324" s="1"/>
      <c r="IYQ324" s="1"/>
      <c r="IYR324" s="1"/>
      <c r="IYS324" s="1"/>
      <c r="IYT324" s="1"/>
      <c r="IYU324" s="1"/>
      <c r="IYV324" s="1"/>
      <c r="IYW324" s="1"/>
      <c r="IYX324" s="1"/>
      <c r="IYY324" s="1"/>
      <c r="IYZ324" s="1"/>
      <c r="IZA324" s="1"/>
      <c r="IZB324" s="1"/>
      <c r="IZC324" s="1"/>
      <c r="IZD324" s="1"/>
      <c r="IZE324" s="1"/>
      <c r="IZF324" s="1"/>
      <c r="IZG324" s="1"/>
      <c r="IZH324" s="1"/>
      <c r="IZI324" s="1"/>
      <c r="IZJ324" s="1"/>
      <c r="IZK324" s="1"/>
      <c r="IZL324" s="1"/>
      <c r="IZM324" s="1"/>
      <c r="IZN324" s="1"/>
      <c r="IZO324" s="1"/>
      <c r="IZP324" s="1"/>
      <c r="IZQ324" s="1"/>
      <c r="IZR324" s="1"/>
      <c r="IZS324" s="1"/>
      <c r="IZT324" s="1"/>
      <c r="IZU324" s="1"/>
      <c r="IZV324" s="1"/>
      <c r="IZW324" s="1"/>
      <c r="IZX324" s="1"/>
      <c r="IZY324" s="1"/>
      <c r="IZZ324" s="1"/>
      <c r="JAA324" s="1"/>
      <c r="JAB324" s="1"/>
      <c r="JAC324" s="1"/>
      <c r="JAD324" s="1"/>
      <c r="JAE324" s="1"/>
      <c r="JAF324" s="1"/>
      <c r="JAG324" s="1"/>
      <c r="JAH324" s="1"/>
      <c r="JAI324" s="1"/>
      <c r="JAJ324" s="1"/>
      <c r="JAK324" s="1"/>
      <c r="JAL324" s="1"/>
      <c r="JAM324" s="1"/>
      <c r="JAN324" s="1"/>
      <c r="JAO324" s="1"/>
      <c r="JAP324" s="1"/>
      <c r="JAQ324" s="1"/>
      <c r="JAR324" s="1"/>
      <c r="JAS324" s="1"/>
      <c r="JAT324" s="1"/>
      <c r="JAU324" s="1"/>
      <c r="JAV324" s="1"/>
      <c r="JAW324" s="1"/>
      <c r="JAX324" s="1"/>
      <c r="JAY324" s="1"/>
      <c r="JAZ324" s="1"/>
      <c r="JBA324" s="1"/>
      <c r="JBB324" s="1"/>
      <c r="JBC324" s="1"/>
      <c r="JBD324" s="1"/>
      <c r="JBE324" s="1"/>
      <c r="JBF324" s="1"/>
      <c r="JBG324" s="1"/>
      <c r="JBH324" s="1"/>
      <c r="JBI324" s="1"/>
      <c r="JBJ324" s="1"/>
      <c r="JBK324" s="1"/>
      <c r="JBL324" s="1"/>
      <c r="JBM324" s="1"/>
      <c r="JBN324" s="1"/>
      <c r="JBO324" s="1"/>
      <c r="JBP324" s="1"/>
      <c r="JBQ324" s="1"/>
      <c r="JBR324" s="1"/>
      <c r="JBS324" s="1"/>
      <c r="JBT324" s="1"/>
      <c r="JBU324" s="1"/>
      <c r="JBV324" s="1"/>
      <c r="JBW324" s="1"/>
      <c r="JBX324" s="1"/>
      <c r="JBY324" s="1"/>
      <c r="JBZ324" s="1"/>
      <c r="JCA324" s="1"/>
      <c r="JCB324" s="1"/>
      <c r="JCC324" s="1"/>
      <c r="JCD324" s="1"/>
      <c r="JCE324" s="1"/>
      <c r="JCF324" s="1"/>
      <c r="JCG324" s="1"/>
      <c r="JCH324" s="1"/>
      <c r="JCI324" s="1"/>
      <c r="JCJ324" s="1"/>
      <c r="JCK324" s="1"/>
      <c r="JCL324" s="1"/>
      <c r="JCM324" s="1"/>
      <c r="JCN324" s="1"/>
      <c r="JCO324" s="1"/>
      <c r="JCP324" s="1"/>
      <c r="JCQ324" s="1"/>
      <c r="JCR324" s="1"/>
      <c r="JCS324" s="1"/>
      <c r="JCT324" s="1"/>
      <c r="JCU324" s="1"/>
      <c r="JCV324" s="1"/>
      <c r="JCW324" s="1"/>
      <c r="JCX324" s="1"/>
      <c r="JCY324" s="1"/>
      <c r="JCZ324" s="1"/>
      <c r="JDA324" s="1"/>
      <c r="JDB324" s="1"/>
      <c r="JDC324" s="1"/>
      <c r="JDD324" s="1"/>
      <c r="JDE324" s="1"/>
      <c r="JDF324" s="1"/>
      <c r="JDG324" s="1"/>
      <c r="JDH324" s="1"/>
      <c r="JDI324" s="1"/>
      <c r="JDJ324" s="1"/>
      <c r="JDK324" s="1"/>
      <c r="JDL324" s="1"/>
      <c r="JDM324" s="1"/>
      <c r="JDN324" s="1"/>
      <c r="JDO324" s="1"/>
      <c r="JDP324" s="1"/>
      <c r="JDQ324" s="1"/>
      <c r="JDR324" s="1"/>
      <c r="JDS324" s="1"/>
      <c r="JDT324" s="1"/>
      <c r="JDU324" s="1"/>
      <c r="JDV324" s="1"/>
      <c r="JDW324" s="1"/>
      <c r="JDX324" s="1"/>
      <c r="JDY324" s="1"/>
      <c r="JDZ324" s="1"/>
      <c r="JEA324" s="1"/>
      <c r="JEB324" s="1"/>
      <c r="JEC324" s="1"/>
      <c r="JED324" s="1"/>
      <c r="JEE324" s="1"/>
      <c r="JEF324" s="1"/>
      <c r="JEG324" s="1"/>
      <c r="JEH324" s="1"/>
      <c r="JEI324" s="1"/>
      <c r="JEJ324" s="1"/>
      <c r="JEK324" s="1"/>
      <c r="JEL324" s="1"/>
      <c r="JEM324" s="1"/>
      <c r="JEN324" s="1"/>
      <c r="JEO324" s="1"/>
      <c r="JEP324" s="1"/>
      <c r="JEQ324" s="1"/>
      <c r="JER324" s="1"/>
      <c r="JES324" s="1"/>
      <c r="JET324" s="1"/>
      <c r="JEU324" s="1"/>
      <c r="JEV324" s="1"/>
      <c r="JEW324" s="1"/>
      <c r="JEX324" s="1"/>
      <c r="JEY324" s="1"/>
      <c r="JEZ324" s="1"/>
      <c r="JFA324" s="1"/>
      <c r="JFB324" s="1"/>
      <c r="JFC324" s="1"/>
      <c r="JFD324" s="1"/>
      <c r="JFE324" s="1"/>
      <c r="JFF324" s="1"/>
      <c r="JFG324" s="1"/>
      <c r="JFH324" s="1"/>
      <c r="JFI324" s="1"/>
      <c r="JFJ324" s="1"/>
      <c r="JFK324" s="1"/>
      <c r="JFL324" s="1"/>
      <c r="JFM324" s="1"/>
      <c r="JFN324" s="1"/>
      <c r="JFO324" s="1"/>
      <c r="JFP324" s="1"/>
      <c r="JFQ324" s="1"/>
      <c r="JFR324" s="1"/>
      <c r="JFS324" s="1"/>
      <c r="JFT324" s="1"/>
      <c r="JFU324" s="1"/>
      <c r="JFV324" s="1"/>
      <c r="JFW324" s="1"/>
      <c r="JFX324" s="1"/>
      <c r="JFY324" s="1"/>
      <c r="JFZ324" s="1"/>
      <c r="JGA324" s="1"/>
      <c r="JGB324" s="1"/>
      <c r="JGC324" s="1"/>
      <c r="JGD324" s="1"/>
      <c r="JGE324" s="1"/>
      <c r="JGF324" s="1"/>
      <c r="JGG324" s="1"/>
      <c r="JGH324" s="1"/>
      <c r="JGI324" s="1"/>
      <c r="JGJ324" s="1"/>
      <c r="JGK324" s="1"/>
      <c r="JGL324" s="1"/>
      <c r="JGM324" s="1"/>
      <c r="JGN324" s="1"/>
      <c r="JGO324" s="1"/>
      <c r="JGP324" s="1"/>
      <c r="JGQ324" s="1"/>
      <c r="JGR324" s="1"/>
      <c r="JGS324" s="1"/>
      <c r="JGT324" s="1"/>
      <c r="JGU324" s="1"/>
      <c r="JGV324" s="1"/>
      <c r="JGW324" s="1"/>
      <c r="JGX324" s="1"/>
      <c r="JGY324" s="1"/>
      <c r="JGZ324" s="1"/>
      <c r="JHA324" s="1"/>
      <c r="JHB324" s="1"/>
      <c r="JHC324" s="1"/>
      <c r="JHD324" s="1"/>
      <c r="JHE324" s="1"/>
      <c r="JHF324" s="1"/>
      <c r="JHG324" s="1"/>
      <c r="JHH324" s="1"/>
      <c r="JHI324" s="1"/>
      <c r="JHJ324" s="1"/>
      <c r="JHK324" s="1"/>
      <c r="JHL324" s="1"/>
      <c r="JHM324" s="1"/>
      <c r="JHN324" s="1"/>
      <c r="JHO324" s="1"/>
      <c r="JHP324" s="1"/>
      <c r="JHQ324" s="1"/>
      <c r="JHR324" s="1"/>
      <c r="JHS324" s="1"/>
      <c r="JHT324" s="1"/>
      <c r="JHU324" s="1"/>
      <c r="JHV324" s="1"/>
      <c r="JHW324" s="1"/>
      <c r="JHX324" s="1"/>
      <c r="JHY324" s="1"/>
      <c r="JHZ324" s="1"/>
      <c r="JIA324" s="1"/>
      <c r="JIB324" s="1"/>
      <c r="JIC324" s="1"/>
      <c r="JID324" s="1"/>
      <c r="JIE324" s="1"/>
      <c r="JIF324" s="1"/>
      <c r="JIG324" s="1"/>
      <c r="JIH324" s="1"/>
      <c r="JII324" s="1"/>
      <c r="JIJ324" s="1"/>
      <c r="JIK324" s="1"/>
      <c r="JIL324" s="1"/>
      <c r="JIM324" s="1"/>
      <c r="JIN324" s="1"/>
      <c r="JIO324" s="1"/>
      <c r="JIP324" s="1"/>
      <c r="JIQ324" s="1"/>
      <c r="JIR324" s="1"/>
      <c r="JIS324" s="1"/>
      <c r="JIT324" s="1"/>
      <c r="JIU324" s="1"/>
      <c r="JIV324" s="1"/>
      <c r="JIW324" s="1"/>
      <c r="JIX324" s="1"/>
      <c r="JIY324" s="1"/>
      <c r="JIZ324" s="1"/>
      <c r="JJA324" s="1"/>
      <c r="JJB324" s="1"/>
      <c r="JJC324" s="1"/>
      <c r="JJD324" s="1"/>
      <c r="JJE324" s="1"/>
      <c r="JJF324" s="1"/>
      <c r="JJG324" s="1"/>
      <c r="JJH324" s="1"/>
      <c r="JJI324" s="1"/>
      <c r="JJJ324" s="1"/>
      <c r="JJK324" s="1"/>
      <c r="JJL324" s="1"/>
      <c r="JJM324" s="1"/>
      <c r="JJN324" s="1"/>
      <c r="JJO324" s="1"/>
      <c r="JJP324" s="1"/>
      <c r="JJQ324" s="1"/>
      <c r="JJR324" s="1"/>
      <c r="JJS324" s="1"/>
      <c r="JJT324" s="1"/>
      <c r="JJU324" s="1"/>
      <c r="JJV324" s="1"/>
      <c r="JJW324" s="1"/>
      <c r="JJX324" s="1"/>
      <c r="JJY324" s="1"/>
      <c r="JJZ324" s="1"/>
      <c r="JKA324" s="1"/>
      <c r="JKB324" s="1"/>
      <c r="JKC324" s="1"/>
      <c r="JKD324" s="1"/>
      <c r="JKE324" s="1"/>
      <c r="JKF324" s="1"/>
      <c r="JKG324" s="1"/>
      <c r="JKH324" s="1"/>
      <c r="JKI324" s="1"/>
      <c r="JKJ324" s="1"/>
      <c r="JKK324" s="1"/>
      <c r="JKL324" s="1"/>
      <c r="JKM324" s="1"/>
      <c r="JKN324" s="1"/>
      <c r="JKO324" s="1"/>
      <c r="JKP324" s="1"/>
      <c r="JKQ324" s="1"/>
      <c r="JKR324" s="1"/>
      <c r="JKS324" s="1"/>
      <c r="JKT324" s="1"/>
      <c r="JKU324" s="1"/>
      <c r="JKV324" s="1"/>
      <c r="JKW324" s="1"/>
      <c r="JKX324" s="1"/>
      <c r="JKY324" s="1"/>
      <c r="JKZ324" s="1"/>
      <c r="JLA324" s="1"/>
      <c r="JLB324" s="1"/>
      <c r="JLC324" s="1"/>
      <c r="JLD324" s="1"/>
      <c r="JLE324" s="1"/>
      <c r="JLF324" s="1"/>
      <c r="JLG324" s="1"/>
      <c r="JLH324" s="1"/>
      <c r="JLI324" s="1"/>
      <c r="JLJ324" s="1"/>
      <c r="JLK324" s="1"/>
      <c r="JLL324" s="1"/>
      <c r="JLM324" s="1"/>
      <c r="JLN324" s="1"/>
      <c r="JLO324" s="1"/>
      <c r="JLP324" s="1"/>
      <c r="JLQ324" s="1"/>
      <c r="JLR324" s="1"/>
      <c r="JLS324" s="1"/>
      <c r="JLT324" s="1"/>
      <c r="JLU324" s="1"/>
      <c r="JLV324" s="1"/>
      <c r="JLW324" s="1"/>
      <c r="JLX324" s="1"/>
      <c r="JLY324" s="1"/>
      <c r="JLZ324" s="1"/>
      <c r="JMA324" s="1"/>
      <c r="JMB324" s="1"/>
      <c r="JMC324" s="1"/>
      <c r="JMD324" s="1"/>
      <c r="JME324" s="1"/>
      <c r="JMF324" s="1"/>
      <c r="JMG324" s="1"/>
      <c r="JMH324" s="1"/>
      <c r="JMI324" s="1"/>
      <c r="JMJ324" s="1"/>
      <c r="JMK324" s="1"/>
      <c r="JML324" s="1"/>
      <c r="JMM324" s="1"/>
      <c r="JMN324" s="1"/>
      <c r="JMO324" s="1"/>
      <c r="JMP324" s="1"/>
      <c r="JMQ324" s="1"/>
      <c r="JMR324" s="1"/>
      <c r="JMS324" s="1"/>
      <c r="JMT324" s="1"/>
      <c r="JMU324" s="1"/>
      <c r="JMV324" s="1"/>
      <c r="JMW324" s="1"/>
      <c r="JMX324" s="1"/>
      <c r="JMY324" s="1"/>
      <c r="JMZ324" s="1"/>
      <c r="JNA324" s="1"/>
      <c r="JNB324" s="1"/>
      <c r="JNC324" s="1"/>
      <c r="JND324" s="1"/>
      <c r="JNE324" s="1"/>
      <c r="JNF324" s="1"/>
      <c r="JNG324" s="1"/>
      <c r="JNH324" s="1"/>
      <c r="JNI324" s="1"/>
      <c r="JNJ324" s="1"/>
      <c r="JNK324" s="1"/>
      <c r="JNL324" s="1"/>
      <c r="JNM324" s="1"/>
      <c r="JNN324" s="1"/>
      <c r="JNO324" s="1"/>
      <c r="JNP324" s="1"/>
      <c r="JNQ324" s="1"/>
      <c r="JNR324" s="1"/>
      <c r="JNS324" s="1"/>
      <c r="JNT324" s="1"/>
      <c r="JNU324" s="1"/>
      <c r="JNV324" s="1"/>
      <c r="JNW324" s="1"/>
      <c r="JNX324" s="1"/>
      <c r="JNY324" s="1"/>
      <c r="JNZ324" s="1"/>
      <c r="JOA324" s="1"/>
      <c r="JOB324" s="1"/>
      <c r="JOC324" s="1"/>
      <c r="JOD324" s="1"/>
      <c r="JOE324" s="1"/>
      <c r="JOF324" s="1"/>
      <c r="JOG324" s="1"/>
      <c r="JOH324" s="1"/>
      <c r="JOI324" s="1"/>
      <c r="JOJ324" s="1"/>
      <c r="JOK324" s="1"/>
      <c r="JOL324" s="1"/>
      <c r="JOM324" s="1"/>
      <c r="JON324" s="1"/>
      <c r="JOO324" s="1"/>
      <c r="JOP324" s="1"/>
      <c r="JOQ324" s="1"/>
      <c r="JOR324" s="1"/>
      <c r="JOS324" s="1"/>
      <c r="JOT324" s="1"/>
      <c r="JOU324" s="1"/>
      <c r="JOV324" s="1"/>
      <c r="JOW324" s="1"/>
      <c r="JOX324" s="1"/>
      <c r="JOY324" s="1"/>
      <c r="JOZ324" s="1"/>
      <c r="JPA324" s="1"/>
      <c r="JPB324" s="1"/>
      <c r="JPC324" s="1"/>
      <c r="JPD324" s="1"/>
      <c r="JPE324" s="1"/>
      <c r="JPF324" s="1"/>
      <c r="JPG324" s="1"/>
      <c r="JPH324" s="1"/>
      <c r="JPI324" s="1"/>
      <c r="JPJ324" s="1"/>
      <c r="JPK324" s="1"/>
      <c r="JPL324" s="1"/>
      <c r="JPM324" s="1"/>
      <c r="JPN324" s="1"/>
      <c r="JPO324" s="1"/>
      <c r="JPP324" s="1"/>
      <c r="JPQ324" s="1"/>
      <c r="JPR324" s="1"/>
      <c r="JPS324" s="1"/>
      <c r="JPT324" s="1"/>
      <c r="JPU324" s="1"/>
      <c r="JPV324" s="1"/>
      <c r="JPW324" s="1"/>
      <c r="JPX324" s="1"/>
      <c r="JPY324" s="1"/>
      <c r="JPZ324" s="1"/>
      <c r="JQA324" s="1"/>
      <c r="JQB324" s="1"/>
      <c r="JQC324" s="1"/>
      <c r="JQD324" s="1"/>
      <c r="JQE324" s="1"/>
      <c r="JQF324" s="1"/>
      <c r="JQG324" s="1"/>
      <c r="JQH324" s="1"/>
      <c r="JQI324" s="1"/>
      <c r="JQJ324" s="1"/>
      <c r="JQK324" s="1"/>
      <c r="JQL324" s="1"/>
      <c r="JQM324" s="1"/>
      <c r="JQN324" s="1"/>
      <c r="JQO324" s="1"/>
      <c r="JQP324" s="1"/>
      <c r="JQQ324" s="1"/>
      <c r="JQR324" s="1"/>
      <c r="JQS324" s="1"/>
      <c r="JQT324" s="1"/>
      <c r="JQU324" s="1"/>
      <c r="JQV324" s="1"/>
      <c r="JQW324" s="1"/>
      <c r="JQX324" s="1"/>
      <c r="JQY324" s="1"/>
      <c r="JQZ324" s="1"/>
      <c r="JRA324" s="1"/>
      <c r="JRB324" s="1"/>
      <c r="JRC324" s="1"/>
      <c r="JRD324" s="1"/>
      <c r="JRE324" s="1"/>
      <c r="JRF324" s="1"/>
      <c r="JRG324" s="1"/>
      <c r="JRH324" s="1"/>
      <c r="JRI324" s="1"/>
      <c r="JRJ324" s="1"/>
      <c r="JRK324" s="1"/>
      <c r="JRL324" s="1"/>
      <c r="JRM324" s="1"/>
      <c r="JRN324" s="1"/>
      <c r="JRO324" s="1"/>
      <c r="JRP324" s="1"/>
      <c r="JRQ324" s="1"/>
      <c r="JRR324" s="1"/>
      <c r="JRS324" s="1"/>
      <c r="JRT324" s="1"/>
      <c r="JRU324" s="1"/>
      <c r="JRV324" s="1"/>
      <c r="JRW324" s="1"/>
      <c r="JRX324" s="1"/>
      <c r="JRY324" s="1"/>
      <c r="JRZ324" s="1"/>
      <c r="JSA324" s="1"/>
      <c r="JSB324" s="1"/>
      <c r="JSC324" s="1"/>
      <c r="JSD324" s="1"/>
      <c r="JSE324" s="1"/>
      <c r="JSF324" s="1"/>
      <c r="JSG324" s="1"/>
      <c r="JSH324" s="1"/>
      <c r="JSI324" s="1"/>
      <c r="JSJ324" s="1"/>
      <c r="JSK324" s="1"/>
      <c r="JSL324" s="1"/>
      <c r="JSM324" s="1"/>
      <c r="JSN324" s="1"/>
      <c r="JSO324" s="1"/>
      <c r="JSP324" s="1"/>
      <c r="JSQ324" s="1"/>
      <c r="JSR324" s="1"/>
      <c r="JSS324" s="1"/>
      <c r="JST324" s="1"/>
      <c r="JSU324" s="1"/>
      <c r="JSV324" s="1"/>
      <c r="JSW324" s="1"/>
      <c r="JSX324" s="1"/>
      <c r="JSY324" s="1"/>
      <c r="JSZ324" s="1"/>
      <c r="JTA324" s="1"/>
      <c r="JTB324" s="1"/>
      <c r="JTC324" s="1"/>
      <c r="JTD324" s="1"/>
      <c r="JTE324" s="1"/>
      <c r="JTF324" s="1"/>
      <c r="JTG324" s="1"/>
      <c r="JTH324" s="1"/>
      <c r="JTI324" s="1"/>
      <c r="JTJ324" s="1"/>
      <c r="JTK324" s="1"/>
      <c r="JTL324" s="1"/>
      <c r="JTM324" s="1"/>
      <c r="JTN324" s="1"/>
      <c r="JTO324" s="1"/>
      <c r="JTP324" s="1"/>
      <c r="JTQ324" s="1"/>
      <c r="JTR324" s="1"/>
      <c r="JTS324" s="1"/>
      <c r="JTT324" s="1"/>
      <c r="JTU324" s="1"/>
      <c r="JTV324" s="1"/>
      <c r="JTW324" s="1"/>
      <c r="JTX324" s="1"/>
      <c r="JTY324" s="1"/>
      <c r="JTZ324" s="1"/>
      <c r="JUA324" s="1"/>
      <c r="JUB324" s="1"/>
      <c r="JUC324" s="1"/>
      <c r="JUD324" s="1"/>
      <c r="JUE324" s="1"/>
      <c r="JUF324" s="1"/>
      <c r="JUG324" s="1"/>
      <c r="JUH324" s="1"/>
      <c r="JUI324" s="1"/>
      <c r="JUJ324" s="1"/>
      <c r="JUK324" s="1"/>
      <c r="JUL324" s="1"/>
      <c r="JUM324" s="1"/>
      <c r="JUN324" s="1"/>
      <c r="JUO324" s="1"/>
      <c r="JUP324" s="1"/>
      <c r="JUQ324" s="1"/>
      <c r="JUR324" s="1"/>
      <c r="JUS324" s="1"/>
      <c r="JUT324" s="1"/>
      <c r="JUU324" s="1"/>
      <c r="JUV324" s="1"/>
      <c r="JUW324" s="1"/>
      <c r="JUX324" s="1"/>
      <c r="JUY324" s="1"/>
      <c r="JUZ324" s="1"/>
      <c r="JVA324" s="1"/>
      <c r="JVB324" s="1"/>
      <c r="JVC324" s="1"/>
      <c r="JVD324" s="1"/>
      <c r="JVE324" s="1"/>
      <c r="JVF324" s="1"/>
      <c r="JVG324" s="1"/>
      <c r="JVH324" s="1"/>
      <c r="JVI324" s="1"/>
      <c r="JVJ324" s="1"/>
      <c r="JVK324" s="1"/>
      <c r="JVL324" s="1"/>
      <c r="JVM324" s="1"/>
      <c r="JVN324" s="1"/>
      <c r="JVO324" s="1"/>
      <c r="JVP324" s="1"/>
      <c r="JVQ324" s="1"/>
      <c r="JVR324" s="1"/>
      <c r="JVS324" s="1"/>
      <c r="JVT324" s="1"/>
      <c r="JVU324" s="1"/>
      <c r="JVV324" s="1"/>
      <c r="JVW324" s="1"/>
      <c r="JVX324" s="1"/>
      <c r="JVY324" s="1"/>
      <c r="JVZ324" s="1"/>
      <c r="JWA324" s="1"/>
      <c r="JWB324" s="1"/>
      <c r="JWC324" s="1"/>
      <c r="JWD324" s="1"/>
      <c r="JWE324" s="1"/>
      <c r="JWF324" s="1"/>
      <c r="JWG324" s="1"/>
      <c r="JWH324" s="1"/>
      <c r="JWI324" s="1"/>
      <c r="JWJ324" s="1"/>
      <c r="JWK324" s="1"/>
      <c r="JWL324" s="1"/>
      <c r="JWM324" s="1"/>
      <c r="JWN324" s="1"/>
      <c r="JWO324" s="1"/>
      <c r="JWP324" s="1"/>
      <c r="JWQ324" s="1"/>
      <c r="JWR324" s="1"/>
      <c r="JWS324" s="1"/>
      <c r="JWT324" s="1"/>
      <c r="JWU324" s="1"/>
      <c r="JWV324" s="1"/>
      <c r="JWW324" s="1"/>
      <c r="JWX324" s="1"/>
      <c r="JWY324" s="1"/>
      <c r="JWZ324" s="1"/>
      <c r="JXA324" s="1"/>
      <c r="JXB324" s="1"/>
      <c r="JXC324" s="1"/>
      <c r="JXD324" s="1"/>
      <c r="JXE324" s="1"/>
      <c r="JXF324" s="1"/>
      <c r="JXG324" s="1"/>
      <c r="JXH324" s="1"/>
      <c r="JXI324" s="1"/>
      <c r="JXJ324" s="1"/>
      <c r="JXK324" s="1"/>
      <c r="JXL324" s="1"/>
      <c r="JXM324" s="1"/>
      <c r="JXN324" s="1"/>
      <c r="JXO324" s="1"/>
      <c r="JXP324" s="1"/>
      <c r="JXQ324" s="1"/>
      <c r="JXR324" s="1"/>
      <c r="JXS324" s="1"/>
      <c r="JXT324" s="1"/>
      <c r="JXU324" s="1"/>
      <c r="JXV324" s="1"/>
      <c r="JXW324" s="1"/>
      <c r="JXX324" s="1"/>
      <c r="JXY324" s="1"/>
      <c r="JXZ324" s="1"/>
      <c r="JYA324" s="1"/>
      <c r="JYB324" s="1"/>
      <c r="JYC324" s="1"/>
      <c r="JYD324" s="1"/>
      <c r="JYE324" s="1"/>
      <c r="JYF324" s="1"/>
      <c r="JYG324" s="1"/>
      <c r="JYH324" s="1"/>
      <c r="JYI324" s="1"/>
      <c r="JYJ324" s="1"/>
      <c r="JYK324" s="1"/>
      <c r="JYL324" s="1"/>
      <c r="JYM324" s="1"/>
      <c r="JYN324" s="1"/>
      <c r="JYO324" s="1"/>
      <c r="JYP324" s="1"/>
      <c r="JYQ324" s="1"/>
      <c r="JYR324" s="1"/>
      <c r="JYS324" s="1"/>
      <c r="JYT324" s="1"/>
      <c r="JYU324" s="1"/>
      <c r="JYV324" s="1"/>
      <c r="JYW324" s="1"/>
      <c r="JYX324" s="1"/>
      <c r="JYY324" s="1"/>
      <c r="JYZ324" s="1"/>
      <c r="JZA324" s="1"/>
      <c r="JZB324" s="1"/>
      <c r="JZC324" s="1"/>
      <c r="JZD324" s="1"/>
      <c r="JZE324" s="1"/>
      <c r="JZF324" s="1"/>
      <c r="JZG324" s="1"/>
      <c r="JZH324" s="1"/>
      <c r="JZI324" s="1"/>
      <c r="JZJ324" s="1"/>
      <c r="JZK324" s="1"/>
      <c r="JZL324" s="1"/>
      <c r="JZM324" s="1"/>
      <c r="JZN324" s="1"/>
      <c r="JZO324" s="1"/>
      <c r="JZP324" s="1"/>
      <c r="JZQ324" s="1"/>
      <c r="JZR324" s="1"/>
      <c r="JZS324" s="1"/>
      <c r="JZT324" s="1"/>
      <c r="JZU324" s="1"/>
      <c r="JZV324" s="1"/>
      <c r="JZW324" s="1"/>
      <c r="JZX324" s="1"/>
      <c r="JZY324" s="1"/>
      <c r="JZZ324" s="1"/>
      <c r="KAA324" s="1"/>
      <c r="KAB324" s="1"/>
      <c r="KAC324" s="1"/>
      <c r="KAD324" s="1"/>
      <c r="KAE324" s="1"/>
      <c r="KAF324" s="1"/>
      <c r="KAG324" s="1"/>
      <c r="KAH324" s="1"/>
      <c r="KAI324" s="1"/>
      <c r="KAJ324" s="1"/>
      <c r="KAK324" s="1"/>
      <c r="KAL324" s="1"/>
      <c r="KAM324" s="1"/>
      <c r="KAN324" s="1"/>
      <c r="KAO324" s="1"/>
      <c r="KAP324" s="1"/>
      <c r="KAQ324" s="1"/>
      <c r="KAR324" s="1"/>
      <c r="KAS324" s="1"/>
      <c r="KAT324" s="1"/>
      <c r="KAU324" s="1"/>
      <c r="KAV324" s="1"/>
      <c r="KAW324" s="1"/>
      <c r="KAX324" s="1"/>
      <c r="KAY324" s="1"/>
      <c r="KAZ324" s="1"/>
      <c r="KBA324" s="1"/>
      <c r="KBB324" s="1"/>
      <c r="KBC324" s="1"/>
      <c r="KBD324" s="1"/>
      <c r="KBE324" s="1"/>
      <c r="KBF324" s="1"/>
      <c r="KBG324" s="1"/>
      <c r="KBH324" s="1"/>
      <c r="KBI324" s="1"/>
      <c r="KBJ324" s="1"/>
      <c r="KBK324" s="1"/>
      <c r="KBL324" s="1"/>
      <c r="KBM324" s="1"/>
      <c r="KBN324" s="1"/>
      <c r="KBO324" s="1"/>
      <c r="KBP324" s="1"/>
      <c r="KBQ324" s="1"/>
      <c r="KBR324" s="1"/>
      <c r="KBS324" s="1"/>
      <c r="KBT324" s="1"/>
      <c r="KBU324" s="1"/>
      <c r="KBV324" s="1"/>
      <c r="KBW324" s="1"/>
      <c r="KBX324" s="1"/>
      <c r="KBY324" s="1"/>
      <c r="KBZ324" s="1"/>
      <c r="KCA324" s="1"/>
      <c r="KCB324" s="1"/>
      <c r="KCC324" s="1"/>
      <c r="KCD324" s="1"/>
      <c r="KCE324" s="1"/>
      <c r="KCF324" s="1"/>
      <c r="KCG324" s="1"/>
      <c r="KCH324" s="1"/>
      <c r="KCI324" s="1"/>
      <c r="KCJ324" s="1"/>
      <c r="KCK324" s="1"/>
      <c r="KCL324" s="1"/>
      <c r="KCM324" s="1"/>
      <c r="KCN324" s="1"/>
      <c r="KCO324" s="1"/>
      <c r="KCP324" s="1"/>
      <c r="KCQ324" s="1"/>
      <c r="KCR324" s="1"/>
      <c r="KCS324" s="1"/>
      <c r="KCT324" s="1"/>
      <c r="KCU324" s="1"/>
      <c r="KCV324" s="1"/>
      <c r="KCW324" s="1"/>
      <c r="KCX324" s="1"/>
      <c r="KCY324" s="1"/>
      <c r="KCZ324" s="1"/>
      <c r="KDA324" s="1"/>
      <c r="KDB324" s="1"/>
      <c r="KDC324" s="1"/>
      <c r="KDD324" s="1"/>
      <c r="KDE324" s="1"/>
      <c r="KDF324" s="1"/>
      <c r="KDG324" s="1"/>
      <c r="KDH324" s="1"/>
      <c r="KDI324" s="1"/>
      <c r="KDJ324" s="1"/>
      <c r="KDK324" s="1"/>
      <c r="KDL324" s="1"/>
      <c r="KDM324" s="1"/>
      <c r="KDN324" s="1"/>
      <c r="KDO324" s="1"/>
      <c r="KDP324" s="1"/>
      <c r="KDQ324" s="1"/>
      <c r="KDR324" s="1"/>
      <c r="KDS324" s="1"/>
      <c r="KDT324" s="1"/>
      <c r="KDU324" s="1"/>
      <c r="KDV324" s="1"/>
      <c r="KDW324" s="1"/>
      <c r="KDX324" s="1"/>
      <c r="KDY324" s="1"/>
      <c r="KDZ324" s="1"/>
      <c r="KEA324" s="1"/>
      <c r="KEB324" s="1"/>
      <c r="KEC324" s="1"/>
      <c r="KED324" s="1"/>
      <c r="KEE324" s="1"/>
      <c r="KEF324" s="1"/>
      <c r="KEG324" s="1"/>
      <c r="KEH324" s="1"/>
      <c r="KEI324" s="1"/>
      <c r="KEJ324" s="1"/>
      <c r="KEK324" s="1"/>
      <c r="KEL324" s="1"/>
      <c r="KEM324" s="1"/>
      <c r="KEN324" s="1"/>
      <c r="KEO324" s="1"/>
      <c r="KEP324" s="1"/>
      <c r="KEQ324" s="1"/>
      <c r="KER324" s="1"/>
      <c r="KES324" s="1"/>
      <c r="KET324" s="1"/>
      <c r="KEU324" s="1"/>
      <c r="KEV324" s="1"/>
      <c r="KEW324" s="1"/>
      <c r="KEX324" s="1"/>
      <c r="KEY324" s="1"/>
      <c r="KEZ324" s="1"/>
      <c r="KFA324" s="1"/>
      <c r="KFB324" s="1"/>
      <c r="KFC324" s="1"/>
      <c r="KFD324" s="1"/>
      <c r="KFE324" s="1"/>
      <c r="KFF324" s="1"/>
      <c r="KFG324" s="1"/>
      <c r="KFH324" s="1"/>
      <c r="KFI324" s="1"/>
      <c r="KFJ324" s="1"/>
      <c r="KFK324" s="1"/>
      <c r="KFL324" s="1"/>
      <c r="KFM324" s="1"/>
      <c r="KFN324" s="1"/>
      <c r="KFO324" s="1"/>
      <c r="KFP324" s="1"/>
      <c r="KFQ324" s="1"/>
      <c r="KFR324" s="1"/>
      <c r="KFS324" s="1"/>
      <c r="KFT324" s="1"/>
      <c r="KFU324" s="1"/>
      <c r="KFV324" s="1"/>
      <c r="KFW324" s="1"/>
      <c r="KFX324" s="1"/>
      <c r="KFY324" s="1"/>
      <c r="KFZ324" s="1"/>
      <c r="KGA324" s="1"/>
      <c r="KGB324" s="1"/>
      <c r="KGC324" s="1"/>
      <c r="KGD324" s="1"/>
      <c r="KGE324" s="1"/>
      <c r="KGF324" s="1"/>
      <c r="KGG324" s="1"/>
      <c r="KGH324" s="1"/>
      <c r="KGI324" s="1"/>
      <c r="KGJ324" s="1"/>
      <c r="KGK324" s="1"/>
      <c r="KGL324" s="1"/>
      <c r="KGM324" s="1"/>
      <c r="KGN324" s="1"/>
      <c r="KGO324" s="1"/>
      <c r="KGP324" s="1"/>
      <c r="KGQ324" s="1"/>
      <c r="KGR324" s="1"/>
      <c r="KGS324" s="1"/>
      <c r="KGT324" s="1"/>
      <c r="KGU324" s="1"/>
      <c r="KGV324" s="1"/>
      <c r="KGW324" s="1"/>
      <c r="KGX324" s="1"/>
      <c r="KGY324" s="1"/>
      <c r="KGZ324" s="1"/>
      <c r="KHA324" s="1"/>
      <c r="KHB324" s="1"/>
      <c r="KHC324" s="1"/>
      <c r="KHD324" s="1"/>
      <c r="KHE324" s="1"/>
      <c r="KHF324" s="1"/>
      <c r="KHG324" s="1"/>
      <c r="KHH324" s="1"/>
      <c r="KHI324" s="1"/>
      <c r="KHJ324" s="1"/>
      <c r="KHK324" s="1"/>
      <c r="KHL324" s="1"/>
      <c r="KHM324" s="1"/>
      <c r="KHN324" s="1"/>
      <c r="KHO324" s="1"/>
      <c r="KHP324" s="1"/>
      <c r="KHQ324" s="1"/>
      <c r="KHR324" s="1"/>
      <c r="KHS324" s="1"/>
      <c r="KHT324" s="1"/>
      <c r="KHU324" s="1"/>
      <c r="KHV324" s="1"/>
      <c r="KHW324" s="1"/>
      <c r="KHX324" s="1"/>
      <c r="KHY324" s="1"/>
      <c r="KHZ324" s="1"/>
      <c r="KIA324" s="1"/>
      <c r="KIB324" s="1"/>
      <c r="KIC324" s="1"/>
      <c r="KID324" s="1"/>
      <c r="KIE324" s="1"/>
      <c r="KIF324" s="1"/>
      <c r="KIG324" s="1"/>
      <c r="KIH324" s="1"/>
      <c r="KII324" s="1"/>
      <c r="KIJ324" s="1"/>
      <c r="KIK324" s="1"/>
      <c r="KIL324" s="1"/>
      <c r="KIM324" s="1"/>
      <c r="KIN324" s="1"/>
      <c r="KIO324" s="1"/>
      <c r="KIP324" s="1"/>
      <c r="KIQ324" s="1"/>
      <c r="KIR324" s="1"/>
      <c r="KIS324" s="1"/>
      <c r="KIT324" s="1"/>
      <c r="KIU324" s="1"/>
      <c r="KIV324" s="1"/>
      <c r="KIW324" s="1"/>
      <c r="KIX324" s="1"/>
      <c r="KIY324" s="1"/>
      <c r="KIZ324" s="1"/>
      <c r="KJA324" s="1"/>
      <c r="KJB324" s="1"/>
      <c r="KJC324" s="1"/>
      <c r="KJD324" s="1"/>
      <c r="KJE324" s="1"/>
      <c r="KJF324" s="1"/>
      <c r="KJG324" s="1"/>
      <c r="KJH324" s="1"/>
      <c r="KJI324" s="1"/>
      <c r="KJJ324" s="1"/>
      <c r="KJK324" s="1"/>
      <c r="KJL324" s="1"/>
      <c r="KJM324" s="1"/>
      <c r="KJN324" s="1"/>
      <c r="KJO324" s="1"/>
      <c r="KJP324" s="1"/>
      <c r="KJQ324" s="1"/>
      <c r="KJR324" s="1"/>
      <c r="KJS324" s="1"/>
      <c r="KJT324" s="1"/>
      <c r="KJU324" s="1"/>
      <c r="KJV324" s="1"/>
      <c r="KJW324" s="1"/>
      <c r="KJX324" s="1"/>
      <c r="KJY324" s="1"/>
      <c r="KJZ324" s="1"/>
      <c r="KKA324" s="1"/>
      <c r="KKB324" s="1"/>
      <c r="KKC324" s="1"/>
      <c r="KKD324" s="1"/>
      <c r="KKE324" s="1"/>
      <c r="KKF324" s="1"/>
      <c r="KKG324" s="1"/>
      <c r="KKH324" s="1"/>
      <c r="KKI324" s="1"/>
      <c r="KKJ324" s="1"/>
      <c r="KKK324" s="1"/>
      <c r="KKL324" s="1"/>
      <c r="KKM324" s="1"/>
      <c r="KKN324" s="1"/>
      <c r="KKO324" s="1"/>
      <c r="KKP324" s="1"/>
      <c r="KKQ324" s="1"/>
      <c r="KKR324" s="1"/>
      <c r="KKS324" s="1"/>
      <c r="KKT324" s="1"/>
      <c r="KKU324" s="1"/>
      <c r="KKV324" s="1"/>
      <c r="KKW324" s="1"/>
      <c r="KKX324" s="1"/>
      <c r="KKY324" s="1"/>
      <c r="KKZ324" s="1"/>
      <c r="KLA324" s="1"/>
      <c r="KLB324" s="1"/>
      <c r="KLC324" s="1"/>
      <c r="KLD324" s="1"/>
      <c r="KLE324" s="1"/>
      <c r="KLF324" s="1"/>
      <c r="KLG324" s="1"/>
      <c r="KLH324" s="1"/>
      <c r="KLI324" s="1"/>
      <c r="KLJ324" s="1"/>
      <c r="KLK324" s="1"/>
      <c r="KLL324" s="1"/>
      <c r="KLM324" s="1"/>
      <c r="KLN324" s="1"/>
      <c r="KLO324" s="1"/>
      <c r="KLP324" s="1"/>
      <c r="KLQ324" s="1"/>
      <c r="KLR324" s="1"/>
      <c r="KLS324" s="1"/>
      <c r="KLT324" s="1"/>
      <c r="KLU324" s="1"/>
      <c r="KLV324" s="1"/>
      <c r="KLW324" s="1"/>
      <c r="KLX324" s="1"/>
      <c r="KLY324" s="1"/>
      <c r="KLZ324" s="1"/>
      <c r="KMA324" s="1"/>
      <c r="KMB324" s="1"/>
      <c r="KMC324" s="1"/>
      <c r="KMD324" s="1"/>
      <c r="KME324" s="1"/>
      <c r="KMF324" s="1"/>
      <c r="KMG324" s="1"/>
      <c r="KMH324" s="1"/>
      <c r="KMI324" s="1"/>
      <c r="KMJ324" s="1"/>
      <c r="KMK324" s="1"/>
      <c r="KML324" s="1"/>
      <c r="KMM324" s="1"/>
      <c r="KMN324" s="1"/>
      <c r="KMO324" s="1"/>
      <c r="KMP324" s="1"/>
      <c r="KMQ324" s="1"/>
      <c r="KMR324" s="1"/>
      <c r="KMS324" s="1"/>
      <c r="KMT324" s="1"/>
      <c r="KMU324" s="1"/>
      <c r="KMV324" s="1"/>
      <c r="KMW324" s="1"/>
      <c r="KMX324" s="1"/>
      <c r="KMY324" s="1"/>
      <c r="KMZ324" s="1"/>
      <c r="KNA324" s="1"/>
      <c r="KNB324" s="1"/>
      <c r="KNC324" s="1"/>
      <c r="KND324" s="1"/>
      <c r="KNE324" s="1"/>
      <c r="KNF324" s="1"/>
      <c r="KNG324" s="1"/>
      <c r="KNH324" s="1"/>
      <c r="KNI324" s="1"/>
      <c r="KNJ324" s="1"/>
      <c r="KNK324" s="1"/>
      <c r="KNL324" s="1"/>
      <c r="KNM324" s="1"/>
      <c r="KNN324" s="1"/>
      <c r="KNO324" s="1"/>
      <c r="KNP324" s="1"/>
      <c r="KNQ324" s="1"/>
      <c r="KNR324" s="1"/>
      <c r="KNS324" s="1"/>
      <c r="KNT324" s="1"/>
      <c r="KNU324" s="1"/>
      <c r="KNV324" s="1"/>
      <c r="KNW324" s="1"/>
      <c r="KNX324" s="1"/>
      <c r="KNY324" s="1"/>
      <c r="KNZ324" s="1"/>
      <c r="KOA324" s="1"/>
      <c r="KOB324" s="1"/>
      <c r="KOC324" s="1"/>
      <c r="KOD324" s="1"/>
      <c r="KOE324" s="1"/>
      <c r="KOF324" s="1"/>
      <c r="KOG324" s="1"/>
      <c r="KOH324" s="1"/>
      <c r="KOI324" s="1"/>
      <c r="KOJ324" s="1"/>
      <c r="KOK324" s="1"/>
      <c r="KOL324" s="1"/>
      <c r="KOM324" s="1"/>
      <c r="KON324" s="1"/>
      <c r="KOO324" s="1"/>
      <c r="KOP324" s="1"/>
      <c r="KOQ324" s="1"/>
      <c r="KOR324" s="1"/>
      <c r="KOS324" s="1"/>
      <c r="KOT324" s="1"/>
      <c r="KOU324" s="1"/>
      <c r="KOV324" s="1"/>
      <c r="KOW324" s="1"/>
      <c r="KOX324" s="1"/>
      <c r="KOY324" s="1"/>
      <c r="KOZ324" s="1"/>
      <c r="KPA324" s="1"/>
      <c r="KPB324" s="1"/>
      <c r="KPC324" s="1"/>
      <c r="KPD324" s="1"/>
      <c r="KPE324" s="1"/>
      <c r="KPF324" s="1"/>
      <c r="KPG324" s="1"/>
      <c r="KPH324" s="1"/>
      <c r="KPI324" s="1"/>
      <c r="KPJ324" s="1"/>
      <c r="KPK324" s="1"/>
      <c r="KPL324" s="1"/>
      <c r="KPM324" s="1"/>
      <c r="KPN324" s="1"/>
      <c r="KPO324" s="1"/>
      <c r="KPP324" s="1"/>
      <c r="KPQ324" s="1"/>
      <c r="KPR324" s="1"/>
      <c r="KPS324" s="1"/>
      <c r="KPT324" s="1"/>
      <c r="KPU324" s="1"/>
      <c r="KPV324" s="1"/>
      <c r="KPW324" s="1"/>
      <c r="KPX324" s="1"/>
      <c r="KPY324" s="1"/>
      <c r="KPZ324" s="1"/>
      <c r="KQA324" s="1"/>
      <c r="KQB324" s="1"/>
      <c r="KQC324" s="1"/>
      <c r="KQD324" s="1"/>
      <c r="KQE324" s="1"/>
      <c r="KQF324" s="1"/>
      <c r="KQG324" s="1"/>
      <c r="KQH324" s="1"/>
      <c r="KQI324" s="1"/>
      <c r="KQJ324" s="1"/>
      <c r="KQK324" s="1"/>
      <c r="KQL324" s="1"/>
      <c r="KQM324" s="1"/>
      <c r="KQN324" s="1"/>
      <c r="KQO324" s="1"/>
      <c r="KQP324" s="1"/>
      <c r="KQQ324" s="1"/>
      <c r="KQR324" s="1"/>
      <c r="KQS324" s="1"/>
      <c r="KQT324" s="1"/>
      <c r="KQU324" s="1"/>
      <c r="KQV324" s="1"/>
      <c r="KQW324" s="1"/>
      <c r="KQX324" s="1"/>
      <c r="KQY324" s="1"/>
      <c r="KQZ324" s="1"/>
      <c r="KRA324" s="1"/>
      <c r="KRB324" s="1"/>
      <c r="KRC324" s="1"/>
      <c r="KRD324" s="1"/>
      <c r="KRE324" s="1"/>
      <c r="KRF324" s="1"/>
      <c r="KRG324" s="1"/>
      <c r="KRH324" s="1"/>
      <c r="KRI324" s="1"/>
      <c r="KRJ324" s="1"/>
      <c r="KRK324" s="1"/>
      <c r="KRL324" s="1"/>
      <c r="KRM324" s="1"/>
      <c r="KRN324" s="1"/>
      <c r="KRO324" s="1"/>
      <c r="KRP324" s="1"/>
      <c r="KRQ324" s="1"/>
      <c r="KRR324" s="1"/>
      <c r="KRS324" s="1"/>
      <c r="KRT324" s="1"/>
      <c r="KRU324" s="1"/>
      <c r="KRV324" s="1"/>
      <c r="KRW324" s="1"/>
      <c r="KRX324" s="1"/>
      <c r="KRY324" s="1"/>
      <c r="KRZ324" s="1"/>
      <c r="KSA324" s="1"/>
      <c r="KSB324" s="1"/>
      <c r="KSC324" s="1"/>
      <c r="KSD324" s="1"/>
      <c r="KSE324" s="1"/>
      <c r="KSF324" s="1"/>
      <c r="KSG324" s="1"/>
      <c r="KSH324" s="1"/>
      <c r="KSI324" s="1"/>
      <c r="KSJ324" s="1"/>
      <c r="KSK324" s="1"/>
      <c r="KSL324" s="1"/>
      <c r="KSM324" s="1"/>
      <c r="KSN324" s="1"/>
      <c r="KSO324" s="1"/>
      <c r="KSP324" s="1"/>
      <c r="KSQ324" s="1"/>
      <c r="KSR324" s="1"/>
      <c r="KSS324" s="1"/>
      <c r="KST324" s="1"/>
      <c r="KSU324" s="1"/>
      <c r="KSV324" s="1"/>
      <c r="KSW324" s="1"/>
      <c r="KSX324" s="1"/>
      <c r="KSY324" s="1"/>
      <c r="KSZ324" s="1"/>
      <c r="KTA324" s="1"/>
      <c r="KTB324" s="1"/>
      <c r="KTC324" s="1"/>
      <c r="KTD324" s="1"/>
      <c r="KTE324" s="1"/>
      <c r="KTF324" s="1"/>
      <c r="KTG324" s="1"/>
      <c r="KTH324" s="1"/>
      <c r="KTI324" s="1"/>
      <c r="KTJ324" s="1"/>
      <c r="KTK324" s="1"/>
      <c r="KTL324" s="1"/>
      <c r="KTM324" s="1"/>
      <c r="KTN324" s="1"/>
      <c r="KTO324" s="1"/>
      <c r="KTP324" s="1"/>
      <c r="KTQ324" s="1"/>
      <c r="KTR324" s="1"/>
      <c r="KTS324" s="1"/>
      <c r="KTT324" s="1"/>
      <c r="KTU324" s="1"/>
      <c r="KTV324" s="1"/>
      <c r="KTW324" s="1"/>
      <c r="KTX324" s="1"/>
      <c r="KTY324" s="1"/>
      <c r="KTZ324" s="1"/>
      <c r="KUA324" s="1"/>
      <c r="KUB324" s="1"/>
      <c r="KUC324" s="1"/>
      <c r="KUD324" s="1"/>
      <c r="KUE324" s="1"/>
      <c r="KUF324" s="1"/>
      <c r="KUG324" s="1"/>
      <c r="KUH324" s="1"/>
      <c r="KUI324" s="1"/>
      <c r="KUJ324" s="1"/>
      <c r="KUK324" s="1"/>
      <c r="KUL324" s="1"/>
      <c r="KUM324" s="1"/>
      <c r="KUN324" s="1"/>
      <c r="KUO324" s="1"/>
      <c r="KUP324" s="1"/>
      <c r="KUQ324" s="1"/>
      <c r="KUR324" s="1"/>
      <c r="KUS324" s="1"/>
      <c r="KUT324" s="1"/>
      <c r="KUU324" s="1"/>
      <c r="KUV324" s="1"/>
      <c r="KUW324" s="1"/>
      <c r="KUX324" s="1"/>
      <c r="KUY324" s="1"/>
      <c r="KUZ324" s="1"/>
      <c r="KVA324" s="1"/>
      <c r="KVB324" s="1"/>
      <c r="KVC324" s="1"/>
      <c r="KVD324" s="1"/>
      <c r="KVE324" s="1"/>
      <c r="KVF324" s="1"/>
      <c r="KVG324" s="1"/>
      <c r="KVH324" s="1"/>
      <c r="KVI324" s="1"/>
      <c r="KVJ324" s="1"/>
      <c r="KVK324" s="1"/>
      <c r="KVL324" s="1"/>
      <c r="KVM324" s="1"/>
      <c r="KVN324" s="1"/>
      <c r="KVO324" s="1"/>
      <c r="KVP324" s="1"/>
      <c r="KVQ324" s="1"/>
      <c r="KVR324" s="1"/>
      <c r="KVS324" s="1"/>
      <c r="KVT324" s="1"/>
      <c r="KVU324" s="1"/>
      <c r="KVV324" s="1"/>
      <c r="KVW324" s="1"/>
      <c r="KVX324" s="1"/>
      <c r="KVY324" s="1"/>
      <c r="KVZ324" s="1"/>
      <c r="KWA324" s="1"/>
      <c r="KWB324" s="1"/>
      <c r="KWC324" s="1"/>
      <c r="KWD324" s="1"/>
      <c r="KWE324" s="1"/>
      <c r="KWF324" s="1"/>
      <c r="KWG324" s="1"/>
      <c r="KWH324" s="1"/>
      <c r="KWI324" s="1"/>
      <c r="KWJ324" s="1"/>
      <c r="KWK324" s="1"/>
      <c r="KWL324" s="1"/>
      <c r="KWM324" s="1"/>
      <c r="KWN324" s="1"/>
      <c r="KWO324" s="1"/>
      <c r="KWP324" s="1"/>
      <c r="KWQ324" s="1"/>
      <c r="KWR324" s="1"/>
      <c r="KWS324" s="1"/>
      <c r="KWT324" s="1"/>
      <c r="KWU324" s="1"/>
      <c r="KWV324" s="1"/>
      <c r="KWW324" s="1"/>
      <c r="KWX324" s="1"/>
      <c r="KWY324" s="1"/>
      <c r="KWZ324" s="1"/>
      <c r="KXA324" s="1"/>
      <c r="KXB324" s="1"/>
      <c r="KXC324" s="1"/>
      <c r="KXD324" s="1"/>
      <c r="KXE324" s="1"/>
      <c r="KXF324" s="1"/>
      <c r="KXG324" s="1"/>
      <c r="KXH324" s="1"/>
      <c r="KXI324" s="1"/>
      <c r="KXJ324" s="1"/>
      <c r="KXK324" s="1"/>
      <c r="KXL324" s="1"/>
      <c r="KXM324" s="1"/>
      <c r="KXN324" s="1"/>
      <c r="KXO324" s="1"/>
      <c r="KXP324" s="1"/>
      <c r="KXQ324" s="1"/>
      <c r="KXR324" s="1"/>
      <c r="KXS324" s="1"/>
      <c r="KXT324" s="1"/>
      <c r="KXU324" s="1"/>
      <c r="KXV324" s="1"/>
      <c r="KXW324" s="1"/>
      <c r="KXX324" s="1"/>
      <c r="KXY324" s="1"/>
      <c r="KXZ324" s="1"/>
      <c r="KYA324" s="1"/>
      <c r="KYB324" s="1"/>
      <c r="KYC324" s="1"/>
      <c r="KYD324" s="1"/>
      <c r="KYE324" s="1"/>
      <c r="KYF324" s="1"/>
      <c r="KYG324" s="1"/>
      <c r="KYH324" s="1"/>
      <c r="KYI324" s="1"/>
      <c r="KYJ324" s="1"/>
      <c r="KYK324" s="1"/>
      <c r="KYL324" s="1"/>
      <c r="KYM324" s="1"/>
      <c r="KYN324" s="1"/>
      <c r="KYO324" s="1"/>
      <c r="KYP324" s="1"/>
      <c r="KYQ324" s="1"/>
      <c r="KYR324" s="1"/>
      <c r="KYS324" s="1"/>
      <c r="KYT324" s="1"/>
      <c r="KYU324" s="1"/>
      <c r="KYV324" s="1"/>
      <c r="KYW324" s="1"/>
      <c r="KYX324" s="1"/>
      <c r="KYY324" s="1"/>
      <c r="KYZ324" s="1"/>
      <c r="KZA324" s="1"/>
      <c r="KZB324" s="1"/>
      <c r="KZC324" s="1"/>
      <c r="KZD324" s="1"/>
      <c r="KZE324" s="1"/>
      <c r="KZF324" s="1"/>
      <c r="KZG324" s="1"/>
      <c r="KZH324" s="1"/>
      <c r="KZI324" s="1"/>
      <c r="KZJ324" s="1"/>
      <c r="KZK324" s="1"/>
      <c r="KZL324" s="1"/>
      <c r="KZM324" s="1"/>
      <c r="KZN324" s="1"/>
      <c r="KZO324" s="1"/>
      <c r="KZP324" s="1"/>
      <c r="KZQ324" s="1"/>
      <c r="KZR324" s="1"/>
      <c r="KZS324" s="1"/>
      <c r="KZT324" s="1"/>
      <c r="KZU324" s="1"/>
      <c r="KZV324" s="1"/>
      <c r="KZW324" s="1"/>
      <c r="KZX324" s="1"/>
      <c r="KZY324" s="1"/>
      <c r="KZZ324" s="1"/>
      <c r="LAA324" s="1"/>
      <c r="LAB324" s="1"/>
      <c r="LAC324" s="1"/>
      <c r="LAD324" s="1"/>
      <c r="LAE324" s="1"/>
      <c r="LAF324" s="1"/>
      <c r="LAG324" s="1"/>
      <c r="LAH324" s="1"/>
      <c r="LAI324" s="1"/>
      <c r="LAJ324" s="1"/>
      <c r="LAK324" s="1"/>
      <c r="LAL324" s="1"/>
      <c r="LAM324" s="1"/>
      <c r="LAN324" s="1"/>
      <c r="LAO324" s="1"/>
      <c r="LAP324" s="1"/>
      <c r="LAQ324" s="1"/>
      <c r="LAR324" s="1"/>
      <c r="LAS324" s="1"/>
      <c r="LAT324" s="1"/>
      <c r="LAU324" s="1"/>
      <c r="LAV324" s="1"/>
      <c r="LAW324" s="1"/>
      <c r="LAX324" s="1"/>
      <c r="LAY324" s="1"/>
      <c r="LAZ324" s="1"/>
      <c r="LBA324" s="1"/>
      <c r="LBB324" s="1"/>
      <c r="LBC324" s="1"/>
      <c r="LBD324" s="1"/>
      <c r="LBE324" s="1"/>
      <c r="LBF324" s="1"/>
      <c r="LBG324" s="1"/>
      <c r="LBH324" s="1"/>
      <c r="LBI324" s="1"/>
      <c r="LBJ324" s="1"/>
      <c r="LBK324" s="1"/>
      <c r="LBL324" s="1"/>
      <c r="LBM324" s="1"/>
      <c r="LBN324" s="1"/>
      <c r="LBO324" s="1"/>
      <c r="LBP324" s="1"/>
      <c r="LBQ324" s="1"/>
      <c r="LBR324" s="1"/>
      <c r="LBS324" s="1"/>
      <c r="LBT324" s="1"/>
      <c r="LBU324" s="1"/>
      <c r="LBV324" s="1"/>
      <c r="LBW324" s="1"/>
      <c r="LBX324" s="1"/>
      <c r="LBY324" s="1"/>
      <c r="LBZ324" s="1"/>
      <c r="LCA324" s="1"/>
      <c r="LCB324" s="1"/>
      <c r="LCC324" s="1"/>
      <c r="LCD324" s="1"/>
      <c r="LCE324" s="1"/>
      <c r="LCF324" s="1"/>
      <c r="LCG324" s="1"/>
      <c r="LCH324" s="1"/>
      <c r="LCI324" s="1"/>
      <c r="LCJ324" s="1"/>
      <c r="LCK324" s="1"/>
      <c r="LCL324" s="1"/>
      <c r="LCM324" s="1"/>
      <c r="LCN324" s="1"/>
      <c r="LCO324" s="1"/>
      <c r="LCP324" s="1"/>
      <c r="LCQ324" s="1"/>
      <c r="LCR324" s="1"/>
      <c r="LCS324" s="1"/>
      <c r="LCT324" s="1"/>
      <c r="LCU324" s="1"/>
      <c r="LCV324" s="1"/>
      <c r="LCW324" s="1"/>
      <c r="LCX324" s="1"/>
      <c r="LCY324" s="1"/>
      <c r="LCZ324" s="1"/>
      <c r="LDA324" s="1"/>
      <c r="LDB324" s="1"/>
      <c r="LDC324" s="1"/>
      <c r="LDD324" s="1"/>
      <c r="LDE324" s="1"/>
      <c r="LDF324" s="1"/>
      <c r="LDG324" s="1"/>
      <c r="LDH324" s="1"/>
      <c r="LDI324" s="1"/>
      <c r="LDJ324" s="1"/>
      <c r="LDK324" s="1"/>
      <c r="LDL324" s="1"/>
      <c r="LDM324" s="1"/>
      <c r="LDN324" s="1"/>
      <c r="LDO324" s="1"/>
      <c r="LDP324" s="1"/>
      <c r="LDQ324" s="1"/>
      <c r="LDR324" s="1"/>
      <c r="LDS324" s="1"/>
      <c r="LDT324" s="1"/>
      <c r="LDU324" s="1"/>
      <c r="LDV324" s="1"/>
      <c r="LDW324" s="1"/>
      <c r="LDX324" s="1"/>
      <c r="LDY324" s="1"/>
      <c r="LDZ324" s="1"/>
      <c r="LEA324" s="1"/>
      <c r="LEB324" s="1"/>
      <c r="LEC324" s="1"/>
      <c r="LED324" s="1"/>
      <c r="LEE324" s="1"/>
      <c r="LEF324" s="1"/>
      <c r="LEG324" s="1"/>
      <c r="LEH324" s="1"/>
      <c r="LEI324" s="1"/>
      <c r="LEJ324" s="1"/>
      <c r="LEK324" s="1"/>
      <c r="LEL324" s="1"/>
      <c r="LEM324" s="1"/>
      <c r="LEN324" s="1"/>
      <c r="LEO324" s="1"/>
      <c r="LEP324" s="1"/>
      <c r="LEQ324" s="1"/>
      <c r="LER324" s="1"/>
      <c r="LES324" s="1"/>
      <c r="LET324" s="1"/>
      <c r="LEU324" s="1"/>
      <c r="LEV324" s="1"/>
      <c r="LEW324" s="1"/>
      <c r="LEX324" s="1"/>
      <c r="LEY324" s="1"/>
      <c r="LEZ324" s="1"/>
      <c r="LFA324" s="1"/>
      <c r="LFB324" s="1"/>
      <c r="LFC324" s="1"/>
      <c r="LFD324" s="1"/>
      <c r="LFE324" s="1"/>
      <c r="LFF324" s="1"/>
      <c r="LFG324" s="1"/>
      <c r="LFH324" s="1"/>
      <c r="LFI324" s="1"/>
      <c r="LFJ324" s="1"/>
      <c r="LFK324" s="1"/>
      <c r="LFL324" s="1"/>
      <c r="LFM324" s="1"/>
      <c r="LFN324" s="1"/>
      <c r="LFO324" s="1"/>
      <c r="LFP324" s="1"/>
      <c r="LFQ324" s="1"/>
      <c r="LFR324" s="1"/>
      <c r="LFS324" s="1"/>
      <c r="LFT324" s="1"/>
      <c r="LFU324" s="1"/>
      <c r="LFV324" s="1"/>
      <c r="LFW324" s="1"/>
      <c r="LFX324" s="1"/>
      <c r="LFY324" s="1"/>
      <c r="LFZ324" s="1"/>
      <c r="LGA324" s="1"/>
      <c r="LGB324" s="1"/>
      <c r="LGC324" s="1"/>
      <c r="LGD324" s="1"/>
      <c r="LGE324" s="1"/>
      <c r="LGF324" s="1"/>
      <c r="LGG324" s="1"/>
      <c r="LGH324" s="1"/>
      <c r="LGI324" s="1"/>
      <c r="LGJ324" s="1"/>
      <c r="LGK324" s="1"/>
      <c r="LGL324" s="1"/>
      <c r="LGM324" s="1"/>
      <c r="LGN324" s="1"/>
      <c r="LGO324" s="1"/>
      <c r="LGP324" s="1"/>
      <c r="LGQ324" s="1"/>
      <c r="LGR324" s="1"/>
      <c r="LGS324" s="1"/>
      <c r="LGT324" s="1"/>
      <c r="LGU324" s="1"/>
      <c r="LGV324" s="1"/>
      <c r="LGW324" s="1"/>
      <c r="LGX324" s="1"/>
      <c r="LGY324" s="1"/>
      <c r="LGZ324" s="1"/>
      <c r="LHA324" s="1"/>
      <c r="LHB324" s="1"/>
      <c r="LHC324" s="1"/>
      <c r="LHD324" s="1"/>
      <c r="LHE324" s="1"/>
      <c r="LHF324" s="1"/>
      <c r="LHG324" s="1"/>
      <c r="LHH324" s="1"/>
      <c r="LHI324" s="1"/>
      <c r="LHJ324" s="1"/>
      <c r="LHK324" s="1"/>
      <c r="LHL324" s="1"/>
      <c r="LHM324" s="1"/>
      <c r="LHN324" s="1"/>
      <c r="LHO324" s="1"/>
      <c r="LHP324" s="1"/>
      <c r="LHQ324" s="1"/>
      <c r="LHR324" s="1"/>
      <c r="LHS324" s="1"/>
      <c r="LHT324" s="1"/>
      <c r="LHU324" s="1"/>
      <c r="LHV324" s="1"/>
      <c r="LHW324" s="1"/>
      <c r="LHX324" s="1"/>
      <c r="LHY324" s="1"/>
      <c r="LHZ324" s="1"/>
      <c r="LIA324" s="1"/>
      <c r="LIB324" s="1"/>
      <c r="LIC324" s="1"/>
      <c r="LID324" s="1"/>
      <c r="LIE324" s="1"/>
      <c r="LIF324" s="1"/>
      <c r="LIG324" s="1"/>
      <c r="LIH324" s="1"/>
      <c r="LII324" s="1"/>
      <c r="LIJ324" s="1"/>
      <c r="LIK324" s="1"/>
      <c r="LIL324" s="1"/>
      <c r="LIM324" s="1"/>
      <c r="LIN324" s="1"/>
      <c r="LIO324" s="1"/>
      <c r="LIP324" s="1"/>
      <c r="LIQ324" s="1"/>
      <c r="LIR324" s="1"/>
      <c r="LIS324" s="1"/>
      <c r="LIT324" s="1"/>
      <c r="LIU324" s="1"/>
      <c r="LIV324" s="1"/>
      <c r="LIW324" s="1"/>
      <c r="LIX324" s="1"/>
      <c r="LIY324" s="1"/>
      <c r="LIZ324" s="1"/>
      <c r="LJA324" s="1"/>
      <c r="LJB324" s="1"/>
      <c r="LJC324" s="1"/>
      <c r="LJD324" s="1"/>
      <c r="LJE324" s="1"/>
      <c r="LJF324" s="1"/>
      <c r="LJG324" s="1"/>
      <c r="LJH324" s="1"/>
      <c r="LJI324" s="1"/>
      <c r="LJJ324" s="1"/>
      <c r="LJK324" s="1"/>
      <c r="LJL324" s="1"/>
      <c r="LJM324" s="1"/>
      <c r="LJN324" s="1"/>
      <c r="LJO324" s="1"/>
      <c r="LJP324" s="1"/>
      <c r="LJQ324" s="1"/>
      <c r="LJR324" s="1"/>
      <c r="LJS324" s="1"/>
      <c r="LJT324" s="1"/>
      <c r="LJU324" s="1"/>
      <c r="LJV324" s="1"/>
      <c r="LJW324" s="1"/>
      <c r="LJX324" s="1"/>
      <c r="LJY324" s="1"/>
      <c r="LJZ324" s="1"/>
      <c r="LKA324" s="1"/>
      <c r="LKB324" s="1"/>
      <c r="LKC324" s="1"/>
      <c r="LKD324" s="1"/>
      <c r="LKE324" s="1"/>
      <c r="LKF324" s="1"/>
      <c r="LKG324" s="1"/>
      <c r="LKH324" s="1"/>
      <c r="LKI324" s="1"/>
      <c r="LKJ324" s="1"/>
      <c r="LKK324" s="1"/>
      <c r="LKL324" s="1"/>
      <c r="LKM324" s="1"/>
      <c r="LKN324" s="1"/>
      <c r="LKO324" s="1"/>
      <c r="LKP324" s="1"/>
      <c r="LKQ324" s="1"/>
      <c r="LKR324" s="1"/>
      <c r="LKS324" s="1"/>
      <c r="LKT324" s="1"/>
      <c r="LKU324" s="1"/>
      <c r="LKV324" s="1"/>
      <c r="LKW324" s="1"/>
      <c r="LKX324" s="1"/>
      <c r="LKY324" s="1"/>
      <c r="LKZ324" s="1"/>
      <c r="LLA324" s="1"/>
      <c r="LLB324" s="1"/>
      <c r="LLC324" s="1"/>
      <c r="LLD324" s="1"/>
      <c r="LLE324" s="1"/>
      <c r="LLF324" s="1"/>
      <c r="LLG324" s="1"/>
      <c r="LLH324" s="1"/>
      <c r="LLI324" s="1"/>
      <c r="LLJ324" s="1"/>
      <c r="LLK324" s="1"/>
      <c r="LLL324" s="1"/>
      <c r="LLM324" s="1"/>
      <c r="LLN324" s="1"/>
      <c r="LLO324" s="1"/>
      <c r="LLP324" s="1"/>
      <c r="LLQ324" s="1"/>
      <c r="LLR324" s="1"/>
      <c r="LLS324" s="1"/>
      <c r="LLT324" s="1"/>
      <c r="LLU324" s="1"/>
      <c r="LLV324" s="1"/>
      <c r="LLW324" s="1"/>
      <c r="LLX324" s="1"/>
      <c r="LLY324" s="1"/>
      <c r="LLZ324" s="1"/>
      <c r="LMA324" s="1"/>
      <c r="LMB324" s="1"/>
      <c r="LMC324" s="1"/>
      <c r="LMD324" s="1"/>
      <c r="LME324" s="1"/>
      <c r="LMF324" s="1"/>
      <c r="LMG324" s="1"/>
      <c r="LMH324" s="1"/>
      <c r="LMI324" s="1"/>
      <c r="LMJ324" s="1"/>
      <c r="LMK324" s="1"/>
      <c r="LML324" s="1"/>
      <c r="LMM324" s="1"/>
      <c r="LMN324" s="1"/>
      <c r="LMO324" s="1"/>
      <c r="LMP324" s="1"/>
      <c r="LMQ324" s="1"/>
      <c r="LMR324" s="1"/>
      <c r="LMS324" s="1"/>
      <c r="LMT324" s="1"/>
      <c r="LMU324" s="1"/>
      <c r="LMV324" s="1"/>
      <c r="LMW324" s="1"/>
      <c r="LMX324" s="1"/>
      <c r="LMY324" s="1"/>
      <c r="LMZ324" s="1"/>
      <c r="LNA324" s="1"/>
      <c r="LNB324" s="1"/>
      <c r="LNC324" s="1"/>
      <c r="LND324" s="1"/>
      <c r="LNE324" s="1"/>
      <c r="LNF324" s="1"/>
      <c r="LNG324" s="1"/>
      <c r="LNH324" s="1"/>
      <c r="LNI324" s="1"/>
      <c r="LNJ324" s="1"/>
      <c r="LNK324" s="1"/>
      <c r="LNL324" s="1"/>
      <c r="LNM324" s="1"/>
      <c r="LNN324" s="1"/>
      <c r="LNO324" s="1"/>
      <c r="LNP324" s="1"/>
      <c r="LNQ324" s="1"/>
      <c r="LNR324" s="1"/>
      <c r="LNS324" s="1"/>
      <c r="LNT324" s="1"/>
      <c r="LNU324" s="1"/>
      <c r="LNV324" s="1"/>
      <c r="LNW324" s="1"/>
      <c r="LNX324" s="1"/>
      <c r="LNY324" s="1"/>
      <c r="LNZ324" s="1"/>
      <c r="LOA324" s="1"/>
      <c r="LOB324" s="1"/>
      <c r="LOC324" s="1"/>
      <c r="LOD324" s="1"/>
      <c r="LOE324" s="1"/>
      <c r="LOF324" s="1"/>
      <c r="LOG324" s="1"/>
      <c r="LOH324" s="1"/>
      <c r="LOI324" s="1"/>
      <c r="LOJ324" s="1"/>
      <c r="LOK324" s="1"/>
      <c r="LOL324" s="1"/>
      <c r="LOM324" s="1"/>
      <c r="LON324" s="1"/>
      <c r="LOO324" s="1"/>
      <c r="LOP324" s="1"/>
      <c r="LOQ324" s="1"/>
      <c r="LOR324" s="1"/>
      <c r="LOS324" s="1"/>
      <c r="LOT324" s="1"/>
      <c r="LOU324" s="1"/>
      <c r="LOV324" s="1"/>
      <c r="LOW324" s="1"/>
      <c r="LOX324" s="1"/>
      <c r="LOY324" s="1"/>
      <c r="LOZ324" s="1"/>
      <c r="LPA324" s="1"/>
      <c r="LPB324" s="1"/>
      <c r="LPC324" s="1"/>
      <c r="LPD324" s="1"/>
      <c r="LPE324" s="1"/>
      <c r="LPF324" s="1"/>
      <c r="LPG324" s="1"/>
      <c r="LPH324" s="1"/>
      <c r="LPI324" s="1"/>
      <c r="LPJ324" s="1"/>
      <c r="LPK324" s="1"/>
      <c r="LPL324" s="1"/>
      <c r="LPM324" s="1"/>
      <c r="LPN324" s="1"/>
      <c r="LPO324" s="1"/>
      <c r="LPP324" s="1"/>
      <c r="LPQ324" s="1"/>
      <c r="LPR324" s="1"/>
      <c r="LPS324" s="1"/>
      <c r="LPT324" s="1"/>
      <c r="LPU324" s="1"/>
      <c r="LPV324" s="1"/>
      <c r="LPW324" s="1"/>
      <c r="LPX324" s="1"/>
      <c r="LPY324" s="1"/>
      <c r="LPZ324" s="1"/>
      <c r="LQA324" s="1"/>
      <c r="LQB324" s="1"/>
      <c r="LQC324" s="1"/>
      <c r="LQD324" s="1"/>
      <c r="LQE324" s="1"/>
      <c r="LQF324" s="1"/>
      <c r="LQG324" s="1"/>
      <c r="LQH324" s="1"/>
      <c r="LQI324" s="1"/>
      <c r="LQJ324" s="1"/>
      <c r="LQK324" s="1"/>
      <c r="LQL324" s="1"/>
      <c r="LQM324" s="1"/>
      <c r="LQN324" s="1"/>
      <c r="LQO324" s="1"/>
      <c r="LQP324" s="1"/>
      <c r="LQQ324" s="1"/>
      <c r="LQR324" s="1"/>
      <c r="LQS324" s="1"/>
      <c r="LQT324" s="1"/>
      <c r="LQU324" s="1"/>
      <c r="LQV324" s="1"/>
      <c r="LQW324" s="1"/>
      <c r="LQX324" s="1"/>
      <c r="LQY324" s="1"/>
      <c r="LQZ324" s="1"/>
      <c r="LRA324" s="1"/>
      <c r="LRB324" s="1"/>
      <c r="LRC324" s="1"/>
      <c r="LRD324" s="1"/>
      <c r="LRE324" s="1"/>
      <c r="LRF324" s="1"/>
      <c r="LRG324" s="1"/>
      <c r="LRH324" s="1"/>
      <c r="LRI324" s="1"/>
      <c r="LRJ324" s="1"/>
      <c r="LRK324" s="1"/>
      <c r="LRL324" s="1"/>
      <c r="LRM324" s="1"/>
      <c r="LRN324" s="1"/>
      <c r="LRO324" s="1"/>
      <c r="LRP324" s="1"/>
      <c r="LRQ324" s="1"/>
      <c r="LRR324" s="1"/>
      <c r="LRS324" s="1"/>
      <c r="LRT324" s="1"/>
      <c r="LRU324" s="1"/>
      <c r="LRV324" s="1"/>
      <c r="LRW324" s="1"/>
      <c r="LRX324" s="1"/>
      <c r="LRY324" s="1"/>
      <c r="LRZ324" s="1"/>
      <c r="LSA324" s="1"/>
      <c r="LSB324" s="1"/>
      <c r="LSC324" s="1"/>
      <c r="LSD324" s="1"/>
      <c r="LSE324" s="1"/>
      <c r="LSF324" s="1"/>
      <c r="LSG324" s="1"/>
      <c r="LSH324" s="1"/>
      <c r="LSI324" s="1"/>
      <c r="LSJ324" s="1"/>
      <c r="LSK324" s="1"/>
      <c r="LSL324" s="1"/>
      <c r="LSM324" s="1"/>
      <c r="LSN324" s="1"/>
      <c r="LSO324" s="1"/>
      <c r="LSP324" s="1"/>
      <c r="LSQ324" s="1"/>
      <c r="LSR324" s="1"/>
      <c r="LSS324" s="1"/>
      <c r="LST324" s="1"/>
      <c r="LSU324" s="1"/>
      <c r="LSV324" s="1"/>
      <c r="LSW324" s="1"/>
      <c r="LSX324" s="1"/>
      <c r="LSY324" s="1"/>
      <c r="LSZ324" s="1"/>
      <c r="LTA324" s="1"/>
      <c r="LTB324" s="1"/>
      <c r="LTC324" s="1"/>
      <c r="LTD324" s="1"/>
      <c r="LTE324" s="1"/>
      <c r="LTF324" s="1"/>
      <c r="LTG324" s="1"/>
      <c r="LTH324" s="1"/>
      <c r="LTI324" s="1"/>
      <c r="LTJ324" s="1"/>
      <c r="LTK324" s="1"/>
      <c r="LTL324" s="1"/>
      <c r="LTM324" s="1"/>
      <c r="LTN324" s="1"/>
      <c r="LTO324" s="1"/>
      <c r="LTP324" s="1"/>
      <c r="LTQ324" s="1"/>
      <c r="LTR324" s="1"/>
      <c r="LTS324" s="1"/>
      <c r="LTT324" s="1"/>
      <c r="LTU324" s="1"/>
      <c r="LTV324" s="1"/>
      <c r="LTW324" s="1"/>
      <c r="LTX324" s="1"/>
      <c r="LTY324" s="1"/>
      <c r="LTZ324" s="1"/>
      <c r="LUA324" s="1"/>
      <c r="LUB324" s="1"/>
      <c r="LUC324" s="1"/>
      <c r="LUD324" s="1"/>
      <c r="LUE324" s="1"/>
      <c r="LUF324" s="1"/>
      <c r="LUG324" s="1"/>
      <c r="LUH324" s="1"/>
      <c r="LUI324" s="1"/>
      <c r="LUJ324" s="1"/>
      <c r="LUK324" s="1"/>
      <c r="LUL324" s="1"/>
      <c r="LUM324" s="1"/>
      <c r="LUN324" s="1"/>
      <c r="LUO324" s="1"/>
      <c r="LUP324" s="1"/>
      <c r="LUQ324" s="1"/>
      <c r="LUR324" s="1"/>
      <c r="LUS324" s="1"/>
      <c r="LUT324" s="1"/>
      <c r="LUU324" s="1"/>
      <c r="LUV324" s="1"/>
      <c r="LUW324" s="1"/>
      <c r="LUX324" s="1"/>
      <c r="LUY324" s="1"/>
      <c r="LUZ324" s="1"/>
      <c r="LVA324" s="1"/>
      <c r="LVB324" s="1"/>
      <c r="LVC324" s="1"/>
      <c r="LVD324" s="1"/>
      <c r="LVE324" s="1"/>
      <c r="LVF324" s="1"/>
      <c r="LVG324" s="1"/>
      <c r="LVH324" s="1"/>
      <c r="LVI324" s="1"/>
      <c r="LVJ324" s="1"/>
      <c r="LVK324" s="1"/>
      <c r="LVL324" s="1"/>
      <c r="LVM324" s="1"/>
      <c r="LVN324" s="1"/>
      <c r="LVO324" s="1"/>
      <c r="LVP324" s="1"/>
      <c r="LVQ324" s="1"/>
      <c r="LVR324" s="1"/>
      <c r="LVS324" s="1"/>
      <c r="LVT324" s="1"/>
      <c r="LVU324" s="1"/>
      <c r="LVV324" s="1"/>
      <c r="LVW324" s="1"/>
      <c r="LVX324" s="1"/>
      <c r="LVY324" s="1"/>
      <c r="LVZ324" s="1"/>
      <c r="LWA324" s="1"/>
      <c r="LWB324" s="1"/>
      <c r="LWC324" s="1"/>
      <c r="LWD324" s="1"/>
      <c r="LWE324" s="1"/>
      <c r="LWF324" s="1"/>
      <c r="LWG324" s="1"/>
      <c r="LWH324" s="1"/>
      <c r="LWI324" s="1"/>
      <c r="LWJ324" s="1"/>
      <c r="LWK324" s="1"/>
      <c r="LWL324" s="1"/>
      <c r="LWM324" s="1"/>
      <c r="LWN324" s="1"/>
      <c r="LWO324" s="1"/>
      <c r="LWP324" s="1"/>
      <c r="LWQ324" s="1"/>
      <c r="LWR324" s="1"/>
      <c r="LWS324" s="1"/>
      <c r="LWT324" s="1"/>
      <c r="LWU324" s="1"/>
      <c r="LWV324" s="1"/>
      <c r="LWW324" s="1"/>
      <c r="LWX324" s="1"/>
      <c r="LWY324" s="1"/>
      <c r="LWZ324" s="1"/>
      <c r="LXA324" s="1"/>
      <c r="LXB324" s="1"/>
      <c r="LXC324" s="1"/>
      <c r="LXD324" s="1"/>
      <c r="LXE324" s="1"/>
      <c r="LXF324" s="1"/>
      <c r="LXG324" s="1"/>
      <c r="LXH324" s="1"/>
      <c r="LXI324" s="1"/>
      <c r="LXJ324" s="1"/>
      <c r="LXK324" s="1"/>
      <c r="LXL324" s="1"/>
      <c r="LXM324" s="1"/>
      <c r="LXN324" s="1"/>
      <c r="LXO324" s="1"/>
      <c r="LXP324" s="1"/>
      <c r="LXQ324" s="1"/>
      <c r="LXR324" s="1"/>
      <c r="LXS324" s="1"/>
      <c r="LXT324" s="1"/>
      <c r="LXU324" s="1"/>
      <c r="LXV324" s="1"/>
      <c r="LXW324" s="1"/>
      <c r="LXX324" s="1"/>
      <c r="LXY324" s="1"/>
      <c r="LXZ324" s="1"/>
      <c r="LYA324" s="1"/>
      <c r="LYB324" s="1"/>
      <c r="LYC324" s="1"/>
      <c r="LYD324" s="1"/>
      <c r="LYE324" s="1"/>
      <c r="LYF324" s="1"/>
      <c r="LYG324" s="1"/>
      <c r="LYH324" s="1"/>
      <c r="LYI324" s="1"/>
      <c r="LYJ324" s="1"/>
      <c r="LYK324" s="1"/>
      <c r="LYL324" s="1"/>
      <c r="LYM324" s="1"/>
      <c r="LYN324" s="1"/>
      <c r="LYO324" s="1"/>
      <c r="LYP324" s="1"/>
      <c r="LYQ324" s="1"/>
      <c r="LYR324" s="1"/>
      <c r="LYS324" s="1"/>
      <c r="LYT324" s="1"/>
      <c r="LYU324" s="1"/>
      <c r="LYV324" s="1"/>
      <c r="LYW324" s="1"/>
      <c r="LYX324" s="1"/>
      <c r="LYY324" s="1"/>
      <c r="LYZ324" s="1"/>
      <c r="LZA324" s="1"/>
      <c r="LZB324" s="1"/>
      <c r="LZC324" s="1"/>
      <c r="LZD324" s="1"/>
      <c r="LZE324" s="1"/>
      <c r="LZF324" s="1"/>
      <c r="LZG324" s="1"/>
      <c r="LZH324" s="1"/>
      <c r="LZI324" s="1"/>
      <c r="LZJ324" s="1"/>
      <c r="LZK324" s="1"/>
      <c r="LZL324" s="1"/>
      <c r="LZM324" s="1"/>
      <c r="LZN324" s="1"/>
      <c r="LZO324" s="1"/>
      <c r="LZP324" s="1"/>
      <c r="LZQ324" s="1"/>
      <c r="LZR324" s="1"/>
      <c r="LZS324" s="1"/>
      <c r="LZT324" s="1"/>
      <c r="LZU324" s="1"/>
      <c r="LZV324" s="1"/>
      <c r="LZW324" s="1"/>
      <c r="LZX324" s="1"/>
      <c r="LZY324" s="1"/>
      <c r="LZZ324" s="1"/>
      <c r="MAA324" s="1"/>
      <c r="MAB324" s="1"/>
      <c r="MAC324" s="1"/>
      <c r="MAD324" s="1"/>
      <c r="MAE324" s="1"/>
      <c r="MAF324" s="1"/>
      <c r="MAG324" s="1"/>
      <c r="MAH324" s="1"/>
      <c r="MAI324" s="1"/>
      <c r="MAJ324" s="1"/>
      <c r="MAK324" s="1"/>
      <c r="MAL324" s="1"/>
      <c r="MAM324" s="1"/>
      <c r="MAN324" s="1"/>
      <c r="MAO324" s="1"/>
      <c r="MAP324" s="1"/>
      <c r="MAQ324" s="1"/>
      <c r="MAR324" s="1"/>
      <c r="MAS324" s="1"/>
      <c r="MAT324" s="1"/>
      <c r="MAU324" s="1"/>
      <c r="MAV324" s="1"/>
      <c r="MAW324" s="1"/>
      <c r="MAX324" s="1"/>
      <c r="MAY324" s="1"/>
      <c r="MAZ324" s="1"/>
      <c r="MBA324" s="1"/>
      <c r="MBB324" s="1"/>
      <c r="MBC324" s="1"/>
      <c r="MBD324" s="1"/>
      <c r="MBE324" s="1"/>
      <c r="MBF324" s="1"/>
      <c r="MBG324" s="1"/>
      <c r="MBH324" s="1"/>
      <c r="MBI324" s="1"/>
      <c r="MBJ324" s="1"/>
      <c r="MBK324" s="1"/>
      <c r="MBL324" s="1"/>
      <c r="MBM324" s="1"/>
      <c r="MBN324" s="1"/>
      <c r="MBO324" s="1"/>
      <c r="MBP324" s="1"/>
      <c r="MBQ324" s="1"/>
      <c r="MBR324" s="1"/>
      <c r="MBS324" s="1"/>
      <c r="MBT324" s="1"/>
      <c r="MBU324" s="1"/>
      <c r="MBV324" s="1"/>
      <c r="MBW324" s="1"/>
      <c r="MBX324" s="1"/>
      <c r="MBY324" s="1"/>
      <c r="MBZ324" s="1"/>
      <c r="MCA324" s="1"/>
      <c r="MCB324" s="1"/>
      <c r="MCC324" s="1"/>
      <c r="MCD324" s="1"/>
      <c r="MCE324" s="1"/>
      <c r="MCF324" s="1"/>
      <c r="MCG324" s="1"/>
      <c r="MCH324" s="1"/>
      <c r="MCI324" s="1"/>
      <c r="MCJ324" s="1"/>
      <c r="MCK324" s="1"/>
      <c r="MCL324" s="1"/>
      <c r="MCM324" s="1"/>
      <c r="MCN324" s="1"/>
      <c r="MCO324" s="1"/>
      <c r="MCP324" s="1"/>
      <c r="MCQ324" s="1"/>
      <c r="MCR324" s="1"/>
      <c r="MCS324" s="1"/>
      <c r="MCT324" s="1"/>
      <c r="MCU324" s="1"/>
      <c r="MCV324" s="1"/>
      <c r="MCW324" s="1"/>
      <c r="MCX324" s="1"/>
      <c r="MCY324" s="1"/>
      <c r="MCZ324" s="1"/>
      <c r="MDA324" s="1"/>
      <c r="MDB324" s="1"/>
      <c r="MDC324" s="1"/>
      <c r="MDD324" s="1"/>
      <c r="MDE324" s="1"/>
      <c r="MDF324" s="1"/>
      <c r="MDG324" s="1"/>
      <c r="MDH324" s="1"/>
      <c r="MDI324" s="1"/>
      <c r="MDJ324" s="1"/>
      <c r="MDK324" s="1"/>
      <c r="MDL324" s="1"/>
      <c r="MDM324" s="1"/>
      <c r="MDN324" s="1"/>
      <c r="MDO324" s="1"/>
      <c r="MDP324" s="1"/>
      <c r="MDQ324" s="1"/>
      <c r="MDR324" s="1"/>
      <c r="MDS324" s="1"/>
      <c r="MDT324" s="1"/>
      <c r="MDU324" s="1"/>
      <c r="MDV324" s="1"/>
      <c r="MDW324" s="1"/>
      <c r="MDX324" s="1"/>
      <c r="MDY324" s="1"/>
      <c r="MDZ324" s="1"/>
      <c r="MEA324" s="1"/>
      <c r="MEB324" s="1"/>
      <c r="MEC324" s="1"/>
      <c r="MED324" s="1"/>
      <c r="MEE324" s="1"/>
      <c r="MEF324" s="1"/>
      <c r="MEG324" s="1"/>
      <c r="MEH324" s="1"/>
      <c r="MEI324" s="1"/>
      <c r="MEJ324" s="1"/>
      <c r="MEK324" s="1"/>
      <c r="MEL324" s="1"/>
      <c r="MEM324" s="1"/>
      <c r="MEN324" s="1"/>
      <c r="MEO324" s="1"/>
      <c r="MEP324" s="1"/>
      <c r="MEQ324" s="1"/>
      <c r="MER324" s="1"/>
      <c r="MES324" s="1"/>
      <c r="MET324" s="1"/>
      <c r="MEU324" s="1"/>
      <c r="MEV324" s="1"/>
      <c r="MEW324" s="1"/>
      <c r="MEX324" s="1"/>
      <c r="MEY324" s="1"/>
      <c r="MEZ324" s="1"/>
      <c r="MFA324" s="1"/>
      <c r="MFB324" s="1"/>
      <c r="MFC324" s="1"/>
      <c r="MFD324" s="1"/>
      <c r="MFE324" s="1"/>
      <c r="MFF324" s="1"/>
      <c r="MFG324" s="1"/>
      <c r="MFH324" s="1"/>
      <c r="MFI324" s="1"/>
      <c r="MFJ324" s="1"/>
      <c r="MFK324" s="1"/>
      <c r="MFL324" s="1"/>
      <c r="MFM324" s="1"/>
      <c r="MFN324" s="1"/>
      <c r="MFO324" s="1"/>
      <c r="MFP324" s="1"/>
      <c r="MFQ324" s="1"/>
      <c r="MFR324" s="1"/>
      <c r="MFS324" s="1"/>
      <c r="MFT324" s="1"/>
      <c r="MFU324" s="1"/>
      <c r="MFV324" s="1"/>
      <c r="MFW324" s="1"/>
      <c r="MFX324" s="1"/>
      <c r="MFY324" s="1"/>
      <c r="MFZ324" s="1"/>
      <c r="MGA324" s="1"/>
      <c r="MGB324" s="1"/>
      <c r="MGC324" s="1"/>
      <c r="MGD324" s="1"/>
      <c r="MGE324" s="1"/>
      <c r="MGF324" s="1"/>
      <c r="MGG324" s="1"/>
      <c r="MGH324" s="1"/>
      <c r="MGI324" s="1"/>
      <c r="MGJ324" s="1"/>
      <c r="MGK324" s="1"/>
      <c r="MGL324" s="1"/>
      <c r="MGM324" s="1"/>
      <c r="MGN324" s="1"/>
      <c r="MGO324" s="1"/>
      <c r="MGP324" s="1"/>
      <c r="MGQ324" s="1"/>
      <c r="MGR324" s="1"/>
      <c r="MGS324" s="1"/>
      <c r="MGT324" s="1"/>
      <c r="MGU324" s="1"/>
      <c r="MGV324" s="1"/>
      <c r="MGW324" s="1"/>
      <c r="MGX324" s="1"/>
      <c r="MGY324" s="1"/>
      <c r="MGZ324" s="1"/>
      <c r="MHA324" s="1"/>
      <c r="MHB324" s="1"/>
      <c r="MHC324" s="1"/>
      <c r="MHD324" s="1"/>
      <c r="MHE324" s="1"/>
      <c r="MHF324" s="1"/>
      <c r="MHG324" s="1"/>
      <c r="MHH324" s="1"/>
      <c r="MHI324" s="1"/>
      <c r="MHJ324" s="1"/>
      <c r="MHK324" s="1"/>
      <c r="MHL324" s="1"/>
      <c r="MHM324" s="1"/>
      <c r="MHN324" s="1"/>
      <c r="MHO324" s="1"/>
      <c r="MHP324" s="1"/>
      <c r="MHQ324" s="1"/>
      <c r="MHR324" s="1"/>
      <c r="MHS324" s="1"/>
      <c r="MHT324" s="1"/>
      <c r="MHU324" s="1"/>
      <c r="MHV324" s="1"/>
      <c r="MHW324" s="1"/>
      <c r="MHX324" s="1"/>
      <c r="MHY324" s="1"/>
      <c r="MHZ324" s="1"/>
      <c r="MIA324" s="1"/>
      <c r="MIB324" s="1"/>
      <c r="MIC324" s="1"/>
      <c r="MID324" s="1"/>
      <c r="MIE324" s="1"/>
      <c r="MIF324" s="1"/>
      <c r="MIG324" s="1"/>
      <c r="MIH324" s="1"/>
      <c r="MII324" s="1"/>
      <c r="MIJ324" s="1"/>
      <c r="MIK324" s="1"/>
      <c r="MIL324" s="1"/>
      <c r="MIM324" s="1"/>
      <c r="MIN324" s="1"/>
      <c r="MIO324" s="1"/>
      <c r="MIP324" s="1"/>
      <c r="MIQ324" s="1"/>
      <c r="MIR324" s="1"/>
      <c r="MIS324" s="1"/>
      <c r="MIT324" s="1"/>
      <c r="MIU324" s="1"/>
      <c r="MIV324" s="1"/>
      <c r="MIW324" s="1"/>
      <c r="MIX324" s="1"/>
      <c r="MIY324" s="1"/>
      <c r="MIZ324" s="1"/>
      <c r="MJA324" s="1"/>
      <c r="MJB324" s="1"/>
      <c r="MJC324" s="1"/>
      <c r="MJD324" s="1"/>
      <c r="MJE324" s="1"/>
      <c r="MJF324" s="1"/>
      <c r="MJG324" s="1"/>
      <c r="MJH324" s="1"/>
      <c r="MJI324" s="1"/>
      <c r="MJJ324" s="1"/>
      <c r="MJK324" s="1"/>
      <c r="MJL324" s="1"/>
      <c r="MJM324" s="1"/>
      <c r="MJN324" s="1"/>
      <c r="MJO324" s="1"/>
      <c r="MJP324" s="1"/>
      <c r="MJQ324" s="1"/>
      <c r="MJR324" s="1"/>
      <c r="MJS324" s="1"/>
      <c r="MJT324" s="1"/>
      <c r="MJU324" s="1"/>
      <c r="MJV324" s="1"/>
      <c r="MJW324" s="1"/>
      <c r="MJX324" s="1"/>
      <c r="MJY324" s="1"/>
      <c r="MJZ324" s="1"/>
      <c r="MKA324" s="1"/>
      <c r="MKB324" s="1"/>
      <c r="MKC324" s="1"/>
      <c r="MKD324" s="1"/>
      <c r="MKE324" s="1"/>
      <c r="MKF324" s="1"/>
      <c r="MKG324" s="1"/>
      <c r="MKH324" s="1"/>
      <c r="MKI324" s="1"/>
      <c r="MKJ324" s="1"/>
      <c r="MKK324" s="1"/>
      <c r="MKL324" s="1"/>
      <c r="MKM324" s="1"/>
      <c r="MKN324" s="1"/>
      <c r="MKO324" s="1"/>
      <c r="MKP324" s="1"/>
      <c r="MKQ324" s="1"/>
      <c r="MKR324" s="1"/>
      <c r="MKS324" s="1"/>
      <c r="MKT324" s="1"/>
      <c r="MKU324" s="1"/>
      <c r="MKV324" s="1"/>
      <c r="MKW324" s="1"/>
      <c r="MKX324" s="1"/>
      <c r="MKY324" s="1"/>
      <c r="MKZ324" s="1"/>
      <c r="MLA324" s="1"/>
      <c r="MLB324" s="1"/>
      <c r="MLC324" s="1"/>
      <c r="MLD324" s="1"/>
      <c r="MLE324" s="1"/>
      <c r="MLF324" s="1"/>
      <c r="MLG324" s="1"/>
      <c r="MLH324" s="1"/>
      <c r="MLI324" s="1"/>
      <c r="MLJ324" s="1"/>
      <c r="MLK324" s="1"/>
      <c r="MLL324" s="1"/>
      <c r="MLM324" s="1"/>
      <c r="MLN324" s="1"/>
      <c r="MLO324" s="1"/>
      <c r="MLP324" s="1"/>
      <c r="MLQ324" s="1"/>
      <c r="MLR324" s="1"/>
      <c r="MLS324" s="1"/>
      <c r="MLT324" s="1"/>
      <c r="MLU324" s="1"/>
      <c r="MLV324" s="1"/>
      <c r="MLW324" s="1"/>
      <c r="MLX324" s="1"/>
      <c r="MLY324" s="1"/>
      <c r="MLZ324" s="1"/>
      <c r="MMA324" s="1"/>
      <c r="MMB324" s="1"/>
      <c r="MMC324" s="1"/>
      <c r="MMD324" s="1"/>
      <c r="MME324" s="1"/>
      <c r="MMF324" s="1"/>
      <c r="MMG324" s="1"/>
      <c r="MMH324" s="1"/>
      <c r="MMI324" s="1"/>
      <c r="MMJ324" s="1"/>
      <c r="MMK324" s="1"/>
      <c r="MML324" s="1"/>
      <c r="MMM324" s="1"/>
      <c r="MMN324" s="1"/>
      <c r="MMO324" s="1"/>
      <c r="MMP324" s="1"/>
      <c r="MMQ324" s="1"/>
      <c r="MMR324" s="1"/>
      <c r="MMS324" s="1"/>
      <c r="MMT324" s="1"/>
      <c r="MMU324" s="1"/>
      <c r="MMV324" s="1"/>
      <c r="MMW324" s="1"/>
      <c r="MMX324" s="1"/>
      <c r="MMY324" s="1"/>
      <c r="MMZ324" s="1"/>
      <c r="MNA324" s="1"/>
      <c r="MNB324" s="1"/>
      <c r="MNC324" s="1"/>
      <c r="MND324" s="1"/>
      <c r="MNE324" s="1"/>
      <c r="MNF324" s="1"/>
      <c r="MNG324" s="1"/>
      <c r="MNH324" s="1"/>
      <c r="MNI324" s="1"/>
      <c r="MNJ324" s="1"/>
      <c r="MNK324" s="1"/>
      <c r="MNL324" s="1"/>
      <c r="MNM324" s="1"/>
      <c r="MNN324" s="1"/>
      <c r="MNO324" s="1"/>
      <c r="MNP324" s="1"/>
      <c r="MNQ324" s="1"/>
      <c r="MNR324" s="1"/>
      <c r="MNS324" s="1"/>
      <c r="MNT324" s="1"/>
      <c r="MNU324" s="1"/>
      <c r="MNV324" s="1"/>
      <c r="MNW324" s="1"/>
      <c r="MNX324" s="1"/>
      <c r="MNY324" s="1"/>
      <c r="MNZ324" s="1"/>
      <c r="MOA324" s="1"/>
      <c r="MOB324" s="1"/>
      <c r="MOC324" s="1"/>
      <c r="MOD324" s="1"/>
      <c r="MOE324" s="1"/>
      <c r="MOF324" s="1"/>
      <c r="MOG324" s="1"/>
      <c r="MOH324" s="1"/>
      <c r="MOI324" s="1"/>
      <c r="MOJ324" s="1"/>
      <c r="MOK324" s="1"/>
      <c r="MOL324" s="1"/>
      <c r="MOM324" s="1"/>
      <c r="MON324" s="1"/>
      <c r="MOO324" s="1"/>
      <c r="MOP324" s="1"/>
      <c r="MOQ324" s="1"/>
      <c r="MOR324" s="1"/>
      <c r="MOS324" s="1"/>
      <c r="MOT324" s="1"/>
      <c r="MOU324" s="1"/>
      <c r="MOV324" s="1"/>
      <c r="MOW324" s="1"/>
      <c r="MOX324" s="1"/>
      <c r="MOY324" s="1"/>
      <c r="MOZ324" s="1"/>
      <c r="MPA324" s="1"/>
      <c r="MPB324" s="1"/>
      <c r="MPC324" s="1"/>
      <c r="MPD324" s="1"/>
      <c r="MPE324" s="1"/>
      <c r="MPF324" s="1"/>
      <c r="MPG324" s="1"/>
      <c r="MPH324" s="1"/>
      <c r="MPI324" s="1"/>
      <c r="MPJ324" s="1"/>
      <c r="MPK324" s="1"/>
      <c r="MPL324" s="1"/>
      <c r="MPM324" s="1"/>
      <c r="MPN324" s="1"/>
      <c r="MPO324" s="1"/>
      <c r="MPP324" s="1"/>
      <c r="MPQ324" s="1"/>
      <c r="MPR324" s="1"/>
      <c r="MPS324" s="1"/>
      <c r="MPT324" s="1"/>
      <c r="MPU324" s="1"/>
      <c r="MPV324" s="1"/>
      <c r="MPW324" s="1"/>
      <c r="MPX324" s="1"/>
      <c r="MPY324" s="1"/>
      <c r="MPZ324" s="1"/>
      <c r="MQA324" s="1"/>
      <c r="MQB324" s="1"/>
      <c r="MQC324" s="1"/>
      <c r="MQD324" s="1"/>
      <c r="MQE324" s="1"/>
      <c r="MQF324" s="1"/>
      <c r="MQG324" s="1"/>
      <c r="MQH324" s="1"/>
      <c r="MQI324" s="1"/>
      <c r="MQJ324" s="1"/>
      <c r="MQK324" s="1"/>
      <c r="MQL324" s="1"/>
      <c r="MQM324" s="1"/>
      <c r="MQN324" s="1"/>
      <c r="MQO324" s="1"/>
      <c r="MQP324" s="1"/>
      <c r="MQQ324" s="1"/>
      <c r="MQR324" s="1"/>
      <c r="MQS324" s="1"/>
      <c r="MQT324" s="1"/>
      <c r="MQU324" s="1"/>
      <c r="MQV324" s="1"/>
      <c r="MQW324" s="1"/>
      <c r="MQX324" s="1"/>
      <c r="MQY324" s="1"/>
      <c r="MQZ324" s="1"/>
      <c r="MRA324" s="1"/>
      <c r="MRB324" s="1"/>
      <c r="MRC324" s="1"/>
      <c r="MRD324" s="1"/>
      <c r="MRE324" s="1"/>
      <c r="MRF324" s="1"/>
      <c r="MRG324" s="1"/>
      <c r="MRH324" s="1"/>
      <c r="MRI324" s="1"/>
      <c r="MRJ324" s="1"/>
      <c r="MRK324" s="1"/>
      <c r="MRL324" s="1"/>
      <c r="MRM324" s="1"/>
      <c r="MRN324" s="1"/>
      <c r="MRO324" s="1"/>
      <c r="MRP324" s="1"/>
      <c r="MRQ324" s="1"/>
      <c r="MRR324" s="1"/>
      <c r="MRS324" s="1"/>
      <c r="MRT324" s="1"/>
      <c r="MRU324" s="1"/>
      <c r="MRV324" s="1"/>
      <c r="MRW324" s="1"/>
      <c r="MRX324" s="1"/>
      <c r="MRY324" s="1"/>
      <c r="MRZ324" s="1"/>
      <c r="MSA324" s="1"/>
      <c r="MSB324" s="1"/>
      <c r="MSC324" s="1"/>
      <c r="MSD324" s="1"/>
      <c r="MSE324" s="1"/>
      <c r="MSF324" s="1"/>
      <c r="MSG324" s="1"/>
      <c r="MSH324" s="1"/>
      <c r="MSI324" s="1"/>
      <c r="MSJ324" s="1"/>
      <c r="MSK324" s="1"/>
      <c r="MSL324" s="1"/>
      <c r="MSM324" s="1"/>
      <c r="MSN324" s="1"/>
      <c r="MSO324" s="1"/>
      <c r="MSP324" s="1"/>
      <c r="MSQ324" s="1"/>
      <c r="MSR324" s="1"/>
      <c r="MSS324" s="1"/>
      <c r="MST324" s="1"/>
      <c r="MSU324" s="1"/>
      <c r="MSV324" s="1"/>
      <c r="MSW324" s="1"/>
      <c r="MSX324" s="1"/>
      <c r="MSY324" s="1"/>
      <c r="MSZ324" s="1"/>
      <c r="MTA324" s="1"/>
      <c r="MTB324" s="1"/>
      <c r="MTC324" s="1"/>
      <c r="MTD324" s="1"/>
      <c r="MTE324" s="1"/>
      <c r="MTF324" s="1"/>
      <c r="MTG324" s="1"/>
      <c r="MTH324" s="1"/>
      <c r="MTI324" s="1"/>
      <c r="MTJ324" s="1"/>
      <c r="MTK324" s="1"/>
      <c r="MTL324" s="1"/>
      <c r="MTM324" s="1"/>
      <c r="MTN324" s="1"/>
      <c r="MTO324" s="1"/>
      <c r="MTP324" s="1"/>
      <c r="MTQ324" s="1"/>
      <c r="MTR324" s="1"/>
      <c r="MTS324" s="1"/>
      <c r="MTT324" s="1"/>
      <c r="MTU324" s="1"/>
      <c r="MTV324" s="1"/>
      <c r="MTW324" s="1"/>
      <c r="MTX324" s="1"/>
      <c r="MTY324" s="1"/>
      <c r="MTZ324" s="1"/>
      <c r="MUA324" s="1"/>
      <c r="MUB324" s="1"/>
      <c r="MUC324" s="1"/>
      <c r="MUD324" s="1"/>
      <c r="MUE324" s="1"/>
      <c r="MUF324" s="1"/>
      <c r="MUG324" s="1"/>
      <c r="MUH324" s="1"/>
      <c r="MUI324" s="1"/>
      <c r="MUJ324" s="1"/>
      <c r="MUK324" s="1"/>
      <c r="MUL324" s="1"/>
      <c r="MUM324" s="1"/>
      <c r="MUN324" s="1"/>
      <c r="MUO324" s="1"/>
      <c r="MUP324" s="1"/>
      <c r="MUQ324" s="1"/>
      <c r="MUR324" s="1"/>
      <c r="MUS324" s="1"/>
      <c r="MUT324" s="1"/>
      <c r="MUU324" s="1"/>
      <c r="MUV324" s="1"/>
      <c r="MUW324" s="1"/>
      <c r="MUX324" s="1"/>
      <c r="MUY324" s="1"/>
      <c r="MUZ324" s="1"/>
      <c r="MVA324" s="1"/>
      <c r="MVB324" s="1"/>
      <c r="MVC324" s="1"/>
      <c r="MVD324" s="1"/>
      <c r="MVE324" s="1"/>
      <c r="MVF324" s="1"/>
      <c r="MVG324" s="1"/>
      <c r="MVH324" s="1"/>
      <c r="MVI324" s="1"/>
      <c r="MVJ324" s="1"/>
      <c r="MVK324" s="1"/>
      <c r="MVL324" s="1"/>
      <c r="MVM324" s="1"/>
      <c r="MVN324" s="1"/>
      <c r="MVO324" s="1"/>
      <c r="MVP324" s="1"/>
      <c r="MVQ324" s="1"/>
      <c r="MVR324" s="1"/>
      <c r="MVS324" s="1"/>
      <c r="MVT324" s="1"/>
      <c r="MVU324" s="1"/>
      <c r="MVV324" s="1"/>
      <c r="MVW324" s="1"/>
      <c r="MVX324" s="1"/>
      <c r="MVY324" s="1"/>
      <c r="MVZ324" s="1"/>
      <c r="MWA324" s="1"/>
      <c r="MWB324" s="1"/>
      <c r="MWC324" s="1"/>
      <c r="MWD324" s="1"/>
      <c r="MWE324" s="1"/>
      <c r="MWF324" s="1"/>
      <c r="MWG324" s="1"/>
      <c r="MWH324" s="1"/>
      <c r="MWI324" s="1"/>
      <c r="MWJ324" s="1"/>
      <c r="MWK324" s="1"/>
      <c r="MWL324" s="1"/>
      <c r="MWM324" s="1"/>
      <c r="MWN324" s="1"/>
      <c r="MWO324" s="1"/>
      <c r="MWP324" s="1"/>
      <c r="MWQ324" s="1"/>
      <c r="MWR324" s="1"/>
      <c r="MWS324" s="1"/>
      <c r="MWT324" s="1"/>
      <c r="MWU324" s="1"/>
      <c r="MWV324" s="1"/>
      <c r="MWW324" s="1"/>
      <c r="MWX324" s="1"/>
      <c r="MWY324" s="1"/>
      <c r="MWZ324" s="1"/>
      <c r="MXA324" s="1"/>
      <c r="MXB324" s="1"/>
      <c r="MXC324" s="1"/>
      <c r="MXD324" s="1"/>
      <c r="MXE324" s="1"/>
      <c r="MXF324" s="1"/>
      <c r="MXG324" s="1"/>
      <c r="MXH324" s="1"/>
      <c r="MXI324" s="1"/>
      <c r="MXJ324" s="1"/>
      <c r="MXK324" s="1"/>
      <c r="MXL324" s="1"/>
      <c r="MXM324" s="1"/>
      <c r="MXN324" s="1"/>
      <c r="MXO324" s="1"/>
      <c r="MXP324" s="1"/>
      <c r="MXQ324" s="1"/>
      <c r="MXR324" s="1"/>
      <c r="MXS324" s="1"/>
      <c r="MXT324" s="1"/>
      <c r="MXU324" s="1"/>
      <c r="MXV324" s="1"/>
      <c r="MXW324" s="1"/>
      <c r="MXX324" s="1"/>
      <c r="MXY324" s="1"/>
      <c r="MXZ324" s="1"/>
      <c r="MYA324" s="1"/>
      <c r="MYB324" s="1"/>
      <c r="MYC324" s="1"/>
      <c r="MYD324" s="1"/>
      <c r="MYE324" s="1"/>
      <c r="MYF324" s="1"/>
      <c r="MYG324" s="1"/>
      <c r="MYH324" s="1"/>
      <c r="MYI324" s="1"/>
      <c r="MYJ324" s="1"/>
      <c r="MYK324" s="1"/>
      <c r="MYL324" s="1"/>
      <c r="MYM324" s="1"/>
      <c r="MYN324" s="1"/>
      <c r="MYO324" s="1"/>
      <c r="MYP324" s="1"/>
      <c r="MYQ324" s="1"/>
      <c r="MYR324" s="1"/>
      <c r="MYS324" s="1"/>
      <c r="MYT324" s="1"/>
      <c r="MYU324" s="1"/>
      <c r="MYV324" s="1"/>
      <c r="MYW324" s="1"/>
      <c r="MYX324" s="1"/>
      <c r="MYY324" s="1"/>
      <c r="MYZ324" s="1"/>
      <c r="MZA324" s="1"/>
      <c r="MZB324" s="1"/>
      <c r="MZC324" s="1"/>
      <c r="MZD324" s="1"/>
      <c r="MZE324" s="1"/>
      <c r="MZF324" s="1"/>
      <c r="MZG324" s="1"/>
      <c r="MZH324" s="1"/>
      <c r="MZI324" s="1"/>
      <c r="MZJ324" s="1"/>
      <c r="MZK324" s="1"/>
      <c r="MZL324" s="1"/>
      <c r="MZM324" s="1"/>
      <c r="MZN324" s="1"/>
      <c r="MZO324" s="1"/>
      <c r="MZP324" s="1"/>
      <c r="MZQ324" s="1"/>
      <c r="MZR324" s="1"/>
      <c r="MZS324" s="1"/>
      <c r="MZT324" s="1"/>
      <c r="MZU324" s="1"/>
      <c r="MZV324" s="1"/>
      <c r="MZW324" s="1"/>
      <c r="MZX324" s="1"/>
      <c r="MZY324" s="1"/>
      <c r="MZZ324" s="1"/>
      <c r="NAA324" s="1"/>
      <c r="NAB324" s="1"/>
      <c r="NAC324" s="1"/>
      <c r="NAD324" s="1"/>
      <c r="NAE324" s="1"/>
      <c r="NAF324" s="1"/>
      <c r="NAG324" s="1"/>
      <c r="NAH324" s="1"/>
      <c r="NAI324" s="1"/>
      <c r="NAJ324" s="1"/>
      <c r="NAK324" s="1"/>
      <c r="NAL324" s="1"/>
      <c r="NAM324" s="1"/>
      <c r="NAN324" s="1"/>
      <c r="NAO324" s="1"/>
      <c r="NAP324" s="1"/>
      <c r="NAQ324" s="1"/>
      <c r="NAR324" s="1"/>
      <c r="NAS324" s="1"/>
      <c r="NAT324" s="1"/>
      <c r="NAU324" s="1"/>
      <c r="NAV324" s="1"/>
      <c r="NAW324" s="1"/>
      <c r="NAX324" s="1"/>
      <c r="NAY324" s="1"/>
      <c r="NAZ324" s="1"/>
      <c r="NBA324" s="1"/>
      <c r="NBB324" s="1"/>
      <c r="NBC324" s="1"/>
      <c r="NBD324" s="1"/>
      <c r="NBE324" s="1"/>
      <c r="NBF324" s="1"/>
      <c r="NBG324" s="1"/>
      <c r="NBH324" s="1"/>
      <c r="NBI324" s="1"/>
      <c r="NBJ324" s="1"/>
      <c r="NBK324" s="1"/>
      <c r="NBL324" s="1"/>
      <c r="NBM324" s="1"/>
      <c r="NBN324" s="1"/>
      <c r="NBO324" s="1"/>
      <c r="NBP324" s="1"/>
      <c r="NBQ324" s="1"/>
      <c r="NBR324" s="1"/>
      <c r="NBS324" s="1"/>
      <c r="NBT324" s="1"/>
      <c r="NBU324" s="1"/>
      <c r="NBV324" s="1"/>
      <c r="NBW324" s="1"/>
      <c r="NBX324" s="1"/>
      <c r="NBY324" s="1"/>
      <c r="NBZ324" s="1"/>
      <c r="NCA324" s="1"/>
      <c r="NCB324" s="1"/>
      <c r="NCC324" s="1"/>
      <c r="NCD324" s="1"/>
      <c r="NCE324" s="1"/>
      <c r="NCF324" s="1"/>
      <c r="NCG324" s="1"/>
      <c r="NCH324" s="1"/>
      <c r="NCI324" s="1"/>
      <c r="NCJ324" s="1"/>
      <c r="NCK324" s="1"/>
      <c r="NCL324" s="1"/>
      <c r="NCM324" s="1"/>
      <c r="NCN324" s="1"/>
      <c r="NCO324" s="1"/>
      <c r="NCP324" s="1"/>
      <c r="NCQ324" s="1"/>
      <c r="NCR324" s="1"/>
      <c r="NCS324" s="1"/>
      <c r="NCT324" s="1"/>
      <c r="NCU324" s="1"/>
      <c r="NCV324" s="1"/>
      <c r="NCW324" s="1"/>
      <c r="NCX324" s="1"/>
      <c r="NCY324" s="1"/>
      <c r="NCZ324" s="1"/>
      <c r="NDA324" s="1"/>
      <c r="NDB324" s="1"/>
      <c r="NDC324" s="1"/>
      <c r="NDD324" s="1"/>
      <c r="NDE324" s="1"/>
      <c r="NDF324" s="1"/>
      <c r="NDG324" s="1"/>
      <c r="NDH324" s="1"/>
      <c r="NDI324" s="1"/>
      <c r="NDJ324" s="1"/>
      <c r="NDK324" s="1"/>
      <c r="NDL324" s="1"/>
      <c r="NDM324" s="1"/>
      <c r="NDN324" s="1"/>
      <c r="NDO324" s="1"/>
      <c r="NDP324" s="1"/>
      <c r="NDQ324" s="1"/>
      <c r="NDR324" s="1"/>
      <c r="NDS324" s="1"/>
      <c r="NDT324" s="1"/>
      <c r="NDU324" s="1"/>
      <c r="NDV324" s="1"/>
      <c r="NDW324" s="1"/>
      <c r="NDX324" s="1"/>
      <c r="NDY324" s="1"/>
      <c r="NDZ324" s="1"/>
      <c r="NEA324" s="1"/>
      <c r="NEB324" s="1"/>
      <c r="NEC324" s="1"/>
      <c r="NED324" s="1"/>
      <c r="NEE324" s="1"/>
      <c r="NEF324" s="1"/>
      <c r="NEG324" s="1"/>
      <c r="NEH324" s="1"/>
      <c r="NEI324" s="1"/>
      <c r="NEJ324" s="1"/>
      <c r="NEK324" s="1"/>
      <c r="NEL324" s="1"/>
      <c r="NEM324" s="1"/>
      <c r="NEN324" s="1"/>
      <c r="NEO324" s="1"/>
      <c r="NEP324" s="1"/>
      <c r="NEQ324" s="1"/>
      <c r="NER324" s="1"/>
      <c r="NES324" s="1"/>
      <c r="NET324" s="1"/>
      <c r="NEU324" s="1"/>
      <c r="NEV324" s="1"/>
      <c r="NEW324" s="1"/>
      <c r="NEX324" s="1"/>
      <c r="NEY324" s="1"/>
      <c r="NEZ324" s="1"/>
      <c r="NFA324" s="1"/>
      <c r="NFB324" s="1"/>
      <c r="NFC324" s="1"/>
      <c r="NFD324" s="1"/>
      <c r="NFE324" s="1"/>
      <c r="NFF324" s="1"/>
      <c r="NFG324" s="1"/>
      <c r="NFH324" s="1"/>
      <c r="NFI324" s="1"/>
      <c r="NFJ324" s="1"/>
      <c r="NFK324" s="1"/>
      <c r="NFL324" s="1"/>
      <c r="NFM324" s="1"/>
      <c r="NFN324" s="1"/>
      <c r="NFO324" s="1"/>
      <c r="NFP324" s="1"/>
      <c r="NFQ324" s="1"/>
      <c r="NFR324" s="1"/>
      <c r="NFS324" s="1"/>
      <c r="NFT324" s="1"/>
      <c r="NFU324" s="1"/>
      <c r="NFV324" s="1"/>
      <c r="NFW324" s="1"/>
      <c r="NFX324" s="1"/>
      <c r="NFY324" s="1"/>
      <c r="NFZ324" s="1"/>
      <c r="NGA324" s="1"/>
      <c r="NGB324" s="1"/>
      <c r="NGC324" s="1"/>
      <c r="NGD324" s="1"/>
      <c r="NGE324" s="1"/>
      <c r="NGF324" s="1"/>
      <c r="NGG324" s="1"/>
      <c r="NGH324" s="1"/>
      <c r="NGI324" s="1"/>
      <c r="NGJ324" s="1"/>
      <c r="NGK324" s="1"/>
      <c r="NGL324" s="1"/>
      <c r="NGM324" s="1"/>
      <c r="NGN324" s="1"/>
      <c r="NGO324" s="1"/>
      <c r="NGP324" s="1"/>
      <c r="NGQ324" s="1"/>
      <c r="NGR324" s="1"/>
      <c r="NGS324" s="1"/>
      <c r="NGT324" s="1"/>
      <c r="NGU324" s="1"/>
      <c r="NGV324" s="1"/>
      <c r="NGW324" s="1"/>
      <c r="NGX324" s="1"/>
      <c r="NGY324" s="1"/>
      <c r="NGZ324" s="1"/>
      <c r="NHA324" s="1"/>
      <c r="NHB324" s="1"/>
      <c r="NHC324" s="1"/>
      <c r="NHD324" s="1"/>
      <c r="NHE324" s="1"/>
      <c r="NHF324" s="1"/>
      <c r="NHG324" s="1"/>
      <c r="NHH324" s="1"/>
      <c r="NHI324" s="1"/>
      <c r="NHJ324" s="1"/>
      <c r="NHK324" s="1"/>
      <c r="NHL324" s="1"/>
      <c r="NHM324" s="1"/>
      <c r="NHN324" s="1"/>
      <c r="NHO324" s="1"/>
      <c r="NHP324" s="1"/>
      <c r="NHQ324" s="1"/>
      <c r="NHR324" s="1"/>
      <c r="NHS324" s="1"/>
      <c r="NHT324" s="1"/>
      <c r="NHU324" s="1"/>
      <c r="NHV324" s="1"/>
      <c r="NHW324" s="1"/>
      <c r="NHX324" s="1"/>
      <c r="NHY324" s="1"/>
      <c r="NHZ324" s="1"/>
      <c r="NIA324" s="1"/>
      <c r="NIB324" s="1"/>
      <c r="NIC324" s="1"/>
      <c r="NID324" s="1"/>
      <c r="NIE324" s="1"/>
      <c r="NIF324" s="1"/>
      <c r="NIG324" s="1"/>
      <c r="NIH324" s="1"/>
      <c r="NII324" s="1"/>
      <c r="NIJ324" s="1"/>
      <c r="NIK324" s="1"/>
      <c r="NIL324" s="1"/>
      <c r="NIM324" s="1"/>
      <c r="NIN324" s="1"/>
      <c r="NIO324" s="1"/>
      <c r="NIP324" s="1"/>
      <c r="NIQ324" s="1"/>
      <c r="NIR324" s="1"/>
      <c r="NIS324" s="1"/>
      <c r="NIT324" s="1"/>
      <c r="NIU324" s="1"/>
      <c r="NIV324" s="1"/>
      <c r="NIW324" s="1"/>
      <c r="NIX324" s="1"/>
      <c r="NIY324" s="1"/>
      <c r="NIZ324" s="1"/>
      <c r="NJA324" s="1"/>
      <c r="NJB324" s="1"/>
      <c r="NJC324" s="1"/>
      <c r="NJD324" s="1"/>
      <c r="NJE324" s="1"/>
      <c r="NJF324" s="1"/>
      <c r="NJG324" s="1"/>
      <c r="NJH324" s="1"/>
      <c r="NJI324" s="1"/>
      <c r="NJJ324" s="1"/>
      <c r="NJK324" s="1"/>
      <c r="NJL324" s="1"/>
      <c r="NJM324" s="1"/>
      <c r="NJN324" s="1"/>
      <c r="NJO324" s="1"/>
      <c r="NJP324" s="1"/>
      <c r="NJQ324" s="1"/>
      <c r="NJR324" s="1"/>
      <c r="NJS324" s="1"/>
      <c r="NJT324" s="1"/>
      <c r="NJU324" s="1"/>
      <c r="NJV324" s="1"/>
      <c r="NJW324" s="1"/>
      <c r="NJX324" s="1"/>
      <c r="NJY324" s="1"/>
      <c r="NJZ324" s="1"/>
      <c r="NKA324" s="1"/>
      <c r="NKB324" s="1"/>
      <c r="NKC324" s="1"/>
      <c r="NKD324" s="1"/>
      <c r="NKE324" s="1"/>
      <c r="NKF324" s="1"/>
      <c r="NKG324" s="1"/>
      <c r="NKH324" s="1"/>
      <c r="NKI324" s="1"/>
      <c r="NKJ324" s="1"/>
      <c r="NKK324" s="1"/>
      <c r="NKL324" s="1"/>
      <c r="NKM324" s="1"/>
      <c r="NKN324" s="1"/>
      <c r="NKO324" s="1"/>
      <c r="NKP324" s="1"/>
      <c r="NKQ324" s="1"/>
      <c r="NKR324" s="1"/>
      <c r="NKS324" s="1"/>
      <c r="NKT324" s="1"/>
      <c r="NKU324" s="1"/>
      <c r="NKV324" s="1"/>
      <c r="NKW324" s="1"/>
      <c r="NKX324" s="1"/>
      <c r="NKY324" s="1"/>
      <c r="NKZ324" s="1"/>
      <c r="NLA324" s="1"/>
      <c r="NLB324" s="1"/>
      <c r="NLC324" s="1"/>
      <c r="NLD324" s="1"/>
      <c r="NLE324" s="1"/>
      <c r="NLF324" s="1"/>
      <c r="NLG324" s="1"/>
      <c r="NLH324" s="1"/>
      <c r="NLI324" s="1"/>
      <c r="NLJ324" s="1"/>
      <c r="NLK324" s="1"/>
      <c r="NLL324" s="1"/>
      <c r="NLM324" s="1"/>
      <c r="NLN324" s="1"/>
      <c r="NLO324" s="1"/>
      <c r="NLP324" s="1"/>
      <c r="NLQ324" s="1"/>
      <c r="NLR324" s="1"/>
      <c r="NLS324" s="1"/>
      <c r="NLT324" s="1"/>
      <c r="NLU324" s="1"/>
      <c r="NLV324" s="1"/>
      <c r="NLW324" s="1"/>
      <c r="NLX324" s="1"/>
      <c r="NLY324" s="1"/>
      <c r="NLZ324" s="1"/>
      <c r="NMA324" s="1"/>
      <c r="NMB324" s="1"/>
      <c r="NMC324" s="1"/>
      <c r="NMD324" s="1"/>
      <c r="NME324" s="1"/>
      <c r="NMF324" s="1"/>
      <c r="NMG324" s="1"/>
      <c r="NMH324" s="1"/>
      <c r="NMI324" s="1"/>
      <c r="NMJ324" s="1"/>
      <c r="NMK324" s="1"/>
      <c r="NML324" s="1"/>
      <c r="NMM324" s="1"/>
      <c r="NMN324" s="1"/>
      <c r="NMO324" s="1"/>
      <c r="NMP324" s="1"/>
      <c r="NMQ324" s="1"/>
      <c r="NMR324" s="1"/>
      <c r="NMS324" s="1"/>
      <c r="NMT324" s="1"/>
      <c r="NMU324" s="1"/>
      <c r="NMV324" s="1"/>
      <c r="NMW324" s="1"/>
      <c r="NMX324" s="1"/>
      <c r="NMY324" s="1"/>
      <c r="NMZ324" s="1"/>
      <c r="NNA324" s="1"/>
      <c r="NNB324" s="1"/>
      <c r="NNC324" s="1"/>
      <c r="NND324" s="1"/>
      <c r="NNE324" s="1"/>
      <c r="NNF324" s="1"/>
      <c r="NNG324" s="1"/>
      <c r="NNH324" s="1"/>
      <c r="NNI324" s="1"/>
      <c r="NNJ324" s="1"/>
      <c r="NNK324" s="1"/>
      <c r="NNL324" s="1"/>
      <c r="NNM324" s="1"/>
      <c r="NNN324" s="1"/>
      <c r="NNO324" s="1"/>
      <c r="NNP324" s="1"/>
      <c r="NNQ324" s="1"/>
      <c r="NNR324" s="1"/>
      <c r="NNS324" s="1"/>
      <c r="NNT324" s="1"/>
      <c r="NNU324" s="1"/>
      <c r="NNV324" s="1"/>
      <c r="NNW324" s="1"/>
      <c r="NNX324" s="1"/>
      <c r="NNY324" s="1"/>
      <c r="NNZ324" s="1"/>
      <c r="NOA324" s="1"/>
      <c r="NOB324" s="1"/>
      <c r="NOC324" s="1"/>
      <c r="NOD324" s="1"/>
      <c r="NOE324" s="1"/>
      <c r="NOF324" s="1"/>
      <c r="NOG324" s="1"/>
      <c r="NOH324" s="1"/>
      <c r="NOI324" s="1"/>
      <c r="NOJ324" s="1"/>
      <c r="NOK324" s="1"/>
      <c r="NOL324" s="1"/>
      <c r="NOM324" s="1"/>
      <c r="NON324" s="1"/>
      <c r="NOO324" s="1"/>
      <c r="NOP324" s="1"/>
      <c r="NOQ324" s="1"/>
      <c r="NOR324" s="1"/>
      <c r="NOS324" s="1"/>
      <c r="NOT324" s="1"/>
      <c r="NOU324" s="1"/>
      <c r="NOV324" s="1"/>
      <c r="NOW324" s="1"/>
      <c r="NOX324" s="1"/>
      <c r="NOY324" s="1"/>
      <c r="NOZ324" s="1"/>
      <c r="NPA324" s="1"/>
      <c r="NPB324" s="1"/>
      <c r="NPC324" s="1"/>
      <c r="NPD324" s="1"/>
      <c r="NPE324" s="1"/>
      <c r="NPF324" s="1"/>
      <c r="NPG324" s="1"/>
      <c r="NPH324" s="1"/>
      <c r="NPI324" s="1"/>
      <c r="NPJ324" s="1"/>
      <c r="NPK324" s="1"/>
      <c r="NPL324" s="1"/>
      <c r="NPM324" s="1"/>
      <c r="NPN324" s="1"/>
      <c r="NPO324" s="1"/>
      <c r="NPP324" s="1"/>
      <c r="NPQ324" s="1"/>
      <c r="NPR324" s="1"/>
      <c r="NPS324" s="1"/>
      <c r="NPT324" s="1"/>
      <c r="NPU324" s="1"/>
      <c r="NPV324" s="1"/>
      <c r="NPW324" s="1"/>
      <c r="NPX324" s="1"/>
      <c r="NPY324" s="1"/>
      <c r="NPZ324" s="1"/>
      <c r="NQA324" s="1"/>
      <c r="NQB324" s="1"/>
      <c r="NQC324" s="1"/>
      <c r="NQD324" s="1"/>
      <c r="NQE324" s="1"/>
      <c r="NQF324" s="1"/>
      <c r="NQG324" s="1"/>
      <c r="NQH324" s="1"/>
      <c r="NQI324" s="1"/>
      <c r="NQJ324" s="1"/>
      <c r="NQK324" s="1"/>
      <c r="NQL324" s="1"/>
      <c r="NQM324" s="1"/>
      <c r="NQN324" s="1"/>
      <c r="NQO324" s="1"/>
      <c r="NQP324" s="1"/>
      <c r="NQQ324" s="1"/>
      <c r="NQR324" s="1"/>
      <c r="NQS324" s="1"/>
      <c r="NQT324" s="1"/>
      <c r="NQU324" s="1"/>
      <c r="NQV324" s="1"/>
      <c r="NQW324" s="1"/>
      <c r="NQX324" s="1"/>
      <c r="NQY324" s="1"/>
      <c r="NQZ324" s="1"/>
      <c r="NRA324" s="1"/>
      <c r="NRB324" s="1"/>
      <c r="NRC324" s="1"/>
      <c r="NRD324" s="1"/>
      <c r="NRE324" s="1"/>
      <c r="NRF324" s="1"/>
      <c r="NRG324" s="1"/>
      <c r="NRH324" s="1"/>
      <c r="NRI324" s="1"/>
      <c r="NRJ324" s="1"/>
      <c r="NRK324" s="1"/>
      <c r="NRL324" s="1"/>
      <c r="NRM324" s="1"/>
      <c r="NRN324" s="1"/>
      <c r="NRO324" s="1"/>
      <c r="NRP324" s="1"/>
      <c r="NRQ324" s="1"/>
      <c r="NRR324" s="1"/>
      <c r="NRS324" s="1"/>
      <c r="NRT324" s="1"/>
      <c r="NRU324" s="1"/>
      <c r="NRV324" s="1"/>
      <c r="NRW324" s="1"/>
      <c r="NRX324" s="1"/>
      <c r="NRY324" s="1"/>
      <c r="NRZ324" s="1"/>
      <c r="NSA324" s="1"/>
      <c r="NSB324" s="1"/>
      <c r="NSC324" s="1"/>
      <c r="NSD324" s="1"/>
      <c r="NSE324" s="1"/>
      <c r="NSF324" s="1"/>
      <c r="NSG324" s="1"/>
      <c r="NSH324" s="1"/>
      <c r="NSI324" s="1"/>
      <c r="NSJ324" s="1"/>
      <c r="NSK324" s="1"/>
      <c r="NSL324" s="1"/>
      <c r="NSM324" s="1"/>
      <c r="NSN324" s="1"/>
      <c r="NSO324" s="1"/>
      <c r="NSP324" s="1"/>
      <c r="NSQ324" s="1"/>
      <c r="NSR324" s="1"/>
      <c r="NSS324" s="1"/>
      <c r="NST324" s="1"/>
      <c r="NSU324" s="1"/>
      <c r="NSV324" s="1"/>
      <c r="NSW324" s="1"/>
      <c r="NSX324" s="1"/>
      <c r="NSY324" s="1"/>
      <c r="NSZ324" s="1"/>
      <c r="NTA324" s="1"/>
      <c r="NTB324" s="1"/>
      <c r="NTC324" s="1"/>
      <c r="NTD324" s="1"/>
      <c r="NTE324" s="1"/>
      <c r="NTF324" s="1"/>
      <c r="NTG324" s="1"/>
      <c r="NTH324" s="1"/>
      <c r="NTI324" s="1"/>
      <c r="NTJ324" s="1"/>
      <c r="NTK324" s="1"/>
      <c r="NTL324" s="1"/>
      <c r="NTM324" s="1"/>
      <c r="NTN324" s="1"/>
      <c r="NTO324" s="1"/>
      <c r="NTP324" s="1"/>
      <c r="NTQ324" s="1"/>
      <c r="NTR324" s="1"/>
      <c r="NTS324" s="1"/>
      <c r="NTT324" s="1"/>
      <c r="NTU324" s="1"/>
      <c r="NTV324" s="1"/>
      <c r="NTW324" s="1"/>
      <c r="NTX324" s="1"/>
      <c r="NTY324" s="1"/>
      <c r="NTZ324" s="1"/>
      <c r="NUA324" s="1"/>
      <c r="NUB324" s="1"/>
      <c r="NUC324" s="1"/>
      <c r="NUD324" s="1"/>
      <c r="NUE324" s="1"/>
      <c r="NUF324" s="1"/>
      <c r="NUG324" s="1"/>
      <c r="NUH324" s="1"/>
      <c r="NUI324" s="1"/>
      <c r="NUJ324" s="1"/>
      <c r="NUK324" s="1"/>
      <c r="NUL324" s="1"/>
      <c r="NUM324" s="1"/>
      <c r="NUN324" s="1"/>
      <c r="NUO324" s="1"/>
      <c r="NUP324" s="1"/>
      <c r="NUQ324" s="1"/>
      <c r="NUR324" s="1"/>
      <c r="NUS324" s="1"/>
      <c r="NUT324" s="1"/>
      <c r="NUU324" s="1"/>
      <c r="NUV324" s="1"/>
      <c r="NUW324" s="1"/>
      <c r="NUX324" s="1"/>
      <c r="NUY324" s="1"/>
      <c r="NUZ324" s="1"/>
      <c r="NVA324" s="1"/>
      <c r="NVB324" s="1"/>
      <c r="NVC324" s="1"/>
      <c r="NVD324" s="1"/>
      <c r="NVE324" s="1"/>
      <c r="NVF324" s="1"/>
      <c r="NVG324" s="1"/>
      <c r="NVH324" s="1"/>
      <c r="NVI324" s="1"/>
      <c r="NVJ324" s="1"/>
      <c r="NVK324" s="1"/>
      <c r="NVL324" s="1"/>
      <c r="NVM324" s="1"/>
      <c r="NVN324" s="1"/>
      <c r="NVO324" s="1"/>
      <c r="NVP324" s="1"/>
      <c r="NVQ324" s="1"/>
      <c r="NVR324" s="1"/>
      <c r="NVS324" s="1"/>
      <c r="NVT324" s="1"/>
      <c r="NVU324" s="1"/>
      <c r="NVV324" s="1"/>
      <c r="NVW324" s="1"/>
      <c r="NVX324" s="1"/>
      <c r="NVY324" s="1"/>
      <c r="NVZ324" s="1"/>
      <c r="NWA324" s="1"/>
      <c r="NWB324" s="1"/>
      <c r="NWC324" s="1"/>
      <c r="NWD324" s="1"/>
      <c r="NWE324" s="1"/>
      <c r="NWF324" s="1"/>
      <c r="NWG324" s="1"/>
      <c r="NWH324" s="1"/>
      <c r="NWI324" s="1"/>
      <c r="NWJ324" s="1"/>
      <c r="NWK324" s="1"/>
      <c r="NWL324" s="1"/>
      <c r="NWM324" s="1"/>
      <c r="NWN324" s="1"/>
      <c r="NWO324" s="1"/>
      <c r="NWP324" s="1"/>
      <c r="NWQ324" s="1"/>
      <c r="NWR324" s="1"/>
      <c r="NWS324" s="1"/>
      <c r="NWT324" s="1"/>
      <c r="NWU324" s="1"/>
      <c r="NWV324" s="1"/>
      <c r="NWW324" s="1"/>
      <c r="NWX324" s="1"/>
      <c r="NWY324" s="1"/>
      <c r="NWZ324" s="1"/>
      <c r="NXA324" s="1"/>
      <c r="NXB324" s="1"/>
      <c r="NXC324" s="1"/>
      <c r="NXD324" s="1"/>
      <c r="NXE324" s="1"/>
      <c r="NXF324" s="1"/>
      <c r="NXG324" s="1"/>
      <c r="NXH324" s="1"/>
      <c r="NXI324" s="1"/>
      <c r="NXJ324" s="1"/>
      <c r="NXK324" s="1"/>
      <c r="NXL324" s="1"/>
      <c r="NXM324" s="1"/>
      <c r="NXN324" s="1"/>
      <c r="NXO324" s="1"/>
      <c r="NXP324" s="1"/>
      <c r="NXQ324" s="1"/>
      <c r="NXR324" s="1"/>
      <c r="NXS324" s="1"/>
      <c r="NXT324" s="1"/>
      <c r="NXU324" s="1"/>
      <c r="NXV324" s="1"/>
      <c r="NXW324" s="1"/>
      <c r="NXX324" s="1"/>
      <c r="NXY324" s="1"/>
      <c r="NXZ324" s="1"/>
      <c r="NYA324" s="1"/>
      <c r="NYB324" s="1"/>
      <c r="NYC324" s="1"/>
      <c r="NYD324" s="1"/>
      <c r="NYE324" s="1"/>
      <c r="NYF324" s="1"/>
      <c r="NYG324" s="1"/>
      <c r="NYH324" s="1"/>
      <c r="NYI324" s="1"/>
      <c r="NYJ324" s="1"/>
      <c r="NYK324" s="1"/>
      <c r="NYL324" s="1"/>
      <c r="NYM324" s="1"/>
      <c r="NYN324" s="1"/>
      <c r="NYO324" s="1"/>
      <c r="NYP324" s="1"/>
      <c r="NYQ324" s="1"/>
      <c r="NYR324" s="1"/>
      <c r="NYS324" s="1"/>
      <c r="NYT324" s="1"/>
      <c r="NYU324" s="1"/>
      <c r="NYV324" s="1"/>
      <c r="NYW324" s="1"/>
      <c r="NYX324" s="1"/>
      <c r="NYY324" s="1"/>
      <c r="NYZ324" s="1"/>
      <c r="NZA324" s="1"/>
      <c r="NZB324" s="1"/>
      <c r="NZC324" s="1"/>
      <c r="NZD324" s="1"/>
      <c r="NZE324" s="1"/>
      <c r="NZF324" s="1"/>
      <c r="NZG324" s="1"/>
      <c r="NZH324" s="1"/>
      <c r="NZI324" s="1"/>
      <c r="NZJ324" s="1"/>
      <c r="NZK324" s="1"/>
      <c r="NZL324" s="1"/>
      <c r="NZM324" s="1"/>
      <c r="NZN324" s="1"/>
      <c r="NZO324" s="1"/>
      <c r="NZP324" s="1"/>
      <c r="NZQ324" s="1"/>
      <c r="NZR324" s="1"/>
      <c r="NZS324" s="1"/>
      <c r="NZT324" s="1"/>
      <c r="NZU324" s="1"/>
      <c r="NZV324" s="1"/>
      <c r="NZW324" s="1"/>
      <c r="NZX324" s="1"/>
      <c r="NZY324" s="1"/>
      <c r="NZZ324" s="1"/>
      <c r="OAA324" s="1"/>
      <c r="OAB324" s="1"/>
      <c r="OAC324" s="1"/>
      <c r="OAD324" s="1"/>
      <c r="OAE324" s="1"/>
      <c r="OAF324" s="1"/>
      <c r="OAG324" s="1"/>
      <c r="OAH324" s="1"/>
      <c r="OAI324" s="1"/>
      <c r="OAJ324" s="1"/>
      <c r="OAK324" s="1"/>
      <c r="OAL324" s="1"/>
      <c r="OAM324" s="1"/>
      <c r="OAN324" s="1"/>
      <c r="OAO324" s="1"/>
      <c r="OAP324" s="1"/>
      <c r="OAQ324" s="1"/>
      <c r="OAR324" s="1"/>
      <c r="OAS324" s="1"/>
      <c r="OAT324" s="1"/>
      <c r="OAU324" s="1"/>
      <c r="OAV324" s="1"/>
      <c r="OAW324" s="1"/>
      <c r="OAX324" s="1"/>
      <c r="OAY324" s="1"/>
      <c r="OAZ324" s="1"/>
      <c r="OBA324" s="1"/>
      <c r="OBB324" s="1"/>
      <c r="OBC324" s="1"/>
      <c r="OBD324" s="1"/>
      <c r="OBE324" s="1"/>
      <c r="OBF324" s="1"/>
      <c r="OBG324" s="1"/>
      <c r="OBH324" s="1"/>
      <c r="OBI324" s="1"/>
      <c r="OBJ324" s="1"/>
      <c r="OBK324" s="1"/>
      <c r="OBL324" s="1"/>
      <c r="OBM324" s="1"/>
      <c r="OBN324" s="1"/>
      <c r="OBO324" s="1"/>
      <c r="OBP324" s="1"/>
      <c r="OBQ324" s="1"/>
      <c r="OBR324" s="1"/>
      <c r="OBS324" s="1"/>
      <c r="OBT324" s="1"/>
      <c r="OBU324" s="1"/>
      <c r="OBV324" s="1"/>
      <c r="OBW324" s="1"/>
      <c r="OBX324" s="1"/>
      <c r="OBY324" s="1"/>
      <c r="OBZ324" s="1"/>
      <c r="OCA324" s="1"/>
      <c r="OCB324" s="1"/>
      <c r="OCC324" s="1"/>
      <c r="OCD324" s="1"/>
      <c r="OCE324" s="1"/>
      <c r="OCF324" s="1"/>
      <c r="OCG324" s="1"/>
      <c r="OCH324" s="1"/>
      <c r="OCI324" s="1"/>
      <c r="OCJ324" s="1"/>
      <c r="OCK324" s="1"/>
      <c r="OCL324" s="1"/>
      <c r="OCM324" s="1"/>
      <c r="OCN324" s="1"/>
      <c r="OCO324" s="1"/>
      <c r="OCP324" s="1"/>
      <c r="OCQ324" s="1"/>
      <c r="OCR324" s="1"/>
      <c r="OCS324" s="1"/>
      <c r="OCT324" s="1"/>
      <c r="OCU324" s="1"/>
      <c r="OCV324" s="1"/>
      <c r="OCW324" s="1"/>
      <c r="OCX324" s="1"/>
      <c r="OCY324" s="1"/>
      <c r="OCZ324" s="1"/>
      <c r="ODA324" s="1"/>
      <c r="ODB324" s="1"/>
      <c r="ODC324" s="1"/>
      <c r="ODD324" s="1"/>
      <c r="ODE324" s="1"/>
      <c r="ODF324" s="1"/>
      <c r="ODG324" s="1"/>
      <c r="ODH324" s="1"/>
      <c r="ODI324" s="1"/>
      <c r="ODJ324" s="1"/>
      <c r="ODK324" s="1"/>
      <c r="ODL324" s="1"/>
      <c r="ODM324" s="1"/>
      <c r="ODN324" s="1"/>
      <c r="ODO324" s="1"/>
      <c r="ODP324" s="1"/>
      <c r="ODQ324" s="1"/>
      <c r="ODR324" s="1"/>
      <c r="ODS324" s="1"/>
      <c r="ODT324" s="1"/>
      <c r="ODU324" s="1"/>
      <c r="ODV324" s="1"/>
      <c r="ODW324" s="1"/>
      <c r="ODX324" s="1"/>
      <c r="ODY324" s="1"/>
      <c r="ODZ324" s="1"/>
      <c r="OEA324" s="1"/>
      <c r="OEB324" s="1"/>
      <c r="OEC324" s="1"/>
      <c r="OED324" s="1"/>
      <c r="OEE324" s="1"/>
      <c r="OEF324" s="1"/>
      <c r="OEG324" s="1"/>
      <c r="OEH324" s="1"/>
      <c r="OEI324" s="1"/>
      <c r="OEJ324" s="1"/>
      <c r="OEK324" s="1"/>
      <c r="OEL324" s="1"/>
      <c r="OEM324" s="1"/>
      <c r="OEN324" s="1"/>
      <c r="OEO324" s="1"/>
      <c r="OEP324" s="1"/>
      <c r="OEQ324" s="1"/>
      <c r="OER324" s="1"/>
      <c r="OES324" s="1"/>
      <c r="OET324" s="1"/>
      <c r="OEU324" s="1"/>
      <c r="OEV324" s="1"/>
      <c r="OEW324" s="1"/>
      <c r="OEX324" s="1"/>
      <c r="OEY324" s="1"/>
      <c r="OEZ324" s="1"/>
      <c r="OFA324" s="1"/>
      <c r="OFB324" s="1"/>
      <c r="OFC324" s="1"/>
      <c r="OFD324" s="1"/>
      <c r="OFE324" s="1"/>
      <c r="OFF324" s="1"/>
      <c r="OFG324" s="1"/>
      <c r="OFH324" s="1"/>
      <c r="OFI324" s="1"/>
      <c r="OFJ324" s="1"/>
      <c r="OFK324" s="1"/>
      <c r="OFL324" s="1"/>
      <c r="OFM324" s="1"/>
      <c r="OFN324" s="1"/>
      <c r="OFO324" s="1"/>
      <c r="OFP324" s="1"/>
      <c r="OFQ324" s="1"/>
      <c r="OFR324" s="1"/>
      <c r="OFS324" s="1"/>
      <c r="OFT324" s="1"/>
      <c r="OFU324" s="1"/>
      <c r="OFV324" s="1"/>
      <c r="OFW324" s="1"/>
      <c r="OFX324" s="1"/>
      <c r="OFY324" s="1"/>
      <c r="OFZ324" s="1"/>
      <c r="OGA324" s="1"/>
      <c r="OGB324" s="1"/>
      <c r="OGC324" s="1"/>
      <c r="OGD324" s="1"/>
      <c r="OGE324" s="1"/>
      <c r="OGF324" s="1"/>
      <c r="OGG324" s="1"/>
      <c r="OGH324" s="1"/>
      <c r="OGI324" s="1"/>
      <c r="OGJ324" s="1"/>
      <c r="OGK324" s="1"/>
      <c r="OGL324" s="1"/>
      <c r="OGM324" s="1"/>
      <c r="OGN324" s="1"/>
      <c r="OGO324" s="1"/>
      <c r="OGP324" s="1"/>
      <c r="OGQ324" s="1"/>
      <c r="OGR324" s="1"/>
      <c r="OGS324" s="1"/>
      <c r="OGT324" s="1"/>
      <c r="OGU324" s="1"/>
      <c r="OGV324" s="1"/>
      <c r="OGW324" s="1"/>
      <c r="OGX324" s="1"/>
      <c r="OGY324" s="1"/>
      <c r="OGZ324" s="1"/>
      <c r="OHA324" s="1"/>
      <c r="OHB324" s="1"/>
      <c r="OHC324" s="1"/>
      <c r="OHD324" s="1"/>
      <c r="OHE324" s="1"/>
      <c r="OHF324" s="1"/>
      <c r="OHG324" s="1"/>
      <c r="OHH324" s="1"/>
      <c r="OHI324" s="1"/>
      <c r="OHJ324" s="1"/>
      <c r="OHK324" s="1"/>
      <c r="OHL324" s="1"/>
      <c r="OHM324" s="1"/>
      <c r="OHN324" s="1"/>
      <c r="OHO324" s="1"/>
      <c r="OHP324" s="1"/>
      <c r="OHQ324" s="1"/>
      <c r="OHR324" s="1"/>
      <c r="OHS324" s="1"/>
      <c r="OHT324" s="1"/>
      <c r="OHU324" s="1"/>
      <c r="OHV324" s="1"/>
      <c r="OHW324" s="1"/>
      <c r="OHX324" s="1"/>
      <c r="OHY324" s="1"/>
      <c r="OHZ324" s="1"/>
      <c r="OIA324" s="1"/>
      <c r="OIB324" s="1"/>
      <c r="OIC324" s="1"/>
      <c r="OID324" s="1"/>
      <c r="OIE324" s="1"/>
      <c r="OIF324" s="1"/>
      <c r="OIG324" s="1"/>
      <c r="OIH324" s="1"/>
      <c r="OII324" s="1"/>
      <c r="OIJ324" s="1"/>
      <c r="OIK324" s="1"/>
      <c r="OIL324" s="1"/>
      <c r="OIM324" s="1"/>
      <c r="OIN324" s="1"/>
      <c r="OIO324" s="1"/>
      <c r="OIP324" s="1"/>
      <c r="OIQ324" s="1"/>
      <c r="OIR324" s="1"/>
      <c r="OIS324" s="1"/>
      <c r="OIT324" s="1"/>
      <c r="OIU324" s="1"/>
      <c r="OIV324" s="1"/>
      <c r="OIW324" s="1"/>
      <c r="OIX324" s="1"/>
      <c r="OIY324" s="1"/>
      <c r="OIZ324" s="1"/>
      <c r="OJA324" s="1"/>
      <c r="OJB324" s="1"/>
      <c r="OJC324" s="1"/>
      <c r="OJD324" s="1"/>
      <c r="OJE324" s="1"/>
      <c r="OJF324" s="1"/>
      <c r="OJG324" s="1"/>
      <c r="OJH324" s="1"/>
      <c r="OJI324" s="1"/>
      <c r="OJJ324" s="1"/>
      <c r="OJK324" s="1"/>
      <c r="OJL324" s="1"/>
      <c r="OJM324" s="1"/>
      <c r="OJN324" s="1"/>
      <c r="OJO324" s="1"/>
      <c r="OJP324" s="1"/>
      <c r="OJQ324" s="1"/>
      <c r="OJR324" s="1"/>
      <c r="OJS324" s="1"/>
      <c r="OJT324" s="1"/>
      <c r="OJU324" s="1"/>
      <c r="OJV324" s="1"/>
      <c r="OJW324" s="1"/>
      <c r="OJX324" s="1"/>
      <c r="OJY324" s="1"/>
      <c r="OJZ324" s="1"/>
      <c r="OKA324" s="1"/>
      <c r="OKB324" s="1"/>
      <c r="OKC324" s="1"/>
      <c r="OKD324" s="1"/>
      <c r="OKE324" s="1"/>
      <c r="OKF324" s="1"/>
      <c r="OKG324" s="1"/>
      <c r="OKH324" s="1"/>
      <c r="OKI324" s="1"/>
      <c r="OKJ324" s="1"/>
      <c r="OKK324" s="1"/>
      <c r="OKL324" s="1"/>
      <c r="OKM324" s="1"/>
      <c r="OKN324" s="1"/>
      <c r="OKO324" s="1"/>
      <c r="OKP324" s="1"/>
      <c r="OKQ324" s="1"/>
      <c r="OKR324" s="1"/>
      <c r="OKS324" s="1"/>
      <c r="OKT324" s="1"/>
      <c r="OKU324" s="1"/>
      <c r="OKV324" s="1"/>
      <c r="OKW324" s="1"/>
      <c r="OKX324" s="1"/>
      <c r="OKY324" s="1"/>
      <c r="OKZ324" s="1"/>
      <c r="OLA324" s="1"/>
      <c r="OLB324" s="1"/>
      <c r="OLC324" s="1"/>
      <c r="OLD324" s="1"/>
      <c r="OLE324" s="1"/>
      <c r="OLF324" s="1"/>
      <c r="OLG324" s="1"/>
      <c r="OLH324" s="1"/>
      <c r="OLI324" s="1"/>
      <c r="OLJ324" s="1"/>
      <c r="OLK324" s="1"/>
      <c r="OLL324" s="1"/>
      <c r="OLM324" s="1"/>
      <c r="OLN324" s="1"/>
      <c r="OLO324" s="1"/>
      <c r="OLP324" s="1"/>
      <c r="OLQ324" s="1"/>
      <c r="OLR324" s="1"/>
      <c r="OLS324" s="1"/>
      <c r="OLT324" s="1"/>
      <c r="OLU324" s="1"/>
      <c r="OLV324" s="1"/>
      <c r="OLW324" s="1"/>
      <c r="OLX324" s="1"/>
      <c r="OLY324" s="1"/>
      <c r="OLZ324" s="1"/>
      <c r="OMA324" s="1"/>
      <c r="OMB324" s="1"/>
      <c r="OMC324" s="1"/>
      <c r="OMD324" s="1"/>
      <c r="OME324" s="1"/>
      <c r="OMF324" s="1"/>
      <c r="OMG324" s="1"/>
      <c r="OMH324" s="1"/>
      <c r="OMI324" s="1"/>
      <c r="OMJ324" s="1"/>
      <c r="OMK324" s="1"/>
      <c r="OML324" s="1"/>
      <c r="OMM324" s="1"/>
      <c r="OMN324" s="1"/>
      <c r="OMO324" s="1"/>
      <c r="OMP324" s="1"/>
      <c r="OMQ324" s="1"/>
      <c r="OMR324" s="1"/>
      <c r="OMS324" s="1"/>
      <c r="OMT324" s="1"/>
      <c r="OMU324" s="1"/>
      <c r="OMV324" s="1"/>
      <c r="OMW324" s="1"/>
      <c r="OMX324" s="1"/>
      <c r="OMY324" s="1"/>
      <c r="OMZ324" s="1"/>
      <c r="ONA324" s="1"/>
      <c r="ONB324" s="1"/>
      <c r="ONC324" s="1"/>
      <c r="OND324" s="1"/>
      <c r="ONE324" s="1"/>
      <c r="ONF324" s="1"/>
      <c r="ONG324" s="1"/>
      <c r="ONH324" s="1"/>
      <c r="ONI324" s="1"/>
      <c r="ONJ324" s="1"/>
      <c r="ONK324" s="1"/>
      <c r="ONL324" s="1"/>
      <c r="ONM324" s="1"/>
      <c r="ONN324" s="1"/>
      <c r="ONO324" s="1"/>
      <c r="ONP324" s="1"/>
      <c r="ONQ324" s="1"/>
      <c r="ONR324" s="1"/>
      <c r="ONS324" s="1"/>
      <c r="ONT324" s="1"/>
      <c r="ONU324" s="1"/>
      <c r="ONV324" s="1"/>
      <c r="ONW324" s="1"/>
      <c r="ONX324" s="1"/>
      <c r="ONY324" s="1"/>
      <c r="ONZ324" s="1"/>
      <c r="OOA324" s="1"/>
      <c r="OOB324" s="1"/>
      <c r="OOC324" s="1"/>
      <c r="OOD324" s="1"/>
      <c r="OOE324" s="1"/>
      <c r="OOF324" s="1"/>
      <c r="OOG324" s="1"/>
      <c r="OOH324" s="1"/>
      <c r="OOI324" s="1"/>
      <c r="OOJ324" s="1"/>
      <c r="OOK324" s="1"/>
      <c r="OOL324" s="1"/>
      <c r="OOM324" s="1"/>
      <c r="OON324" s="1"/>
      <c r="OOO324" s="1"/>
      <c r="OOP324" s="1"/>
      <c r="OOQ324" s="1"/>
      <c r="OOR324" s="1"/>
      <c r="OOS324" s="1"/>
      <c r="OOT324" s="1"/>
      <c r="OOU324" s="1"/>
      <c r="OOV324" s="1"/>
      <c r="OOW324" s="1"/>
      <c r="OOX324" s="1"/>
      <c r="OOY324" s="1"/>
      <c r="OOZ324" s="1"/>
      <c r="OPA324" s="1"/>
      <c r="OPB324" s="1"/>
      <c r="OPC324" s="1"/>
      <c r="OPD324" s="1"/>
      <c r="OPE324" s="1"/>
      <c r="OPF324" s="1"/>
      <c r="OPG324" s="1"/>
      <c r="OPH324" s="1"/>
      <c r="OPI324" s="1"/>
      <c r="OPJ324" s="1"/>
      <c r="OPK324" s="1"/>
      <c r="OPL324" s="1"/>
      <c r="OPM324" s="1"/>
      <c r="OPN324" s="1"/>
      <c r="OPO324" s="1"/>
      <c r="OPP324" s="1"/>
      <c r="OPQ324" s="1"/>
      <c r="OPR324" s="1"/>
      <c r="OPS324" s="1"/>
      <c r="OPT324" s="1"/>
      <c r="OPU324" s="1"/>
      <c r="OPV324" s="1"/>
      <c r="OPW324" s="1"/>
      <c r="OPX324" s="1"/>
      <c r="OPY324" s="1"/>
      <c r="OPZ324" s="1"/>
      <c r="OQA324" s="1"/>
      <c r="OQB324" s="1"/>
      <c r="OQC324" s="1"/>
      <c r="OQD324" s="1"/>
      <c r="OQE324" s="1"/>
      <c r="OQF324" s="1"/>
      <c r="OQG324" s="1"/>
      <c r="OQH324" s="1"/>
      <c r="OQI324" s="1"/>
      <c r="OQJ324" s="1"/>
      <c r="OQK324" s="1"/>
      <c r="OQL324" s="1"/>
      <c r="OQM324" s="1"/>
      <c r="OQN324" s="1"/>
      <c r="OQO324" s="1"/>
      <c r="OQP324" s="1"/>
      <c r="OQQ324" s="1"/>
      <c r="OQR324" s="1"/>
      <c r="OQS324" s="1"/>
      <c r="OQT324" s="1"/>
      <c r="OQU324" s="1"/>
      <c r="OQV324" s="1"/>
      <c r="OQW324" s="1"/>
      <c r="OQX324" s="1"/>
      <c r="OQY324" s="1"/>
      <c r="OQZ324" s="1"/>
      <c r="ORA324" s="1"/>
      <c r="ORB324" s="1"/>
      <c r="ORC324" s="1"/>
      <c r="ORD324" s="1"/>
      <c r="ORE324" s="1"/>
      <c r="ORF324" s="1"/>
      <c r="ORG324" s="1"/>
      <c r="ORH324" s="1"/>
      <c r="ORI324" s="1"/>
      <c r="ORJ324" s="1"/>
      <c r="ORK324" s="1"/>
      <c r="ORL324" s="1"/>
      <c r="ORM324" s="1"/>
      <c r="ORN324" s="1"/>
      <c r="ORO324" s="1"/>
      <c r="ORP324" s="1"/>
      <c r="ORQ324" s="1"/>
      <c r="ORR324" s="1"/>
      <c r="ORS324" s="1"/>
      <c r="ORT324" s="1"/>
      <c r="ORU324" s="1"/>
      <c r="ORV324" s="1"/>
      <c r="ORW324" s="1"/>
      <c r="ORX324" s="1"/>
      <c r="ORY324" s="1"/>
      <c r="ORZ324" s="1"/>
      <c r="OSA324" s="1"/>
      <c r="OSB324" s="1"/>
      <c r="OSC324" s="1"/>
      <c r="OSD324" s="1"/>
      <c r="OSE324" s="1"/>
      <c r="OSF324" s="1"/>
      <c r="OSG324" s="1"/>
      <c r="OSH324" s="1"/>
      <c r="OSI324" s="1"/>
      <c r="OSJ324" s="1"/>
      <c r="OSK324" s="1"/>
      <c r="OSL324" s="1"/>
      <c r="OSM324" s="1"/>
      <c r="OSN324" s="1"/>
      <c r="OSO324" s="1"/>
      <c r="OSP324" s="1"/>
      <c r="OSQ324" s="1"/>
      <c r="OSR324" s="1"/>
      <c r="OSS324" s="1"/>
      <c r="OST324" s="1"/>
      <c r="OSU324" s="1"/>
      <c r="OSV324" s="1"/>
      <c r="OSW324" s="1"/>
      <c r="OSX324" s="1"/>
      <c r="OSY324" s="1"/>
      <c r="OSZ324" s="1"/>
      <c r="OTA324" s="1"/>
      <c r="OTB324" s="1"/>
      <c r="OTC324" s="1"/>
      <c r="OTD324" s="1"/>
      <c r="OTE324" s="1"/>
      <c r="OTF324" s="1"/>
      <c r="OTG324" s="1"/>
      <c r="OTH324" s="1"/>
      <c r="OTI324" s="1"/>
      <c r="OTJ324" s="1"/>
      <c r="OTK324" s="1"/>
      <c r="OTL324" s="1"/>
      <c r="OTM324" s="1"/>
      <c r="OTN324" s="1"/>
      <c r="OTO324" s="1"/>
      <c r="OTP324" s="1"/>
      <c r="OTQ324" s="1"/>
      <c r="OTR324" s="1"/>
      <c r="OTS324" s="1"/>
      <c r="OTT324" s="1"/>
      <c r="OTU324" s="1"/>
      <c r="OTV324" s="1"/>
      <c r="OTW324" s="1"/>
      <c r="OTX324" s="1"/>
      <c r="OTY324" s="1"/>
      <c r="OTZ324" s="1"/>
      <c r="OUA324" s="1"/>
      <c r="OUB324" s="1"/>
      <c r="OUC324" s="1"/>
      <c r="OUD324" s="1"/>
      <c r="OUE324" s="1"/>
      <c r="OUF324" s="1"/>
      <c r="OUG324" s="1"/>
      <c r="OUH324" s="1"/>
      <c r="OUI324" s="1"/>
      <c r="OUJ324" s="1"/>
      <c r="OUK324" s="1"/>
      <c r="OUL324" s="1"/>
      <c r="OUM324" s="1"/>
      <c r="OUN324" s="1"/>
      <c r="OUO324" s="1"/>
      <c r="OUP324" s="1"/>
      <c r="OUQ324" s="1"/>
      <c r="OUR324" s="1"/>
      <c r="OUS324" s="1"/>
      <c r="OUT324" s="1"/>
      <c r="OUU324" s="1"/>
      <c r="OUV324" s="1"/>
      <c r="OUW324" s="1"/>
      <c r="OUX324" s="1"/>
      <c r="OUY324" s="1"/>
      <c r="OUZ324" s="1"/>
      <c r="OVA324" s="1"/>
      <c r="OVB324" s="1"/>
      <c r="OVC324" s="1"/>
      <c r="OVD324" s="1"/>
      <c r="OVE324" s="1"/>
      <c r="OVF324" s="1"/>
      <c r="OVG324" s="1"/>
      <c r="OVH324" s="1"/>
      <c r="OVI324" s="1"/>
      <c r="OVJ324" s="1"/>
      <c r="OVK324" s="1"/>
      <c r="OVL324" s="1"/>
      <c r="OVM324" s="1"/>
      <c r="OVN324" s="1"/>
      <c r="OVO324" s="1"/>
      <c r="OVP324" s="1"/>
      <c r="OVQ324" s="1"/>
      <c r="OVR324" s="1"/>
      <c r="OVS324" s="1"/>
      <c r="OVT324" s="1"/>
      <c r="OVU324" s="1"/>
      <c r="OVV324" s="1"/>
      <c r="OVW324" s="1"/>
      <c r="OVX324" s="1"/>
      <c r="OVY324" s="1"/>
      <c r="OVZ324" s="1"/>
      <c r="OWA324" s="1"/>
      <c r="OWB324" s="1"/>
      <c r="OWC324" s="1"/>
      <c r="OWD324" s="1"/>
      <c r="OWE324" s="1"/>
      <c r="OWF324" s="1"/>
      <c r="OWG324" s="1"/>
      <c r="OWH324" s="1"/>
      <c r="OWI324" s="1"/>
      <c r="OWJ324" s="1"/>
      <c r="OWK324" s="1"/>
      <c r="OWL324" s="1"/>
      <c r="OWM324" s="1"/>
      <c r="OWN324" s="1"/>
      <c r="OWO324" s="1"/>
      <c r="OWP324" s="1"/>
      <c r="OWQ324" s="1"/>
      <c r="OWR324" s="1"/>
      <c r="OWS324" s="1"/>
      <c r="OWT324" s="1"/>
      <c r="OWU324" s="1"/>
      <c r="OWV324" s="1"/>
      <c r="OWW324" s="1"/>
      <c r="OWX324" s="1"/>
      <c r="OWY324" s="1"/>
      <c r="OWZ324" s="1"/>
      <c r="OXA324" s="1"/>
      <c r="OXB324" s="1"/>
      <c r="OXC324" s="1"/>
      <c r="OXD324" s="1"/>
      <c r="OXE324" s="1"/>
      <c r="OXF324" s="1"/>
      <c r="OXG324" s="1"/>
      <c r="OXH324" s="1"/>
      <c r="OXI324" s="1"/>
      <c r="OXJ324" s="1"/>
      <c r="OXK324" s="1"/>
      <c r="OXL324" s="1"/>
      <c r="OXM324" s="1"/>
      <c r="OXN324" s="1"/>
      <c r="OXO324" s="1"/>
      <c r="OXP324" s="1"/>
      <c r="OXQ324" s="1"/>
      <c r="OXR324" s="1"/>
      <c r="OXS324" s="1"/>
      <c r="OXT324" s="1"/>
      <c r="OXU324" s="1"/>
      <c r="OXV324" s="1"/>
      <c r="OXW324" s="1"/>
      <c r="OXX324" s="1"/>
      <c r="OXY324" s="1"/>
      <c r="OXZ324" s="1"/>
      <c r="OYA324" s="1"/>
      <c r="OYB324" s="1"/>
      <c r="OYC324" s="1"/>
      <c r="OYD324" s="1"/>
      <c r="OYE324" s="1"/>
      <c r="OYF324" s="1"/>
      <c r="OYG324" s="1"/>
      <c r="OYH324" s="1"/>
      <c r="OYI324" s="1"/>
      <c r="OYJ324" s="1"/>
      <c r="OYK324" s="1"/>
      <c r="OYL324" s="1"/>
      <c r="OYM324" s="1"/>
      <c r="OYN324" s="1"/>
      <c r="OYO324" s="1"/>
      <c r="OYP324" s="1"/>
      <c r="OYQ324" s="1"/>
      <c r="OYR324" s="1"/>
      <c r="OYS324" s="1"/>
      <c r="OYT324" s="1"/>
      <c r="OYU324" s="1"/>
      <c r="OYV324" s="1"/>
      <c r="OYW324" s="1"/>
      <c r="OYX324" s="1"/>
      <c r="OYY324" s="1"/>
      <c r="OYZ324" s="1"/>
      <c r="OZA324" s="1"/>
      <c r="OZB324" s="1"/>
      <c r="OZC324" s="1"/>
      <c r="OZD324" s="1"/>
      <c r="OZE324" s="1"/>
      <c r="OZF324" s="1"/>
      <c r="OZG324" s="1"/>
      <c r="OZH324" s="1"/>
      <c r="OZI324" s="1"/>
      <c r="OZJ324" s="1"/>
      <c r="OZK324" s="1"/>
      <c r="OZL324" s="1"/>
      <c r="OZM324" s="1"/>
      <c r="OZN324" s="1"/>
      <c r="OZO324" s="1"/>
      <c r="OZP324" s="1"/>
      <c r="OZQ324" s="1"/>
      <c r="OZR324" s="1"/>
      <c r="OZS324" s="1"/>
      <c r="OZT324" s="1"/>
      <c r="OZU324" s="1"/>
      <c r="OZV324" s="1"/>
      <c r="OZW324" s="1"/>
      <c r="OZX324" s="1"/>
      <c r="OZY324" s="1"/>
      <c r="OZZ324" s="1"/>
      <c r="PAA324" s="1"/>
      <c r="PAB324" s="1"/>
      <c r="PAC324" s="1"/>
      <c r="PAD324" s="1"/>
      <c r="PAE324" s="1"/>
      <c r="PAF324" s="1"/>
      <c r="PAG324" s="1"/>
      <c r="PAH324" s="1"/>
      <c r="PAI324" s="1"/>
      <c r="PAJ324" s="1"/>
      <c r="PAK324" s="1"/>
      <c r="PAL324" s="1"/>
      <c r="PAM324" s="1"/>
      <c r="PAN324" s="1"/>
      <c r="PAO324" s="1"/>
      <c r="PAP324" s="1"/>
      <c r="PAQ324" s="1"/>
      <c r="PAR324" s="1"/>
      <c r="PAS324" s="1"/>
      <c r="PAT324" s="1"/>
      <c r="PAU324" s="1"/>
      <c r="PAV324" s="1"/>
      <c r="PAW324" s="1"/>
      <c r="PAX324" s="1"/>
      <c r="PAY324" s="1"/>
      <c r="PAZ324" s="1"/>
      <c r="PBA324" s="1"/>
      <c r="PBB324" s="1"/>
      <c r="PBC324" s="1"/>
      <c r="PBD324" s="1"/>
      <c r="PBE324" s="1"/>
      <c r="PBF324" s="1"/>
      <c r="PBG324" s="1"/>
      <c r="PBH324" s="1"/>
      <c r="PBI324" s="1"/>
      <c r="PBJ324" s="1"/>
      <c r="PBK324" s="1"/>
      <c r="PBL324" s="1"/>
      <c r="PBM324" s="1"/>
      <c r="PBN324" s="1"/>
      <c r="PBO324" s="1"/>
      <c r="PBP324" s="1"/>
      <c r="PBQ324" s="1"/>
      <c r="PBR324" s="1"/>
      <c r="PBS324" s="1"/>
      <c r="PBT324" s="1"/>
      <c r="PBU324" s="1"/>
      <c r="PBV324" s="1"/>
      <c r="PBW324" s="1"/>
      <c r="PBX324" s="1"/>
      <c r="PBY324" s="1"/>
      <c r="PBZ324" s="1"/>
      <c r="PCA324" s="1"/>
      <c r="PCB324" s="1"/>
      <c r="PCC324" s="1"/>
      <c r="PCD324" s="1"/>
      <c r="PCE324" s="1"/>
      <c r="PCF324" s="1"/>
      <c r="PCG324" s="1"/>
      <c r="PCH324" s="1"/>
      <c r="PCI324" s="1"/>
      <c r="PCJ324" s="1"/>
      <c r="PCK324" s="1"/>
      <c r="PCL324" s="1"/>
      <c r="PCM324" s="1"/>
      <c r="PCN324" s="1"/>
      <c r="PCO324" s="1"/>
      <c r="PCP324" s="1"/>
      <c r="PCQ324" s="1"/>
      <c r="PCR324" s="1"/>
      <c r="PCS324" s="1"/>
      <c r="PCT324" s="1"/>
      <c r="PCU324" s="1"/>
      <c r="PCV324" s="1"/>
      <c r="PCW324" s="1"/>
      <c r="PCX324" s="1"/>
      <c r="PCY324" s="1"/>
      <c r="PCZ324" s="1"/>
      <c r="PDA324" s="1"/>
      <c r="PDB324" s="1"/>
      <c r="PDC324" s="1"/>
      <c r="PDD324" s="1"/>
      <c r="PDE324" s="1"/>
      <c r="PDF324" s="1"/>
      <c r="PDG324" s="1"/>
      <c r="PDH324" s="1"/>
      <c r="PDI324" s="1"/>
      <c r="PDJ324" s="1"/>
      <c r="PDK324" s="1"/>
      <c r="PDL324" s="1"/>
      <c r="PDM324" s="1"/>
      <c r="PDN324" s="1"/>
      <c r="PDO324" s="1"/>
      <c r="PDP324" s="1"/>
      <c r="PDQ324" s="1"/>
      <c r="PDR324" s="1"/>
      <c r="PDS324" s="1"/>
      <c r="PDT324" s="1"/>
      <c r="PDU324" s="1"/>
      <c r="PDV324" s="1"/>
      <c r="PDW324" s="1"/>
      <c r="PDX324" s="1"/>
      <c r="PDY324" s="1"/>
      <c r="PDZ324" s="1"/>
      <c r="PEA324" s="1"/>
      <c r="PEB324" s="1"/>
      <c r="PEC324" s="1"/>
      <c r="PED324" s="1"/>
      <c r="PEE324" s="1"/>
      <c r="PEF324" s="1"/>
      <c r="PEG324" s="1"/>
      <c r="PEH324" s="1"/>
      <c r="PEI324" s="1"/>
      <c r="PEJ324" s="1"/>
      <c r="PEK324" s="1"/>
      <c r="PEL324" s="1"/>
      <c r="PEM324" s="1"/>
      <c r="PEN324" s="1"/>
      <c r="PEO324" s="1"/>
      <c r="PEP324" s="1"/>
      <c r="PEQ324" s="1"/>
      <c r="PER324" s="1"/>
      <c r="PES324" s="1"/>
      <c r="PET324" s="1"/>
      <c r="PEU324" s="1"/>
      <c r="PEV324" s="1"/>
      <c r="PEW324" s="1"/>
      <c r="PEX324" s="1"/>
      <c r="PEY324" s="1"/>
      <c r="PEZ324" s="1"/>
      <c r="PFA324" s="1"/>
      <c r="PFB324" s="1"/>
      <c r="PFC324" s="1"/>
      <c r="PFD324" s="1"/>
      <c r="PFE324" s="1"/>
      <c r="PFF324" s="1"/>
      <c r="PFG324" s="1"/>
      <c r="PFH324" s="1"/>
      <c r="PFI324" s="1"/>
      <c r="PFJ324" s="1"/>
      <c r="PFK324" s="1"/>
      <c r="PFL324" s="1"/>
      <c r="PFM324" s="1"/>
      <c r="PFN324" s="1"/>
      <c r="PFO324" s="1"/>
      <c r="PFP324" s="1"/>
      <c r="PFQ324" s="1"/>
      <c r="PFR324" s="1"/>
      <c r="PFS324" s="1"/>
      <c r="PFT324" s="1"/>
      <c r="PFU324" s="1"/>
      <c r="PFV324" s="1"/>
      <c r="PFW324" s="1"/>
      <c r="PFX324" s="1"/>
      <c r="PFY324" s="1"/>
      <c r="PFZ324" s="1"/>
      <c r="PGA324" s="1"/>
      <c r="PGB324" s="1"/>
      <c r="PGC324" s="1"/>
      <c r="PGD324" s="1"/>
      <c r="PGE324" s="1"/>
      <c r="PGF324" s="1"/>
      <c r="PGG324" s="1"/>
      <c r="PGH324" s="1"/>
      <c r="PGI324" s="1"/>
      <c r="PGJ324" s="1"/>
      <c r="PGK324" s="1"/>
      <c r="PGL324" s="1"/>
      <c r="PGM324" s="1"/>
      <c r="PGN324" s="1"/>
      <c r="PGO324" s="1"/>
      <c r="PGP324" s="1"/>
      <c r="PGQ324" s="1"/>
      <c r="PGR324" s="1"/>
      <c r="PGS324" s="1"/>
      <c r="PGT324" s="1"/>
      <c r="PGU324" s="1"/>
      <c r="PGV324" s="1"/>
      <c r="PGW324" s="1"/>
      <c r="PGX324" s="1"/>
      <c r="PGY324" s="1"/>
      <c r="PGZ324" s="1"/>
      <c r="PHA324" s="1"/>
      <c r="PHB324" s="1"/>
      <c r="PHC324" s="1"/>
      <c r="PHD324" s="1"/>
      <c r="PHE324" s="1"/>
      <c r="PHF324" s="1"/>
      <c r="PHG324" s="1"/>
      <c r="PHH324" s="1"/>
      <c r="PHI324" s="1"/>
      <c r="PHJ324" s="1"/>
      <c r="PHK324" s="1"/>
      <c r="PHL324" s="1"/>
      <c r="PHM324" s="1"/>
      <c r="PHN324" s="1"/>
      <c r="PHO324" s="1"/>
      <c r="PHP324" s="1"/>
      <c r="PHQ324" s="1"/>
      <c r="PHR324" s="1"/>
      <c r="PHS324" s="1"/>
      <c r="PHT324" s="1"/>
      <c r="PHU324" s="1"/>
      <c r="PHV324" s="1"/>
      <c r="PHW324" s="1"/>
      <c r="PHX324" s="1"/>
      <c r="PHY324" s="1"/>
      <c r="PHZ324" s="1"/>
      <c r="PIA324" s="1"/>
      <c r="PIB324" s="1"/>
      <c r="PIC324" s="1"/>
      <c r="PID324" s="1"/>
      <c r="PIE324" s="1"/>
      <c r="PIF324" s="1"/>
      <c r="PIG324" s="1"/>
      <c r="PIH324" s="1"/>
      <c r="PII324" s="1"/>
      <c r="PIJ324" s="1"/>
      <c r="PIK324" s="1"/>
      <c r="PIL324" s="1"/>
      <c r="PIM324" s="1"/>
      <c r="PIN324" s="1"/>
      <c r="PIO324" s="1"/>
      <c r="PIP324" s="1"/>
      <c r="PIQ324" s="1"/>
      <c r="PIR324" s="1"/>
      <c r="PIS324" s="1"/>
      <c r="PIT324" s="1"/>
      <c r="PIU324" s="1"/>
      <c r="PIV324" s="1"/>
      <c r="PIW324" s="1"/>
      <c r="PIX324" s="1"/>
      <c r="PIY324" s="1"/>
      <c r="PIZ324" s="1"/>
      <c r="PJA324" s="1"/>
      <c r="PJB324" s="1"/>
      <c r="PJC324" s="1"/>
      <c r="PJD324" s="1"/>
      <c r="PJE324" s="1"/>
      <c r="PJF324" s="1"/>
      <c r="PJG324" s="1"/>
      <c r="PJH324" s="1"/>
      <c r="PJI324" s="1"/>
      <c r="PJJ324" s="1"/>
      <c r="PJK324" s="1"/>
      <c r="PJL324" s="1"/>
      <c r="PJM324" s="1"/>
      <c r="PJN324" s="1"/>
      <c r="PJO324" s="1"/>
      <c r="PJP324" s="1"/>
      <c r="PJQ324" s="1"/>
      <c r="PJR324" s="1"/>
      <c r="PJS324" s="1"/>
      <c r="PJT324" s="1"/>
      <c r="PJU324" s="1"/>
      <c r="PJV324" s="1"/>
      <c r="PJW324" s="1"/>
      <c r="PJX324" s="1"/>
      <c r="PJY324" s="1"/>
      <c r="PJZ324" s="1"/>
      <c r="PKA324" s="1"/>
      <c r="PKB324" s="1"/>
      <c r="PKC324" s="1"/>
      <c r="PKD324" s="1"/>
      <c r="PKE324" s="1"/>
      <c r="PKF324" s="1"/>
      <c r="PKG324" s="1"/>
      <c r="PKH324" s="1"/>
      <c r="PKI324" s="1"/>
      <c r="PKJ324" s="1"/>
      <c r="PKK324" s="1"/>
      <c r="PKL324" s="1"/>
      <c r="PKM324" s="1"/>
      <c r="PKN324" s="1"/>
      <c r="PKO324" s="1"/>
      <c r="PKP324" s="1"/>
      <c r="PKQ324" s="1"/>
      <c r="PKR324" s="1"/>
      <c r="PKS324" s="1"/>
      <c r="PKT324" s="1"/>
      <c r="PKU324" s="1"/>
      <c r="PKV324" s="1"/>
      <c r="PKW324" s="1"/>
      <c r="PKX324" s="1"/>
      <c r="PKY324" s="1"/>
      <c r="PKZ324" s="1"/>
      <c r="PLA324" s="1"/>
      <c r="PLB324" s="1"/>
      <c r="PLC324" s="1"/>
      <c r="PLD324" s="1"/>
      <c r="PLE324" s="1"/>
      <c r="PLF324" s="1"/>
      <c r="PLG324" s="1"/>
      <c r="PLH324" s="1"/>
      <c r="PLI324" s="1"/>
      <c r="PLJ324" s="1"/>
      <c r="PLK324" s="1"/>
      <c r="PLL324" s="1"/>
      <c r="PLM324" s="1"/>
      <c r="PLN324" s="1"/>
      <c r="PLO324" s="1"/>
      <c r="PLP324" s="1"/>
      <c r="PLQ324" s="1"/>
      <c r="PLR324" s="1"/>
      <c r="PLS324" s="1"/>
      <c r="PLT324" s="1"/>
      <c r="PLU324" s="1"/>
      <c r="PLV324" s="1"/>
      <c r="PLW324" s="1"/>
      <c r="PLX324" s="1"/>
      <c r="PLY324" s="1"/>
      <c r="PLZ324" s="1"/>
      <c r="PMA324" s="1"/>
      <c r="PMB324" s="1"/>
      <c r="PMC324" s="1"/>
      <c r="PMD324" s="1"/>
      <c r="PME324" s="1"/>
      <c r="PMF324" s="1"/>
      <c r="PMG324" s="1"/>
      <c r="PMH324" s="1"/>
      <c r="PMI324" s="1"/>
      <c r="PMJ324" s="1"/>
      <c r="PMK324" s="1"/>
      <c r="PML324" s="1"/>
      <c r="PMM324" s="1"/>
      <c r="PMN324" s="1"/>
      <c r="PMO324" s="1"/>
      <c r="PMP324" s="1"/>
      <c r="PMQ324" s="1"/>
      <c r="PMR324" s="1"/>
      <c r="PMS324" s="1"/>
      <c r="PMT324" s="1"/>
      <c r="PMU324" s="1"/>
      <c r="PMV324" s="1"/>
      <c r="PMW324" s="1"/>
      <c r="PMX324" s="1"/>
      <c r="PMY324" s="1"/>
      <c r="PMZ324" s="1"/>
      <c r="PNA324" s="1"/>
      <c r="PNB324" s="1"/>
      <c r="PNC324" s="1"/>
      <c r="PND324" s="1"/>
      <c r="PNE324" s="1"/>
      <c r="PNF324" s="1"/>
      <c r="PNG324" s="1"/>
      <c r="PNH324" s="1"/>
      <c r="PNI324" s="1"/>
      <c r="PNJ324" s="1"/>
      <c r="PNK324" s="1"/>
      <c r="PNL324" s="1"/>
      <c r="PNM324" s="1"/>
      <c r="PNN324" s="1"/>
      <c r="PNO324" s="1"/>
      <c r="PNP324" s="1"/>
      <c r="PNQ324" s="1"/>
      <c r="PNR324" s="1"/>
      <c r="PNS324" s="1"/>
      <c r="PNT324" s="1"/>
      <c r="PNU324" s="1"/>
      <c r="PNV324" s="1"/>
      <c r="PNW324" s="1"/>
      <c r="PNX324" s="1"/>
      <c r="PNY324" s="1"/>
      <c r="PNZ324" s="1"/>
      <c r="POA324" s="1"/>
      <c r="POB324" s="1"/>
      <c r="POC324" s="1"/>
      <c r="POD324" s="1"/>
      <c r="POE324" s="1"/>
      <c r="POF324" s="1"/>
      <c r="POG324" s="1"/>
      <c r="POH324" s="1"/>
      <c r="POI324" s="1"/>
      <c r="POJ324" s="1"/>
      <c r="POK324" s="1"/>
      <c r="POL324" s="1"/>
      <c r="POM324" s="1"/>
      <c r="PON324" s="1"/>
      <c r="POO324" s="1"/>
      <c r="POP324" s="1"/>
      <c r="POQ324" s="1"/>
      <c r="POR324" s="1"/>
      <c r="POS324" s="1"/>
      <c r="POT324" s="1"/>
      <c r="POU324" s="1"/>
      <c r="POV324" s="1"/>
      <c r="POW324" s="1"/>
      <c r="POX324" s="1"/>
      <c r="POY324" s="1"/>
      <c r="POZ324" s="1"/>
      <c r="PPA324" s="1"/>
      <c r="PPB324" s="1"/>
      <c r="PPC324" s="1"/>
      <c r="PPD324" s="1"/>
      <c r="PPE324" s="1"/>
      <c r="PPF324" s="1"/>
      <c r="PPG324" s="1"/>
      <c r="PPH324" s="1"/>
      <c r="PPI324" s="1"/>
      <c r="PPJ324" s="1"/>
      <c r="PPK324" s="1"/>
      <c r="PPL324" s="1"/>
      <c r="PPM324" s="1"/>
      <c r="PPN324" s="1"/>
      <c r="PPO324" s="1"/>
      <c r="PPP324" s="1"/>
      <c r="PPQ324" s="1"/>
      <c r="PPR324" s="1"/>
      <c r="PPS324" s="1"/>
      <c r="PPT324" s="1"/>
      <c r="PPU324" s="1"/>
      <c r="PPV324" s="1"/>
      <c r="PPW324" s="1"/>
      <c r="PPX324" s="1"/>
      <c r="PPY324" s="1"/>
      <c r="PPZ324" s="1"/>
      <c r="PQA324" s="1"/>
      <c r="PQB324" s="1"/>
      <c r="PQC324" s="1"/>
      <c r="PQD324" s="1"/>
      <c r="PQE324" s="1"/>
      <c r="PQF324" s="1"/>
      <c r="PQG324" s="1"/>
      <c r="PQH324" s="1"/>
      <c r="PQI324" s="1"/>
      <c r="PQJ324" s="1"/>
      <c r="PQK324" s="1"/>
      <c r="PQL324" s="1"/>
      <c r="PQM324" s="1"/>
      <c r="PQN324" s="1"/>
      <c r="PQO324" s="1"/>
      <c r="PQP324" s="1"/>
      <c r="PQQ324" s="1"/>
      <c r="PQR324" s="1"/>
      <c r="PQS324" s="1"/>
      <c r="PQT324" s="1"/>
      <c r="PQU324" s="1"/>
      <c r="PQV324" s="1"/>
      <c r="PQW324" s="1"/>
      <c r="PQX324" s="1"/>
      <c r="PQY324" s="1"/>
      <c r="PQZ324" s="1"/>
      <c r="PRA324" s="1"/>
      <c r="PRB324" s="1"/>
      <c r="PRC324" s="1"/>
      <c r="PRD324" s="1"/>
      <c r="PRE324" s="1"/>
      <c r="PRF324" s="1"/>
      <c r="PRG324" s="1"/>
      <c r="PRH324" s="1"/>
      <c r="PRI324" s="1"/>
      <c r="PRJ324" s="1"/>
      <c r="PRK324" s="1"/>
      <c r="PRL324" s="1"/>
      <c r="PRM324" s="1"/>
      <c r="PRN324" s="1"/>
      <c r="PRO324" s="1"/>
      <c r="PRP324" s="1"/>
      <c r="PRQ324" s="1"/>
      <c r="PRR324" s="1"/>
      <c r="PRS324" s="1"/>
      <c r="PRT324" s="1"/>
      <c r="PRU324" s="1"/>
      <c r="PRV324" s="1"/>
      <c r="PRW324" s="1"/>
      <c r="PRX324" s="1"/>
      <c r="PRY324" s="1"/>
      <c r="PRZ324" s="1"/>
      <c r="PSA324" s="1"/>
      <c r="PSB324" s="1"/>
      <c r="PSC324" s="1"/>
      <c r="PSD324" s="1"/>
      <c r="PSE324" s="1"/>
      <c r="PSF324" s="1"/>
      <c r="PSG324" s="1"/>
      <c r="PSH324" s="1"/>
      <c r="PSI324" s="1"/>
      <c r="PSJ324" s="1"/>
      <c r="PSK324" s="1"/>
      <c r="PSL324" s="1"/>
      <c r="PSM324" s="1"/>
      <c r="PSN324" s="1"/>
      <c r="PSO324" s="1"/>
      <c r="PSP324" s="1"/>
      <c r="PSQ324" s="1"/>
      <c r="PSR324" s="1"/>
      <c r="PSS324" s="1"/>
      <c r="PST324" s="1"/>
      <c r="PSU324" s="1"/>
      <c r="PSV324" s="1"/>
      <c r="PSW324" s="1"/>
      <c r="PSX324" s="1"/>
      <c r="PSY324" s="1"/>
      <c r="PSZ324" s="1"/>
      <c r="PTA324" s="1"/>
      <c r="PTB324" s="1"/>
      <c r="PTC324" s="1"/>
      <c r="PTD324" s="1"/>
      <c r="PTE324" s="1"/>
      <c r="PTF324" s="1"/>
      <c r="PTG324" s="1"/>
      <c r="PTH324" s="1"/>
      <c r="PTI324" s="1"/>
      <c r="PTJ324" s="1"/>
      <c r="PTK324" s="1"/>
      <c r="PTL324" s="1"/>
      <c r="PTM324" s="1"/>
      <c r="PTN324" s="1"/>
      <c r="PTO324" s="1"/>
      <c r="PTP324" s="1"/>
      <c r="PTQ324" s="1"/>
      <c r="PTR324" s="1"/>
      <c r="PTS324" s="1"/>
      <c r="PTT324" s="1"/>
      <c r="PTU324" s="1"/>
      <c r="PTV324" s="1"/>
      <c r="PTW324" s="1"/>
      <c r="PTX324" s="1"/>
      <c r="PTY324" s="1"/>
      <c r="PTZ324" s="1"/>
      <c r="PUA324" s="1"/>
      <c r="PUB324" s="1"/>
      <c r="PUC324" s="1"/>
      <c r="PUD324" s="1"/>
      <c r="PUE324" s="1"/>
      <c r="PUF324" s="1"/>
      <c r="PUG324" s="1"/>
      <c r="PUH324" s="1"/>
      <c r="PUI324" s="1"/>
      <c r="PUJ324" s="1"/>
      <c r="PUK324" s="1"/>
      <c r="PUL324" s="1"/>
      <c r="PUM324" s="1"/>
      <c r="PUN324" s="1"/>
      <c r="PUO324" s="1"/>
      <c r="PUP324" s="1"/>
      <c r="PUQ324" s="1"/>
      <c r="PUR324" s="1"/>
      <c r="PUS324" s="1"/>
      <c r="PUT324" s="1"/>
      <c r="PUU324" s="1"/>
      <c r="PUV324" s="1"/>
      <c r="PUW324" s="1"/>
      <c r="PUX324" s="1"/>
      <c r="PUY324" s="1"/>
      <c r="PUZ324" s="1"/>
      <c r="PVA324" s="1"/>
      <c r="PVB324" s="1"/>
      <c r="PVC324" s="1"/>
      <c r="PVD324" s="1"/>
      <c r="PVE324" s="1"/>
      <c r="PVF324" s="1"/>
      <c r="PVG324" s="1"/>
      <c r="PVH324" s="1"/>
      <c r="PVI324" s="1"/>
      <c r="PVJ324" s="1"/>
      <c r="PVK324" s="1"/>
      <c r="PVL324" s="1"/>
      <c r="PVM324" s="1"/>
      <c r="PVN324" s="1"/>
      <c r="PVO324" s="1"/>
      <c r="PVP324" s="1"/>
      <c r="PVQ324" s="1"/>
      <c r="PVR324" s="1"/>
      <c r="PVS324" s="1"/>
      <c r="PVT324" s="1"/>
      <c r="PVU324" s="1"/>
      <c r="PVV324" s="1"/>
      <c r="PVW324" s="1"/>
      <c r="PVX324" s="1"/>
      <c r="PVY324" s="1"/>
      <c r="PVZ324" s="1"/>
      <c r="PWA324" s="1"/>
      <c r="PWB324" s="1"/>
      <c r="PWC324" s="1"/>
      <c r="PWD324" s="1"/>
      <c r="PWE324" s="1"/>
      <c r="PWF324" s="1"/>
      <c r="PWG324" s="1"/>
      <c r="PWH324" s="1"/>
      <c r="PWI324" s="1"/>
      <c r="PWJ324" s="1"/>
      <c r="PWK324" s="1"/>
      <c r="PWL324" s="1"/>
      <c r="PWM324" s="1"/>
      <c r="PWN324" s="1"/>
      <c r="PWO324" s="1"/>
      <c r="PWP324" s="1"/>
      <c r="PWQ324" s="1"/>
      <c r="PWR324" s="1"/>
      <c r="PWS324" s="1"/>
      <c r="PWT324" s="1"/>
      <c r="PWU324" s="1"/>
      <c r="PWV324" s="1"/>
      <c r="PWW324" s="1"/>
      <c r="PWX324" s="1"/>
      <c r="PWY324" s="1"/>
      <c r="PWZ324" s="1"/>
      <c r="PXA324" s="1"/>
      <c r="PXB324" s="1"/>
      <c r="PXC324" s="1"/>
      <c r="PXD324" s="1"/>
      <c r="PXE324" s="1"/>
      <c r="PXF324" s="1"/>
      <c r="PXG324" s="1"/>
      <c r="PXH324" s="1"/>
      <c r="PXI324" s="1"/>
      <c r="PXJ324" s="1"/>
      <c r="PXK324" s="1"/>
      <c r="PXL324" s="1"/>
      <c r="PXM324" s="1"/>
      <c r="PXN324" s="1"/>
      <c r="PXO324" s="1"/>
      <c r="PXP324" s="1"/>
      <c r="PXQ324" s="1"/>
      <c r="PXR324" s="1"/>
      <c r="PXS324" s="1"/>
      <c r="PXT324" s="1"/>
      <c r="PXU324" s="1"/>
      <c r="PXV324" s="1"/>
      <c r="PXW324" s="1"/>
      <c r="PXX324" s="1"/>
      <c r="PXY324" s="1"/>
      <c r="PXZ324" s="1"/>
      <c r="PYA324" s="1"/>
      <c r="PYB324" s="1"/>
      <c r="PYC324" s="1"/>
      <c r="PYD324" s="1"/>
      <c r="PYE324" s="1"/>
      <c r="PYF324" s="1"/>
      <c r="PYG324" s="1"/>
      <c r="PYH324" s="1"/>
      <c r="PYI324" s="1"/>
      <c r="PYJ324" s="1"/>
      <c r="PYK324" s="1"/>
      <c r="PYL324" s="1"/>
      <c r="PYM324" s="1"/>
      <c r="PYN324" s="1"/>
      <c r="PYO324" s="1"/>
      <c r="PYP324" s="1"/>
      <c r="PYQ324" s="1"/>
      <c r="PYR324" s="1"/>
      <c r="PYS324" s="1"/>
      <c r="PYT324" s="1"/>
      <c r="PYU324" s="1"/>
      <c r="PYV324" s="1"/>
      <c r="PYW324" s="1"/>
      <c r="PYX324" s="1"/>
      <c r="PYY324" s="1"/>
      <c r="PYZ324" s="1"/>
      <c r="PZA324" s="1"/>
      <c r="PZB324" s="1"/>
      <c r="PZC324" s="1"/>
      <c r="PZD324" s="1"/>
      <c r="PZE324" s="1"/>
      <c r="PZF324" s="1"/>
      <c r="PZG324" s="1"/>
      <c r="PZH324" s="1"/>
      <c r="PZI324" s="1"/>
      <c r="PZJ324" s="1"/>
      <c r="PZK324" s="1"/>
      <c r="PZL324" s="1"/>
      <c r="PZM324" s="1"/>
      <c r="PZN324" s="1"/>
      <c r="PZO324" s="1"/>
      <c r="PZP324" s="1"/>
      <c r="PZQ324" s="1"/>
      <c r="PZR324" s="1"/>
      <c r="PZS324" s="1"/>
      <c r="PZT324" s="1"/>
      <c r="PZU324" s="1"/>
      <c r="PZV324" s="1"/>
      <c r="PZW324" s="1"/>
      <c r="PZX324" s="1"/>
      <c r="PZY324" s="1"/>
      <c r="PZZ324" s="1"/>
      <c r="QAA324" s="1"/>
      <c r="QAB324" s="1"/>
      <c r="QAC324" s="1"/>
      <c r="QAD324" s="1"/>
      <c r="QAE324" s="1"/>
      <c r="QAF324" s="1"/>
      <c r="QAG324" s="1"/>
      <c r="QAH324" s="1"/>
      <c r="QAI324" s="1"/>
      <c r="QAJ324" s="1"/>
      <c r="QAK324" s="1"/>
      <c r="QAL324" s="1"/>
      <c r="QAM324" s="1"/>
      <c r="QAN324" s="1"/>
      <c r="QAO324" s="1"/>
      <c r="QAP324" s="1"/>
      <c r="QAQ324" s="1"/>
      <c r="QAR324" s="1"/>
      <c r="QAS324" s="1"/>
      <c r="QAT324" s="1"/>
      <c r="QAU324" s="1"/>
      <c r="QAV324" s="1"/>
      <c r="QAW324" s="1"/>
      <c r="QAX324" s="1"/>
      <c r="QAY324" s="1"/>
      <c r="QAZ324" s="1"/>
      <c r="QBA324" s="1"/>
      <c r="QBB324" s="1"/>
      <c r="QBC324" s="1"/>
      <c r="QBD324" s="1"/>
      <c r="QBE324" s="1"/>
      <c r="QBF324" s="1"/>
      <c r="QBG324" s="1"/>
      <c r="QBH324" s="1"/>
      <c r="QBI324" s="1"/>
      <c r="QBJ324" s="1"/>
      <c r="QBK324" s="1"/>
      <c r="QBL324" s="1"/>
      <c r="QBM324" s="1"/>
      <c r="QBN324" s="1"/>
      <c r="QBO324" s="1"/>
      <c r="QBP324" s="1"/>
      <c r="QBQ324" s="1"/>
      <c r="QBR324" s="1"/>
      <c r="QBS324" s="1"/>
      <c r="QBT324" s="1"/>
      <c r="QBU324" s="1"/>
      <c r="QBV324" s="1"/>
      <c r="QBW324" s="1"/>
      <c r="QBX324" s="1"/>
      <c r="QBY324" s="1"/>
      <c r="QBZ324" s="1"/>
      <c r="QCA324" s="1"/>
      <c r="QCB324" s="1"/>
      <c r="QCC324" s="1"/>
      <c r="QCD324" s="1"/>
      <c r="QCE324" s="1"/>
      <c r="QCF324" s="1"/>
      <c r="QCG324" s="1"/>
      <c r="QCH324" s="1"/>
      <c r="QCI324" s="1"/>
      <c r="QCJ324" s="1"/>
      <c r="QCK324" s="1"/>
      <c r="QCL324" s="1"/>
      <c r="QCM324" s="1"/>
      <c r="QCN324" s="1"/>
      <c r="QCO324" s="1"/>
      <c r="QCP324" s="1"/>
      <c r="QCQ324" s="1"/>
      <c r="QCR324" s="1"/>
      <c r="QCS324" s="1"/>
      <c r="QCT324" s="1"/>
      <c r="QCU324" s="1"/>
      <c r="QCV324" s="1"/>
      <c r="QCW324" s="1"/>
      <c r="QCX324" s="1"/>
      <c r="QCY324" s="1"/>
      <c r="QCZ324" s="1"/>
      <c r="QDA324" s="1"/>
      <c r="QDB324" s="1"/>
      <c r="QDC324" s="1"/>
      <c r="QDD324" s="1"/>
      <c r="QDE324" s="1"/>
      <c r="QDF324" s="1"/>
      <c r="QDG324" s="1"/>
      <c r="QDH324" s="1"/>
      <c r="QDI324" s="1"/>
      <c r="QDJ324" s="1"/>
      <c r="QDK324" s="1"/>
      <c r="QDL324" s="1"/>
      <c r="QDM324" s="1"/>
      <c r="QDN324" s="1"/>
      <c r="QDO324" s="1"/>
      <c r="QDP324" s="1"/>
      <c r="QDQ324" s="1"/>
      <c r="QDR324" s="1"/>
      <c r="QDS324" s="1"/>
      <c r="QDT324" s="1"/>
      <c r="QDU324" s="1"/>
      <c r="QDV324" s="1"/>
      <c r="QDW324" s="1"/>
      <c r="QDX324" s="1"/>
      <c r="QDY324" s="1"/>
      <c r="QDZ324" s="1"/>
      <c r="QEA324" s="1"/>
      <c r="QEB324" s="1"/>
      <c r="QEC324" s="1"/>
      <c r="QED324" s="1"/>
      <c r="QEE324" s="1"/>
      <c r="QEF324" s="1"/>
      <c r="QEG324" s="1"/>
      <c r="QEH324" s="1"/>
      <c r="QEI324" s="1"/>
      <c r="QEJ324" s="1"/>
      <c r="QEK324" s="1"/>
      <c r="QEL324" s="1"/>
      <c r="QEM324" s="1"/>
      <c r="QEN324" s="1"/>
      <c r="QEO324" s="1"/>
      <c r="QEP324" s="1"/>
      <c r="QEQ324" s="1"/>
      <c r="QER324" s="1"/>
      <c r="QES324" s="1"/>
      <c r="QET324" s="1"/>
      <c r="QEU324" s="1"/>
      <c r="QEV324" s="1"/>
      <c r="QEW324" s="1"/>
      <c r="QEX324" s="1"/>
      <c r="QEY324" s="1"/>
      <c r="QEZ324" s="1"/>
      <c r="QFA324" s="1"/>
      <c r="QFB324" s="1"/>
      <c r="QFC324" s="1"/>
      <c r="QFD324" s="1"/>
      <c r="QFE324" s="1"/>
      <c r="QFF324" s="1"/>
      <c r="QFG324" s="1"/>
      <c r="QFH324" s="1"/>
      <c r="QFI324" s="1"/>
      <c r="QFJ324" s="1"/>
      <c r="QFK324" s="1"/>
      <c r="QFL324" s="1"/>
      <c r="QFM324" s="1"/>
      <c r="QFN324" s="1"/>
      <c r="QFO324" s="1"/>
      <c r="QFP324" s="1"/>
      <c r="QFQ324" s="1"/>
      <c r="QFR324" s="1"/>
      <c r="QFS324" s="1"/>
      <c r="QFT324" s="1"/>
      <c r="QFU324" s="1"/>
      <c r="QFV324" s="1"/>
      <c r="QFW324" s="1"/>
      <c r="QFX324" s="1"/>
      <c r="QFY324" s="1"/>
      <c r="QFZ324" s="1"/>
      <c r="QGA324" s="1"/>
      <c r="QGB324" s="1"/>
      <c r="QGC324" s="1"/>
      <c r="QGD324" s="1"/>
      <c r="QGE324" s="1"/>
      <c r="QGF324" s="1"/>
      <c r="QGG324" s="1"/>
      <c r="QGH324" s="1"/>
      <c r="QGI324" s="1"/>
      <c r="QGJ324" s="1"/>
      <c r="QGK324" s="1"/>
      <c r="QGL324" s="1"/>
      <c r="QGM324" s="1"/>
      <c r="QGN324" s="1"/>
      <c r="QGO324" s="1"/>
      <c r="QGP324" s="1"/>
      <c r="QGQ324" s="1"/>
      <c r="QGR324" s="1"/>
      <c r="QGS324" s="1"/>
      <c r="QGT324" s="1"/>
      <c r="QGU324" s="1"/>
      <c r="QGV324" s="1"/>
      <c r="QGW324" s="1"/>
      <c r="QGX324" s="1"/>
      <c r="QGY324" s="1"/>
      <c r="QGZ324" s="1"/>
      <c r="QHA324" s="1"/>
      <c r="QHB324" s="1"/>
      <c r="QHC324" s="1"/>
      <c r="QHD324" s="1"/>
      <c r="QHE324" s="1"/>
      <c r="QHF324" s="1"/>
      <c r="QHG324" s="1"/>
      <c r="QHH324" s="1"/>
      <c r="QHI324" s="1"/>
      <c r="QHJ324" s="1"/>
      <c r="QHK324" s="1"/>
      <c r="QHL324" s="1"/>
      <c r="QHM324" s="1"/>
      <c r="QHN324" s="1"/>
      <c r="QHO324" s="1"/>
      <c r="QHP324" s="1"/>
      <c r="QHQ324" s="1"/>
      <c r="QHR324" s="1"/>
      <c r="QHS324" s="1"/>
      <c r="QHT324" s="1"/>
      <c r="QHU324" s="1"/>
      <c r="QHV324" s="1"/>
      <c r="QHW324" s="1"/>
      <c r="QHX324" s="1"/>
      <c r="QHY324" s="1"/>
      <c r="QHZ324" s="1"/>
      <c r="QIA324" s="1"/>
      <c r="QIB324" s="1"/>
      <c r="QIC324" s="1"/>
      <c r="QID324" s="1"/>
      <c r="QIE324" s="1"/>
      <c r="QIF324" s="1"/>
      <c r="QIG324" s="1"/>
      <c r="QIH324" s="1"/>
      <c r="QII324" s="1"/>
      <c r="QIJ324" s="1"/>
      <c r="QIK324" s="1"/>
      <c r="QIL324" s="1"/>
      <c r="QIM324" s="1"/>
      <c r="QIN324" s="1"/>
      <c r="QIO324" s="1"/>
      <c r="QIP324" s="1"/>
      <c r="QIQ324" s="1"/>
      <c r="QIR324" s="1"/>
      <c r="QIS324" s="1"/>
      <c r="QIT324" s="1"/>
      <c r="QIU324" s="1"/>
      <c r="QIV324" s="1"/>
      <c r="QIW324" s="1"/>
      <c r="QIX324" s="1"/>
      <c r="QIY324" s="1"/>
      <c r="QIZ324" s="1"/>
      <c r="QJA324" s="1"/>
      <c r="QJB324" s="1"/>
      <c r="QJC324" s="1"/>
      <c r="QJD324" s="1"/>
      <c r="QJE324" s="1"/>
      <c r="QJF324" s="1"/>
      <c r="QJG324" s="1"/>
      <c r="QJH324" s="1"/>
      <c r="QJI324" s="1"/>
      <c r="QJJ324" s="1"/>
      <c r="QJK324" s="1"/>
      <c r="QJL324" s="1"/>
      <c r="QJM324" s="1"/>
      <c r="QJN324" s="1"/>
      <c r="QJO324" s="1"/>
      <c r="QJP324" s="1"/>
      <c r="QJQ324" s="1"/>
      <c r="QJR324" s="1"/>
      <c r="QJS324" s="1"/>
      <c r="QJT324" s="1"/>
      <c r="QJU324" s="1"/>
      <c r="QJV324" s="1"/>
      <c r="QJW324" s="1"/>
      <c r="QJX324" s="1"/>
      <c r="QJY324" s="1"/>
      <c r="QJZ324" s="1"/>
      <c r="QKA324" s="1"/>
      <c r="QKB324" s="1"/>
      <c r="QKC324" s="1"/>
      <c r="QKD324" s="1"/>
      <c r="QKE324" s="1"/>
      <c r="QKF324" s="1"/>
      <c r="QKG324" s="1"/>
      <c r="QKH324" s="1"/>
      <c r="QKI324" s="1"/>
      <c r="QKJ324" s="1"/>
      <c r="QKK324" s="1"/>
      <c r="QKL324" s="1"/>
      <c r="QKM324" s="1"/>
      <c r="QKN324" s="1"/>
      <c r="QKO324" s="1"/>
      <c r="QKP324" s="1"/>
      <c r="QKQ324" s="1"/>
      <c r="QKR324" s="1"/>
      <c r="QKS324" s="1"/>
      <c r="QKT324" s="1"/>
      <c r="QKU324" s="1"/>
      <c r="QKV324" s="1"/>
      <c r="QKW324" s="1"/>
      <c r="QKX324" s="1"/>
      <c r="QKY324" s="1"/>
      <c r="QKZ324" s="1"/>
      <c r="QLA324" s="1"/>
      <c r="QLB324" s="1"/>
      <c r="QLC324" s="1"/>
      <c r="QLD324" s="1"/>
      <c r="QLE324" s="1"/>
      <c r="QLF324" s="1"/>
      <c r="QLG324" s="1"/>
      <c r="QLH324" s="1"/>
      <c r="QLI324" s="1"/>
      <c r="QLJ324" s="1"/>
      <c r="QLK324" s="1"/>
      <c r="QLL324" s="1"/>
      <c r="QLM324" s="1"/>
      <c r="QLN324" s="1"/>
      <c r="QLO324" s="1"/>
      <c r="QLP324" s="1"/>
      <c r="QLQ324" s="1"/>
      <c r="QLR324" s="1"/>
      <c r="QLS324" s="1"/>
      <c r="QLT324" s="1"/>
      <c r="QLU324" s="1"/>
      <c r="QLV324" s="1"/>
      <c r="QLW324" s="1"/>
      <c r="QLX324" s="1"/>
      <c r="QLY324" s="1"/>
      <c r="QLZ324" s="1"/>
      <c r="QMA324" s="1"/>
      <c r="QMB324" s="1"/>
      <c r="QMC324" s="1"/>
      <c r="QMD324" s="1"/>
      <c r="QME324" s="1"/>
      <c r="QMF324" s="1"/>
      <c r="QMG324" s="1"/>
      <c r="QMH324" s="1"/>
      <c r="QMI324" s="1"/>
      <c r="QMJ324" s="1"/>
      <c r="QMK324" s="1"/>
      <c r="QML324" s="1"/>
      <c r="QMM324" s="1"/>
      <c r="QMN324" s="1"/>
      <c r="QMO324" s="1"/>
      <c r="QMP324" s="1"/>
      <c r="QMQ324" s="1"/>
      <c r="QMR324" s="1"/>
      <c r="QMS324" s="1"/>
      <c r="QMT324" s="1"/>
      <c r="QMU324" s="1"/>
      <c r="QMV324" s="1"/>
      <c r="QMW324" s="1"/>
      <c r="QMX324" s="1"/>
      <c r="QMY324" s="1"/>
      <c r="QMZ324" s="1"/>
      <c r="QNA324" s="1"/>
      <c r="QNB324" s="1"/>
      <c r="QNC324" s="1"/>
      <c r="QND324" s="1"/>
      <c r="QNE324" s="1"/>
      <c r="QNF324" s="1"/>
      <c r="QNG324" s="1"/>
      <c r="QNH324" s="1"/>
      <c r="QNI324" s="1"/>
      <c r="QNJ324" s="1"/>
      <c r="QNK324" s="1"/>
      <c r="QNL324" s="1"/>
      <c r="QNM324" s="1"/>
      <c r="QNN324" s="1"/>
      <c r="QNO324" s="1"/>
      <c r="QNP324" s="1"/>
      <c r="QNQ324" s="1"/>
      <c r="QNR324" s="1"/>
      <c r="QNS324" s="1"/>
      <c r="QNT324" s="1"/>
      <c r="QNU324" s="1"/>
      <c r="QNV324" s="1"/>
      <c r="QNW324" s="1"/>
      <c r="QNX324" s="1"/>
      <c r="QNY324" s="1"/>
      <c r="QNZ324" s="1"/>
      <c r="QOA324" s="1"/>
      <c r="QOB324" s="1"/>
      <c r="QOC324" s="1"/>
      <c r="QOD324" s="1"/>
      <c r="QOE324" s="1"/>
      <c r="QOF324" s="1"/>
      <c r="QOG324" s="1"/>
      <c r="QOH324" s="1"/>
      <c r="QOI324" s="1"/>
      <c r="QOJ324" s="1"/>
      <c r="QOK324" s="1"/>
      <c r="QOL324" s="1"/>
      <c r="QOM324" s="1"/>
      <c r="QON324" s="1"/>
      <c r="QOO324" s="1"/>
      <c r="QOP324" s="1"/>
      <c r="QOQ324" s="1"/>
      <c r="QOR324" s="1"/>
      <c r="QOS324" s="1"/>
      <c r="QOT324" s="1"/>
      <c r="QOU324" s="1"/>
      <c r="QOV324" s="1"/>
      <c r="QOW324" s="1"/>
      <c r="QOX324" s="1"/>
      <c r="QOY324" s="1"/>
      <c r="QOZ324" s="1"/>
      <c r="QPA324" s="1"/>
      <c r="QPB324" s="1"/>
      <c r="QPC324" s="1"/>
      <c r="QPD324" s="1"/>
      <c r="QPE324" s="1"/>
      <c r="QPF324" s="1"/>
      <c r="QPG324" s="1"/>
      <c r="QPH324" s="1"/>
      <c r="QPI324" s="1"/>
      <c r="QPJ324" s="1"/>
      <c r="QPK324" s="1"/>
      <c r="QPL324" s="1"/>
      <c r="QPM324" s="1"/>
      <c r="QPN324" s="1"/>
      <c r="QPO324" s="1"/>
      <c r="QPP324" s="1"/>
      <c r="QPQ324" s="1"/>
      <c r="QPR324" s="1"/>
      <c r="QPS324" s="1"/>
      <c r="QPT324" s="1"/>
      <c r="QPU324" s="1"/>
      <c r="QPV324" s="1"/>
      <c r="QPW324" s="1"/>
      <c r="QPX324" s="1"/>
      <c r="QPY324" s="1"/>
      <c r="QPZ324" s="1"/>
      <c r="QQA324" s="1"/>
      <c r="QQB324" s="1"/>
      <c r="QQC324" s="1"/>
      <c r="QQD324" s="1"/>
      <c r="QQE324" s="1"/>
      <c r="QQF324" s="1"/>
      <c r="QQG324" s="1"/>
      <c r="QQH324" s="1"/>
      <c r="QQI324" s="1"/>
      <c r="QQJ324" s="1"/>
      <c r="QQK324" s="1"/>
      <c r="QQL324" s="1"/>
      <c r="QQM324" s="1"/>
      <c r="QQN324" s="1"/>
      <c r="QQO324" s="1"/>
      <c r="QQP324" s="1"/>
      <c r="QQQ324" s="1"/>
      <c r="QQR324" s="1"/>
      <c r="QQS324" s="1"/>
      <c r="QQT324" s="1"/>
      <c r="QQU324" s="1"/>
      <c r="QQV324" s="1"/>
      <c r="QQW324" s="1"/>
      <c r="QQX324" s="1"/>
      <c r="QQY324" s="1"/>
      <c r="QQZ324" s="1"/>
      <c r="QRA324" s="1"/>
      <c r="QRB324" s="1"/>
      <c r="QRC324" s="1"/>
      <c r="QRD324" s="1"/>
      <c r="QRE324" s="1"/>
      <c r="QRF324" s="1"/>
      <c r="QRG324" s="1"/>
      <c r="QRH324" s="1"/>
      <c r="QRI324" s="1"/>
      <c r="QRJ324" s="1"/>
      <c r="QRK324" s="1"/>
      <c r="QRL324" s="1"/>
      <c r="QRM324" s="1"/>
      <c r="QRN324" s="1"/>
      <c r="QRO324" s="1"/>
      <c r="QRP324" s="1"/>
      <c r="QRQ324" s="1"/>
      <c r="QRR324" s="1"/>
      <c r="QRS324" s="1"/>
      <c r="QRT324" s="1"/>
      <c r="QRU324" s="1"/>
      <c r="QRV324" s="1"/>
      <c r="QRW324" s="1"/>
      <c r="QRX324" s="1"/>
      <c r="QRY324" s="1"/>
      <c r="QRZ324" s="1"/>
      <c r="QSA324" s="1"/>
      <c r="QSB324" s="1"/>
      <c r="QSC324" s="1"/>
      <c r="QSD324" s="1"/>
      <c r="QSE324" s="1"/>
      <c r="QSF324" s="1"/>
      <c r="QSG324" s="1"/>
      <c r="QSH324" s="1"/>
      <c r="QSI324" s="1"/>
      <c r="QSJ324" s="1"/>
      <c r="QSK324" s="1"/>
      <c r="QSL324" s="1"/>
      <c r="QSM324" s="1"/>
      <c r="QSN324" s="1"/>
      <c r="QSO324" s="1"/>
      <c r="QSP324" s="1"/>
      <c r="QSQ324" s="1"/>
      <c r="QSR324" s="1"/>
      <c r="QSS324" s="1"/>
      <c r="QST324" s="1"/>
      <c r="QSU324" s="1"/>
      <c r="QSV324" s="1"/>
      <c r="QSW324" s="1"/>
      <c r="QSX324" s="1"/>
      <c r="QSY324" s="1"/>
      <c r="QSZ324" s="1"/>
      <c r="QTA324" s="1"/>
      <c r="QTB324" s="1"/>
      <c r="QTC324" s="1"/>
      <c r="QTD324" s="1"/>
      <c r="QTE324" s="1"/>
      <c r="QTF324" s="1"/>
      <c r="QTG324" s="1"/>
      <c r="QTH324" s="1"/>
      <c r="QTI324" s="1"/>
      <c r="QTJ324" s="1"/>
      <c r="QTK324" s="1"/>
      <c r="QTL324" s="1"/>
      <c r="QTM324" s="1"/>
      <c r="QTN324" s="1"/>
      <c r="QTO324" s="1"/>
      <c r="QTP324" s="1"/>
      <c r="QTQ324" s="1"/>
      <c r="QTR324" s="1"/>
      <c r="QTS324" s="1"/>
      <c r="QTT324" s="1"/>
      <c r="QTU324" s="1"/>
      <c r="QTV324" s="1"/>
      <c r="QTW324" s="1"/>
      <c r="QTX324" s="1"/>
      <c r="QTY324" s="1"/>
      <c r="QTZ324" s="1"/>
      <c r="QUA324" s="1"/>
      <c r="QUB324" s="1"/>
      <c r="QUC324" s="1"/>
      <c r="QUD324" s="1"/>
      <c r="QUE324" s="1"/>
      <c r="QUF324" s="1"/>
      <c r="QUG324" s="1"/>
      <c r="QUH324" s="1"/>
      <c r="QUI324" s="1"/>
      <c r="QUJ324" s="1"/>
      <c r="QUK324" s="1"/>
      <c r="QUL324" s="1"/>
      <c r="QUM324" s="1"/>
      <c r="QUN324" s="1"/>
      <c r="QUO324" s="1"/>
      <c r="QUP324" s="1"/>
      <c r="QUQ324" s="1"/>
      <c r="QUR324" s="1"/>
      <c r="QUS324" s="1"/>
      <c r="QUT324" s="1"/>
      <c r="QUU324" s="1"/>
      <c r="QUV324" s="1"/>
      <c r="QUW324" s="1"/>
      <c r="QUX324" s="1"/>
      <c r="QUY324" s="1"/>
      <c r="QUZ324" s="1"/>
      <c r="QVA324" s="1"/>
      <c r="QVB324" s="1"/>
      <c r="QVC324" s="1"/>
      <c r="QVD324" s="1"/>
      <c r="QVE324" s="1"/>
      <c r="QVF324" s="1"/>
      <c r="QVG324" s="1"/>
      <c r="QVH324" s="1"/>
      <c r="QVI324" s="1"/>
      <c r="QVJ324" s="1"/>
      <c r="QVK324" s="1"/>
      <c r="QVL324" s="1"/>
      <c r="QVM324" s="1"/>
      <c r="QVN324" s="1"/>
      <c r="QVO324" s="1"/>
      <c r="QVP324" s="1"/>
      <c r="QVQ324" s="1"/>
      <c r="QVR324" s="1"/>
      <c r="QVS324" s="1"/>
      <c r="QVT324" s="1"/>
      <c r="QVU324" s="1"/>
      <c r="QVV324" s="1"/>
      <c r="QVW324" s="1"/>
      <c r="QVX324" s="1"/>
      <c r="QVY324" s="1"/>
      <c r="QVZ324" s="1"/>
      <c r="QWA324" s="1"/>
      <c r="QWB324" s="1"/>
      <c r="QWC324" s="1"/>
      <c r="QWD324" s="1"/>
      <c r="QWE324" s="1"/>
      <c r="QWF324" s="1"/>
      <c r="QWG324" s="1"/>
      <c r="QWH324" s="1"/>
      <c r="QWI324" s="1"/>
      <c r="QWJ324" s="1"/>
      <c r="QWK324" s="1"/>
      <c r="QWL324" s="1"/>
      <c r="QWM324" s="1"/>
      <c r="QWN324" s="1"/>
      <c r="QWO324" s="1"/>
      <c r="QWP324" s="1"/>
      <c r="QWQ324" s="1"/>
      <c r="QWR324" s="1"/>
      <c r="QWS324" s="1"/>
      <c r="QWT324" s="1"/>
      <c r="QWU324" s="1"/>
      <c r="QWV324" s="1"/>
      <c r="QWW324" s="1"/>
      <c r="QWX324" s="1"/>
      <c r="QWY324" s="1"/>
      <c r="QWZ324" s="1"/>
      <c r="QXA324" s="1"/>
      <c r="QXB324" s="1"/>
      <c r="QXC324" s="1"/>
      <c r="QXD324" s="1"/>
      <c r="QXE324" s="1"/>
      <c r="QXF324" s="1"/>
      <c r="QXG324" s="1"/>
      <c r="QXH324" s="1"/>
      <c r="QXI324" s="1"/>
      <c r="QXJ324" s="1"/>
      <c r="QXK324" s="1"/>
      <c r="QXL324" s="1"/>
      <c r="QXM324" s="1"/>
      <c r="QXN324" s="1"/>
      <c r="QXO324" s="1"/>
      <c r="QXP324" s="1"/>
      <c r="QXQ324" s="1"/>
      <c r="QXR324" s="1"/>
      <c r="QXS324" s="1"/>
      <c r="QXT324" s="1"/>
      <c r="QXU324" s="1"/>
      <c r="QXV324" s="1"/>
      <c r="QXW324" s="1"/>
      <c r="QXX324" s="1"/>
      <c r="QXY324" s="1"/>
      <c r="QXZ324" s="1"/>
      <c r="QYA324" s="1"/>
      <c r="QYB324" s="1"/>
      <c r="QYC324" s="1"/>
      <c r="QYD324" s="1"/>
      <c r="QYE324" s="1"/>
      <c r="QYF324" s="1"/>
      <c r="QYG324" s="1"/>
      <c r="QYH324" s="1"/>
      <c r="QYI324" s="1"/>
      <c r="QYJ324" s="1"/>
      <c r="QYK324" s="1"/>
      <c r="QYL324" s="1"/>
      <c r="QYM324" s="1"/>
      <c r="QYN324" s="1"/>
      <c r="QYO324" s="1"/>
      <c r="QYP324" s="1"/>
      <c r="QYQ324" s="1"/>
      <c r="QYR324" s="1"/>
      <c r="QYS324" s="1"/>
      <c r="QYT324" s="1"/>
      <c r="QYU324" s="1"/>
      <c r="QYV324" s="1"/>
      <c r="QYW324" s="1"/>
      <c r="QYX324" s="1"/>
      <c r="QYY324" s="1"/>
      <c r="QYZ324" s="1"/>
      <c r="QZA324" s="1"/>
      <c r="QZB324" s="1"/>
      <c r="QZC324" s="1"/>
      <c r="QZD324" s="1"/>
      <c r="QZE324" s="1"/>
      <c r="QZF324" s="1"/>
      <c r="QZG324" s="1"/>
      <c r="QZH324" s="1"/>
      <c r="QZI324" s="1"/>
      <c r="QZJ324" s="1"/>
      <c r="QZK324" s="1"/>
      <c r="QZL324" s="1"/>
      <c r="QZM324" s="1"/>
      <c r="QZN324" s="1"/>
      <c r="QZO324" s="1"/>
      <c r="QZP324" s="1"/>
      <c r="QZQ324" s="1"/>
      <c r="QZR324" s="1"/>
      <c r="QZS324" s="1"/>
      <c r="QZT324" s="1"/>
      <c r="QZU324" s="1"/>
      <c r="QZV324" s="1"/>
      <c r="QZW324" s="1"/>
      <c r="QZX324" s="1"/>
      <c r="QZY324" s="1"/>
      <c r="QZZ324" s="1"/>
      <c r="RAA324" s="1"/>
      <c r="RAB324" s="1"/>
      <c r="RAC324" s="1"/>
      <c r="RAD324" s="1"/>
      <c r="RAE324" s="1"/>
      <c r="RAF324" s="1"/>
      <c r="RAG324" s="1"/>
      <c r="RAH324" s="1"/>
      <c r="RAI324" s="1"/>
      <c r="RAJ324" s="1"/>
      <c r="RAK324" s="1"/>
      <c r="RAL324" s="1"/>
      <c r="RAM324" s="1"/>
      <c r="RAN324" s="1"/>
      <c r="RAO324" s="1"/>
      <c r="RAP324" s="1"/>
      <c r="RAQ324" s="1"/>
      <c r="RAR324" s="1"/>
      <c r="RAS324" s="1"/>
      <c r="RAT324" s="1"/>
      <c r="RAU324" s="1"/>
      <c r="RAV324" s="1"/>
      <c r="RAW324" s="1"/>
      <c r="RAX324" s="1"/>
      <c r="RAY324" s="1"/>
      <c r="RAZ324" s="1"/>
      <c r="RBA324" s="1"/>
      <c r="RBB324" s="1"/>
      <c r="RBC324" s="1"/>
      <c r="RBD324" s="1"/>
      <c r="RBE324" s="1"/>
      <c r="RBF324" s="1"/>
      <c r="RBG324" s="1"/>
      <c r="RBH324" s="1"/>
      <c r="RBI324" s="1"/>
      <c r="RBJ324" s="1"/>
      <c r="RBK324" s="1"/>
      <c r="RBL324" s="1"/>
      <c r="RBM324" s="1"/>
      <c r="RBN324" s="1"/>
      <c r="RBO324" s="1"/>
      <c r="RBP324" s="1"/>
      <c r="RBQ324" s="1"/>
      <c r="RBR324" s="1"/>
      <c r="RBS324" s="1"/>
      <c r="RBT324" s="1"/>
      <c r="RBU324" s="1"/>
      <c r="RBV324" s="1"/>
      <c r="RBW324" s="1"/>
      <c r="RBX324" s="1"/>
      <c r="RBY324" s="1"/>
      <c r="RBZ324" s="1"/>
      <c r="RCA324" s="1"/>
      <c r="RCB324" s="1"/>
      <c r="RCC324" s="1"/>
      <c r="RCD324" s="1"/>
      <c r="RCE324" s="1"/>
      <c r="RCF324" s="1"/>
      <c r="RCG324" s="1"/>
      <c r="RCH324" s="1"/>
      <c r="RCI324" s="1"/>
      <c r="RCJ324" s="1"/>
      <c r="RCK324" s="1"/>
      <c r="RCL324" s="1"/>
      <c r="RCM324" s="1"/>
      <c r="RCN324" s="1"/>
      <c r="RCO324" s="1"/>
      <c r="RCP324" s="1"/>
      <c r="RCQ324" s="1"/>
      <c r="RCR324" s="1"/>
      <c r="RCS324" s="1"/>
      <c r="RCT324" s="1"/>
      <c r="RCU324" s="1"/>
      <c r="RCV324" s="1"/>
      <c r="RCW324" s="1"/>
      <c r="RCX324" s="1"/>
      <c r="RCY324" s="1"/>
      <c r="RCZ324" s="1"/>
      <c r="RDA324" s="1"/>
      <c r="RDB324" s="1"/>
      <c r="RDC324" s="1"/>
      <c r="RDD324" s="1"/>
      <c r="RDE324" s="1"/>
      <c r="RDF324" s="1"/>
      <c r="RDG324" s="1"/>
      <c r="RDH324" s="1"/>
      <c r="RDI324" s="1"/>
      <c r="RDJ324" s="1"/>
      <c r="RDK324" s="1"/>
      <c r="RDL324" s="1"/>
      <c r="RDM324" s="1"/>
      <c r="RDN324" s="1"/>
      <c r="RDO324" s="1"/>
      <c r="RDP324" s="1"/>
      <c r="RDQ324" s="1"/>
      <c r="RDR324" s="1"/>
      <c r="RDS324" s="1"/>
      <c r="RDT324" s="1"/>
      <c r="RDU324" s="1"/>
      <c r="RDV324" s="1"/>
      <c r="RDW324" s="1"/>
      <c r="RDX324" s="1"/>
      <c r="RDY324" s="1"/>
      <c r="RDZ324" s="1"/>
      <c r="REA324" s="1"/>
      <c r="REB324" s="1"/>
      <c r="REC324" s="1"/>
      <c r="RED324" s="1"/>
      <c r="REE324" s="1"/>
      <c r="REF324" s="1"/>
      <c r="REG324" s="1"/>
      <c r="REH324" s="1"/>
      <c r="REI324" s="1"/>
      <c r="REJ324" s="1"/>
      <c r="REK324" s="1"/>
      <c r="REL324" s="1"/>
      <c r="REM324" s="1"/>
      <c r="REN324" s="1"/>
      <c r="REO324" s="1"/>
      <c r="REP324" s="1"/>
      <c r="REQ324" s="1"/>
      <c r="RER324" s="1"/>
      <c r="RES324" s="1"/>
      <c r="RET324" s="1"/>
      <c r="REU324" s="1"/>
      <c r="REV324" s="1"/>
      <c r="REW324" s="1"/>
      <c r="REX324" s="1"/>
      <c r="REY324" s="1"/>
      <c r="REZ324" s="1"/>
      <c r="RFA324" s="1"/>
      <c r="RFB324" s="1"/>
      <c r="RFC324" s="1"/>
      <c r="RFD324" s="1"/>
      <c r="RFE324" s="1"/>
      <c r="RFF324" s="1"/>
      <c r="RFG324" s="1"/>
      <c r="RFH324" s="1"/>
      <c r="RFI324" s="1"/>
      <c r="RFJ324" s="1"/>
      <c r="RFK324" s="1"/>
      <c r="RFL324" s="1"/>
      <c r="RFM324" s="1"/>
      <c r="RFN324" s="1"/>
      <c r="RFO324" s="1"/>
      <c r="RFP324" s="1"/>
      <c r="RFQ324" s="1"/>
      <c r="RFR324" s="1"/>
      <c r="RFS324" s="1"/>
      <c r="RFT324" s="1"/>
      <c r="RFU324" s="1"/>
      <c r="RFV324" s="1"/>
      <c r="RFW324" s="1"/>
      <c r="RFX324" s="1"/>
      <c r="RFY324" s="1"/>
      <c r="RFZ324" s="1"/>
      <c r="RGA324" s="1"/>
      <c r="RGB324" s="1"/>
      <c r="RGC324" s="1"/>
      <c r="RGD324" s="1"/>
      <c r="RGE324" s="1"/>
      <c r="RGF324" s="1"/>
      <c r="RGG324" s="1"/>
      <c r="RGH324" s="1"/>
      <c r="RGI324" s="1"/>
      <c r="RGJ324" s="1"/>
      <c r="RGK324" s="1"/>
      <c r="RGL324" s="1"/>
      <c r="RGM324" s="1"/>
      <c r="RGN324" s="1"/>
      <c r="RGO324" s="1"/>
      <c r="RGP324" s="1"/>
      <c r="RGQ324" s="1"/>
      <c r="RGR324" s="1"/>
      <c r="RGS324" s="1"/>
      <c r="RGT324" s="1"/>
      <c r="RGU324" s="1"/>
      <c r="RGV324" s="1"/>
      <c r="RGW324" s="1"/>
      <c r="RGX324" s="1"/>
      <c r="RGY324" s="1"/>
      <c r="RGZ324" s="1"/>
      <c r="RHA324" s="1"/>
      <c r="RHB324" s="1"/>
      <c r="RHC324" s="1"/>
      <c r="RHD324" s="1"/>
      <c r="RHE324" s="1"/>
      <c r="RHF324" s="1"/>
      <c r="RHG324" s="1"/>
      <c r="RHH324" s="1"/>
      <c r="RHI324" s="1"/>
      <c r="RHJ324" s="1"/>
      <c r="RHK324" s="1"/>
      <c r="RHL324" s="1"/>
      <c r="RHM324" s="1"/>
      <c r="RHN324" s="1"/>
      <c r="RHO324" s="1"/>
      <c r="RHP324" s="1"/>
      <c r="RHQ324" s="1"/>
      <c r="RHR324" s="1"/>
      <c r="RHS324" s="1"/>
      <c r="RHT324" s="1"/>
      <c r="RHU324" s="1"/>
      <c r="RHV324" s="1"/>
      <c r="RHW324" s="1"/>
      <c r="RHX324" s="1"/>
      <c r="RHY324" s="1"/>
      <c r="RHZ324" s="1"/>
      <c r="RIA324" s="1"/>
      <c r="RIB324" s="1"/>
      <c r="RIC324" s="1"/>
      <c r="RID324" s="1"/>
      <c r="RIE324" s="1"/>
      <c r="RIF324" s="1"/>
      <c r="RIG324" s="1"/>
      <c r="RIH324" s="1"/>
      <c r="RII324" s="1"/>
      <c r="RIJ324" s="1"/>
      <c r="RIK324" s="1"/>
      <c r="RIL324" s="1"/>
      <c r="RIM324" s="1"/>
      <c r="RIN324" s="1"/>
      <c r="RIO324" s="1"/>
      <c r="RIP324" s="1"/>
      <c r="RIQ324" s="1"/>
      <c r="RIR324" s="1"/>
      <c r="RIS324" s="1"/>
      <c r="RIT324" s="1"/>
      <c r="RIU324" s="1"/>
      <c r="RIV324" s="1"/>
      <c r="RIW324" s="1"/>
      <c r="RIX324" s="1"/>
      <c r="RIY324" s="1"/>
      <c r="RIZ324" s="1"/>
      <c r="RJA324" s="1"/>
      <c r="RJB324" s="1"/>
      <c r="RJC324" s="1"/>
      <c r="RJD324" s="1"/>
      <c r="RJE324" s="1"/>
      <c r="RJF324" s="1"/>
      <c r="RJG324" s="1"/>
      <c r="RJH324" s="1"/>
      <c r="RJI324" s="1"/>
      <c r="RJJ324" s="1"/>
      <c r="RJK324" s="1"/>
      <c r="RJL324" s="1"/>
      <c r="RJM324" s="1"/>
      <c r="RJN324" s="1"/>
      <c r="RJO324" s="1"/>
      <c r="RJP324" s="1"/>
      <c r="RJQ324" s="1"/>
      <c r="RJR324" s="1"/>
      <c r="RJS324" s="1"/>
      <c r="RJT324" s="1"/>
      <c r="RJU324" s="1"/>
      <c r="RJV324" s="1"/>
      <c r="RJW324" s="1"/>
      <c r="RJX324" s="1"/>
      <c r="RJY324" s="1"/>
      <c r="RJZ324" s="1"/>
      <c r="RKA324" s="1"/>
      <c r="RKB324" s="1"/>
      <c r="RKC324" s="1"/>
      <c r="RKD324" s="1"/>
      <c r="RKE324" s="1"/>
      <c r="RKF324" s="1"/>
      <c r="RKG324" s="1"/>
      <c r="RKH324" s="1"/>
      <c r="RKI324" s="1"/>
      <c r="RKJ324" s="1"/>
      <c r="RKK324" s="1"/>
      <c r="RKL324" s="1"/>
      <c r="RKM324" s="1"/>
      <c r="RKN324" s="1"/>
      <c r="RKO324" s="1"/>
      <c r="RKP324" s="1"/>
      <c r="RKQ324" s="1"/>
      <c r="RKR324" s="1"/>
      <c r="RKS324" s="1"/>
      <c r="RKT324" s="1"/>
      <c r="RKU324" s="1"/>
      <c r="RKV324" s="1"/>
      <c r="RKW324" s="1"/>
      <c r="RKX324" s="1"/>
      <c r="RKY324" s="1"/>
      <c r="RKZ324" s="1"/>
      <c r="RLA324" s="1"/>
      <c r="RLB324" s="1"/>
      <c r="RLC324" s="1"/>
      <c r="RLD324" s="1"/>
      <c r="RLE324" s="1"/>
      <c r="RLF324" s="1"/>
      <c r="RLG324" s="1"/>
      <c r="RLH324" s="1"/>
      <c r="RLI324" s="1"/>
      <c r="RLJ324" s="1"/>
      <c r="RLK324" s="1"/>
      <c r="RLL324" s="1"/>
      <c r="RLM324" s="1"/>
      <c r="RLN324" s="1"/>
      <c r="RLO324" s="1"/>
      <c r="RLP324" s="1"/>
      <c r="RLQ324" s="1"/>
      <c r="RLR324" s="1"/>
      <c r="RLS324" s="1"/>
      <c r="RLT324" s="1"/>
      <c r="RLU324" s="1"/>
      <c r="RLV324" s="1"/>
      <c r="RLW324" s="1"/>
      <c r="RLX324" s="1"/>
      <c r="RLY324" s="1"/>
      <c r="RLZ324" s="1"/>
      <c r="RMA324" s="1"/>
      <c r="RMB324" s="1"/>
      <c r="RMC324" s="1"/>
      <c r="RMD324" s="1"/>
      <c r="RME324" s="1"/>
      <c r="RMF324" s="1"/>
      <c r="RMG324" s="1"/>
      <c r="RMH324" s="1"/>
      <c r="RMI324" s="1"/>
      <c r="RMJ324" s="1"/>
      <c r="RMK324" s="1"/>
      <c r="RML324" s="1"/>
      <c r="RMM324" s="1"/>
      <c r="RMN324" s="1"/>
      <c r="RMO324" s="1"/>
      <c r="RMP324" s="1"/>
      <c r="RMQ324" s="1"/>
      <c r="RMR324" s="1"/>
      <c r="RMS324" s="1"/>
      <c r="RMT324" s="1"/>
      <c r="RMU324" s="1"/>
      <c r="RMV324" s="1"/>
      <c r="RMW324" s="1"/>
      <c r="RMX324" s="1"/>
      <c r="RMY324" s="1"/>
      <c r="RMZ324" s="1"/>
      <c r="RNA324" s="1"/>
      <c r="RNB324" s="1"/>
      <c r="RNC324" s="1"/>
      <c r="RND324" s="1"/>
      <c r="RNE324" s="1"/>
      <c r="RNF324" s="1"/>
      <c r="RNG324" s="1"/>
      <c r="RNH324" s="1"/>
      <c r="RNI324" s="1"/>
      <c r="RNJ324" s="1"/>
      <c r="RNK324" s="1"/>
      <c r="RNL324" s="1"/>
      <c r="RNM324" s="1"/>
      <c r="RNN324" s="1"/>
      <c r="RNO324" s="1"/>
      <c r="RNP324" s="1"/>
      <c r="RNQ324" s="1"/>
      <c r="RNR324" s="1"/>
      <c r="RNS324" s="1"/>
      <c r="RNT324" s="1"/>
      <c r="RNU324" s="1"/>
      <c r="RNV324" s="1"/>
      <c r="RNW324" s="1"/>
      <c r="RNX324" s="1"/>
      <c r="RNY324" s="1"/>
      <c r="RNZ324" s="1"/>
      <c r="ROA324" s="1"/>
      <c r="ROB324" s="1"/>
      <c r="ROC324" s="1"/>
      <c r="ROD324" s="1"/>
      <c r="ROE324" s="1"/>
      <c r="ROF324" s="1"/>
      <c r="ROG324" s="1"/>
      <c r="ROH324" s="1"/>
      <c r="ROI324" s="1"/>
      <c r="ROJ324" s="1"/>
      <c r="ROK324" s="1"/>
      <c r="ROL324" s="1"/>
      <c r="ROM324" s="1"/>
      <c r="RON324" s="1"/>
      <c r="ROO324" s="1"/>
      <c r="ROP324" s="1"/>
      <c r="ROQ324" s="1"/>
      <c r="ROR324" s="1"/>
      <c r="ROS324" s="1"/>
      <c r="ROT324" s="1"/>
      <c r="ROU324" s="1"/>
      <c r="ROV324" s="1"/>
      <c r="ROW324" s="1"/>
      <c r="ROX324" s="1"/>
      <c r="ROY324" s="1"/>
      <c r="ROZ324" s="1"/>
      <c r="RPA324" s="1"/>
      <c r="RPB324" s="1"/>
      <c r="RPC324" s="1"/>
      <c r="RPD324" s="1"/>
      <c r="RPE324" s="1"/>
      <c r="RPF324" s="1"/>
      <c r="RPG324" s="1"/>
      <c r="RPH324" s="1"/>
      <c r="RPI324" s="1"/>
      <c r="RPJ324" s="1"/>
      <c r="RPK324" s="1"/>
      <c r="RPL324" s="1"/>
      <c r="RPM324" s="1"/>
      <c r="RPN324" s="1"/>
      <c r="RPO324" s="1"/>
      <c r="RPP324" s="1"/>
      <c r="RPQ324" s="1"/>
      <c r="RPR324" s="1"/>
      <c r="RPS324" s="1"/>
      <c r="RPT324" s="1"/>
      <c r="RPU324" s="1"/>
      <c r="RPV324" s="1"/>
      <c r="RPW324" s="1"/>
      <c r="RPX324" s="1"/>
      <c r="RPY324" s="1"/>
      <c r="RPZ324" s="1"/>
      <c r="RQA324" s="1"/>
      <c r="RQB324" s="1"/>
      <c r="RQC324" s="1"/>
      <c r="RQD324" s="1"/>
      <c r="RQE324" s="1"/>
      <c r="RQF324" s="1"/>
      <c r="RQG324" s="1"/>
      <c r="RQH324" s="1"/>
      <c r="RQI324" s="1"/>
      <c r="RQJ324" s="1"/>
      <c r="RQK324" s="1"/>
      <c r="RQL324" s="1"/>
      <c r="RQM324" s="1"/>
      <c r="RQN324" s="1"/>
      <c r="RQO324" s="1"/>
      <c r="RQP324" s="1"/>
      <c r="RQQ324" s="1"/>
      <c r="RQR324" s="1"/>
      <c r="RQS324" s="1"/>
      <c r="RQT324" s="1"/>
      <c r="RQU324" s="1"/>
      <c r="RQV324" s="1"/>
      <c r="RQW324" s="1"/>
      <c r="RQX324" s="1"/>
      <c r="RQY324" s="1"/>
      <c r="RQZ324" s="1"/>
      <c r="RRA324" s="1"/>
      <c r="RRB324" s="1"/>
      <c r="RRC324" s="1"/>
      <c r="RRD324" s="1"/>
      <c r="RRE324" s="1"/>
      <c r="RRF324" s="1"/>
      <c r="RRG324" s="1"/>
      <c r="RRH324" s="1"/>
      <c r="RRI324" s="1"/>
      <c r="RRJ324" s="1"/>
      <c r="RRK324" s="1"/>
      <c r="RRL324" s="1"/>
      <c r="RRM324" s="1"/>
      <c r="RRN324" s="1"/>
      <c r="RRO324" s="1"/>
      <c r="RRP324" s="1"/>
      <c r="RRQ324" s="1"/>
      <c r="RRR324" s="1"/>
      <c r="RRS324" s="1"/>
      <c r="RRT324" s="1"/>
      <c r="RRU324" s="1"/>
      <c r="RRV324" s="1"/>
      <c r="RRW324" s="1"/>
      <c r="RRX324" s="1"/>
      <c r="RRY324" s="1"/>
      <c r="RRZ324" s="1"/>
      <c r="RSA324" s="1"/>
      <c r="RSB324" s="1"/>
      <c r="RSC324" s="1"/>
      <c r="RSD324" s="1"/>
      <c r="RSE324" s="1"/>
      <c r="RSF324" s="1"/>
      <c r="RSG324" s="1"/>
      <c r="RSH324" s="1"/>
      <c r="RSI324" s="1"/>
      <c r="RSJ324" s="1"/>
      <c r="RSK324" s="1"/>
      <c r="RSL324" s="1"/>
      <c r="RSM324" s="1"/>
      <c r="RSN324" s="1"/>
      <c r="RSO324" s="1"/>
      <c r="RSP324" s="1"/>
      <c r="RSQ324" s="1"/>
      <c r="RSR324" s="1"/>
      <c r="RSS324" s="1"/>
      <c r="RST324" s="1"/>
      <c r="RSU324" s="1"/>
      <c r="RSV324" s="1"/>
      <c r="RSW324" s="1"/>
      <c r="RSX324" s="1"/>
      <c r="RSY324" s="1"/>
      <c r="RSZ324" s="1"/>
      <c r="RTA324" s="1"/>
      <c r="RTB324" s="1"/>
      <c r="RTC324" s="1"/>
      <c r="RTD324" s="1"/>
      <c r="RTE324" s="1"/>
      <c r="RTF324" s="1"/>
      <c r="RTG324" s="1"/>
      <c r="RTH324" s="1"/>
      <c r="RTI324" s="1"/>
      <c r="RTJ324" s="1"/>
      <c r="RTK324" s="1"/>
      <c r="RTL324" s="1"/>
      <c r="RTM324" s="1"/>
      <c r="RTN324" s="1"/>
      <c r="RTO324" s="1"/>
      <c r="RTP324" s="1"/>
      <c r="RTQ324" s="1"/>
      <c r="RTR324" s="1"/>
      <c r="RTS324" s="1"/>
      <c r="RTT324" s="1"/>
      <c r="RTU324" s="1"/>
      <c r="RTV324" s="1"/>
      <c r="RTW324" s="1"/>
      <c r="RTX324" s="1"/>
      <c r="RTY324" s="1"/>
      <c r="RTZ324" s="1"/>
      <c r="RUA324" s="1"/>
      <c r="RUB324" s="1"/>
      <c r="RUC324" s="1"/>
      <c r="RUD324" s="1"/>
      <c r="RUE324" s="1"/>
      <c r="RUF324" s="1"/>
      <c r="RUG324" s="1"/>
      <c r="RUH324" s="1"/>
      <c r="RUI324" s="1"/>
      <c r="RUJ324" s="1"/>
      <c r="RUK324" s="1"/>
      <c r="RUL324" s="1"/>
      <c r="RUM324" s="1"/>
      <c r="RUN324" s="1"/>
      <c r="RUO324" s="1"/>
      <c r="RUP324" s="1"/>
      <c r="RUQ324" s="1"/>
      <c r="RUR324" s="1"/>
      <c r="RUS324" s="1"/>
      <c r="RUT324" s="1"/>
      <c r="RUU324" s="1"/>
      <c r="RUV324" s="1"/>
      <c r="RUW324" s="1"/>
      <c r="RUX324" s="1"/>
      <c r="RUY324" s="1"/>
      <c r="RUZ324" s="1"/>
      <c r="RVA324" s="1"/>
      <c r="RVB324" s="1"/>
      <c r="RVC324" s="1"/>
      <c r="RVD324" s="1"/>
      <c r="RVE324" s="1"/>
      <c r="RVF324" s="1"/>
      <c r="RVG324" s="1"/>
      <c r="RVH324" s="1"/>
      <c r="RVI324" s="1"/>
      <c r="RVJ324" s="1"/>
      <c r="RVK324" s="1"/>
      <c r="RVL324" s="1"/>
      <c r="RVM324" s="1"/>
      <c r="RVN324" s="1"/>
      <c r="RVO324" s="1"/>
      <c r="RVP324" s="1"/>
      <c r="RVQ324" s="1"/>
      <c r="RVR324" s="1"/>
      <c r="RVS324" s="1"/>
      <c r="RVT324" s="1"/>
      <c r="RVU324" s="1"/>
      <c r="RVV324" s="1"/>
      <c r="RVW324" s="1"/>
      <c r="RVX324" s="1"/>
      <c r="RVY324" s="1"/>
      <c r="RVZ324" s="1"/>
      <c r="RWA324" s="1"/>
      <c r="RWB324" s="1"/>
      <c r="RWC324" s="1"/>
      <c r="RWD324" s="1"/>
      <c r="RWE324" s="1"/>
      <c r="RWF324" s="1"/>
      <c r="RWG324" s="1"/>
      <c r="RWH324" s="1"/>
      <c r="RWI324" s="1"/>
      <c r="RWJ324" s="1"/>
      <c r="RWK324" s="1"/>
      <c r="RWL324" s="1"/>
      <c r="RWM324" s="1"/>
      <c r="RWN324" s="1"/>
      <c r="RWO324" s="1"/>
      <c r="RWP324" s="1"/>
      <c r="RWQ324" s="1"/>
      <c r="RWR324" s="1"/>
      <c r="RWS324" s="1"/>
      <c r="RWT324" s="1"/>
      <c r="RWU324" s="1"/>
      <c r="RWV324" s="1"/>
      <c r="RWW324" s="1"/>
      <c r="RWX324" s="1"/>
      <c r="RWY324" s="1"/>
      <c r="RWZ324" s="1"/>
      <c r="RXA324" s="1"/>
      <c r="RXB324" s="1"/>
      <c r="RXC324" s="1"/>
      <c r="RXD324" s="1"/>
      <c r="RXE324" s="1"/>
      <c r="RXF324" s="1"/>
      <c r="RXG324" s="1"/>
      <c r="RXH324" s="1"/>
      <c r="RXI324" s="1"/>
      <c r="RXJ324" s="1"/>
      <c r="RXK324" s="1"/>
      <c r="RXL324" s="1"/>
      <c r="RXM324" s="1"/>
      <c r="RXN324" s="1"/>
      <c r="RXO324" s="1"/>
      <c r="RXP324" s="1"/>
      <c r="RXQ324" s="1"/>
      <c r="RXR324" s="1"/>
      <c r="RXS324" s="1"/>
      <c r="RXT324" s="1"/>
      <c r="RXU324" s="1"/>
      <c r="RXV324" s="1"/>
      <c r="RXW324" s="1"/>
      <c r="RXX324" s="1"/>
      <c r="RXY324" s="1"/>
      <c r="RXZ324" s="1"/>
      <c r="RYA324" s="1"/>
      <c r="RYB324" s="1"/>
      <c r="RYC324" s="1"/>
      <c r="RYD324" s="1"/>
      <c r="RYE324" s="1"/>
      <c r="RYF324" s="1"/>
      <c r="RYG324" s="1"/>
      <c r="RYH324" s="1"/>
      <c r="RYI324" s="1"/>
      <c r="RYJ324" s="1"/>
      <c r="RYK324" s="1"/>
      <c r="RYL324" s="1"/>
      <c r="RYM324" s="1"/>
      <c r="RYN324" s="1"/>
      <c r="RYO324" s="1"/>
      <c r="RYP324" s="1"/>
      <c r="RYQ324" s="1"/>
      <c r="RYR324" s="1"/>
      <c r="RYS324" s="1"/>
      <c r="RYT324" s="1"/>
      <c r="RYU324" s="1"/>
      <c r="RYV324" s="1"/>
      <c r="RYW324" s="1"/>
      <c r="RYX324" s="1"/>
      <c r="RYY324" s="1"/>
      <c r="RYZ324" s="1"/>
      <c r="RZA324" s="1"/>
      <c r="RZB324" s="1"/>
      <c r="RZC324" s="1"/>
      <c r="RZD324" s="1"/>
      <c r="RZE324" s="1"/>
      <c r="RZF324" s="1"/>
      <c r="RZG324" s="1"/>
      <c r="RZH324" s="1"/>
      <c r="RZI324" s="1"/>
      <c r="RZJ324" s="1"/>
      <c r="RZK324" s="1"/>
      <c r="RZL324" s="1"/>
      <c r="RZM324" s="1"/>
      <c r="RZN324" s="1"/>
      <c r="RZO324" s="1"/>
      <c r="RZP324" s="1"/>
      <c r="RZQ324" s="1"/>
      <c r="RZR324" s="1"/>
      <c r="RZS324" s="1"/>
      <c r="RZT324" s="1"/>
      <c r="RZU324" s="1"/>
      <c r="RZV324" s="1"/>
      <c r="RZW324" s="1"/>
      <c r="RZX324" s="1"/>
      <c r="RZY324" s="1"/>
      <c r="RZZ324" s="1"/>
      <c r="SAA324" s="1"/>
      <c r="SAB324" s="1"/>
      <c r="SAC324" s="1"/>
      <c r="SAD324" s="1"/>
      <c r="SAE324" s="1"/>
      <c r="SAF324" s="1"/>
      <c r="SAG324" s="1"/>
      <c r="SAH324" s="1"/>
      <c r="SAI324" s="1"/>
      <c r="SAJ324" s="1"/>
      <c r="SAK324" s="1"/>
      <c r="SAL324" s="1"/>
      <c r="SAM324" s="1"/>
      <c r="SAN324" s="1"/>
      <c r="SAO324" s="1"/>
      <c r="SAP324" s="1"/>
      <c r="SAQ324" s="1"/>
      <c r="SAR324" s="1"/>
      <c r="SAS324" s="1"/>
      <c r="SAT324" s="1"/>
      <c r="SAU324" s="1"/>
      <c r="SAV324" s="1"/>
      <c r="SAW324" s="1"/>
      <c r="SAX324" s="1"/>
      <c r="SAY324" s="1"/>
      <c r="SAZ324" s="1"/>
      <c r="SBA324" s="1"/>
      <c r="SBB324" s="1"/>
      <c r="SBC324" s="1"/>
      <c r="SBD324" s="1"/>
      <c r="SBE324" s="1"/>
      <c r="SBF324" s="1"/>
      <c r="SBG324" s="1"/>
      <c r="SBH324" s="1"/>
      <c r="SBI324" s="1"/>
      <c r="SBJ324" s="1"/>
      <c r="SBK324" s="1"/>
      <c r="SBL324" s="1"/>
      <c r="SBM324" s="1"/>
      <c r="SBN324" s="1"/>
      <c r="SBO324" s="1"/>
      <c r="SBP324" s="1"/>
      <c r="SBQ324" s="1"/>
      <c r="SBR324" s="1"/>
      <c r="SBS324" s="1"/>
      <c r="SBT324" s="1"/>
      <c r="SBU324" s="1"/>
      <c r="SBV324" s="1"/>
      <c r="SBW324" s="1"/>
      <c r="SBX324" s="1"/>
      <c r="SBY324" s="1"/>
      <c r="SBZ324" s="1"/>
      <c r="SCA324" s="1"/>
      <c r="SCB324" s="1"/>
      <c r="SCC324" s="1"/>
      <c r="SCD324" s="1"/>
      <c r="SCE324" s="1"/>
      <c r="SCF324" s="1"/>
      <c r="SCG324" s="1"/>
      <c r="SCH324" s="1"/>
      <c r="SCI324" s="1"/>
      <c r="SCJ324" s="1"/>
      <c r="SCK324" s="1"/>
      <c r="SCL324" s="1"/>
      <c r="SCM324" s="1"/>
      <c r="SCN324" s="1"/>
      <c r="SCO324" s="1"/>
      <c r="SCP324" s="1"/>
      <c r="SCQ324" s="1"/>
      <c r="SCR324" s="1"/>
      <c r="SCS324" s="1"/>
      <c r="SCT324" s="1"/>
      <c r="SCU324" s="1"/>
      <c r="SCV324" s="1"/>
      <c r="SCW324" s="1"/>
      <c r="SCX324" s="1"/>
      <c r="SCY324" s="1"/>
      <c r="SCZ324" s="1"/>
      <c r="SDA324" s="1"/>
      <c r="SDB324" s="1"/>
      <c r="SDC324" s="1"/>
      <c r="SDD324" s="1"/>
      <c r="SDE324" s="1"/>
      <c r="SDF324" s="1"/>
      <c r="SDG324" s="1"/>
      <c r="SDH324" s="1"/>
      <c r="SDI324" s="1"/>
      <c r="SDJ324" s="1"/>
      <c r="SDK324" s="1"/>
      <c r="SDL324" s="1"/>
      <c r="SDM324" s="1"/>
      <c r="SDN324" s="1"/>
      <c r="SDO324" s="1"/>
      <c r="SDP324" s="1"/>
      <c r="SDQ324" s="1"/>
      <c r="SDR324" s="1"/>
      <c r="SDS324" s="1"/>
      <c r="SDT324" s="1"/>
      <c r="SDU324" s="1"/>
      <c r="SDV324" s="1"/>
      <c r="SDW324" s="1"/>
      <c r="SDX324" s="1"/>
      <c r="SDY324" s="1"/>
      <c r="SDZ324" s="1"/>
      <c r="SEA324" s="1"/>
      <c r="SEB324" s="1"/>
      <c r="SEC324" s="1"/>
      <c r="SED324" s="1"/>
      <c r="SEE324" s="1"/>
      <c r="SEF324" s="1"/>
      <c r="SEG324" s="1"/>
      <c r="SEH324" s="1"/>
      <c r="SEI324" s="1"/>
      <c r="SEJ324" s="1"/>
      <c r="SEK324" s="1"/>
      <c r="SEL324" s="1"/>
      <c r="SEM324" s="1"/>
      <c r="SEN324" s="1"/>
      <c r="SEO324" s="1"/>
      <c r="SEP324" s="1"/>
      <c r="SEQ324" s="1"/>
      <c r="SER324" s="1"/>
      <c r="SES324" s="1"/>
      <c r="SET324" s="1"/>
      <c r="SEU324" s="1"/>
      <c r="SEV324" s="1"/>
      <c r="SEW324" s="1"/>
      <c r="SEX324" s="1"/>
      <c r="SEY324" s="1"/>
      <c r="SEZ324" s="1"/>
      <c r="SFA324" s="1"/>
      <c r="SFB324" s="1"/>
      <c r="SFC324" s="1"/>
      <c r="SFD324" s="1"/>
      <c r="SFE324" s="1"/>
      <c r="SFF324" s="1"/>
      <c r="SFG324" s="1"/>
      <c r="SFH324" s="1"/>
      <c r="SFI324" s="1"/>
      <c r="SFJ324" s="1"/>
      <c r="SFK324" s="1"/>
      <c r="SFL324" s="1"/>
      <c r="SFM324" s="1"/>
      <c r="SFN324" s="1"/>
      <c r="SFO324" s="1"/>
      <c r="SFP324" s="1"/>
      <c r="SFQ324" s="1"/>
      <c r="SFR324" s="1"/>
      <c r="SFS324" s="1"/>
      <c r="SFT324" s="1"/>
      <c r="SFU324" s="1"/>
      <c r="SFV324" s="1"/>
      <c r="SFW324" s="1"/>
      <c r="SFX324" s="1"/>
      <c r="SFY324" s="1"/>
      <c r="SFZ324" s="1"/>
      <c r="SGA324" s="1"/>
      <c r="SGB324" s="1"/>
      <c r="SGC324" s="1"/>
      <c r="SGD324" s="1"/>
      <c r="SGE324" s="1"/>
      <c r="SGF324" s="1"/>
      <c r="SGG324" s="1"/>
      <c r="SGH324" s="1"/>
      <c r="SGI324" s="1"/>
      <c r="SGJ324" s="1"/>
      <c r="SGK324" s="1"/>
      <c r="SGL324" s="1"/>
      <c r="SGM324" s="1"/>
      <c r="SGN324" s="1"/>
      <c r="SGO324" s="1"/>
      <c r="SGP324" s="1"/>
      <c r="SGQ324" s="1"/>
      <c r="SGR324" s="1"/>
      <c r="SGS324" s="1"/>
      <c r="SGT324" s="1"/>
      <c r="SGU324" s="1"/>
      <c r="SGV324" s="1"/>
      <c r="SGW324" s="1"/>
      <c r="SGX324" s="1"/>
      <c r="SGY324" s="1"/>
      <c r="SGZ324" s="1"/>
      <c r="SHA324" s="1"/>
      <c r="SHB324" s="1"/>
      <c r="SHC324" s="1"/>
      <c r="SHD324" s="1"/>
      <c r="SHE324" s="1"/>
      <c r="SHF324" s="1"/>
      <c r="SHG324" s="1"/>
      <c r="SHH324" s="1"/>
      <c r="SHI324" s="1"/>
      <c r="SHJ324" s="1"/>
      <c r="SHK324" s="1"/>
      <c r="SHL324" s="1"/>
      <c r="SHM324" s="1"/>
      <c r="SHN324" s="1"/>
      <c r="SHO324" s="1"/>
      <c r="SHP324" s="1"/>
      <c r="SHQ324" s="1"/>
      <c r="SHR324" s="1"/>
      <c r="SHS324" s="1"/>
      <c r="SHT324" s="1"/>
      <c r="SHU324" s="1"/>
      <c r="SHV324" s="1"/>
      <c r="SHW324" s="1"/>
      <c r="SHX324" s="1"/>
      <c r="SHY324" s="1"/>
      <c r="SHZ324" s="1"/>
      <c r="SIA324" s="1"/>
      <c r="SIB324" s="1"/>
      <c r="SIC324" s="1"/>
      <c r="SID324" s="1"/>
      <c r="SIE324" s="1"/>
      <c r="SIF324" s="1"/>
      <c r="SIG324" s="1"/>
      <c r="SIH324" s="1"/>
      <c r="SII324" s="1"/>
      <c r="SIJ324" s="1"/>
      <c r="SIK324" s="1"/>
      <c r="SIL324" s="1"/>
      <c r="SIM324" s="1"/>
      <c r="SIN324" s="1"/>
      <c r="SIO324" s="1"/>
      <c r="SIP324" s="1"/>
      <c r="SIQ324" s="1"/>
      <c r="SIR324" s="1"/>
      <c r="SIS324" s="1"/>
      <c r="SIT324" s="1"/>
      <c r="SIU324" s="1"/>
      <c r="SIV324" s="1"/>
      <c r="SIW324" s="1"/>
      <c r="SIX324" s="1"/>
      <c r="SIY324" s="1"/>
      <c r="SIZ324" s="1"/>
      <c r="SJA324" s="1"/>
      <c r="SJB324" s="1"/>
      <c r="SJC324" s="1"/>
      <c r="SJD324" s="1"/>
      <c r="SJE324" s="1"/>
      <c r="SJF324" s="1"/>
      <c r="SJG324" s="1"/>
      <c r="SJH324" s="1"/>
      <c r="SJI324" s="1"/>
      <c r="SJJ324" s="1"/>
      <c r="SJK324" s="1"/>
      <c r="SJL324" s="1"/>
      <c r="SJM324" s="1"/>
      <c r="SJN324" s="1"/>
      <c r="SJO324" s="1"/>
      <c r="SJP324" s="1"/>
      <c r="SJQ324" s="1"/>
      <c r="SJR324" s="1"/>
      <c r="SJS324" s="1"/>
      <c r="SJT324" s="1"/>
      <c r="SJU324" s="1"/>
      <c r="SJV324" s="1"/>
      <c r="SJW324" s="1"/>
      <c r="SJX324" s="1"/>
      <c r="SJY324" s="1"/>
      <c r="SJZ324" s="1"/>
      <c r="SKA324" s="1"/>
      <c r="SKB324" s="1"/>
      <c r="SKC324" s="1"/>
      <c r="SKD324" s="1"/>
      <c r="SKE324" s="1"/>
      <c r="SKF324" s="1"/>
      <c r="SKG324" s="1"/>
      <c r="SKH324" s="1"/>
      <c r="SKI324" s="1"/>
      <c r="SKJ324" s="1"/>
      <c r="SKK324" s="1"/>
      <c r="SKL324" s="1"/>
      <c r="SKM324" s="1"/>
      <c r="SKN324" s="1"/>
      <c r="SKO324" s="1"/>
      <c r="SKP324" s="1"/>
      <c r="SKQ324" s="1"/>
      <c r="SKR324" s="1"/>
      <c r="SKS324" s="1"/>
      <c r="SKT324" s="1"/>
      <c r="SKU324" s="1"/>
      <c r="SKV324" s="1"/>
      <c r="SKW324" s="1"/>
      <c r="SKX324" s="1"/>
      <c r="SKY324" s="1"/>
      <c r="SKZ324" s="1"/>
      <c r="SLA324" s="1"/>
      <c r="SLB324" s="1"/>
      <c r="SLC324" s="1"/>
      <c r="SLD324" s="1"/>
      <c r="SLE324" s="1"/>
      <c r="SLF324" s="1"/>
      <c r="SLG324" s="1"/>
      <c r="SLH324" s="1"/>
      <c r="SLI324" s="1"/>
      <c r="SLJ324" s="1"/>
      <c r="SLK324" s="1"/>
      <c r="SLL324" s="1"/>
      <c r="SLM324" s="1"/>
      <c r="SLN324" s="1"/>
      <c r="SLO324" s="1"/>
      <c r="SLP324" s="1"/>
      <c r="SLQ324" s="1"/>
      <c r="SLR324" s="1"/>
      <c r="SLS324" s="1"/>
      <c r="SLT324" s="1"/>
      <c r="SLU324" s="1"/>
      <c r="SLV324" s="1"/>
      <c r="SLW324" s="1"/>
      <c r="SLX324" s="1"/>
      <c r="SLY324" s="1"/>
      <c r="SLZ324" s="1"/>
      <c r="SMA324" s="1"/>
      <c r="SMB324" s="1"/>
      <c r="SMC324" s="1"/>
      <c r="SMD324" s="1"/>
      <c r="SME324" s="1"/>
      <c r="SMF324" s="1"/>
      <c r="SMG324" s="1"/>
      <c r="SMH324" s="1"/>
      <c r="SMI324" s="1"/>
      <c r="SMJ324" s="1"/>
      <c r="SMK324" s="1"/>
      <c r="SML324" s="1"/>
      <c r="SMM324" s="1"/>
      <c r="SMN324" s="1"/>
      <c r="SMO324" s="1"/>
      <c r="SMP324" s="1"/>
      <c r="SMQ324" s="1"/>
      <c r="SMR324" s="1"/>
      <c r="SMS324" s="1"/>
      <c r="SMT324" s="1"/>
      <c r="SMU324" s="1"/>
      <c r="SMV324" s="1"/>
      <c r="SMW324" s="1"/>
      <c r="SMX324" s="1"/>
      <c r="SMY324" s="1"/>
      <c r="SMZ324" s="1"/>
      <c r="SNA324" s="1"/>
      <c r="SNB324" s="1"/>
      <c r="SNC324" s="1"/>
      <c r="SND324" s="1"/>
      <c r="SNE324" s="1"/>
      <c r="SNF324" s="1"/>
      <c r="SNG324" s="1"/>
      <c r="SNH324" s="1"/>
      <c r="SNI324" s="1"/>
      <c r="SNJ324" s="1"/>
      <c r="SNK324" s="1"/>
      <c r="SNL324" s="1"/>
      <c r="SNM324" s="1"/>
      <c r="SNN324" s="1"/>
      <c r="SNO324" s="1"/>
      <c r="SNP324" s="1"/>
      <c r="SNQ324" s="1"/>
      <c r="SNR324" s="1"/>
      <c r="SNS324" s="1"/>
      <c r="SNT324" s="1"/>
      <c r="SNU324" s="1"/>
      <c r="SNV324" s="1"/>
      <c r="SNW324" s="1"/>
      <c r="SNX324" s="1"/>
      <c r="SNY324" s="1"/>
      <c r="SNZ324" s="1"/>
      <c r="SOA324" s="1"/>
      <c r="SOB324" s="1"/>
      <c r="SOC324" s="1"/>
      <c r="SOD324" s="1"/>
      <c r="SOE324" s="1"/>
      <c r="SOF324" s="1"/>
      <c r="SOG324" s="1"/>
      <c r="SOH324" s="1"/>
      <c r="SOI324" s="1"/>
      <c r="SOJ324" s="1"/>
      <c r="SOK324" s="1"/>
      <c r="SOL324" s="1"/>
      <c r="SOM324" s="1"/>
      <c r="SON324" s="1"/>
      <c r="SOO324" s="1"/>
      <c r="SOP324" s="1"/>
      <c r="SOQ324" s="1"/>
      <c r="SOR324" s="1"/>
      <c r="SOS324" s="1"/>
      <c r="SOT324" s="1"/>
      <c r="SOU324" s="1"/>
      <c r="SOV324" s="1"/>
      <c r="SOW324" s="1"/>
      <c r="SOX324" s="1"/>
      <c r="SOY324" s="1"/>
      <c r="SOZ324" s="1"/>
      <c r="SPA324" s="1"/>
      <c r="SPB324" s="1"/>
      <c r="SPC324" s="1"/>
      <c r="SPD324" s="1"/>
      <c r="SPE324" s="1"/>
      <c r="SPF324" s="1"/>
      <c r="SPG324" s="1"/>
      <c r="SPH324" s="1"/>
      <c r="SPI324" s="1"/>
      <c r="SPJ324" s="1"/>
      <c r="SPK324" s="1"/>
      <c r="SPL324" s="1"/>
      <c r="SPM324" s="1"/>
      <c r="SPN324" s="1"/>
      <c r="SPO324" s="1"/>
      <c r="SPP324" s="1"/>
      <c r="SPQ324" s="1"/>
      <c r="SPR324" s="1"/>
      <c r="SPS324" s="1"/>
      <c r="SPT324" s="1"/>
      <c r="SPU324" s="1"/>
      <c r="SPV324" s="1"/>
      <c r="SPW324" s="1"/>
      <c r="SPX324" s="1"/>
      <c r="SPY324" s="1"/>
      <c r="SPZ324" s="1"/>
      <c r="SQA324" s="1"/>
      <c r="SQB324" s="1"/>
      <c r="SQC324" s="1"/>
      <c r="SQD324" s="1"/>
      <c r="SQE324" s="1"/>
      <c r="SQF324" s="1"/>
      <c r="SQG324" s="1"/>
      <c r="SQH324" s="1"/>
      <c r="SQI324" s="1"/>
      <c r="SQJ324" s="1"/>
      <c r="SQK324" s="1"/>
      <c r="SQL324" s="1"/>
      <c r="SQM324" s="1"/>
      <c r="SQN324" s="1"/>
      <c r="SQO324" s="1"/>
      <c r="SQP324" s="1"/>
      <c r="SQQ324" s="1"/>
      <c r="SQR324" s="1"/>
      <c r="SQS324" s="1"/>
      <c r="SQT324" s="1"/>
      <c r="SQU324" s="1"/>
      <c r="SQV324" s="1"/>
      <c r="SQW324" s="1"/>
      <c r="SQX324" s="1"/>
      <c r="SQY324" s="1"/>
      <c r="SQZ324" s="1"/>
      <c r="SRA324" s="1"/>
      <c r="SRB324" s="1"/>
      <c r="SRC324" s="1"/>
      <c r="SRD324" s="1"/>
      <c r="SRE324" s="1"/>
      <c r="SRF324" s="1"/>
      <c r="SRG324" s="1"/>
      <c r="SRH324" s="1"/>
      <c r="SRI324" s="1"/>
      <c r="SRJ324" s="1"/>
      <c r="SRK324" s="1"/>
      <c r="SRL324" s="1"/>
      <c r="SRM324" s="1"/>
      <c r="SRN324" s="1"/>
      <c r="SRO324" s="1"/>
      <c r="SRP324" s="1"/>
      <c r="SRQ324" s="1"/>
      <c r="SRR324" s="1"/>
      <c r="SRS324" s="1"/>
      <c r="SRT324" s="1"/>
      <c r="SRU324" s="1"/>
      <c r="SRV324" s="1"/>
      <c r="SRW324" s="1"/>
      <c r="SRX324" s="1"/>
      <c r="SRY324" s="1"/>
      <c r="SRZ324" s="1"/>
      <c r="SSA324" s="1"/>
      <c r="SSB324" s="1"/>
      <c r="SSC324" s="1"/>
      <c r="SSD324" s="1"/>
      <c r="SSE324" s="1"/>
      <c r="SSF324" s="1"/>
      <c r="SSG324" s="1"/>
      <c r="SSH324" s="1"/>
      <c r="SSI324" s="1"/>
      <c r="SSJ324" s="1"/>
      <c r="SSK324" s="1"/>
      <c r="SSL324" s="1"/>
      <c r="SSM324" s="1"/>
      <c r="SSN324" s="1"/>
      <c r="SSO324" s="1"/>
      <c r="SSP324" s="1"/>
      <c r="SSQ324" s="1"/>
      <c r="SSR324" s="1"/>
      <c r="SSS324" s="1"/>
      <c r="SST324" s="1"/>
      <c r="SSU324" s="1"/>
      <c r="SSV324" s="1"/>
      <c r="SSW324" s="1"/>
      <c r="SSX324" s="1"/>
      <c r="SSY324" s="1"/>
      <c r="SSZ324" s="1"/>
      <c r="STA324" s="1"/>
      <c r="STB324" s="1"/>
      <c r="STC324" s="1"/>
      <c r="STD324" s="1"/>
      <c r="STE324" s="1"/>
      <c r="STF324" s="1"/>
      <c r="STG324" s="1"/>
      <c r="STH324" s="1"/>
      <c r="STI324" s="1"/>
      <c r="STJ324" s="1"/>
      <c r="STK324" s="1"/>
      <c r="STL324" s="1"/>
      <c r="STM324" s="1"/>
      <c r="STN324" s="1"/>
      <c r="STO324" s="1"/>
      <c r="STP324" s="1"/>
      <c r="STQ324" s="1"/>
      <c r="STR324" s="1"/>
      <c r="STS324" s="1"/>
      <c r="STT324" s="1"/>
      <c r="STU324" s="1"/>
      <c r="STV324" s="1"/>
      <c r="STW324" s="1"/>
      <c r="STX324" s="1"/>
      <c r="STY324" s="1"/>
      <c r="STZ324" s="1"/>
      <c r="SUA324" s="1"/>
      <c r="SUB324" s="1"/>
      <c r="SUC324" s="1"/>
      <c r="SUD324" s="1"/>
      <c r="SUE324" s="1"/>
      <c r="SUF324" s="1"/>
      <c r="SUG324" s="1"/>
      <c r="SUH324" s="1"/>
      <c r="SUI324" s="1"/>
      <c r="SUJ324" s="1"/>
      <c r="SUK324" s="1"/>
      <c r="SUL324" s="1"/>
      <c r="SUM324" s="1"/>
      <c r="SUN324" s="1"/>
      <c r="SUO324" s="1"/>
      <c r="SUP324" s="1"/>
      <c r="SUQ324" s="1"/>
      <c r="SUR324" s="1"/>
      <c r="SUS324" s="1"/>
      <c r="SUT324" s="1"/>
      <c r="SUU324" s="1"/>
      <c r="SUV324" s="1"/>
      <c r="SUW324" s="1"/>
      <c r="SUX324" s="1"/>
      <c r="SUY324" s="1"/>
      <c r="SUZ324" s="1"/>
      <c r="SVA324" s="1"/>
      <c r="SVB324" s="1"/>
      <c r="SVC324" s="1"/>
      <c r="SVD324" s="1"/>
      <c r="SVE324" s="1"/>
      <c r="SVF324" s="1"/>
      <c r="SVG324" s="1"/>
      <c r="SVH324" s="1"/>
      <c r="SVI324" s="1"/>
      <c r="SVJ324" s="1"/>
      <c r="SVK324" s="1"/>
      <c r="SVL324" s="1"/>
      <c r="SVM324" s="1"/>
      <c r="SVN324" s="1"/>
      <c r="SVO324" s="1"/>
      <c r="SVP324" s="1"/>
      <c r="SVQ324" s="1"/>
      <c r="SVR324" s="1"/>
      <c r="SVS324" s="1"/>
      <c r="SVT324" s="1"/>
      <c r="SVU324" s="1"/>
      <c r="SVV324" s="1"/>
      <c r="SVW324" s="1"/>
      <c r="SVX324" s="1"/>
      <c r="SVY324" s="1"/>
      <c r="SVZ324" s="1"/>
      <c r="SWA324" s="1"/>
      <c r="SWB324" s="1"/>
      <c r="SWC324" s="1"/>
      <c r="SWD324" s="1"/>
      <c r="SWE324" s="1"/>
      <c r="SWF324" s="1"/>
      <c r="SWG324" s="1"/>
      <c r="SWH324" s="1"/>
      <c r="SWI324" s="1"/>
      <c r="SWJ324" s="1"/>
      <c r="SWK324" s="1"/>
      <c r="SWL324" s="1"/>
      <c r="SWM324" s="1"/>
      <c r="SWN324" s="1"/>
      <c r="SWO324" s="1"/>
      <c r="SWP324" s="1"/>
      <c r="SWQ324" s="1"/>
      <c r="SWR324" s="1"/>
      <c r="SWS324" s="1"/>
      <c r="SWT324" s="1"/>
      <c r="SWU324" s="1"/>
      <c r="SWV324" s="1"/>
      <c r="SWW324" s="1"/>
      <c r="SWX324" s="1"/>
      <c r="SWY324" s="1"/>
      <c r="SWZ324" s="1"/>
      <c r="SXA324" s="1"/>
      <c r="SXB324" s="1"/>
      <c r="SXC324" s="1"/>
      <c r="SXD324" s="1"/>
      <c r="SXE324" s="1"/>
      <c r="SXF324" s="1"/>
      <c r="SXG324" s="1"/>
      <c r="SXH324" s="1"/>
      <c r="SXI324" s="1"/>
      <c r="SXJ324" s="1"/>
      <c r="SXK324" s="1"/>
      <c r="SXL324" s="1"/>
      <c r="SXM324" s="1"/>
      <c r="SXN324" s="1"/>
      <c r="SXO324" s="1"/>
      <c r="SXP324" s="1"/>
      <c r="SXQ324" s="1"/>
      <c r="SXR324" s="1"/>
      <c r="SXS324" s="1"/>
      <c r="SXT324" s="1"/>
      <c r="SXU324" s="1"/>
      <c r="SXV324" s="1"/>
      <c r="SXW324" s="1"/>
      <c r="SXX324" s="1"/>
      <c r="SXY324" s="1"/>
      <c r="SXZ324" s="1"/>
      <c r="SYA324" s="1"/>
      <c r="SYB324" s="1"/>
      <c r="SYC324" s="1"/>
      <c r="SYD324" s="1"/>
      <c r="SYE324" s="1"/>
      <c r="SYF324" s="1"/>
      <c r="SYG324" s="1"/>
      <c r="SYH324" s="1"/>
      <c r="SYI324" s="1"/>
      <c r="SYJ324" s="1"/>
      <c r="SYK324" s="1"/>
      <c r="SYL324" s="1"/>
      <c r="SYM324" s="1"/>
      <c r="SYN324" s="1"/>
      <c r="SYO324" s="1"/>
      <c r="SYP324" s="1"/>
      <c r="SYQ324" s="1"/>
      <c r="SYR324" s="1"/>
      <c r="SYS324" s="1"/>
      <c r="SYT324" s="1"/>
      <c r="SYU324" s="1"/>
      <c r="SYV324" s="1"/>
      <c r="SYW324" s="1"/>
      <c r="SYX324" s="1"/>
      <c r="SYY324" s="1"/>
      <c r="SYZ324" s="1"/>
      <c r="SZA324" s="1"/>
      <c r="SZB324" s="1"/>
      <c r="SZC324" s="1"/>
      <c r="SZD324" s="1"/>
      <c r="SZE324" s="1"/>
      <c r="SZF324" s="1"/>
      <c r="SZG324" s="1"/>
      <c r="SZH324" s="1"/>
      <c r="SZI324" s="1"/>
      <c r="SZJ324" s="1"/>
      <c r="SZK324" s="1"/>
      <c r="SZL324" s="1"/>
      <c r="SZM324" s="1"/>
      <c r="SZN324" s="1"/>
      <c r="SZO324" s="1"/>
      <c r="SZP324" s="1"/>
      <c r="SZQ324" s="1"/>
      <c r="SZR324" s="1"/>
      <c r="SZS324" s="1"/>
      <c r="SZT324" s="1"/>
      <c r="SZU324" s="1"/>
      <c r="SZV324" s="1"/>
      <c r="SZW324" s="1"/>
      <c r="SZX324" s="1"/>
      <c r="SZY324" s="1"/>
      <c r="SZZ324" s="1"/>
      <c r="TAA324" s="1"/>
      <c r="TAB324" s="1"/>
      <c r="TAC324" s="1"/>
      <c r="TAD324" s="1"/>
      <c r="TAE324" s="1"/>
      <c r="TAF324" s="1"/>
      <c r="TAG324" s="1"/>
      <c r="TAH324" s="1"/>
      <c r="TAI324" s="1"/>
      <c r="TAJ324" s="1"/>
      <c r="TAK324" s="1"/>
      <c r="TAL324" s="1"/>
      <c r="TAM324" s="1"/>
      <c r="TAN324" s="1"/>
      <c r="TAO324" s="1"/>
      <c r="TAP324" s="1"/>
      <c r="TAQ324" s="1"/>
      <c r="TAR324" s="1"/>
      <c r="TAS324" s="1"/>
      <c r="TAT324" s="1"/>
      <c r="TAU324" s="1"/>
      <c r="TAV324" s="1"/>
      <c r="TAW324" s="1"/>
      <c r="TAX324" s="1"/>
      <c r="TAY324" s="1"/>
      <c r="TAZ324" s="1"/>
      <c r="TBA324" s="1"/>
      <c r="TBB324" s="1"/>
      <c r="TBC324" s="1"/>
      <c r="TBD324" s="1"/>
      <c r="TBE324" s="1"/>
      <c r="TBF324" s="1"/>
      <c r="TBG324" s="1"/>
      <c r="TBH324" s="1"/>
      <c r="TBI324" s="1"/>
      <c r="TBJ324" s="1"/>
      <c r="TBK324" s="1"/>
      <c r="TBL324" s="1"/>
      <c r="TBM324" s="1"/>
      <c r="TBN324" s="1"/>
      <c r="TBO324" s="1"/>
      <c r="TBP324" s="1"/>
      <c r="TBQ324" s="1"/>
      <c r="TBR324" s="1"/>
      <c r="TBS324" s="1"/>
      <c r="TBT324" s="1"/>
      <c r="TBU324" s="1"/>
      <c r="TBV324" s="1"/>
      <c r="TBW324" s="1"/>
      <c r="TBX324" s="1"/>
      <c r="TBY324" s="1"/>
      <c r="TBZ324" s="1"/>
      <c r="TCA324" s="1"/>
      <c r="TCB324" s="1"/>
      <c r="TCC324" s="1"/>
      <c r="TCD324" s="1"/>
      <c r="TCE324" s="1"/>
      <c r="TCF324" s="1"/>
      <c r="TCG324" s="1"/>
      <c r="TCH324" s="1"/>
      <c r="TCI324" s="1"/>
      <c r="TCJ324" s="1"/>
      <c r="TCK324" s="1"/>
      <c r="TCL324" s="1"/>
      <c r="TCM324" s="1"/>
      <c r="TCN324" s="1"/>
      <c r="TCO324" s="1"/>
      <c r="TCP324" s="1"/>
      <c r="TCQ324" s="1"/>
      <c r="TCR324" s="1"/>
      <c r="TCS324" s="1"/>
      <c r="TCT324" s="1"/>
      <c r="TCU324" s="1"/>
      <c r="TCV324" s="1"/>
      <c r="TCW324" s="1"/>
      <c r="TCX324" s="1"/>
      <c r="TCY324" s="1"/>
      <c r="TCZ324" s="1"/>
      <c r="TDA324" s="1"/>
      <c r="TDB324" s="1"/>
      <c r="TDC324" s="1"/>
      <c r="TDD324" s="1"/>
      <c r="TDE324" s="1"/>
      <c r="TDF324" s="1"/>
      <c r="TDG324" s="1"/>
      <c r="TDH324" s="1"/>
      <c r="TDI324" s="1"/>
      <c r="TDJ324" s="1"/>
      <c r="TDK324" s="1"/>
      <c r="TDL324" s="1"/>
      <c r="TDM324" s="1"/>
      <c r="TDN324" s="1"/>
      <c r="TDO324" s="1"/>
      <c r="TDP324" s="1"/>
      <c r="TDQ324" s="1"/>
      <c r="TDR324" s="1"/>
      <c r="TDS324" s="1"/>
      <c r="TDT324" s="1"/>
      <c r="TDU324" s="1"/>
      <c r="TDV324" s="1"/>
      <c r="TDW324" s="1"/>
      <c r="TDX324" s="1"/>
      <c r="TDY324" s="1"/>
      <c r="TDZ324" s="1"/>
      <c r="TEA324" s="1"/>
      <c r="TEB324" s="1"/>
      <c r="TEC324" s="1"/>
      <c r="TED324" s="1"/>
      <c r="TEE324" s="1"/>
      <c r="TEF324" s="1"/>
      <c r="TEG324" s="1"/>
      <c r="TEH324" s="1"/>
      <c r="TEI324" s="1"/>
      <c r="TEJ324" s="1"/>
      <c r="TEK324" s="1"/>
      <c r="TEL324" s="1"/>
      <c r="TEM324" s="1"/>
      <c r="TEN324" s="1"/>
      <c r="TEO324" s="1"/>
      <c r="TEP324" s="1"/>
      <c r="TEQ324" s="1"/>
      <c r="TER324" s="1"/>
      <c r="TES324" s="1"/>
      <c r="TET324" s="1"/>
      <c r="TEU324" s="1"/>
      <c r="TEV324" s="1"/>
      <c r="TEW324" s="1"/>
      <c r="TEX324" s="1"/>
      <c r="TEY324" s="1"/>
      <c r="TEZ324" s="1"/>
      <c r="TFA324" s="1"/>
      <c r="TFB324" s="1"/>
      <c r="TFC324" s="1"/>
      <c r="TFD324" s="1"/>
      <c r="TFE324" s="1"/>
      <c r="TFF324" s="1"/>
      <c r="TFG324" s="1"/>
      <c r="TFH324" s="1"/>
      <c r="TFI324" s="1"/>
      <c r="TFJ324" s="1"/>
      <c r="TFK324" s="1"/>
      <c r="TFL324" s="1"/>
      <c r="TFM324" s="1"/>
      <c r="TFN324" s="1"/>
      <c r="TFO324" s="1"/>
      <c r="TFP324" s="1"/>
      <c r="TFQ324" s="1"/>
      <c r="TFR324" s="1"/>
      <c r="TFS324" s="1"/>
      <c r="TFT324" s="1"/>
      <c r="TFU324" s="1"/>
      <c r="TFV324" s="1"/>
      <c r="TFW324" s="1"/>
      <c r="TFX324" s="1"/>
      <c r="TFY324" s="1"/>
      <c r="TFZ324" s="1"/>
      <c r="TGA324" s="1"/>
      <c r="TGB324" s="1"/>
      <c r="TGC324" s="1"/>
      <c r="TGD324" s="1"/>
      <c r="TGE324" s="1"/>
      <c r="TGF324" s="1"/>
      <c r="TGG324" s="1"/>
      <c r="TGH324" s="1"/>
      <c r="TGI324" s="1"/>
      <c r="TGJ324" s="1"/>
      <c r="TGK324" s="1"/>
      <c r="TGL324" s="1"/>
      <c r="TGM324" s="1"/>
      <c r="TGN324" s="1"/>
      <c r="TGO324" s="1"/>
      <c r="TGP324" s="1"/>
      <c r="TGQ324" s="1"/>
      <c r="TGR324" s="1"/>
      <c r="TGS324" s="1"/>
      <c r="TGT324" s="1"/>
      <c r="TGU324" s="1"/>
      <c r="TGV324" s="1"/>
      <c r="TGW324" s="1"/>
      <c r="TGX324" s="1"/>
      <c r="TGY324" s="1"/>
      <c r="TGZ324" s="1"/>
      <c r="THA324" s="1"/>
      <c r="THB324" s="1"/>
      <c r="THC324" s="1"/>
      <c r="THD324" s="1"/>
      <c r="THE324" s="1"/>
      <c r="THF324" s="1"/>
      <c r="THG324" s="1"/>
      <c r="THH324" s="1"/>
      <c r="THI324" s="1"/>
      <c r="THJ324" s="1"/>
      <c r="THK324" s="1"/>
      <c r="THL324" s="1"/>
      <c r="THM324" s="1"/>
      <c r="THN324" s="1"/>
      <c r="THO324" s="1"/>
      <c r="THP324" s="1"/>
      <c r="THQ324" s="1"/>
      <c r="THR324" s="1"/>
      <c r="THS324" s="1"/>
      <c r="THT324" s="1"/>
      <c r="THU324" s="1"/>
      <c r="THV324" s="1"/>
      <c r="THW324" s="1"/>
      <c r="THX324" s="1"/>
      <c r="THY324" s="1"/>
      <c r="THZ324" s="1"/>
      <c r="TIA324" s="1"/>
      <c r="TIB324" s="1"/>
      <c r="TIC324" s="1"/>
      <c r="TID324" s="1"/>
      <c r="TIE324" s="1"/>
      <c r="TIF324" s="1"/>
      <c r="TIG324" s="1"/>
      <c r="TIH324" s="1"/>
      <c r="TII324" s="1"/>
      <c r="TIJ324" s="1"/>
      <c r="TIK324" s="1"/>
      <c r="TIL324" s="1"/>
      <c r="TIM324" s="1"/>
      <c r="TIN324" s="1"/>
      <c r="TIO324" s="1"/>
      <c r="TIP324" s="1"/>
      <c r="TIQ324" s="1"/>
      <c r="TIR324" s="1"/>
      <c r="TIS324" s="1"/>
      <c r="TIT324" s="1"/>
      <c r="TIU324" s="1"/>
      <c r="TIV324" s="1"/>
      <c r="TIW324" s="1"/>
      <c r="TIX324" s="1"/>
      <c r="TIY324" s="1"/>
      <c r="TIZ324" s="1"/>
      <c r="TJA324" s="1"/>
      <c r="TJB324" s="1"/>
      <c r="TJC324" s="1"/>
      <c r="TJD324" s="1"/>
      <c r="TJE324" s="1"/>
      <c r="TJF324" s="1"/>
      <c r="TJG324" s="1"/>
      <c r="TJH324" s="1"/>
      <c r="TJI324" s="1"/>
      <c r="TJJ324" s="1"/>
      <c r="TJK324" s="1"/>
      <c r="TJL324" s="1"/>
      <c r="TJM324" s="1"/>
      <c r="TJN324" s="1"/>
      <c r="TJO324" s="1"/>
      <c r="TJP324" s="1"/>
      <c r="TJQ324" s="1"/>
      <c r="TJR324" s="1"/>
      <c r="TJS324" s="1"/>
      <c r="TJT324" s="1"/>
      <c r="TJU324" s="1"/>
      <c r="TJV324" s="1"/>
      <c r="TJW324" s="1"/>
      <c r="TJX324" s="1"/>
      <c r="TJY324" s="1"/>
      <c r="TJZ324" s="1"/>
      <c r="TKA324" s="1"/>
      <c r="TKB324" s="1"/>
      <c r="TKC324" s="1"/>
      <c r="TKD324" s="1"/>
      <c r="TKE324" s="1"/>
      <c r="TKF324" s="1"/>
      <c r="TKG324" s="1"/>
      <c r="TKH324" s="1"/>
      <c r="TKI324" s="1"/>
      <c r="TKJ324" s="1"/>
      <c r="TKK324" s="1"/>
      <c r="TKL324" s="1"/>
      <c r="TKM324" s="1"/>
      <c r="TKN324" s="1"/>
      <c r="TKO324" s="1"/>
      <c r="TKP324" s="1"/>
      <c r="TKQ324" s="1"/>
      <c r="TKR324" s="1"/>
      <c r="TKS324" s="1"/>
      <c r="TKT324" s="1"/>
      <c r="TKU324" s="1"/>
      <c r="TKV324" s="1"/>
      <c r="TKW324" s="1"/>
      <c r="TKX324" s="1"/>
      <c r="TKY324" s="1"/>
      <c r="TKZ324" s="1"/>
      <c r="TLA324" s="1"/>
      <c r="TLB324" s="1"/>
      <c r="TLC324" s="1"/>
      <c r="TLD324" s="1"/>
      <c r="TLE324" s="1"/>
      <c r="TLF324" s="1"/>
      <c r="TLG324" s="1"/>
      <c r="TLH324" s="1"/>
      <c r="TLI324" s="1"/>
      <c r="TLJ324" s="1"/>
      <c r="TLK324" s="1"/>
      <c r="TLL324" s="1"/>
      <c r="TLM324" s="1"/>
      <c r="TLN324" s="1"/>
      <c r="TLO324" s="1"/>
      <c r="TLP324" s="1"/>
      <c r="TLQ324" s="1"/>
      <c r="TLR324" s="1"/>
      <c r="TLS324" s="1"/>
      <c r="TLT324" s="1"/>
      <c r="TLU324" s="1"/>
      <c r="TLV324" s="1"/>
      <c r="TLW324" s="1"/>
      <c r="TLX324" s="1"/>
      <c r="TLY324" s="1"/>
      <c r="TLZ324" s="1"/>
      <c r="TMA324" s="1"/>
      <c r="TMB324" s="1"/>
      <c r="TMC324" s="1"/>
      <c r="TMD324" s="1"/>
      <c r="TME324" s="1"/>
      <c r="TMF324" s="1"/>
      <c r="TMG324" s="1"/>
      <c r="TMH324" s="1"/>
      <c r="TMI324" s="1"/>
      <c r="TMJ324" s="1"/>
      <c r="TMK324" s="1"/>
      <c r="TML324" s="1"/>
      <c r="TMM324" s="1"/>
      <c r="TMN324" s="1"/>
      <c r="TMO324" s="1"/>
      <c r="TMP324" s="1"/>
      <c r="TMQ324" s="1"/>
      <c r="TMR324" s="1"/>
      <c r="TMS324" s="1"/>
      <c r="TMT324" s="1"/>
      <c r="TMU324" s="1"/>
      <c r="TMV324" s="1"/>
      <c r="TMW324" s="1"/>
      <c r="TMX324" s="1"/>
      <c r="TMY324" s="1"/>
      <c r="TMZ324" s="1"/>
      <c r="TNA324" s="1"/>
      <c r="TNB324" s="1"/>
      <c r="TNC324" s="1"/>
      <c r="TND324" s="1"/>
      <c r="TNE324" s="1"/>
      <c r="TNF324" s="1"/>
      <c r="TNG324" s="1"/>
      <c r="TNH324" s="1"/>
      <c r="TNI324" s="1"/>
      <c r="TNJ324" s="1"/>
      <c r="TNK324" s="1"/>
      <c r="TNL324" s="1"/>
      <c r="TNM324" s="1"/>
      <c r="TNN324" s="1"/>
      <c r="TNO324" s="1"/>
      <c r="TNP324" s="1"/>
      <c r="TNQ324" s="1"/>
      <c r="TNR324" s="1"/>
      <c r="TNS324" s="1"/>
      <c r="TNT324" s="1"/>
      <c r="TNU324" s="1"/>
      <c r="TNV324" s="1"/>
      <c r="TNW324" s="1"/>
      <c r="TNX324" s="1"/>
      <c r="TNY324" s="1"/>
      <c r="TNZ324" s="1"/>
      <c r="TOA324" s="1"/>
      <c r="TOB324" s="1"/>
      <c r="TOC324" s="1"/>
      <c r="TOD324" s="1"/>
      <c r="TOE324" s="1"/>
      <c r="TOF324" s="1"/>
      <c r="TOG324" s="1"/>
      <c r="TOH324" s="1"/>
      <c r="TOI324" s="1"/>
      <c r="TOJ324" s="1"/>
      <c r="TOK324" s="1"/>
      <c r="TOL324" s="1"/>
      <c r="TOM324" s="1"/>
      <c r="TON324" s="1"/>
      <c r="TOO324" s="1"/>
      <c r="TOP324" s="1"/>
      <c r="TOQ324" s="1"/>
      <c r="TOR324" s="1"/>
      <c r="TOS324" s="1"/>
      <c r="TOT324" s="1"/>
      <c r="TOU324" s="1"/>
      <c r="TOV324" s="1"/>
      <c r="TOW324" s="1"/>
      <c r="TOX324" s="1"/>
      <c r="TOY324" s="1"/>
      <c r="TOZ324" s="1"/>
      <c r="TPA324" s="1"/>
      <c r="TPB324" s="1"/>
      <c r="TPC324" s="1"/>
      <c r="TPD324" s="1"/>
      <c r="TPE324" s="1"/>
      <c r="TPF324" s="1"/>
      <c r="TPG324" s="1"/>
      <c r="TPH324" s="1"/>
      <c r="TPI324" s="1"/>
      <c r="TPJ324" s="1"/>
      <c r="TPK324" s="1"/>
      <c r="TPL324" s="1"/>
      <c r="TPM324" s="1"/>
      <c r="TPN324" s="1"/>
      <c r="TPO324" s="1"/>
      <c r="TPP324" s="1"/>
      <c r="TPQ324" s="1"/>
      <c r="TPR324" s="1"/>
      <c r="TPS324" s="1"/>
      <c r="TPT324" s="1"/>
      <c r="TPU324" s="1"/>
      <c r="TPV324" s="1"/>
      <c r="TPW324" s="1"/>
      <c r="TPX324" s="1"/>
      <c r="TPY324" s="1"/>
      <c r="TPZ324" s="1"/>
      <c r="TQA324" s="1"/>
      <c r="TQB324" s="1"/>
      <c r="TQC324" s="1"/>
      <c r="TQD324" s="1"/>
      <c r="TQE324" s="1"/>
      <c r="TQF324" s="1"/>
      <c r="TQG324" s="1"/>
      <c r="TQH324" s="1"/>
      <c r="TQI324" s="1"/>
      <c r="TQJ324" s="1"/>
      <c r="TQK324" s="1"/>
      <c r="TQL324" s="1"/>
      <c r="TQM324" s="1"/>
      <c r="TQN324" s="1"/>
      <c r="TQO324" s="1"/>
      <c r="TQP324" s="1"/>
      <c r="TQQ324" s="1"/>
      <c r="TQR324" s="1"/>
      <c r="TQS324" s="1"/>
      <c r="TQT324" s="1"/>
      <c r="TQU324" s="1"/>
      <c r="TQV324" s="1"/>
      <c r="TQW324" s="1"/>
      <c r="TQX324" s="1"/>
      <c r="TQY324" s="1"/>
      <c r="TQZ324" s="1"/>
      <c r="TRA324" s="1"/>
      <c r="TRB324" s="1"/>
      <c r="TRC324" s="1"/>
      <c r="TRD324" s="1"/>
      <c r="TRE324" s="1"/>
      <c r="TRF324" s="1"/>
      <c r="TRG324" s="1"/>
      <c r="TRH324" s="1"/>
      <c r="TRI324" s="1"/>
      <c r="TRJ324" s="1"/>
      <c r="TRK324" s="1"/>
      <c r="TRL324" s="1"/>
      <c r="TRM324" s="1"/>
      <c r="TRN324" s="1"/>
      <c r="TRO324" s="1"/>
      <c r="TRP324" s="1"/>
      <c r="TRQ324" s="1"/>
      <c r="TRR324" s="1"/>
      <c r="TRS324" s="1"/>
      <c r="TRT324" s="1"/>
      <c r="TRU324" s="1"/>
      <c r="TRV324" s="1"/>
      <c r="TRW324" s="1"/>
      <c r="TRX324" s="1"/>
      <c r="TRY324" s="1"/>
      <c r="TRZ324" s="1"/>
      <c r="TSA324" s="1"/>
      <c r="TSB324" s="1"/>
      <c r="TSC324" s="1"/>
      <c r="TSD324" s="1"/>
      <c r="TSE324" s="1"/>
      <c r="TSF324" s="1"/>
      <c r="TSG324" s="1"/>
      <c r="TSH324" s="1"/>
      <c r="TSI324" s="1"/>
      <c r="TSJ324" s="1"/>
      <c r="TSK324" s="1"/>
      <c r="TSL324" s="1"/>
      <c r="TSM324" s="1"/>
      <c r="TSN324" s="1"/>
      <c r="TSO324" s="1"/>
      <c r="TSP324" s="1"/>
      <c r="TSQ324" s="1"/>
      <c r="TSR324" s="1"/>
      <c r="TSS324" s="1"/>
      <c r="TST324" s="1"/>
      <c r="TSU324" s="1"/>
      <c r="TSV324" s="1"/>
      <c r="TSW324" s="1"/>
      <c r="TSX324" s="1"/>
      <c r="TSY324" s="1"/>
      <c r="TSZ324" s="1"/>
      <c r="TTA324" s="1"/>
      <c r="TTB324" s="1"/>
      <c r="TTC324" s="1"/>
      <c r="TTD324" s="1"/>
      <c r="TTE324" s="1"/>
      <c r="TTF324" s="1"/>
      <c r="TTG324" s="1"/>
      <c r="TTH324" s="1"/>
      <c r="TTI324" s="1"/>
      <c r="TTJ324" s="1"/>
      <c r="TTK324" s="1"/>
      <c r="TTL324" s="1"/>
      <c r="TTM324" s="1"/>
      <c r="TTN324" s="1"/>
      <c r="TTO324" s="1"/>
      <c r="TTP324" s="1"/>
      <c r="TTQ324" s="1"/>
      <c r="TTR324" s="1"/>
      <c r="TTS324" s="1"/>
      <c r="TTT324" s="1"/>
      <c r="TTU324" s="1"/>
      <c r="TTV324" s="1"/>
      <c r="TTW324" s="1"/>
      <c r="TTX324" s="1"/>
      <c r="TTY324" s="1"/>
      <c r="TTZ324" s="1"/>
      <c r="TUA324" s="1"/>
      <c r="TUB324" s="1"/>
      <c r="TUC324" s="1"/>
      <c r="TUD324" s="1"/>
      <c r="TUE324" s="1"/>
      <c r="TUF324" s="1"/>
      <c r="TUG324" s="1"/>
      <c r="TUH324" s="1"/>
      <c r="TUI324" s="1"/>
      <c r="TUJ324" s="1"/>
      <c r="TUK324" s="1"/>
      <c r="TUL324" s="1"/>
      <c r="TUM324" s="1"/>
      <c r="TUN324" s="1"/>
      <c r="TUO324" s="1"/>
      <c r="TUP324" s="1"/>
      <c r="TUQ324" s="1"/>
      <c r="TUR324" s="1"/>
      <c r="TUS324" s="1"/>
      <c r="TUT324" s="1"/>
      <c r="TUU324" s="1"/>
      <c r="TUV324" s="1"/>
      <c r="TUW324" s="1"/>
      <c r="TUX324" s="1"/>
      <c r="TUY324" s="1"/>
      <c r="TUZ324" s="1"/>
      <c r="TVA324" s="1"/>
      <c r="TVB324" s="1"/>
      <c r="TVC324" s="1"/>
      <c r="TVD324" s="1"/>
      <c r="TVE324" s="1"/>
      <c r="TVF324" s="1"/>
      <c r="TVG324" s="1"/>
      <c r="TVH324" s="1"/>
      <c r="TVI324" s="1"/>
      <c r="TVJ324" s="1"/>
      <c r="TVK324" s="1"/>
      <c r="TVL324" s="1"/>
      <c r="TVM324" s="1"/>
      <c r="TVN324" s="1"/>
      <c r="TVO324" s="1"/>
      <c r="TVP324" s="1"/>
      <c r="TVQ324" s="1"/>
      <c r="TVR324" s="1"/>
      <c r="TVS324" s="1"/>
      <c r="TVT324" s="1"/>
      <c r="TVU324" s="1"/>
      <c r="TVV324" s="1"/>
      <c r="TVW324" s="1"/>
      <c r="TVX324" s="1"/>
      <c r="TVY324" s="1"/>
      <c r="TVZ324" s="1"/>
      <c r="TWA324" s="1"/>
      <c r="TWB324" s="1"/>
      <c r="TWC324" s="1"/>
      <c r="TWD324" s="1"/>
      <c r="TWE324" s="1"/>
      <c r="TWF324" s="1"/>
      <c r="TWG324" s="1"/>
      <c r="TWH324" s="1"/>
      <c r="TWI324" s="1"/>
      <c r="TWJ324" s="1"/>
      <c r="TWK324" s="1"/>
      <c r="TWL324" s="1"/>
      <c r="TWM324" s="1"/>
      <c r="TWN324" s="1"/>
      <c r="TWO324" s="1"/>
      <c r="TWP324" s="1"/>
      <c r="TWQ324" s="1"/>
      <c r="TWR324" s="1"/>
      <c r="TWS324" s="1"/>
      <c r="TWT324" s="1"/>
      <c r="TWU324" s="1"/>
      <c r="TWV324" s="1"/>
      <c r="TWW324" s="1"/>
      <c r="TWX324" s="1"/>
      <c r="TWY324" s="1"/>
      <c r="TWZ324" s="1"/>
      <c r="TXA324" s="1"/>
      <c r="TXB324" s="1"/>
      <c r="TXC324" s="1"/>
      <c r="TXD324" s="1"/>
      <c r="TXE324" s="1"/>
      <c r="TXF324" s="1"/>
      <c r="TXG324" s="1"/>
      <c r="TXH324" s="1"/>
      <c r="TXI324" s="1"/>
      <c r="TXJ324" s="1"/>
      <c r="TXK324" s="1"/>
      <c r="TXL324" s="1"/>
      <c r="TXM324" s="1"/>
      <c r="TXN324" s="1"/>
      <c r="TXO324" s="1"/>
      <c r="TXP324" s="1"/>
      <c r="TXQ324" s="1"/>
      <c r="TXR324" s="1"/>
      <c r="TXS324" s="1"/>
      <c r="TXT324" s="1"/>
      <c r="TXU324" s="1"/>
      <c r="TXV324" s="1"/>
      <c r="TXW324" s="1"/>
      <c r="TXX324" s="1"/>
      <c r="TXY324" s="1"/>
      <c r="TXZ324" s="1"/>
      <c r="TYA324" s="1"/>
      <c r="TYB324" s="1"/>
      <c r="TYC324" s="1"/>
      <c r="TYD324" s="1"/>
      <c r="TYE324" s="1"/>
      <c r="TYF324" s="1"/>
      <c r="TYG324" s="1"/>
      <c r="TYH324" s="1"/>
      <c r="TYI324" s="1"/>
      <c r="TYJ324" s="1"/>
      <c r="TYK324" s="1"/>
      <c r="TYL324" s="1"/>
      <c r="TYM324" s="1"/>
      <c r="TYN324" s="1"/>
      <c r="TYO324" s="1"/>
      <c r="TYP324" s="1"/>
      <c r="TYQ324" s="1"/>
      <c r="TYR324" s="1"/>
      <c r="TYS324" s="1"/>
      <c r="TYT324" s="1"/>
      <c r="TYU324" s="1"/>
      <c r="TYV324" s="1"/>
      <c r="TYW324" s="1"/>
      <c r="TYX324" s="1"/>
      <c r="TYY324" s="1"/>
      <c r="TYZ324" s="1"/>
      <c r="TZA324" s="1"/>
      <c r="TZB324" s="1"/>
      <c r="TZC324" s="1"/>
      <c r="TZD324" s="1"/>
      <c r="TZE324" s="1"/>
      <c r="TZF324" s="1"/>
      <c r="TZG324" s="1"/>
      <c r="TZH324" s="1"/>
      <c r="TZI324" s="1"/>
      <c r="TZJ324" s="1"/>
      <c r="TZK324" s="1"/>
      <c r="TZL324" s="1"/>
      <c r="TZM324" s="1"/>
      <c r="TZN324" s="1"/>
      <c r="TZO324" s="1"/>
      <c r="TZP324" s="1"/>
      <c r="TZQ324" s="1"/>
      <c r="TZR324" s="1"/>
      <c r="TZS324" s="1"/>
      <c r="TZT324" s="1"/>
      <c r="TZU324" s="1"/>
      <c r="TZV324" s="1"/>
      <c r="TZW324" s="1"/>
      <c r="TZX324" s="1"/>
      <c r="TZY324" s="1"/>
      <c r="TZZ324" s="1"/>
      <c r="UAA324" s="1"/>
      <c r="UAB324" s="1"/>
      <c r="UAC324" s="1"/>
      <c r="UAD324" s="1"/>
      <c r="UAE324" s="1"/>
      <c r="UAF324" s="1"/>
      <c r="UAG324" s="1"/>
      <c r="UAH324" s="1"/>
      <c r="UAI324" s="1"/>
      <c r="UAJ324" s="1"/>
      <c r="UAK324" s="1"/>
      <c r="UAL324" s="1"/>
      <c r="UAM324" s="1"/>
      <c r="UAN324" s="1"/>
      <c r="UAO324" s="1"/>
      <c r="UAP324" s="1"/>
      <c r="UAQ324" s="1"/>
      <c r="UAR324" s="1"/>
      <c r="UAS324" s="1"/>
      <c r="UAT324" s="1"/>
      <c r="UAU324" s="1"/>
      <c r="UAV324" s="1"/>
      <c r="UAW324" s="1"/>
      <c r="UAX324" s="1"/>
      <c r="UAY324" s="1"/>
      <c r="UAZ324" s="1"/>
      <c r="UBA324" s="1"/>
      <c r="UBB324" s="1"/>
      <c r="UBC324" s="1"/>
      <c r="UBD324" s="1"/>
      <c r="UBE324" s="1"/>
      <c r="UBF324" s="1"/>
      <c r="UBG324" s="1"/>
      <c r="UBH324" s="1"/>
      <c r="UBI324" s="1"/>
      <c r="UBJ324" s="1"/>
      <c r="UBK324" s="1"/>
      <c r="UBL324" s="1"/>
      <c r="UBM324" s="1"/>
      <c r="UBN324" s="1"/>
      <c r="UBO324" s="1"/>
      <c r="UBP324" s="1"/>
      <c r="UBQ324" s="1"/>
      <c r="UBR324" s="1"/>
      <c r="UBS324" s="1"/>
      <c r="UBT324" s="1"/>
      <c r="UBU324" s="1"/>
      <c r="UBV324" s="1"/>
      <c r="UBW324" s="1"/>
      <c r="UBX324" s="1"/>
      <c r="UBY324" s="1"/>
      <c r="UBZ324" s="1"/>
      <c r="UCA324" s="1"/>
      <c r="UCB324" s="1"/>
      <c r="UCC324" s="1"/>
      <c r="UCD324" s="1"/>
      <c r="UCE324" s="1"/>
      <c r="UCF324" s="1"/>
      <c r="UCG324" s="1"/>
      <c r="UCH324" s="1"/>
      <c r="UCI324" s="1"/>
      <c r="UCJ324" s="1"/>
      <c r="UCK324" s="1"/>
      <c r="UCL324" s="1"/>
      <c r="UCM324" s="1"/>
      <c r="UCN324" s="1"/>
      <c r="UCO324" s="1"/>
      <c r="UCP324" s="1"/>
      <c r="UCQ324" s="1"/>
      <c r="UCR324" s="1"/>
      <c r="UCS324" s="1"/>
      <c r="UCT324" s="1"/>
      <c r="UCU324" s="1"/>
      <c r="UCV324" s="1"/>
      <c r="UCW324" s="1"/>
      <c r="UCX324" s="1"/>
      <c r="UCY324" s="1"/>
      <c r="UCZ324" s="1"/>
      <c r="UDA324" s="1"/>
      <c r="UDB324" s="1"/>
      <c r="UDC324" s="1"/>
      <c r="UDD324" s="1"/>
      <c r="UDE324" s="1"/>
      <c r="UDF324" s="1"/>
      <c r="UDG324" s="1"/>
      <c r="UDH324" s="1"/>
      <c r="UDI324" s="1"/>
      <c r="UDJ324" s="1"/>
      <c r="UDK324" s="1"/>
      <c r="UDL324" s="1"/>
      <c r="UDM324" s="1"/>
      <c r="UDN324" s="1"/>
      <c r="UDO324" s="1"/>
      <c r="UDP324" s="1"/>
      <c r="UDQ324" s="1"/>
      <c r="UDR324" s="1"/>
      <c r="UDS324" s="1"/>
      <c r="UDT324" s="1"/>
      <c r="UDU324" s="1"/>
      <c r="UDV324" s="1"/>
      <c r="UDW324" s="1"/>
      <c r="UDX324" s="1"/>
      <c r="UDY324" s="1"/>
      <c r="UDZ324" s="1"/>
      <c r="UEA324" s="1"/>
      <c r="UEB324" s="1"/>
      <c r="UEC324" s="1"/>
      <c r="UED324" s="1"/>
      <c r="UEE324" s="1"/>
      <c r="UEF324" s="1"/>
      <c r="UEG324" s="1"/>
      <c r="UEH324" s="1"/>
      <c r="UEI324" s="1"/>
      <c r="UEJ324" s="1"/>
      <c r="UEK324" s="1"/>
      <c r="UEL324" s="1"/>
      <c r="UEM324" s="1"/>
      <c r="UEN324" s="1"/>
      <c r="UEO324" s="1"/>
      <c r="UEP324" s="1"/>
      <c r="UEQ324" s="1"/>
      <c r="UER324" s="1"/>
      <c r="UES324" s="1"/>
      <c r="UET324" s="1"/>
      <c r="UEU324" s="1"/>
      <c r="UEV324" s="1"/>
      <c r="UEW324" s="1"/>
      <c r="UEX324" s="1"/>
      <c r="UEY324" s="1"/>
      <c r="UEZ324" s="1"/>
      <c r="UFA324" s="1"/>
      <c r="UFB324" s="1"/>
      <c r="UFC324" s="1"/>
      <c r="UFD324" s="1"/>
      <c r="UFE324" s="1"/>
      <c r="UFF324" s="1"/>
      <c r="UFG324" s="1"/>
      <c r="UFH324" s="1"/>
      <c r="UFI324" s="1"/>
      <c r="UFJ324" s="1"/>
      <c r="UFK324" s="1"/>
      <c r="UFL324" s="1"/>
      <c r="UFM324" s="1"/>
      <c r="UFN324" s="1"/>
      <c r="UFO324" s="1"/>
      <c r="UFP324" s="1"/>
      <c r="UFQ324" s="1"/>
      <c r="UFR324" s="1"/>
      <c r="UFS324" s="1"/>
      <c r="UFT324" s="1"/>
      <c r="UFU324" s="1"/>
      <c r="UFV324" s="1"/>
      <c r="UFW324" s="1"/>
      <c r="UFX324" s="1"/>
      <c r="UFY324" s="1"/>
      <c r="UFZ324" s="1"/>
      <c r="UGA324" s="1"/>
      <c r="UGB324" s="1"/>
      <c r="UGC324" s="1"/>
      <c r="UGD324" s="1"/>
      <c r="UGE324" s="1"/>
      <c r="UGF324" s="1"/>
      <c r="UGG324" s="1"/>
      <c r="UGH324" s="1"/>
      <c r="UGI324" s="1"/>
      <c r="UGJ324" s="1"/>
      <c r="UGK324" s="1"/>
      <c r="UGL324" s="1"/>
      <c r="UGM324" s="1"/>
      <c r="UGN324" s="1"/>
      <c r="UGO324" s="1"/>
      <c r="UGP324" s="1"/>
      <c r="UGQ324" s="1"/>
      <c r="UGR324" s="1"/>
      <c r="UGS324" s="1"/>
      <c r="UGT324" s="1"/>
      <c r="UGU324" s="1"/>
      <c r="UGV324" s="1"/>
      <c r="UGW324" s="1"/>
      <c r="UGX324" s="1"/>
      <c r="UGY324" s="1"/>
      <c r="UGZ324" s="1"/>
      <c r="UHA324" s="1"/>
      <c r="UHB324" s="1"/>
      <c r="UHC324" s="1"/>
      <c r="UHD324" s="1"/>
      <c r="UHE324" s="1"/>
      <c r="UHF324" s="1"/>
      <c r="UHG324" s="1"/>
      <c r="UHH324" s="1"/>
      <c r="UHI324" s="1"/>
      <c r="UHJ324" s="1"/>
      <c r="UHK324" s="1"/>
      <c r="UHL324" s="1"/>
      <c r="UHM324" s="1"/>
      <c r="UHN324" s="1"/>
      <c r="UHO324" s="1"/>
      <c r="UHP324" s="1"/>
      <c r="UHQ324" s="1"/>
      <c r="UHR324" s="1"/>
      <c r="UHS324" s="1"/>
      <c r="UHT324" s="1"/>
      <c r="UHU324" s="1"/>
      <c r="UHV324" s="1"/>
      <c r="UHW324" s="1"/>
      <c r="UHX324" s="1"/>
      <c r="UHY324" s="1"/>
      <c r="UHZ324" s="1"/>
      <c r="UIA324" s="1"/>
      <c r="UIB324" s="1"/>
      <c r="UIC324" s="1"/>
      <c r="UID324" s="1"/>
      <c r="UIE324" s="1"/>
      <c r="UIF324" s="1"/>
      <c r="UIG324" s="1"/>
      <c r="UIH324" s="1"/>
      <c r="UII324" s="1"/>
      <c r="UIJ324" s="1"/>
      <c r="UIK324" s="1"/>
      <c r="UIL324" s="1"/>
      <c r="UIM324" s="1"/>
      <c r="UIN324" s="1"/>
      <c r="UIO324" s="1"/>
      <c r="UIP324" s="1"/>
      <c r="UIQ324" s="1"/>
      <c r="UIR324" s="1"/>
      <c r="UIS324" s="1"/>
      <c r="UIT324" s="1"/>
      <c r="UIU324" s="1"/>
      <c r="UIV324" s="1"/>
      <c r="UIW324" s="1"/>
      <c r="UIX324" s="1"/>
      <c r="UIY324" s="1"/>
      <c r="UIZ324" s="1"/>
      <c r="UJA324" s="1"/>
      <c r="UJB324" s="1"/>
      <c r="UJC324" s="1"/>
      <c r="UJD324" s="1"/>
      <c r="UJE324" s="1"/>
      <c r="UJF324" s="1"/>
      <c r="UJG324" s="1"/>
      <c r="UJH324" s="1"/>
      <c r="UJI324" s="1"/>
      <c r="UJJ324" s="1"/>
      <c r="UJK324" s="1"/>
      <c r="UJL324" s="1"/>
      <c r="UJM324" s="1"/>
      <c r="UJN324" s="1"/>
      <c r="UJO324" s="1"/>
      <c r="UJP324" s="1"/>
      <c r="UJQ324" s="1"/>
      <c r="UJR324" s="1"/>
      <c r="UJS324" s="1"/>
      <c r="UJT324" s="1"/>
      <c r="UJU324" s="1"/>
      <c r="UJV324" s="1"/>
      <c r="UJW324" s="1"/>
      <c r="UJX324" s="1"/>
      <c r="UJY324" s="1"/>
      <c r="UJZ324" s="1"/>
      <c r="UKA324" s="1"/>
      <c r="UKB324" s="1"/>
      <c r="UKC324" s="1"/>
      <c r="UKD324" s="1"/>
      <c r="UKE324" s="1"/>
      <c r="UKF324" s="1"/>
      <c r="UKG324" s="1"/>
      <c r="UKH324" s="1"/>
      <c r="UKI324" s="1"/>
      <c r="UKJ324" s="1"/>
      <c r="UKK324" s="1"/>
      <c r="UKL324" s="1"/>
      <c r="UKM324" s="1"/>
      <c r="UKN324" s="1"/>
      <c r="UKO324" s="1"/>
      <c r="UKP324" s="1"/>
      <c r="UKQ324" s="1"/>
      <c r="UKR324" s="1"/>
      <c r="UKS324" s="1"/>
      <c r="UKT324" s="1"/>
      <c r="UKU324" s="1"/>
      <c r="UKV324" s="1"/>
      <c r="UKW324" s="1"/>
      <c r="UKX324" s="1"/>
      <c r="UKY324" s="1"/>
      <c r="UKZ324" s="1"/>
      <c r="ULA324" s="1"/>
      <c r="ULB324" s="1"/>
      <c r="ULC324" s="1"/>
      <c r="ULD324" s="1"/>
      <c r="ULE324" s="1"/>
      <c r="ULF324" s="1"/>
      <c r="ULG324" s="1"/>
      <c r="ULH324" s="1"/>
      <c r="ULI324" s="1"/>
      <c r="ULJ324" s="1"/>
      <c r="ULK324" s="1"/>
      <c r="ULL324" s="1"/>
      <c r="ULM324" s="1"/>
      <c r="ULN324" s="1"/>
      <c r="ULO324" s="1"/>
      <c r="ULP324" s="1"/>
      <c r="ULQ324" s="1"/>
      <c r="ULR324" s="1"/>
      <c r="ULS324" s="1"/>
      <c r="ULT324" s="1"/>
      <c r="ULU324" s="1"/>
      <c r="ULV324" s="1"/>
      <c r="ULW324" s="1"/>
      <c r="ULX324" s="1"/>
      <c r="ULY324" s="1"/>
      <c r="ULZ324" s="1"/>
      <c r="UMA324" s="1"/>
      <c r="UMB324" s="1"/>
      <c r="UMC324" s="1"/>
      <c r="UMD324" s="1"/>
      <c r="UME324" s="1"/>
      <c r="UMF324" s="1"/>
      <c r="UMG324" s="1"/>
      <c r="UMH324" s="1"/>
      <c r="UMI324" s="1"/>
      <c r="UMJ324" s="1"/>
      <c r="UMK324" s="1"/>
      <c r="UML324" s="1"/>
      <c r="UMM324" s="1"/>
      <c r="UMN324" s="1"/>
      <c r="UMO324" s="1"/>
      <c r="UMP324" s="1"/>
      <c r="UMQ324" s="1"/>
      <c r="UMR324" s="1"/>
      <c r="UMS324" s="1"/>
      <c r="UMT324" s="1"/>
      <c r="UMU324" s="1"/>
      <c r="UMV324" s="1"/>
      <c r="UMW324" s="1"/>
      <c r="UMX324" s="1"/>
      <c r="UMY324" s="1"/>
      <c r="UMZ324" s="1"/>
      <c r="UNA324" s="1"/>
      <c r="UNB324" s="1"/>
      <c r="UNC324" s="1"/>
      <c r="UND324" s="1"/>
      <c r="UNE324" s="1"/>
      <c r="UNF324" s="1"/>
      <c r="UNG324" s="1"/>
      <c r="UNH324" s="1"/>
      <c r="UNI324" s="1"/>
      <c r="UNJ324" s="1"/>
      <c r="UNK324" s="1"/>
      <c r="UNL324" s="1"/>
      <c r="UNM324" s="1"/>
      <c r="UNN324" s="1"/>
      <c r="UNO324" s="1"/>
      <c r="UNP324" s="1"/>
      <c r="UNQ324" s="1"/>
      <c r="UNR324" s="1"/>
      <c r="UNS324" s="1"/>
      <c r="UNT324" s="1"/>
      <c r="UNU324" s="1"/>
      <c r="UNV324" s="1"/>
      <c r="UNW324" s="1"/>
      <c r="UNX324" s="1"/>
      <c r="UNY324" s="1"/>
      <c r="UNZ324" s="1"/>
      <c r="UOA324" s="1"/>
      <c r="UOB324" s="1"/>
      <c r="UOC324" s="1"/>
      <c r="UOD324" s="1"/>
      <c r="UOE324" s="1"/>
      <c r="UOF324" s="1"/>
      <c r="UOG324" s="1"/>
      <c r="UOH324" s="1"/>
      <c r="UOI324" s="1"/>
      <c r="UOJ324" s="1"/>
      <c r="UOK324" s="1"/>
      <c r="UOL324" s="1"/>
      <c r="UOM324" s="1"/>
      <c r="UON324" s="1"/>
      <c r="UOO324" s="1"/>
      <c r="UOP324" s="1"/>
      <c r="UOQ324" s="1"/>
      <c r="UOR324" s="1"/>
      <c r="UOS324" s="1"/>
      <c r="UOT324" s="1"/>
      <c r="UOU324" s="1"/>
      <c r="UOV324" s="1"/>
      <c r="UOW324" s="1"/>
      <c r="UOX324" s="1"/>
      <c r="UOY324" s="1"/>
      <c r="UOZ324" s="1"/>
      <c r="UPA324" s="1"/>
      <c r="UPB324" s="1"/>
      <c r="UPC324" s="1"/>
      <c r="UPD324" s="1"/>
      <c r="UPE324" s="1"/>
      <c r="UPF324" s="1"/>
      <c r="UPG324" s="1"/>
      <c r="UPH324" s="1"/>
      <c r="UPI324" s="1"/>
      <c r="UPJ324" s="1"/>
      <c r="UPK324" s="1"/>
      <c r="UPL324" s="1"/>
      <c r="UPM324" s="1"/>
      <c r="UPN324" s="1"/>
      <c r="UPO324" s="1"/>
      <c r="UPP324" s="1"/>
      <c r="UPQ324" s="1"/>
      <c r="UPR324" s="1"/>
      <c r="UPS324" s="1"/>
      <c r="UPT324" s="1"/>
      <c r="UPU324" s="1"/>
      <c r="UPV324" s="1"/>
      <c r="UPW324" s="1"/>
      <c r="UPX324" s="1"/>
      <c r="UPY324" s="1"/>
      <c r="UPZ324" s="1"/>
      <c r="UQA324" s="1"/>
      <c r="UQB324" s="1"/>
      <c r="UQC324" s="1"/>
      <c r="UQD324" s="1"/>
      <c r="UQE324" s="1"/>
      <c r="UQF324" s="1"/>
      <c r="UQG324" s="1"/>
      <c r="UQH324" s="1"/>
      <c r="UQI324" s="1"/>
      <c r="UQJ324" s="1"/>
      <c r="UQK324" s="1"/>
      <c r="UQL324" s="1"/>
      <c r="UQM324" s="1"/>
      <c r="UQN324" s="1"/>
      <c r="UQO324" s="1"/>
      <c r="UQP324" s="1"/>
      <c r="UQQ324" s="1"/>
      <c r="UQR324" s="1"/>
      <c r="UQS324" s="1"/>
      <c r="UQT324" s="1"/>
      <c r="UQU324" s="1"/>
      <c r="UQV324" s="1"/>
      <c r="UQW324" s="1"/>
      <c r="UQX324" s="1"/>
      <c r="UQY324" s="1"/>
      <c r="UQZ324" s="1"/>
      <c r="URA324" s="1"/>
      <c r="URB324" s="1"/>
      <c r="URC324" s="1"/>
      <c r="URD324" s="1"/>
      <c r="URE324" s="1"/>
      <c r="URF324" s="1"/>
      <c r="URG324" s="1"/>
      <c r="URH324" s="1"/>
      <c r="URI324" s="1"/>
      <c r="URJ324" s="1"/>
      <c r="URK324" s="1"/>
      <c r="URL324" s="1"/>
      <c r="URM324" s="1"/>
      <c r="URN324" s="1"/>
      <c r="URO324" s="1"/>
      <c r="URP324" s="1"/>
      <c r="URQ324" s="1"/>
      <c r="URR324" s="1"/>
      <c r="URS324" s="1"/>
      <c r="URT324" s="1"/>
      <c r="URU324" s="1"/>
      <c r="URV324" s="1"/>
      <c r="URW324" s="1"/>
      <c r="URX324" s="1"/>
      <c r="URY324" s="1"/>
      <c r="URZ324" s="1"/>
      <c r="USA324" s="1"/>
      <c r="USB324" s="1"/>
      <c r="USC324" s="1"/>
      <c r="USD324" s="1"/>
      <c r="USE324" s="1"/>
      <c r="USF324" s="1"/>
      <c r="USG324" s="1"/>
      <c r="USH324" s="1"/>
      <c r="USI324" s="1"/>
      <c r="USJ324" s="1"/>
      <c r="USK324" s="1"/>
      <c r="USL324" s="1"/>
      <c r="USM324" s="1"/>
      <c r="USN324" s="1"/>
      <c r="USO324" s="1"/>
      <c r="USP324" s="1"/>
      <c r="USQ324" s="1"/>
      <c r="USR324" s="1"/>
      <c r="USS324" s="1"/>
      <c r="UST324" s="1"/>
      <c r="USU324" s="1"/>
      <c r="USV324" s="1"/>
      <c r="USW324" s="1"/>
      <c r="USX324" s="1"/>
      <c r="USY324" s="1"/>
      <c r="USZ324" s="1"/>
      <c r="UTA324" s="1"/>
      <c r="UTB324" s="1"/>
      <c r="UTC324" s="1"/>
      <c r="UTD324" s="1"/>
      <c r="UTE324" s="1"/>
      <c r="UTF324" s="1"/>
      <c r="UTG324" s="1"/>
      <c r="UTH324" s="1"/>
      <c r="UTI324" s="1"/>
      <c r="UTJ324" s="1"/>
      <c r="UTK324" s="1"/>
      <c r="UTL324" s="1"/>
      <c r="UTM324" s="1"/>
      <c r="UTN324" s="1"/>
      <c r="UTO324" s="1"/>
      <c r="UTP324" s="1"/>
      <c r="UTQ324" s="1"/>
      <c r="UTR324" s="1"/>
      <c r="UTS324" s="1"/>
      <c r="UTT324" s="1"/>
      <c r="UTU324" s="1"/>
      <c r="UTV324" s="1"/>
      <c r="UTW324" s="1"/>
      <c r="UTX324" s="1"/>
      <c r="UTY324" s="1"/>
      <c r="UTZ324" s="1"/>
      <c r="UUA324" s="1"/>
      <c r="UUB324" s="1"/>
      <c r="UUC324" s="1"/>
      <c r="UUD324" s="1"/>
      <c r="UUE324" s="1"/>
      <c r="UUF324" s="1"/>
      <c r="UUG324" s="1"/>
      <c r="UUH324" s="1"/>
      <c r="UUI324" s="1"/>
      <c r="UUJ324" s="1"/>
      <c r="UUK324" s="1"/>
      <c r="UUL324" s="1"/>
      <c r="UUM324" s="1"/>
      <c r="UUN324" s="1"/>
      <c r="UUO324" s="1"/>
      <c r="UUP324" s="1"/>
      <c r="UUQ324" s="1"/>
      <c r="UUR324" s="1"/>
      <c r="UUS324" s="1"/>
      <c r="UUT324" s="1"/>
      <c r="UUU324" s="1"/>
      <c r="UUV324" s="1"/>
      <c r="UUW324" s="1"/>
      <c r="UUX324" s="1"/>
      <c r="UUY324" s="1"/>
      <c r="UUZ324" s="1"/>
      <c r="UVA324" s="1"/>
      <c r="UVB324" s="1"/>
      <c r="UVC324" s="1"/>
      <c r="UVD324" s="1"/>
      <c r="UVE324" s="1"/>
      <c r="UVF324" s="1"/>
      <c r="UVG324" s="1"/>
      <c r="UVH324" s="1"/>
      <c r="UVI324" s="1"/>
      <c r="UVJ324" s="1"/>
      <c r="UVK324" s="1"/>
      <c r="UVL324" s="1"/>
      <c r="UVM324" s="1"/>
      <c r="UVN324" s="1"/>
      <c r="UVO324" s="1"/>
      <c r="UVP324" s="1"/>
      <c r="UVQ324" s="1"/>
      <c r="UVR324" s="1"/>
      <c r="UVS324" s="1"/>
      <c r="UVT324" s="1"/>
      <c r="UVU324" s="1"/>
      <c r="UVV324" s="1"/>
      <c r="UVW324" s="1"/>
      <c r="UVX324" s="1"/>
      <c r="UVY324" s="1"/>
      <c r="UVZ324" s="1"/>
      <c r="UWA324" s="1"/>
      <c r="UWB324" s="1"/>
      <c r="UWC324" s="1"/>
      <c r="UWD324" s="1"/>
      <c r="UWE324" s="1"/>
      <c r="UWF324" s="1"/>
      <c r="UWG324" s="1"/>
      <c r="UWH324" s="1"/>
      <c r="UWI324" s="1"/>
      <c r="UWJ324" s="1"/>
      <c r="UWK324" s="1"/>
      <c r="UWL324" s="1"/>
      <c r="UWM324" s="1"/>
      <c r="UWN324" s="1"/>
      <c r="UWO324" s="1"/>
      <c r="UWP324" s="1"/>
      <c r="UWQ324" s="1"/>
      <c r="UWR324" s="1"/>
      <c r="UWS324" s="1"/>
      <c r="UWT324" s="1"/>
      <c r="UWU324" s="1"/>
      <c r="UWV324" s="1"/>
      <c r="UWW324" s="1"/>
      <c r="UWX324" s="1"/>
      <c r="UWY324" s="1"/>
      <c r="UWZ324" s="1"/>
      <c r="UXA324" s="1"/>
      <c r="UXB324" s="1"/>
      <c r="UXC324" s="1"/>
      <c r="UXD324" s="1"/>
      <c r="UXE324" s="1"/>
      <c r="UXF324" s="1"/>
      <c r="UXG324" s="1"/>
      <c r="UXH324" s="1"/>
      <c r="UXI324" s="1"/>
      <c r="UXJ324" s="1"/>
      <c r="UXK324" s="1"/>
      <c r="UXL324" s="1"/>
      <c r="UXM324" s="1"/>
      <c r="UXN324" s="1"/>
      <c r="UXO324" s="1"/>
      <c r="UXP324" s="1"/>
      <c r="UXQ324" s="1"/>
      <c r="UXR324" s="1"/>
      <c r="UXS324" s="1"/>
      <c r="UXT324" s="1"/>
      <c r="UXU324" s="1"/>
      <c r="UXV324" s="1"/>
      <c r="UXW324" s="1"/>
      <c r="UXX324" s="1"/>
      <c r="UXY324" s="1"/>
      <c r="UXZ324" s="1"/>
      <c r="UYA324" s="1"/>
      <c r="UYB324" s="1"/>
      <c r="UYC324" s="1"/>
      <c r="UYD324" s="1"/>
      <c r="UYE324" s="1"/>
      <c r="UYF324" s="1"/>
      <c r="UYG324" s="1"/>
      <c r="UYH324" s="1"/>
      <c r="UYI324" s="1"/>
      <c r="UYJ324" s="1"/>
      <c r="UYK324" s="1"/>
      <c r="UYL324" s="1"/>
      <c r="UYM324" s="1"/>
      <c r="UYN324" s="1"/>
      <c r="UYO324" s="1"/>
      <c r="UYP324" s="1"/>
      <c r="UYQ324" s="1"/>
      <c r="UYR324" s="1"/>
      <c r="UYS324" s="1"/>
      <c r="UYT324" s="1"/>
      <c r="UYU324" s="1"/>
      <c r="UYV324" s="1"/>
      <c r="UYW324" s="1"/>
      <c r="UYX324" s="1"/>
      <c r="UYY324" s="1"/>
      <c r="UYZ324" s="1"/>
      <c r="UZA324" s="1"/>
      <c r="UZB324" s="1"/>
      <c r="UZC324" s="1"/>
      <c r="UZD324" s="1"/>
      <c r="UZE324" s="1"/>
      <c r="UZF324" s="1"/>
      <c r="UZG324" s="1"/>
      <c r="UZH324" s="1"/>
      <c r="UZI324" s="1"/>
      <c r="UZJ324" s="1"/>
      <c r="UZK324" s="1"/>
      <c r="UZL324" s="1"/>
      <c r="UZM324" s="1"/>
      <c r="UZN324" s="1"/>
      <c r="UZO324" s="1"/>
      <c r="UZP324" s="1"/>
      <c r="UZQ324" s="1"/>
      <c r="UZR324" s="1"/>
      <c r="UZS324" s="1"/>
      <c r="UZT324" s="1"/>
      <c r="UZU324" s="1"/>
      <c r="UZV324" s="1"/>
      <c r="UZW324" s="1"/>
      <c r="UZX324" s="1"/>
      <c r="UZY324" s="1"/>
      <c r="UZZ324" s="1"/>
      <c r="VAA324" s="1"/>
      <c r="VAB324" s="1"/>
      <c r="VAC324" s="1"/>
      <c r="VAD324" s="1"/>
      <c r="VAE324" s="1"/>
      <c r="VAF324" s="1"/>
      <c r="VAG324" s="1"/>
      <c r="VAH324" s="1"/>
      <c r="VAI324" s="1"/>
      <c r="VAJ324" s="1"/>
      <c r="VAK324" s="1"/>
      <c r="VAL324" s="1"/>
      <c r="VAM324" s="1"/>
      <c r="VAN324" s="1"/>
      <c r="VAO324" s="1"/>
      <c r="VAP324" s="1"/>
      <c r="VAQ324" s="1"/>
      <c r="VAR324" s="1"/>
      <c r="VAS324" s="1"/>
      <c r="VAT324" s="1"/>
      <c r="VAU324" s="1"/>
      <c r="VAV324" s="1"/>
      <c r="VAW324" s="1"/>
      <c r="VAX324" s="1"/>
      <c r="VAY324" s="1"/>
      <c r="VAZ324" s="1"/>
      <c r="VBA324" s="1"/>
      <c r="VBB324" s="1"/>
      <c r="VBC324" s="1"/>
      <c r="VBD324" s="1"/>
      <c r="VBE324" s="1"/>
      <c r="VBF324" s="1"/>
      <c r="VBG324" s="1"/>
      <c r="VBH324" s="1"/>
      <c r="VBI324" s="1"/>
      <c r="VBJ324" s="1"/>
      <c r="VBK324" s="1"/>
      <c r="VBL324" s="1"/>
      <c r="VBM324" s="1"/>
      <c r="VBN324" s="1"/>
      <c r="VBO324" s="1"/>
      <c r="VBP324" s="1"/>
      <c r="VBQ324" s="1"/>
      <c r="VBR324" s="1"/>
      <c r="VBS324" s="1"/>
      <c r="VBT324" s="1"/>
      <c r="VBU324" s="1"/>
      <c r="VBV324" s="1"/>
      <c r="VBW324" s="1"/>
      <c r="VBX324" s="1"/>
      <c r="VBY324" s="1"/>
      <c r="VBZ324" s="1"/>
      <c r="VCA324" s="1"/>
      <c r="VCB324" s="1"/>
      <c r="VCC324" s="1"/>
      <c r="VCD324" s="1"/>
      <c r="VCE324" s="1"/>
      <c r="VCF324" s="1"/>
      <c r="VCG324" s="1"/>
      <c r="VCH324" s="1"/>
      <c r="VCI324" s="1"/>
      <c r="VCJ324" s="1"/>
      <c r="VCK324" s="1"/>
      <c r="VCL324" s="1"/>
      <c r="VCM324" s="1"/>
      <c r="VCN324" s="1"/>
      <c r="VCO324" s="1"/>
      <c r="VCP324" s="1"/>
      <c r="VCQ324" s="1"/>
      <c r="VCR324" s="1"/>
      <c r="VCS324" s="1"/>
      <c r="VCT324" s="1"/>
      <c r="VCU324" s="1"/>
      <c r="VCV324" s="1"/>
      <c r="VCW324" s="1"/>
      <c r="VCX324" s="1"/>
      <c r="VCY324" s="1"/>
      <c r="VCZ324" s="1"/>
      <c r="VDA324" s="1"/>
      <c r="VDB324" s="1"/>
      <c r="VDC324" s="1"/>
      <c r="VDD324" s="1"/>
      <c r="VDE324" s="1"/>
      <c r="VDF324" s="1"/>
      <c r="VDG324" s="1"/>
      <c r="VDH324" s="1"/>
      <c r="VDI324" s="1"/>
      <c r="VDJ324" s="1"/>
      <c r="VDK324" s="1"/>
      <c r="VDL324" s="1"/>
      <c r="VDM324" s="1"/>
      <c r="VDN324" s="1"/>
      <c r="VDO324" s="1"/>
      <c r="VDP324" s="1"/>
      <c r="VDQ324" s="1"/>
      <c r="VDR324" s="1"/>
      <c r="VDS324" s="1"/>
      <c r="VDT324" s="1"/>
      <c r="VDU324" s="1"/>
      <c r="VDV324" s="1"/>
      <c r="VDW324" s="1"/>
      <c r="VDX324" s="1"/>
      <c r="VDY324" s="1"/>
      <c r="VDZ324" s="1"/>
      <c r="VEA324" s="1"/>
      <c r="VEB324" s="1"/>
      <c r="VEC324" s="1"/>
      <c r="VED324" s="1"/>
      <c r="VEE324" s="1"/>
      <c r="VEF324" s="1"/>
      <c r="VEG324" s="1"/>
      <c r="VEH324" s="1"/>
      <c r="VEI324" s="1"/>
      <c r="VEJ324" s="1"/>
      <c r="VEK324" s="1"/>
      <c r="VEL324" s="1"/>
      <c r="VEM324" s="1"/>
      <c r="VEN324" s="1"/>
      <c r="VEO324" s="1"/>
      <c r="VEP324" s="1"/>
      <c r="VEQ324" s="1"/>
      <c r="VER324" s="1"/>
      <c r="VES324" s="1"/>
      <c r="VET324" s="1"/>
      <c r="VEU324" s="1"/>
      <c r="VEV324" s="1"/>
      <c r="VEW324" s="1"/>
      <c r="VEX324" s="1"/>
      <c r="VEY324" s="1"/>
      <c r="VEZ324" s="1"/>
      <c r="VFA324" s="1"/>
      <c r="VFB324" s="1"/>
      <c r="VFC324" s="1"/>
      <c r="VFD324" s="1"/>
      <c r="VFE324" s="1"/>
      <c r="VFF324" s="1"/>
      <c r="VFG324" s="1"/>
      <c r="VFH324" s="1"/>
      <c r="VFI324" s="1"/>
      <c r="VFJ324" s="1"/>
      <c r="VFK324" s="1"/>
      <c r="VFL324" s="1"/>
      <c r="VFM324" s="1"/>
      <c r="VFN324" s="1"/>
      <c r="VFO324" s="1"/>
      <c r="VFP324" s="1"/>
      <c r="VFQ324" s="1"/>
      <c r="VFR324" s="1"/>
      <c r="VFS324" s="1"/>
      <c r="VFT324" s="1"/>
      <c r="VFU324" s="1"/>
      <c r="VFV324" s="1"/>
      <c r="VFW324" s="1"/>
      <c r="VFX324" s="1"/>
      <c r="VFY324" s="1"/>
      <c r="VFZ324" s="1"/>
      <c r="VGA324" s="1"/>
      <c r="VGB324" s="1"/>
      <c r="VGC324" s="1"/>
      <c r="VGD324" s="1"/>
      <c r="VGE324" s="1"/>
      <c r="VGF324" s="1"/>
      <c r="VGG324" s="1"/>
      <c r="VGH324" s="1"/>
      <c r="VGI324" s="1"/>
      <c r="VGJ324" s="1"/>
      <c r="VGK324" s="1"/>
      <c r="VGL324" s="1"/>
      <c r="VGM324" s="1"/>
      <c r="VGN324" s="1"/>
      <c r="VGO324" s="1"/>
      <c r="VGP324" s="1"/>
      <c r="VGQ324" s="1"/>
      <c r="VGR324" s="1"/>
      <c r="VGS324" s="1"/>
      <c r="VGT324" s="1"/>
      <c r="VGU324" s="1"/>
      <c r="VGV324" s="1"/>
      <c r="VGW324" s="1"/>
      <c r="VGX324" s="1"/>
    </row>
  </sheetData>
  <mergeCells count="40">
    <mergeCell ref="E214:E222"/>
    <mergeCell ref="A7:I7"/>
    <mergeCell ref="A8:I8"/>
    <mergeCell ref="A9:I9"/>
    <mergeCell ref="A10:A12"/>
    <mergeCell ref="B10:B12"/>
    <mergeCell ref="C10:D11"/>
    <mergeCell ref="E10:E12"/>
    <mergeCell ref="F10:F12"/>
    <mergeCell ref="G10:G12"/>
    <mergeCell ref="H10:H12"/>
    <mergeCell ref="I10:I12"/>
    <mergeCell ref="E57:E65"/>
    <mergeCell ref="E71:E79"/>
    <mergeCell ref="E188:E196"/>
    <mergeCell ref="E201:E209"/>
    <mergeCell ref="E253:E261"/>
    <mergeCell ref="A280:A281"/>
    <mergeCell ref="B280:B281"/>
    <mergeCell ref="C280:C281"/>
    <mergeCell ref="D280:E281"/>
    <mergeCell ref="L280:AF280"/>
    <mergeCell ref="F281:H281"/>
    <mergeCell ref="I281:K281"/>
    <mergeCell ref="L281:N281"/>
    <mergeCell ref="O281:Q281"/>
    <mergeCell ref="R281:T281"/>
    <mergeCell ref="U281:W281"/>
    <mergeCell ref="X281:Z281"/>
    <mergeCell ref="AA281:AC281"/>
    <mergeCell ref="AD281:AF281"/>
    <mergeCell ref="F280:K280"/>
    <mergeCell ref="D308:E308"/>
    <mergeCell ref="D307:E307"/>
    <mergeCell ref="F283:H283"/>
    <mergeCell ref="D285:E285"/>
    <mergeCell ref="D299:E299"/>
    <mergeCell ref="D300:E300"/>
    <mergeCell ref="D301:E301"/>
    <mergeCell ref="D303:E303"/>
  </mergeCells>
  <pageMargins left="0.51181102362204722" right="0" top="0" bottom="0" header="0" footer="0"/>
  <pageSetup paperSize="9" scale="53" fitToWidth="4" fitToHeight="0" orientation="portrait" r:id="rId1"/>
  <colBreaks count="1" manualBreakCount="1">
    <brk id="11" max="310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  <pageSetUpPr fitToPage="1"/>
  </sheetPr>
  <dimension ref="A1:S259"/>
  <sheetViews>
    <sheetView view="pageBreakPreview" zoomScaleSheetLayoutView="100" workbookViewId="0">
      <pane xSplit="1" ySplit="29" topLeftCell="B225" activePane="bottomRight" state="frozen"/>
      <selection pane="topRight" activeCell="B1" sqref="B1"/>
      <selection pane="bottomLeft" activeCell="A30" sqref="A30"/>
      <selection pane="bottomRight" activeCell="D32" sqref="D32"/>
    </sheetView>
  </sheetViews>
  <sheetFormatPr defaultRowHeight="15" x14ac:dyDescent="0.25"/>
  <cols>
    <col min="1" max="1" width="4.85546875" style="1" customWidth="1"/>
    <col min="2" max="2" width="33.28515625" style="1" customWidth="1"/>
    <col min="3" max="3" width="8.28515625" style="1" customWidth="1"/>
    <col min="4" max="4" width="7.85546875" style="1" customWidth="1"/>
    <col min="5" max="5" width="7.42578125" style="1" customWidth="1"/>
    <col min="6" max="6" width="7.28515625" style="1" customWidth="1"/>
    <col min="7" max="7" width="7.85546875" style="1" customWidth="1"/>
    <col min="8" max="9" width="9" style="1" customWidth="1"/>
    <col min="10" max="11" width="7.85546875" style="1" customWidth="1"/>
    <col min="12" max="12" width="8.42578125" style="1" customWidth="1"/>
    <col min="13" max="13" width="7.5703125" style="1" customWidth="1"/>
    <col min="14" max="14" width="7.28515625" style="1" customWidth="1"/>
    <col min="15" max="15" width="7.42578125" style="1" customWidth="1"/>
    <col min="16" max="16" width="44.140625" style="1" customWidth="1"/>
    <col min="17" max="17" width="9.85546875" style="9" customWidth="1"/>
    <col min="18" max="18" width="9.140625" style="1"/>
    <col min="19" max="19" width="56.85546875" style="1" customWidth="1"/>
    <col min="20" max="16384" width="9.140625" style="1"/>
  </cols>
  <sheetData>
    <row r="1" spans="1:16" x14ac:dyDescent="0.25">
      <c r="P1" s="1" t="s">
        <v>457</v>
      </c>
    </row>
    <row r="2" spans="1:16" x14ac:dyDescent="0.25">
      <c r="B2" s="764" t="s">
        <v>50</v>
      </c>
      <c r="C2" s="764"/>
      <c r="D2" s="764"/>
      <c r="E2" s="764"/>
      <c r="F2" s="764"/>
      <c r="G2" s="764"/>
      <c r="H2" s="764"/>
      <c r="I2" s="764"/>
      <c r="J2" s="764"/>
      <c r="K2" s="764"/>
      <c r="L2" s="764"/>
      <c r="M2" s="764"/>
      <c r="N2" s="764"/>
      <c r="O2" s="764"/>
      <c r="P2" s="764"/>
    </row>
    <row r="3" spans="1:16" x14ac:dyDescent="0.25">
      <c r="B3" s="764" t="s">
        <v>51</v>
      </c>
      <c r="C3" s="764"/>
      <c r="D3" s="764"/>
      <c r="E3" s="764"/>
      <c r="F3" s="764"/>
      <c r="G3" s="764"/>
      <c r="H3" s="764"/>
      <c r="I3" s="764"/>
      <c r="J3" s="764"/>
      <c r="K3" s="764"/>
      <c r="L3" s="764"/>
      <c r="M3" s="764"/>
      <c r="N3" s="764"/>
      <c r="O3" s="764"/>
      <c r="P3" s="764"/>
    </row>
    <row r="4" spans="1:16" x14ac:dyDescent="0.25">
      <c r="B4" s="764" t="s">
        <v>236</v>
      </c>
      <c r="C4" s="764"/>
      <c r="D4" s="764"/>
      <c r="E4" s="764"/>
      <c r="F4" s="764"/>
      <c r="G4" s="764"/>
      <c r="H4" s="764"/>
      <c r="I4" s="764"/>
      <c r="J4" s="764"/>
      <c r="K4" s="764"/>
      <c r="L4" s="764"/>
      <c r="M4" s="764"/>
      <c r="N4" s="764"/>
      <c r="O4" s="764"/>
      <c r="P4" s="764"/>
    </row>
    <row r="5" spans="1:16" x14ac:dyDescent="0.25">
      <c r="B5" s="765" t="s">
        <v>262</v>
      </c>
      <c r="C5" s="765"/>
      <c r="D5" s="765"/>
      <c r="E5" s="765"/>
      <c r="F5" s="765"/>
      <c r="G5" s="765"/>
      <c r="H5" s="765"/>
      <c r="I5" s="765"/>
      <c r="J5" s="765"/>
      <c r="K5" s="765"/>
      <c r="L5" s="765"/>
      <c r="M5" s="765"/>
      <c r="N5" s="765"/>
      <c r="O5" s="765"/>
      <c r="P5" s="765"/>
    </row>
    <row r="6" spans="1:16" hidden="1" x14ac:dyDescent="0.25">
      <c r="A6" s="75" t="s">
        <v>195</v>
      </c>
      <c r="B6" s="90"/>
      <c r="C6" s="90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</row>
    <row r="7" spans="1:16" hidden="1" x14ac:dyDescent="0.25">
      <c r="A7" s="76" t="s">
        <v>295</v>
      </c>
      <c r="B7" s="90"/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  <c r="P7" s="90"/>
    </row>
    <row r="8" spans="1:16" hidden="1" x14ac:dyDescent="0.25">
      <c r="A8" s="76" t="s">
        <v>281</v>
      </c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</row>
    <row r="9" spans="1:16" hidden="1" x14ac:dyDescent="0.25">
      <c r="A9" s="76" t="s">
        <v>284</v>
      </c>
      <c r="B9" s="90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</row>
    <row r="10" spans="1:16" hidden="1" x14ac:dyDescent="0.25">
      <c r="A10" s="76" t="s">
        <v>282</v>
      </c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</row>
    <row r="11" spans="1:16" hidden="1" x14ac:dyDescent="0.25">
      <c r="A11" s="76" t="s">
        <v>283</v>
      </c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</row>
    <row r="12" spans="1:16" hidden="1" x14ac:dyDescent="0.25">
      <c r="A12" s="78" t="s">
        <v>324</v>
      </c>
      <c r="B12" s="79"/>
      <c r="C12" s="79"/>
      <c r="D12" s="79"/>
      <c r="E12" s="79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</row>
    <row r="13" spans="1:16" hidden="1" x14ac:dyDescent="0.25">
      <c r="A13" s="76" t="s">
        <v>285</v>
      </c>
      <c r="B13" s="90"/>
      <c r="C13" s="90"/>
      <c r="D13" s="90"/>
      <c r="E13" s="90"/>
      <c r="F13" s="90"/>
      <c r="G13" s="90"/>
      <c r="H13" s="90"/>
      <c r="I13" s="90"/>
      <c r="J13" s="90"/>
      <c r="K13" s="90"/>
      <c r="L13" s="90"/>
      <c r="M13" s="90"/>
      <c r="N13" s="90"/>
      <c r="O13" s="90"/>
      <c r="P13" s="90"/>
    </row>
    <row r="14" spans="1:16" hidden="1" x14ac:dyDescent="0.25">
      <c r="A14" s="76" t="s">
        <v>290</v>
      </c>
      <c r="B14" s="90"/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</row>
    <row r="15" spans="1:16" hidden="1" x14ac:dyDescent="0.25">
      <c r="A15" s="76" t="s">
        <v>288</v>
      </c>
      <c r="B15" s="90"/>
      <c r="C15" s="90"/>
      <c r="D15" s="90"/>
      <c r="E15" s="90"/>
      <c r="F15" s="90"/>
      <c r="G15" s="90"/>
      <c r="H15" s="90"/>
      <c r="I15" s="90"/>
      <c r="J15" s="90"/>
      <c r="K15" s="90"/>
      <c r="L15" s="90"/>
      <c r="M15" s="90"/>
      <c r="N15" s="90"/>
      <c r="O15" s="90"/>
      <c r="P15" s="90"/>
    </row>
    <row r="16" spans="1:16" hidden="1" x14ac:dyDescent="0.25">
      <c r="A16" s="76" t="s">
        <v>287</v>
      </c>
      <c r="B16" s="90"/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</row>
    <row r="17" spans="1:17" hidden="1" x14ac:dyDescent="0.25">
      <c r="A17" s="77" t="s">
        <v>291</v>
      </c>
      <c r="B17" s="90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</row>
    <row r="18" spans="1:17" hidden="1" x14ac:dyDescent="0.25">
      <c r="A18" s="77" t="s">
        <v>286</v>
      </c>
      <c r="B18" s="90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</row>
    <row r="19" spans="1:17" hidden="1" x14ac:dyDescent="0.25">
      <c r="A19" s="77" t="s">
        <v>289</v>
      </c>
      <c r="B19" s="90"/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</row>
    <row r="20" spans="1:17" hidden="1" x14ac:dyDescent="0.25">
      <c r="A20" s="77" t="s">
        <v>300</v>
      </c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</row>
    <row r="21" spans="1:17" hidden="1" x14ac:dyDescent="0.25">
      <c r="A21" s="77" t="s">
        <v>286</v>
      </c>
      <c r="B21" s="90"/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</row>
    <row r="22" spans="1:17" hidden="1" x14ac:dyDescent="0.25">
      <c r="A22" s="77" t="s">
        <v>301</v>
      </c>
      <c r="B22" s="90"/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</row>
    <row r="23" spans="1:17" hidden="1" x14ac:dyDescent="0.25">
      <c r="A23" s="77" t="s">
        <v>302</v>
      </c>
      <c r="B23" s="90"/>
      <c r="C23" s="90"/>
      <c r="D23" s="90"/>
      <c r="E23" s="90"/>
      <c r="F23" s="90"/>
      <c r="G23" s="90"/>
      <c r="H23" s="90"/>
      <c r="I23" s="90"/>
      <c r="J23" s="90"/>
      <c r="K23" s="90"/>
      <c r="L23" s="90"/>
      <c r="M23" s="90"/>
      <c r="N23" s="90"/>
      <c r="O23" s="90"/>
      <c r="P23" s="90"/>
    </row>
    <row r="24" spans="1:17" hidden="1" x14ac:dyDescent="0.25">
      <c r="A24" s="77" t="s">
        <v>303</v>
      </c>
      <c r="B24" s="90"/>
      <c r="C24" s="90"/>
      <c r="D24" s="90"/>
      <c r="E24" s="90"/>
      <c r="F24" s="90"/>
      <c r="G24" s="90"/>
      <c r="H24" s="90"/>
      <c r="I24" s="90"/>
      <c r="J24" s="90"/>
      <c r="K24" s="90"/>
      <c r="L24" s="90"/>
      <c r="M24" s="90"/>
      <c r="N24" s="90"/>
      <c r="O24" s="90"/>
      <c r="P24" s="90"/>
    </row>
    <row r="25" spans="1:17" hidden="1" x14ac:dyDescent="0.25">
      <c r="A25" s="77" t="s">
        <v>292</v>
      </c>
      <c r="B25" s="90"/>
      <c r="C25" s="90"/>
      <c r="D25" s="90"/>
      <c r="E25" s="90"/>
      <c r="F25" s="90"/>
      <c r="G25" s="90"/>
      <c r="H25" s="90"/>
      <c r="I25" s="90"/>
      <c r="J25" s="90"/>
      <c r="K25" s="90"/>
      <c r="L25" s="90"/>
      <c r="M25" s="90"/>
      <c r="N25" s="90"/>
      <c r="O25" s="90"/>
      <c r="P25" s="90"/>
    </row>
    <row r="26" spans="1:17" hidden="1" x14ac:dyDescent="0.25">
      <c r="A26" s="77" t="s">
        <v>293</v>
      </c>
      <c r="B26" s="90"/>
      <c r="C26" s="90"/>
      <c r="D26" s="90"/>
      <c r="E26" s="90"/>
      <c r="F26" s="90"/>
      <c r="G26" s="90"/>
      <c r="H26" s="90"/>
      <c r="I26" s="90"/>
      <c r="J26" s="90"/>
      <c r="K26" s="90"/>
      <c r="L26" s="90"/>
      <c r="M26" s="90"/>
      <c r="N26" s="90"/>
      <c r="O26" s="90"/>
      <c r="P26" s="90"/>
    </row>
    <row r="27" spans="1:17" ht="60" customHeight="1" x14ac:dyDescent="0.25">
      <c r="A27" s="835" t="s">
        <v>207</v>
      </c>
      <c r="B27" s="704" t="s">
        <v>3</v>
      </c>
      <c r="C27" s="837" t="s">
        <v>52</v>
      </c>
      <c r="D27" s="837" t="s">
        <v>294</v>
      </c>
      <c r="E27" s="839" t="s">
        <v>319</v>
      </c>
      <c r="F27" s="840"/>
      <c r="G27" s="837" t="s">
        <v>296</v>
      </c>
      <c r="H27" s="843" t="s">
        <v>32</v>
      </c>
      <c r="I27" s="844"/>
      <c r="J27" s="845"/>
      <c r="K27" s="837" t="s">
        <v>63</v>
      </c>
      <c r="L27" s="837" t="s">
        <v>277</v>
      </c>
      <c r="M27" s="843" t="s">
        <v>32</v>
      </c>
      <c r="N27" s="844"/>
      <c r="O27" s="845"/>
      <c r="P27" s="709" t="s">
        <v>53</v>
      </c>
      <c r="Q27" s="841" t="s">
        <v>349</v>
      </c>
    </row>
    <row r="28" spans="1:17" ht="65.25" customHeight="1" x14ac:dyDescent="0.25">
      <c r="A28" s="836"/>
      <c r="B28" s="706"/>
      <c r="C28" s="838"/>
      <c r="D28" s="838"/>
      <c r="E28" s="35" t="s">
        <v>182</v>
      </c>
      <c r="F28" s="35" t="s">
        <v>485</v>
      </c>
      <c r="G28" s="838"/>
      <c r="H28" s="35" t="s">
        <v>138</v>
      </c>
      <c r="I28" s="35" t="s">
        <v>297</v>
      </c>
      <c r="J28" s="35" t="s">
        <v>139</v>
      </c>
      <c r="K28" s="838"/>
      <c r="L28" s="838"/>
      <c r="M28" s="35" t="s">
        <v>138</v>
      </c>
      <c r="N28" s="35" t="s">
        <v>297</v>
      </c>
      <c r="O28" s="35" t="s">
        <v>139</v>
      </c>
      <c r="P28" s="711"/>
      <c r="Q28" s="842"/>
    </row>
    <row r="29" spans="1:17" ht="33.75" x14ac:dyDescent="0.25">
      <c r="A29" s="56">
        <v>1</v>
      </c>
      <c r="B29" s="55">
        <v>2</v>
      </c>
      <c r="C29" s="3">
        <v>3</v>
      </c>
      <c r="D29" s="3">
        <v>4</v>
      </c>
      <c r="E29" s="3">
        <v>5</v>
      </c>
      <c r="F29" s="3">
        <v>6</v>
      </c>
      <c r="G29" s="3" t="s">
        <v>238</v>
      </c>
      <c r="H29" s="3" t="s">
        <v>239</v>
      </c>
      <c r="I29" s="3" t="s">
        <v>240</v>
      </c>
      <c r="J29" s="3">
        <v>9</v>
      </c>
      <c r="K29" s="3">
        <v>10</v>
      </c>
      <c r="L29" s="3" t="s">
        <v>241</v>
      </c>
      <c r="M29" s="3" t="s">
        <v>242</v>
      </c>
      <c r="N29" s="3" t="s">
        <v>243</v>
      </c>
      <c r="O29" s="3" t="s">
        <v>244</v>
      </c>
      <c r="P29" s="3">
        <v>14</v>
      </c>
      <c r="Q29" s="3">
        <v>15</v>
      </c>
    </row>
    <row r="30" spans="1:17" x14ac:dyDescent="0.25">
      <c r="A30" s="48"/>
      <c r="B30" s="846" t="s">
        <v>72</v>
      </c>
      <c r="C30" s="846"/>
      <c r="D30" s="846"/>
      <c r="E30" s="846"/>
      <c r="F30" s="846"/>
      <c r="G30" s="846"/>
      <c r="H30" s="846"/>
      <c r="I30" s="846"/>
      <c r="J30" s="846"/>
      <c r="K30" s="846"/>
      <c r="L30" s="846"/>
      <c r="M30" s="846"/>
      <c r="N30" s="846"/>
      <c r="O30" s="846"/>
      <c r="P30" s="847"/>
      <c r="Q30" s="49"/>
    </row>
    <row r="31" spans="1:17" ht="22.5" x14ac:dyDescent="0.25">
      <c r="A31" s="43"/>
      <c r="B31" s="34" t="s">
        <v>55</v>
      </c>
      <c r="C31" s="20">
        <v>5</v>
      </c>
      <c r="D31" s="22">
        <v>1712</v>
      </c>
      <c r="E31" s="22">
        <v>4</v>
      </c>
      <c r="F31" s="22">
        <f>2+1</f>
        <v>3</v>
      </c>
      <c r="G31" s="23">
        <f>(E31+F31)/D31/C31</f>
        <v>8.1999999999999998E-4</v>
      </c>
      <c r="H31" s="23">
        <f>G31-J31</f>
        <v>8.1999999999999998E-4</v>
      </c>
      <c r="I31" s="23">
        <f>(F31)/D31/C31</f>
        <v>3.5E-4</v>
      </c>
      <c r="J31" s="23"/>
      <c r="K31" s="20">
        <v>40000</v>
      </c>
      <c r="L31" s="24">
        <f>G31*K31</f>
        <v>32.799999999999997</v>
      </c>
      <c r="M31" s="24">
        <f>H31*K31</f>
        <v>32.799999999999997</v>
      </c>
      <c r="N31" s="24">
        <f>I31*K31</f>
        <v>14</v>
      </c>
      <c r="O31" s="24">
        <f>L31-M31</f>
        <v>0</v>
      </c>
      <c r="P31" s="21" t="s">
        <v>538</v>
      </c>
      <c r="Q31" s="21"/>
    </row>
    <row r="32" spans="1:17" ht="22.5" x14ac:dyDescent="0.25">
      <c r="A32" s="43"/>
      <c r="B32" s="34" t="s">
        <v>56</v>
      </c>
      <c r="C32" s="20">
        <v>5</v>
      </c>
      <c r="D32" s="22">
        <v>1712</v>
      </c>
      <c r="E32" s="25">
        <f>E31</f>
        <v>4</v>
      </c>
      <c r="F32" s="25">
        <f>F31</f>
        <v>3</v>
      </c>
      <c r="G32" s="23">
        <f t="shared" ref="G32:G95" si="0">(E32+F32)/D32/C32</f>
        <v>8.1999999999999998E-4</v>
      </c>
      <c r="H32" s="23">
        <f t="shared" ref="H32:H38" si="1">G32-J32</f>
        <v>8.1999999999999998E-4</v>
      </c>
      <c r="I32" s="23">
        <f>(F32)/D32/C32</f>
        <v>3.5E-4</v>
      </c>
      <c r="J32" s="23"/>
      <c r="K32" s="20">
        <v>6700</v>
      </c>
      <c r="L32" s="24">
        <f t="shared" ref="L32:L95" si="2">G32*K32</f>
        <v>5.49</v>
      </c>
      <c r="M32" s="24">
        <f t="shared" ref="M32:M38" si="3">H32*K32</f>
        <v>5.49</v>
      </c>
      <c r="N32" s="24">
        <f t="shared" ref="N32:N38" si="4">I32*K32</f>
        <v>2.35</v>
      </c>
      <c r="O32" s="24">
        <f t="shared" ref="O32:O38" si="5">L32-M32</f>
        <v>0</v>
      </c>
      <c r="P32" s="21" t="s">
        <v>538</v>
      </c>
      <c r="Q32" s="21"/>
    </row>
    <row r="33" spans="1:17" ht="33.75" x14ac:dyDescent="0.25">
      <c r="A33" s="43"/>
      <c r="B33" s="34" t="s">
        <v>57</v>
      </c>
      <c r="C33" s="20">
        <v>5</v>
      </c>
      <c r="D33" s="22">
        <v>1712</v>
      </c>
      <c r="E33" s="22">
        <v>1</v>
      </c>
      <c r="F33" s="22"/>
      <c r="G33" s="23">
        <f t="shared" si="0"/>
        <v>1.2E-4</v>
      </c>
      <c r="H33" s="23">
        <f t="shared" si="1"/>
        <v>1.2E-4</v>
      </c>
      <c r="I33" s="23"/>
      <c r="J33" s="23"/>
      <c r="K33" s="20">
        <v>25800</v>
      </c>
      <c r="L33" s="24">
        <f t="shared" si="2"/>
        <v>3.1</v>
      </c>
      <c r="M33" s="24">
        <f t="shared" si="3"/>
        <v>3.1</v>
      </c>
      <c r="N33" s="24">
        <f t="shared" si="4"/>
        <v>0</v>
      </c>
      <c r="O33" s="24">
        <f t="shared" si="5"/>
        <v>0</v>
      </c>
      <c r="P33" s="20" t="s">
        <v>65</v>
      </c>
      <c r="Q33" s="21"/>
    </row>
    <row r="34" spans="1:17" hidden="1" x14ac:dyDescent="0.25">
      <c r="A34" s="43"/>
      <c r="B34" s="34" t="s">
        <v>58</v>
      </c>
      <c r="C34" s="20">
        <v>5</v>
      </c>
      <c r="D34" s="22">
        <v>1712</v>
      </c>
      <c r="E34" s="22">
        <v>1</v>
      </c>
      <c r="F34" s="22"/>
      <c r="G34" s="23">
        <f t="shared" si="0"/>
        <v>1.2E-4</v>
      </c>
      <c r="H34" s="23">
        <f t="shared" si="1"/>
        <v>1.2E-4</v>
      </c>
      <c r="I34" s="23"/>
      <c r="J34" s="23"/>
      <c r="K34" s="20">
        <f>7500-7500</f>
        <v>0</v>
      </c>
      <c r="L34" s="24">
        <f t="shared" si="2"/>
        <v>0</v>
      </c>
      <c r="M34" s="24">
        <f t="shared" si="3"/>
        <v>0</v>
      </c>
      <c r="N34" s="24">
        <f t="shared" si="4"/>
        <v>0</v>
      </c>
      <c r="O34" s="24">
        <f t="shared" si="5"/>
        <v>0</v>
      </c>
      <c r="P34" s="20" t="s">
        <v>64</v>
      </c>
      <c r="Q34" s="21"/>
    </row>
    <row r="35" spans="1:17" ht="22.5" x14ac:dyDescent="0.25">
      <c r="A35" s="43"/>
      <c r="B35" s="34" t="s">
        <v>61</v>
      </c>
      <c r="C35" s="20">
        <v>1</v>
      </c>
      <c r="D35" s="22">
        <v>1712</v>
      </c>
      <c r="E35" s="25">
        <f>1*E32/5</f>
        <v>1</v>
      </c>
      <c r="F35" s="25">
        <f>1*F32/5</f>
        <v>1</v>
      </c>
      <c r="G35" s="23">
        <f t="shared" si="0"/>
        <v>1.17E-3</v>
      </c>
      <c r="H35" s="23">
        <f t="shared" si="1"/>
        <v>1.17E-3</v>
      </c>
      <c r="I35" s="23">
        <f>(F35)/D35/C35</f>
        <v>5.8E-4</v>
      </c>
      <c r="J35" s="23"/>
      <c r="K35" s="20">
        <v>7000</v>
      </c>
      <c r="L35" s="24">
        <f t="shared" si="2"/>
        <v>8.19</v>
      </c>
      <c r="M35" s="24">
        <f t="shared" si="3"/>
        <v>8.19</v>
      </c>
      <c r="N35" s="24">
        <f t="shared" si="4"/>
        <v>4.0599999999999996</v>
      </c>
      <c r="O35" s="24">
        <f t="shared" si="5"/>
        <v>0</v>
      </c>
      <c r="P35" s="20" t="s">
        <v>183</v>
      </c>
      <c r="Q35" s="21"/>
    </row>
    <row r="36" spans="1:17" x14ac:dyDescent="0.25">
      <c r="A36" s="43"/>
      <c r="B36" s="34" t="s">
        <v>62</v>
      </c>
      <c r="C36" s="20">
        <v>1</v>
      </c>
      <c r="D36" s="22">
        <v>1712</v>
      </c>
      <c r="E36" s="25">
        <f>1*E33</f>
        <v>1</v>
      </c>
      <c r="F36" s="25">
        <f>1*F33</f>
        <v>0</v>
      </c>
      <c r="G36" s="23">
        <f t="shared" si="0"/>
        <v>5.8E-4</v>
      </c>
      <c r="H36" s="23">
        <f t="shared" si="1"/>
        <v>5.8E-4</v>
      </c>
      <c r="I36" s="23"/>
      <c r="J36" s="23"/>
      <c r="K36" s="20">
        <v>9000</v>
      </c>
      <c r="L36" s="24">
        <f t="shared" si="2"/>
        <v>5.22</v>
      </c>
      <c r="M36" s="24">
        <f t="shared" si="3"/>
        <v>5.22</v>
      </c>
      <c r="N36" s="24">
        <f t="shared" si="4"/>
        <v>0</v>
      </c>
      <c r="O36" s="24">
        <f t="shared" si="5"/>
        <v>0</v>
      </c>
      <c r="P36" s="20" t="s">
        <v>60</v>
      </c>
      <c r="Q36" s="21"/>
    </row>
    <row r="37" spans="1:17" ht="22.5" x14ac:dyDescent="0.25">
      <c r="A37" s="43"/>
      <c r="B37" s="34" t="s">
        <v>59</v>
      </c>
      <c r="C37" s="20">
        <v>1</v>
      </c>
      <c r="D37" s="22">
        <v>1712</v>
      </c>
      <c r="E37" s="25">
        <f>1*E34*12</f>
        <v>12</v>
      </c>
      <c r="F37" s="25">
        <f>1*F34*12</f>
        <v>0</v>
      </c>
      <c r="G37" s="23">
        <f t="shared" si="0"/>
        <v>7.0099999999999997E-3</v>
      </c>
      <c r="H37" s="23">
        <f t="shared" si="1"/>
        <v>7.0099999999999997E-3</v>
      </c>
      <c r="I37" s="23"/>
      <c r="J37" s="23"/>
      <c r="K37" s="20">
        <v>90</v>
      </c>
      <c r="L37" s="24">
        <f t="shared" si="2"/>
        <v>0.63</v>
      </c>
      <c r="M37" s="24">
        <f t="shared" si="3"/>
        <v>0.63</v>
      </c>
      <c r="N37" s="24">
        <f t="shared" si="4"/>
        <v>0</v>
      </c>
      <c r="O37" s="24">
        <f t="shared" si="5"/>
        <v>0</v>
      </c>
      <c r="P37" s="20" t="s">
        <v>66</v>
      </c>
      <c r="Q37" s="21"/>
    </row>
    <row r="38" spans="1:17" ht="33.75" x14ac:dyDescent="0.25">
      <c r="A38" s="43"/>
      <c r="B38" s="34" t="s">
        <v>54</v>
      </c>
      <c r="C38" s="20">
        <v>1</v>
      </c>
      <c r="D38" s="22">
        <v>1712</v>
      </c>
      <c r="E38" s="22">
        <f>(1+1+3+1)*12</f>
        <v>72</v>
      </c>
      <c r="F38" s="22">
        <f>2*10*4+1*2*4</f>
        <v>88</v>
      </c>
      <c r="G38" s="23">
        <f t="shared" si="0"/>
        <v>9.3460000000000001E-2</v>
      </c>
      <c r="H38" s="23">
        <f t="shared" si="1"/>
        <v>9.3460000000000001E-2</v>
      </c>
      <c r="I38" s="23">
        <f>(F38)/D38/C38</f>
        <v>5.1400000000000001E-2</v>
      </c>
      <c r="J38" s="23"/>
      <c r="K38" s="20">
        <v>220</v>
      </c>
      <c r="L38" s="24">
        <f t="shared" si="2"/>
        <v>20.56</v>
      </c>
      <c r="M38" s="24">
        <f t="shared" si="3"/>
        <v>20.56</v>
      </c>
      <c r="N38" s="24">
        <f t="shared" si="4"/>
        <v>11.31</v>
      </c>
      <c r="O38" s="24">
        <f t="shared" si="5"/>
        <v>0</v>
      </c>
      <c r="P38" s="21" t="s">
        <v>534</v>
      </c>
      <c r="Q38" s="21"/>
    </row>
    <row r="39" spans="1:17" x14ac:dyDescent="0.25">
      <c r="A39" s="43"/>
      <c r="B39" s="848" t="s">
        <v>67</v>
      </c>
      <c r="C39" s="848"/>
      <c r="D39" s="848"/>
      <c r="E39" s="848"/>
      <c r="F39" s="848"/>
      <c r="G39" s="848"/>
      <c r="H39" s="848"/>
      <c r="I39" s="848"/>
      <c r="J39" s="848"/>
      <c r="K39" s="848"/>
      <c r="L39" s="848"/>
      <c r="M39" s="848"/>
      <c r="N39" s="848"/>
      <c r="O39" s="848"/>
      <c r="P39" s="849"/>
      <c r="Q39" s="21"/>
    </row>
    <row r="40" spans="1:17" ht="56.25" x14ac:dyDescent="0.25">
      <c r="A40" s="43"/>
      <c r="B40" s="34" t="s">
        <v>68</v>
      </c>
      <c r="C40" s="20">
        <v>3</v>
      </c>
      <c r="D40" s="22">
        <v>1712</v>
      </c>
      <c r="E40" s="26">
        <f>2*1+2*1+1+1</f>
        <v>6</v>
      </c>
      <c r="F40" s="26">
        <f>1*10+1*2</f>
        <v>12</v>
      </c>
      <c r="G40" s="23">
        <f t="shared" ref="G40" si="6">(E40+F40)/D40/C40</f>
        <v>3.5000000000000001E-3</v>
      </c>
      <c r="H40" s="23">
        <f t="shared" ref="H40" si="7">G40-J40</f>
        <v>3.5000000000000001E-3</v>
      </c>
      <c r="I40" s="23"/>
      <c r="J40" s="23"/>
      <c r="K40" s="20">
        <v>500</v>
      </c>
      <c r="L40" s="24">
        <f t="shared" ref="L40" si="8">G40*K40</f>
        <v>1.75</v>
      </c>
      <c r="M40" s="24">
        <f t="shared" ref="M40" si="9">H40*K40</f>
        <v>1.75</v>
      </c>
      <c r="N40" s="24">
        <f t="shared" ref="N40" si="10">I40*K40</f>
        <v>0</v>
      </c>
      <c r="O40" s="24">
        <f t="shared" ref="O40" si="11">L40-M40</f>
        <v>0</v>
      </c>
      <c r="P40" s="21" t="s">
        <v>535</v>
      </c>
      <c r="Q40" s="21"/>
    </row>
    <row r="41" spans="1:17" x14ac:dyDescent="0.25">
      <c r="A41" s="43"/>
      <c r="B41" s="34" t="s">
        <v>69</v>
      </c>
      <c r="C41" s="20">
        <v>5</v>
      </c>
      <c r="D41" s="22">
        <v>1712</v>
      </c>
      <c r="E41" s="22">
        <v>2</v>
      </c>
      <c r="F41" s="22"/>
      <c r="G41" s="23">
        <f t="shared" si="0"/>
        <v>2.3000000000000001E-4</v>
      </c>
      <c r="H41" s="23">
        <f t="shared" ref="H41" si="12">G41-J41</f>
        <v>2.3000000000000001E-4</v>
      </c>
      <c r="I41" s="23"/>
      <c r="J41" s="23"/>
      <c r="K41" s="20">
        <v>5500</v>
      </c>
      <c r="L41" s="24">
        <f t="shared" si="2"/>
        <v>1.27</v>
      </c>
      <c r="M41" s="24">
        <f t="shared" ref="M41" si="13">H41*K41</f>
        <v>1.27</v>
      </c>
      <c r="N41" s="24">
        <f t="shared" ref="N41" si="14">I41*K41</f>
        <v>0</v>
      </c>
      <c r="O41" s="24">
        <f t="shared" ref="O41" si="15">L41-M41</f>
        <v>0</v>
      </c>
      <c r="P41" s="20" t="s">
        <v>70</v>
      </c>
      <c r="Q41" s="21"/>
    </row>
    <row r="42" spans="1:17" x14ac:dyDescent="0.25">
      <c r="A42" s="43"/>
      <c r="B42" s="40" t="s">
        <v>197</v>
      </c>
      <c r="C42" s="36"/>
      <c r="D42" s="37"/>
      <c r="E42" s="37"/>
      <c r="F42" s="37"/>
      <c r="G42" s="38"/>
      <c r="H42" s="38"/>
      <c r="I42" s="38"/>
      <c r="J42" s="38"/>
      <c r="K42" s="36"/>
      <c r="L42" s="39">
        <f>SUM(L31:L38,L40:L41)</f>
        <v>79.010000000000005</v>
      </c>
      <c r="M42" s="39">
        <f>SUM(M31:M38,M40:M41)</f>
        <v>79.010000000000005</v>
      </c>
      <c r="N42" s="39">
        <f>SUM(N31:N38,N40:N41)</f>
        <v>31.72</v>
      </c>
      <c r="O42" s="39">
        <f>SUM(O31:O38,O40:O41)</f>
        <v>0</v>
      </c>
      <c r="P42" s="36"/>
      <c r="Q42" s="21"/>
    </row>
    <row r="43" spans="1:17" x14ac:dyDescent="0.25">
      <c r="A43" s="43" t="s">
        <v>208</v>
      </c>
      <c r="B43" s="40"/>
      <c r="C43" s="36"/>
      <c r="D43" s="37"/>
      <c r="E43" s="37"/>
      <c r="F43" s="37"/>
      <c r="G43" s="38"/>
      <c r="H43" s="38"/>
      <c r="I43" s="38"/>
      <c r="J43" s="38"/>
      <c r="K43" s="36"/>
      <c r="L43" s="39">
        <f>SUM(M43:O43)</f>
        <v>31.72</v>
      </c>
      <c r="M43" s="39"/>
      <c r="N43" s="39">
        <f>N42</f>
        <v>31.72</v>
      </c>
      <c r="O43" s="39"/>
      <c r="P43" s="36"/>
      <c r="Q43" s="21"/>
    </row>
    <row r="44" spans="1:17" x14ac:dyDescent="0.25">
      <c r="A44" s="43" t="s">
        <v>209</v>
      </c>
      <c r="B44" s="40"/>
      <c r="C44" s="36"/>
      <c r="D44" s="37"/>
      <c r="E44" s="37"/>
      <c r="F44" s="37"/>
      <c r="G44" s="38"/>
      <c r="H44" s="38"/>
      <c r="I44" s="38"/>
      <c r="J44" s="38"/>
      <c r="K44" s="36"/>
      <c r="L44" s="39">
        <f>SUM(M44:O44)</f>
        <v>47.29</v>
      </c>
      <c r="M44" s="39">
        <f>M42-N43</f>
        <v>47.29</v>
      </c>
      <c r="N44" s="39"/>
      <c r="O44" s="39"/>
      <c r="P44" s="36"/>
      <c r="Q44" s="21"/>
    </row>
    <row r="45" spans="1:17" x14ac:dyDescent="0.25">
      <c r="A45" s="48"/>
      <c r="B45" s="846" t="s">
        <v>71</v>
      </c>
      <c r="C45" s="846"/>
      <c r="D45" s="846"/>
      <c r="E45" s="846"/>
      <c r="F45" s="846"/>
      <c r="G45" s="846"/>
      <c r="H45" s="846"/>
      <c r="I45" s="846"/>
      <c r="J45" s="846"/>
      <c r="K45" s="846"/>
      <c r="L45" s="846"/>
      <c r="M45" s="846"/>
      <c r="N45" s="846"/>
      <c r="O45" s="846"/>
      <c r="P45" s="847"/>
      <c r="Q45" s="49"/>
    </row>
    <row r="46" spans="1:17" ht="22.5" x14ac:dyDescent="0.25">
      <c r="A46" s="43"/>
      <c r="B46" s="34" t="s">
        <v>73</v>
      </c>
      <c r="C46" s="20">
        <v>1</v>
      </c>
      <c r="D46" s="22">
        <v>1712</v>
      </c>
      <c r="E46" s="22">
        <f>4*1</f>
        <v>4</v>
      </c>
      <c r="F46" s="26">
        <f>10+2</f>
        <v>12</v>
      </c>
      <c r="G46" s="23">
        <f t="shared" si="0"/>
        <v>9.3500000000000007E-3</v>
      </c>
      <c r="H46" s="23">
        <f t="shared" ref="H46:H86" si="16">G46-J46</f>
        <v>9.3500000000000007E-3</v>
      </c>
      <c r="I46" s="23">
        <f t="shared" ref="I46:I86" si="17">(F46)/D46/C46</f>
        <v>7.0099999999999997E-3</v>
      </c>
      <c r="J46" s="23"/>
      <c r="K46" s="20">
        <v>170</v>
      </c>
      <c r="L46" s="24">
        <f t="shared" si="2"/>
        <v>1.59</v>
      </c>
      <c r="M46" s="24">
        <f t="shared" ref="M46:M86" si="18">H46*K46</f>
        <v>1.59</v>
      </c>
      <c r="N46" s="24">
        <f t="shared" ref="N46:N86" si="19">I46*K46</f>
        <v>1.19</v>
      </c>
      <c r="O46" s="24">
        <f t="shared" ref="O46:O86" si="20">L46-M46</f>
        <v>0</v>
      </c>
      <c r="P46" s="20" t="s">
        <v>304</v>
      </c>
      <c r="Q46" s="21"/>
    </row>
    <row r="47" spans="1:17" x14ac:dyDescent="0.25">
      <c r="A47" s="43"/>
      <c r="B47" s="34" t="s">
        <v>74</v>
      </c>
      <c r="C47" s="20">
        <v>5</v>
      </c>
      <c r="D47" s="22">
        <v>1712</v>
      </c>
      <c r="E47" s="22">
        <f>4*1</f>
        <v>4</v>
      </c>
      <c r="F47" s="26">
        <f>10+2</f>
        <v>12</v>
      </c>
      <c r="G47" s="23">
        <f t="shared" si="0"/>
        <v>1.8699999999999999E-3</v>
      </c>
      <c r="H47" s="23">
        <f t="shared" si="16"/>
        <v>1.8699999999999999E-3</v>
      </c>
      <c r="I47" s="23">
        <f t="shared" si="17"/>
        <v>1.4E-3</v>
      </c>
      <c r="J47" s="23"/>
      <c r="K47" s="20">
        <v>360</v>
      </c>
      <c r="L47" s="24">
        <f t="shared" si="2"/>
        <v>0.67</v>
      </c>
      <c r="M47" s="24">
        <f t="shared" si="18"/>
        <v>0.67</v>
      </c>
      <c r="N47" s="24">
        <f t="shared" si="19"/>
        <v>0.5</v>
      </c>
      <c r="O47" s="24">
        <f t="shared" si="20"/>
        <v>0</v>
      </c>
      <c r="P47" s="20" t="s">
        <v>304</v>
      </c>
      <c r="Q47" s="21"/>
    </row>
    <row r="48" spans="1:17" x14ac:dyDescent="0.25">
      <c r="A48" s="43"/>
      <c r="B48" s="34" t="s">
        <v>75</v>
      </c>
      <c r="C48" s="20">
        <v>3</v>
      </c>
      <c r="D48" s="22">
        <v>1712</v>
      </c>
      <c r="E48" s="22">
        <f t="shared" ref="E48:E49" si="21">4*1</f>
        <v>4</v>
      </c>
      <c r="F48" s="26">
        <f>10+2</f>
        <v>12</v>
      </c>
      <c r="G48" s="23">
        <f t="shared" si="0"/>
        <v>3.1199999999999999E-3</v>
      </c>
      <c r="H48" s="23">
        <f t="shared" si="16"/>
        <v>3.1199999999999999E-3</v>
      </c>
      <c r="I48" s="23">
        <f t="shared" si="17"/>
        <v>2.3400000000000001E-3</v>
      </c>
      <c r="J48" s="23"/>
      <c r="K48" s="20">
        <v>20</v>
      </c>
      <c r="L48" s="24">
        <f t="shared" si="2"/>
        <v>0.06</v>
      </c>
      <c r="M48" s="24">
        <f t="shared" si="18"/>
        <v>0.06</v>
      </c>
      <c r="N48" s="24">
        <f t="shared" si="19"/>
        <v>0.05</v>
      </c>
      <c r="O48" s="24">
        <f t="shared" si="20"/>
        <v>0</v>
      </c>
      <c r="P48" s="20" t="s">
        <v>304</v>
      </c>
      <c r="Q48" s="21"/>
    </row>
    <row r="49" spans="1:17" x14ac:dyDescent="0.25">
      <c r="A49" s="43"/>
      <c r="B49" s="34" t="s">
        <v>76</v>
      </c>
      <c r="C49" s="20">
        <v>1</v>
      </c>
      <c r="D49" s="22">
        <v>1712</v>
      </c>
      <c r="E49" s="22">
        <f t="shared" si="21"/>
        <v>4</v>
      </c>
      <c r="F49" s="26">
        <f>10+2</f>
        <v>12</v>
      </c>
      <c r="G49" s="23">
        <f t="shared" si="0"/>
        <v>9.3500000000000007E-3</v>
      </c>
      <c r="H49" s="23">
        <f t="shared" si="16"/>
        <v>9.3500000000000007E-3</v>
      </c>
      <c r="I49" s="23">
        <f t="shared" si="17"/>
        <v>7.0099999999999997E-3</v>
      </c>
      <c r="J49" s="23"/>
      <c r="K49" s="20">
        <v>20</v>
      </c>
      <c r="L49" s="24">
        <f t="shared" si="2"/>
        <v>0.19</v>
      </c>
      <c r="M49" s="24">
        <f t="shared" si="18"/>
        <v>0.19</v>
      </c>
      <c r="N49" s="24">
        <f t="shared" si="19"/>
        <v>0.14000000000000001</v>
      </c>
      <c r="O49" s="24">
        <f t="shared" si="20"/>
        <v>0</v>
      </c>
      <c r="P49" s="20" t="s">
        <v>304</v>
      </c>
      <c r="Q49" s="21"/>
    </row>
    <row r="50" spans="1:17" x14ac:dyDescent="0.25">
      <c r="A50" s="43"/>
      <c r="B50" s="34" t="s">
        <v>77</v>
      </c>
      <c r="C50" s="20">
        <v>1</v>
      </c>
      <c r="D50" s="22">
        <v>1712</v>
      </c>
      <c r="E50" s="22">
        <v>5</v>
      </c>
      <c r="F50" s="22"/>
      <c r="G50" s="23">
        <f t="shared" si="0"/>
        <v>2.9199999999999999E-3</v>
      </c>
      <c r="H50" s="23">
        <f t="shared" si="16"/>
        <v>2.9199999999999999E-3</v>
      </c>
      <c r="I50" s="23">
        <f t="shared" si="17"/>
        <v>0</v>
      </c>
      <c r="J50" s="23"/>
      <c r="K50" s="20">
        <v>120</v>
      </c>
      <c r="L50" s="24">
        <f t="shared" si="2"/>
        <v>0.35</v>
      </c>
      <c r="M50" s="24">
        <f t="shared" si="18"/>
        <v>0.35</v>
      </c>
      <c r="N50" s="24">
        <f t="shared" si="19"/>
        <v>0</v>
      </c>
      <c r="O50" s="24">
        <f t="shared" si="20"/>
        <v>0</v>
      </c>
      <c r="P50" s="20" t="s">
        <v>78</v>
      </c>
      <c r="Q50" s="21"/>
    </row>
    <row r="51" spans="1:17" x14ac:dyDescent="0.25">
      <c r="A51" s="43"/>
      <c r="B51" s="34" t="s">
        <v>79</v>
      </c>
      <c r="C51" s="20">
        <v>1</v>
      </c>
      <c r="D51" s="22">
        <v>1712</v>
      </c>
      <c r="E51" s="26">
        <f>4*4</f>
        <v>16</v>
      </c>
      <c r="F51" s="26"/>
      <c r="G51" s="23">
        <f t="shared" si="0"/>
        <v>9.3500000000000007E-3</v>
      </c>
      <c r="H51" s="23">
        <f t="shared" si="16"/>
        <v>9.3500000000000007E-3</v>
      </c>
      <c r="I51" s="23">
        <f t="shared" si="17"/>
        <v>0</v>
      </c>
      <c r="J51" s="23"/>
      <c r="K51" s="20">
        <v>15</v>
      </c>
      <c r="L51" s="24">
        <f t="shared" si="2"/>
        <v>0.14000000000000001</v>
      </c>
      <c r="M51" s="24">
        <f t="shared" si="18"/>
        <v>0.14000000000000001</v>
      </c>
      <c r="N51" s="24">
        <f t="shared" si="19"/>
        <v>0</v>
      </c>
      <c r="O51" s="24">
        <f t="shared" si="20"/>
        <v>0</v>
      </c>
      <c r="P51" s="28" t="s">
        <v>298</v>
      </c>
      <c r="Q51" s="21"/>
    </row>
    <row r="52" spans="1:17" x14ac:dyDescent="0.25">
      <c r="A52" s="43"/>
      <c r="B52" s="34" t="s">
        <v>80</v>
      </c>
      <c r="C52" s="20">
        <v>1</v>
      </c>
      <c r="D52" s="22">
        <v>1712</v>
      </c>
      <c r="E52" s="26">
        <f>4*4</f>
        <v>16</v>
      </c>
      <c r="F52" s="26">
        <f>1*1712</f>
        <v>1712</v>
      </c>
      <c r="G52" s="23">
        <f t="shared" si="0"/>
        <v>1.00935</v>
      </c>
      <c r="H52" s="23">
        <f t="shared" si="16"/>
        <v>1.00935</v>
      </c>
      <c r="I52" s="23">
        <f t="shared" si="17"/>
        <v>1</v>
      </c>
      <c r="J52" s="23"/>
      <c r="K52" s="20">
        <v>15</v>
      </c>
      <c r="L52" s="24">
        <f t="shared" si="2"/>
        <v>15.14</v>
      </c>
      <c r="M52" s="24">
        <f t="shared" si="18"/>
        <v>15.14</v>
      </c>
      <c r="N52" s="24">
        <f t="shared" si="19"/>
        <v>15</v>
      </c>
      <c r="O52" s="24">
        <f t="shared" si="20"/>
        <v>0</v>
      </c>
      <c r="P52" s="28" t="s">
        <v>299</v>
      </c>
      <c r="Q52" s="21"/>
    </row>
    <row r="53" spans="1:17" ht="22.5" x14ac:dyDescent="0.25">
      <c r="A53" s="43"/>
      <c r="B53" s="34" t="s">
        <v>81</v>
      </c>
      <c r="C53" s="20">
        <v>1</v>
      </c>
      <c r="D53" s="22">
        <v>1712</v>
      </c>
      <c r="E53" s="22">
        <f>4*1</f>
        <v>4</v>
      </c>
      <c r="F53" s="22">
        <f>10*1+2*1</f>
        <v>12</v>
      </c>
      <c r="G53" s="23">
        <f t="shared" si="0"/>
        <v>9.3500000000000007E-3</v>
      </c>
      <c r="H53" s="23">
        <f t="shared" si="16"/>
        <v>9.3500000000000007E-3</v>
      </c>
      <c r="I53" s="23">
        <f t="shared" si="17"/>
        <v>7.0099999999999997E-3</v>
      </c>
      <c r="J53" s="23"/>
      <c r="K53" s="20">
        <v>250</v>
      </c>
      <c r="L53" s="24">
        <f t="shared" si="2"/>
        <v>2.34</v>
      </c>
      <c r="M53" s="24">
        <f t="shared" si="18"/>
        <v>2.34</v>
      </c>
      <c r="N53" s="24">
        <f t="shared" si="19"/>
        <v>1.75</v>
      </c>
      <c r="O53" s="24">
        <f t="shared" si="20"/>
        <v>0</v>
      </c>
      <c r="P53" s="27" t="s">
        <v>305</v>
      </c>
      <c r="Q53" s="21"/>
    </row>
    <row r="54" spans="1:17" x14ac:dyDescent="0.25">
      <c r="A54" s="43"/>
      <c r="B54" s="34" t="s">
        <v>82</v>
      </c>
      <c r="C54" s="20">
        <v>1</v>
      </c>
      <c r="D54" s="22">
        <v>1712</v>
      </c>
      <c r="E54" s="22">
        <f>4*1</f>
        <v>4</v>
      </c>
      <c r="F54" s="22">
        <f>10*1+2*1</f>
        <v>12</v>
      </c>
      <c r="G54" s="23">
        <f t="shared" si="0"/>
        <v>9.3500000000000007E-3</v>
      </c>
      <c r="H54" s="23">
        <f t="shared" si="16"/>
        <v>9.3500000000000007E-3</v>
      </c>
      <c r="I54" s="23">
        <f t="shared" si="17"/>
        <v>7.0099999999999997E-3</v>
      </c>
      <c r="J54" s="23"/>
      <c r="K54" s="20">
        <v>260</v>
      </c>
      <c r="L54" s="24">
        <f t="shared" si="2"/>
        <v>2.4300000000000002</v>
      </c>
      <c r="M54" s="24">
        <f t="shared" si="18"/>
        <v>2.4300000000000002</v>
      </c>
      <c r="N54" s="24">
        <f t="shared" si="19"/>
        <v>1.82</v>
      </c>
      <c r="O54" s="24">
        <f t="shared" si="20"/>
        <v>0</v>
      </c>
      <c r="P54" s="20" t="s">
        <v>304</v>
      </c>
      <c r="Q54" s="21"/>
    </row>
    <row r="55" spans="1:17" x14ac:dyDescent="0.25">
      <c r="A55" s="43"/>
      <c r="B55" s="34" t="s">
        <v>83</v>
      </c>
      <c r="C55" s="20">
        <v>1</v>
      </c>
      <c r="D55" s="22">
        <v>1712</v>
      </c>
      <c r="E55" s="26">
        <f>4*4</f>
        <v>16</v>
      </c>
      <c r="F55" s="26">
        <f>4*10+4*2</f>
        <v>48</v>
      </c>
      <c r="G55" s="23">
        <f t="shared" si="0"/>
        <v>3.7379999999999997E-2</v>
      </c>
      <c r="H55" s="23">
        <f t="shared" si="16"/>
        <v>3.7379999999999997E-2</v>
      </c>
      <c r="I55" s="23">
        <f t="shared" si="17"/>
        <v>2.8039999999999999E-2</v>
      </c>
      <c r="J55" s="23"/>
      <c r="K55" s="20">
        <v>10</v>
      </c>
      <c r="L55" s="24">
        <f t="shared" si="2"/>
        <v>0.37</v>
      </c>
      <c r="M55" s="24">
        <f t="shared" si="18"/>
        <v>0.37</v>
      </c>
      <c r="N55" s="24">
        <f t="shared" si="19"/>
        <v>0.28000000000000003</v>
      </c>
      <c r="O55" s="24">
        <f t="shared" si="20"/>
        <v>0</v>
      </c>
      <c r="P55" s="28" t="s">
        <v>306</v>
      </c>
      <c r="Q55" s="21"/>
    </row>
    <row r="56" spans="1:17" x14ac:dyDescent="0.25">
      <c r="A56" s="43"/>
      <c r="B56" s="34" t="s">
        <v>84</v>
      </c>
      <c r="C56" s="20">
        <v>5</v>
      </c>
      <c r="D56" s="22">
        <v>1712</v>
      </c>
      <c r="E56" s="22">
        <f>4*1</f>
        <v>4</v>
      </c>
      <c r="F56" s="22">
        <f>10*1+2*1</f>
        <v>12</v>
      </c>
      <c r="G56" s="23">
        <f t="shared" si="0"/>
        <v>1.8699999999999999E-3</v>
      </c>
      <c r="H56" s="23">
        <f t="shared" si="16"/>
        <v>1.8699999999999999E-3</v>
      </c>
      <c r="I56" s="23">
        <f t="shared" si="17"/>
        <v>1.4E-3</v>
      </c>
      <c r="J56" s="23"/>
      <c r="K56" s="20">
        <v>27</v>
      </c>
      <c r="L56" s="24">
        <f t="shared" si="2"/>
        <v>0.05</v>
      </c>
      <c r="M56" s="24">
        <f t="shared" si="18"/>
        <v>0.05</v>
      </c>
      <c r="N56" s="24">
        <f t="shared" si="19"/>
        <v>0.04</v>
      </c>
      <c r="O56" s="24">
        <f t="shared" si="20"/>
        <v>0</v>
      </c>
      <c r="P56" s="20" t="s">
        <v>304</v>
      </c>
      <c r="Q56" s="21"/>
    </row>
    <row r="57" spans="1:17" x14ac:dyDescent="0.25">
      <c r="A57" s="43"/>
      <c r="B57" s="34" t="s">
        <v>85</v>
      </c>
      <c r="C57" s="20">
        <v>3</v>
      </c>
      <c r="D57" s="22">
        <v>1712</v>
      </c>
      <c r="E57" s="22">
        <f>4*1</f>
        <v>4</v>
      </c>
      <c r="F57" s="22">
        <f>10*1+2*1</f>
        <v>12</v>
      </c>
      <c r="G57" s="23">
        <f t="shared" si="0"/>
        <v>3.1199999999999999E-3</v>
      </c>
      <c r="H57" s="23">
        <f t="shared" si="16"/>
        <v>3.1199999999999999E-3</v>
      </c>
      <c r="I57" s="23">
        <f t="shared" si="17"/>
        <v>2.3400000000000001E-3</v>
      </c>
      <c r="J57" s="23"/>
      <c r="K57" s="20">
        <v>250</v>
      </c>
      <c r="L57" s="24">
        <f t="shared" si="2"/>
        <v>0.78</v>
      </c>
      <c r="M57" s="24">
        <f t="shared" si="18"/>
        <v>0.78</v>
      </c>
      <c r="N57" s="24">
        <f t="shared" si="19"/>
        <v>0.59</v>
      </c>
      <c r="O57" s="24">
        <f t="shared" si="20"/>
        <v>0</v>
      </c>
      <c r="P57" s="20" t="s">
        <v>304</v>
      </c>
      <c r="Q57" s="21"/>
    </row>
    <row r="58" spans="1:17" x14ac:dyDescent="0.25">
      <c r="A58" s="43"/>
      <c r="B58" s="34" t="s">
        <v>86</v>
      </c>
      <c r="C58" s="20">
        <v>3</v>
      </c>
      <c r="D58" s="22">
        <v>1712</v>
      </c>
      <c r="E58" s="22">
        <f>4*1</f>
        <v>4</v>
      </c>
      <c r="F58" s="22">
        <f>10*1+2*1</f>
        <v>12</v>
      </c>
      <c r="G58" s="23">
        <f t="shared" si="0"/>
        <v>3.1199999999999999E-3</v>
      </c>
      <c r="H58" s="23">
        <f t="shared" si="16"/>
        <v>3.1199999999999999E-3</v>
      </c>
      <c r="I58" s="23">
        <f t="shared" si="17"/>
        <v>2.3400000000000001E-3</v>
      </c>
      <c r="J58" s="23"/>
      <c r="K58" s="20">
        <v>316</v>
      </c>
      <c r="L58" s="24">
        <f t="shared" si="2"/>
        <v>0.99</v>
      </c>
      <c r="M58" s="24">
        <f t="shared" si="18"/>
        <v>0.99</v>
      </c>
      <c r="N58" s="24">
        <f t="shared" si="19"/>
        <v>0.74</v>
      </c>
      <c r="O58" s="24">
        <f t="shared" si="20"/>
        <v>0</v>
      </c>
      <c r="P58" s="20" t="s">
        <v>304</v>
      </c>
      <c r="Q58" s="21"/>
    </row>
    <row r="59" spans="1:17" x14ac:dyDescent="0.25">
      <c r="A59" s="43"/>
      <c r="B59" s="34" t="s">
        <v>87</v>
      </c>
      <c r="C59" s="20">
        <v>1</v>
      </c>
      <c r="D59" s="22">
        <v>1712</v>
      </c>
      <c r="E59" s="22">
        <f>4*4</f>
        <v>16</v>
      </c>
      <c r="F59" s="26">
        <f>4*10+4*2</f>
        <v>48</v>
      </c>
      <c r="G59" s="23">
        <f t="shared" si="0"/>
        <v>3.7379999999999997E-2</v>
      </c>
      <c r="H59" s="23">
        <f t="shared" si="16"/>
        <v>3.7379999999999997E-2</v>
      </c>
      <c r="I59" s="23">
        <f t="shared" si="17"/>
        <v>2.8039999999999999E-2</v>
      </c>
      <c r="J59" s="23"/>
      <c r="K59" s="20">
        <v>20</v>
      </c>
      <c r="L59" s="24">
        <f t="shared" si="2"/>
        <v>0.75</v>
      </c>
      <c r="M59" s="24">
        <f t="shared" si="18"/>
        <v>0.75</v>
      </c>
      <c r="N59" s="24">
        <f t="shared" si="19"/>
        <v>0.56000000000000005</v>
      </c>
      <c r="O59" s="24">
        <f t="shared" si="20"/>
        <v>0</v>
      </c>
      <c r="P59" s="28" t="s">
        <v>306</v>
      </c>
      <c r="Q59" s="21"/>
    </row>
    <row r="60" spans="1:17" x14ac:dyDescent="0.25">
      <c r="A60" s="43"/>
      <c r="B60" s="34" t="s">
        <v>88</v>
      </c>
      <c r="C60" s="20">
        <v>1</v>
      </c>
      <c r="D60" s="22">
        <v>1712</v>
      </c>
      <c r="E60" s="22">
        <f>4*4</f>
        <v>16</v>
      </c>
      <c r="F60" s="26">
        <f>4*10+4*2</f>
        <v>48</v>
      </c>
      <c r="G60" s="23">
        <f t="shared" si="0"/>
        <v>3.7379999999999997E-2</v>
      </c>
      <c r="H60" s="23">
        <f t="shared" si="16"/>
        <v>3.7379999999999997E-2</v>
      </c>
      <c r="I60" s="23">
        <f t="shared" si="17"/>
        <v>2.8039999999999999E-2</v>
      </c>
      <c r="J60" s="23"/>
      <c r="K60" s="20">
        <v>30</v>
      </c>
      <c r="L60" s="24">
        <f t="shared" si="2"/>
        <v>1.1200000000000001</v>
      </c>
      <c r="M60" s="24">
        <f t="shared" si="18"/>
        <v>1.1200000000000001</v>
      </c>
      <c r="N60" s="24">
        <f t="shared" si="19"/>
        <v>0.84</v>
      </c>
      <c r="O60" s="24">
        <f t="shared" si="20"/>
        <v>0</v>
      </c>
      <c r="P60" s="28" t="s">
        <v>306</v>
      </c>
      <c r="Q60" s="21"/>
    </row>
    <row r="61" spans="1:17" x14ac:dyDescent="0.25">
      <c r="A61" s="43"/>
      <c r="B61" s="34" t="s">
        <v>261</v>
      </c>
      <c r="C61" s="20">
        <v>1</v>
      </c>
      <c r="D61" s="22">
        <v>1712</v>
      </c>
      <c r="E61" s="22">
        <f>4*1</f>
        <v>4</v>
      </c>
      <c r="F61" s="22">
        <f>10*1+2*1</f>
        <v>12</v>
      </c>
      <c r="G61" s="23">
        <f t="shared" si="0"/>
        <v>9.3500000000000007E-3</v>
      </c>
      <c r="H61" s="23">
        <f t="shared" si="16"/>
        <v>9.3500000000000007E-3</v>
      </c>
      <c r="I61" s="23">
        <f t="shared" si="17"/>
        <v>7.0099999999999997E-3</v>
      </c>
      <c r="J61" s="23"/>
      <c r="K61" s="20">
        <v>20</v>
      </c>
      <c r="L61" s="24">
        <f t="shared" si="2"/>
        <v>0.19</v>
      </c>
      <c r="M61" s="24">
        <f t="shared" si="18"/>
        <v>0.19</v>
      </c>
      <c r="N61" s="24">
        <f t="shared" si="19"/>
        <v>0.14000000000000001</v>
      </c>
      <c r="O61" s="24">
        <f t="shared" si="20"/>
        <v>0</v>
      </c>
      <c r="P61" s="20" t="s">
        <v>304</v>
      </c>
      <c r="Q61" s="21"/>
    </row>
    <row r="62" spans="1:17" x14ac:dyDescent="0.25">
      <c r="A62" s="43"/>
      <c r="B62" s="34" t="s">
        <v>89</v>
      </c>
      <c r="C62" s="20">
        <v>1</v>
      </c>
      <c r="D62" s="22">
        <v>1712</v>
      </c>
      <c r="E62" s="22">
        <f>4*4</f>
        <v>16</v>
      </c>
      <c r="F62" s="26">
        <f>4*10+4*2</f>
        <v>48</v>
      </c>
      <c r="G62" s="23">
        <f t="shared" si="0"/>
        <v>3.7379999999999997E-2</v>
      </c>
      <c r="H62" s="23">
        <f t="shared" si="16"/>
        <v>3.7379999999999997E-2</v>
      </c>
      <c r="I62" s="23">
        <f t="shared" si="17"/>
        <v>2.8039999999999999E-2</v>
      </c>
      <c r="J62" s="23"/>
      <c r="K62" s="20">
        <v>25</v>
      </c>
      <c r="L62" s="24">
        <f t="shared" si="2"/>
        <v>0.93</v>
      </c>
      <c r="M62" s="24">
        <f t="shared" si="18"/>
        <v>0.93</v>
      </c>
      <c r="N62" s="24">
        <f t="shared" si="19"/>
        <v>0.7</v>
      </c>
      <c r="O62" s="24">
        <f t="shared" si="20"/>
        <v>0</v>
      </c>
      <c r="P62" s="28" t="s">
        <v>306</v>
      </c>
      <c r="Q62" s="21"/>
    </row>
    <row r="63" spans="1:17" x14ac:dyDescent="0.25">
      <c r="A63" s="43"/>
      <c r="B63" s="34" t="s">
        <v>90</v>
      </c>
      <c r="C63" s="20">
        <v>1</v>
      </c>
      <c r="D63" s="22">
        <v>1712</v>
      </c>
      <c r="E63" s="22">
        <f>4*1</f>
        <v>4</v>
      </c>
      <c r="F63" s="22">
        <f>10*1+2*1</f>
        <v>12</v>
      </c>
      <c r="G63" s="23">
        <f t="shared" si="0"/>
        <v>9.3500000000000007E-3</v>
      </c>
      <c r="H63" s="23">
        <f t="shared" si="16"/>
        <v>9.3500000000000007E-3</v>
      </c>
      <c r="I63" s="23">
        <f t="shared" si="17"/>
        <v>7.0099999999999997E-3</v>
      </c>
      <c r="J63" s="23"/>
      <c r="K63" s="20">
        <v>60</v>
      </c>
      <c r="L63" s="24">
        <f t="shared" si="2"/>
        <v>0.56000000000000005</v>
      </c>
      <c r="M63" s="24">
        <f t="shared" si="18"/>
        <v>0.56000000000000005</v>
      </c>
      <c r="N63" s="24">
        <f t="shared" si="19"/>
        <v>0.42</v>
      </c>
      <c r="O63" s="24">
        <f t="shared" si="20"/>
        <v>0</v>
      </c>
      <c r="P63" s="20" t="s">
        <v>304</v>
      </c>
      <c r="Q63" s="21"/>
    </row>
    <row r="64" spans="1:17" x14ac:dyDescent="0.25">
      <c r="A64" s="43"/>
      <c r="B64" s="34" t="s">
        <v>91</v>
      </c>
      <c r="C64" s="20">
        <v>1</v>
      </c>
      <c r="D64" s="22">
        <v>1712</v>
      </c>
      <c r="E64" s="22">
        <f>4*1</f>
        <v>4</v>
      </c>
      <c r="F64" s="22">
        <f>10*1+2*1</f>
        <v>12</v>
      </c>
      <c r="G64" s="23">
        <f t="shared" si="0"/>
        <v>9.3500000000000007E-3</v>
      </c>
      <c r="H64" s="23">
        <f t="shared" si="16"/>
        <v>9.3500000000000007E-3</v>
      </c>
      <c r="I64" s="23">
        <f t="shared" si="17"/>
        <v>7.0099999999999997E-3</v>
      </c>
      <c r="J64" s="23"/>
      <c r="K64" s="20">
        <v>60</v>
      </c>
      <c r="L64" s="24">
        <f t="shared" si="2"/>
        <v>0.56000000000000005</v>
      </c>
      <c r="M64" s="24">
        <f t="shared" si="18"/>
        <v>0.56000000000000005</v>
      </c>
      <c r="N64" s="24">
        <f t="shared" si="19"/>
        <v>0.42</v>
      </c>
      <c r="O64" s="24">
        <f t="shared" si="20"/>
        <v>0</v>
      </c>
      <c r="P64" s="20" t="s">
        <v>304</v>
      </c>
      <c r="Q64" s="21"/>
    </row>
    <row r="65" spans="1:17" x14ac:dyDescent="0.25">
      <c r="A65" s="43"/>
      <c r="B65" s="34" t="s">
        <v>92</v>
      </c>
      <c r="C65" s="20">
        <v>5</v>
      </c>
      <c r="D65" s="22">
        <v>1712</v>
      </c>
      <c r="E65" s="22">
        <f>4*1</f>
        <v>4</v>
      </c>
      <c r="F65" s="22">
        <f>10*1+2*1</f>
        <v>12</v>
      </c>
      <c r="G65" s="23">
        <f t="shared" si="0"/>
        <v>1.8699999999999999E-3</v>
      </c>
      <c r="H65" s="23">
        <f t="shared" si="16"/>
        <v>1.8699999999999999E-3</v>
      </c>
      <c r="I65" s="23">
        <f t="shared" si="17"/>
        <v>1.4E-3</v>
      </c>
      <c r="J65" s="23"/>
      <c r="K65" s="20">
        <v>1000</v>
      </c>
      <c r="L65" s="24">
        <f t="shared" si="2"/>
        <v>1.87</v>
      </c>
      <c r="M65" s="24">
        <f t="shared" si="18"/>
        <v>1.87</v>
      </c>
      <c r="N65" s="24">
        <f t="shared" si="19"/>
        <v>1.4</v>
      </c>
      <c r="O65" s="24">
        <f t="shared" si="20"/>
        <v>0</v>
      </c>
      <c r="P65" s="20" t="s">
        <v>304</v>
      </c>
      <c r="Q65" s="21"/>
    </row>
    <row r="66" spans="1:17" x14ac:dyDescent="0.25">
      <c r="A66" s="43"/>
      <c r="B66" s="34" t="s">
        <v>93</v>
      </c>
      <c r="C66" s="20">
        <v>1</v>
      </c>
      <c r="D66" s="22">
        <v>1712</v>
      </c>
      <c r="E66" s="22">
        <f>4*4</f>
        <v>16</v>
      </c>
      <c r="F66" s="26">
        <f>4*10+4*2</f>
        <v>48</v>
      </c>
      <c r="G66" s="23">
        <f t="shared" si="0"/>
        <v>3.7379999999999997E-2</v>
      </c>
      <c r="H66" s="23">
        <f t="shared" si="16"/>
        <v>3.7379999999999997E-2</v>
      </c>
      <c r="I66" s="23">
        <f t="shared" si="17"/>
        <v>2.8039999999999999E-2</v>
      </c>
      <c r="J66" s="23"/>
      <c r="K66" s="20">
        <v>20</v>
      </c>
      <c r="L66" s="24">
        <f t="shared" si="2"/>
        <v>0.75</v>
      </c>
      <c r="M66" s="24">
        <f t="shared" si="18"/>
        <v>0.75</v>
      </c>
      <c r="N66" s="24">
        <f t="shared" si="19"/>
        <v>0.56000000000000005</v>
      </c>
      <c r="O66" s="24">
        <f t="shared" si="20"/>
        <v>0</v>
      </c>
      <c r="P66" s="28" t="s">
        <v>306</v>
      </c>
      <c r="Q66" s="21"/>
    </row>
    <row r="67" spans="1:17" x14ac:dyDescent="0.25">
      <c r="A67" s="43"/>
      <c r="B67" s="34" t="s">
        <v>94</v>
      </c>
      <c r="C67" s="20">
        <v>1</v>
      </c>
      <c r="D67" s="22">
        <v>1712</v>
      </c>
      <c r="E67" s="22">
        <f>4*1</f>
        <v>4</v>
      </c>
      <c r="F67" s="22">
        <f>10*1+2*1</f>
        <v>12</v>
      </c>
      <c r="G67" s="23">
        <f t="shared" si="0"/>
        <v>9.3500000000000007E-3</v>
      </c>
      <c r="H67" s="23">
        <f t="shared" si="16"/>
        <v>9.3500000000000007E-3</v>
      </c>
      <c r="I67" s="23">
        <f t="shared" si="17"/>
        <v>7.0099999999999997E-3</v>
      </c>
      <c r="J67" s="23"/>
      <c r="K67" s="20">
        <v>25</v>
      </c>
      <c r="L67" s="24">
        <f t="shared" si="2"/>
        <v>0.23</v>
      </c>
      <c r="M67" s="24">
        <f t="shared" si="18"/>
        <v>0.23</v>
      </c>
      <c r="N67" s="24">
        <f t="shared" si="19"/>
        <v>0.18</v>
      </c>
      <c r="O67" s="24">
        <f t="shared" si="20"/>
        <v>0</v>
      </c>
      <c r="P67" s="20" t="s">
        <v>304</v>
      </c>
      <c r="Q67" s="21"/>
    </row>
    <row r="68" spans="1:17" x14ac:dyDescent="0.25">
      <c r="A68" s="43"/>
      <c r="B68" s="34" t="s">
        <v>95</v>
      </c>
      <c r="C68" s="20">
        <v>5</v>
      </c>
      <c r="D68" s="22">
        <v>1712</v>
      </c>
      <c r="E68" s="22">
        <f>4*1</f>
        <v>4</v>
      </c>
      <c r="F68" s="22">
        <f>10*1+2*1</f>
        <v>12</v>
      </c>
      <c r="G68" s="23">
        <f t="shared" si="0"/>
        <v>1.8699999999999999E-3</v>
      </c>
      <c r="H68" s="23">
        <f t="shared" si="16"/>
        <v>1.8699999999999999E-3</v>
      </c>
      <c r="I68" s="23">
        <f t="shared" si="17"/>
        <v>1.4E-3</v>
      </c>
      <c r="J68" s="23"/>
      <c r="K68" s="20">
        <v>60</v>
      </c>
      <c r="L68" s="24">
        <f t="shared" si="2"/>
        <v>0.11</v>
      </c>
      <c r="M68" s="24">
        <f t="shared" si="18"/>
        <v>0.11</v>
      </c>
      <c r="N68" s="24">
        <f t="shared" si="19"/>
        <v>0.08</v>
      </c>
      <c r="O68" s="24">
        <f t="shared" si="20"/>
        <v>0</v>
      </c>
      <c r="P68" s="20" t="s">
        <v>304</v>
      </c>
      <c r="Q68" s="21"/>
    </row>
    <row r="69" spans="1:17" ht="22.5" x14ac:dyDescent="0.25">
      <c r="A69" s="43"/>
      <c r="B69" s="34" t="s">
        <v>96</v>
      </c>
      <c r="C69" s="20">
        <v>5</v>
      </c>
      <c r="D69" s="22">
        <v>1712</v>
      </c>
      <c r="E69" s="22">
        <f>1+2+1</f>
        <v>4</v>
      </c>
      <c r="F69" s="22"/>
      <c r="G69" s="23">
        <f t="shared" si="0"/>
        <v>4.6999999999999999E-4</v>
      </c>
      <c r="H69" s="23">
        <f t="shared" si="16"/>
        <v>4.6999999999999999E-4</v>
      </c>
      <c r="I69" s="23">
        <f t="shared" si="17"/>
        <v>0</v>
      </c>
      <c r="J69" s="23"/>
      <c r="K69" s="20">
        <v>250</v>
      </c>
      <c r="L69" s="24">
        <f t="shared" si="2"/>
        <v>0.12</v>
      </c>
      <c r="M69" s="24">
        <f t="shared" si="18"/>
        <v>0.12</v>
      </c>
      <c r="N69" s="24">
        <f t="shared" si="19"/>
        <v>0</v>
      </c>
      <c r="O69" s="24">
        <f t="shared" si="20"/>
        <v>0</v>
      </c>
      <c r="P69" s="21" t="s">
        <v>536</v>
      </c>
      <c r="Q69" s="21"/>
    </row>
    <row r="70" spans="1:17" x14ac:dyDescent="0.25">
      <c r="A70" s="43"/>
      <c r="B70" s="34" t="s">
        <v>97</v>
      </c>
      <c r="C70" s="20">
        <v>1</v>
      </c>
      <c r="D70" s="22">
        <v>1712</v>
      </c>
      <c r="E70" s="22">
        <f t="shared" ref="E70:E76" si="22">4*1</f>
        <v>4</v>
      </c>
      <c r="F70" s="22">
        <f t="shared" ref="F70:F76" si="23">10*1+2*1</f>
        <v>12</v>
      </c>
      <c r="G70" s="23">
        <f t="shared" si="0"/>
        <v>9.3500000000000007E-3</v>
      </c>
      <c r="H70" s="23">
        <f t="shared" si="16"/>
        <v>9.3500000000000007E-3</v>
      </c>
      <c r="I70" s="23">
        <f t="shared" si="17"/>
        <v>7.0099999999999997E-3</v>
      </c>
      <c r="J70" s="23"/>
      <c r="K70" s="20">
        <v>3</v>
      </c>
      <c r="L70" s="24">
        <f t="shared" si="2"/>
        <v>0.03</v>
      </c>
      <c r="M70" s="24">
        <f t="shared" si="18"/>
        <v>0.03</v>
      </c>
      <c r="N70" s="24">
        <f t="shared" si="19"/>
        <v>0.02</v>
      </c>
      <c r="O70" s="24">
        <f t="shared" si="20"/>
        <v>0</v>
      </c>
      <c r="P70" s="20" t="s">
        <v>304</v>
      </c>
      <c r="Q70" s="21"/>
    </row>
    <row r="71" spans="1:17" x14ac:dyDescent="0.25">
      <c r="A71" s="43"/>
      <c r="B71" s="34" t="s">
        <v>98</v>
      </c>
      <c r="C71" s="20">
        <v>1</v>
      </c>
      <c r="D71" s="22">
        <v>1712</v>
      </c>
      <c r="E71" s="22">
        <f t="shared" si="22"/>
        <v>4</v>
      </c>
      <c r="F71" s="22">
        <f t="shared" si="23"/>
        <v>12</v>
      </c>
      <c r="G71" s="23">
        <f t="shared" si="0"/>
        <v>9.3500000000000007E-3</v>
      </c>
      <c r="H71" s="23">
        <f t="shared" si="16"/>
        <v>9.3500000000000007E-3</v>
      </c>
      <c r="I71" s="23">
        <f t="shared" si="17"/>
        <v>7.0099999999999997E-3</v>
      </c>
      <c r="J71" s="23"/>
      <c r="K71" s="20">
        <v>6</v>
      </c>
      <c r="L71" s="24">
        <f t="shared" si="2"/>
        <v>0.06</v>
      </c>
      <c r="M71" s="24">
        <f t="shared" si="18"/>
        <v>0.06</v>
      </c>
      <c r="N71" s="24">
        <f t="shared" si="19"/>
        <v>0.04</v>
      </c>
      <c r="O71" s="24">
        <f t="shared" si="20"/>
        <v>0</v>
      </c>
      <c r="P71" s="20" t="s">
        <v>304</v>
      </c>
      <c r="Q71" s="21"/>
    </row>
    <row r="72" spans="1:17" x14ac:dyDescent="0.25">
      <c r="A72" s="43"/>
      <c r="B72" s="34" t="s">
        <v>99</v>
      </c>
      <c r="C72" s="20">
        <v>1</v>
      </c>
      <c r="D72" s="22">
        <v>1712</v>
      </c>
      <c r="E72" s="22">
        <f t="shared" si="22"/>
        <v>4</v>
      </c>
      <c r="F72" s="22">
        <f t="shared" si="23"/>
        <v>12</v>
      </c>
      <c r="G72" s="23">
        <f t="shared" si="0"/>
        <v>9.3500000000000007E-3</v>
      </c>
      <c r="H72" s="23">
        <f t="shared" si="16"/>
        <v>9.3500000000000007E-3</v>
      </c>
      <c r="I72" s="23">
        <f t="shared" si="17"/>
        <v>7.0099999999999997E-3</v>
      </c>
      <c r="J72" s="23"/>
      <c r="K72" s="20">
        <v>13</v>
      </c>
      <c r="L72" s="24">
        <f t="shared" si="2"/>
        <v>0.12</v>
      </c>
      <c r="M72" s="24">
        <f t="shared" si="18"/>
        <v>0.12</v>
      </c>
      <c r="N72" s="24">
        <f t="shared" si="19"/>
        <v>0.09</v>
      </c>
      <c r="O72" s="24">
        <f t="shared" si="20"/>
        <v>0</v>
      </c>
      <c r="P72" s="20" t="s">
        <v>304</v>
      </c>
      <c r="Q72" s="21"/>
    </row>
    <row r="73" spans="1:17" ht="22.5" x14ac:dyDescent="0.25">
      <c r="A73" s="43"/>
      <c r="B73" s="34" t="s">
        <v>100</v>
      </c>
      <c r="C73" s="20">
        <v>2</v>
      </c>
      <c r="D73" s="22">
        <v>1712</v>
      </c>
      <c r="E73" s="22">
        <f t="shared" si="22"/>
        <v>4</v>
      </c>
      <c r="F73" s="22">
        <f t="shared" si="23"/>
        <v>12</v>
      </c>
      <c r="G73" s="23">
        <f t="shared" si="0"/>
        <v>4.6699999999999997E-3</v>
      </c>
      <c r="H73" s="23">
        <f t="shared" si="16"/>
        <v>4.6699999999999997E-3</v>
      </c>
      <c r="I73" s="23">
        <f t="shared" si="17"/>
        <v>3.5000000000000001E-3</v>
      </c>
      <c r="J73" s="23"/>
      <c r="K73" s="20">
        <v>50</v>
      </c>
      <c r="L73" s="24">
        <f t="shared" si="2"/>
        <v>0.23</v>
      </c>
      <c r="M73" s="24">
        <f t="shared" si="18"/>
        <v>0.23</v>
      </c>
      <c r="N73" s="24">
        <f t="shared" si="19"/>
        <v>0.18</v>
      </c>
      <c r="O73" s="24">
        <f t="shared" si="20"/>
        <v>0</v>
      </c>
      <c r="P73" s="20" t="s">
        <v>304</v>
      </c>
      <c r="Q73" s="21"/>
    </row>
    <row r="74" spans="1:17" x14ac:dyDescent="0.25">
      <c r="A74" s="43"/>
      <c r="B74" s="34" t="s">
        <v>101</v>
      </c>
      <c r="C74" s="20">
        <v>1</v>
      </c>
      <c r="D74" s="22">
        <v>1712</v>
      </c>
      <c r="E74" s="22">
        <f t="shared" si="22"/>
        <v>4</v>
      </c>
      <c r="F74" s="22">
        <f t="shared" si="23"/>
        <v>12</v>
      </c>
      <c r="G74" s="23">
        <f t="shared" si="0"/>
        <v>9.3500000000000007E-3</v>
      </c>
      <c r="H74" s="23">
        <f t="shared" si="16"/>
        <v>9.3500000000000007E-3</v>
      </c>
      <c r="I74" s="23">
        <f t="shared" si="17"/>
        <v>7.0099999999999997E-3</v>
      </c>
      <c r="J74" s="23"/>
      <c r="K74" s="20">
        <v>50</v>
      </c>
      <c r="L74" s="24">
        <f t="shared" si="2"/>
        <v>0.47</v>
      </c>
      <c r="M74" s="24">
        <f t="shared" si="18"/>
        <v>0.47</v>
      </c>
      <c r="N74" s="24">
        <f t="shared" si="19"/>
        <v>0.35</v>
      </c>
      <c r="O74" s="24">
        <f t="shared" si="20"/>
        <v>0</v>
      </c>
      <c r="P74" s="20" t="s">
        <v>304</v>
      </c>
      <c r="Q74" s="21"/>
    </row>
    <row r="75" spans="1:17" x14ac:dyDescent="0.25">
      <c r="A75" s="43"/>
      <c r="B75" s="34" t="s">
        <v>102</v>
      </c>
      <c r="C75" s="20">
        <v>1</v>
      </c>
      <c r="D75" s="22">
        <v>1712</v>
      </c>
      <c r="E75" s="22">
        <f t="shared" si="22"/>
        <v>4</v>
      </c>
      <c r="F75" s="22">
        <f t="shared" si="23"/>
        <v>12</v>
      </c>
      <c r="G75" s="23">
        <f t="shared" si="0"/>
        <v>9.3500000000000007E-3</v>
      </c>
      <c r="H75" s="23">
        <f t="shared" si="16"/>
        <v>9.3500000000000007E-3</v>
      </c>
      <c r="I75" s="23">
        <f t="shared" si="17"/>
        <v>7.0099999999999997E-3</v>
      </c>
      <c r="J75" s="23"/>
      <c r="K75" s="20">
        <v>50</v>
      </c>
      <c r="L75" s="24">
        <f t="shared" si="2"/>
        <v>0.47</v>
      </c>
      <c r="M75" s="24">
        <f t="shared" si="18"/>
        <v>0.47</v>
      </c>
      <c r="N75" s="24">
        <f t="shared" si="19"/>
        <v>0.35</v>
      </c>
      <c r="O75" s="24">
        <f t="shared" si="20"/>
        <v>0</v>
      </c>
      <c r="P75" s="20" t="s">
        <v>304</v>
      </c>
      <c r="Q75" s="21"/>
    </row>
    <row r="76" spans="1:17" x14ac:dyDescent="0.25">
      <c r="A76" s="43"/>
      <c r="B76" s="34" t="s">
        <v>103</v>
      </c>
      <c r="C76" s="20">
        <v>5</v>
      </c>
      <c r="D76" s="22">
        <v>1712</v>
      </c>
      <c r="E76" s="22">
        <f t="shared" si="22"/>
        <v>4</v>
      </c>
      <c r="F76" s="22">
        <f t="shared" si="23"/>
        <v>12</v>
      </c>
      <c r="G76" s="23">
        <f t="shared" si="0"/>
        <v>1.8699999999999999E-3</v>
      </c>
      <c r="H76" s="23">
        <f t="shared" si="16"/>
        <v>1.8699999999999999E-3</v>
      </c>
      <c r="I76" s="23">
        <f t="shared" si="17"/>
        <v>1.4E-3</v>
      </c>
      <c r="J76" s="23"/>
      <c r="K76" s="20">
        <v>100</v>
      </c>
      <c r="L76" s="24">
        <f t="shared" si="2"/>
        <v>0.19</v>
      </c>
      <c r="M76" s="24">
        <f t="shared" si="18"/>
        <v>0.19</v>
      </c>
      <c r="N76" s="24">
        <f t="shared" si="19"/>
        <v>0.14000000000000001</v>
      </c>
      <c r="O76" s="24">
        <f t="shared" si="20"/>
        <v>0</v>
      </c>
      <c r="P76" s="20" t="s">
        <v>304</v>
      </c>
      <c r="Q76" s="21"/>
    </row>
    <row r="77" spans="1:17" ht="33.75" x14ac:dyDescent="0.25">
      <c r="A77" s="43"/>
      <c r="B77" s="34" t="s">
        <v>104</v>
      </c>
      <c r="C77" s="20">
        <v>1</v>
      </c>
      <c r="D77" s="22">
        <v>1712</v>
      </c>
      <c r="E77" s="22">
        <f>4*2</f>
        <v>8</v>
      </c>
      <c r="F77" s="22">
        <f>10*2+2*2</f>
        <v>24</v>
      </c>
      <c r="G77" s="23">
        <f t="shared" si="0"/>
        <v>1.8689999999999998E-2</v>
      </c>
      <c r="H77" s="23">
        <f t="shared" si="16"/>
        <v>1.8689999999999998E-2</v>
      </c>
      <c r="I77" s="23">
        <f t="shared" si="17"/>
        <v>1.4019999999999999E-2</v>
      </c>
      <c r="J77" s="23"/>
      <c r="K77" s="20">
        <v>40</v>
      </c>
      <c r="L77" s="24">
        <f t="shared" si="2"/>
        <v>0.75</v>
      </c>
      <c r="M77" s="24">
        <f t="shared" si="18"/>
        <v>0.75</v>
      </c>
      <c r="N77" s="24">
        <f t="shared" si="19"/>
        <v>0.56000000000000005</v>
      </c>
      <c r="O77" s="24">
        <f t="shared" si="20"/>
        <v>0</v>
      </c>
      <c r="P77" s="20" t="s">
        <v>307</v>
      </c>
      <c r="Q77" s="21"/>
    </row>
    <row r="78" spans="1:17" ht="22.5" x14ac:dyDescent="0.25">
      <c r="A78" s="43"/>
      <c r="B78" s="34" t="s">
        <v>105</v>
      </c>
      <c r="C78" s="20">
        <v>1</v>
      </c>
      <c r="D78" s="22">
        <v>1712</v>
      </c>
      <c r="E78" s="22">
        <f>4*2</f>
        <v>8</v>
      </c>
      <c r="F78" s="22">
        <f>10*2+2*2</f>
        <v>24</v>
      </c>
      <c r="G78" s="23">
        <f t="shared" si="0"/>
        <v>1.8689999999999998E-2</v>
      </c>
      <c r="H78" s="23">
        <f t="shared" si="16"/>
        <v>1.8689999999999998E-2</v>
      </c>
      <c r="I78" s="23">
        <f t="shared" si="17"/>
        <v>1.4019999999999999E-2</v>
      </c>
      <c r="J78" s="23"/>
      <c r="K78" s="20">
        <v>200</v>
      </c>
      <c r="L78" s="24">
        <f t="shared" si="2"/>
        <v>3.74</v>
      </c>
      <c r="M78" s="24">
        <f t="shared" si="18"/>
        <v>3.74</v>
      </c>
      <c r="N78" s="24">
        <f t="shared" si="19"/>
        <v>2.8</v>
      </c>
      <c r="O78" s="24">
        <f t="shared" si="20"/>
        <v>0</v>
      </c>
      <c r="P78" s="20" t="s">
        <v>307</v>
      </c>
      <c r="Q78" s="21"/>
    </row>
    <row r="79" spans="1:17" x14ac:dyDescent="0.25">
      <c r="A79" s="43"/>
      <c r="B79" s="34" t="s">
        <v>106</v>
      </c>
      <c r="C79" s="20">
        <v>1</v>
      </c>
      <c r="D79" s="22">
        <v>1712</v>
      </c>
      <c r="E79" s="22">
        <f>4*1</f>
        <v>4</v>
      </c>
      <c r="F79" s="22">
        <f>10*1+2*1</f>
        <v>12</v>
      </c>
      <c r="G79" s="23">
        <f t="shared" si="0"/>
        <v>9.3500000000000007E-3</v>
      </c>
      <c r="H79" s="23">
        <f t="shared" si="16"/>
        <v>9.3500000000000007E-3</v>
      </c>
      <c r="I79" s="23">
        <f t="shared" si="17"/>
        <v>7.0099999999999997E-3</v>
      </c>
      <c r="J79" s="23"/>
      <c r="K79" s="20">
        <v>50</v>
      </c>
      <c r="L79" s="24">
        <f t="shared" si="2"/>
        <v>0.47</v>
      </c>
      <c r="M79" s="24">
        <f t="shared" si="18"/>
        <v>0.47</v>
      </c>
      <c r="N79" s="24">
        <f t="shared" si="19"/>
        <v>0.35</v>
      </c>
      <c r="O79" s="24">
        <f t="shared" si="20"/>
        <v>0</v>
      </c>
      <c r="P79" s="20" t="s">
        <v>304</v>
      </c>
      <c r="Q79" s="21"/>
    </row>
    <row r="80" spans="1:17" x14ac:dyDescent="0.25">
      <c r="A80" s="43"/>
      <c r="B80" s="34" t="s">
        <v>107</v>
      </c>
      <c r="C80" s="20">
        <v>1</v>
      </c>
      <c r="D80" s="22">
        <v>1712</v>
      </c>
      <c r="E80" s="22">
        <f>4*2</f>
        <v>8</v>
      </c>
      <c r="F80" s="22">
        <f>10*2+2*2</f>
        <v>24</v>
      </c>
      <c r="G80" s="23">
        <f t="shared" si="0"/>
        <v>1.8689999999999998E-2</v>
      </c>
      <c r="H80" s="23">
        <f t="shared" si="16"/>
        <v>1.8689999999999998E-2</v>
      </c>
      <c r="I80" s="23">
        <f t="shared" si="17"/>
        <v>1.4019999999999999E-2</v>
      </c>
      <c r="J80" s="23"/>
      <c r="K80" s="20">
        <v>45</v>
      </c>
      <c r="L80" s="24">
        <f t="shared" si="2"/>
        <v>0.84</v>
      </c>
      <c r="M80" s="24">
        <f t="shared" si="18"/>
        <v>0.84</v>
      </c>
      <c r="N80" s="24">
        <f t="shared" si="19"/>
        <v>0.63</v>
      </c>
      <c r="O80" s="24">
        <f t="shared" si="20"/>
        <v>0</v>
      </c>
      <c r="P80" s="20" t="s">
        <v>307</v>
      </c>
      <c r="Q80" s="21"/>
    </row>
    <row r="81" spans="1:17" x14ac:dyDescent="0.25">
      <c r="A81" s="43"/>
      <c r="B81" s="34" t="s">
        <v>108</v>
      </c>
      <c r="C81" s="20">
        <v>3</v>
      </c>
      <c r="D81" s="22">
        <v>1712</v>
      </c>
      <c r="E81" s="22">
        <f>4*1</f>
        <v>4</v>
      </c>
      <c r="F81" s="22">
        <f>10*1+2*1</f>
        <v>12</v>
      </c>
      <c r="G81" s="23">
        <f t="shared" si="0"/>
        <v>3.1199999999999999E-3</v>
      </c>
      <c r="H81" s="23">
        <f t="shared" si="16"/>
        <v>3.1199999999999999E-3</v>
      </c>
      <c r="I81" s="23">
        <f t="shared" si="17"/>
        <v>2.3400000000000001E-3</v>
      </c>
      <c r="J81" s="23"/>
      <c r="K81" s="20">
        <v>60</v>
      </c>
      <c r="L81" s="24">
        <f t="shared" si="2"/>
        <v>0.19</v>
      </c>
      <c r="M81" s="24">
        <f t="shared" si="18"/>
        <v>0.19</v>
      </c>
      <c r="N81" s="24">
        <f t="shared" si="19"/>
        <v>0.14000000000000001</v>
      </c>
      <c r="O81" s="24">
        <f t="shared" si="20"/>
        <v>0</v>
      </c>
      <c r="P81" s="20" t="s">
        <v>304</v>
      </c>
      <c r="Q81" s="21"/>
    </row>
    <row r="82" spans="1:17" x14ac:dyDescent="0.25">
      <c r="A82" s="43"/>
      <c r="B82" s="34" t="s">
        <v>109</v>
      </c>
      <c r="C82" s="20">
        <v>1</v>
      </c>
      <c r="D82" s="22">
        <v>1712</v>
      </c>
      <c r="E82" s="22">
        <f>4*1</f>
        <v>4</v>
      </c>
      <c r="F82" s="22">
        <f>10*1+2*1</f>
        <v>12</v>
      </c>
      <c r="G82" s="23">
        <f t="shared" si="0"/>
        <v>9.3500000000000007E-3</v>
      </c>
      <c r="H82" s="23">
        <f t="shared" si="16"/>
        <v>9.3500000000000007E-3</v>
      </c>
      <c r="I82" s="23">
        <f t="shared" si="17"/>
        <v>7.0099999999999997E-3</v>
      </c>
      <c r="J82" s="23"/>
      <c r="K82" s="20">
        <v>60</v>
      </c>
      <c r="L82" s="24">
        <f t="shared" si="2"/>
        <v>0.56000000000000005</v>
      </c>
      <c r="M82" s="24">
        <f t="shared" si="18"/>
        <v>0.56000000000000005</v>
      </c>
      <c r="N82" s="24">
        <f t="shared" si="19"/>
        <v>0.42</v>
      </c>
      <c r="O82" s="24">
        <f t="shared" si="20"/>
        <v>0</v>
      </c>
      <c r="P82" s="20" t="s">
        <v>304</v>
      </c>
      <c r="Q82" s="21"/>
    </row>
    <row r="83" spans="1:17" x14ac:dyDescent="0.25">
      <c r="A83" s="43"/>
      <c r="B83" s="34" t="s">
        <v>110</v>
      </c>
      <c r="C83" s="20">
        <v>5</v>
      </c>
      <c r="D83" s="22">
        <v>1712</v>
      </c>
      <c r="E83" s="22">
        <f>4*1</f>
        <v>4</v>
      </c>
      <c r="F83" s="22">
        <f>10*1+2*1</f>
        <v>12</v>
      </c>
      <c r="G83" s="23">
        <f t="shared" si="0"/>
        <v>1.8699999999999999E-3</v>
      </c>
      <c r="H83" s="23">
        <f t="shared" si="16"/>
        <v>1.8699999999999999E-3</v>
      </c>
      <c r="I83" s="23">
        <f t="shared" si="17"/>
        <v>1.4E-3</v>
      </c>
      <c r="J83" s="23"/>
      <c r="K83" s="20">
        <v>150</v>
      </c>
      <c r="L83" s="24">
        <f t="shared" si="2"/>
        <v>0.28000000000000003</v>
      </c>
      <c r="M83" s="24">
        <f t="shared" si="18"/>
        <v>0.28000000000000003</v>
      </c>
      <c r="N83" s="24">
        <f t="shared" si="19"/>
        <v>0.21</v>
      </c>
      <c r="O83" s="24">
        <f t="shared" si="20"/>
        <v>0</v>
      </c>
      <c r="P83" s="20" t="s">
        <v>304</v>
      </c>
      <c r="Q83" s="21"/>
    </row>
    <row r="84" spans="1:17" x14ac:dyDescent="0.25">
      <c r="A84" s="43"/>
      <c r="B84" s="34" t="s">
        <v>111</v>
      </c>
      <c r="C84" s="20">
        <v>5</v>
      </c>
      <c r="D84" s="22">
        <v>1712</v>
      </c>
      <c r="E84" s="22">
        <f>4*1</f>
        <v>4</v>
      </c>
      <c r="F84" s="22">
        <f>10*1+2*1</f>
        <v>12</v>
      </c>
      <c r="G84" s="23">
        <f t="shared" si="0"/>
        <v>1.8699999999999999E-3</v>
      </c>
      <c r="H84" s="23">
        <f t="shared" si="16"/>
        <v>1.8699999999999999E-3</v>
      </c>
      <c r="I84" s="23">
        <f t="shared" si="17"/>
        <v>1.4E-3</v>
      </c>
      <c r="J84" s="23"/>
      <c r="K84" s="20">
        <v>300</v>
      </c>
      <c r="L84" s="24">
        <f t="shared" si="2"/>
        <v>0.56000000000000005</v>
      </c>
      <c r="M84" s="24">
        <f t="shared" si="18"/>
        <v>0.56000000000000005</v>
      </c>
      <c r="N84" s="24">
        <f t="shared" si="19"/>
        <v>0.42</v>
      </c>
      <c r="O84" s="24">
        <f t="shared" si="20"/>
        <v>0</v>
      </c>
      <c r="P84" s="20" t="s">
        <v>304</v>
      </c>
      <c r="Q84" s="21"/>
    </row>
    <row r="85" spans="1:17" x14ac:dyDescent="0.25">
      <c r="A85" s="43"/>
      <c r="B85" s="34" t="s">
        <v>112</v>
      </c>
      <c r="C85" s="20">
        <v>1</v>
      </c>
      <c r="D85" s="22">
        <v>1712</v>
      </c>
      <c r="E85" s="22">
        <v>2</v>
      </c>
      <c r="F85" s="22"/>
      <c r="G85" s="23">
        <f t="shared" si="0"/>
        <v>1.17E-3</v>
      </c>
      <c r="H85" s="23">
        <f t="shared" si="16"/>
        <v>1.17E-3</v>
      </c>
      <c r="I85" s="23">
        <f t="shared" si="17"/>
        <v>0</v>
      </c>
      <c r="J85" s="23"/>
      <c r="K85" s="20">
        <v>60</v>
      </c>
      <c r="L85" s="24">
        <f t="shared" si="2"/>
        <v>7.0000000000000007E-2</v>
      </c>
      <c r="M85" s="24">
        <f t="shared" si="18"/>
        <v>7.0000000000000007E-2</v>
      </c>
      <c r="N85" s="24">
        <f t="shared" si="19"/>
        <v>0</v>
      </c>
      <c r="O85" s="24">
        <f t="shared" si="20"/>
        <v>0</v>
      </c>
      <c r="P85" s="20" t="s">
        <v>537</v>
      </c>
      <c r="Q85" s="21"/>
    </row>
    <row r="86" spans="1:17" x14ac:dyDescent="0.25">
      <c r="A86" s="43"/>
      <c r="B86" s="34" t="s">
        <v>113</v>
      </c>
      <c r="C86" s="20">
        <v>1</v>
      </c>
      <c r="D86" s="22">
        <v>1712</v>
      </c>
      <c r="E86" s="22">
        <f>4*1</f>
        <v>4</v>
      </c>
      <c r="F86" s="22">
        <f>10*1+2*1</f>
        <v>12</v>
      </c>
      <c r="G86" s="23">
        <f t="shared" si="0"/>
        <v>9.3500000000000007E-3</v>
      </c>
      <c r="H86" s="23">
        <f t="shared" si="16"/>
        <v>9.3500000000000007E-3</v>
      </c>
      <c r="I86" s="23">
        <f t="shared" si="17"/>
        <v>7.0099999999999997E-3</v>
      </c>
      <c r="J86" s="23"/>
      <c r="K86" s="20">
        <v>600</v>
      </c>
      <c r="L86" s="24">
        <f t="shared" si="2"/>
        <v>5.61</v>
      </c>
      <c r="M86" s="24">
        <f t="shared" si="18"/>
        <v>5.61</v>
      </c>
      <c r="N86" s="24">
        <f t="shared" si="19"/>
        <v>4.21</v>
      </c>
      <c r="O86" s="24">
        <f t="shared" si="20"/>
        <v>0</v>
      </c>
      <c r="P86" s="20" t="s">
        <v>304</v>
      </c>
      <c r="Q86" s="21"/>
    </row>
    <row r="87" spans="1:17" x14ac:dyDescent="0.25">
      <c r="A87" s="43"/>
      <c r="B87" s="40" t="s">
        <v>197</v>
      </c>
      <c r="C87" s="36"/>
      <c r="D87" s="37"/>
      <c r="E87" s="37"/>
      <c r="F87" s="37"/>
      <c r="G87" s="38"/>
      <c r="H87" s="38"/>
      <c r="I87" s="38"/>
      <c r="J87" s="38"/>
      <c r="K87" s="36"/>
      <c r="L87" s="39">
        <f>SUM(L46:L86)</f>
        <v>46.93</v>
      </c>
      <c r="M87" s="39">
        <f t="shared" ref="M87:O87" si="24">SUM(M46:M86)</f>
        <v>46.93</v>
      </c>
      <c r="N87" s="39">
        <f t="shared" si="24"/>
        <v>38.31</v>
      </c>
      <c r="O87" s="39">
        <f t="shared" si="24"/>
        <v>0</v>
      </c>
      <c r="P87" s="36"/>
      <c r="Q87" s="21"/>
    </row>
    <row r="88" spans="1:17" x14ac:dyDescent="0.25">
      <c r="A88" s="43" t="s">
        <v>208</v>
      </c>
      <c r="B88" s="40"/>
      <c r="C88" s="36"/>
      <c r="D88" s="37"/>
      <c r="E88" s="37"/>
      <c r="F88" s="37"/>
      <c r="G88" s="38"/>
      <c r="H88" s="38"/>
      <c r="I88" s="38"/>
      <c r="J88" s="38"/>
      <c r="K88" s="36"/>
      <c r="L88" s="39">
        <f t="shared" ref="L88:L89" si="25">SUM(M88:O88)</f>
        <v>38.31</v>
      </c>
      <c r="M88" s="39"/>
      <c r="N88" s="39">
        <f>N87</f>
        <v>38.31</v>
      </c>
      <c r="O88" s="39"/>
      <c r="P88" s="36"/>
      <c r="Q88" s="21"/>
    </row>
    <row r="89" spans="1:17" x14ac:dyDescent="0.25">
      <c r="A89" s="43" t="s">
        <v>209</v>
      </c>
      <c r="B89" s="40"/>
      <c r="C89" s="36"/>
      <c r="D89" s="37"/>
      <c r="E89" s="37"/>
      <c r="F89" s="37"/>
      <c r="G89" s="38"/>
      <c r="H89" s="38"/>
      <c r="I89" s="38"/>
      <c r="J89" s="38"/>
      <c r="K89" s="36"/>
      <c r="L89" s="39">
        <f t="shared" si="25"/>
        <v>8.6199999999999992</v>
      </c>
      <c r="M89" s="39">
        <f>M87-N88</f>
        <v>8.6199999999999992</v>
      </c>
      <c r="N89" s="39"/>
      <c r="O89" s="39"/>
      <c r="P89" s="36"/>
      <c r="Q89" s="21"/>
    </row>
    <row r="90" spans="1:17" x14ac:dyDescent="0.25">
      <c r="A90" s="48"/>
      <c r="B90" s="846" t="s">
        <v>124</v>
      </c>
      <c r="C90" s="846"/>
      <c r="D90" s="846"/>
      <c r="E90" s="846"/>
      <c r="F90" s="846"/>
      <c r="G90" s="846"/>
      <c r="H90" s="846"/>
      <c r="I90" s="846"/>
      <c r="J90" s="846"/>
      <c r="K90" s="846"/>
      <c r="L90" s="846"/>
      <c r="M90" s="846"/>
      <c r="N90" s="846"/>
      <c r="O90" s="846"/>
      <c r="P90" s="847"/>
      <c r="Q90" s="49"/>
    </row>
    <row r="91" spans="1:17" x14ac:dyDescent="0.25">
      <c r="A91" s="43"/>
      <c r="B91" s="34" t="s">
        <v>114</v>
      </c>
      <c r="C91" s="20">
        <v>5</v>
      </c>
      <c r="D91" s="22">
        <v>1712</v>
      </c>
      <c r="E91" s="22">
        <f>4*1</f>
        <v>4</v>
      </c>
      <c r="F91" s="22">
        <v>2</v>
      </c>
      <c r="G91" s="23">
        <f t="shared" si="0"/>
        <v>6.9999999999999999E-4</v>
      </c>
      <c r="H91" s="23">
        <f t="shared" ref="H91:H107" si="26">G91-J91</f>
        <v>6.9999999999999999E-4</v>
      </c>
      <c r="I91" s="23"/>
      <c r="J91" s="23"/>
      <c r="K91" s="20">
        <v>80</v>
      </c>
      <c r="L91" s="24">
        <f t="shared" si="2"/>
        <v>0.06</v>
      </c>
      <c r="M91" s="24">
        <f t="shared" ref="M91:M107" si="27">H91*K91</f>
        <v>0.06</v>
      </c>
      <c r="N91" s="24">
        <f t="shared" ref="N91:N107" si="28">I91*K91</f>
        <v>0</v>
      </c>
      <c r="O91" s="24">
        <f t="shared" ref="O91:O107" si="29">L91-M91</f>
        <v>0</v>
      </c>
      <c r="P91" s="20" t="s">
        <v>312</v>
      </c>
      <c r="Q91" s="21"/>
    </row>
    <row r="92" spans="1:17" ht="22.5" x14ac:dyDescent="0.25">
      <c r="A92" s="43"/>
      <c r="B92" s="34" t="s">
        <v>117</v>
      </c>
      <c r="C92" s="20">
        <v>5</v>
      </c>
      <c r="D92" s="22">
        <v>1712</v>
      </c>
      <c r="E92" s="22">
        <v>1</v>
      </c>
      <c r="F92" s="22">
        <v>1</v>
      </c>
      <c r="G92" s="23">
        <f t="shared" si="0"/>
        <v>2.3000000000000001E-4</v>
      </c>
      <c r="H92" s="23">
        <f t="shared" si="26"/>
        <v>2.3000000000000001E-4</v>
      </c>
      <c r="I92" s="23"/>
      <c r="J92" s="23"/>
      <c r="K92" s="20">
        <v>80</v>
      </c>
      <c r="L92" s="24">
        <f t="shared" si="2"/>
        <v>0.02</v>
      </c>
      <c r="M92" s="24">
        <f t="shared" si="27"/>
        <v>0.02</v>
      </c>
      <c r="N92" s="24">
        <f t="shared" si="28"/>
        <v>0</v>
      </c>
      <c r="O92" s="24">
        <f t="shared" si="29"/>
        <v>0</v>
      </c>
      <c r="P92" s="21" t="s">
        <v>308</v>
      </c>
      <c r="Q92" s="21"/>
    </row>
    <row r="93" spans="1:17" ht="33.75" x14ac:dyDescent="0.25">
      <c r="A93" s="43"/>
      <c r="B93" s="34" t="s">
        <v>118</v>
      </c>
      <c r="C93" s="20">
        <v>1</v>
      </c>
      <c r="D93" s="22">
        <v>1712</v>
      </c>
      <c r="E93" s="25">
        <f>(E91+E92)*12</f>
        <v>60</v>
      </c>
      <c r="F93" s="25">
        <f>(F91+F92)*12</f>
        <v>36</v>
      </c>
      <c r="G93" s="23">
        <f t="shared" si="0"/>
        <v>5.6070000000000002E-2</v>
      </c>
      <c r="H93" s="23">
        <f t="shared" si="26"/>
        <v>5.6070000000000002E-2</v>
      </c>
      <c r="I93" s="23"/>
      <c r="J93" s="23"/>
      <c r="K93" s="20">
        <v>16</v>
      </c>
      <c r="L93" s="24">
        <f t="shared" si="2"/>
        <v>0.9</v>
      </c>
      <c r="M93" s="24">
        <f t="shared" si="27"/>
        <v>0.9</v>
      </c>
      <c r="N93" s="24">
        <f t="shared" si="28"/>
        <v>0</v>
      </c>
      <c r="O93" s="24">
        <f t="shared" si="29"/>
        <v>0</v>
      </c>
      <c r="P93" s="21" t="s">
        <v>311</v>
      </c>
      <c r="Q93" s="21"/>
    </row>
    <row r="94" spans="1:17" x14ac:dyDescent="0.25">
      <c r="A94" s="43"/>
      <c r="B94" s="34" t="s">
        <v>115</v>
      </c>
      <c r="C94" s="20">
        <v>10</v>
      </c>
      <c r="D94" s="22">
        <v>1712</v>
      </c>
      <c r="E94" s="22">
        <f>4*1</f>
        <v>4</v>
      </c>
      <c r="F94" s="22">
        <f>11*1+2*1</f>
        <v>13</v>
      </c>
      <c r="G94" s="23">
        <f t="shared" si="0"/>
        <v>9.8999999999999999E-4</v>
      </c>
      <c r="H94" s="23">
        <f t="shared" si="26"/>
        <v>9.8999999999999999E-4</v>
      </c>
      <c r="I94" s="23"/>
      <c r="J94" s="23"/>
      <c r="K94" s="20">
        <v>100</v>
      </c>
      <c r="L94" s="24">
        <f t="shared" si="2"/>
        <v>0.1</v>
      </c>
      <c r="M94" s="24">
        <f t="shared" si="27"/>
        <v>0.1</v>
      </c>
      <c r="N94" s="24">
        <f t="shared" si="28"/>
        <v>0</v>
      </c>
      <c r="O94" s="24">
        <f t="shared" si="29"/>
        <v>0</v>
      </c>
      <c r="P94" s="20" t="s">
        <v>304</v>
      </c>
      <c r="Q94" s="21"/>
    </row>
    <row r="95" spans="1:17" ht="22.5" x14ac:dyDescent="0.25">
      <c r="A95" s="43"/>
      <c r="B95" s="34" t="s">
        <v>116</v>
      </c>
      <c r="C95" s="20">
        <v>1</v>
      </c>
      <c r="D95" s="22">
        <v>1712</v>
      </c>
      <c r="E95" s="22">
        <v>2</v>
      </c>
      <c r="F95" s="22">
        <v>1</v>
      </c>
      <c r="G95" s="23">
        <f t="shared" si="0"/>
        <v>1.75E-3</v>
      </c>
      <c r="H95" s="23">
        <f t="shared" si="26"/>
        <v>1.75E-3</v>
      </c>
      <c r="I95" s="23"/>
      <c r="J95" s="23"/>
      <c r="K95" s="20">
        <v>30</v>
      </c>
      <c r="L95" s="24">
        <f t="shared" si="2"/>
        <v>0.05</v>
      </c>
      <c r="M95" s="24">
        <f t="shared" si="27"/>
        <v>0.05</v>
      </c>
      <c r="N95" s="24">
        <f t="shared" si="28"/>
        <v>0</v>
      </c>
      <c r="O95" s="24">
        <f t="shared" si="29"/>
        <v>0</v>
      </c>
      <c r="P95" s="21" t="s">
        <v>309</v>
      </c>
      <c r="Q95" s="21"/>
    </row>
    <row r="96" spans="1:17" x14ac:dyDescent="0.25">
      <c r="A96" s="43"/>
      <c r="B96" s="34" t="s">
        <v>120</v>
      </c>
      <c r="C96" s="20">
        <v>1</v>
      </c>
      <c r="D96" s="22">
        <v>1712</v>
      </c>
      <c r="E96" s="25">
        <f>E31</f>
        <v>4</v>
      </c>
      <c r="F96" s="25">
        <f>F31</f>
        <v>3</v>
      </c>
      <c r="G96" s="23">
        <f t="shared" ref="G96:G107" si="30">(E96+F96)/D96/C96</f>
        <v>4.0899999999999999E-3</v>
      </c>
      <c r="H96" s="23">
        <f t="shared" si="26"/>
        <v>4.0899999999999999E-3</v>
      </c>
      <c r="I96" s="23"/>
      <c r="J96" s="23"/>
      <c r="K96" s="20">
        <v>200</v>
      </c>
      <c r="L96" s="24">
        <f t="shared" ref="L96:L107" si="31">G96*K96</f>
        <v>0.82</v>
      </c>
      <c r="M96" s="24">
        <f t="shared" si="27"/>
        <v>0.82</v>
      </c>
      <c r="N96" s="24">
        <f t="shared" si="28"/>
        <v>0</v>
      </c>
      <c r="O96" s="24">
        <f t="shared" si="29"/>
        <v>0</v>
      </c>
      <c r="P96" s="20" t="s">
        <v>132</v>
      </c>
      <c r="Q96" s="21"/>
    </row>
    <row r="97" spans="1:17" ht="22.5" x14ac:dyDescent="0.25">
      <c r="A97" s="43"/>
      <c r="B97" s="34" t="s">
        <v>125</v>
      </c>
      <c r="C97" s="20">
        <v>1</v>
      </c>
      <c r="D97" s="22">
        <v>1712</v>
      </c>
      <c r="E97" s="22">
        <v>12</v>
      </c>
      <c r="F97" s="22"/>
      <c r="G97" s="23">
        <f t="shared" si="30"/>
        <v>7.0099999999999997E-3</v>
      </c>
      <c r="H97" s="23">
        <f t="shared" si="26"/>
        <v>7.0099999999999997E-3</v>
      </c>
      <c r="I97" s="23"/>
      <c r="J97" s="23"/>
      <c r="K97" s="20">
        <v>55</v>
      </c>
      <c r="L97" s="24">
        <f t="shared" si="31"/>
        <v>0.39</v>
      </c>
      <c r="M97" s="24">
        <f t="shared" si="27"/>
        <v>0.39</v>
      </c>
      <c r="N97" s="24">
        <f t="shared" si="28"/>
        <v>0</v>
      </c>
      <c r="O97" s="24">
        <f t="shared" si="29"/>
        <v>0</v>
      </c>
      <c r="P97" s="20" t="s">
        <v>126</v>
      </c>
      <c r="Q97" s="21"/>
    </row>
    <row r="98" spans="1:17" ht="22.5" x14ac:dyDescent="0.25">
      <c r="A98" s="43"/>
      <c r="B98" s="34" t="s">
        <v>127</v>
      </c>
      <c r="C98" s="20">
        <v>5</v>
      </c>
      <c r="D98" s="22">
        <v>1712</v>
      </c>
      <c r="E98" s="22">
        <v>1</v>
      </c>
      <c r="F98" s="22"/>
      <c r="G98" s="23">
        <f t="shared" si="30"/>
        <v>1.2E-4</v>
      </c>
      <c r="H98" s="23">
        <f t="shared" si="26"/>
        <v>1.2E-4</v>
      </c>
      <c r="I98" s="23"/>
      <c r="J98" s="23"/>
      <c r="K98" s="20">
        <v>250</v>
      </c>
      <c r="L98" s="24">
        <f t="shared" si="31"/>
        <v>0.03</v>
      </c>
      <c r="M98" s="24">
        <f t="shared" si="27"/>
        <v>0.03</v>
      </c>
      <c r="N98" s="24">
        <f t="shared" si="28"/>
        <v>0</v>
      </c>
      <c r="O98" s="24">
        <f t="shared" si="29"/>
        <v>0</v>
      </c>
      <c r="P98" s="20" t="s">
        <v>190</v>
      </c>
      <c r="Q98" s="21"/>
    </row>
    <row r="99" spans="1:17" ht="22.5" x14ac:dyDescent="0.25">
      <c r="A99" s="43"/>
      <c r="B99" s="34" t="s">
        <v>131</v>
      </c>
      <c r="C99" s="20">
        <v>5</v>
      </c>
      <c r="D99" s="22">
        <v>1712</v>
      </c>
      <c r="E99" s="22">
        <v>1</v>
      </c>
      <c r="F99" s="22"/>
      <c r="G99" s="23">
        <f t="shared" si="30"/>
        <v>1.2E-4</v>
      </c>
      <c r="H99" s="23">
        <f t="shared" si="26"/>
        <v>1.2E-4</v>
      </c>
      <c r="I99" s="23"/>
      <c r="J99" s="23"/>
      <c r="K99" s="20">
        <v>1282</v>
      </c>
      <c r="L99" s="24">
        <f t="shared" si="31"/>
        <v>0.15</v>
      </c>
      <c r="M99" s="24">
        <f t="shared" si="27"/>
        <v>0.15</v>
      </c>
      <c r="N99" s="24">
        <f t="shared" si="28"/>
        <v>0</v>
      </c>
      <c r="O99" s="24">
        <f t="shared" si="29"/>
        <v>0</v>
      </c>
      <c r="P99" s="20" t="s">
        <v>190</v>
      </c>
      <c r="Q99" s="21"/>
    </row>
    <row r="100" spans="1:17" ht="22.5" x14ac:dyDescent="0.25">
      <c r="A100" s="43"/>
      <c r="B100" s="34" t="s">
        <v>128</v>
      </c>
      <c r="C100" s="20">
        <v>1</v>
      </c>
      <c r="D100" s="22">
        <v>1712</v>
      </c>
      <c r="E100" s="22">
        <v>4</v>
      </c>
      <c r="F100" s="22"/>
      <c r="G100" s="23">
        <f t="shared" si="30"/>
        <v>2.3400000000000001E-3</v>
      </c>
      <c r="H100" s="23">
        <f t="shared" si="26"/>
        <v>2.3400000000000001E-3</v>
      </c>
      <c r="I100" s="23"/>
      <c r="J100" s="23"/>
      <c r="K100" s="20">
        <v>270</v>
      </c>
      <c r="L100" s="24">
        <f t="shared" si="31"/>
        <v>0.63</v>
      </c>
      <c r="M100" s="24">
        <f t="shared" si="27"/>
        <v>0.63</v>
      </c>
      <c r="N100" s="24">
        <f t="shared" si="28"/>
        <v>0</v>
      </c>
      <c r="O100" s="24">
        <f t="shared" si="29"/>
        <v>0</v>
      </c>
      <c r="P100" s="20" t="s">
        <v>316</v>
      </c>
      <c r="Q100" s="21"/>
    </row>
    <row r="101" spans="1:17" ht="22.5" x14ac:dyDescent="0.25">
      <c r="A101" s="43"/>
      <c r="B101" s="34" t="s">
        <v>121</v>
      </c>
      <c r="C101" s="20">
        <v>1</v>
      </c>
      <c r="D101" s="22">
        <v>1712</v>
      </c>
      <c r="E101" s="22">
        <v>1</v>
      </c>
      <c r="F101" s="22">
        <v>1</v>
      </c>
      <c r="G101" s="23">
        <f t="shared" si="30"/>
        <v>1.17E-3</v>
      </c>
      <c r="H101" s="23">
        <f t="shared" si="26"/>
        <v>1.17E-3</v>
      </c>
      <c r="I101" s="23"/>
      <c r="J101" s="23"/>
      <c r="K101" s="20">
        <v>150</v>
      </c>
      <c r="L101" s="24">
        <f t="shared" si="31"/>
        <v>0.18</v>
      </c>
      <c r="M101" s="24">
        <f t="shared" si="27"/>
        <v>0.18</v>
      </c>
      <c r="N101" s="24">
        <f t="shared" si="28"/>
        <v>0</v>
      </c>
      <c r="O101" s="24">
        <f t="shared" si="29"/>
        <v>0</v>
      </c>
      <c r="P101" s="21" t="s">
        <v>310</v>
      </c>
      <c r="Q101" s="21"/>
    </row>
    <row r="102" spans="1:17" ht="22.5" x14ac:dyDescent="0.25">
      <c r="A102" s="43"/>
      <c r="B102" s="34" t="s">
        <v>133</v>
      </c>
      <c r="C102" s="20">
        <v>1</v>
      </c>
      <c r="D102" s="22">
        <v>1712</v>
      </c>
      <c r="E102" s="22">
        <v>12</v>
      </c>
      <c r="F102" s="22"/>
      <c r="G102" s="23">
        <f t="shared" si="30"/>
        <v>7.0099999999999997E-3</v>
      </c>
      <c r="H102" s="23">
        <f t="shared" si="26"/>
        <v>7.0099999999999997E-3</v>
      </c>
      <c r="I102" s="23"/>
      <c r="J102" s="23"/>
      <c r="K102" s="20">
        <v>150</v>
      </c>
      <c r="L102" s="24">
        <f t="shared" si="31"/>
        <v>1.05</v>
      </c>
      <c r="M102" s="24">
        <f t="shared" si="27"/>
        <v>1.05</v>
      </c>
      <c r="N102" s="24">
        <f t="shared" si="28"/>
        <v>0</v>
      </c>
      <c r="O102" s="24">
        <f t="shared" si="29"/>
        <v>0</v>
      </c>
      <c r="P102" s="21" t="s">
        <v>134</v>
      </c>
      <c r="Q102" s="21"/>
    </row>
    <row r="103" spans="1:17" ht="22.5" x14ac:dyDescent="0.25">
      <c r="A103" s="43"/>
      <c r="B103" s="34" t="s">
        <v>191</v>
      </c>
      <c r="C103" s="20">
        <v>1</v>
      </c>
      <c r="D103" s="22">
        <v>1712</v>
      </c>
      <c r="E103" s="22">
        <v>1</v>
      </c>
      <c r="F103" s="22">
        <f>1*1</f>
        <v>1</v>
      </c>
      <c r="G103" s="23">
        <f t="shared" si="30"/>
        <v>1.17E-3</v>
      </c>
      <c r="H103" s="23">
        <f t="shared" si="26"/>
        <v>1.17E-3</v>
      </c>
      <c r="I103" s="23"/>
      <c r="J103" s="23"/>
      <c r="K103" s="20">
        <v>300</v>
      </c>
      <c r="L103" s="24">
        <f t="shared" si="31"/>
        <v>0.35</v>
      </c>
      <c r="M103" s="24">
        <f t="shared" si="27"/>
        <v>0.35</v>
      </c>
      <c r="N103" s="24">
        <f t="shared" si="28"/>
        <v>0</v>
      </c>
      <c r="O103" s="24">
        <f t="shared" si="29"/>
        <v>0</v>
      </c>
      <c r="P103" s="27" t="s">
        <v>313</v>
      </c>
      <c r="Q103" s="21"/>
    </row>
    <row r="104" spans="1:17" x14ac:dyDescent="0.25">
      <c r="A104" s="43"/>
      <c r="B104" s="34" t="s">
        <v>129</v>
      </c>
      <c r="C104" s="20">
        <v>1</v>
      </c>
      <c r="D104" s="22">
        <v>1712</v>
      </c>
      <c r="E104" s="22">
        <f>1*2*12</f>
        <v>24</v>
      </c>
      <c r="F104" s="22"/>
      <c r="G104" s="23">
        <f t="shared" si="30"/>
        <v>1.4019999999999999E-2</v>
      </c>
      <c r="H104" s="23">
        <f t="shared" si="26"/>
        <v>1.4019999999999999E-2</v>
      </c>
      <c r="I104" s="23"/>
      <c r="J104" s="23"/>
      <c r="K104" s="20">
        <v>50</v>
      </c>
      <c r="L104" s="24">
        <f t="shared" si="31"/>
        <v>0.7</v>
      </c>
      <c r="M104" s="24">
        <f t="shared" si="27"/>
        <v>0.7</v>
      </c>
      <c r="N104" s="24">
        <f t="shared" si="28"/>
        <v>0</v>
      </c>
      <c r="O104" s="24">
        <f t="shared" si="29"/>
        <v>0</v>
      </c>
      <c r="P104" s="20" t="s">
        <v>135</v>
      </c>
      <c r="Q104" s="21"/>
    </row>
    <row r="105" spans="1:17" ht="22.5" x14ac:dyDescent="0.25">
      <c r="A105" s="43"/>
      <c r="B105" s="34" t="s">
        <v>130</v>
      </c>
      <c r="C105" s="20">
        <v>1</v>
      </c>
      <c r="D105" s="22">
        <v>1712</v>
      </c>
      <c r="E105" s="22">
        <f>4*12</f>
        <v>48</v>
      </c>
      <c r="F105" s="22">
        <f>20*12</f>
        <v>240</v>
      </c>
      <c r="G105" s="23">
        <f t="shared" si="30"/>
        <v>0.16822000000000001</v>
      </c>
      <c r="H105" s="23">
        <f t="shared" si="26"/>
        <v>0.16822000000000001</v>
      </c>
      <c r="I105" s="23"/>
      <c r="J105" s="23"/>
      <c r="K105" s="20">
        <v>13</v>
      </c>
      <c r="L105" s="24">
        <f t="shared" si="31"/>
        <v>2.19</v>
      </c>
      <c r="M105" s="24">
        <f t="shared" si="27"/>
        <v>2.19</v>
      </c>
      <c r="N105" s="24">
        <f t="shared" si="28"/>
        <v>0</v>
      </c>
      <c r="O105" s="24">
        <f t="shared" si="29"/>
        <v>0</v>
      </c>
      <c r="P105" s="21" t="s">
        <v>314</v>
      </c>
      <c r="Q105" s="21"/>
    </row>
    <row r="106" spans="1:17" ht="22.5" x14ac:dyDescent="0.25">
      <c r="A106" s="43"/>
      <c r="B106" s="34" t="s">
        <v>119</v>
      </c>
      <c r="C106" s="20">
        <v>1</v>
      </c>
      <c r="D106" s="22">
        <v>1712</v>
      </c>
      <c r="E106" s="22">
        <f>1*12</f>
        <v>12</v>
      </c>
      <c r="F106" s="22">
        <f>4*12</f>
        <v>48</v>
      </c>
      <c r="G106" s="23">
        <f t="shared" si="30"/>
        <v>3.5049999999999998E-2</v>
      </c>
      <c r="H106" s="23">
        <f t="shared" si="26"/>
        <v>3.5049999999999998E-2</v>
      </c>
      <c r="I106" s="23"/>
      <c r="J106" s="23"/>
      <c r="K106" s="20">
        <v>60</v>
      </c>
      <c r="L106" s="24">
        <f t="shared" si="31"/>
        <v>2.1</v>
      </c>
      <c r="M106" s="24">
        <f t="shared" si="27"/>
        <v>2.1</v>
      </c>
      <c r="N106" s="24">
        <f t="shared" si="28"/>
        <v>0</v>
      </c>
      <c r="O106" s="24">
        <f t="shared" si="29"/>
        <v>0</v>
      </c>
      <c r="P106" s="21" t="s">
        <v>315</v>
      </c>
      <c r="Q106" s="21"/>
    </row>
    <row r="107" spans="1:17" ht="22.5" x14ac:dyDescent="0.25">
      <c r="A107" s="43"/>
      <c r="B107" s="41" t="s">
        <v>189</v>
      </c>
      <c r="C107" s="28">
        <v>5</v>
      </c>
      <c r="D107" s="22">
        <v>1712</v>
      </c>
      <c r="E107" s="29">
        <f>1*1</f>
        <v>1</v>
      </c>
      <c r="F107" s="29"/>
      <c r="G107" s="30">
        <f t="shared" si="30"/>
        <v>1.2E-4</v>
      </c>
      <c r="H107" s="23">
        <f t="shared" si="26"/>
        <v>1.2E-4</v>
      </c>
      <c r="I107" s="23"/>
      <c r="J107" s="30"/>
      <c r="K107" s="28">
        <v>750</v>
      </c>
      <c r="L107" s="31">
        <f t="shared" si="31"/>
        <v>0.09</v>
      </c>
      <c r="M107" s="24">
        <f t="shared" si="27"/>
        <v>0.09</v>
      </c>
      <c r="N107" s="24">
        <f t="shared" si="28"/>
        <v>0</v>
      </c>
      <c r="O107" s="24">
        <f t="shared" si="29"/>
        <v>0</v>
      </c>
      <c r="P107" s="20" t="s">
        <v>190</v>
      </c>
      <c r="Q107" s="21"/>
    </row>
    <row r="108" spans="1:17" x14ac:dyDescent="0.25">
      <c r="A108" s="43" t="s">
        <v>209</v>
      </c>
      <c r="B108" s="40" t="s">
        <v>197</v>
      </c>
      <c r="C108" s="36"/>
      <c r="D108" s="37"/>
      <c r="E108" s="37"/>
      <c r="F108" s="37"/>
      <c r="G108" s="38"/>
      <c r="H108" s="38"/>
      <c r="I108" s="38"/>
      <c r="J108" s="38"/>
      <c r="K108" s="36"/>
      <c r="L108" s="39">
        <f>SUM(L91:L107)</f>
        <v>9.81</v>
      </c>
      <c r="M108" s="39">
        <f t="shared" ref="M108:O108" si="32">SUM(M91:M107)</f>
        <v>9.81</v>
      </c>
      <c r="N108" s="39">
        <f t="shared" si="32"/>
        <v>0</v>
      </c>
      <c r="O108" s="39">
        <f t="shared" si="32"/>
        <v>0</v>
      </c>
      <c r="P108" s="36"/>
      <c r="Q108" s="21"/>
    </row>
    <row r="109" spans="1:17" x14ac:dyDescent="0.25">
      <c r="A109" s="48"/>
      <c r="B109" s="846" t="s">
        <v>468</v>
      </c>
      <c r="C109" s="846"/>
      <c r="D109" s="846"/>
      <c r="E109" s="846"/>
      <c r="F109" s="846"/>
      <c r="G109" s="846"/>
      <c r="H109" s="846"/>
      <c r="I109" s="846"/>
      <c r="J109" s="846"/>
      <c r="K109" s="846"/>
      <c r="L109" s="846"/>
      <c r="M109" s="846"/>
      <c r="N109" s="846"/>
      <c r="O109" s="846"/>
      <c r="P109" s="847"/>
      <c r="Q109" s="49"/>
    </row>
    <row r="110" spans="1:17" hidden="1" x14ac:dyDescent="0.25">
      <c r="A110" s="43"/>
      <c r="B110" s="200" t="s">
        <v>123</v>
      </c>
      <c r="C110" s="28">
        <v>10</v>
      </c>
      <c r="D110" s="22">
        <v>1712</v>
      </c>
      <c r="E110" s="29">
        <f>1*1+1*1</f>
        <v>2</v>
      </c>
      <c r="F110" s="29"/>
      <c r="G110" s="30">
        <f t="shared" ref="G110:G113" si="33">(E110+F110)/D110/C110</f>
        <v>1.2E-4</v>
      </c>
      <c r="H110" s="23">
        <f t="shared" ref="H110:H113" si="34">G110-J110</f>
        <v>0</v>
      </c>
      <c r="I110" s="23"/>
      <c r="J110" s="23">
        <f t="shared" ref="J110:J113" si="35">E110/D110/C110</f>
        <v>1.2E-4</v>
      </c>
      <c r="K110" s="28"/>
      <c r="L110" s="206">
        <f t="shared" ref="L110:L113" si="36">G110*K110</f>
        <v>0</v>
      </c>
      <c r="M110" s="207">
        <f t="shared" ref="M110:M113" si="37">H110*K110</f>
        <v>0</v>
      </c>
      <c r="N110" s="207">
        <f t="shared" ref="N110:N113" si="38">I110*K110</f>
        <v>0</v>
      </c>
      <c r="O110" s="207">
        <f t="shared" ref="O110:O113" si="39">L110-M110</f>
        <v>0</v>
      </c>
      <c r="P110" s="28" t="s">
        <v>317</v>
      </c>
      <c r="Q110" s="21"/>
    </row>
    <row r="111" spans="1:17" hidden="1" x14ac:dyDescent="0.25">
      <c r="A111" s="43"/>
      <c r="B111" s="200" t="s">
        <v>122</v>
      </c>
      <c r="C111" s="20">
        <v>1</v>
      </c>
      <c r="D111" s="22">
        <v>1712</v>
      </c>
      <c r="E111" s="22">
        <f t="shared" ref="E111" si="40">1*1+1*1</f>
        <v>2</v>
      </c>
      <c r="F111" s="22"/>
      <c r="G111" s="23">
        <f t="shared" ref="G111:G112" si="41">(E111+F111)/D111/C111</f>
        <v>1.17E-3</v>
      </c>
      <c r="H111" s="23">
        <f t="shared" ref="H111:H112" si="42">G111-J111</f>
        <v>0</v>
      </c>
      <c r="I111" s="23"/>
      <c r="J111" s="23">
        <f t="shared" ref="J111:J112" si="43">E111/D111/C111</f>
        <v>1.17E-3</v>
      </c>
      <c r="K111" s="20">
        <f>250-250</f>
        <v>0</v>
      </c>
      <c r="L111" s="207">
        <f t="shared" ref="L111:L112" si="44">G111*K111</f>
        <v>0</v>
      </c>
      <c r="M111" s="207">
        <f t="shared" ref="M111:M112" si="45">H111*K111</f>
        <v>0</v>
      </c>
      <c r="N111" s="207">
        <f t="shared" ref="N111:N112" si="46">I111*K111</f>
        <v>0</v>
      </c>
      <c r="O111" s="207">
        <f t="shared" ref="O111:O112" si="47">L111-M111</f>
        <v>0</v>
      </c>
      <c r="P111" s="28" t="s">
        <v>317</v>
      </c>
      <c r="Q111" s="21"/>
    </row>
    <row r="112" spans="1:17" ht="22.5" x14ac:dyDescent="0.25">
      <c r="A112" s="43"/>
      <c r="B112" s="41" t="s">
        <v>469</v>
      </c>
      <c r="C112" s="20">
        <v>1</v>
      </c>
      <c r="D112" s="22">
        <v>1712</v>
      </c>
      <c r="E112" s="29">
        <v>17</v>
      </c>
      <c r="F112" s="22"/>
      <c r="G112" s="23">
        <f t="shared" si="41"/>
        <v>9.9299999999999996E-3</v>
      </c>
      <c r="H112" s="23">
        <f t="shared" si="42"/>
        <v>0</v>
      </c>
      <c r="I112" s="23"/>
      <c r="J112" s="23">
        <f t="shared" si="43"/>
        <v>9.9299999999999996E-3</v>
      </c>
      <c r="K112" s="20">
        <v>1500</v>
      </c>
      <c r="L112" s="207">
        <f t="shared" si="44"/>
        <v>14.895</v>
      </c>
      <c r="M112" s="207">
        <f t="shared" si="45"/>
        <v>0</v>
      </c>
      <c r="N112" s="207">
        <f t="shared" si="46"/>
        <v>0</v>
      </c>
      <c r="O112" s="207">
        <f t="shared" si="47"/>
        <v>14.895</v>
      </c>
      <c r="P112" s="28" t="s">
        <v>470</v>
      </c>
      <c r="Q112" s="21"/>
    </row>
    <row r="113" spans="1:17" ht="22.5" x14ac:dyDescent="0.25">
      <c r="A113" s="43"/>
      <c r="B113" s="41" t="s">
        <v>471</v>
      </c>
      <c r="C113" s="20">
        <v>1</v>
      </c>
      <c r="D113" s="22">
        <v>1712</v>
      </c>
      <c r="E113" s="29">
        <v>17</v>
      </c>
      <c r="F113" s="22"/>
      <c r="G113" s="23">
        <f t="shared" si="33"/>
        <v>9.9299999999999996E-3</v>
      </c>
      <c r="H113" s="23">
        <f t="shared" si="34"/>
        <v>0</v>
      </c>
      <c r="I113" s="23"/>
      <c r="J113" s="23">
        <f t="shared" si="35"/>
        <v>9.9299999999999996E-3</v>
      </c>
      <c r="K113" s="20">
        <v>35</v>
      </c>
      <c r="L113" s="207">
        <f t="shared" si="36"/>
        <v>0.34755000000000003</v>
      </c>
      <c r="M113" s="207">
        <f t="shared" si="37"/>
        <v>0</v>
      </c>
      <c r="N113" s="207">
        <f t="shared" si="38"/>
        <v>0</v>
      </c>
      <c r="O113" s="207">
        <f t="shared" si="39"/>
        <v>0.34755000000000003</v>
      </c>
      <c r="P113" s="28" t="s">
        <v>472</v>
      </c>
      <c r="Q113" s="21"/>
    </row>
    <row r="114" spans="1:17" x14ac:dyDescent="0.25">
      <c r="A114" s="43" t="s">
        <v>210</v>
      </c>
      <c r="B114" s="40" t="s">
        <v>197</v>
      </c>
      <c r="C114" s="36"/>
      <c r="D114" s="37"/>
      <c r="E114" s="37"/>
      <c r="F114" s="37"/>
      <c r="G114" s="38"/>
      <c r="H114" s="38"/>
      <c r="I114" s="38"/>
      <c r="J114" s="38"/>
      <c r="K114" s="36"/>
      <c r="L114" s="208">
        <f>SUM(L110:L113)</f>
        <v>15.24255</v>
      </c>
      <c r="M114" s="208">
        <f t="shared" ref="M114:O114" si="48">SUM(M110:M113)</f>
        <v>0</v>
      </c>
      <c r="N114" s="208">
        <f t="shared" si="48"/>
        <v>0</v>
      </c>
      <c r="O114" s="208">
        <f t="shared" si="48"/>
        <v>15.24255</v>
      </c>
      <c r="P114" s="36"/>
      <c r="Q114" s="21"/>
    </row>
    <row r="115" spans="1:17" x14ac:dyDescent="0.25">
      <c r="A115" s="48"/>
      <c r="B115" s="846" t="s">
        <v>137</v>
      </c>
      <c r="C115" s="846"/>
      <c r="D115" s="846"/>
      <c r="E115" s="846"/>
      <c r="F115" s="846"/>
      <c r="G115" s="846"/>
      <c r="H115" s="846"/>
      <c r="I115" s="846"/>
      <c r="J115" s="846"/>
      <c r="K115" s="846"/>
      <c r="L115" s="846"/>
      <c r="M115" s="846"/>
      <c r="N115" s="846"/>
      <c r="O115" s="846"/>
      <c r="P115" s="847"/>
      <c r="Q115" s="49"/>
    </row>
    <row r="116" spans="1:17" ht="22.5" x14ac:dyDescent="0.25">
      <c r="A116" s="43"/>
      <c r="B116" s="41" t="s">
        <v>140</v>
      </c>
      <c r="C116" s="20">
        <v>1</v>
      </c>
      <c r="D116" s="22">
        <v>1712</v>
      </c>
      <c r="E116" s="22">
        <v>0</v>
      </c>
      <c r="F116" s="22"/>
      <c r="G116" s="23">
        <f t="shared" ref="G116:G185" si="49">(E116+F116)/D116/C116</f>
        <v>0</v>
      </c>
      <c r="H116" s="23">
        <f t="shared" ref="H116:H121" si="50">G116-J116</f>
        <v>0</v>
      </c>
      <c r="I116" s="23"/>
      <c r="J116" s="23">
        <f t="shared" ref="J116:J121" si="51">E116/D116/C116</f>
        <v>0</v>
      </c>
      <c r="K116" s="202">
        <v>1200</v>
      </c>
      <c r="L116" s="207">
        <f t="shared" ref="L116:L185" si="52">G116*K116</f>
        <v>0</v>
      </c>
      <c r="M116" s="207">
        <f t="shared" ref="M116:M121" si="53">H116*K116</f>
        <v>0</v>
      </c>
      <c r="N116" s="207">
        <f t="shared" ref="N116:N121" si="54">I116*K116</f>
        <v>0</v>
      </c>
      <c r="O116" s="207">
        <f t="shared" ref="O116:O121" si="55">L116-M116</f>
        <v>0</v>
      </c>
      <c r="P116" s="20" t="s">
        <v>145</v>
      </c>
      <c r="Q116" s="21"/>
    </row>
    <row r="117" spans="1:17" x14ac:dyDescent="0.25">
      <c r="A117" s="43"/>
      <c r="B117" s="41" t="s">
        <v>141</v>
      </c>
      <c r="C117" s="20">
        <v>1</v>
      </c>
      <c r="D117" s="22">
        <v>1712</v>
      </c>
      <c r="E117" s="22">
        <v>0</v>
      </c>
      <c r="F117" s="22"/>
      <c r="G117" s="23">
        <f t="shared" si="49"/>
        <v>0</v>
      </c>
      <c r="H117" s="23">
        <f t="shared" si="50"/>
        <v>0</v>
      </c>
      <c r="I117" s="23"/>
      <c r="J117" s="23">
        <f t="shared" si="51"/>
        <v>0</v>
      </c>
      <c r="K117" s="202">
        <v>1200</v>
      </c>
      <c r="L117" s="207">
        <f t="shared" si="52"/>
        <v>0</v>
      </c>
      <c r="M117" s="207">
        <f t="shared" si="53"/>
        <v>0</v>
      </c>
      <c r="N117" s="207">
        <f t="shared" si="54"/>
        <v>0</v>
      </c>
      <c r="O117" s="207">
        <f t="shared" si="55"/>
        <v>0</v>
      </c>
      <c r="P117" s="20" t="s">
        <v>145</v>
      </c>
      <c r="Q117" s="21"/>
    </row>
    <row r="118" spans="1:17" ht="22.5" x14ac:dyDescent="0.25">
      <c r="A118" s="43"/>
      <c r="B118" s="41" t="s">
        <v>143</v>
      </c>
      <c r="C118" s="20">
        <v>3</v>
      </c>
      <c r="D118" s="22">
        <v>1712</v>
      </c>
      <c r="E118" s="22">
        <v>2</v>
      </c>
      <c r="F118" s="22"/>
      <c r="G118" s="23">
        <f t="shared" si="49"/>
        <v>3.8999999999999999E-4</v>
      </c>
      <c r="H118" s="23">
        <f t="shared" si="50"/>
        <v>0</v>
      </c>
      <c r="I118" s="23"/>
      <c r="J118" s="23">
        <f t="shared" si="51"/>
        <v>3.8999999999999999E-4</v>
      </c>
      <c r="K118" s="202">
        <v>1200</v>
      </c>
      <c r="L118" s="207">
        <f t="shared" si="52"/>
        <v>0.46800000000000003</v>
      </c>
      <c r="M118" s="207">
        <f t="shared" si="53"/>
        <v>0</v>
      </c>
      <c r="N118" s="207">
        <f t="shared" si="54"/>
        <v>0</v>
      </c>
      <c r="O118" s="207">
        <f t="shared" si="55"/>
        <v>0.46800000000000003</v>
      </c>
      <c r="P118" s="20" t="s">
        <v>198</v>
      </c>
      <c r="Q118" s="21"/>
    </row>
    <row r="119" spans="1:17" x14ac:dyDescent="0.25">
      <c r="A119" s="43"/>
      <c r="B119" s="41" t="s">
        <v>142</v>
      </c>
      <c r="C119" s="20">
        <v>3</v>
      </c>
      <c r="D119" s="22">
        <v>1712</v>
      </c>
      <c r="E119" s="22">
        <v>2</v>
      </c>
      <c r="F119" s="22"/>
      <c r="G119" s="23">
        <f t="shared" si="49"/>
        <v>3.8999999999999999E-4</v>
      </c>
      <c r="H119" s="23">
        <f t="shared" si="50"/>
        <v>0</v>
      </c>
      <c r="I119" s="23"/>
      <c r="J119" s="23">
        <f t="shared" si="51"/>
        <v>3.8999999999999999E-4</v>
      </c>
      <c r="K119" s="202">
        <v>1500</v>
      </c>
      <c r="L119" s="207">
        <f t="shared" si="52"/>
        <v>0.58499999999999996</v>
      </c>
      <c r="M119" s="207">
        <f t="shared" si="53"/>
        <v>0</v>
      </c>
      <c r="N119" s="207">
        <f t="shared" si="54"/>
        <v>0</v>
      </c>
      <c r="O119" s="207">
        <f t="shared" si="55"/>
        <v>0.58499999999999996</v>
      </c>
      <c r="P119" s="20" t="s">
        <v>198</v>
      </c>
      <c r="Q119" s="21"/>
    </row>
    <row r="120" spans="1:17" x14ac:dyDescent="0.25">
      <c r="A120" s="186"/>
      <c r="B120" s="196" t="s">
        <v>473</v>
      </c>
      <c r="C120" s="20">
        <v>1</v>
      </c>
      <c r="D120" s="22">
        <v>1712</v>
      </c>
      <c r="E120" s="22">
        <v>1</v>
      </c>
      <c r="F120" s="22"/>
      <c r="G120" s="23">
        <f t="shared" si="49"/>
        <v>5.8E-4</v>
      </c>
      <c r="H120" s="23">
        <f t="shared" si="50"/>
        <v>0</v>
      </c>
      <c r="I120" s="23"/>
      <c r="J120" s="23">
        <f t="shared" si="51"/>
        <v>5.8E-4</v>
      </c>
      <c r="K120" s="202">
        <v>8000</v>
      </c>
      <c r="L120" s="207">
        <f t="shared" si="52"/>
        <v>4.6399999999999997</v>
      </c>
      <c r="M120" s="207">
        <f t="shared" si="53"/>
        <v>0</v>
      </c>
      <c r="N120" s="207">
        <f t="shared" si="54"/>
        <v>0</v>
      </c>
      <c r="O120" s="207">
        <f t="shared" si="55"/>
        <v>4.6399999999999997</v>
      </c>
      <c r="P120" s="20" t="s">
        <v>145</v>
      </c>
      <c r="Q120" s="190"/>
    </row>
    <row r="121" spans="1:17" x14ac:dyDescent="0.25">
      <c r="A121" s="43"/>
      <c r="B121" s="41" t="s">
        <v>144</v>
      </c>
      <c r="C121" s="20">
        <v>1</v>
      </c>
      <c r="D121" s="22">
        <v>1712</v>
      </c>
      <c r="E121" s="29">
        <v>17</v>
      </c>
      <c r="F121" s="22"/>
      <c r="G121" s="23">
        <f t="shared" si="49"/>
        <v>9.9299999999999996E-3</v>
      </c>
      <c r="H121" s="23">
        <f t="shared" si="50"/>
        <v>0</v>
      </c>
      <c r="I121" s="23"/>
      <c r="J121" s="23">
        <f t="shared" si="51"/>
        <v>9.9299999999999996E-3</v>
      </c>
      <c r="K121" s="202">
        <v>414.29</v>
      </c>
      <c r="L121" s="207">
        <f t="shared" si="52"/>
        <v>4.1139000000000001</v>
      </c>
      <c r="M121" s="207">
        <f t="shared" si="53"/>
        <v>0</v>
      </c>
      <c r="N121" s="207">
        <f t="shared" si="54"/>
        <v>0</v>
      </c>
      <c r="O121" s="207">
        <f t="shared" si="55"/>
        <v>4.1139000000000001</v>
      </c>
      <c r="P121" s="20" t="s">
        <v>146</v>
      </c>
      <c r="Q121" s="21"/>
    </row>
    <row r="122" spans="1:17" ht="22.5" x14ac:dyDescent="0.25">
      <c r="A122" s="43"/>
      <c r="B122" s="41" t="s">
        <v>136</v>
      </c>
      <c r="C122" s="20">
        <v>1</v>
      </c>
      <c r="D122" s="22">
        <v>1712</v>
      </c>
      <c r="E122" s="22">
        <v>0</v>
      </c>
      <c r="F122" s="22"/>
      <c r="G122" s="23">
        <f t="shared" ref="G122:G124" si="56">(E122+F122)/D122/C122</f>
        <v>0</v>
      </c>
      <c r="H122" s="23">
        <f t="shared" ref="H122:H124" si="57">G122-J122</f>
        <v>0</v>
      </c>
      <c r="I122" s="23"/>
      <c r="J122" s="23">
        <f t="shared" ref="J122:J124" si="58">E122/D122/C122</f>
        <v>0</v>
      </c>
      <c r="K122" s="202">
        <v>500</v>
      </c>
      <c r="L122" s="207">
        <f t="shared" ref="L122:L124" si="59">G122*K122</f>
        <v>0</v>
      </c>
      <c r="M122" s="207">
        <f t="shared" ref="M122:M124" si="60">H122*K122</f>
        <v>0</v>
      </c>
      <c r="N122" s="207">
        <f t="shared" ref="N122:N124" si="61">I122*K122</f>
        <v>0</v>
      </c>
      <c r="O122" s="207">
        <f t="shared" ref="O122:O124" si="62">L122-M122</f>
        <v>0</v>
      </c>
      <c r="P122" s="20" t="s">
        <v>145</v>
      </c>
      <c r="Q122" s="21"/>
    </row>
    <row r="123" spans="1:17" x14ac:dyDescent="0.25">
      <c r="A123" s="43"/>
      <c r="B123" s="41" t="s">
        <v>474</v>
      </c>
      <c r="C123" s="20">
        <v>1</v>
      </c>
      <c r="D123" s="22">
        <v>1712</v>
      </c>
      <c r="E123" s="22">
        <v>0</v>
      </c>
      <c r="F123" s="22"/>
      <c r="G123" s="23">
        <f t="shared" si="56"/>
        <v>0</v>
      </c>
      <c r="H123" s="23">
        <f t="shared" si="57"/>
        <v>0</v>
      </c>
      <c r="I123" s="23"/>
      <c r="J123" s="23">
        <f t="shared" si="58"/>
        <v>0</v>
      </c>
      <c r="K123" s="202">
        <v>1000</v>
      </c>
      <c r="L123" s="207">
        <f t="shared" si="59"/>
        <v>0</v>
      </c>
      <c r="M123" s="207">
        <f t="shared" si="60"/>
        <v>0</v>
      </c>
      <c r="N123" s="207">
        <f t="shared" si="61"/>
        <v>0</v>
      </c>
      <c r="O123" s="207">
        <f t="shared" si="62"/>
        <v>0</v>
      </c>
      <c r="P123" s="20" t="s">
        <v>145</v>
      </c>
      <c r="Q123" s="21"/>
    </row>
    <row r="124" spans="1:17" ht="33.75" x14ac:dyDescent="0.25">
      <c r="A124" s="43"/>
      <c r="B124" s="41" t="s">
        <v>475</v>
      </c>
      <c r="C124" s="20">
        <v>1</v>
      </c>
      <c r="D124" s="22">
        <v>1712</v>
      </c>
      <c r="E124" s="22">
        <v>0</v>
      </c>
      <c r="F124" s="22"/>
      <c r="G124" s="23">
        <f t="shared" si="56"/>
        <v>0</v>
      </c>
      <c r="H124" s="23">
        <f t="shared" si="57"/>
        <v>0</v>
      </c>
      <c r="I124" s="23"/>
      <c r="J124" s="23">
        <f t="shared" si="58"/>
        <v>0</v>
      </c>
      <c r="K124" s="203">
        <f>15000</f>
        <v>15000</v>
      </c>
      <c r="L124" s="207">
        <f t="shared" si="59"/>
        <v>0</v>
      </c>
      <c r="M124" s="207">
        <f t="shared" si="60"/>
        <v>0</v>
      </c>
      <c r="N124" s="207">
        <f t="shared" si="61"/>
        <v>0</v>
      </c>
      <c r="O124" s="207">
        <f t="shared" si="62"/>
        <v>0</v>
      </c>
      <c r="P124" s="20" t="s">
        <v>145</v>
      </c>
      <c r="Q124" s="21"/>
    </row>
    <row r="125" spans="1:17" x14ac:dyDescent="0.25">
      <c r="A125" s="43" t="s">
        <v>210</v>
      </c>
      <c r="B125" s="40" t="s">
        <v>197</v>
      </c>
      <c r="C125" s="36"/>
      <c r="D125" s="37"/>
      <c r="E125" s="37"/>
      <c r="F125" s="37"/>
      <c r="G125" s="38"/>
      <c r="H125" s="38"/>
      <c r="I125" s="38"/>
      <c r="J125" s="38"/>
      <c r="K125" s="204"/>
      <c r="L125" s="208">
        <f>SUM(L116:L124)</f>
        <v>9.8069000000000006</v>
      </c>
      <c r="M125" s="208">
        <f>SUM(M116:M124)</f>
        <v>0</v>
      </c>
      <c r="N125" s="208">
        <f>SUM(N116:N124)</f>
        <v>0</v>
      </c>
      <c r="O125" s="208">
        <f>SUM(O116:O124)</f>
        <v>9.8069000000000006</v>
      </c>
      <c r="P125" s="36"/>
      <c r="Q125" s="21"/>
    </row>
    <row r="126" spans="1:17" x14ac:dyDescent="0.25">
      <c r="A126" s="48"/>
      <c r="B126" s="846" t="s">
        <v>323</v>
      </c>
      <c r="C126" s="846"/>
      <c r="D126" s="846"/>
      <c r="E126" s="846"/>
      <c r="F126" s="846"/>
      <c r="G126" s="846"/>
      <c r="H126" s="846"/>
      <c r="I126" s="846"/>
      <c r="J126" s="846"/>
      <c r="K126" s="846"/>
      <c r="L126" s="846"/>
      <c r="M126" s="846"/>
      <c r="N126" s="846"/>
      <c r="O126" s="846"/>
      <c r="P126" s="847"/>
      <c r="Q126" s="49"/>
    </row>
    <row r="127" spans="1:17" x14ac:dyDescent="0.25">
      <c r="A127" s="43"/>
      <c r="B127" s="41" t="s">
        <v>147</v>
      </c>
      <c r="C127" s="20">
        <v>1</v>
      </c>
      <c r="D127" s="22">
        <v>1712</v>
      </c>
      <c r="E127" s="29">
        <v>0</v>
      </c>
      <c r="F127" s="29">
        <v>0</v>
      </c>
      <c r="G127" s="23">
        <f t="shared" si="49"/>
        <v>0</v>
      </c>
      <c r="H127" s="23">
        <f t="shared" ref="H127" si="63">G127-J127</f>
        <v>0</v>
      </c>
      <c r="I127" s="23">
        <f t="shared" ref="I127:I128" si="64">(F127)/D127/C127</f>
        <v>0</v>
      </c>
      <c r="J127" s="23">
        <f>E127/D127/C127</f>
        <v>0</v>
      </c>
      <c r="K127" s="205">
        <v>0</v>
      </c>
      <c r="L127" s="23">
        <f t="shared" si="52"/>
        <v>0</v>
      </c>
      <c r="M127" s="23">
        <f t="shared" ref="M127:M135" si="65">H127*K127</f>
        <v>0</v>
      </c>
      <c r="N127" s="23">
        <f t="shared" ref="N127:N135" si="66">I127*K127</f>
        <v>0</v>
      </c>
      <c r="O127" s="23">
        <f t="shared" ref="O127:O135" si="67">L127-M127</f>
        <v>0</v>
      </c>
      <c r="P127" s="20" t="s">
        <v>167</v>
      </c>
      <c r="Q127" s="21"/>
    </row>
    <row r="128" spans="1:17" x14ac:dyDescent="0.25">
      <c r="A128" s="43"/>
      <c r="B128" s="41" t="s">
        <v>148</v>
      </c>
      <c r="C128" s="20">
        <v>1</v>
      </c>
      <c r="D128" s="22">
        <v>1712</v>
      </c>
      <c r="E128" s="29">
        <f>17-11-2</f>
        <v>4</v>
      </c>
      <c r="F128" s="29">
        <f>11+2</f>
        <v>13</v>
      </c>
      <c r="G128" s="23">
        <f t="shared" si="49"/>
        <v>9.9299999999999996E-3</v>
      </c>
      <c r="H128" s="23">
        <f>G128-J128</f>
        <v>7.5900000000000004E-3</v>
      </c>
      <c r="I128" s="23">
        <f t="shared" si="64"/>
        <v>7.5900000000000004E-3</v>
      </c>
      <c r="J128" s="23">
        <f>E128/D128/C128</f>
        <v>2.3400000000000001E-3</v>
      </c>
      <c r="K128" s="205">
        <v>1423.08</v>
      </c>
      <c r="L128" s="23">
        <f t="shared" si="52"/>
        <v>14.131180000000001</v>
      </c>
      <c r="M128" s="23">
        <f t="shared" si="65"/>
        <v>10.80118</v>
      </c>
      <c r="N128" s="23">
        <f t="shared" si="66"/>
        <v>10.80118</v>
      </c>
      <c r="O128" s="23">
        <f t="shared" si="67"/>
        <v>3.33</v>
      </c>
      <c r="P128" s="20" t="s">
        <v>167</v>
      </c>
      <c r="Q128" s="21"/>
    </row>
    <row r="129" spans="1:17" x14ac:dyDescent="0.25">
      <c r="A129" s="43"/>
      <c r="B129" s="196" t="s">
        <v>149</v>
      </c>
      <c r="C129" s="187">
        <v>1</v>
      </c>
      <c r="D129" s="22">
        <v>1712</v>
      </c>
      <c r="E129" s="187"/>
      <c r="F129" s="188"/>
      <c r="G129" s="197">
        <f t="shared" si="49"/>
        <v>0</v>
      </c>
      <c r="H129" s="197">
        <f t="shared" ref="H129:H135" si="68">G129-J129</f>
        <v>0</v>
      </c>
      <c r="I129" s="189"/>
      <c r="J129" s="197">
        <f t="shared" ref="J129:J135" si="69">E129/D129/C129</f>
        <v>0</v>
      </c>
      <c r="K129" s="188">
        <v>2000</v>
      </c>
      <c r="L129" s="197">
        <f t="shared" si="52"/>
        <v>0</v>
      </c>
      <c r="M129" s="197">
        <f t="shared" si="65"/>
        <v>0</v>
      </c>
      <c r="N129" s="197">
        <f t="shared" si="66"/>
        <v>0</v>
      </c>
      <c r="O129" s="197">
        <f t="shared" si="67"/>
        <v>0</v>
      </c>
      <c r="P129" s="190" t="s">
        <v>476</v>
      </c>
      <c r="Q129" s="21"/>
    </row>
    <row r="130" spans="1:17" x14ac:dyDescent="0.25">
      <c r="A130" s="43"/>
      <c r="B130" s="196" t="s">
        <v>150</v>
      </c>
      <c r="C130" s="187">
        <v>1</v>
      </c>
      <c r="D130" s="22">
        <v>1712</v>
      </c>
      <c r="E130" s="187"/>
      <c r="F130" s="188"/>
      <c r="G130" s="197">
        <f t="shared" si="49"/>
        <v>0</v>
      </c>
      <c r="H130" s="197">
        <f t="shared" si="68"/>
        <v>0</v>
      </c>
      <c r="I130" s="189"/>
      <c r="J130" s="197">
        <f t="shared" si="69"/>
        <v>0</v>
      </c>
      <c r="K130" s="188">
        <v>2000</v>
      </c>
      <c r="L130" s="197">
        <f t="shared" si="52"/>
        <v>0</v>
      </c>
      <c r="M130" s="197">
        <f t="shared" si="65"/>
        <v>0</v>
      </c>
      <c r="N130" s="197">
        <f t="shared" si="66"/>
        <v>0</v>
      </c>
      <c r="O130" s="197">
        <f t="shared" si="67"/>
        <v>0</v>
      </c>
      <c r="P130" s="190" t="s">
        <v>476</v>
      </c>
      <c r="Q130" s="21"/>
    </row>
    <row r="131" spans="1:17" x14ac:dyDescent="0.25">
      <c r="A131" s="43"/>
      <c r="B131" s="196" t="s">
        <v>151</v>
      </c>
      <c r="C131" s="187">
        <v>1</v>
      </c>
      <c r="D131" s="22">
        <v>1712</v>
      </c>
      <c r="E131" s="188"/>
      <c r="F131" s="188"/>
      <c r="G131" s="197">
        <f t="shared" si="49"/>
        <v>0</v>
      </c>
      <c r="H131" s="197">
        <f t="shared" si="68"/>
        <v>0</v>
      </c>
      <c r="I131" s="189"/>
      <c r="J131" s="197">
        <f t="shared" si="69"/>
        <v>0</v>
      </c>
      <c r="K131" s="187">
        <v>700</v>
      </c>
      <c r="L131" s="197">
        <f t="shared" si="52"/>
        <v>0</v>
      </c>
      <c r="M131" s="197">
        <f t="shared" si="65"/>
        <v>0</v>
      </c>
      <c r="N131" s="197">
        <f t="shared" si="66"/>
        <v>0</v>
      </c>
      <c r="O131" s="197">
        <f t="shared" si="67"/>
        <v>0</v>
      </c>
      <c r="P131" s="187" t="s">
        <v>154</v>
      </c>
      <c r="Q131" s="21"/>
    </row>
    <row r="132" spans="1:17" x14ac:dyDescent="0.25">
      <c r="A132" s="43"/>
      <c r="B132" s="196" t="s">
        <v>477</v>
      </c>
      <c r="C132" s="187">
        <v>1</v>
      </c>
      <c r="D132" s="22">
        <v>1712</v>
      </c>
      <c r="E132" s="188"/>
      <c r="F132" s="188"/>
      <c r="G132" s="197">
        <f>(E132+F132)/D132/C132</f>
        <v>0</v>
      </c>
      <c r="H132" s="197">
        <f>G132-J132</f>
        <v>0</v>
      </c>
      <c r="I132" s="189"/>
      <c r="J132" s="197">
        <f>E132/D132/C132</f>
        <v>0</v>
      </c>
      <c r="K132" s="187">
        <v>700</v>
      </c>
      <c r="L132" s="197">
        <f>G132*K132</f>
        <v>0</v>
      </c>
      <c r="M132" s="197">
        <f>H132*K132</f>
        <v>0</v>
      </c>
      <c r="N132" s="197">
        <f>I132*K132</f>
        <v>0</v>
      </c>
      <c r="O132" s="197">
        <f>L132-M132</f>
        <v>0</v>
      </c>
      <c r="P132" s="187" t="s">
        <v>154</v>
      </c>
      <c r="Q132" s="21"/>
    </row>
    <row r="133" spans="1:17" ht="14.25" customHeight="1" x14ac:dyDescent="0.25">
      <c r="A133" s="43"/>
      <c r="B133" s="196" t="s">
        <v>152</v>
      </c>
      <c r="C133" s="187">
        <v>1</v>
      </c>
      <c r="D133" s="22">
        <v>1712</v>
      </c>
      <c r="E133" s="188"/>
      <c r="F133" s="188"/>
      <c r="G133" s="197">
        <f t="shared" si="49"/>
        <v>0</v>
      </c>
      <c r="H133" s="197">
        <f t="shared" si="68"/>
        <v>0</v>
      </c>
      <c r="I133" s="189"/>
      <c r="J133" s="197">
        <f t="shared" si="69"/>
        <v>0</v>
      </c>
      <c r="K133" s="187">
        <v>1200</v>
      </c>
      <c r="L133" s="197">
        <f t="shared" si="52"/>
        <v>0</v>
      </c>
      <c r="M133" s="197">
        <f t="shared" si="65"/>
        <v>0</v>
      </c>
      <c r="N133" s="197">
        <f t="shared" si="66"/>
        <v>0</v>
      </c>
      <c r="O133" s="197">
        <f t="shared" si="67"/>
        <v>0</v>
      </c>
      <c r="P133" s="187" t="s">
        <v>478</v>
      </c>
      <c r="Q133" s="21"/>
    </row>
    <row r="134" spans="1:17" ht="14.25" customHeight="1" x14ac:dyDescent="0.25">
      <c r="A134" s="186"/>
      <c r="B134" s="196" t="s">
        <v>155</v>
      </c>
      <c r="C134" s="187">
        <v>1</v>
      </c>
      <c r="D134" s="22">
        <v>1712</v>
      </c>
      <c r="E134" s="188"/>
      <c r="F134" s="188"/>
      <c r="G134" s="197">
        <f t="shared" si="49"/>
        <v>0</v>
      </c>
      <c r="H134" s="197">
        <f>G134-J134</f>
        <v>0</v>
      </c>
      <c r="I134" s="189"/>
      <c r="J134" s="197">
        <f>E134/D134/C134</f>
        <v>0</v>
      </c>
      <c r="K134" s="195"/>
      <c r="L134" s="197">
        <f t="shared" si="52"/>
        <v>0</v>
      </c>
      <c r="M134" s="197"/>
      <c r="N134" s="197"/>
      <c r="O134" s="197"/>
      <c r="P134" s="187"/>
      <c r="Q134" s="190"/>
    </row>
    <row r="135" spans="1:17" ht="14.25" customHeight="1" x14ac:dyDescent="0.25">
      <c r="A135" s="186"/>
      <c r="B135" s="196" t="s">
        <v>153</v>
      </c>
      <c r="C135" s="187">
        <v>1</v>
      </c>
      <c r="D135" s="22">
        <v>1712</v>
      </c>
      <c r="E135" s="188"/>
      <c r="F135" s="188"/>
      <c r="G135" s="197">
        <f t="shared" si="49"/>
        <v>0</v>
      </c>
      <c r="H135" s="197">
        <f t="shared" si="68"/>
        <v>0</v>
      </c>
      <c r="I135" s="189"/>
      <c r="J135" s="197">
        <f t="shared" si="69"/>
        <v>0</v>
      </c>
      <c r="K135" s="187">
        <v>2500</v>
      </c>
      <c r="L135" s="197">
        <f t="shared" si="52"/>
        <v>0</v>
      </c>
      <c r="M135" s="197">
        <f t="shared" si="65"/>
        <v>0</v>
      </c>
      <c r="N135" s="197">
        <f t="shared" si="66"/>
        <v>0</v>
      </c>
      <c r="O135" s="197">
        <f t="shared" si="67"/>
        <v>0</v>
      </c>
      <c r="P135" s="187" t="s">
        <v>154</v>
      </c>
      <c r="Q135" s="190"/>
    </row>
    <row r="136" spans="1:17" ht="22.5" x14ac:dyDescent="0.25">
      <c r="A136" s="43"/>
      <c r="B136" s="196" t="s">
        <v>479</v>
      </c>
      <c r="C136" s="187">
        <v>1</v>
      </c>
      <c r="D136" s="22">
        <v>1712</v>
      </c>
      <c r="E136" s="188"/>
      <c r="F136" s="188"/>
      <c r="G136" s="197">
        <f>(E136+F136)/D136/C136</f>
        <v>0</v>
      </c>
      <c r="H136" s="197">
        <f>G136-J136</f>
        <v>0</v>
      </c>
      <c r="I136" s="189"/>
      <c r="J136" s="197">
        <f>E136/D136/C136</f>
        <v>0</v>
      </c>
      <c r="K136" s="187">
        <v>45</v>
      </c>
      <c r="L136" s="197">
        <f t="shared" si="52"/>
        <v>0</v>
      </c>
      <c r="M136" s="197">
        <f>H136*K136</f>
        <v>0</v>
      </c>
      <c r="N136" s="197">
        <f>I136*K136</f>
        <v>0</v>
      </c>
      <c r="O136" s="197">
        <f>L136-M136</f>
        <v>0</v>
      </c>
      <c r="P136" s="187" t="s">
        <v>480</v>
      </c>
      <c r="Q136" s="21"/>
    </row>
    <row r="137" spans="1:17" x14ac:dyDescent="0.25">
      <c r="A137" s="43"/>
      <c r="B137" s="191" t="s">
        <v>197</v>
      </c>
      <c r="C137" s="192"/>
      <c r="D137" s="193"/>
      <c r="E137" s="193"/>
      <c r="F137" s="193"/>
      <c r="G137" s="194"/>
      <c r="H137" s="194"/>
      <c r="I137" s="194"/>
      <c r="J137" s="194"/>
      <c r="K137" s="192"/>
      <c r="L137" s="194">
        <f>SUM(L127:L135)</f>
        <v>14.131180000000001</v>
      </c>
      <c r="M137" s="194">
        <f>SUM(M127:M135)</f>
        <v>10.80118</v>
      </c>
      <c r="N137" s="194">
        <f>SUM(N127:N136)</f>
        <v>10.80118</v>
      </c>
      <c r="O137" s="194">
        <f>SUM(O127:O135)</f>
        <v>3.33</v>
      </c>
      <c r="P137" s="198"/>
      <c r="Q137" s="21"/>
    </row>
    <row r="138" spans="1:17" x14ac:dyDescent="0.25">
      <c r="A138" s="43" t="s">
        <v>209</v>
      </c>
      <c r="B138" s="191"/>
      <c r="C138" s="192"/>
      <c r="D138" s="193"/>
      <c r="E138" s="193"/>
      <c r="F138" s="193"/>
      <c r="G138" s="194"/>
      <c r="H138" s="194"/>
      <c r="I138" s="194"/>
      <c r="J138" s="194"/>
      <c r="K138" s="192"/>
      <c r="L138" s="194">
        <f>SUM(M138:O138)</f>
        <v>10.80118</v>
      </c>
      <c r="M138" s="194"/>
      <c r="N138" s="194">
        <f>N137</f>
        <v>10.80118</v>
      </c>
      <c r="O138" s="194"/>
      <c r="P138" s="192"/>
      <c r="Q138" s="21"/>
    </row>
    <row r="139" spans="1:17" x14ac:dyDescent="0.25">
      <c r="A139" s="43" t="s">
        <v>210</v>
      </c>
      <c r="B139" s="191"/>
      <c r="C139" s="192"/>
      <c r="D139" s="193"/>
      <c r="E139" s="193"/>
      <c r="F139" s="193"/>
      <c r="G139" s="194"/>
      <c r="H139" s="194"/>
      <c r="I139" s="194"/>
      <c r="J139" s="194"/>
      <c r="K139" s="192"/>
      <c r="L139" s="194">
        <f>SUM(M139:O139)</f>
        <v>3.33</v>
      </c>
      <c r="M139" s="194">
        <f>M137-N138</f>
        <v>0</v>
      </c>
      <c r="N139" s="194"/>
      <c r="O139" s="194">
        <f>O137</f>
        <v>3.33</v>
      </c>
      <c r="P139" s="192"/>
      <c r="Q139" s="21"/>
    </row>
    <row r="140" spans="1:17" x14ac:dyDescent="0.25">
      <c r="A140" s="48"/>
      <c r="B140" s="846" t="s">
        <v>157</v>
      </c>
      <c r="C140" s="846"/>
      <c r="D140" s="846"/>
      <c r="E140" s="846"/>
      <c r="F140" s="846"/>
      <c r="G140" s="846"/>
      <c r="H140" s="846"/>
      <c r="I140" s="846"/>
      <c r="J140" s="846"/>
      <c r="K140" s="846"/>
      <c r="L140" s="846"/>
      <c r="M140" s="846"/>
      <c r="N140" s="846"/>
      <c r="O140" s="846"/>
      <c r="P140" s="847"/>
      <c r="Q140" s="49"/>
    </row>
    <row r="141" spans="1:17" x14ac:dyDescent="0.25">
      <c r="A141" s="43"/>
      <c r="B141" s="41" t="s">
        <v>158</v>
      </c>
      <c r="C141" s="20">
        <v>1</v>
      </c>
      <c r="D141" s="22">
        <v>1712</v>
      </c>
      <c r="E141" s="22">
        <v>12</v>
      </c>
      <c r="F141" s="22"/>
      <c r="G141" s="23">
        <f t="shared" si="49"/>
        <v>7.0099999999999997E-3</v>
      </c>
      <c r="H141" s="23">
        <f t="shared" ref="H141:H144" si="70">G141-J141</f>
        <v>7.0099999999999997E-3</v>
      </c>
      <c r="I141" s="23"/>
      <c r="J141" s="23"/>
      <c r="K141" s="22">
        <v>1650</v>
      </c>
      <c r="L141" s="207">
        <f t="shared" si="52"/>
        <v>11.5665</v>
      </c>
      <c r="M141" s="207">
        <f t="shared" ref="M141:M146" si="71">H141*K141</f>
        <v>11.5665</v>
      </c>
      <c r="N141" s="207">
        <f t="shared" ref="N141:N146" si="72">I141*K141</f>
        <v>0</v>
      </c>
      <c r="O141" s="207">
        <f t="shared" ref="O141:O146" si="73">L141-M141</f>
        <v>0</v>
      </c>
      <c r="P141" s="20" t="s">
        <v>162</v>
      </c>
      <c r="Q141" s="21" t="s">
        <v>318</v>
      </c>
    </row>
    <row r="142" spans="1:17" x14ac:dyDescent="0.25">
      <c r="A142" s="43"/>
      <c r="B142" s="41" t="s">
        <v>159</v>
      </c>
      <c r="C142" s="20">
        <v>1</v>
      </c>
      <c r="D142" s="22">
        <v>1712</v>
      </c>
      <c r="E142" s="22">
        <v>12</v>
      </c>
      <c r="F142" s="22"/>
      <c r="G142" s="23">
        <f t="shared" si="49"/>
        <v>7.0099999999999997E-3</v>
      </c>
      <c r="H142" s="23">
        <f t="shared" si="70"/>
        <v>7.0099999999999997E-3</v>
      </c>
      <c r="I142" s="23"/>
      <c r="J142" s="23"/>
      <c r="K142" s="22">
        <v>1700</v>
      </c>
      <c r="L142" s="207">
        <f t="shared" si="52"/>
        <v>11.917</v>
      </c>
      <c r="M142" s="207">
        <f t="shared" si="71"/>
        <v>11.917</v>
      </c>
      <c r="N142" s="207">
        <f t="shared" si="72"/>
        <v>0</v>
      </c>
      <c r="O142" s="207">
        <f t="shared" si="73"/>
        <v>0</v>
      </c>
      <c r="P142" s="20" t="s">
        <v>162</v>
      </c>
      <c r="Q142" s="21" t="s">
        <v>318</v>
      </c>
    </row>
    <row r="143" spans="1:17" x14ac:dyDescent="0.25">
      <c r="A143" s="43"/>
      <c r="B143" s="41" t="s">
        <v>160</v>
      </c>
      <c r="C143" s="20">
        <v>1</v>
      </c>
      <c r="D143" s="22">
        <v>1712</v>
      </c>
      <c r="E143" s="22">
        <v>12</v>
      </c>
      <c r="F143" s="22"/>
      <c r="G143" s="23">
        <f t="shared" si="49"/>
        <v>7.0099999999999997E-3</v>
      </c>
      <c r="H143" s="23">
        <f t="shared" si="70"/>
        <v>7.0099999999999997E-3</v>
      </c>
      <c r="I143" s="23"/>
      <c r="J143" s="23"/>
      <c r="K143" s="22">
        <v>50</v>
      </c>
      <c r="L143" s="207">
        <f t="shared" si="52"/>
        <v>0.35049999999999998</v>
      </c>
      <c r="M143" s="207">
        <f t="shared" si="71"/>
        <v>0.35049999999999998</v>
      </c>
      <c r="N143" s="207">
        <f t="shared" si="72"/>
        <v>0</v>
      </c>
      <c r="O143" s="207">
        <f t="shared" si="73"/>
        <v>0</v>
      </c>
      <c r="P143" s="20" t="s">
        <v>162</v>
      </c>
      <c r="Q143" s="21" t="s">
        <v>318</v>
      </c>
    </row>
    <row r="144" spans="1:17" hidden="1" x14ac:dyDescent="0.25">
      <c r="A144" s="43"/>
      <c r="B144" s="42" t="s">
        <v>161</v>
      </c>
      <c r="C144" s="20">
        <v>1</v>
      </c>
      <c r="D144" s="22">
        <v>1712</v>
      </c>
      <c r="E144" s="22">
        <v>0</v>
      </c>
      <c r="F144" s="22"/>
      <c r="G144" s="23">
        <f t="shared" si="49"/>
        <v>0</v>
      </c>
      <c r="H144" s="23">
        <f t="shared" si="70"/>
        <v>0</v>
      </c>
      <c r="I144" s="23"/>
      <c r="J144" s="23"/>
      <c r="K144" s="22">
        <v>260</v>
      </c>
      <c r="L144" s="207">
        <f t="shared" si="52"/>
        <v>0</v>
      </c>
      <c r="M144" s="207">
        <f t="shared" si="71"/>
        <v>0</v>
      </c>
      <c r="N144" s="207">
        <f t="shared" si="72"/>
        <v>0</v>
      </c>
      <c r="O144" s="207">
        <f t="shared" si="73"/>
        <v>0</v>
      </c>
      <c r="P144" s="20" t="s">
        <v>162</v>
      </c>
      <c r="Q144" s="21"/>
    </row>
    <row r="145" spans="1:17" ht="22.5" x14ac:dyDescent="0.25">
      <c r="A145" s="43"/>
      <c r="B145" s="41" t="s">
        <v>481</v>
      </c>
      <c r="C145" s="20">
        <v>1</v>
      </c>
      <c r="D145" s="22">
        <v>1712</v>
      </c>
      <c r="E145" s="22">
        <v>12</v>
      </c>
      <c r="F145" s="22"/>
      <c r="G145" s="23">
        <f t="shared" ref="G145" si="74">(E145+F145)/D145/C145</f>
        <v>7.0099999999999997E-3</v>
      </c>
      <c r="H145" s="23">
        <f t="shared" ref="H145" si="75">G145-J145</f>
        <v>7.0099999999999997E-3</v>
      </c>
      <c r="I145" s="23"/>
      <c r="J145" s="23"/>
      <c r="K145" s="22">
        <v>100</v>
      </c>
      <c r="L145" s="207">
        <f t="shared" ref="L145" si="76">G145*K145</f>
        <v>0.70099999999999996</v>
      </c>
      <c r="M145" s="207">
        <f t="shared" ref="M145" si="77">H145*K145</f>
        <v>0.70099999999999996</v>
      </c>
      <c r="N145" s="207">
        <f t="shared" ref="N145" si="78">I145*K145</f>
        <v>0</v>
      </c>
      <c r="O145" s="207">
        <f t="shared" ref="O145" si="79">L145-M145</f>
        <v>0</v>
      </c>
      <c r="P145" s="20" t="s">
        <v>162</v>
      </c>
      <c r="Q145" s="21"/>
    </row>
    <row r="146" spans="1:17" ht="22.5" x14ac:dyDescent="0.25">
      <c r="A146" s="43"/>
      <c r="B146" s="41" t="s">
        <v>184</v>
      </c>
      <c r="C146" s="20">
        <v>1</v>
      </c>
      <c r="D146" s="22">
        <v>1712</v>
      </c>
      <c r="E146" s="22">
        <v>1</v>
      </c>
      <c r="F146" s="22"/>
      <c r="G146" s="23">
        <f t="shared" si="49"/>
        <v>5.8E-4</v>
      </c>
      <c r="H146" s="23">
        <f>G146-J146</f>
        <v>5.8E-4</v>
      </c>
      <c r="I146" s="23"/>
      <c r="J146" s="23"/>
      <c r="K146" s="22">
        <v>6320</v>
      </c>
      <c r="L146" s="207">
        <f t="shared" si="52"/>
        <v>3.6656</v>
      </c>
      <c r="M146" s="207">
        <f t="shared" si="71"/>
        <v>3.6656</v>
      </c>
      <c r="N146" s="207">
        <f t="shared" si="72"/>
        <v>0</v>
      </c>
      <c r="O146" s="207">
        <f t="shared" si="73"/>
        <v>0</v>
      </c>
      <c r="P146" s="20" t="s">
        <v>163</v>
      </c>
      <c r="Q146" s="21"/>
    </row>
    <row r="147" spans="1:17" x14ac:dyDescent="0.25">
      <c r="A147" s="43" t="s">
        <v>227</v>
      </c>
      <c r="B147" s="40" t="s">
        <v>197</v>
      </c>
      <c r="C147" s="36"/>
      <c r="D147" s="37"/>
      <c r="E147" s="37"/>
      <c r="F147" s="37"/>
      <c r="G147" s="38"/>
      <c r="H147" s="38"/>
      <c r="I147" s="38"/>
      <c r="J147" s="38"/>
      <c r="K147" s="36"/>
      <c r="L147" s="208">
        <f>SUM(L141:L146)</f>
        <v>28.200600000000001</v>
      </c>
      <c r="M147" s="208">
        <f t="shared" ref="M147:O147" si="80">SUM(M141:M146)</f>
        <v>28.200600000000001</v>
      </c>
      <c r="N147" s="208">
        <f t="shared" si="80"/>
        <v>0</v>
      </c>
      <c r="O147" s="208">
        <f t="shared" si="80"/>
        <v>0</v>
      </c>
      <c r="P147" s="36"/>
      <c r="Q147" s="21"/>
    </row>
    <row r="148" spans="1:17" x14ac:dyDescent="0.25">
      <c r="A148" s="48"/>
      <c r="B148" s="846" t="s">
        <v>164</v>
      </c>
      <c r="C148" s="846"/>
      <c r="D148" s="846"/>
      <c r="E148" s="846"/>
      <c r="F148" s="846"/>
      <c r="G148" s="846"/>
      <c r="H148" s="846"/>
      <c r="I148" s="846"/>
      <c r="J148" s="846"/>
      <c r="K148" s="846"/>
      <c r="L148" s="846"/>
      <c r="M148" s="846"/>
      <c r="N148" s="846"/>
      <c r="O148" s="846"/>
      <c r="P148" s="847"/>
      <c r="Q148" s="49"/>
    </row>
    <row r="149" spans="1:17" hidden="1" x14ac:dyDescent="0.25">
      <c r="A149" s="43"/>
      <c r="B149" s="199" t="s">
        <v>482</v>
      </c>
      <c r="C149" s="20">
        <v>1</v>
      </c>
      <c r="D149" s="22">
        <v>1712</v>
      </c>
      <c r="E149" s="22">
        <v>12</v>
      </c>
      <c r="F149" s="22"/>
      <c r="G149" s="23">
        <f t="shared" si="49"/>
        <v>7.0099999999999997E-3</v>
      </c>
      <c r="H149" s="23">
        <f t="shared" ref="H149:H151" si="81">G149-J149</f>
        <v>0</v>
      </c>
      <c r="I149" s="23"/>
      <c r="J149" s="23">
        <f t="shared" ref="J149:J151" si="82">E149/D149/C149</f>
        <v>7.0099999999999997E-3</v>
      </c>
      <c r="K149" s="201">
        <f>800-800</f>
        <v>0</v>
      </c>
      <c r="L149" s="24">
        <f t="shared" si="52"/>
        <v>0</v>
      </c>
      <c r="M149" s="24">
        <f t="shared" ref="M149:M151" si="83">H149*K149</f>
        <v>0</v>
      </c>
      <c r="N149" s="24">
        <f t="shared" ref="N149:N151" si="84">I149*K149</f>
        <v>0</v>
      </c>
      <c r="O149" s="24">
        <f t="shared" ref="O149:O151" si="85">L149-M149</f>
        <v>0</v>
      </c>
      <c r="P149" s="20" t="s">
        <v>162</v>
      </c>
      <c r="Q149" s="21" t="s">
        <v>318</v>
      </c>
    </row>
    <row r="150" spans="1:17" x14ac:dyDescent="0.25">
      <c r="A150" s="43"/>
      <c r="B150" s="41" t="s">
        <v>165</v>
      </c>
      <c r="C150" s="20">
        <v>1</v>
      </c>
      <c r="D150" s="22">
        <v>1712</v>
      </c>
      <c r="E150" s="32">
        <f>165</f>
        <v>165</v>
      </c>
      <c r="F150" s="22"/>
      <c r="G150" s="23">
        <f t="shared" si="49"/>
        <v>9.6379999999999993E-2</v>
      </c>
      <c r="H150" s="23">
        <f t="shared" si="81"/>
        <v>0</v>
      </c>
      <c r="I150" s="23"/>
      <c r="J150" s="23">
        <f t="shared" si="82"/>
        <v>9.6379999999999993E-2</v>
      </c>
      <c r="K150" s="201">
        <f>0.59*12</f>
        <v>7.08</v>
      </c>
      <c r="L150" s="24">
        <f t="shared" si="52"/>
        <v>0.68</v>
      </c>
      <c r="M150" s="24">
        <f t="shared" si="83"/>
        <v>0</v>
      </c>
      <c r="N150" s="24">
        <f t="shared" si="84"/>
        <v>0</v>
      </c>
      <c r="O150" s="24">
        <f t="shared" si="85"/>
        <v>0.68</v>
      </c>
      <c r="P150" s="21" t="s">
        <v>539</v>
      </c>
      <c r="Q150" s="21" t="s">
        <v>318</v>
      </c>
    </row>
    <row r="151" spans="1:17" x14ac:dyDescent="0.25">
      <c r="A151" s="43"/>
      <c r="B151" s="41" t="s">
        <v>166</v>
      </c>
      <c r="C151" s="20">
        <v>1</v>
      </c>
      <c r="D151" s="22">
        <v>1712</v>
      </c>
      <c r="E151" s="32">
        <f>165</f>
        <v>165</v>
      </c>
      <c r="F151" s="22"/>
      <c r="G151" s="23">
        <f t="shared" si="49"/>
        <v>9.6379999999999993E-2</v>
      </c>
      <c r="H151" s="23">
        <f t="shared" si="81"/>
        <v>0</v>
      </c>
      <c r="I151" s="23"/>
      <c r="J151" s="23">
        <f t="shared" si="82"/>
        <v>9.6379999999999993E-2</v>
      </c>
      <c r="K151" s="201">
        <f>0.69*4</f>
        <v>2.76</v>
      </c>
      <c r="L151" s="24">
        <f t="shared" si="52"/>
        <v>0.27</v>
      </c>
      <c r="M151" s="24">
        <f t="shared" si="83"/>
        <v>0</v>
      </c>
      <c r="N151" s="24">
        <f t="shared" si="84"/>
        <v>0</v>
      </c>
      <c r="O151" s="24">
        <f t="shared" si="85"/>
        <v>0.27</v>
      </c>
      <c r="P151" s="21" t="s">
        <v>540</v>
      </c>
      <c r="Q151" s="21" t="s">
        <v>318</v>
      </c>
    </row>
    <row r="152" spans="1:17" x14ac:dyDescent="0.25">
      <c r="A152" s="43" t="s">
        <v>228</v>
      </c>
      <c r="B152" s="40" t="s">
        <v>197</v>
      </c>
      <c r="C152" s="36"/>
      <c r="D152" s="37"/>
      <c r="E152" s="37"/>
      <c r="F152" s="37"/>
      <c r="G152" s="38"/>
      <c r="H152" s="38"/>
      <c r="I152" s="38"/>
      <c r="J152" s="38"/>
      <c r="K152" s="36"/>
      <c r="L152" s="39">
        <f>SUM(L149:L151)</f>
        <v>0.95</v>
      </c>
      <c r="M152" s="39">
        <f t="shared" ref="M152:O152" si="86">SUM(M149:M151)</f>
        <v>0</v>
      </c>
      <c r="N152" s="39">
        <f t="shared" si="86"/>
        <v>0</v>
      </c>
      <c r="O152" s="39">
        <f t="shared" si="86"/>
        <v>0.95</v>
      </c>
      <c r="P152" s="36"/>
      <c r="Q152" s="21"/>
    </row>
    <row r="153" spans="1:17" x14ac:dyDescent="0.25">
      <c r="A153" s="48"/>
      <c r="B153" s="846" t="s">
        <v>169</v>
      </c>
      <c r="C153" s="846"/>
      <c r="D153" s="846"/>
      <c r="E153" s="846"/>
      <c r="F153" s="846"/>
      <c r="G153" s="846"/>
      <c r="H153" s="846"/>
      <c r="I153" s="846"/>
      <c r="J153" s="846"/>
      <c r="K153" s="846"/>
      <c r="L153" s="846"/>
      <c r="M153" s="846"/>
      <c r="N153" s="846"/>
      <c r="O153" s="846"/>
      <c r="P153" s="847"/>
      <c r="Q153" s="49"/>
    </row>
    <row r="154" spans="1:17" hidden="1" x14ac:dyDescent="0.25">
      <c r="A154" s="43"/>
      <c r="B154" s="42" t="s">
        <v>168</v>
      </c>
      <c r="C154" s="20">
        <v>1</v>
      </c>
      <c r="D154" s="22">
        <v>1712</v>
      </c>
      <c r="E154" s="22"/>
      <c r="F154" s="22"/>
      <c r="G154" s="23">
        <f t="shared" si="49"/>
        <v>0</v>
      </c>
      <c r="H154" s="23">
        <f t="shared" ref="H154:H158" si="87">G154-J154</f>
        <v>0</v>
      </c>
      <c r="I154" s="23"/>
      <c r="J154" s="23">
        <f t="shared" ref="J154:J158" si="88">E154/D154/C154</f>
        <v>0</v>
      </c>
      <c r="K154" s="20">
        <v>5000</v>
      </c>
      <c r="L154" s="24">
        <f t="shared" si="52"/>
        <v>0</v>
      </c>
      <c r="M154" s="24">
        <f t="shared" ref="M154:M166" si="89">H154*K154</f>
        <v>0</v>
      </c>
      <c r="N154" s="24">
        <f t="shared" ref="N154:N166" si="90">I154*K154</f>
        <v>0</v>
      </c>
      <c r="O154" s="24">
        <f t="shared" ref="O154:O166" si="91">L154-M154</f>
        <v>0</v>
      </c>
      <c r="P154" s="20" t="s">
        <v>163</v>
      </c>
      <c r="Q154" s="21"/>
    </row>
    <row r="155" spans="1:17" hidden="1" x14ac:dyDescent="0.25">
      <c r="A155" s="43"/>
      <c r="B155" s="42" t="s">
        <v>170</v>
      </c>
      <c r="C155" s="20">
        <v>1</v>
      </c>
      <c r="D155" s="22">
        <v>1712</v>
      </c>
      <c r="E155" s="22"/>
      <c r="F155" s="22"/>
      <c r="G155" s="23">
        <f t="shared" si="49"/>
        <v>0</v>
      </c>
      <c r="H155" s="23">
        <f t="shared" si="87"/>
        <v>0</v>
      </c>
      <c r="I155" s="23"/>
      <c r="J155" s="23">
        <f t="shared" si="88"/>
        <v>0</v>
      </c>
      <c r="K155" s="20">
        <v>11000</v>
      </c>
      <c r="L155" s="24">
        <f t="shared" si="52"/>
        <v>0</v>
      </c>
      <c r="M155" s="24">
        <f t="shared" si="89"/>
        <v>0</v>
      </c>
      <c r="N155" s="24">
        <f t="shared" si="90"/>
        <v>0</v>
      </c>
      <c r="O155" s="24">
        <f t="shared" si="91"/>
        <v>0</v>
      </c>
      <c r="P155" s="20" t="s">
        <v>163</v>
      </c>
      <c r="Q155" s="21"/>
    </row>
    <row r="156" spans="1:17" ht="22.5" hidden="1" x14ac:dyDescent="0.25">
      <c r="A156" s="43"/>
      <c r="B156" s="42" t="s">
        <v>171</v>
      </c>
      <c r="C156" s="20">
        <v>1</v>
      </c>
      <c r="D156" s="22">
        <v>1712</v>
      </c>
      <c r="E156" s="22"/>
      <c r="F156" s="22"/>
      <c r="G156" s="23">
        <f t="shared" si="49"/>
        <v>0</v>
      </c>
      <c r="H156" s="23">
        <f t="shared" si="87"/>
        <v>0</v>
      </c>
      <c r="I156" s="23"/>
      <c r="J156" s="23">
        <f t="shared" si="88"/>
        <v>0</v>
      </c>
      <c r="K156" s="20">
        <v>1200</v>
      </c>
      <c r="L156" s="24">
        <f t="shared" si="52"/>
        <v>0</v>
      </c>
      <c r="M156" s="24">
        <f t="shared" si="89"/>
        <v>0</v>
      </c>
      <c r="N156" s="24">
        <f t="shared" si="90"/>
        <v>0</v>
      </c>
      <c r="O156" s="24">
        <f t="shared" si="91"/>
        <v>0</v>
      </c>
      <c r="P156" s="20" t="s">
        <v>163</v>
      </c>
      <c r="Q156" s="21"/>
    </row>
    <row r="157" spans="1:17" hidden="1" x14ac:dyDescent="0.25">
      <c r="A157" s="43"/>
      <c r="B157" s="42" t="s">
        <v>172</v>
      </c>
      <c r="C157" s="20">
        <v>1</v>
      </c>
      <c r="D157" s="22">
        <v>1712</v>
      </c>
      <c r="E157" s="22"/>
      <c r="F157" s="22"/>
      <c r="G157" s="23">
        <f t="shared" si="49"/>
        <v>0</v>
      </c>
      <c r="H157" s="23">
        <f t="shared" si="87"/>
        <v>0</v>
      </c>
      <c r="I157" s="23"/>
      <c r="J157" s="23">
        <f t="shared" si="88"/>
        <v>0</v>
      </c>
      <c r="K157" s="20">
        <v>13200</v>
      </c>
      <c r="L157" s="24">
        <f t="shared" si="52"/>
        <v>0</v>
      </c>
      <c r="M157" s="24">
        <f t="shared" si="89"/>
        <v>0</v>
      </c>
      <c r="N157" s="24">
        <f t="shared" si="90"/>
        <v>0</v>
      </c>
      <c r="O157" s="24">
        <f t="shared" si="91"/>
        <v>0</v>
      </c>
      <c r="P157" s="20" t="s">
        <v>163</v>
      </c>
      <c r="Q157" s="21"/>
    </row>
    <row r="158" spans="1:17" ht="22.5" hidden="1" x14ac:dyDescent="0.25">
      <c r="A158" s="43"/>
      <c r="B158" s="42" t="s">
        <v>173</v>
      </c>
      <c r="C158" s="20">
        <v>1</v>
      </c>
      <c r="D158" s="22">
        <v>1712</v>
      </c>
      <c r="E158" s="22"/>
      <c r="F158" s="22"/>
      <c r="G158" s="23">
        <f t="shared" si="49"/>
        <v>0</v>
      </c>
      <c r="H158" s="23">
        <f t="shared" si="87"/>
        <v>0</v>
      </c>
      <c r="I158" s="23"/>
      <c r="J158" s="23">
        <f t="shared" si="88"/>
        <v>0</v>
      </c>
      <c r="K158" s="20">
        <v>10000</v>
      </c>
      <c r="L158" s="24">
        <f t="shared" si="52"/>
        <v>0</v>
      </c>
      <c r="M158" s="24">
        <f t="shared" si="89"/>
        <v>0</v>
      </c>
      <c r="N158" s="24">
        <f t="shared" si="90"/>
        <v>0</v>
      </c>
      <c r="O158" s="24">
        <f t="shared" si="91"/>
        <v>0</v>
      </c>
      <c r="P158" s="20" t="s">
        <v>163</v>
      </c>
      <c r="Q158" s="21"/>
    </row>
    <row r="159" spans="1:17" hidden="1" x14ac:dyDescent="0.25">
      <c r="A159" s="43"/>
      <c r="B159" s="34"/>
      <c r="C159" s="20"/>
      <c r="D159" s="22"/>
      <c r="E159" s="22"/>
      <c r="F159" s="22"/>
      <c r="G159" s="23"/>
      <c r="H159" s="23"/>
      <c r="I159" s="23"/>
      <c r="J159" s="23"/>
      <c r="K159" s="20"/>
      <c r="L159" s="24"/>
      <c r="M159" s="24">
        <f t="shared" si="89"/>
        <v>0</v>
      </c>
      <c r="N159" s="24">
        <f t="shared" si="90"/>
        <v>0</v>
      </c>
      <c r="O159" s="24">
        <f t="shared" si="91"/>
        <v>0</v>
      </c>
      <c r="P159" s="20"/>
      <c r="Q159" s="21"/>
    </row>
    <row r="160" spans="1:17" x14ac:dyDescent="0.25">
      <c r="A160" s="43"/>
      <c r="B160" s="41" t="s">
        <v>177</v>
      </c>
      <c r="C160" s="20">
        <v>1</v>
      </c>
      <c r="D160" s="22">
        <v>1712</v>
      </c>
      <c r="E160" s="25">
        <f>E32+E33</f>
        <v>5</v>
      </c>
      <c r="F160" s="25">
        <f>F32+F33</f>
        <v>3</v>
      </c>
      <c r="G160" s="23">
        <f t="shared" si="49"/>
        <v>4.6699999999999997E-3</v>
      </c>
      <c r="H160" s="23">
        <f t="shared" ref="H160:H163" si="92">G160-J160</f>
        <v>4.6699999999999997E-3</v>
      </c>
      <c r="I160" s="23">
        <f t="shared" ref="I160:I161" si="93">(F160)/D160/C160</f>
        <v>1.75E-3</v>
      </c>
      <c r="J160" s="23"/>
      <c r="K160" s="22">
        <v>1500</v>
      </c>
      <c r="L160" s="24">
        <f t="shared" si="52"/>
        <v>7.01</v>
      </c>
      <c r="M160" s="24">
        <f t="shared" si="89"/>
        <v>7.01</v>
      </c>
      <c r="N160" s="24">
        <f t="shared" si="90"/>
        <v>2.63</v>
      </c>
      <c r="O160" s="24">
        <f t="shared" si="91"/>
        <v>0</v>
      </c>
      <c r="P160" s="20" t="s">
        <v>541</v>
      </c>
      <c r="Q160" s="21"/>
    </row>
    <row r="161" spans="1:19" x14ac:dyDescent="0.25">
      <c r="A161" s="43"/>
      <c r="B161" s="41" t="s">
        <v>174</v>
      </c>
      <c r="C161" s="20">
        <v>1</v>
      </c>
      <c r="D161" s="22">
        <v>1712</v>
      </c>
      <c r="E161" s="25">
        <f>E33</f>
        <v>1</v>
      </c>
      <c r="F161" s="25">
        <f>F33</f>
        <v>0</v>
      </c>
      <c r="G161" s="23">
        <f t="shared" si="49"/>
        <v>5.8E-4</v>
      </c>
      <c r="H161" s="23">
        <f t="shared" si="92"/>
        <v>5.8E-4</v>
      </c>
      <c r="I161" s="23">
        <f t="shared" si="93"/>
        <v>0</v>
      </c>
      <c r="J161" s="23"/>
      <c r="K161" s="22">
        <v>4000</v>
      </c>
      <c r="L161" s="24">
        <f t="shared" si="52"/>
        <v>2.3199999999999998</v>
      </c>
      <c r="M161" s="24">
        <f t="shared" si="89"/>
        <v>2.3199999999999998</v>
      </c>
      <c r="N161" s="24">
        <f t="shared" si="90"/>
        <v>0</v>
      </c>
      <c r="O161" s="24">
        <f t="shared" si="91"/>
        <v>0</v>
      </c>
      <c r="P161" s="20" t="s">
        <v>541</v>
      </c>
      <c r="Q161" s="21"/>
    </row>
    <row r="162" spans="1:19" x14ac:dyDescent="0.25">
      <c r="A162" s="43"/>
      <c r="B162" s="41" t="s">
        <v>175</v>
      </c>
      <c r="C162" s="20">
        <v>1</v>
      </c>
      <c r="D162" s="22">
        <v>1712</v>
      </c>
      <c r="E162" s="25">
        <f>E32+E33</f>
        <v>5</v>
      </c>
      <c r="F162" s="25">
        <f>F32+F33</f>
        <v>3</v>
      </c>
      <c r="G162" s="23">
        <f t="shared" si="49"/>
        <v>4.6699999999999997E-3</v>
      </c>
      <c r="H162" s="23">
        <f t="shared" si="92"/>
        <v>4.6699999999999997E-3</v>
      </c>
      <c r="I162" s="23"/>
      <c r="J162" s="23"/>
      <c r="K162" s="22">
        <v>1800</v>
      </c>
      <c r="L162" s="24">
        <f t="shared" si="52"/>
        <v>8.41</v>
      </c>
      <c r="M162" s="24">
        <f t="shared" si="89"/>
        <v>8.41</v>
      </c>
      <c r="N162" s="24">
        <f t="shared" si="90"/>
        <v>0</v>
      </c>
      <c r="O162" s="24">
        <f t="shared" si="91"/>
        <v>0</v>
      </c>
      <c r="P162" s="20" t="s">
        <v>541</v>
      </c>
      <c r="Q162" s="21"/>
    </row>
    <row r="163" spans="1:19" ht="22.5" x14ac:dyDescent="0.25">
      <c r="A163" s="43"/>
      <c r="B163" s="41" t="s">
        <v>178</v>
      </c>
      <c r="C163" s="20">
        <v>1</v>
      </c>
      <c r="D163" s="22">
        <v>1712</v>
      </c>
      <c r="E163" s="25">
        <f>(E31+E32+E33)</f>
        <v>9</v>
      </c>
      <c r="F163" s="25">
        <f>(F31+F32+F33)</f>
        <v>6</v>
      </c>
      <c r="G163" s="23">
        <f t="shared" si="49"/>
        <v>8.7600000000000004E-3</v>
      </c>
      <c r="H163" s="23">
        <f t="shared" si="92"/>
        <v>8.7600000000000004E-3</v>
      </c>
      <c r="I163" s="23"/>
      <c r="J163" s="23"/>
      <c r="K163" s="22">
        <v>800</v>
      </c>
      <c r="L163" s="24">
        <f t="shared" si="52"/>
        <v>7.01</v>
      </c>
      <c r="M163" s="24">
        <f t="shared" si="89"/>
        <v>7.01</v>
      </c>
      <c r="N163" s="24">
        <f t="shared" si="90"/>
        <v>0</v>
      </c>
      <c r="O163" s="24">
        <f t="shared" si="91"/>
        <v>0</v>
      </c>
      <c r="P163" s="20" t="s">
        <v>541</v>
      </c>
      <c r="Q163" s="21"/>
    </row>
    <row r="164" spans="1:19" x14ac:dyDescent="0.25">
      <c r="A164" s="43"/>
      <c r="B164" s="41"/>
      <c r="C164" s="20"/>
      <c r="D164" s="22"/>
      <c r="E164" s="22"/>
      <c r="F164" s="22"/>
      <c r="G164" s="23"/>
      <c r="H164" s="23"/>
      <c r="I164" s="23"/>
      <c r="J164" s="23"/>
      <c r="K164" s="22"/>
      <c r="L164" s="24"/>
      <c r="M164" s="24"/>
      <c r="N164" s="24"/>
      <c r="O164" s="24"/>
      <c r="P164" s="20"/>
      <c r="Q164" s="21"/>
    </row>
    <row r="165" spans="1:19" ht="15" customHeight="1" x14ac:dyDescent="0.25">
      <c r="A165" s="43"/>
      <c r="B165" s="41" t="s">
        <v>176</v>
      </c>
      <c r="C165" s="20">
        <v>1</v>
      </c>
      <c r="D165" s="22">
        <v>1712</v>
      </c>
      <c r="E165" s="22">
        <v>12</v>
      </c>
      <c r="F165" s="22"/>
      <c r="G165" s="23">
        <f t="shared" si="49"/>
        <v>7.0099999999999997E-3</v>
      </c>
      <c r="H165" s="23">
        <f t="shared" ref="H165:H166" si="94">G165-J165</f>
        <v>0</v>
      </c>
      <c r="I165" s="23"/>
      <c r="J165" s="23">
        <f t="shared" ref="J165:J166" si="95">E165/D165/C165</f>
        <v>7.0099999999999997E-3</v>
      </c>
      <c r="K165" s="22">
        <v>4178</v>
      </c>
      <c r="L165" s="24">
        <f t="shared" si="52"/>
        <v>29.29</v>
      </c>
      <c r="M165" s="24">
        <f t="shared" si="89"/>
        <v>0</v>
      </c>
      <c r="N165" s="24">
        <f t="shared" si="90"/>
        <v>0</v>
      </c>
      <c r="O165" s="24">
        <f t="shared" si="91"/>
        <v>29.29</v>
      </c>
      <c r="P165" s="20" t="s">
        <v>179</v>
      </c>
      <c r="Q165" s="21"/>
    </row>
    <row r="166" spans="1:19" ht="22.5" hidden="1" x14ac:dyDescent="0.25">
      <c r="A166" s="43"/>
      <c r="B166" s="42" t="s">
        <v>230</v>
      </c>
      <c r="C166" s="20">
        <v>1</v>
      </c>
      <c r="D166" s="22">
        <v>1712</v>
      </c>
      <c r="E166" s="22"/>
      <c r="F166" s="22"/>
      <c r="G166" s="23">
        <f t="shared" si="49"/>
        <v>0</v>
      </c>
      <c r="H166" s="23">
        <f t="shared" si="94"/>
        <v>0</v>
      </c>
      <c r="I166" s="23"/>
      <c r="J166" s="23">
        <f t="shared" si="95"/>
        <v>0</v>
      </c>
      <c r="K166" s="22">
        <v>5775</v>
      </c>
      <c r="L166" s="24">
        <f t="shared" si="52"/>
        <v>0</v>
      </c>
      <c r="M166" s="24">
        <f t="shared" si="89"/>
        <v>0</v>
      </c>
      <c r="N166" s="24">
        <f t="shared" si="90"/>
        <v>0</v>
      </c>
      <c r="O166" s="24">
        <f t="shared" si="91"/>
        <v>0</v>
      </c>
      <c r="P166" s="20" t="s">
        <v>180</v>
      </c>
      <c r="Q166" s="21"/>
    </row>
    <row r="167" spans="1:19" x14ac:dyDescent="0.25">
      <c r="A167" s="43"/>
      <c r="B167" s="40" t="s">
        <v>197</v>
      </c>
      <c r="C167" s="36"/>
      <c r="D167" s="37"/>
      <c r="E167" s="37"/>
      <c r="F167" s="37"/>
      <c r="G167" s="38"/>
      <c r="H167" s="38"/>
      <c r="I167" s="38"/>
      <c r="J167" s="38"/>
      <c r="K167" s="36"/>
      <c r="L167" s="39">
        <f>SUM(L154:L166)</f>
        <v>54.04</v>
      </c>
      <c r="M167" s="39">
        <f t="shared" ref="M167:O167" si="96">SUM(M154:M166)</f>
        <v>24.75</v>
      </c>
      <c r="N167" s="39">
        <f t="shared" si="96"/>
        <v>2.63</v>
      </c>
      <c r="O167" s="39">
        <f t="shared" si="96"/>
        <v>29.29</v>
      </c>
      <c r="P167" s="36"/>
      <c r="Q167" s="21"/>
    </row>
    <row r="168" spans="1:19" x14ac:dyDescent="0.25">
      <c r="A168" s="43" t="s">
        <v>209</v>
      </c>
      <c r="B168" s="40"/>
      <c r="C168" s="36"/>
      <c r="D168" s="37"/>
      <c r="E168" s="37"/>
      <c r="F168" s="37"/>
      <c r="G168" s="38"/>
      <c r="H168" s="38"/>
      <c r="I168" s="38"/>
      <c r="J168" s="38"/>
      <c r="K168" s="36"/>
      <c r="L168" s="39">
        <f t="shared" ref="L168:L169" si="97">SUM(M168:O168)</f>
        <v>27.38</v>
      </c>
      <c r="M168" s="39">
        <f>M167</f>
        <v>24.75</v>
      </c>
      <c r="N168" s="39">
        <f>N167</f>
        <v>2.63</v>
      </c>
      <c r="O168" s="39"/>
      <c r="P168" s="36"/>
      <c r="Q168" s="21"/>
    </row>
    <row r="169" spans="1:19" x14ac:dyDescent="0.25">
      <c r="A169" s="43" t="s">
        <v>229</v>
      </c>
      <c r="B169" s="40"/>
      <c r="C169" s="36"/>
      <c r="D169" s="37"/>
      <c r="E169" s="37"/>
      <c r="F169" s="37"/>
      <c r="G169" s="38"/>
      <c r="H169" s="38"/>
      <c r="I169" s="38"/>
      <c r="J169" s="38"/>
      <c r="K169" s="36"/>
      <c r="L169" s="39">
        <f t="shared" si="97"/>
        <v>29.29</v>
      </c>
      <c r="M169" s="39"/>
      <c r="N169" s="39"/>
      <c r="O169" s="39">
        <f>O167</f>
        <v>29.29</v>
      </c>
      <c r="P169" s="36"/>
      <c r="Q169" s="21"/>
    </row>
    <row r="170" spans="1:19" x14ac:dyDescent="0.25">
      <c r="A170" s="48"/>
      <c r="B170" s="846" t="s">
        <v>181</v>
      </c>
      <c r="C170" s="846"/>
      <c r="D170" s="846"/>
      <c r="E170" s="846"/>
      <c r="F170" s="846"/>
      <c r="G170" s="846"/>
      <c r="H170" s="846"/>
      <c r="I170" s="846"/>
      <c r="J170" s="846"/>
      <c r="K170" s="846"/>
      <c r="L170" s="846"/>
      <c r="M170" s="846"/>
      <c r="N170" s="846"/>
      <c r="O170" s="846"/>
      <c r="P170" s="847"/>
      <c r="Q170" s="49"/>
    </row>
    <row r="171" spans="1:19" hidden="1" x14ac:dyDescent="0.25">
      <c r="A171" s="43"/>
      <c r="B171" s="42" t="s">
        <v>185</v>
      </c>
      <c r="C171" s="20">
        <v>1</v>
      </c>
      <c r="D171" s="22">
        <v>833</v>
      </c>
      <c r="E171" s="22">
        <v>0</v>
      </c>
      <c r="F171" s="22"/>
      <c r="G171" s="23">
        <f t="shared" si="49"/>
        <v>0</v>
      </c>
      <c r="H171" s="23">
        <f t="shared" ref="H171:H182" si="98">G171-J171</f>
        <v>0</v>
      </c>
      <c r="I171" s="23"/>
      <c r="J171" s="23"/>
      <c r="K171" s="28">
        <v>6000</v>
      </c>
      <c r="L171" s="24">
        <f t="shared" si="52"/>
        <v>0</v>
      </c>
      <c r="M171" s="24">
        <f t="shared" ref="M171:M182" si="99">H171*K171</f>
        <v>0</v>
      </c>
      <c r="N171" s="24">
        <f t="shared" ref="N171:N182" si="100">I171*K171</f>
        <v>0</v>
      </c>
      <c r="O171" s="24">
        <f t="shared" ref="O171:O182" si="101">L171-M171</f>
        <v>0</v>
      </c>
      <c r="P171" s="20" t="s">
        <v>192</v>
      </c>
      <c r="Q171" s="21"/>
      <c r="S171" s="209" t="s">
        <v>486</v>
      </c>
    </row>
    <row r="172" spans="1:19" x14ac:dyDescent="0.25">
      <c r="A172" s="43"/>
      <c r="B172" s="41" t="s">
        <v>186</v>
      </c>
      <c r="C172" s="20">
        <v>1</v>
      </c>
      <c r="D172" s="22">
        <v>1712</v>
      </c>
      <c r="E172" s="22">
        <v>12</v>
      </c>
      <c r="F172" s="22"/>
      <c r="G172" s="23">
        <f t="shared" si="49"/>
        <v>7.0099999999999997E-3</v>
      </c>
      <c r="H172" s="23">
        <f t="shared" si="98"/>
        <v>7.0099999999999997E-3</v>
      </c>
      <c r="I172" s="23"/>
      <c r="J172" s="23"/>
      <c r="K172" s="28">
        <v>757</v>
      </c>
      <c r="L172" s="24">
        <f t="shared" si="52"/>
        <v>5.31</v>
      </c>
      <c r="M172" s="24">
        <f t="shared" si="99"/>
        <v>5.31</v>
      </c>
      <c r="N172" s="24">
        <f t="shared" si="100"/>
        <v>0</v>
      </c>
      <c r="O172" s="24">
        <f t="shared" si="101"/>
        <v>0</v>
      </c>
      <c r="P172" s="20" t="s">
        <v>192</v>
      </c>
      <c r="Q172" s="21"/>
      <c r="S172" s="209" t="s">
        <v>487</v>
      </c>
    </row>
    <row r="173" spans="1:19" ht="22.5" x14ac:dyDescent="0.25">
      <c r="A173" s="43"/>
      <c r="B173" s="41" t="s">
        <v>542</v>
      </c>
      <c r="C173" s="20">
        <v>1</v>
      </c>
      <c r="D173" s="22">
        <v>1712</v>
      </c>
      <c r="E173" s="22">
        <v>12</v>
      </c>
      <c r="F173" s="22"/>
      <c r="G173" s="23">
        <f t="shared" si="49"/>
        <v>7.0099999999999997E-3</v>
      </c>
      <c r="H173" s="23">
        <f t="shared" si="98"/>
        <v>7.0099999999999997E-3</v>
      </c>
      <c r="I173" s="23"/>
      <c r="J173" s="23"/>
      <c r="K173" s="28">
        <v>1354</v>
      </c>
      <c r="L173" s="24">
        <f t="shared" si="52"/>
        <v>9.49</v>
      </c>
      <c r="M173" s="24">
        <f t="shared" si="99"/>
        <v>9.49</v>
      </c>
      <c r="N173" s="24">
        <f t="shared" si="100"/>
        <v>0</v>
      </c>
      <c r="O173" s="24">
        <f t="shared" si="101"/>
        <v>0</v>
      </c>
      <c r="P173" s="20" t="s">
        <v>192</v>
      </c>
      <c r="Q173" s="21"/>
      <c r="S173" s="209" t="s">
        <v>488</v>
      </c>
    </row>
    <row r="174" spans="1:19" ht="22.5" x14ac:dyDescent="0.25">
      <c r="A174" s="43"/>
      <c r="B174" s="41" t="s">
        <v>543</v>
      </c>
      <c r="C174" s="20">
        <v>1</v>
      </c>
      <c r="D174" s="22">
        <v>1712</v>
      </c>
      <c r="E174" s="22">
        <v>12</v>
      </c>
      <c r="F174" s="22"/>
      <c r="G174" s="23">
        <f t="shared" ref="G174" si="102">(E174+F174)/D174/C174</f>
        <v>7.0099999999999997E-3</v>
      </c>
      <c r="H174" s="23">
        <f t="shared" ref="H174" si="103">G174-J174</f>
        <v>7.0099999999999997E-3</v>
      </c>
      <c r="I174" s="23"/>
      <c r="J174" s="23"/>
      <c r="K174" s="28">
        <v>2500</v>
      </c>
      <c r="L174" s="24">
        <f t="shared" ref="L174" si="104">G174*K174</f>
        <v>17.53</v>
      </c>
      <c r="M174" s="24">
        <f t="shared" ref="M174" si="105">H174*K174</f>
        <v>17.53</v>
      </c>
      <c r="N174" s="24">
        <f t="shared" ref="N174" si="106">I174*K174</f>
        <v>0</v>
      </c>
      <c r="O174" s="24">
        <f t="shared" ref="O174" si="107">L174-M174</f>
        <v>0</v>
      </c>
      <c r="P174" s="20" t="s">
        <v>192</v>
      </c>
      <c r="Q174" s="21"/>
      <c r="S174" s="209" t="s">
        <v>488</v>
      </c>
    </row>
    <row r="175" spans="1:19" x14ac:dyDescent="0.25">
      <c r="A175" s="229"/>
      <c r="B175" s="231" t="s">
        <v>545</v>
      </c>
      <c r="C175" s="20">
        <v>1</v>
      </c>
      <c r="D175" s="22">
        <v>1712</v>
      </c>
      <c r="E175" s="22">
        <v>12</v>
      </c>
      <c r="F175" s="22"/>
      <c r="G175" s="23">
        <f t="shared" ref="G175" si="108">(E175+F175)/D175/C175</f>
        <v>7.0099999999999997E-3</v>
      </c>
      <c r="H175" s="23">
        <f t="shared" ref="H175" si="109">G175-J175</f>
        <v>7.0099999999999997E-3</v>
      </c>
      <c r="I175" s="23"/>
      <c r="J175" s="23"/>
      <c r="K175" s="28">
        <v>457</v>
      </c>
      <c r="L175" s="24">
        <f t="shared" ref="L175" si="110">G175*K175</f>
        <v>3.2</v>
      </c>
      <c r="M175" s="24">
        <f t="shared" ref="M175" si="111">H175*K175</f>
        <v>3.2</v>
      </c>
      <c r="N175" s="24">
        <f t="shared" ref="N175" si="112">I175*K175</f>
        <v>0</v>
      </c>
      <c r="O175" s="24">
        <f t="shared" ref="O175" si="113">L175-M175</f>
        <v>0</v>
      </c>
      <c r="P175" s="20" t="s">
        <v>192</v>
      </c>
      <c r="Q175" s="230"/>
      <c r="S175" s="209"/>
    </row>
    <row r="176" spans="1:19" hidden="1" x14ac:dyDescent="0.25">
      <c r="A176" s="43"/>
      <c r="B176" s="42" t="s">
        <v>544</v>
      </c>
      <c r="C176" s="20">
        <v>1</v>
      </c>
      <c r="D176" s="22">
        <v>1712</v>
      </c>
      <c r="E176" s="22">
        <v>0</v>
      </c>
      <c r="F176" s="22"/>
      <c r="G176" s="23">
        <f t="shared" si="49"/>
        <v>0</v>
      </c>
      <c r="H176" s="23">
        <f t="shared" si="98"/>
        <v>0</v>
      </c>
      <c r="I176" s="23"/>
      <c r="J176" s="23"/>
      <c r="K176" s="28">
        <v>15000</v>
      </c>
      <c r="L176" s="24">
        <f t="shared" si="52"/>
        <v>0</v>
      </c>
      <c r="M176" s="24">
        <f t="shared" si="99"/>
        <v>0</v>
      </c>
      <c r="N176" s="24">
        <f t="shared" si="100"/>
        <v>0</v>
      </c>
      <c r="O176" s="24">
        <f t="shared" si="101"/>
        <v>0</v>
      </c>
      <c r="P176" s="20" t="s">
        <v>192</v>
      </c>
      <c r="Q176" s="21"/>
      <c r="S176" s="209" t="s">
        <v>489</v>
      </c>
    </row>
    <row r="177" spans="1:19" hidden="1" x14ac:dyDescent="0.25">
      <c r="A177" s="43"/>
      <c r="B177" s="42" t="s">
        <v>187</v>
      </c>
      <c r="C177" s="20">
        <v>1</v>
      </c>
      <c r="D177" s="22">
        <v>1712</v>
      </c>
      <c r="E177" s="22">
        <v>0</v>
      </c>
      <c r="F177" s="22"/>
      <c r="G177" s="23">
        <f t="shared" si="49"/>
        <v>0</v>
      </c>
      <c r="H177" s="23">
        <f t="shared" si="98"/>
        <v>0</v>
      </c>
      <c r="I177" s="23"/>
      <c r="J177" s="23"/>
      <c r="K177" s="28">
        <v>3000</v>
      </c>
      <c r="L177" s="24">
        <f t="shared" si="52"/>
        <v>0</v>
      </c>
      <c r="M177" s="24">
        <f t="shared" si="99"/>
        <v>0</v>
      </c>
      <c r="N177" s="24">
        <f t="shared" si="100"/>
        <v>0</v>
      </c>
      <c r="O177" s="24">
        <f t="shared" si="101"/>
        <v>0</v>
      </c>
      <c r="P177" s="20" t="s">
        <v>192</v>
      </c>
      <c r="Q177" s="21"/>
      <c r="S177" s="209" t="s">
        <v>490</v>
      </c>
    </row>
    <row r="178" spans="1:19" ht="22.5" hidden="1" x14ac:dyDescent="0.25">
      <c r="A178" s="43"/>
      <c r="B178" s="42" t="s">
        <v>188</v>
      </c>
      <c r="C178" s="20">
        <v>1</v>
      </c>
      <c r="D178" s="22">
        <v>1712</v>
      </c>
      <c r="E178" s="22">
        <v>0</v>
      </c>
      <c r="F178" s="22"/>
      <c r="G178" s="23">
        <f t="shared" si="49"/>
        <v>0</v>
      </c>
      <c r="H178" s="23">
        <f t="shared" si="98"/>
        <v>0</v>
      </c>
      <c r="I178" s="23"/>
      <c r="J178" s="23"/>
      <c r="K178" s="28">
        <v>6500</v>
      </c>
      <c r="L178" s="24">
        <f t="shared" si="52"/>
        <v>0</v>
      </c>
      <c r="M178" s="24">
        <f t="shared" si="99"/>
        <v>0</v>
      </c>
      <c r="N178" s="24">
        <f t="shared" si="100"/>
        <v>0</v>
      </c>
      <c r="O178" s="24">
        <f t="shared" si="101"/>
        <v>0</v>
      </c>
      <c r="P178" s="20" t="s">
        <v>192</v>
      </c>
      <c r="Q178" s="21"/>
      <c r="S178" s="209" t="s">
        <v>491</v>
      </c>
    </row>
    <row r="179" spans="1:19" x14ac:dyDescent="0.25">
      <c r="A179" s="43"/>
      <c r="B179" s="41" t="s">
        <v>546</v>
      </c>
      <c r="C179" s="20">
        <v>1</v>
      </c>
      <c r="D179" s="22">
        <v>1712</v>
      </c>
      <c r="E179" s="22">
        <v>6</v>
      </c>
      <c r="F179" s="22"/>
      <c r="G179" s="23">
        <f t="shared" si="49"/>
        <v>3.5000000000000001E-3</v>
      </c>
      <c r="H179" s="23">
        <f t="shared" si="98"/>
        <v>3.5000000000000001E-3</v>
      </c>
      <c r="I179" s="23"/>
      <c r="J179" s="23"/>
      <c r="K179" s="28">
        <v>4800</v>
      </c>
      <c r="L179" s="24">
        <f t="shared" si="52"/>
        <v>16.8</v>
      </c>
      <c r="M179" s="24">
        <f t="shared" si="99"/>
        <v>16.8</v>
      </c>
      <c r="N179" s="24">
        <f t="shared" si="100"/>
        <v>0</v>
      </c>
      <c r="O179" s="24">
        <f t="shared" si="101"/>
        <v>0</v>
      </c>
      <c r="P179" s="20" t="s">
        <v>192</v>
      </c>
      <c r="Q179" s="21"/>
      <c r="S179" s="209" t="s">
        <v>492</v>
      </c>
    </row>
    <row r="180" spans="1:19" x14ac:dyDescent="0.25">
      <c r="A180" s="43"/>
      <c r="B180" s="41" t="s">
        <v>321</v>
      </c>
      <c r="C180" s="20">
        <v>1</v>
      </c>
      <c r="D180" s="22">
        <v>1712</v>
      </c>
      <c r="E180" s="22">
        <v>12</v>
      </c>
      <c r="F180" s="22"/>
      <c r="G180" s="23">
        <f t="shared" si="49"/>
        <v>7.0099999999999997E-3</v>
      </c>
      <c r="H180" s="23">
        <f t="shared" si="98"/>
        <v>7.0099999999999997E-3</v>
      </c>
      <c r="I180" s="23"/>
      <c r="J180" s="23"/>
      <c r="K180" s="28">
        <v>500</v>
      </c>
      <c r="L180" s="24">
        <f t="shared" si="52"/>
        <v>3.51</v>
      </c>
      <c r="M180" s="24">
        <f t="shared" si="99"/>
        <v>3.51</v>
      </c>
      <c r="N180" s="24">
        <f t="shared" si="100"/>
        <v>0</v>
      </c>
      <c r="O180" s="24">
        <f t="shared" si="101"/>
        <v>0</v>
      </c>
      <c r="P180" s="20" t="s">
        <v>192</v>
      </c>
      <c r="Q180" s="21"/>
      <c r="S180" s="209" t="s">
        <v>493</v>
      </c>
    </row>
    <row r="181" spans="1:19" x14ac:dyDescent="0.25">
      <c r="A181" s="43"/>
      <c r="B181" s="41" t="s">
        <v>547</v>
      </c>
      <c r="C181" s="20">
        <v>1</v>
      </c>
      <c r="D181" s="22">
        <v>1712</v>
      </c>
      <c r="E181" s="22">
        <v>12</v>
      </c>
      <c r="F181" s="22"/>
      <c r="G181" s="23">
        <f t="shared" si="49"/>
        <v>7.0099999999999997E-3</v>
      </c>
      <c r="H181" s="23">
        <f t="shared" si="98"/>
        <v>7.0099999999999997E-3</v>
      </c>
      <c r="I181" s="23"/>
      <c r="J181" s="23"/>
      <c r="K181" s="28">
        <v>5000</v>
      </c>
      <c r="L181" s="24">
        <f t="shared" si="52"/>
        <v>35.049999999999997</v>
      </c>
      <c r="M181" s="24">
        <f t="shared" si="99"/>
        <v>35.049999999999997</v>
      </c>
      <c r="N181" s="24">
        <f t="shared" si="100"/>
        <v>0</v>
      </c>
      <c r="O181" s="24">
        <f t="shared" si="101"/>
        <v>0</v>
      </c>
      <c r="P181" s="20" t="s">
        <v>192</v>
      </c>
      <c r="Q181" s="21"/>
    </row>
    <row r="182" spans="1:19" ht="22.5" x14ac:dyDescent="0.25">
      <c r="A182" s="43"/>
      <c r="B182" s="41" t="s">
        <v>320</v>
      </c>
      <c r="C182" s="20">
        <v>1</v>
      </c>
      <c r="D182" s="22">
        <v>1712</v>
      </c>
      <c r="E182" s="22">
        <v>12</v>
      </c>
      <c r="F182" s="22"/>
      <c r="G182" s="23">
        <f t="shared" si="49"/>
        <v>7.0099999999999997E-3</v>
      </c>
      <c r="H182" s="23">
        <f t="shared" si="98"/>
        <v>7.0099999999999997E-3</v>
      </c>
      <c r="I182" s="23"/>
      <c r="J182" s="23"/>
      <c r="K182" s="28">
        <v>367</v>
      </c>
      <c r="L182" s="24">
        <f t="shared" si="52"/>
        <v>2.57</v>
      </c>
      <c r="M182" s="24">
        <f t="shared" si="99"/>
        <v>2.57</v>
      </c>
      <c r="N182" s="24">
        <f t="shared" si="100"/>
        <v>0</v>
      </c>
      <c r="O182" s="24">
        <f t="shared" si="101"/>
        <v>0</v>
      </c>
      <c r="P182" s="20" t="s">
        <v>192</v>
      </c>
      <c r="Q182" s="21"/>
    </row>
    <row r="183" spans="1:19" x14ac:dyDescent="0.25">
      <c r="A183" s="46" t="s">
        <v>209</v>
      </c>
      <c r="B183" s="40" t="s">
        <v>197</v>
      </c>
      <c r="C183" s="36"/>
      <c r="D183" s="37"/>
      <c r="E183" s="37"/>
      <c r="F183" s="37"/>
      <c r="G183" s="38"/>
      <c r="H183" s="38"/>
      <c r="I183" s="38"/>
      <c r="J183" s="38"/>
      <c r="K183" s="36"/>
      <c r="L183" s="39">
        <f>SUM(L171:L182)</f>
        <v>93.46</v>
      </c>
      <c r="M183" s="39">
        <f t="shared" ref="M183:O183" si="114">SUM(M171:M182)</f>
        <v>93.46</v>
      </c>
      <c r="N183" s="39">
        <f t="shared" si="114"/>
        <v>0</v>
      </c>
      <c r="O183" s="39">
        <f t="shared" si="114"/>
        <v>0</v>
      </c>
      <c r="P183" s="36"/>
      <c r="Q183" s="21"/>
    </row>
    <row r="184" spans="1:19" x14ac:dyDescent="0.25">
      <c r="A184" s="48"/>
      <c r="B184" s="846" t="s">
        <v>193</v>
      </c>
      <c r="C184" s="846"/>
      <c r="D184" s="846"/>
      <c r="E184" s="846"/>
      <c r="F184" s="846"/>
      <c r="G184" s="846"/>
      <c r="H184" s="846"/>
      <c r="I184" s="846"/>
      <c r="J184" s="846"/>
      <c r="K184" s="846"/>
      <c r="L184" s="846"/>
      <c r="M184" s="846"/>
      <c r="N184" s="846"/>
      <c r="O184" s="846"/>
      <c r="P184" s="847"/>
      <c r="Q184" s="49"/>
    </row>
    <row r="185" spans="1:19" hidden="1" x14ac:dyDescent="0.25">
      <c r="A185" s="43"/>
      <c r="B185" s="42" t="s">
        <v>194</v>
      </c>
      <c r="C185" s="20">
        <v>1</v>
      </c>
      <c r="D185" s="22">
        <v>1712</v>
      </c>
      <c r="E185" s="22">
        <v>0</v>
      </c>
      <c r="F185" s="22"/>
      <c r="G185" s="23">
        <f t="shared" si="49"/>
        <v>0</v>
      </c>
      <c r="H185" s="23">
        <f t="shared" ref="H185" si="115">G185-J185</f>
        <v>0</v>
      </c>
      <c r="I185" s="23"/>
      <c r="J185" s="23">
        <f t="shared" ref="J185" si="116">E185/D185/C185</f>
        <v>0</v>
      </c>
      <c r="K185" s="20">
        <v>298100</v>
      </c>
      <c r="L185" s="24">
        <f t="shared" si="52"/>
        <v>0</v>
      </c>
      <c r="M185" s="24">
        <f>H185*K185</f>
        <v>0</v>
      </c>
      <c r="N185" s="24">
        <f>I185*K185</f>
        <v>0</v>
      </c>
      <c r="O185" s="24">
        <f>L185-M185</f>
        <v>0</v>
      </c>
      <c r="P185" s="20" t="s">
        <v>192</v>
      </c>
      <c r="Q185" s="21"/>
    </row>
    <row r="186" spans="1:19" x14ac:dyDescent="0.25">
      <c r="A186" s="43" t="s">
        <v>228</v>
      </c>
      <c r="B186" s="40" t="s">
        <v>197</v>
      </c>
      <c r="C186" s="36"/>
      <c r="D186" s="37"/>
      <c r="E186" s="37"/>
      <c r="F186" s="37"/>
      <c r="G186" s="38"/>
      <c r="H186" s="38"/>
      <c r="I186" s="38"/>
      <c r="J186" s="38"/>
      <c r="K186" s="36"/>
      <c r="L186" s="39">
        <f>SUM(L185:L185)</f>
        <v>0</v>
      </c>
      <c r="M186" s="39">
        <f t="shared" ref="M186:O186" si="117">SUM(M185:M185)</f>
        <v>0</v>
      </c>
      <c r="N186" s="39">
        <f t="shared" si="117"/>
        <v>0</v>
      </c>
      <c r="O186" s="39">
        <f t="shared" si="117"/>
        <v>0</v>
      </c>
      <c r="P186" s="36"/>
      <c r="Q186" s="21"/>
    </row>
    <row r="187" spans="1:19" x14ac:dyDescent="0.25">
      <c r="A187" s="48"/>
      <c r="B187" s="846" t="s">
        <v>211</v>
      </c>
      <c r="C187" s="846"/>
      <c r="D187" s="846"/>
      <c r="E187" s="846"/>
      <c r="F187" s="846"/>
      <c r="G187" s="846"/>
      <c r="H187" s="846"/>
      <c r="I187" s="846"/>
      <c r="J187" s="846"/>
      <c r="K187" s="846"/>
      <c r="L187" s="846"/>
      <c r="M187" s="846"/>
      <c r="N187" s="846"/>
      <c r="O187" s="846"/>
      <c r="P187" s="847"/>
      <c r="Q187" s="49"/>
    </row>
    <row r="188" spans="1:19" hidden="1" x14ac:dyDescent="0.25">
      <c r="A188" s="43"/>
      <c r="B188" s="42" t="s">
        <v>214</v>
      </c>
      <c r="C188" s="20">
        <v>1</v>
      </c>
      <c r="D188" s="22">
        <v>1712</v>
      </c>
      <c r="E188" s="22">
        <v>0</v>
      </c>
      <c r="F188" s="22"/>
      <c r="G188" s="23">
        <f t="shared" ref="G188" si="118">(E188+F188)/D188/C188</f>
        <v>0</v>
      </c>
      <c r="H188" s="23">
        <f t="shared" ref="H188" si="119">G188-J188</f>
        <v>0</v>
      </c>
      <c r="I188" s="23"/>
      <c r="J188" s="23">
        <f t="shared" ref="J188" si="120">E188/D188/C188</f>
        <v>0</v>
      </c>
      <c r="K188" s="20">
        <v>500</v>
      </c>
      <c r="L188" s="24">
        <f t="shared" ref="L188" si="121">G188*K188</f>
        <v>0</v>
      </c>
      <c r="M188" s="24">
        <f>H188*K188</f>
        <v>0</v>
      </c>
      <c r="N188" s="24">
        <f>I188*K188</f>
        <v>0</v>
      </c>
      <c r="O188" s="24">
        <f>L188-M188</f>
        <v>0</v>
      </c>
      <c r="P188" s="20" t="s">
        <v>322</v>
      </c>
      <c r="Q188" s="21"/>
    </row>
    <row r="189" spans="1:19" x14ac:dyDescent="0.25">
      <c r="A189" s="43" t="s">
        <v>210</v>
      </c>
      <c r="B189" s="40" t="s">
        <v>197</v>
      </c>
      <c r="C189" s="36"/>
      <c r="D189" s="37"/>
      <c r="E189" s="37"/>
      <c r="F189" s="37"/>
      <c r="G189" s="38"/>
      <c r="H189" s="38"/>
      <c r="I189" s="38"/>
      <c r="J189" s="38"/>
      <c r="K189" s="36"/>
      <c r="L189" s="39">
        <f>SUM(L188:L188)</f>
        <v>0</v>
      </c>
      <c r="M189" s="39">
        <f t="shared" ref="M189:O189" si="122">SUM(M188:M188)</f>
        <v>0</v>
      </c>
      <c r="N189" s="39">
        <f t="shared" si="122"/>
        <v>0</v>
      </c>
      <c r="O189" s="39">
        <f t="shared" si="122"/>
        <v>0</v>
      </c>
      <c r="P189" s="36"/>
      <c r="Q189" s="21"/>
    </row>
    <row r="190" spans="1:19" x14ac:dyDescent="0.25">
      <c r="A190" s="48"/>
      <c r="B190" s="846" t="s">
        <v>213</v>
      </c>
      <c r="C190" s="846"/>
      <c r="D190" s="846"/>
      <c r="E190" s="846"/>
      <c r="F190" s="846"/>
      <c r="G190" s="846"/>
      <c r="H190" s="846"/>
      <c r="I190" s="846"/>
      <c r="J190" s="846"/>
      <c r="K190" s="846"/>
      <c r="L190" s="846"/>
      <c r="M190" s="846"/>
      <c r="N190" s="846"/>
      <c r="O190" s="846"/>
      <c r="P190" s="847"/>
      <c r="Q190" s="49"/>
    </row>
    <row r="191" spans="1:19" hidden="1" x14ac:dyDescent="0.25">
      <c r="A191" s="43"/>
      <c r="B191" s="42" t="s">
        <v>214</v>
      </c>
      <c r="C191" s="20">
        <v>1</v>
      </c>
      <c r="D191" s="22">
        <v>1712</v>
      </c>
      <c r="E191" s="22">
        <v>0</v>
      </c>
      <c r="F191" s="22"/>
      <c r="G191" s="23">
        <f t="shared" ref="G191:G192" si="123">(E191+F191)/D191/C191</f>
        <v>0</v>
      </c>
      <c r="H191" s="23">
        <f t="shared" ref="H191:H192" si="124">G191-J191</f>
        <v>0</v>
      </c>
      <c r="I191" s="23"/>
      <c r="J191" s="23">
        <f t="shared" ref="J191:J192" si="125">E191/D191/C191</f>
        <v>0</v>
      </c>
      <c r="K191" s="20">
        <v>2995</v>
      </c>
      <c r="L191" s="24">
        <f t="shared" ref="L191:L192" si="126">G191*K191</f>
        <v>0</v>
      </c>
      <c r="M191" s="24">
        <f>H191*K191</f>
        <v>0</v>
      </c>
      <c r="N191" s="24">
        <f>I191*K191</f>
        <v>0</v>
      </c>
      <c r="O191" s="24">
        <f>L191-M191</f>
        <v>0</v>
      </c>
      <c r="P191" s="20" t="s">
        <v>322</v>
      </c>
      <c r="Q191" s="21"/>
    </row>
    <row r="192" spans="1:19" hidden="1" x14ac:dyDescent="0.25">
      <c r="A192" s="43"/>
      <c r="B192" s="42" t="s">
        <v>215</v>
      </c>
      <c r="C192" s="20">
        <v>1</v>
      </c>
      <c r="D192" s="22">
        <v>1712</v>
      </c>
      <c r="E192" s="22">
        <v>0</v>
      </c>
      <c r="F192" s="22"/>
      <c r="G192" s="23">
        <f t="shared" si="123"/>
        <v>0</v>
      </c>
      <c r="H192" s="23">
        <f t="shared" si="124"/>
        <v>0</v>
      </c>
      <c r="I192" s="23"/>
      <c r="J192" s="23">
        <f t="shared" si="125"/>
        <v>0</v>
      </c>
      <c r="K192" s="20">
        <v>3878.4</v>
      </c>
      <c r="L192" s="24">
        <f t="shared" si="126"/>
        <v>0</v>
      </c>
      <c r="M192" s="24">
        <f>H192*K192</f>
        <v>0</v>
      </c>
      <c r="N192" s="24">
        <f>I192*K192</f>
        <v>0</v>
      </c>
      <c r="O192" s="24">
        <f>L192-M192</f>
        <v>0</v>
      </c>
      <c r="P192" s="20" t="s">
        <v>322</v>
      </c>
      <c r="Q192" s="21"/>
    </row>
    <row r="193" spans="1:17" x14ac:dyDescent="0.25">
      <c r="A193" s="43" t="s">
        <v>229</v>
      </c>
      <c r="B193" s="40" t="s">
        <v>197</v>
      </c>
      <c r="C193" s="36"/>
      <c r="D193" s="37"/>
      <c r="E193" s="37"/>
      <c r="F193" s="37"/>
      <c r="G193" s="38"/>
      <c r="H193" s="38"/>
      <c r="I193" s="38"/>
      <c r="J193" s="38"/>
      <c r="K193" s="36"/>
      <c r="L193" s="39">
        <f>SUM(L191:L192)</f>
        <v>0</v>
      </c>
      <c r="M193" s="39">
        <f t="shared" ref="M193:O193" si="127">SUM(M191:M192)</f>
        <v>0</v>
      </c>
      <c r="N193" s="39">
        <f t="shared" si="127"/>
        <v>0</v>
      </c>
      <c r="O193" s="39">
        <f t="shared" si="127"/>
        <v>0</v>
      </c>
      <c r="P193" s="36"/>
      <c r="Q193" s="21"/>
    </row>
    <row r="194" spans="1:17" x14ac:dyDescent="0.25">
      <c r="A194" s="48"/>
      <c r="B194" s="846" t="s">
        <v>212</v>
      </c>
      <c r="C194" s="846"/>
      <c r="D194" s="846"/>
      <c r="E194" s="846"/>
      <c r="F194" s="846"/>
      <c r="G194" s="846"/>
      <c r="H194" s="846"/>
      <c r="I194" s="846"/>
      <c r="J194" s="846"/>
      <c r="K194" s="846"/>
      <c r="L194" s="846"/>
      <c r="M194" s="846"/>
      <c r="N194" s="846"/>
      <c r="O194" s="846"/>
      <c r="P194" s="847"/>
      <c r="Q194" s="49"/>
    </row>
    <row r="195" spans="1:17" x14ac:dyDescent="0.25">
      <c r="A195" s="43"/>
      <c r="B195" s="34" t="s">
        <v>216</v>
      </c>
      <c r="C195" s="20">
        <v>1</v>
      </c>
      <c r="D195" s="22">
        <v>1712</v>
      </c>
      <c r="E195" s="22">
        <v>2</v>
      </c>
      <c r="F195" s="22"/>
      <c r="G195" s="23">
        <f t="shared" ref="G195:G198" si="128">(E195+F195)/D195/C195</f>
        <v>1.17E-3</v>
      </c>
      <c r="H195" s="23">
        <f t="shared" ref="H195:H198" si="129">G195-J195</f>
        <v>0</v>
      </c>
      <c r="I195" s="23"/>
      <c r="J195" s="23">
        <f t="shared" ref="J195:J198" si="130">E195/D195/C195</f>
        <v>1.17E-3</v>
      </c>
      <c r="K195" s="20">
        <f>8400/21</f>
        <v>400</v>
      </c>
      <c r="L195" s="24">
        <f t="shared" ref="L195:L198" si="131">G195*K195</f>
        <v>0.47</v>
      </c>
      <c r="M195" s="24">
        <f t="shared" ref="M195:M197" si="132">H195*K195</f>
        <v>0</v>
      </c>
      <c r="N195" s="24">
        <f t="shared" ref="N195:N197" si="133">I195*K195</f>
        <v>0</v>
      </c>
      <c r="O195" s="24">
        <f t="shared" ref="O195:O197" si="134">L195-M195</f>
        <v>0.47</v>
      </c>
      <c r="P195" s="20" t="s">
        <v>220</v>
      </c>
      <c r="Q195" s="21"/>
    </row>
    <row r="196" spans="1:17" hidden="1" x14ac:dyDescent="0.25">
      <c r="A196" s="43"/>
      <c r="B196" s="42" t="s">
        <v>217</v>
      </c>
      <c r="C196" s="20">
        <v>1</v>
      </c>
      <c r="D196" s="22">
        <v>1712</v>
      </c>
      <c r="E196" s="22"/>
      <c r="F196" s="22"/>
      <c r="G196" s="23">
        <f t="shared" si="128"/>
        <v>0</v>
      </c>
      <c r="H196" s="23">
        <f t="shared" si="129"/>
        <v>0</v>
      </c>
      <c r="I196" s="23"/>
      <c r="J196" s="23">
        <f t="shared" si="130"/>
        <v>0</v>
      </c>
      <c r="K196" s="20">
        <v>1100</v>
      </c>
      <c r="L196" s="24">
        <f t="shared" si="131"/>
        <v>0</v>
      </c>
      <c r="M196" s="24">
        <f t="shared" si="132"/>
        <v>0</v>
      </c>
      <c r="N196" s="24">
        <f t="shared" si="133"/>
        <v>0</v>
      </c>
      <c r="O196" s="24">
        <f t="shared" si="134"/>
        <v>0</v>
      </c>
      <c r="P196" s="20" t="s">
        <v>222</v>
      </c>
      <c r="Q196" s="21"/>
    </row>
    <row r="197" spans="1:17" ht="22.5" hidden="1" x14ac:dyDescent="0.25">
      <c r="A197" s="43"/>
      <c r="B197" s="42" t="s">
        <v>218</v>
      </c>
      <c r="C197" s="20">
        <v>1</v>
      </c>
      <c r="D197" s="22">
        <v>1712</v>
      </c>
      <c r="E197" s="22"/>
      <c r="F197" s="22"/>
      <c r="G197" s="23">
        <f t="shared" si="128"/>
        <v>0</v>
      </c>
      <c r="H197" s="23">
        <f t="shared" si="129"/>
        <v>0</v>
      </c>
      <c r="I197" s="23"/>
      <c r="J197" s="23">
        <f t="shared" si="130"/>
        <v>0</v>
      </c>
      <c r="K197" s="20">
        <v>800</v>
      </c>
      <c r="L197" s="24">
        <f t="shared" si="131"/>
        <v>0</v>
      </c>
      <c r="M197" s="24">
        <f t="shared" si="132"/>
        <v>0</v>
      </c>
      <c r="N197" s="24">
        <f t="shared" si="133"/>
        <v>0</v>
      </c>
      <c r="O197" s="24">
        <f t="shared" si="134"/>
        <v>0</v>
      </c>
      <c r="P197" s="20" t="s">
        <v>221</v>
      </c>
      <c r="Q197" s="21"/>
    </row>
    <row r="198" spans="1:17" hidden="1" x14ac:dyDescent="0.25">
      <c r="A198" s="43"/>
      <c r="B198" s="42" t="s">
        <v>219</v>
      </c>
      <c r="C198" s="20">
        <v>5</v>
      </c>
      <c r="D198" s="22">
        <v>1712</v>
      </c>
      <c r="E198" s="22"/>
      <c r="F198" s="22"/>
      <c r="G198" s="23">
        <f t="shared" si="128"/>
        <v>0</v>
      </c>
      <c r="H198" s="23">
        <f t="shared" si="129"/>
        <v>0</v>
      </c>
      <c r="I198" s="23"/>
      <c r="J198" s="23">
        <f t="shared" si="130"/>
        <v>0</v>
      </c>
      <c r="K198" s="20">
        <v>7000</v>
      </c>
      <c r="L198" s="24">
        <f t="shared" si="131"/>
        <v>0</v>
      </c>
      <c r="M198" s="24">
        <f>H198*K198</f>
        <v>0</v>
      </c>
      <c r="N198" s="24">
        <f>I198*K198</f>
        <v>0</v>
      </c>
      <c r="O198" s="24">
        <f>L198-M198</f>
        <v>0</v>
      </c>
      <c r="P198" s="20" t="s">
        <v>222</v>
      </c>
      <c r="Q198" s="21"/>
    </row>
    <row r="199" spans="1:17" x14ac:dyDescent="0.25">
      <c r="A199" s="43" t="s">
        <v>229</v>
      </c>
      <c r="B199" s="40" t="s">
        <v>197</v>
      </c>
      <c r="C199" s="36"/>
      <c r="D199" s="37"/>
      <c r="E199" s="37"/>
      <c r="F199" s="37"/>
      <c r="G199" s="38"/>
      <c r="H199" s="38"/>
      <c r="I199" s="38"/>
      <c r="J199" s="38"/>
      <c r="K199" s="36"/>
      <c r="L199" s="39">
        <f>SUM(L195:L198)</f>
        <v>0.47</v>
      </c>
      <c r="M199" s="39">
        <f t="shared" ref="M199:O199" si="135">SUM(M195:M198)</f>
        <v>0</v>
      </c>
      <c r="N199" s="39">
        <f t="shared" si="135"/>
        <v>0</v>
      </c>
      <c r="O199" s="39">
        <f t="shared" si="135"/>
        <v>0.47</v>
      </c>
      <c r="P199" s="36"/>
      <c r="Q199" s="21"/>
    </row>
    <row r="200" spans="1:17" hidden="1" x14ac:dyDescent="0.25">
      <c r="A200" s="48"/>
      <c r="B200" s="846" t="s">
        <v>225</v>
      </c>
      <c r="C200" s="846"/>
      <c r="D200" s="846"/>
      <c r="E200" s="846"/>
      <c r="F200" s="846"/>
      <c r="G200" s="846"/>
      <c r="H200" s="846"/>
      <c r="I200" s="846"/>
      <c r="J200" s="846"/>
      <c r="K200" s="846"/>
      <c r="L200" s="846"/>
      <c r="M200" s="846"/>
      <c r="N200" s="846"/>
      <c r="O200" s="846"/>
      <c r="P200" s="847"/>
      <c r="Q200" s="49"/>
    </row>
    <row r="201" spans="1:17" hidden="1" x14ac:dyDescent="0.25">
      <c r="A201" s="43"/>
      <c r="B201" s="34" t="s">
        <v>223</v>
      </c>
      <c r="C201" s="20">
        <v>1</v>
      </c>
      <c r="D201" s="22">
        <v>1712</v>
      </c>
      <c r="E201" s="22">
        <v>4</v>
      </c>
      <c r="F201" s="22"/>
      <c r="G201" s="23">
        <f t="shared" ref="G201:G202" si="136">(E201+F201)/D201/C201</f>
        <v>2.3400000000000001E-3</v>
      </c>
      <c r="H201" s="23">
        <f t="shared" ref="H201:H202" si="137">G201-J201</f>
        <v>0</v>
      </c>
      <c r="I201" s="23"/>
      <c r="J201" s="23">
        <f t="shared" ref="J201:J202" si="138">E201/D201/C201</f>
        <v>2.3400000000000001E-3</v>
      </c>
      <c r="K201" s="22"/>
      <c r="L201" s="24">
        <f t="shared" ref="L201:L202" si="139">G201*K201</f>
        <v>0</v>
      </c>
      <c r="M201" s="24">
        <f>H201*K201</f>
        <v>0</v>
      </c>
      <c r="N201" s="24">
        <f>I201*K201</f>
        <v>0</v>
      </c>
      <c r="O201" s="24">
        <f>L201-M201</f>
        <v>0</v>
      </c>
      <c r="P201" s="20" t="s">
        <v>226</v>
      </c>
      <c r="Q201" s="21"/>
    </row>
    <row r="202" spans="1:17" hidden="1" x14ac:dyDescent="0.25">
      <c r="A202" s="43"/>
      <c r="B202" s="42" t="s">
        <v>224</v>
      </c>
      <c r="C202" s="20">
        <v>1</v>
      </c>
      <c r="D202" s="22">
        <v>1712</v>
      </c>
      <c r="E202" s="22">
        <v>0</v>
      </c>
      <c r="F202" s="22"/>
      <c r="G202" s="23">
        <f t="shared" si="136"/>
        <v>0</v>
      </c>
      <c r="H202" s="23">
        <f t="shared" si="137"/>
        <v>0</v>
      </c>
      <c r="I202" s="23"/>
      <c r="J202" s="23">
        <f t="shared" si="138"/>
        <v>0</v>
      </c>
      <c r="K202" s="22"/>
      <c r="L202" s="24">
        <f t="shared" si="139"/>
        <v>0</v>
      </c>
      <c r="M202" s="24">
        <f t="shared" ref="M202" si="140">H202*K202</f>
        <v>0</v>
      </c>
      <c r="N202" s="24">
        <f t="shared" ref="N202" si="141">I202*K202</f>
        <v>0</v>
      </c>
      <c r="O202" s="24">
        <f t="shared" ref="O202" si="142">L202-M202</f>
        <v>0</v>
      </c>
      <c r="P202" s="20" t="s">
        <v>226</v>
      </c>
      <c r="Q202" s="21"/>
    </row>
    <row r="203" spans="1:17" hidden="1" x14ac:dyDescent="0.25">
      <c r="A203" s="43" t="s">
        <v>210</v>
      </c>
      <c r="B203" s="40" t="s">
        <v>197</v>
      </c>
      <c r="C203" s="36"/>
      <c r="D203" s="37"/>
      <c r="E203" s="37"/>
      <c r="F203" s="37"/>
      <c r="G203" s="38"/>
      <c r="H203" s="38"/>
      <c r="I203" s="38"/>
      <c r="J203" s="38"/>
      <c r="K203" s="36"/>
      <c r="L203" s="39">
        <f>SUM(L201:L202)</f>
        <v>0</v>
      </c>
      <c r="M203" s="39">
        <f>SUM(M201:M202)</f>
        <v>0</v>
      </c>
      <c r="N203" s="39">
        <f>SUM(N201:N202)</f>
        <v>0</v>
      </c>
      <c r="O203" s="39">
        <f>SUM(O201:O202)</f>
        <v>0</v>
      </c>
      <c r="P203" s="36"/>
      <c r="Q203" s="21"/>
    </row>
    <row r="204" spans="1:17" x14ac:dyDescent="0.25">
      <c r="A204" s="48"/>
      <c r="B204" s="846" t="s">
        <v>325</v>
      </c>
      <c r="C204" s="846"/>
      <c r="D204" s="846"/>
      <c r="E204" s="846"/>
      <c r="F204" s="846"/>
      <c r="G204" s="846"/>
      <c r="H204" s="846"/>
      <c r="I204" s="846"/>
      <c r="J204" s="846"/>
      <c r="K204" s="846"/>
      <c r="L204" s="846"/>
      <c r="M204" s="846"/>
      <c r="N204" s="846"/>
      <c r="O204" s="846"/>
      <c r="P204" s="847"/>
      <c r="Q204" s="49"/>
    </row>
    <row r="205" spans="1:17" ht="33.75" x14ac:dyDescent="0.25">
      <c r="A205" s="43"/>
      <c r="B205" s="41" t="s">
        <v>344</v>
      </c>
      <c r="C205" s="20">
        <v>5</v>
      </c>
      <c r="D205" s="22">
        <v>1712</v>
      </c>
      <c r="E205" s="22">
        <f>2*10</f>
        <v>20</v>
      </c>
      <c r="F205" s="22">
        <f>(11+2)*10</f>
        <v>130</v>
      </c>
      <c r="G205" s="23">
        <f t="shared" ref="G205:G207" si="143">(E205+F205)/D205/C205</f>
        <v>1.7520000000000001E-2</v>
      </c>
      <c r="H205" s="23">
        <f t="shared" ref="H205:H207" si="144">G205-J205</f>
        <v>1.7520000000000001E-2</v>
      </c>
      <c r="I205" s="23"/>
      <c r="J205" s="23"/>
      <c r="K205" s="22">
        <v>700</v>
      </c>
      <c r="L205" s="24">
        <f t="shared" ref="L205:L207" si="145">G205*K205</f>
        <v>12.26</v>
      </c>
      <c r="M205" s="24">
        <f>H205*K205</f>
        <v>12.26</v>
      </c>
      <c r="N205" s="24">
        <f>I205*K205</f>
        <v>0</v>
      </c>
      <c r="O205" s="24">
        <f>L205-M205</f>
        <v>0</v>
      </c>
      <c r="P205" s="21" t="s">
        <v>347</v>
      </c>
      <c r="Q205" s="21"/>
    </row>
    <row r="206" spans="1:17" ht="33.75" x14ac:dyDescent="0.25">
      <c r="A206" s="43"/>
      <c r="B206" s="41" t="s">
        <v>345</v>
      </c>
      <c r="C206" s="20">
        <v>5</v>
      </c>
      <c r="D206" s="22">
        <v>1712</v>
      </c>
      <c r="E206" s="22">
        <f>2*2</f>
        <v>4</v>
      </c>
      <c r="F206" s="22">
        <f>(11+2)*2</f>
        <v>26</v>
      </c>
      <c r="G206" s="23">
        <f t="shared" si="143"/>
        <v>3.5000000000000001E-3</v>
      </c>
      <c r="H206" s="23">
        <f t="shared" si="144"/>
        <v>3.5000000000000001E-3</v>
      </c>
      <c r="I206" s="23"/>
      <c r="J206" s="23"/>
      <c r="K206" s="22">
        <v>120</v>
      </c>
      <c r="L206" s="24">
        <f t="shared" si="145"/>
        <v>0.42</v>
      </c>
      <c r="M206" s="24">
        <f>H206*K206</f>
        <v>0.42</v>
      </c>
      <c r="N206" s="24">
        <f>I206*K206</f>
        <v>0</v>
      </c>
      <c r="O206" s="24">
        <f>L206-M206</f>
        <v>0</v>
      </c>
      <c r="P206" s="21" t="s">
        <v>348</v>
      </c>
      <c r="Q206" s="21"/>
    </row>
    <row r="207" spans="1:17" ht="33.75" x14ac:dyDescent="0.25">
      <c r="A207" s="43"/>
      <c r="B207" s="41" t="s">
        <v>346</v>
      </c>
      <c r="C207" s="20">
        <v>5</v>
      </c>
      <c r="D207" s="22">
        <v>1712</v>
      </c>
      <c r="E207" s="22">
        <f>2*10</f>
        <v>20</v>
      </c>
      <c r="F207" s="22">
        <f>(11+2)*10</f>
        <v>130</v>
      </c>
      <c r="G207" s="23">
        <f t="shared" si="143"/>
        <v>1.7520000000000001E-2</v>
      </c>
      <c r="H207" s="23">
        <f t="shared" si="144"/>
        <v>1.7520000000000001E-2</v>
      </c>
      <c r="I207" s="23"/>
      <c r="J207" s="23"/>
      <c r="K207" s="22">
        <v>550</v>
      </c>
      <c r="L207" s="24">
        <f t="shared" si="145"/>
        <v>9.64</v>
      </c>
      <c r="M207" s="24">
        <f t="shared" ref="M207" si="146">H207*K207</f>
        <v>9.64</v>
      </c>
      <c r="N207" s="24">
        <f t="shared" ref="N207" si="147">I207*K207</f>
        <v>0</v>
      </c>
      <c r="O207" s="24">
        <f t="shared" ref="O207" si="148">L207-M207</f>
        <v>0</v>
      </c>
      <c r="P207" s="21" t="s">
        <v>347</v>
      </c>
      <c r="Q207" s="21"/>
    </row>
    <row r="208" spans="1:17" x14ac:dyDescent="0.25">
      <c r="A208" s="43"/>
      <c r="B208" s="40" t="s">
        <v>197</v>
      </c>
      <c r="C208" s="36"/>
      <c r="D208" s="37"/>
      <c r="E208" s="37"/>
      <c r="F208" s="37"/>
      <c r="G208" s="38"/>
      <c r="H208" s="38"/>
      <c r="I208" s="38"/>
      <c r="J208" s="38"/>
      <c r="K208" s="36"/>
      <c r="L208" s="39">
        <f>SUM(L205:L207)</f>
        <v>22.32</v>
      </c>
      <c r="M208" s="39">
        <f>SUM(M205:M207)</f>
        <v>22.32</v>
      </c>
      <c r="N208" s="39">
        <f>SUM(N205:N207)</f>
        <v>0</v>
      </c>
      <c r="O208" s="39">
        <f>SUM(O205:O207)</f>
        <v>0</v>
      </c>
      <c r="P208" s="36"/>
      <c r="Q208" s="21"/>
    </row>
    <row r="209" spans="1:17" x14ac:dyDescent="0.25">
      <c r="A209" s="43" t="s">
        <v>209</v>
      </c>
      <c r="B209" s="40"/>
      <c r="C209" s="36"/>
      <c r="D209" s="37"/>
      <c r="E209" s="37"/>
      <c r="F209" s="37"/>
      <c r="G209" s="38"/>
      <c r="H209" s="38"/>
      <c r="I209" s="38"/>
      <c r="J209" s="38"/>
      <c r="K209" s="36"/>
      <c r="L209" s="39">
        <f t="shared" ref="L209:L210" si="149">SUM(M209:O209)</f>
        <v>21.9</v>
      </c>
      <c r="M209" s="39">
        <f>M205+M207</f>
        <v>21.9</v>
      </c>
      <c r="N209" s="39">
        <f>N208</f>
        <v>0</v>
      </c>
      <c r="O209" s="39"/>
      <c r="P209" s="36"/>
      <c r="Q209" s="21"/>
    </row>
    <row r="210" spans="1:17" x14ac:dyDescent="0.25">
      <c r="A210" s="43" t="s">
        <v>233</v>
      </c>
      <c r="B210" s="40"/>
      <c r="C210" s="36"/>
      <c r="D210" s="37"/>
      <c r="E210" s="37"/>
      <c r="F210" s="37"/>
      <c r="G210" s="38"/>
      <c r="H210" s="38"/>
      <c r="I210" s="38"/>
      <c r="J210" s="38"/>
      <c r="K210" s="36"/>
      <c r="L210" s="39">
        <f t="shared" si="149"/>
        <v>0</v>
      </c>
      <c r="M210" s="39"/>
      <c r="N210" s="39"/>
      <c r="O210" s="39">
        <f>O208</f>
        <v>0</v>
      </c>
      <c r="P210" s="36"/>
      <c r="Q210" s="21"/>
    </row>
    <row r="211" spans="1:17" x14ac:dyDescent="0.25">
      <c r="A211" s="48"/>
      <c r="B211" s="846" t="s">
        <v>327</v>
      </c>
      <c r="C211" s="846"/>
      <c r="D211" s="846"/>
      <c r="E211" s="846"/>
      <c r="F211" s="846"/>
      <c r="G211" s="846"/>
      <c r="H211" s="846"/>
      <c r="I211" s="846"/>
      <c r="J211" s="846"/>
      <c r="K211" s="846"/>
      <c r="L211" s="846"/>
      <c r="M211" s="846"/>
      <c r="N211" s="846"/>
      <c r="O211" s="846"/>
      <c r="P211" s="847"/>
      <c r="Q211" s="49"/>
    </row>
    <row r="212" spans="1:17" ht="33.75" x14ac:dyDescent="0.25">
      <c r="A212" s="43"/>
      <c r="B212" s="41" t="s">
        <v>329</v>
      </c>
      <c r="C212" s="28">
        <v>5</v>
      </c>
      <c r="D212" s="29">
        <v>1712</v>
      </c>
      <c r="E212" s="29">
        <f>1+1</f>
        <v>2</v>
      </c>
      <c r="F212" s="29">
        <f>(11+2)</f>
        <v>13</v>
      </c>
      <c r="G212" s="30">
        <f t="shared" ref="G212" si="150">(E212+F212)/D212/C212</f>
        <v>1.75E-3</v>
      </c>
      <c r="H212" s="30">
        <f t="shared" ref="H212" si="151">G212-J212</f>
        <v>1.75E-3</v>
      </c>
      <c r="I212" s="30"/>
      <c r="J212" s="30"/>
      <c r="K212" s="29">
        <v>2020</v>
      </c>
      <c r="L212" s="24">
        <f t="shared" ref="L212" si="152">G212*K212</f>
        <v>3.54</v>
      </c>
      <c r="M212" s="24">
        <f>H212*K212</f>
        <v>3.54</v>
      </c>
      <c r="N212" s="24">
        <f>I212*K212</f>
        <v>0</v>
      </c>
      <c r="O212" s="24">
        <f>L212-M212</f>
        <v>0</v>
      </c>
      <c r="P212" s="21" t="s">
        <v>330</v>
      </c>
      <c r="Q212" s="21"/>
    </row>
    <row r="213" spans="1:17" x14ac:dyDescent="0.25">
      <c r="A213" s="43" t="s">
        <v>209</v>
      </c>
      <c r="B213" s="40" t="s">
        <v>197</v>
      </c>
      <c r="C213" s="36"/>
      <c r="D213" s="37"/>
      <c r="E213" s="37"/>
      <c r="F213" s="37"/>
      <c r="G213" s="38"/>
      <c r="H213" s="38"/>
      <c r="I213" s="38"/>
      <c r="J213" s="38"/>
      <c r="K213" s="36"/>
      <c r="L213" s="39">
        <f>SUM(L212:L212)</f>
        <v>3.54</v>
      </c>
      <c r="M213" s="39">
        <f>SUM(M212:M212)</f>
        <v>3.54</v>
      </c>
      <c r="N213" s="39">
        <f>SUM(N212:N212)</f>
        <v>0</v>
      </c>
      <c r="O213" s="39">
        <f>SUM(O212:O212)</f>
        <v>0</v>
      </c>
      <c r="P213" s="36"/>
      <c r="Q213" s="21"/>
    </row>
    <row r="214" spans="1:17" x14ac:dyDescent="0.25">
      <c r="A214" s="48"/>
      <c r="B214" s="846" t="s">
        <v>326</v>
      </c>
      <c r="C214" s="846"/>
      <c r="D214" s="846"/>
      <c r="E214" s="846"/>
      <c r="F214" s="846"/>
      <c r="G214" s="846"/>
      <c r="H214" s="846"/>
      <c r="I214" s="846"/>
      <c r="J214" s="846"/>
      <c r="K214" s="846"/>
      <c r="L214" s="846"/>
      <c r="M214" s="846"/>
      <c r="N214" s="846"/>
      <c r="O214" s="846"/>
      <c r="P214" s="847"/>
      <c r="Q214" s="49"/>
    </row>
    <row r="215" spans="1:17" x14ac:dyDescent="0.25">
      <c r="A215" s="43"/>
      <c r="B215" s="41" t="s">
        <v>332</v>
      </c>
      <c r="C215" s="20">
        <v>1</v>
      </c>
      <c r="D215" s="22">
        <v>1712</v>
      </c>
      <c r="E215" s="22">
        <v>12</v>
      </c>
      <c r="F215" s="22"/>
      <c r="G215" s="23">
        <f t="shared" ref="G215:G220" si="153">(E215+F215)/D215/C215</f>
        <v>7.0099999999999997E-3</v>
      </c>
      <c r="H215" s="23">
        <f t="shared" ref="H215:H220" si="154">G215-J215</f>
        <v>7.0099999999999997E-3</v>
      </c>
      <c r="I215" s="23">
        <f t="shared" ref="I215:I216" si="155">(F215)/D215/C215</f>
        <v>0</v>
      </c>
      <c r="J215" s="23"/>
      <c r="K215" s="22">
        <v>400</v>
      </c>
      <c r="L215" s="24">
        <f t="shared" ref="L215:L220" si="156">G215*K215</f>
        <v>2.8</v>
      </c>
      <c r="M215" s="24">
        <f>H215*K215</f>
        <v>2.8</v>
      </c>
      <c r="N215" s="24">
        <f>I215*K215</f>
        <v>0</v>
      </c>
      <c r="O215" s="24">
        <f>L215-M215</f>
        <v>0</v>
      </c>
      <c r="P215" s="21" t="s">
        <v>333</v>
      </c>
      <c r="Q215" s="21"/>
    </row>
    <row r="216" spans="1:17" x14ac:dyDescent="0.25">
      <c r="A216" s="43"/>
      <c r="B216" s="41" t="s">
        <v>331</v>
      </c>
      <c r="C216" s="20">
        <v>1</v>
      </c>
      <c r="D216" s="22">
        <v>1712</v>
      </c>
      <c r="E216" s="22">
        <v>12</v>
      </c>
      <c r="F216" s="22"/>
      <c r="G216" s="23">
        <f t="shared" si="153"/>
        <v>7.0099999999999997E-3</v>
      </c>
      <c r="H216" s="23">
        <f t="shared" si="154"/>
        <v>7.0099999999999997E-3</v>
      </c>
      <c r="I216" s="23">
        <f t="shared" si="155"/>
        <v>0</v>
      </c>
      <c r="J216" s="23"/>
      <c r="K216" s="22">
        <v>1400</v>
      </c>
      <c r="L216" s="24">
        <f t="shared" si="156"/>
        <v>9.81</v>
      </c>
      <c r="M216" s="24">
        <f>H216*K216</f>
        <v>9.81</v>
      </c>
      <c r="N216" s="24">
        <f>I216*K216</f>
        <v>0</v>
      </c>
      <c r="O216" s="24">
        <f>L216-M216</f>
        <v>0</v>
      </c>
      <c r="P216" s="21" t="s">
        <v>333</v>
      </c>
      <c r="Q216" s="21"/>
    </row>
    <row r="217" spans="1:17" x14ac:dyDescent="0.25">
      <c r="A217" s="43"/>
      <c r="B217" s="41" t="s">
        <v>334</v>
      </c>
      <c r="C217" s="20">
        <v>1</v>
      </c>
      <c r="D217" s="22">
        <v>1712</v>
      </c>
      <c r="E217" s="22"/>
      <c r="F217" s="22">
        <v>12</v>
      </c>
      <c r="G217" s="23">
        <f t="shared" si="153"/>
        <v>7.0099999999999997E-3</v>
      </c>
      <c r="H217" s="23">
        <f t="shared" si="154"/>
        <v>7.0099999999999997E-3</v>
      </c>
      <c r="I217" s="23"/>
      <c r="J217" s="23"/>
      <c r="K217" s="22">
        <v>250</v>
      </c>
      <c r="L217" s="24">
        <f t="shared" si="156"/>
        <v>1.75</v>
      </c>
      <c r="M217" s="24">
        <f t="shared" ref="M217:M220" si="157">H217*K217</f>
        <v>1.75</v>
      </c>
      <c r="N217" s="24">
        <f t="shared" ref="N217:N220" si="158">I217*K217</f>
        <v>0</v>
      </c>
      <c r="O217" s="24">
        <f t="shared" ref="O217:O220" si="159">L217-M217</f>
        <v>0</v>
      </c>
      <c r="P217" s="21" t="s">
        <v>333</v>
      </c>
      <c r="Q217" s="21"/>
    </row>
    <row r="218" spans="1:17" x14ac:dyDescent="0.25">
      <c r="A218" s="43"/>
      <c r="B218" s="41" t="s">
        <v>335</v>
      </c>
      <c r="C218" s="20">
        <v>1</v>
      </c>
      <c r="D218" s="22">
        <v>1712</v>
      </c>
      <c r="E218" s="22"/>
      <c r="F218" s="22">
        <v>12</v>
      </c>
      <c r="G218" s="23">
        <f t="shared" si="153"/>
        <v>7.0099999999999997E-3</v>
      </c>
      <c r="H218" s="23">
        <f t="shared" si="154"/>
        <v>7.0099999999999997E-3</v>
      </c>
      <c r="I218" s="23"/>
      <c r="J218" s="23"/>
      <c r="K218" s="22">
        <v>250</v>
      </c>
      <c r="L218" s="24">
        <f t="shared" si="156"/>
        <v>1.75</v>
      </c>
      <c r="M218" s="24">
        <f t="shared" si="157"/>
        <v>1.75</v>
      </c>
      <c r="N218" s="24">
        <f t="shared" si="158"/>
        <v>0</v>
      </c>
      <c r="O218" s="24">
        <f t="shared" si="159"/>
        <v>0</v>
      </c>
      <c r="P218" s="21" t="s">
        <v>333</v>
      </c>
      <c r="Q218" s="21"/>
    </row>
    <row r="219" spans="1:17" x14ac:dyDescent="0.25">
      <c r="A219" s="43"/>
      <c r="B219" s="41" t="s">
        <v>336</v>
      </c>
      <c r="C219" s="20">
        <v>1</v>
      </c>
      <c r="D219" s="22">
        <v>1712</v>
      </c>
      <c r="E219" s="22"/>
      <c r="F219" s="22">
        <v>12</v>
      </c>
      <c r="G219" s="23">
        <f t="shared" si="153"/>
        <v>7.0099999999999997E-3</v>
      </c>
      <c r="H219" s="23">
        <f t="shared" si="154"/>
        <v>7.0099999999999997E-3</v>
      </c>
      <c r="I219" s="23"/>
      <c r="J219" s="23"/>
      <c r="K219" s="22">
        <v>250</v>
      </c>
      <c r="L219" s="24">
        <f t="shared" si="156"/>
        <v>1.75</v>
      </c>
      <c r="M219" s="24">
        <f t="shared" si="157"/>
        <v>1.75</v>
      </c>
      <c r="N219" s="24">
        <f t="shared" si="158"/>
        <v>0</v>
      </c>
      <c r="O219" s="24">
        <f t="shared" si="159"/>
        <v>0</v>
      </c>
      <c r="P219" s="21" t="s">
        <v>333</v>
      </c>
      <c r="Q219" s="21"/>
    </row>
    <row r="220" spans="1:17" x14ac:dyDescent="0.25">
      <c r="A220" s="43"/>
      <c r="B220" s="41" t="s">
        <v>337</v>
      </c>
      <c r="C220" s="20">
        <v>1</v>
      </c>
      <c r="D220" s="22">
        <v>1712</v>
      </c>
      <c r="E220" s="22"/>
      <c r="F220" s="22">
        <v>12</v>
      </c>
      <c r="G220" s="23">
        <f t="shared" si="153"/>
        <v>7.0099999999999997E-3</v>
      </c>
      <c r="H220" s="23">
        <f t="shared" si="154"/>
        <v>7.0099999999999997E-3</v>
      </c>
      <c r="I220" s="23"/>
      <c r="J220" s="23"/>
      <c r="K220" s="22">
        <v>200</v>
      </c>
      <c r="L220" s="24">
        <f t="shared" si="156"/>
        <v>1.4</v>
      </c>
      <c r="M220" s="24">
        <f t="shared" si="157"/>
        <v>1.4</v>
      </c>
      <c r="N220" s="24">
        <f t="shared" si="158"/>
        <v>0</v>
      </c>
      <c r="O220" s="24">
        <f t="shared" si="159"/>
        <v>0</v>
      </c>
      <c r="P220" s="21" t="s">
        <v>333</v>
      </c>
      <c r="Q220" s="21"/>
    </row>
    <row r="221" spans="1:17" x14ac:dyDescent="0.25">
      <c r="A221" s="43" t="s">
        <v>209</v>
      </c>
      <c r="B221" s="40" t="s">
        <v>197</v>
      </c>
      <c r="C221" s="36"/>
      <c r="D221" s="37"/>
      <c r="E221" s="37"/>
      <c r="F221" s="37"/>
      <c r="G221" s="38"/>
      <c r="H221" s="38"/>
      <c r="I221" s="38"/>
      <c r="J221" s="38"/>
      <c r="K221" s="36"/>
      <c r="L221" s="39">
        <f>SUM(L215:L220)</f>
        <v>19.260000000000002</v>
      </c>
      <c r="M221" s="39">
        <f>SUM(M215:M220)</f>
        <v>19.260000000000002</v>
      </c>
      <c r="N221" s="39">
        <f>SUM(N215:N220)</f>
        <v>0</v>
      </c>
      <c r="O221" s="39">
        <f>SUM(O215:O220)</f>
        <v>0</v>
      </c>
      <c r="P221" s="36"/>
      <c r="Q221" s="21"/>
    </row>
    <row r="222" spans="1:17" x14ac:dyDescent="0.25">
      <c r="A222" s="48"/>
      <c r="B222" s="846" t="s">
        <v>328</v>
      </c>
      <c r="C222" s="846"/>
      <c r="D222" s="846"/>
      <c r="E222" s="846"/>
      <c r="F222" s="846"/>
      <c r="G222" s="846"/>
      <c r="H222" s="846"/>
      <c r="I222" s="846"/>
      <c r="J222" s="846"/>
      <c r="K222" s="846"/>
      <c r="L222" s="846"/>
      <c r="M222" s="846"/>
      <c r="N222" s="846"/>
      <c r="O222" s="846"/>
      <c r="P222" s="847"/>
      <c r="Q222" s="49"/>
    </row>
    <row r="223" spans="1:17" x14ac:dyDescent="0.25">
      <c r="A223" s="43"/>
      <c r="B223" s="41" t="s">
        <v>338</v>
      </c>
      <c r="C223" s="20">
        <v>5</v>
      </c>
      <c r="D223" s="22">
        <v>1712</v>
      </c>
      <c r="E223" s="22"/>
      <c r="F223" s="22">
        <v>1</v>
      </c>
      <c r="G223" s="23">
        <f t="shared" ref="G223:G227" si="160">(E223+F223)/D223/C223</f>
        <v>1.2E-4</v>
      </c>
      <c r="H223" s="23">
        <f t="shared" ref="H223:H227" si="161">G223-J223</f>
        <v>1.2E-4</v>
      </c>
      <c r="I223" s="23"/>
      <c r="J223" s="23"/>
      <c r="K223" s="22">
        <v>10000</v>
      </c>
      <c r="L223" s="24">
        <f t="shared" ref="L223:L227" si="162">G223*K223</f>
        <v>1.2</v>
      </c>
      <c r="M223" s="24">
        <f>H223*K223</f>
        <v>1.2</v>
      </c>
      <c r="N223" s="24">
        <f>I223*K223</f>
        <v>0</v>
      </c>
      <c r="O223" s="24">
        <f>L223-M223</f>
        <v>0</v>
      </c>
      <c r="P223" s="21" t="s">
        <v>339</v>
      </c>
      <c r="Q223" s="21"/>
    </row>
    <row r="224" spans="1:17" x14ac:dyDescent="0.25">
      <c r="A224" s="43"/>
      <c r="B224" s="41" t="s">
        <v>340</v>
      </c>
      <c r="C224" s="20">
        <v>1</v>
      </c>
      <c r="D224" s="22">
        <v>1712</v>
      </c>
      <c r="E224" s="22"/>
      <c r="F224" s="22">
        <v>1</v>
      </c>
      <c r="G224" s="23">
        <f t="shared" si="160"/>
        <v>5.8E-4</v>
      </c>
      <c r="H224" s="23">
        <f t="shared" si="161"/>
        <v>5.8E-4</v>
      </c>
      <c r="I224" s="23"/>
      <c r="J224" s="23"/>
      <c r="K224" s="22">
        <v>3000</v>
      </c>
      <c r="L224" s="24">
        <f t="shared" si="162"/>
        <v>1.74</v>
      </c>
      <c r="M224" s="24">
        <f>H224*K224</f>
        <v>1.74</v>
      </c>
      <c r="N224" s="24">
        <f>I224*K224</f>
        <v>0</v>
      </c>
      <c r="O224" s="24">
        <f>L224-M224</f>
        <v>0</v>
      </c>
      <c r="P224" s="21" t="s">
        <v>339</v>
      </c>
      <c r="Q224" s="21"/>
    </row>
    <row r="225" spans="1:17" x14ac:dyDescent="0.25">
      <c r="A225" s="43"/>
      <c r="B225" s="41" t="s">
        <v>341</v>
      </c>
      <c r="C225" s="20">
        <v>5</v>
      </c>
      <c r="D225" s="22">
        <v>1712</v>
      </c>
      <c r="E225" s="22"/>
      <c r="F225" s="22">
        <v>1</v>
      </c>
      <c r="G225" s="23">
        <f t="shared" si="160"/>
        <v>1.2E-4</v>
      </c>
      <c r="H225" s="23">
        <f t="shared" si="161"/>
        <v>1.2E-4</v>
      </c>
      <c r="I225" s="23"/>
      <c r="J225" s="23"/>
      <c r="K225" s="22">
        <v>6500</v>
      </c>
      <c r="L225" s="24">
        <f t="shared" si="162"/>
        <v>0.78</v>
      </c>
      <c r="M225" s="24">
        <f t="shared" ref="M225:M227" si="163">H225*K225</f>
        <v>0.78</v>
      </c>
      <c r="N225" s="24">
        <f t="shared" ref="N225:N227" si="164">I225*K225</f>
        <v>0</v>
      </c>
      <c r="O225" s="24">
        <f t="shared" ref="O225:O227" si="165">L225-M225</f>
        <v>0</v>
      </c>
      <c r="P225" s="21" t="s">
        <v>339</v>
      </c>
      <c r="Q225" s="21"/>
    </row>
    <row r="226" spans="1:17" x14ac:dyDescent="0.25">
      <c r="A226" s="43"/>
      <c r="B226" s="41" t="s">
        <v>342</v>
      </c>
      <c r="C226" s="20">
        <v>10</v>
      </c>
      <c r="D226" s="22">
        <v>1712</v>
      </c>
      <c r="E226" s="22"/>
      <c r="F226" s="22">
        <v>1</v>
      </c>
      <c r="G226" s="23">
        <f t="shared" si="160"/>
        <v>6.0000000000000002E-5</v>
      </c>
      <c r="H226" s="23">
        <f t="shared" si="161"/>
        <v>6.0000000000000002E-5</v>
      </c>
      <c r="I226" s="23"/>
      <c r="J226" s="23"/>
      <c r="K226" s="22">
        <v>30000</v>
      </c>
      <c r="L226" s="24">
        <f t="shared" si="162"/>
        <v>1.8</v>
      </c>
      <c r="M226" s="24">
        <f t="shared" si="163"/>
        <v>1.8</v>
      </c>
      <c r="N226" s="24">
        <f t="shared" si="164"/>
        <v>0</v>
      </c>
      <c r="O226" s="24">
        <f t="shared" si="165"/>
        <v>0</v>
      </c>
      <c r="P226" s="21" t="s">
        <v>339</v>
      </c>
      <c r="Q226" s="21"/>
    </row>
    <row r="227" spans="1:17" x14ac:dyDescent="0.25">
      <c r="A227" s="43"/>
      <c r="B227" s="41" t="s">
        <v>343</v>
      </c>
      <c r="C227" s="20">
        <v>10</v>
      </c>
      <c r="D227" s="22">
        <v>1712</v>
      </c>
      <c r="E227" s="22"/>
      <c r="F227" s="22">
        <v>1</v>
      </c>
      <c r="G227" s="23">
        <f t="shared" si="160"/>
        <v>6.0000000000000002E-5</v>
      </c>
      <c r="H227" s="23">
        <f t="shared" si="161"/>
        <v>6.0000000000000002E-5</v>
      </c>
      <c r="I227" s="23"/>
      <c r="J227" s="23"/>
      <c r="K227" s="22">
        <v>30000</v>
      </c>
      <c r="L227" s="24">
        <f t="shared" si="162"/>
        <v>1.8</v>
      </c>
      <c r="M227" s="24">
        <f t="shared" si="163"/>
        <v>1.8</v>
      </c>
      <c r="N227" s="24">
        <f t="shared" si="164"/>
        <v>0</v>
      </c>
      <c r="O227" s="24">
        <f t="shared" si="165"/>
        <v>0</v>
      </c>
      <c r="P227" s="21" t="s">
        <v>339</v>
      </c>
      <c r="Q227" s="21"/>
    </row>
    <row r="228" spans="1:17" x14ac:dyDescent="0.25">
      <c r="A228" s="43" t="s">
        <v>208</v>
      </c>
      <c r="B228" s="40" t="s">
        <v>197</v>
      </c>
      <c r="C228" s="36"/>
      <c r="D228" s="37"/>
      <c r="E228" s="37"/>
      <c r="F228" s="37"/>
      <c r="G228" s="38"/>
      <c r="H228" s="38"/>
      <c r="I228" s="38"/>
      <c r="J228" s="38"/>
      <c r="K228" s="36"/>
      <c r="L228" s="39">
        <f>SUM(L223:L227)</f>
        <v>7.32</v>
      </c>
      <c r="M228" s="39">
        <f>SUM(M223:M227)</f>
        <v>7.32</v>
      </c>
      <c r="N228" s="39">
        <f>SUM(N223:N227)</f>
        <v>0</v>
      </c>
      <c r="O228" s="39">
        <f>SUM(O223:O227)</f>
        <v>0</v>
      </c>
      <c r="P228" s="36"/>
      <c r="Q228" s="21"/>
    </row>
    <row r="229" spans="1:17" x14ac:dyDescent="0.25">
      <c r="A229" s="75"/>
      <c r="B229" s="80"/>
      <c r="C229" s="81"/>
      <c r="D229" s="82"/>
      <c r="E229" s="82"/>
      <c r="F229" s="82"/>
      <c r="G229" s="83"/>
      <c r="H229" s="83"/>
      <c r="I229" s="83"/>
      <c r="J229" s="83"/>
      <c r="K229" s="81"/>
      <c r="L229" s="84"/>
      <c r="M229" s="84"/>
      <c r="N229" s="84"/>
      <c r="O229" s="84"/>
      <c r="P229" s="81"/>
      <c r="Q229" s="85"/>
    </row>
    <row r="230" spans="1:17" x14ac:dyDescent="0.25">
      <c r="A230" s="48"/>
      <c r="B230" s="50" t="s">
        <v>196</v>
      </c>
      <c r="C230" s="51"/>
      <c r="D230" s="52"/>
      <c r="E230" s="52"/>
      <c r="F230" s="52"/>
      <c r="G230" s="53"/>
      <c r="H230" s="53"/>
      <c r="I230" s="53"/>
      <c r="J230" s="53"/>
      <c r="K230" s="52"/>
      <c r="L230" s="54">
        <f>L42+L87+L108+L114+L125+L137+L147+L152+L167+L183+L186+L189+L193+L199+L203+L208+L213+L221+L228</f>
        <v>404.49</v>
      </c>
      <c r="M230" s="54">
        <f>M42+M87+M108+M114+M125+M137+M147+M152+M167+M183+M186+M189+M193+M199+M203</f>
        <v>292.95999999999998</v>
      </c>
      <c r="N230" s="54">
        <f>N42+N87+N108+N114+N125+N137+N147+N152+N167+N183+N186+N189+N193+N199+N203</f>
        <v>83.46</v>
      </c>
      <c r="O230" s="54">
        <f>O42+O87+O108+O114+O125+O137+O147+O152+O167+O183+O186+O189+O193+O199+O203</f>
        <v>59.09</v>
      </c>
      <c r="P230" s="51"/>
      <c r="Q230" s="49"/>
    </row>
    <row r="232" spans="1:17" x14ac:dyDescent="0.25">
      <c r="A232" s="1" t="s">
        <v>254</v>
      </c>
    </row>
    <row r="233" spans="1:17" x14ac:dyDescent="0.25">
      <c r="A233" s="43" t="s">
        <v>232</v>
      </c>
      <c r="B233" s="40" t="s">
        <v>197</v>
      </c>
      <c r="C233" s="850" t="s">
        <v>259</v>
      </c>
      <c r="D233" s="851"/>
      <c r="E233" s="851"/>
      <c r="F233" s="851"/>
      <c r="G233" s="851"/>
      <c r="H233" s="851"/>
      <c r="I233" s="851"/>
      <c r="J233" s="851"/>
      <c r="K233" s="852"/>
      <c r="L233" s="86">
        <v>0</v>
      </c>
      <c r="M233" s="86">
        <v>0</v>
      </c>
      <c r="N233" s="86">
        <v>0</v>
      </c>
      <c r="O233" s="86">
        <v>0</v>
      </c>
      <c r="P233" s="36" t="s">
        <v>235</v>
      </c>
      <c r="Q233" s="21"/>
    </row>
    <row r="234" spans="1:17" x14ac:dyDescent="0.25">
      <c r="A234" s="43" t="s">
        <v>208</v>
      </c>
      <c r="B234" s="40" t="s">
        <v>197</v>
      </c>
      <c r="C234" s="850" t="s">
        <v>483</v>
      </c>
      <c r="D234" s="851"/>
      <c r="E234" s="851"/>
      <c r="F234" s="851"/>
      <c r="G234" s="851"/>
      <c r="H234" s="851"/>
      <c r="I234" s="851"/>
      <c r="J234" s="851"/>
      <c r="K234" s="852"/>
      <c r="L234" s="87">
        <f>L43+L88+L228</f>
        <v>77</v>
      </c>
      <c r="M234" s="87">
        <f>M43+M88+M228</f>
        <v>7</v>
      </c>
      <c r="N234" s="87">
        <f>N43+N88+N228</f>
        <v>70</v>
      </c>
      <c r="O234" s="87">
        <f>O43+O88+O228</f>
        <v>0</v>
      </c>
      <c r="P234" s="36"/>
      <c r="Q234" s="21"/>
    </row>
    <row r="235" spans="1:17" x14ac:dyDescent="0.25">
      <c r="A235" s="43" t="s">
        <v>209</v>
      </c>
      <c r="B235" s="40" t="s">
        <v>197</v>
      </c>
      <c r="C235" s="850" t="s">
        <v>484</v>
      </c>
      <c r="D235" s="851"/>
      <c r="E235" s="851"/>
      <c r="F235" s="851"/>
      <c r="G235" s="851"/>
      <c r="H235" s="851"/>
      <c r="I235" s="851"/>
      <c r="J235" s="851"/>
      <c r="K235" s="852"/>
      <c r="L235" s="87">
        <f>L44+L89+L108+L138+L168+L183+L209+L213+L221</f>
        <v>242</v>
      </c>
      <c r="M235" s="87">
        <f>M44+M89+M108+M138+M168+M183+M209+M213+M221</f>
        <v>229</v>
      </c>
      <c r="N235" s="87">
        <f>N44+N89+N108+N138+N168+N183+N209+N213+N221</f>
        <v>13</v>
      </c>
      <c r="O235" s="87">
        <f>O44+O89+O108+O138+O168+O183+O209+O213+O221</f>
        <v>0</v>
      </c>
      <c r="P235" s="36"/>
      <c r="Q235" s="21"/>
    </row>
    <row r="236" spans="1:17" x14ac:dyDescent="0.25">
      <c r="A236" s="43" t="s">
        <v>234</v>
      </c>
      <c r="B236" s="40" t="s">
        <v>197</v>
      </c>
      <c r="C236" s="850" t="s">
        <v>14</v>
      </c>
      <c r="D236" s="851"/>
      <c r="E236" s="851"/>
      <c r="F236" s="851"/>
      <c r="G236" s="851"/>
      <c r="H236" s="851"/>
      <c r="I236" s="851"/>
      <c r="J236" s="851"/>
      <c r="K236" s="852"/>
      <c r="L236" s="86">
        <v>0</v>
      </c>
      <c r="M236" s="86">
        <v>0</v>
      </c>
      <c r="N236" s="86">
        <v>0</v>
      </c>
      <c r="O236" s="86">
        <v>0</v>
      </c>
      <c r="P236" s="36" t="s">
        <v>235</v>
      </c>
      <c r="Q236" s="21"/>
    </row>
    <row r="237" spans="1:17" x14ac:dyDescent="0.25">
      <c r="A237" s="43" t="s">
        <v>228</v>
      </c>
      <c r="B237" s="40" t="s">
        <v>197</v>
      </c>
      <c r="C237" s="850" t="s">
        <v>16</v>
      </c>
      <c r="D237" s="851"/>
      <c r="E237" s="851"/>
      <c r="F237" s="851"/>
      <c r="G237" s="851"/>
      <c r="H237" s="851"/>
      <c r="I237" s="851"/>
      <c r="J237" s="851"/>
      <c r="K237" s="852"/>
      <c r="L237" s="87">
        <f>L152+L186</f>
        <v>1</v>
      </c>
      <c r="M237" s="87">
        <f t="shared" ref="M237:O237" si="166">M152+M186</f>
        <v>0</v>
      </c>
      <c r="N237" s="87">
        <f t="shared" si="166"/>
        <v>0</v>
      </c>
      <c r="O237" s="87">
        <f t="shared" si="166"/>
        <v>1</v>
      </c>
      <c r="P237" s="36"/>
      <c r="Q237" s="21"/>
    </row>
    <row r="238" spans="1:17" x14ac:dyDescent="0.25">
      <c r="A238" s="43" t="s">
        <v>229</v>
      </c>
      <c r="B238" s="40" t="s">
        <v>197</v>
      </c>
      <c r="C238" s="850" t="s">
        <v>18</v>
      </c>
      <c r="D238" s="851"/>
      <c r="E238" s="851"/>
      <c r="F238" s="851"/>
      <c r="G238" s="851"/>
      <c r="H238" s="851"/>
      <c r="I238" s="851"/>
      <c r="J238" s="851"/>
      <c r="K238" s="852"/>
      <c r="L238" s="87">
        <f>L169+L193+L199</f>
        <v>30</v>
      </c>
      <c r="M238" s="87">
        <f t="shared" ref="M238:O238" si="167">M169+M193+M199</f>
        <v>0</v>
      </c>
      <c r="N238" s="87">
        <f t="shared" si="167"/>
        <v>0</v>
      </c>
      <c r="O238" s="87">
        <f t="shared" si="167"/>
        <v>30</v>
      </c>
      <c r="P238" s="36"/>
      <c r="Q238" s="21"/>
    </row>
    <row r="239" spans="1:17" x14ac:dyDescent="0.25">
      <c r="A239" s="43" t="s">
        <v>227</v>
      </c>
      <c r="B239" s="40" t="s">
        <v>197</v>
      </c>
      <c r="C239" s="850" t="s">
        <v>20</v>
      </c>
      <c r="D239" s="851"/>
      <c r="E239" s="851"/>
      <c r="F239" s="851"/>
      <c r="G239" s="851"/>
      <c r="H239" s="851"/>
      <c r="I239" s="851"/>
      <c r="J239" s="851"/>
      <c r="K239" s="852"/>
      <c r="L239" s="87">
        <f>L147</f>
        <v>28</v>
      </c>
      <c r="M239" s="87">
        <f t="shared" ref="M239:O239" si="168">M147</f>
        <v>28</v>
      </c>
      <c r="N239" s="87">
        <f t="shared" si="168"/>
        <v>0</v>
      </c>
      <c r="O239" s="87">
        <f t="shared" si="168"/>
        <v>0</v>
      </c>
      <c r="P239" s="36"/>
      <c r="Q239" s="21"/>
    </row>
    <row r="240" spans="1:17" x14ac:dyDescent="0.25">
      <c r="A240" s="43" t="s">
        <v>233</v>
      </c>
      <c r="B240" s="40" t="s">
        <v>197</v>
      </c>
      <c r="C240" s="850" t="s">
        <v>22</v>
      </c>
      <c r="D240" s="851"/>
      <c r="E240" s="851"/>
      <c r="F240" s="851"/>
      <c r="G240" s="851"/>
      <c r="H240" s="851"/>
      <c r="I240" s="851"/>
      <c r="J240" s="851"/>
      <c r="K240" s="852"/>
      <c r="L240" s="87">
        <f>L210</f>
        <v>0</v>
      </c>
      <c r="M240" s="87">
        <f t="shared" ref="M240:O240" si="169">M210</f>
        <v>0</v>
      </c>
      <c r="N240" s="87">
        <f t="shared" si="169"/>
        <v>0</v>
      </c>
      <c r="O240" s="87">
        <f t="shared" si="169"/>
        <v>0</v>
      </c>
      <c r="P240" s="36"/>
      <c r="Q240" s="21"/>
    </row>
    <row r="241" spans="1:17" x14ac:dyDescent="0.25">
      <c r="A241" s="43" t="s">
        <v>231</v>
      </c>
      <c r="B241" s="40" t="s">
        <v>197</v>
      </c>
      <c r="C241" s="850" t="s">
        <v>26</v>
      </c>
      <c r="D241" s="851"/>
      <c r="E241" s="851"/>
      <c r="F241" s="851"/>
      <c r="G241" s="851"/>
      <c r="H241" s="851"/>
      <c r="I241" s="851"/>
      <c r="J241" s="851"/>
      <c r="K241" s="852"/>
      <c r="L241" s="86">
        <v>0</v>
      </c>
      <c r="M241" s="86">
        <v>0</v>
      </c>
      <c r="N241" s="86">
        <v>0</v>
      </c>
      <c r="O241" s="86">
        <v>0</v>
      </c>
      <c r="P241" s="36" t="s">
        <v>235</v>
      </c>
      <c r="Q241" s="21"/>
    </row>
    <row r="242" spans="1:17" x14ac:dyDescent="0.25">
      <c r="A242" s="43" t="s">
        <v>210</v>
      </c>
      <c r="B242" s="40" t="s">
        <v>197</v>
      </c>
      <c r="C242" s="850" t="s">
        <v>25</v>
      </c>
      <c r="D242" s="851"/>
      <c r="E242" s="851"/>
      <c r="F242" s="851"/>
      <c r="G242" s="851"/>
      <c r="H242" s="851"/>
      <c r="I242" s="851"/>
      <c r="J242" s="851"/>
      <c r="K242" s="852"/>
      <c r="L242" s="87">
        <f>L114+L125+L139+L189+L203</f>
        <v>28</v>
      </c>
      <c r="M242" s="87">
        <f>M114+M125+M139+M189+M203</f>
        <v>0</v>
      </c>
      <c r="N242" s="87">
        <f>N114+N125+N139+N189+N203</f>
        <v>0</v>
      </c>
      <c r="O242" s="87">
        <f>O114+O125+O139+O189+O203</f>
        <v>28</v>
      </c>
      <c r="P242" s="36"/>
      <c r="Q242" s="21"/>
    </row>
    <row r="243" spans="1:17" x14ac:dyDescent="0.25">
      <c r="A243" s="44"/>
      <c r="B243" s="57" t="s">
        <v>196</v>
      </c>
      <c r="C243" s="58"/>
      <c r="D243" s="59"/>
      <c r="E243" s="59"/>
      <c r="F243" s="59"/>
      <c r="G243" s="60"/>
      <c r="H243" s="60"/>
      <c r="I243" s="60"/>
      <c r="J243" s="60"/>
      <c r="K243" s="59"/>
      <c r="L243" s="88">
        <f>SUM(L233:L242)</f>
        <v>406</v>
      </c>
      <c r="M243" s="88">
        <f t="shared" ref="M243:O243" si="170">SUM(M233:M242)</f>
        <v>264</v>
      </c>
      <c r="N243" s="88">
        <f t="shared" si="170"/>
        <v>83</v>
      </c>
      <c r="O243" s="88">
        <f t="shared" si="170"/>
        <v>59</v>
      </c>
      <c r="P243" s="58"/>
      <c r="Q243" s="45"/>
    </row>
    <row r="245" spans="1:17" x14ac:dyDescent="0.25">
      <c r="B245" s="1" t="s">
        <v>460</v>
      </c>
      <c r="I245" s="1" t="s">
        <v>245</v>
      </c>
      <c r="Q245" s="1"/>
    </row>
    <row r="247" spans="1:17" x14ac:dyDescent="0.25">
      <c r="I247" s="234" t="s">
        <v>208</v>
      </c>
      <c r="J247" s="234" t="s">
        <v>209</v>
      </c>
      <c r="K247" s="234" t="s">
        <v>228</v>
      </c>
      <c r="L247" s="234" t="s">
        <v>229</v>
      </c>
      <c r="M247" s="234" t="s">
        <v>227</v>
      </c>
      <c r="N247" s="234" t="s">
        <v>233</v>
      </c>
      <c r="O247" s="234" t="s">
        <v>210</v>
      </c>
    </row>
    <row r="248" spans="1:17" ht="18" x14ac:dyDescent="0.25">
      <c r="B248" s="232" t="s">
        <v>357</v>
      </c>
      <c r="I248" s="233">
        <f>L$234</f>
        <v>77</v>
      </c>
      <c r="J248" s="233">
        <f>L$235</f>
        <v>242</v>
      </c>
      <c r="K248" s="233">
        <f>L$237</f>
        <v>1</v>
      </c>
      <c r="L248" s="233">
        <f>L$238</f>
        <v>30</v>
      </c>
      <c r="M248" s="233">
        <f>L$239</f>
        <v>28</v>
      </c>
      <c r="N248" s="233">
        <f>L$240</f>
        <v>0</v>
      </c>
      <c r="O248" s="233">
        <f>L$242</f>
        <v>28</v>
      </c>
    </row>
    <row r="249" spans="1:17" ht="18" x14ac:dyDescent="0.25">
      <c r="B249" s="232" t="s">
        <v>360</v>
      </c>
      <c r="I249" s="233">
        <f t="shared" ref="I249:I259" si="171">L$234</f>
        <v>77</v>
      </c>
      <c r="J249" s="233">
        <f t="shared" ref="J249:J259" si="172">L$235</f>
        <v>242</v>
      </c>
      <c r="K249" s="233">
        <f t="shared" ref="K249:K259" si="173">L$237</f>
        <v>1</v>
      </c>
      <c r="L249" s="233">
        <f t="shared" ref="L249:L259" si="174">L$238</f>
        <v>30</v>
      </c>
      <c r="M249" s="233">
        <f t="shared" ref="M249:M259" si="175">L$239</f>
        <v>28</v>
      </c>
      <c r="N249" s="233">
        <f t="shared" ref="N249:N259" si="176">L$240</f>
        <v>0</v>
      </c>
      <c r="O249" s="233">
        <f t="shared" ref="O249:O259" si="177">L$242</f>
        <v>28</v>
      </c>
    </row>
    <row r="250" spans="1:17" ht="18" x14ac:dyDescent="0.25">
      <c r="B250" s="232" t="s">
        <v>366</v>
      </c>
      <c r="I250" s="233">
        <f t="shared" si="171"/>
        <v>77</v>
      </c>
      <c r="J250" s="233">
        <f t="shared" si="172"/>
        <v>242</v>
      </c>
      <c r="K250" s="233">
        <f t="shared" si="173"/>
        <v>1</v>
      </c>
      <c r="L250" s="233">
        <f t="shared" si="174"/>
        <v>30</v>
      </c>
      <c r="M250" s="233">
        <f t="shared" si="175"/>
        <v>28</v>
      </c>
      <c r="N250" s="233">
        <f t="shared" si="176"/>
        <v>0</v>
      </c>
      <c r="O250" s="233">
        <f t="shared" si="177"/>
        <v>28</v>
      </c>
    </row>
    <row r="251" spans="1:17" ht="18" x14ac:dyDescent="0.25">
      <c r="B251" s="232" t="s">
        <v>372</v>
      </c>
      <c r="I251" s="233">
        <f t="shared" si="171"/>
        <v>77</v>
      </c>
      <c r="J251" s="233">
        <f t="shared" si="172"/>
        <v>242</v>
      </c>
      <c r="K251" s="233">
        <f t="shared" si="173"/>
        <v>1</v>
      </c>
      <c r="L251" s="233">
        <f t="shared" si="174"/>
        <v>30</v>
      </c>
      <c r="M251" s="233">
        <f t="shared" si="175"/>
        <v>28</v>
      </c>
      <c r="N251" s="233">
        <f t="shared" si="176"/>
        <v>0</v>
      </c>
      <c r="O251" s="233">
        <f t="shared" si="177"/>
        <v>28</v>
      </c>
    </row>
    <row r="252" spans="1:17" ht="36" x14ac:dyDescent="0.25">
      <c r="B252" s="232" t="s">
        <v>358</v>
      </c>
      <c r="I252" s="233">
        <f t="shared" si="171"/>
        <v>77</v>
      </c>
      <c r="J252" s="233">
        <f t="shared" si="172"/>
        <v>242</v>
      </c>
      <c r="K252" s="233">
        <f t="shared" si="173"/>
        <v>1</v>
      </c>
      <c r="L252" s="233">
        <f t="shared" si="174"/>
        <v>30</v>
      </c>
      <c r="M252" s="233">
        <f t="shared" si="175"/>
        <v>28</v>
      </c>
      <c r="N252" s="233">
        <f t="shared" si="176"/>
        <v>0</v>
      </c>
      <c r="O252" s="233">
        <f t="shared" si="177"/>
        <v>28</v>
      </c>
    </row>
    <row r="253" spans="1:17" ht="36" x14ac:dyDescent="0.25">
      <c r="B253" s="232" t="s">
        <v>362</v>
      </c>
      <c r="I253" s="233">
        <f t="shared" si="171"/>
        <v>77</v>
      </c>
      <c r="J253" s="233">
        <f t="shared" si="172"/>
        <v>242</v>
      </c>
      <c r="K253" s="233">
        <f t="shared" si="173"/>
        <v>1</v>
      </c>
      <c r="L253" s="233">
        <f t="shared" si="174"/>
        <v>30</v>
      </c>
      <c r="M253" s="233">
        <f t="shared" si="175"/>
        <v>28</v>
      </c>
      <c r="N253" s="233">
        <f t="shared" si="176"/>
        <v>0</v>
      </c>
      <c r="O253" s="233">
        <f t="shared" si="177"/>
        <v>28</v>
      </c>
    </row>
    <row r="254" spans="1:17" ht="36" x14ac:dyDescent="0.25">
      <c r="B254" s="232" t="s">
        <v>368</v>
      </c>
      <c r="I254" s="233">
        <f t="shared" si="171"/>
        <v>77</v>
      </c>
      <c r="J254" s="233">
        <f t="shared" si="172"/>
        <v>242</v>
      </c>
      <c r="K254" s="233">
        <f t="shared" si="173"/>
        <v>1</v>
      </c>
      <c r="L254" s="233">
        <f t="shared" si="174"/>
        <v>30</v>
      </c>
      <c r="M254" s="233">
        <f t="shared" si="175"/>
        <v>28</v>
      </c>
      <c r="N254" s="233">
        <f t="shared" si="176"/>
        <v>0</v>
      </c>
      <c r="O254" s="233">
        <f t="shared" si="177"/>
        <v>28</v>
      </c>
    </row>
    <row r="255" spans="1:17" ht="36" x14ac:dyDescent="0.25">
      <c r="B255" s="232" t="s">
        <v>374</v>
      </c>
      <c r="I255" s="233">
        <f t="shared" si="171"/>
        <v>77</v>
      </c>
      <c r="J255" s="233">
        <f t="shared" si="172"/>
        <v>242</v>
      </c>
      <c r="K255" s="233">
        <f t="shared" si="173"/>
        <v>1</v>
      </c>
      <c r="L255" s="233">
        <f t="shared" si="174"/>
        <v>30</v>
      </c>
      <c r="M255" s="233">
        <f t="shared" si="175"/>
        <v>28</v>
      </c>
      <c r="N255" s="233">
        <f t="shared" si="176"/>
        <v>0</v>
      </c>
      <c r="O255" s="233">
        <f t="shared" si="177"/>
        <v>28</v>
      </c>
    </row>
    <row r="256" spans="1:17" ht="27" x14ac:dyDescent="0.25">
      <c r="B256" s="232" t="s">
        <v>356</v>
      </c>
      <c r="I256" s="233">
        <f t="shared" si="171"/>
        <v>77</v>
      </c>
      <c r="J256" s="233">
        <f t="shared" si="172"/>
        <v>242</v>
      </c>
      <c r="K256" s="233">
        <f t="shared" si="173"/>
        <v>1</v>
      </c>
      <c r="L256" s="233">
        <f t="shared" si="174"/>
        <v>30</v>
      </c>
      <c r="M256" s="233">
        <f t="shared" si="175"/>
        <v>28</v>
      </c>
      <c r="N256" s="233">
        <f t="shared" si="176"/>
        <v>0</v>
      </c>
      <c r="O256" s="233">
        <f t="shared" si="177"/>
        <v>28</v>
      </c>
    </row>
    <row r="257" spans="2:15" ht="27" x14ac:dyDescent="0.25">
      <c r="B257" s="232" t="s">
        <v>364</v>
      </c>
      <c r="I257" s="233">
        <f t="shared" si="171"/>
        <v>77</v>
      </c>
      <c r="J257" s="233">
        <f t="shared" si="172"/>
        <v>242</v>
      </c>
      <c r="K257" s="233">
        <f t="shared" si="173"/>
        <v>1</v>
      </c>
      <c r="L257" s="233">
        <f t="shared" si="174"/>
        <v>30</v>
      </c>
      <c r="M257" s="233">
        <f t="shared" si="175"/>
        <v>28</v>
      </c>
      <c r="N257" s="233">
        <f t="shared" si="176"/>
        <v>0</v>
      </c>
      <c r="O257" s="233">
        <f t="shared" si="177"/>
        <v>28</v>
      </c>
    </row>
    <row r="258" spans="2:15" ht="27" x14ac:dyDescent="0.25">
      <c r="B258" s="232" t="s">
        <v>370</v>
      </c>
      <c r="I258" s="233">
        <f t="shared" si="171"/>
        <v>77</v>
      </c>
      <c r="J258" s="233">
        <f t="shared" si="172"/>
        <v>242</v>
      </c>
      <c r="K258" s="233">
        <f t="shared" si="173"/>
        <v>1</v>
      </c>
      <c r="L258" s="233">
        <f t="shared" si="174"/>
        <v>30</v>
      </c>
      <c r="M258" s="233">
        <f t="shared" si="175"/>
        <v>28</v>
      </c>
      <c r="N258" s="233">
        <f t="shared" si="176"/>
        <v>0</v>
      </c>
      <c r="O258" s="233">
        <f t="shared" si="177"/>
        <v>28</v>
      </c>
    </row>
    <row r="259" spans="2:15" ht="27" x14ac:dyDescent="0.25">
      <c r="B259" s="232" t="s">
        <v>376</v>
      </c>
      <c r="I259" s="233">
        <f t="shared" si="171"/>
        <v>77</v>
      </c>
      <c r="J259" s="233">
        <f t="shared" si="172"/>
        <v>242</v>
      </c>
      <c r="K259" s="233">
        <f t="shared" si="173"/>
        <v>1</v>
      </c>
      <c r="L259" s="233">
        <f t="shared" si="174"/>
        <v>30</v>
      </c>
      <c r="M259" s="233">
        <f t="shared" si="175"/>
        <v>28</v>
      </c>
      <c r="N259" s="233">
        <f t="shared" si="176"/>
        <v>0</v>
      </c>
      <c r="O259" s="233">
        <f t="shared" si="177"/>
        <v>28</v>
      </c>
    </row>
  </sheetData>
  <mergeCells count="46">
    <mergeCell ref="C238:K238"/>
    <mergeCell ref="C239:K239"/>
    <mergeCell ref="C240:K240"/>
    <mergeCell ref="C241:K241"/>
    <mergeCell ref="C242:K242"/>
    <mergeCell ref="C233:K233"/>
    <mergeCell ref="C234:K234"/>
    <mergeCell ref="C235:K235"/>
    <mergeCell ref="C236:K236"/>
    <mergeCell ref="C237:K237"/>
    <mergeCell ref="B214:P214"/>
    <mergeCell ref="B222:P222"/>
    <mergeCell ref="B187:P187"/>
    <mergeCell ref="B190:P190"/>
    <mergeCell ref="B194:P194"/>
    <mergeCell ref="B200:P200"/>
    <mergeCell ref="B204:P204"/>
    <mergeCell ref="B211:P211"/>
    <mergeCell ref="B184:P184"/>
    <mergeCell ref="B30:P30"/>
    <mergeCell ref="B39:P39"/>
    <mergeCell ref="B45:P45"/>
    <mergeCell ref="B90:P90"/>
    <mergeCell ref="B109:P109"/>
    <mergeCell ref="B115:P115"/>
    <mergeCell ref="B126:P126"/>
    <mergeCell ref="B140:P140"/>
    <mergeCell ref="B148:P148"/>
    <mergeCell ref="B153:P153"/>
    <mergeCell ref="B170:P170"/>
    <mergeCell ref="Q27:Q28"/>
    <mergeCell ref="B2:P2"/>
    <mergeCell ref="B3:P3"/>
    <mergeCell ref="B4:P4"/>
    <mergeCell ref="B5:P5"/>
    <mergeCell ref="G27:G28"/>
    <mergeCell ref="H27:J27"/>
    <mergeCell ref="K27:K28"/>
    <mergeCell ref="L27:L28"/>
    <mergeCell ref="M27:O27"/>
    <mergeCell ref="P27:P28"/>
    <mergeCell ref="A27:A28"/>
    <mergeCell ref="B27:B28"/>
    <mergeCell ref="C27:C28"/>
    <mergeCell ref="D27:D28"/>
    <mergeCell ref="E27:F27"/>
  </mergeCells>
  <pageMargins left="0.70866141732283472" right="0.70866141732283472" top="0.74803149606299213" bottom="0.74803149606299213" header="0.31496062992125984" footer="0.31496062992125984"/>
  <pageSetup paperSize="9" scale="67" fitToHeight="0" orientation="landscape" horizontalDpi="180" verticalDpi="18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395C4-A3BB-49C2-9217-25D8794B3C1A}">
  <sheetPr>
    <tabColor rgb="FF90FAAC"/>
  </sheetPr>
  <dimension ref="A1:BF122"/>
  <sheetViews>
    <sheetView view="pageBreakPreview" topLeftCell="A2" zoomScaleSheetLayoutView="100" workbookViewId="0">
      <pane xSplit="1" ySplit="12" topLeftCell="B116" activePane="bottomRight" state="frozen"/>
      <selection activeCell="CJ160" sqref="CJ160"/>
      <selection pane="topRight" activeCell="CJ160" sqref="CJ160"/>
      <selection pane="bottomLeft" activeCell="CJ160" sqref="CJ160"/>
      <selection pane="bottomRight" activeCell="I116" sqref="I116"/>
    </sheetView>
  </sheetViews>
  <sheetFormatPr defaultColWidth="19.7109375" defaultRowHeight="15" x14ac:dyDescent="0.25"/>
  <cols>
    <col min="1" max="1" width="25.42578125" customWidth="1"/>
    <col min="2" max="2" width="22" customWidth="1"/>
    <col min="3" max="3" width="5.85546875" customWidth="1"/>
    <col min="4" max="4" width="18.7109375" customWidth="1"/>
    <col min="5" max="5" width="19.28515625" customWidth="1"/>
    <col min="6" max="6" width="17.28515625" customWidth="1"/>
    <col min="7" max="7" width="18.42578125" customWidth="1"/>
    <col min="8" max="8" width="14.42578125" customWidth="1"/>
    <col min="9" max="9" width="19.7109375" customWidth="1"/>
    <col min="10" max="10" width="18.28515625" customWidth="1"/>
    <col min="11" max="11" width="12.42578125" customWidth="1"/>
    <col min="12" max="13" width="16.42578125" customWidth="1"/>
  </cols>
  <sheetData>
    <row r="1" spans="1:58" ht="13.5" hidden="1" customHeight="1" thickBot="1" x14ac:dyDescent="0.3">
      <c r="A1" s="864" t="s">
        <v>665</v>
      </c>
      <c r="B1" s="864"/>
      <c r="C1" s="864"/>
      <c r="D1" s="864"/>
      <c r="E1" s="864"/>
      <c r="F1" s="864"/>
      <c r="G1" s="864"/>
      <c r="H1" s="864"/>
      <c r="I1" s="864"/>
      <c r="J1" s="864"/>
      <c r="K1" s="864"/>
      <c r="L1" s="864"/>
      <c r="M1" s="864"/>
      <c r="N1" s="340"/>
      <c r="O1" s="340"/>
      <c r="P1" s="340"/>
      <c r="Q1" s="340"/>
      <c r="R1" s="340"/>
      <c r="S1" s="340"/>
      <c r="T1" s="340"/>
      <c r="U1" s="340"/>
      <c r="V1" s="340"/>
      <c r="W1" s="340"/>
      <c r="X1" s="340"/>
      <c r="Y1" s="340"/>
      <c r="Z1" s="340"/>
      <c r="AA1" s="340"/>
      <c r="AB1" s="340"/>
      <c r="AC1" s="340"/>
      <c r="AD1" s="340"/>
      <c r="AE1" s="340"/>
      <c r="AF1" s="340"/>
      <c r="AG1" s="340"/>
      <c r="AH1" s="340"/>
      <c r="AI1" s="340"/>
      <c r="AJ1" s="340"/>
      <c r="AK1" s="340"/>
      <c r="AL1" s="340"/>
      <c r="AM1" s="340"/>
      <c r="AN1" s="340"/>
      <c r="AO1" s="340"/>
      <c r="AP1" s="340"/>
      <c r="AQ1" s="340"/>
      <c r="AR1" s="340"/>
      <c r="AS1" s="340"/>
      <c r="AT1" s="340"/>
      <c r="AU1" s="340"/>
      <c r="AV1" s="340"/>
      <c r="AW1" s="340"/>
      <c r="AX1" s="340"/>
      <c r="AY1" s="340"/>
      <c r="AZ1" s="340"/>
      <c r="BA1" s="340"/>
      <c r="BB1" s="340"/>
      <c r="BC1" s="340"/>
      <c r="BD1" s="340"/>
      <c r="BE1" s="340"/>
      <c r="BF1" s="340"/>
    </row>
    <row r="2" spans="1:58" ht="13.5" hidden="1" customHeight="1" x14ac:dyDescent="0.25">
      <c r="A2" s="864"/>
      <c r="B2" s="864"/>
      <c r="C2" s="864"/>
      <c r="D2" s="864"/>
      <c r="E2" s="864"/>
      <c r="F2" s="864"/>
      <c r="G2" s="864"/>
      <c r="H2" s="864"/>
      <c r="I2" s="864"/>
      <c r="J2" s="864"/>
      <c r="K2" s="864"/>
      <c r="L2" s="864"/>
      <c r="M2" s="864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0"/>
      <c r="Z2" s="340"/>
      <c r="AA2" s="340"/>
      <c r="AB2" s="340"/>
      <c r="AC2" s="340"/>
      <c r="AD2" s="340"/>
      <c r="AE2" s="340"/>
      <c r="AF2" s="340"/>
      <c r="AG2" s="340"/>
      <c r="AH2" s="340"/>
      <c r="AI2" s="340"/>
      <c r="AJ2" s="340"/>
      <c r="AK2" s="340"/>
      <c r="AL2" s="340"/>
      <c r="AM2" s="340"/>
      <c r="AN2" s="340"/>
      <c r="AO2" s="340"/>
      <c r="AP2" s="340"/>
      <c r="AQ2" s="340"/>
      <c r="AR2" s="340"/>
      <c r="AS2" s="340"/>
      <c r="AT2" s="340"/>
      <c r="AU2" s="340"/>
      <c r="AV2" s="340"/>
      <c r="AW2" s="340"/>
      <c r="AX2" s="340"/>
      <c r="AY2" s="340"/>
      <c r="AZ2" s="340"/>
      <c r="BA2" s="340"/>
      <c r="BB2" s="340"/>
      <c r="BC2" s="340"/>
      <c r="BD2" s="340"/>
      <c r="BE2" s="340"/>
      <c r="BF2" s="340"/>
    </row>
    <row r="3" spans="1:58" ht="21.75" customHeight="1" x14ac:dyDescent="0.25">
      <c r="A3" s="864"/>
      <c r="B3" s="864"/>
      <c r="C3" s="864"/>
      <c r="D3" s="864"/>
      <c r="E3" s="864"/>
      <c r="F3" s="864"/>
      <c r="G3" s="864"/>
      <c r="H3" s="864"/>
      <c r="I3" s="864"/>
      <c r="J3" s="864"/>
      <c r="K3" s="864"/>
      <c r="L3" s="864"/>
      <c r="M3" s="864"/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  <c r="Y3" s="340"/>
      <c r="Z3" s="340"/>
      <c r="AA3" s="340"/>
      <c r="AB3" s="340"/>
      <c r="AC3" s="340"/>
      <c r="AD3" s="340"/>
      <c r="AE3" s="340"/>
      <c r="AF3" s="340"/>
      <c r="AG3" s="340"/>
      <c r="AH3" s="340"/>
      <c r="AI3" s="340"/>
      <c r="AJ3" s="340"/>
      <c r="AK3" s="340"/>
      <c r="AL3" s="340"/>
      <c r="AM3" s="340"/>
      <c r="AN3" s="340"/>
      <c r="AO3" s="340"/>
      <c r="AP3" s="340"/>
      <c r="AQ3" s="340"/>
      <c r="AR3" s="340"/>
      <c r="AS3" s="340"/>
      <c r="AT3" s="340"/>
      <c r="AU3" s="340"/>
      <c r="AV3" s="340"/>
      <c r="AW3" s="340"/>
      <c r="AX3" s="340"/>
      <c r="AY3" s="340"/>
      <c r="AZ3" s="340"/>
      <c r="BA3" s="340"/>
      <c r="BB3" s="340"/>
      <c r="BC3" s="340"/>
      <c r="BD3" s="340"/>
      <c r="BE3" s="340"/>
      <c r="BF3" s="340"/>
    </row>
    <row r="4" spans="1:58" ht="18.75" x14ac:dyDescent="0.25">
      <c r="A4" s="865" t="s">
        <v>435</v>
      </c>
      <c r="B4" s="865"/>
      <c r="C4" s="865"/>
      <c r="D4" s="865"/>
      <c r="E4" s="865"/>
      <c r="F4" s="865"/>
      <c r="G4" s="865"/>
      <c r="H4" s="865"/>
      <c r="I4" s="865"/>
      <c r="J4" s="865"/>
      <c r="K4" s="865"/>
      <c r="L4" s="865"/>
      <c r="M4" s="865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  <c r="AB4" s="340"/>
      <c r="AC4" s="340"/>
      <c r="AD4" s="340"/>
      <c r="AE4" s="340"/>
      <c r="AF4" s="340"/>
      <c r="AG4" s="340"/>
      <c r="AH4" s="340"/>
      <c r="AI4" s="340"/>
      <c r="AJ4" s="340"/>
      <c r="AK4" s="340"/>
      <c r="AL4" s="340"/>
      <c r="AM4" s="340"/>
      <c r="AN4" s="340"/>
      <c r="AO4" s="340"/>
      <c r="AP4" s="340"/>
      <c r="AQ4" s="340"/>
      <c r="AR4" s="340"/>
      <c r="AS4" s="340"/>
      <c r="AT4" s="340"/>
      <c r="AU4" s="340"/>
      <c r="AV4" s="340"/>
      <c r="AW4" s="340"/>
      <c r="AX4" s="340"/>
      <c r="AY4" s="340"/>
      <c r="AZ4" s="340"/>
      <c r="BA4" s="340"/>
      <c r="BB4" s="340"/>
      <c r="BC4" s="340"/>
      <c r="BD4" s="340"/>
      <c r="BE4" s="340"/>
      <c r="BF4" s="340"/>
    </row>
    <row r="5" spans="1:58" ht="19.5" thickBot="1" x14ac:dyDescent="0.3">
      <c r="A5" s="864" t="s">
        <v>417</v>
      </c>
      <c r="B5" s="864"/>
      <c r="C5" s="864"/>
      <c r="D5" s="864"/>
      <c r="E5" s="864"/>
      <c r="F5" s="864"/>
      <c r="G5" s="864"/>
      <c r="H5" s="864"/>
      <c r="I5" s="864"/>
      <c r="J5" s="864"/>
      <c r="K5" s="864"/>
      <c r="L5" s="864"/>
      <c r="M5" s="864"/>
      <c r="N5" s="340"/>
      <c r="O5" s="340"/>
      <c r="P5" s="340"/>
      <c r="Q5" s="340"/>
      <c r="R5" s="340"/>
      <c r="S5" s="340"/>
      <c r="T5" s="340"/>
      <c r="U5" s="340"/>
      <c r="V5" s="340"/>
      <c r="W5" s="340"/>
      <c r="X5" s="340"/>
      <c r="Y5" s="340"/>
      <c r="Z5" s="340"/>
      <c r="AA5" s="340"/>
      <c r="AB5" s="340"/>
      <c r="AC5" s="340"/>
      <c r="AD5" s="340"/>
      <c r="AE5" s="340"/>
      <c r="AF5" s="340"/>
      <c r="AG5" s="340"/>
      <c r="AH5" s="340"/>
      <c r="AI5" s="340"/>
      <c r="AJ5" s="340"/>
      <c r="AK5" s="340"/>
      <c r="AL5" s="340"/>
      <c r="AM5" s="340"/>
      <c r="AN5" s="340"/>
      <c r="AO5" s="340"/>
      <c r="AP5" s="340"/>
      <c r="AQ5" s="340"/>
      <c r="AR5" s="340"/>
      <c r="AS5" s="340"/>
      <c r="AT5" s="340"/>
      <c r="AU5" s="340"/>
      <c r="AV5" s="340"/>
      <c r="AW5" s="340"/>
      <c r="AX5" s="340"/>
      <c r="AY5" s="340"/>
      <c r="AZ5" s="340"/>
      <c r="BA5" s="340"/>
      <c r="BB5" s="340"/>
      <c r="BC5" s="340"/>
      <c r="BD5" s="340"/>
      <c r="BE5" s="340"/>
      <c r="BF5" s="340"/>
    </row>
    <row r="6" spans="1:58" ht="13.5" hidden="1" customHeight="1" x14ac:dyDescent="0.25">
      <c r="A6" s="342"/>
      <c r="B6" s="342"/>
      <c r="C6" s="343"/>
      <c r="D6" s="343"/>
      <c r="E6" s="343"/>
      <c r="F6" s="343"/>
      <c r="G6" s="342"/>
      <c r="H6" s="342"/>
      <c r="I6" s="342"/>
      <c r="J6" s="344"/>
      <c r="K6" s="342"/>
      <c r="L6" s="345"/>
      <c r="M6" s="342"/>
      <c r="N6" s="340"/>
      <c r="O6" s="340"/>
      <c r="P6" s="340"/>
      <c r="Q6" s="340"/>
      <c r="R6" s="340"/>
      <c r="S6" s="340"/>
      <c r="T6" s="340"/>
      <c r="U6" s="340"/>
      <c r="V6" s="340"/>
      <c r="W6" s="340"/>
      <c r="X6" s="340"/>
      <c r="Y6" s="340"/>
      <c r="Z6" s="340"/>
      <c r="AA6" s="340"/>
      <c r="AB6" s="340"/>
      <c r="AC6" s="340"/>
      <c r="AD6" s="340"/>
      <c r="AE6" s="340"/>
      <c r="AF6" s="340"/>
      <c r="AG6" s="340"/>
      <c r="AH6" s="340"/>
      <c r="AI6" s="340"/>
      <c r="AJ6" s="340"/>
      <c r="AK6" s="340"/>
      <c r="AL6" s="340"/>
      <c r="AM6" s="340"/>
      <c r="AN6" s="340"/>
      <c r="AO6" s="340"/>
      <c r="AP6" s="340"/>
      <c r="AQ6" s="340"/>
      <c r="AR6" s="340"/>
      <c r="AS6" s="340"/>
      <c r="AT6" s="340"/>
      <c r="AU6" s="340"/>
      <c r="AV6" s="340"/>
      <c r="AW6" s="340"/>
      <c r="AX6" s="340"/>
      <c r="AY6" s="340"/>
      <c r="AZ6" s="340"/>
      <c r="BA6" s="340"/>
      <c r="BB6" s="340"/>
      <c r="BC6" s="340"/>
      <c r="BD6" s="340"/>
      <c r="BE6" s="340"/>
      <c r="BF6" s="340"/>
    </row>
    <row r="7" spans="1:58" ht="19.5" hidden="1" thickBot="1" x14ac:dyDescent="0.3">
      <c r="A7" s="866" t="s">
        <v>436</v>
      </c>
      <c r="B7" s="866"/>
      <c r="C7" s="866"/>
      <c r="D7" s="866"/>
      <c r="E7" s="866"/>
      <c r="F7" s="342"/>
      <c r="G7" s="342"/>
      <c r="H7" s="342"/>
      <c r="I7" s="342"/>
      <c r="J7" s="344"/>
      <c r="K7" s="342"/>
      <c r="L7" s="345"/>
      <c r="M7" s="342"/>
      <c r="N7" s="340"/>
      <c r="O7" s="340"/>
      <c r="P7" s="340"/>
      <c r="Q7" s="340"/>
      <c r="R7" s="340"/>
      <c r="S7" s="340"/>
      <c r="T7" s="340"/>
      <c r="U7" s="340"/>
      <c r="V7" s="340"/>
      <c r="W7" s="340"/>
      <c r="X7" s="340"/>
      <c r="Y7" s="340"/>
      <c r="Z7" s="340"/>
      <c r="AA7" s="340"/>
      <c r="AB7" s="340"/>
      <c r="AC7" s="340"/>
      <c r="AD7" s="340"/>
      <c r="AE7" s="340"/>
      <c r="AF7" s="340"/>
      <c r="AG7" s="340"/>
      <c r="AH7" s="340"/>
      <c r="AI7" s="340"/>
      <c r="AJ7" s="340"/>
      <c r="AK7" s="340"/>
      <c r="AL7" s="340"/>
      <c r="AM7" s="340"/>
      <c r="AN7" s="340"/>
      <c r="AO7" s="340"/>
      <c r="AP7" s="340"/>
      <c r="AQ7" s="340"/>
      <c r="AR7" s="340"/>
      <c r="AS7" s="340"/>
      <c r="AT7" s="340"/>
      <c r="AU7" s="340"/>
      <c r="AV7" s="340"/>
      <c r="AW7" s="340"/>
      <c r="AX7" s="340"/>
      <c r="AY7" s="340"/>
      <c r="AZ7" s="340"/>
      <c r="BA7" s="340"/>
      <c r="BB7" s="340"/>
      <c r="BC7" s="340"/>
      <c r="BD7" s="340"/>
      <c r="BE7" s="340"/>
      <c r="BF7" s="340"/>
    </row>
    <row r="8" spans="1:58" ht="19.5" thickBot="1" x14ac:dyDescent="0.35">
      <c r="A8" s="346" t="s">
        <v>666</v>
      </c>
      <c r="B8" s="867" t="s">
        <v>436</v>
      </c>
      <c r="C8" s="868"/>
      <c r="D8" s="868"/>
      <c r="E8" s="868"/>
      <c r="F8" s="868"/>
      <c r="G8" s="868"/>
      <c r="H8" s="868"/>
      <c r="I8" s="868"/>
      <c r="J8" s="868"/>
      <c r="K8" s="868"/>
      <c r="L8" s="868"/>
      <c r="M8" s="868"/>
      <c r="N8" s="340"/>
      <c r="O8" s="340"/>
      <c r="P8" s="340"/>
      <c r="Q8" s="340"/>
      <c r="R8" s="340"/>
      <c r="S8" s="340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0"/>
      <c r="AH8" s="340"/>
      <c r="AI8" s="340"/>
      <c r="AJ8" s="340"/>
      <c r="AK8" s="340"/>
      <c r="AL8" s="340"/>
      <c r="AM8" s="340"/>
      <c r="AN8" s="340"/>
      <c r="AO8" s="340"/>
      <c r="AP8" s="340"/>
      <c r="AQ8" s="340"/>
      <c r="AR8" s="340"/>
      <c r="AS8" s="340"/>
      <c r="AT8" s="340"/>
      <c r="AU8" s="340"/>
      <c r="AV8" s="340"/>
      <c r="AW8" s="340"/>
      <c r="AX8" s="340"/>
      <c r="AY8" s="340"/>
      <c r="AZ8" s="340"/>
      <c r="BA8" s="340"/>
      <c r="BB8" s="340"/>
      <c r="BC8" s="340"/>
      <c r="BD8" s="340"/>
      <c r="BE8" s="340"/>
      <c r="BF8" s="340"/>
    </row>
    <row r="9" spans="1:58" ht="28.5" customHeight="1" x14ac:dyDescent="0.25">
      <c r="A9" s="869" t="s">
        <v>437</v>
      </c>
      <c r="B9" s="860" t="s">
        <v>667</v>
      </c>
      <c r="C9" s="872" t="s">
        <v>438</v>
      </c>
      <c r="D9" s="860" t="s">
        <v>668</v>
      </c>
      <c r="E9" s="860" t="s">
        <v>669</v>
      </c>
      <c r="F9" s="857" t="s">
        <v>670</v>
      </c>
      <c r="G9" s="857" t="s">
        <v>671</v>
      </c>
      <c r="H9" s="857" t="s">
        <v>596</v>
      </c>
      <c r="I9" s="860" t="s">
        <v>672</v>
      </c>
      <c r="J9" s="862" t="s">
        <v>673</v>
      </c>
      <c r="K9" s="860" t="s">
        <v>674</v>
      </c>
      <c r="L9" s="853" t="s">
        <v>675</v>
      </c>
      <c r="M9" s="855" t="s">
        <v>676</v>
      </c>
      <c r="N9" s="347"/>
      <c r="O9" s="347"/>
      <c r="P9" s="347"/>
      <c r="Q9" s="347"/>
      <c r="R9" s="347"/>
      <c r="S9" s="347"/>
      <c r="T9" s="347"/>
      <c r="U9" s="347"/>
      <c r="V9" s="347"/>
      <c r="W9" s="347"/>
      <c r="X9" s="347"/>
      <c r="Y9" s="347"/>
      <c r="Z9" s="347"/>
      <c r="AA9" s="347"/>
      <c r="AB9" s="347"/>
      <c r="AC9" s="347"/>
      <c r="AD9" s="347"/>
      <c r="AE9" s="347"/>
      <c r="AF9" s="347"/>
      <c r="AG9" s="347"/>
      <c r="AH9" s="347"/>
      <c r="AI9" s="34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  <c r="BC9" s="347"/>
      <c r="BD9" s="347"/>
      <c r="BE9" s="347"/>
      <c r="BF9" s="347"/>
    </row>
    <row r="10" spans="1:58" ht="20.25" customHeight="1" x14ac:dyDescent="0.25">
      <c r="A10" s="870"/>
      <c r="B10" s="861"/>
      <c r="C10" s="873"/>
      <c r="D10" s="861"/>
      <c r="E10" s="861"/>
      <c r="F10" s="858"/>
      <c r="G10" s="858"/>
      <c r="H10" s="858"/>
      <c r="I10" s="861"/>
      <c r="J10" s="863"/>
      <c r="K10" s="861"/>
      <c r="L10" s="854"/>
      <c r="M10" s="856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  <c r="Z10" s="347"/>
      <c r="AA10" s="347"/>
      <c r="AB10" s="347"/>
      <c r="AC10" s="347"/>
      <c r="AD10" s="347"/>
      <c r="AE10" s="347"/>
      <c r="AF10" s="347"/>
      <c r="AG10" s="347"/>
      <c r="AH10" s="347"/>
      <c r="AI10" s="347"/>
      <c r="AJ10" s="347"/>
      <c r="AK10" s="347"/>
      <c r="AL10" s="347"/>
      <c r="AM10" s="347"/>
      <c r="AN10" s="347"/>
      <c r="AO10" s="347"/>
      <c r="AP10" s="347"/>
      <c r="AQ10" s="347"/>
      <c r="AR10" s="347"/>
      <c r="AS10" s="347"/>
      <c r="AT10" s="347"/>
      <c r="AU10" s="347"/>
      <c r="AV10" s="347"/>
      <c r="AW10" s="347"/>
      <c r="AX10" s="347"/>
      <c r="AY10" s="347"/>
      <c r="AZ10" s="347"/>
      <c r="BA10" s="347"/>
      <c r="BB10" s="347"/>
      <c r="BC10" s="347"/>
      <c r="BD10" s="347"/>
      <c r="BE10" s="347"/>
      <c r="BF10" s="347"/>
    </row>
    <row r="11" spans="1:58" ht="43.5" customHeight="1" x14ac:dyDescent="0.25">
      <c r="A11" s="870"/>
      <c r="B11" s="871"/>
      <c r="C11" s="873"/>
      <c r="D11" s="861"/>
      <c r="E11" s="861"/>
      <c r="F11" s="858"/>
      <c r="G11" s="858"/>
      <c r="H11" s="858"/>
      <c r="I11" s="861"/>
      <c r="J11" s="863"/>
      <c r="K11" s="861"/>
      <c r="L11" s="854"/>
      <c r="M11" s="856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  <c r="Z11" s="347"/>
      <c r="AA11" s="347"/>
      <c r="AB11" s="347"/>
      <c r="AC11" s="347"/>
      <c r="AD11" s="347"/>
      <c r="AE11" s="347"/>
      <c r="AF11" s="347"/>
      <c r="AG11" s="347"/>
      <c r="AH11" s="347"/>
      <c r="AI11" s="34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  <c r="BC11" s="347"/>
      <c r="BD11" s="347"/>
      <c r="BE11" s="347"/>
      <c r="BF11" s="347"/>
    </row>
    <row r="12" spans="1:58" ht="25.5" customHeight="1" thickBot="1" x14ac:dyDescent="0.3">
      <c r="A12" s="870"/>
      <c r="B12" s="341" t="s">
        <v>677</v>
      </c>
      <c r="C12" s="874"/>
      <c r="D12" s="875"/>
      <c r="E12" s="875"/>
      <c r="F12" s="859"/>
      <c r="G12" s="859"/>
      <c r="H12" s="859"/>
      <c r="I12" s="861"/>
      <c r="J12" s="863"/>
      <c r="K12" s="861"/>
      <c r="L12" s="854"/>
      <c r="M12" s="856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  <c r="Z12" s="347"/>
      <c r="AA12" s="347"/>
      <c r="AB12" s="347"/>
      <c r="AC12" s="347"/>
      <c r="AD12" s="347"/>
      <c r="AE12" s="347"/>
      <c r="AF12" s="347"/>
      <c r="AG12" s="347"/>
      <c r="AH12" s="347"/>
      <c r="AI12" s="34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  <c r="BC12" s="347"/>
      <c r="BD12" s="347"/>
      <c r="BE12" s="347"/>
      <c r="BF12" s="347"/>
    </row>
    <row r="13" spans="1:58" ht="27" customHeight="1" thickBot="1" x14ac:dyDescent="0.3">
      <c r="A13" s="348">
        <v>1</v>
      </c>
      <c r="B13" s="349">
        <v>2</v>
      </c>
      <c r="C13" s="350">
        <v>3</v>
      </c>
      <c r="D13" s="349">
        <v>4</v>
      </c>
      <c r="E13" s="349">
        <v>5</v>
      </c>
      <c r="F13" s="351" t="s">
        <v>678</v>
      </c>
      <c r="G13" s="349" t="s">
        <v>679</v>
      </c>
      <c r="H13" s="349">
        <v>8</v>
      </c>
      <c r="I13" s="349" t="s">
        <v>680</v>
      </c>
      <c r="J13" s="352" t="s">
        <v>681</v>
      </c>
      <c r="K13" s="349">
        <v>11</v>
      </c>
      <c r="L13" s="349" t="s">
        <v>682</v>
      </c>
      <c r="M13" s="353" t="s">
        <v>683</v>
      </c>
      <c r="N13" s="347"/>
      <c r="O13" s="347"/>
      <c r="P13" s="347"/>
      <c r="Q13" s="347"/>
      <c r="R13" s="347"/>
      <c r="S13" s="347"/>
      <c r="T13" s="347"/>
      <c r="U13" s="347"/>
      <c r="V13" s="347"/>
      <c r="W13" s="347"/>
      <c r="X13" s="347"/>
      <c r="Y13" s="347"/>
      <c r="Z13" s="347"/>
      <c r="AA13" s="347"/>
      <c r="AB13" s="347"/>
      <c r="AC13" s="347"/>
      <c r="AD13" s="347"/>
      <c r="AE13" s="347"/>
      <c r="AF13" s="347"/>
      <c r="AG13" s="347"/>
      <c r="AH13" s="347"/>
      <c r="AI13" s="34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  <c r="BC13" s="347"/>
      <c r="BD13" s="347"/>
      <c r="BE13" s="347"/>
      <c r="BF13" s="347"/>
    </row>
    <row r="14" spans="1:58" s="321" customFormat="1" ht="15.75" hidden="1" x14ac:dyDescent="0.25">
      <c r="A14" s="354" t="s">
        <v>684</v>
      </c>
      <c r="B14" s="355"/>
      <c r="C14" s="356">
        <v>2.2000000000000002</v>
      </c>
      <c r="D14" s="357"/>
      <c r="E14" s="357"/>
      <c r="F14" s="357">
        <f t="shared" ref="F14:F70" si="0">ROUND((B14*C14)/100,2)</f>
        <v>0</v>
      </c>
      <c r="G14" s="358">
        <f t="shared" ref="G14:G70" si="1">ROUNDUP(F14/1000,1)</f>
        <v>0</v>
      </c>
      <c r="H14" s="359">
        <v>1</v>
      </c>
      <c r="I14" s="358">
        <f t="shared" ref="I14:I70" si="2">ROUNDUP(G14*H14,1)</f>
        <v>0</v>
      </c>
      <c r="J14" s="360">
        <f t="shared" ref="J14:J70" si="3">G14-I14</f>
        <v>0</v>
      </c>
      <c r="K14" s="361">
        <v>1</v>
      </c>
      <c r="L14" s="358">
        <f t="shared" ref="L14:L70" si="4">ROUNDUP(I14*K14,1)</f>
        <v>0</v>
      </c>
      <c r="M14" s="362">
        <f t="shared" ref="M14:M70" si="5">L14-I14</f>
        <v>0</v>
      </c>
    </row>
    <row r="15" spans="1:58" s="321" customFormat="1" ht="15.75" hidden="1" x14ac:dyDescent="0.25">
      <c r="A15" s="363" t="s">
        <v>685</v>
      </c>
      <c r="B15" s="364">
        <v>114877110.47</v>
      </c>
      <c r="C15" s="365">
        <v>2.2000000000000002</v>
      </c>
      <c r="D15" s="366">
        <v>2610641</v>
      </c>
      <c r="E15" s="366">
        <v>2511335</v>
      </c>
      <c r="F15" s="357">
        <f t="shared" si="0"/>
        <v>2527296.4300000002</v>
      </c>
      <c r="G15" s="358">
        <f t="shared" si="1"/>
        <v>2527.3000000000002</v>
      </c>
      <c r="H15" s="359">
        <v>1</v>
      </c>
      <c r="I15" s="358">
        <f t="shared" si="2"/>
        <v>2527.3000000000002</v>
      </c>
      <c r="J15" s="360">
        <f t="shared" si="3"/>
        <v>0</v>
      </c>
      <c r="K15" s="361">
        <v>1</v>
      </c>
      <c r="L15" s="358">
        <f t="shared" si="4"/>
        <v>2527.3000000000002</v>
      </c>
      <c r="M15" s="362">
        <f t="shared" si="5"/>
        <v>0</v>
      </c>
    </row>
    <row r="16" spans="1:58" s="321" customFormat="1" ht="15.75" hidden="1" x14ac:dyDescent="0.25">
      <c r="A16" s="363" t="s">
        <v>686</v>
      </c>
      <c r="B16" s="364">
        <v>142302851.83000001</v>
      </c>
      <c r="C16" s="365">
        <v>2.2000000000000002</v>
      </c>
      <c r="D16" s="366">
        <v>3252448</v>
      </c>
      <c r="E16" s="366">
        <v>3122544.04</v>
      </c>
      <c r="F16" s="357">
        <f t="shared" si="0"/>
        <v>3130662.74</v>
      </c>
      <c r="G16" s="358">
        <f t="shared" si="1"/>
        <v>3130.7</v>
      </c>
      <c r="H16" s="359">
        <v>1</v>
      </c>
      <c r="I16" s="358">
        <f t="shared" si="2"/>
        <v>3130.7</v>
      </c>
      <c r="J16" s="360">
        <f t="shared" si="3"/>
        <v>0</v>
      </c>
      <c r="K16" s="361">
        <v>1</v>
      </c>
      <c r="L16" s="358">
        <f t="shared" si="4"/>
        <v>3130.7</v>
      </c>
      <c r="M16" s="362">
        <f t="shared" si="5"/>
        <v>0</v>
      </c>
    </row>
    <row r="17" spans="1:13" s="321" customFormat="1" ht="15.75" hidden="1" x14ac:dyDescent="0.25">
      <c r="A17" s="363" t="s">
        <v>687</v>
      </c>
      <c r="B17" s="367"/>
      <c r="C17" s="365">
        <v>2.2000000000000002</v>
      </c>
      <c r="D17" s="366"/>
      <c r="E17" s="366"/>
      <c r="F17" s="357">
        <f t="shared" si="0"/>
        <v>0</v>
      </c>
      <c r="G17" s="358">
        <f t="shared" si="1"/>
        <v>0</v>
      </c>
      <c r="H17" s="359">
        <v>1</v>
      </c>
      <c r="I17" s="358">
        <f t="shared" si="2"/>
        <v>0</v>
      </c>
      <c r="J17" s="360">
        <f t="shared" si="3"/>
        <v>0</v>
      </c>
      <c r="K17" s="361">
        <v>1</v>
      </c>
      <c r="L17" s="358">
        <f t="shared" si="4"/>
        <v>0</v>
      </c>
      <c r="M17" s="362">
        <f t="shared" si="5"/>
        <v>0</v>
      </c>
    </row>
    <row r="18" spans="1:13" s="321" customFormat="1" ht="15.75" hidden="1" x14ac:dyDescent="0.25">
      <c r="A18" s="363" t="s">
        <v>688</v>
      </c>
      <c r="B18" s="364">
        <v>47698522.899999999</v>
      </c>
      <c r="C18" s="365">
        <v>2.2000000000000002</v>
      </c>
      <c r="D18" s="366">
        <v>1065322</v>
      </c>
      <c r="E18" s="366">
        <v>1045242</v>
      </c>
      <c r="F18" s="357">
        <f t="shared" si="0"/>
        <v>1049367.5</v>
      </c>
      <c r="G18" s="358">
        <f t="shared" si="1"/>
        <v>1049.4000000000001</v>
      </c>
      <c r="H18" s="359">
        <v>1</v>
      </c>
      <c r="I18" s="358">
        <f t="shared" si="2"/>
        <v>1049.4000000000001</v>
      </c>
      <c r="J18" s="360">
        <f t="shared" si="3"/>
        <v>0</v>
      </c>
      <c r="K18" s="361">
        <v>1</v>
      </c>
      <c r="L18" s="358">
        <f t="shared" si="4"/>
        <v>1049.4000000000001</v>
      </c>
      <c r="M18" s="362">
        <f t="shared" si="5"/>
        <v>0</v>
      </c>
    </row>
    <row r="19" spans="1:13" s="321" customFormat="1" ht="15.75" hidden="1" x14ac:dyDescent="0.25">
      <c r="A19" s="363" t="s">
        <v>689</v>
      </c>
      <c r="B19" s="364"/>
      <c r="C19" s="365">
        <v>2.2000000000000002</v>
      </c>
      <c r="D19" s="366"/>
      <c r="E19" s="366"/>
      <c r="F19" s="357">
        <f t="shared" si="0"/>
        <v>0</v>
      </c>
      <c r="G19" s="358">
        <f t="shared" si="1"/>
        <v>0</v>
      </c>
      <c r="H19" s="359">
        <v>1</v>
      </c>
      <c r="I19" s="358">
        <f t="shared" si="2"/>
        <v>0</v>
      </c>
      <c r="J19" s="360">
        <f t="shared" si="3"/>
        <v>0</v>
      </c>
      <c r="K19" s="361">
        <v>1</v>
      </c>
      <c r="L19" s="358">
        <f t="shared" si="4"/>
        <v>0</v>
      </c>
      <c r="M19" s="362">
        <f t="shared" si="5"/>
        <v>0</v>
      </c>
    </row>
    <row r="20" spans="1:13" s="321" customFormat="1" ht="15.75" hidden="1" x14ac:dyDescent="0.25">
      <c r="A20" s="363" t="s">
        <v>690</v>
      </c>
      <c r="B20" s="368"/>
      <c r="C20" s="365">
        <v>2.2000000000000002</v>
      </c>
      <c r="D20" s="366"/>
      <c r="E20" s="366"/>
      <c r="F20" s="357">
        <f t="shared" si="0"/>
        <v>0</v>
      </c>
      <c r="G20" s="358">
        <f t="shared" si="1"/>
        <v>0</v>
      </c>
      <c r="H20" s="359">
        <v>1</v>
      </c>
      <c r="I20" s="358">
        <f t="shared" si="2"/>
        <v>0</v>
      </c>
      <c r="J20" s="360">
        <f t="shared" si="3"/>
        <v>0</v>
      </c>
      <c r="K20" s="361">
        <v>1</v>
      </c>
      <c r="L20" s="358">
        <f t="shared" si="4"/>
        <v>0</v>
      </c>
      <c r="M20" s="362">
        <f t="shared" si="5"/>
        <v>0</v>
      </c>
    </row>
    <row r="21" spans="1:13" s="321" customFormat="1" ht="15.75" hidden="1" x14ac:dyDescent="0.25">
      <c r="A21" s="363" t="s">
        <v>691</v>
      </c>
      <c r="B21" s="364"/>
      <c r="C21" s="365">
        <v>2.2000000000000002</v>
      </c>
      <c r="D21" s="366"/>
      <c r="E21" s="366"/>
      <c r="F21" s="357">
        <f t="shared" si="0"/>
        <v>0</v>
      </c>
      <c r="G21" s="358">
        <f t="shared" si="1"/>
        <v>0</v>
      </c>
      <c r="H21" s="359">
        <v>1</v>
      </c>
      <c r="I21" s="358">
        <f t="shared" si="2"/>
        <v>0</v>
      </c>
      <c r="J21" s="360">
        <f t="shared" si="3"/>
        <v>0</v>
      </c>
      <c r="K21" s="361">
        <v>1</v>
      </c>
      <c r="L21" s="358">
        <f t="shared" si="4"/>
        <v>0</v>
      </c>
      <c r="M21" s="362">
        <f t="shared" si="5"/>
        <v>0</v>
      </c>
    </row>
    <row r="22" spans="1:13" s="321" customFormat="1" ht="15.75" hidden="1" x14ac:dyDescent="0.25">
      <c r="A22" s="363" t="s">
        <v>692</v>
      </c>
      <c r="B22" s="364">
        <v>799704.48</v>
      </c>
      <c r="C22" s="365">
        <v>2.2000000000000002</v>
      </c>
      <c r="D22" s="366">
        <v>16900</v>
      </c>
      <c r="E22" s="366">
        <v>17439</v>
      </c>
      <c r="F22" s="357">
        <f t="shared" si="0"/>
        <v>17593.5</v>
      </c>
      <c r="G22" s="358">
        <f t="shared" si="1"/>
        <v>17.600000000000001</v>
      </c>
      <c r="H22" s="359">
        <v>0.99730957610000004</v>
      </c>
      <c r="I22" s="358">
        <f t="shared" si="2"/>
        <v>17.600000000000001</v>
      </c>
      <c r="J22" s="360">
        <f t="shared" si="3"/>
        <v>0</v>
      </c>
      <c r="K22" s="361">
        <v>1</v>
      </c>
      <c r="L22" s="358">
        <f t="shared" si="4"/>
        <v>17.600000000000001</v>
      </c>
      <c r="M22" s="362">
        <f t="shared" si="5"/>
        <v>0</v>
      </c>
    </row>
    <row r="23" spans="1:13" s="321" customFormat="1" ht="15.75" hidden="1" x14ac:dyDescent="0.25">
      <c r="A23" s="363" t="s">
        <v>693</v>
      </c>
      <c r="B23" s="364">
        <v>261584.58</v>
      </c>
      <c r="C23" s="365">
        <v>2.2000000000000002</v>
      </c>
      <c r="D23" s="366">
        <v>6181</v>
      </c>
      <c r="E23" s="366">
        <v>6160</v>
      </c>
      <c r="F23" s="357">
        <f t="shared" si="0"/>
        <v>5754.86</v>
      </c>
      <c r="G23" s="358">
        <f t="shared" si="1"/>
        <v>5.8</v>
      </c>
      <c r="H23" s="359">
        <v>1</v>
      </c>
      <c r="I23" s="358">
        <f t="shared" si="2"/>
        <v>5.8</v>
      </c>
      <c r="J23" s="360">
        <f t="shared" si="3"/>
        <v>0</v>
      </c>
      <c r="K23" s="361">
        <v>1</v>
      </c>
      <c r="L23" s="358">
        <f t="shared" si="4"/>
        <v>5.8</v>
      </c>
      <c r="M23" s="362">
        <f t="shared" si="5"/>
        <v>0</v>
      </c>
    </row>
    <row r="24" spans="1:13" s="321" customFormat="1" ht="15.75" hidden="1" x14ac:dyDescent="0.25">
      <c r="A24" s="363" t="s">
        <v>694</v>
      </c>
      <c r="B24" s="364">
        <v>278042.77</v>
      </c>
      <c r="C24" s="365">
        <v>2.2000000000000002</v>
      </c>
      <c r="D24" s="366">
        <v>7583</v>
      </c>
      <c r="E24" s="366">
        <v>5976</v>
      </c>
      <c r="F24" s="357">
        <f t="shared" si="0"/>
        <v>6116.94</v>
      </c>
      <c r="G24" s="358">
        <f t="shared" si="1"/>
        <v>6.2</v>
      </c>
      <c r="H24" s="359">
        <v>1</v>
      </c>
      <c r="I24" s="358">
        <f t="shared" si="2"/>
        <v>6.2</v>
      </c>
      <c r="J24" s="360">
        <f t="shared" si="3"/>
        <v>0</v>
      </c>
      <c r="K24" s="361">
        <v>1</v>
      </c>
      <c r="L24" s="358">
        <f t="shared" si="4"/>
        <v>6.2</v>
      </c>
      <c r="M24" s="362">
        <f t="shared" si="5"/>
        <v>0</v>
      </c>
    </row>
    <row r="25" spans="1:13" s="321" customFormat="1" ht="15.75" hidden="1" x14ac:dyDescent="0.25">
      <c r="A25" s="363" t="s">
        <v>695</v>
      </c>
      <c r="B25" s="369">
        <v>22004720.170000002</v>
      </c>
      <c r="C25" s="365">
        <v>2.2000000000000002</v>
      </c>
      <c r="D25" s="366">
        <v>473253</v>
      </c>
      <c r="E25" s="366">
        <v>475688.29</v>
      </c>
      <c r="F25" s="357">
        <f t="shared" si="0"/>
        <v>484103.84</v>
      </c>
      <c r="G25" s="358">
        <f t="shared" si="1"/>
        <v>484.2</v>
      </c>
      <c r="H25" s="359">
        <v>1</v>
      </c>
      <c r="I25" s="358">
        <f t="shared" si="2"/>
        <v>484.2</v>
      </c>
      <c r="J25" s="360">
        <f t="shared" si="3"/>
        <v>0</v>
      </c>
      <c r="K25" s="361">
        <v>1</v>
      </c>
      <c r="L25" s="358">
        <f t="shared" si="4"/>
        <v>484.2</v>
      </c>
      <c r="M25" s="362">
        <f t="shared" si="5"/>
        <v>0</v>
      </c>
    </row>
    <row r="26" spans="1:13" s="321" customFormat="1" ht="15.75" hidden="1" x14ac:dyDescent="0.25">
      <c r="A26" s="363" t="s">
        <v>696</v>
      </c>
      <c r="B26" s="364">
        <v>1590649.54</v>
      </c>
      <c r="C26" s="365">
        <v>2.2000000000000002</v>
      </c>
      <c r="D26" s="366">
        <v>35808</v>
      </c>
      <c r="E26" s="366">
        <v>34724</v>
      </c>
      <c r="F26" s="357">
        <f t="shared" si="0"/>
        <v>34994.29</v>
      </c>
      <c r="G26" s="358">
        <f t="shared" si="1"/>
        <v>35</v>
      </c>
      <c r="H26" s="359">
        <v>1</v>
      </c>
      <c r="I26" s="358">
        <f t="shared" si="2"/>
        <v>35</v>
      </c>
      <c r="J26" s="360">
        <f t="shared" si="3"/>
        <v>0</v>
      </c>
      <c r="K26" s="361">
        <v>1</v>
      </c>
      <c r="L26" s="358">
        <f t="shared" si="4"/>
        <v>35</v>
      </c>
      <c r="M26" s="362">
        <f t="shared" si="5"/>
        <v>0</v>
      </c>
    </row>
    <row r="27" spans="1:13" s="321" customFormat="1" ht="15.75" hidden="1" x14ac:dyDescent="0.25">
      <c r="A27" s="370" t="s">
        <v>697</v>
      </c>
      <c r="B27" s="364">
        <v>66730.320000000007</v>
      </c>
      <c r="C27" s="365">
        <v>2.2000000000000002</v>
      </c>
      <c r="D27" s="366">
        <v>1675</v>
      </c>
      <c r="E27" s="366">
        <v>1390</v>
      </c>
      <c r="F27" s="357">
        <f t="shared" si="0"/>
        <v>1468.07</v>
      </c>
      <c r="G27" s="358">
        <f t="shared" si="1"/>
        <v>1.5</v>
      </c>
      <c r="H27" s="359">
        <v>1</v>
      </c>
      <c r="I27" s="358">
        <f t="shared" si="2"/>
        <v>1.5</v>
      </c>
      <c r="J27" s="360">
        <f t="shared" si="3"/>
        <v>0</v>
      </c>
      <c r="K27" s="361">
        <v>1</v>
      </c>
      <c r="L27" s="358">
        <f t="shared" si="4"/>
        <v>1.5</v>
      </c>
      <c r="M27" s="362">
        <f t="shared" si="5"/>
        <v>0</v>
      </c>
    </row>
    <row r="28" spans="1:13" s="321" customFormat="1" ht="15.75" hidden="1" x14ac:dyDescent="0.25">
      <c r="A28" s="363" t="s">
        <v>698</v>
      </c>
      <c r="B28" s="364">
        <v>5015529.32</v>
      </c>
      <c r="C28" s="365">
        <v>2.2000000000000002</v>
      </c>
      <c r="D28" s="366">
        <v>115931</v>
      </c>
      <c r="E28" s="366">
        <v>107083</v>
      </c>
      <c r="F28" s="357">
        <f t="shared" si="0"/>
        <v>110341.65</v>
      </c>
      <c r="G28" s="358">
        <f t="shared" si="1"/>
        <v>110.4</v>
      </c>
      <c r="H28" s="359">
        <v>1</v>
      </c>
      <c r="I28" s="358">
        <f t="shared" si="2"/>
        <v>110.4</v>
      </c>
      <c r="J28" s="360">
        <f t="shared" si="3"/>
        <v>0</v>
      </c>
      <c r="K28" s="361">
        <v>1</v>
      </c>
      <c r="L28" s="358">
        <f t="shared" si="4"/>
        <v>110.4</v>
      </c>
      <c r="M28" s="362">
        <f t="shared" si="5"/>
        <v>0</v>
      </c>
    </row>
    <row r="29" spans="1:13" s="321" customFormat="1" ht="15.75" hidden="1" x14ac:dyDescent="0.25">
      <c r="A29" s="363" t="s">
        <v>699</v>
      </c>
      <c r="B29" s="364">
        <v>0</v>
      </c>
      <c r="C29" s="365">
        <v>2.2000000000000002</v>
      </c>
      <c r="D29" s="366">
        <v>0</v>
      </c>
      <c r="E29" s="366">
        <v>0</v>
      </c>
      <c r="F29" s="357">
        <f t="shared" si="0"/>
        <v>0</v>
      </c>
      <c r="G29" s="358">
        <f t="shared" si="1"/>
        <v>0</v>
      </c>
      <c r="H29" s="359">
        <v>1</v>
      </c>
      <c r="I29" s="358">
        <f t="shared" si="2"/>
        <v>0</v>
      </c>
      <c r="J29" s="360">
        <f t="shared" si="3"/>
        <v>0</v>
      </c>
      <c r="K29" s="361">
        <v>1</v>
      </c>
      <c r="L29" s="358">
        <f t="shared" si="4"/>
        <v>0</v>
      </c>
      <c r="M29" s="362">
        <f t="shared" si="5"/>
        <v>0</v>
      </c>
    </row>
    <row r="30" spans="1:13" s="321" customFormat="1" ht="15.75" hidden="1" x14ac:dyDescent="0.25">
      <c r="A30" s="371" t="s">
        <v>700</v>
      </c>
      <c r="B30" s="364">
        <v>304186.51</v>
      </c>
      <c r="C30" s="365">
        <v>2.2000000000000002</v>
      </c>
      <c r="D30" s="366">
        <v>7195</v>
      </c>
      <c r="E30" s="366">
        <v>6493</v>
      </c>
      <c r="F30" s="357">
        <f t="shared" si="0"/>
        <v>6692.1</v>
      </c>
      <c r="G30" s="358">
        <f t="shared" si="1"/>
        <v>6.7</v>
      </c>
      <c r="H30" s="359">
        <v>1</v>
      </c>
      <c r="I30" s="358">
        <f t="shared" si="2"/>
        <v>6.7</v>
      </c>
      <c r="J30" s="360">
        <f t="shared" si="3"/>
        <v>0</v>
      </c>
      <c r="K30" s="361">
        <v>1</v>
      </c>
      <c r="L30" s="358">
        <f t="shared" si="4"/>
        <v>6.7</v>
      </c>
      <c r="M30" s="362">
        <f t="shared" si="5"/>
        <v>0</v>
      </c>
    </row>
    <row r="31" spans="1:13" s="321" customFormat="1" ht="15.75" hidden="1" x14ac:dyDescent="0.25">
      <c r="A31" s="363" t="s">
        <v>701</v>
      </c>
      <c r="B31" s="364">
        <v>5357568.0199999996</v>
      </c>
      <c r="C31" s="365">
        <v>2.2000000000000002</v>
      </c>
      <c r="D31" s="366">
        <v>121582</v>
      </c>
      <c r="E31" s="366">
        <v>117132.54</v>
      </c>
      <c r="F31" s="357">
        <f t="shared" si="0"/>
        <v>117866.5</v>
      </c>
      <c r="G31" s="358">
        <f t="shared" si="1"/>
        <v>117.9</v>
      </c>
      <c r="H31" s="359">
        <v>1</v>
      </c>
      <c r="I31" s="358">
        <f t="shared" si="2"/>
        <v>117.9</v>
      </c>
      <c r="J31" s="360">
        <f t="shared" si="3"/>
        <v>0</v>
      </c>
      <c r="K31" s="361">
        <v>1</v>
      </c>
      <c r="L31" s="358">
        <f t="shared" si="4"/>
        <v>117.9</v>
      </c>
      <c r="M31" s="362">
        <f t="shared" si="5"/>
        <v>0</v>
      </c>
    </row>
    <row r="32" spans="1:13" s="321" customFormat="1" ht="15.75" hidden="1" x14ac:dyDescent="0.25">
      <c r="A32" s="363" t="s">
        <v>702</v>
      </c>
      <c r="B32" s="364">
        <v>586378.01</v>
      </c>
      <c r="C32" s="365">
        <v>2.2000000000000002</v>
      </c>
      <c r="D32" s="366">
        <v>16038</v>
      </c>
      <c r="E32" s="366">
        <v>12651</v>
      </c>
      <c r="F32" s="357">
        <f t="shared" si="0"/>
        <v>12900.32</v>
      </c>
      <c r="G32" s="358">
        <f t="shared" si="1"/>
        <v>13</v>
      </c>
      <c r="H32" s="359">
        <v>1</v>
      </c>
      <c r="I32" s="358">
        <f t="shared" si="2"/>
        <v>13</v>
      </c>
      <c r="J32" s="360">
        <f t="shared" si="3"/>
        <v>0</v>
      </c>
      <c r="K32" s="361">
        <v>1</v>
      </c>
      <c r="L32" s="358">
        <f t="shared" si="4"/>
        <v>13</v>
      </c>
      <c r="M32" s="362">
        <f t="shared" si="5"/>
        <v>0</v>
      </c>
    </row>
    <row r="33" spans="1:13" s="321" customFormat="1" ht="15.75" hidden="1" x14ac:dyDescent="0.25">
      <c r="A33" s="363" t="s">
        <v>703</v>
      </c>
      <c r="B33" s="364">
        <v>1335172.44</v>
      </c>
      <c r="C33" s="365">
        <v>2.2000000000000002</v>
      </c>
      <c r="D33" s="366">
        <v>30159</v>
      </c>
      <c r="E33" s="366">
        <v>29729</v>
      </c>
      <c r="F33" s="357">
        <f t="shared" si="0"/>
        <v>29373.79</v>
      </c>
      <c r="G33" s="358">
        <f t="shared" si="1"/>
        <v>29.4</v>
      </c>
      <c r="H33" s="359">
        <v>1</v>
      </c>
      <c r="I33" s="358">
        <f t="shared" si="2"/>
        <v>29.4</v>
      </c>
      <c r="J33" s="360">
        <f t="shared" si="3"/>
        <v>0</v>
      </c>
      <c r="K33" s="361">
        <v>1</v>
      </c>
      <c r="L33" s="358">
        <f t="shared" si="4"/>
        <v>29.4</v>
      </c>
      <c r="M33" s="362">
        <f t="shared" si="5"/>
        <v>0</v>
      </c>
    </row>
    <row r="34" spans="1:13" s="321" customFormat="1" ht="15.75" hidden="1" x14ac:dyDescent="0.25">
      <c r="A34" s="363" t="s">
        <v>704</v>
      </c>
      <c r="B34" s="364">
        <v>1425877.93</v>
      </c>
      <c r="C34" s="365">
        <v>2.2000000000000002</v>
      </c>
      <c r="D34" s="366">
        <v>32169</v>
      </c>
      <c r="E34" s="366">
        <v>31103</v>
      </c>
      <c r="F34" s="357">
        <f t="shared" si="0"/>
        <v>31369.31</v>
      </c>
      <c r="G34" s="358">
        <f t="shared" si="1"/>
        <v>31.4</v>
      </c>
      <c r="H34" s="359">
        <v>1</v>
      </c>
      <c r="I34" s="358">
        <f t="shared" si="2"/>
        <v>31.4</v>
      </c>
      <c r="J34" s="360">
        <f t="shared" si="3"/>
        <v>0</v>
      </c>
      <c r="K34" s="361">
        <v>1</v>
      </c>
      <c r="L34" s="358">
        <f t="shared" si="4"/>
        <v>31.4</v>
      </c>
      <c r="M34" s="362">
        <f t="shared" si="5"/>
        <v>0</v>
      </c>
    </row>
    <row r="35" spans="1:13" s="321" customFormat="1" ht="15.75" hidden="1" x14ac:dyDescent="0.25">
      <c r="A35" s="363" t="s">
        <v>705</v>
      </c>
      <c r="B35" s="364">
        <v>1206108.97</v>
      </c>
      <c r="C35" s="365">
        <v>2.2000000000000002</v>
      </c>
      <c r="D35" s="366">
        <v>30152</v>
      </c>
      <c r="E35" s="366">
        <v>25328</v>
      </c>
      <c r="F35" s="357">
        <f t="shared" si="0"/>
        <v>26534.400000000001</v>
      </c>
      <c r="G35" s="358">
        <f t="shared" si="1"/>
        <v>26.6</v>
      </c>
      <c r="H35" s="359">
        <v>1</v>
      </c>
      <c r="I35" s="358">
        <f t="shared" si="2"/>
        <v>26.6</v>
      </c>
      <c r="J35" s="360">
        <f t="shared" si="3"/>
        <v>0</v>
      </c>
      <c r="K35" s="361">
        <v>1</v>
      </c>
      <c r="L35" s="358">
        <f t="shared" si="4"/>
        <v>26.6</v>
      </c>
      <c r="M35" s="362">
        <f t="shared" si="5"/>
        <v>0</v>
      </c>
    </row>
    <row r="36" spans="1:13" s="321" customFormat="1" ht="15.75" hidden="1" x14ac:dyDescent="0.25">
      <c r="A36" s="363" t="s">
        <v>706</v>
      </c>
      <c r="B36" s="364">
        <v>2500055.44</v>
      </c>
      <c r="C36" s="365">
        <v>2.2000000000000002</v>
      </c>
      <c r="D36" s="366">
        <v>66557</v>
      </c>
      <c r="E36" s="366">
        <v>59100</v>
      </c>
      <c r="F36" s="357">
        <f t="shared" si="0"/>
        <v>55001.22</v>
      </c>
      <c r="G36" s="358">
        <f t="shared" si="1"/>
        <v>55.1</v>
      </c>
      <c r="H36" s="359">
        <v>1</v>
      </c>
      <c r="I36" s="358">
        <f t="shared" si="2"/>
        <v>55.1</v>
      </c>
      <c r="J36" s="360">
        <f t="shared" si="3"/>
        <v>0</v>
      </c>
      <c r="K36" s="361">
        <v>1</v>
      </c>
      <c r="L36" s="358">
        <f t="shared" si="4"/>
        <v>55.1</v>
      </c>
      <c r="M36" s="362">
        <f t="shared" si="5"/>
        <v>0</v>
      </c>
    </row>
    <row r="37" spans="1:13" s="321" customFormat="1" ht="15.75" hidden="1" x14ac:dyDescent="0.25">
      <c r="A37" s="363" t="s">
        <v>707</v>
      </c>
      <c r="B37" s="364"/>
      <c r="C37" s="365">
        <v>2.2000000000000002</v>
      </c>
      <c r="D37" s="366"/>
      <c r="E37" s="366"/>
      <c r="F37" s="357">
        <f t="shared" si="0"/>
        <v>0</v>
      </c>
      <c r="G37" s="358">
        <f t="shared" si="1"/>
        <v>0</v>
      </c>
      <c r="H37" s="359">
        <v>1</v>
      </c>
      <c r="I37" s="358">
        <f t="shared" si="2"/>
        <v>0</v>
      </c>
      <c r="J37" s="360">
        <f t="shared" si="3"/>
        <v>0</v>
      </c>
      <c r="K37" s="361">
        <v>1</v>
      </c>
      <c r="L37" s="358">
        <f t="shared" si="4"/>
        <v>0</v>
      </c>
      <c r="M37" s="362">
        <f t="shared" si="5"/>
        <v>0</v>
      </c>
    </row>
    <row r="38" spans="1:13" s="321" customFormat="1" ht="15.75" hidden="1" x14ac:dyDescent="0.25">
      <c r="A38" s="363" t="s">
        <v>708</v>
      </c>
      <c r="B38" s="364">
        <v>836349.21</v>
      </c>
      <c r="C38" s="365">
        <v>2.2000000000000002</v>
      </c>
      <c r="D38" s="366">
        <v>18798</v>
      </c>
      <c r="E38" s="366">
        <v>18503.23</v>
      </c>
      <c r="F38" s="357">
        <f t="shared" si="0"/>
        <v>18399.68</v>
      </c>
      <c r="G38" s="358">
        <f t="shared" si="1"/>
        <v>18.399999999999999</v>
      </c>
      <c r="H38" s="359">
        <v>1</v>
      </c>
      <c r="I38" s="358">
        <f t="shared" si="2"/>
        <v>18.399999999999999</v>
      </c>
      <c r="J38" s="360">
        <f t="shared" si="3"/>
        <v>0</v>
      </c>
      <c r="K38" s="361">
        <v>1</v>
      </c>
      <c r="L38" s="358">
        <f t="shared" si="4"/>
        <v>18.399999999999999</v>
      </c>
      <c r="M38" s="362">
        <f t="shared" si="5"/>
        <v>0</v>
      </c>
    </row>
    <row r="39" spans="1:13" s="321" customFormat="1" ht="15.75" hidden="1" x14ac:dyDescent="0.25">
      <c r="A39" s="363" t="s">
        <v>709</v>
      </c>
      <c r="B39" s="364">
        <v>3324637.84</v>
      </c>
      <c r="C39" s="365">
        <v>2.2000000000000002</v>
      </c>
      <c r="D39" s="366">
        <v>73405</v>
      </c>
      <c r="E39" s="366">
        <v>72176</v>
      </c>
      <c r="F39" s="357">
        <f t="shared" si="0"/>
        <v>73142.03</v>
      </c>
      <c r="G39" s="358">
        <f t="shared" si="1"/>
        <v>73.2</v>
      </c>
      <c r="H39" s="359">
        <v>0.97869633489999996</v>
      </c>
      <c r="I39" s="358">
        <f t="shared" si="2"/>
        <v>71.7</v>
      </c>
      <c r="J39" s="360">
        <f t="shared" si="3"/>
        <v>1.5</v>
      </c>
      <c r="K39" s="361">
        <v>1</v>
      </c>
      <c r="L39" s="358">
        <f t="shared" si="4"/>
        <v>71.7</v>
      </c>
      <c r="M39" s="362">
        <f t="shared" si="5"/>
        <v>0</v>
      </c>
    </row>
    <row r="40" spans="1:13" s="321" customFormat="1" ht="15.75" hidden="1" x14ac:dyDescent="0.25">
      <c r="A40" s="363" t="s">
        <v>710</v>
      </c>
      <c r="B40" s="364">
        <v>4113924.79</v>
      </c>
      <c r="C40" s="365">
        <v>2.2000000000000002</v>
      </c>
      <c r="D40" s="366">
        <v>91684</v>
      </c>
      <c r="E40" s="366">
        <v>90211</v>
      </c>
      <c r="F40" s="357">
        <f t="shared" si="0"/>
        <v>90506.35</v>
      </c>
      <c r="G40" s="358">
        <f t="shared" si="1"/>
        <v>90.6</v>
      </c>
      <c r="H40" s="359">
        <v>1</v>
      </c>
      <c r="I40" s="358">
        <f t="shared" si="2"/>
        <v>90.6</v>
      </c>
      <c r="J40" s="360">
        <f t="shared" si="3"/>
        <v>0</v>
      </c>
      <c r="K40" s="361">
        <v>1</v>
      </c>
      <c r="L40" s="358">
        <f t="shared" si="4"/>
        <v>90.6</v>
      </c>
      <c r="M40" s="362">
        <f t="shared" si="5"/>
        <v>0</v>
      </c>
    </row>
    <row r="41" spans="1:13" s="321" customFormat="1" ht="15.75" hidden="1" x14ac:dyDescent="0.25">
      <c r="A41" s="363" t="s">
        <v>711</v>
      </c>
      <c r="B41" s="364">
        <v>1268470.04</v>
      </c>
      <c r="C41" s="365">
        <v>2.2000000000000002</v>
      </c>
      <c r="D41" s="366">
        <v>28864</v>
      </c>
      <c r="E41" s="366">
        <v>27588</v>
      </c>
      <c r="F41" s="357">
        <f t="shared" si="0"/>
        <v>27906.34</v>
      </c>
      <c r="G41" s="358">
        <f t="shared" si="1"/>
        <v>28</v>
      </c>
      <c r="H41" s="359">
        <v>1</v>
      </c>
      <c r="I41" s="358">
        <f t="shared" si="2"/>
        <v>28</v>
      </c>
      <c r="J41" s="360">
        <f t="shared" si="3"/>
        <v>0</v>
      </c>
      <c r="K41" s="361">
        <v>1</v>
      </c>
      <c r="L41" s="358">
        <f t="shared" si="4"/>
        <v>28</v>
      </c>
      <c r="M41" s="362">
        <f t="shared" si="5"/>
        <v>0</v>
      </c>
    </row>
    <row r="42" spans="1:13" s="321" customFormat="1" ht="15.75" hidden="1" x14ac:dyDescent="0.25">
      <c r="A42" s="363" t="s">
        <v>712</v>
      </c>
      <c r="B42" s="364">
        <v>4996680.3600000003</v>
      </c>
      <c r="C42" s="365">
        <v>2.2000000000000002</v>
      </c>
      <c r="D42" s="366">
        <v>109243</v>
      </c>
      <c r="E42" s="366">
        <v>127160.23</v>
      </c>
      <c r="F42" s="357">
        <f t="shared" si="0"/>
        <v>109926.97</v>
      </c>
      <c r="G42" s="358">
        <f t="shared" si="1"/>
        <v>110</v>
      </c>
      <c r="H42" s="359">
        <v>1</v>
      </c>
      <c r="I42" s="358">
        <f t="shared" si="2"/>
        <v>110</v>
      </c>
      <c r="J42" s="360">
        <f t="shared" si="3"/>
        <v>0</v>
      </c>
      <c r="K42" s="361">
        <v>1</v>
      </c>
      <c r="L42" s="358">
        <f t="shared" si="4"/>
        <v>110</v>
      </c>
      <c r="M42" s="362">
        <f t="shared" si="5"/>
        <v>0</v>
      </c>
    </row>
    <row r="43" spans="1:13" s="321" customFormat="1" ht="15.75" hidden="1" x14ac:dyDescent="0.25">
      <c r="A43" s="363" t="s">
        <v>713</v>
      </c>
      <c r="B43" s="364">
        <v>14534305.470000001</v>
      </c>
      <c r="C43" s="365">
        <v>2.2000000000000002</v>
      </c>
      <c r="D43" s="366">
        <v>326392.96000000002</v>
      </c>
      <c r="E43" s="366">
        <v>316900.65000000002</v>
      </c>
      <c r="F43" s="357">
        <f t="shared" si="0"/>
        <v>319754.71999999997</v>
      </c>
      <c r="G43" s="358">
        <f t="shared" si="1"/>
        <v>319.8</v>
      </c>
      <c r="H43" s="359">
        <v>1</v>
      </c>
      <c r="I43" s="358">
        <f t="shared" si="2"/>
        <v>319.8</v>
      </c>
      <c r="J43" s="360">
        <f t="shared" si="3"/>
        <v>0</v>
      </c>
      <c r="K43" s="361">
        <v>1</v>
      </c>
      <c r="L43" s="358">
        <f t="shared" si="4"/>
        <v>319.8</v>
      </c>
      <c r="M43" s="362">
        <f t="shared" si="5"/>
        <v>0</v>
      </c>
    </row>
    <row r="44" spans="1:13" s="321" customFormat="1" ht="15.75" hidden="1" x14ac:dyDescent="0.25">
      <c r="A44" s="363" t="s">
        <v>714</v>
      </c>
      <c r="B44" s="364">
        <v>13098522.68</v>
      </c>
      <c r="C44" s="365">
        <v>2.2000000000000002</v>
      </c>
      <c r="D44" s="366">
        <v>296304</v>
      </c>
      <c r="E44" s="366">
        <v>281114</v>
      </c>
      <c r="F44" s="357">
        <f t="shared" si="0"/>
        <v>288167.5</v>
      </c>
      <c r="G44" s="358">
        <f t="shared" si="1"/>
        <v>288.2</v>
      </c>
      <c r="H44" s="359">
        <v>1</v>
      </c>
      <c r="I44" s="358">
        <f t="shared" si="2"/>
        <v>288.2</v>
      </c>
      <c r="J44" s="360">
        <f t="shared" si="3"/>
        <v>0</v>
      </c>
      <c r="K44" s="361">
        <v>1</v>
      </c>
      <c r="L44" s="358">
        <f t="shared" si="4"/>
        <v>288.2</v>
      </c>
      <c r="M44" s="362">
        <f t="shared" si="5"/>
        <v>0</v>
      </c>
    </row>
    <row r="45" spans="1:13" s="321" customFormat="1" ht="15.75" hidden="1" x14ac:dyDescent="0.25">
      <c r="A45" s="372" t="s">
        <v>715</v>
      </c>
      <c r="B45" s="364">
        <v>11046460.75</v>
      </c>
      <c r="C45" s="365">
        <v>2.2000000000000002</v>
      </c>
      <c r="D45" s="366">
        <v>248170</v>
      </c>
      <c r="E45" s="366">
        <v>240895</v>
      </c>
      <c r="F45" s="357">
        <f t="shared" si="0"/>
        <v>243022.14</v>
      </c>
      <c r="G45" s="358">
        <f t="shared" si="1"/>
        <v>243.1</v>
      </c>
      <c r="H45" s="359">
        <v>1</v>
      </c>
      <c r="I45" s="358">
        <f t="shared" si="2"/>
        <v>243.1</v>
      </c>
      <c r="J45" s="360">
        <f t="shared" si="3"/>
        <v>0</v>
      </c>
      <c r="K45" s="361">
        <v>1</v>
      </c>
      <c r="L45" s="358">
        <f t="shared" si="4"/>
        <v>243.1</v>
      </c>
      <c r="M45" s="362">
        <f t="shared" si="5"/>
        <v>0</v>
      </c>
    </row>
    <row r="46" spans="1:13" s="321" customFormat="1" ht="15.75" hidden="1" x14ac:dyDescent="0.25">
      <c r="A46" s="363" t="s">
        <v>716</v>
      </c>
      <c r="B46" s="364">
        <v>2073064.77</v>
      </c>
      <c r="C46" s="365">
        <v>2.2000000000000002</v>
      </c>
      <c r="D46" s="366">
        <v>45652</v>
      </c>
      <c r="E46" s="366">
        <v>45420</v>
      </c>
      <c r="F46" s="357">
        <f t="shared" si="0"/>
        <v>45607.42</v>
      </c>
      <c r="G46" s="358">
        <f t="shared" si="1"/>
        <v>45.7</v>
      </c>
      <c r="H46" s="359">
        <v>1</v>
      </c>
      <c r="I46" s="358">
        <f t="shared" si="2"/>
        <v>45.7</v>
      </c>
      <c r="J46" s="360">
        <f t="shared" si="3"/>
        <v>0</v>
      </c>
      <c r="K46" s="361">
        <v>1</v>
      </c>
      <c r="L46" s="358">
        <f t="shared" si="4"/>
        <v>45.7</v>
      </c>
      <c r="M46" s="362">
        <f t="shared" si="5"/>
        <v>0</v>
      </c>
    </row>
    <row r="47" spans="1:13" s="321" customFormat="1" ht="15.75" hidden="1" x14ac:dyDescent="0.25">
      <c r="A47" s="363" t="s">
        <v>717</v>
      </c>
      <c r="B47" s="364">
        <v>4741961.24</v>
      </c>
      <c r="C47" s="365">
        <v>2.2000000000000002</v>
      </c>
      <c r="D47" s="366">
        <v>114707</v>
      </c>
      <c r="E47" s="366">
        <v>120480.58</v>
      </c>
      <c r="F47" s="357">
        <f t="shared" si="0"/>
        <v>104323.15</v>
      </c>
      <c r="G47" s="358">
        <f t="shared" si="1"/>
        <v>104.4</v>
      </c>
      <c r="H47" s="359">
        <v>1</v>
      </c>
      <c r="I47" s="358">
        <f t="shared" si="2"/>
        <v>104.4</v>
      </c>
      <c r="J47" s="360">
        <f t="shared" si="3"/>
        <v>0</v>
      </c>
      <c r="K47" s="361">
        <v>1</v>
      </c>
      <c r="L47" s="358">
        <f t="shared" si="4"/>
        <v>104.4</v>
      </c>
      <c r="M47" s="362">
        <f t="shared" si="5"/>
        <v>0</v>
      </c>
    </row>
    <row r="48" spans="1:13" s="321" customFormat="1" ht="15.75" hidden="1" x14ac:dyDescent="0.25">
      <c r="A48" s="363" t="s">
        <v>718</v>
      </c>
      <c r="B48" s="364">
        <v>952292.05</v>
      </c>
      <c r="C48" s="365">
        <v>2.2000000000000002</v>
      </c>
      <c r="D48" s="366">
        <v>22087</v>
      </c>
      <c r="E48" s="366">
        <v>20000</v>
      </c>
      <c r="F48" s="357">
        <f t="shared" si="0"/>
        <v>20950.43</v>
      </c>
      <c r="G48" s="358">
        <f t="shared" si="1"/>
        <v>21</v>
      </c>
      <c r="H48" s="359">
        <v>1</v>
      </c>
      <c r="I48" s="358">
        <f t="shared" si="2"/>
        <v>21</v>
      </c>
      <c r="J48" s="360">
        <f t="shared" si="3"/>
        <v>0</v>
      </c>
      <c r="K48" s="361">
        <v>1</v>
      </c>
      <c r="L48" s="358">
        <f t="shared" si="4"/>
        <v>21</v>
      </c>
      <c r="M48" s="362">
        <f t="shared" si="5"/>
        <v>0</v>
      </c>
    </row>
    <row r="49" spans="1:13" s="321" customFormat="1" ht="15.75" hidden="1" x14ac:dyDescent="0.25">
      <c r="A49" s="363" t="s">
        <v>719</v>
      </c>
      <c r="B49" s="364">
        <v>1339797.8799999999</v>
      </c>
      <c r="C49" s="365">
        <v>2.2000000000000002</v>
      </c>
      <c r="D49" s="366">
        <v>30712.799999999999</v>
      </c>
      <c r="E49" s="366">
        <v>30712.799999999999</v>
      </c>
      <c r="F49" s="357">
        <f t="shared" si="0"/>
        <v>29475.55</v>
      </c>
      <c r="G49" s="358">
        <f t="shared" si="1"/>
        <v>29.5</v>
      </c>
      <c r="H49" s="359">
        <v>1</v>
      </c>
      <c r="I49" s="358">
        <f t="shared" si="2"/>
        <v>29.5</v>
      </c>
      <c r="J49" s="360">
        <f t="shared" si="3"/>
        <v>0</v>
      </c>
      <c r="K49" s="361">
        <v>1</v>
      </c>
      <c r="L49" s="358">
        <f t="shared" si="4"/>
        <v>29.5</v>
      </c>
      <c r="M49" s="362">
        <f t="shared" si="5"/>
        <v>0</v>
      </c>
    </row>
    <row r="50" spans="1:13" s="321" customFormat="1" ht="15.75" hidden="1" x14ac:dyDescent="0.25">
      <c r="A50" s="363" t="s">
        <v>720</v>
      </c>
      <c r="B50" s="364"/>
      <c r="C50" s="365">
        <v>2.2000000000000002</v>
      </c>
      <c r="D50" s="366"/>
      <c r="E50" s="366"/>
      <c r="F50" s="357">
        <f t="shared" si="0"/>
        <v>0</v>
      </c>
      <c r="G50" s="358">
        <f t="shared" si="1"/>
        <v>0</v>
      </c>
      <c r="H50" s="359">
        <v>0.98315819660000003</v>
      </c>
      <c r="I50" s="358">
        <f t="shared" si="2"/>
        <v>0</v>
      </c>
      <c r="J50" s="360">
        <f t="shared" si="3"/>
        <v>0</v>
      </c>
      <c r="K50" s="361">
        <v>1</v>
      </c>
      <c r="L50" s="358">
        <f t="shared" si="4"/>
        <v>0</v>
      </c>
      <c r="M50" s="362">
        <f t="shared" si="5"/>
        <v>0</v>
      </c>
    </row>
    <row r="51" spans="1:13" s="321" customFormat="1" ht="15.75" hidden="1" x14ac:dyDescent="0.25">
      <c r="A51" s="363" t="s">
        <v>721</v>
      </c>
      <c r="B51" s="364">
        <v>2473609.48</v>
      </c>
      <c r="C51" s="365">
        <v>2.2000000000000002</v>
      </c>
      <c r="D51" s="366">
        <v>54392.75</v>
      </c>
      <c r="E51" s="366">
        <v>55285</v>
      </c>
      <c r="F51" s="357">
        <f t="shared" si="0"/>
        <v>54419.41</v>
      </c>
      <c r="G51" s="358">
        <f t="shared" si="1"/>
        <v>54.5</v>
      </c>
      <c r="H51" s="359">
        <v>1</v>
      </c>
      <c r="I51" s="358">
        <f t="shared" si="2"/>
        <v>54.5</v>
      </c>
      <c r="J51" s="360">
        <f t="shared" si="3"/>
        <v>0</v>
      </c>
      <c r="K51" s="361">
        <v>1</v>
      </c>
      <c r="L51" s="358">
        <f t="shared" si="4"/>
        <v>54.5</v>
      </c>
      <c r="M51" s="362">
        <f t="shared" si="5"/>
        <v>0</v>
      </c>
    </row>
    <row r="52" spans="1:13" s="321" customFormat="1" ht="15.75" hidden="1" x14ac:dyDescent="0.25">
      <c r="A52" s="363" t="s">
        <v>722</v>
      </c>
      <c r="B52" s="364"/>
      <c r="C52" s="365">
        <v>2.2000000000000002</v>
      </c>
      <c r="D52" s="366"/>
      <c r="E52" s="366"/>
      <c r="F52" s="357">
        <f t="shared" si="0"/>
        <v>0</v>
      </c>
      <c r="G52" s="358">
        <f t="shared" si="1"/>
        <v>0</v>
      </c>
      <c r="H52" s="359">
        <v>0.94366307559999996</v>
      </c>
      <c r="I52" s="358">
        <f t="shared" si="2"/>
        <v>0</v>
      </c>
      <c r="J52" s="360">
        <f t="shared" si="3"/>
        <v>0</v>
      </c>
      <c r="K52" s="361">
        <v>1</v>
      </c>
      <c r="L52" s="358">
        <f t="shared" si="4"/>
        <v>0</v>
      </c>
      <c r="M52" s="362">
        <f t="shared" si="5"/>
        <v>0</v>
      </c>
    </row>
    <row r="53" spans="1:13" s="321" customFormat="1" ht="15.75" hidden="1" x14ac:dyDescent="0.25">
      <c r="A53" s="363" t="s">
        <v>723</v>
      </c>
      <c r="B53" s="364">
        <v>177969.52</v>
      </c>
      <c r="C53" s="365">
        <v>2.2000000000000002</v>
      </c>
      <c r="D53" s="366">
        <v>3994</v>
      </c>
      <c r="E53" s="366">
        <v>3869</v>
      </c>
      <c r="F53" s="357">
        <f t="shared" si="0"/>
        <v>3915.33</v>
      </c>
      <c r="G53" s="358">
        <f t="shared" si="1"/>
        <v>4</v>
      </c>
      <c r="H53" s="359">
        <v>1</v>
      </c>
      <c r="I53" s="358">
        <f t="shared" si="2"/>
        <v>4</v>
      </c>
      <c r="J53" s="360">
        <f t="shared" si="3"/>
        <v>0</v>
      </c>
      <c r="K53" s="361">
        <v>1</v>
      </c>
      <c r="L53" s="358">
        <f t="shared" si="4"/>
        <v>4</v>
      </c>
      <c r="M53" s="362">
        <f t="shared" si="5"/>
        <v>0</v>
      </c>
    </row>
    <row r="54" spans="1:13" s="321" customFormat="1" ht="15.75" hidden="1" x14ac:dyDescent="0.25">
      <c r="A54" s="363" t="s">
        <v>724</v>
      </c>
      <c r="B54" s="364">
        <v>117149.35</v>
      </c>
      <c r="C54" s="365">
        <v>2.2000000000000002</v>
      </c>
      <c r="D54" s="366">
        <v>3280</v>
      </c>
      <c r="E54" s="366">
        <v>3000</v>
      </c>
      <c r="F54" s="357">
        <f t="shared" si="0"/>
        <v>2577.29</v>
      </c>
      <c r="G54" s="358">
        <f t="shared" si="1"/>
        <v>2.6</v>
      </c>
      <c r="H54" s="359">
        <v>1</v>
      </c>
      <c r="I54" s="358">
        <f t="shared" si="2"/>
        <v>2.6</v>
      </c>
      <c r="J54" s="360">
        <f t="shared" si="3"/>
        <v>0</v>
      </c>
      <c r="K54" s="361">
        <v>1</v>
      </c>
      <c r="L54" s="358">
        <f t="shared" si="4"/>
        <v>2.6</v>
      </c>
      <c r="M54" s="362">
        <f t="shared" si="5"/>
        <v>0</v>
      </c>
    </row>
    <row r="55" spans="1:13" s="321" customFormat="1" ht="15.75" hidden="1" x14ac:dyDescent="0.25">
      <c r="A55" s="363" t="s">
        <v>725</v>
      </c>
      <c r="B55" s="364">
        <v>2375418.91</v>
      </c>
      <c r="C55" s="365">
        <v>2.2000000000000002</v>
      </c>
      <c r="D55" s="366">
        <v>54058</v>
      </c>
      <c r="E55" s="366">
        <v>51895</v>
      </c>
      <c r="F55" s="357">
        <f t="shared" si="0"/>
        <v>52259.22</v>
      </c>
      <c r="G55" s="358">
        <f t="shared" si="1"/>
        <v>52.3</v>
      </c>
      <c r="H55" s="359">
        <v>1</v>
      </c>
      <c r="I55" s="358">
        <f t="shared" si="2"/>
        <v>52.3</v>
      </c>
      <c r="J55" s="360">
        <f t="shared" si="3"/>
        <v>0</v>
      </c>
      <c r="K55" s="361">
        <v>1</v>
      </c>
      <c r="L55" s="358">
        <f t="shared" si="4"/>
        <v>52.3</v>
      </c>
      <c r="M55" s="362">
        <f t="shared" si="5"/>
        <v>0</v>
      </c>
    </row>
    <row r="56" spans="1:13" s="321" customFormat="1" ht="15.75" hidden="1" x14ac:dyDescent="0.25">
      <c r="A56" s="363" t="s">
        <v>726</v>
      </c>
      <c r="B56" s="364">
        <v>979096.31</v>
      </c>
      <c r="C56" s="365">
        <v>2.2000000000000002</v>
      </c>
      <c r="D56" s="366">
        <v>22270.6</v>
      </c>
      <c r="E56" s="366">
        <v>5545.2</v>
      </c>
      <c r="F56" s="357">
        <f t="shared" si="0"/>
        <v>21540.12</v>
      </c>
      <c r="G56" s="358">
        <f t="shared" si="1"/>
        <v>21.6</v>
      </c>
      <c r="H56" s="359">
        <v>1</v>
      </c>
      <c r="I56" s="358">
        <f t="shared" si="2"/>
        <v>21.6</v>
      </c>
      <c r="J56" s="360">
        <f t="shared" si="3"/>
        <v>0</v>
      </c>
      <c r="K56" s="361">
        <v>1</v>
      </c>
      <c r="L56" s="358">
        <f t="shared" si="4"/>
        <v>21.6</v>
      </c>
      <c r="M56" s="362">
        <f t="shared" si="5"/>
        <v>0</v>
      </c>
    </row>
    <row r="57" spans="1:13" s="321" customFormat="1" ht="15.75" hidden="1" x14ac:dyDescent="0.25">
      <c r="A57" s="363" t="s">
        <v>727</v>
      </c>
      <c r="B57" s="364">
        <v>1528480.03</v>
      </c>
      <c r="C57" s="365">
        <v>2.2000000000000002</v>
      </c>
      <c r="D57" s="366">
        <v>34416</v>
      </c>
      <c r="E57" s="366">
        <v>33407</v>
      </c>
      <c r="F57" s="357">
        <f t="shared" si="0"/>
        <v>33626.559999999998</v>
      </c>
      <c r="G57" s="358">
        <f t="shared" si="1"/>
        <v>33.700000000000003</v>
      </c>
      <c r="H57" s="359">
        <v>0.98512713200000002</v>
      </c>
      <c r="I57" s="358">
        <f t="shared" si="2"/>
        <v>33.200000000000003</v>
      </c>
      <c r="J57" s="360">
        <f t="shared" si="3"/>
        <v>0.5</v>
      </c>
      <c r="K57" s="361">
        <v>1</v>
      </c>
      <c r="L57" s="358">
        <f t="shared" si="4"/>
        <v>33.200000000000003</v>
      </c>
      <c r="M57" s="362">
        <f t="shared" si="5"/>
        <v>0</v>
      </c>
    </row>
    <row r="58" spans="1:13" s="321" customFormat="1" ht="15.75" hidden="1" x14ac:dyDescent="0.25">
      <c r="A58" s="363" t="s">
        <v>728</v>
      </c>
      <c r="B58" s="364">
        <v>1242235.1200000001</v>
      </c>
      <c r="C58" s="365">
        <v>2.2000000000000002</v>
      </c>
      <c r="D58" s="366">
        <v>33655</v>
      </c>
      <c r="E58" s="366">
        <v>27187</v>
      </c>
      <c r="F58" s="357">
        <f t="shared" si="0"/>
        <v>27329.17</v>
      </c>
      <c r="G58" s="358">
        <f t="shared" si="1"/>
        <v>27.4</v>
      </c>
      <c r="H58" s="359">
        <v>1</v>
      </c>
      <c r="I58" s="358">
        <f t="shared" si="2"/>
        <v>27.4</v>
      </c>
      <c r="J58" s="360">
        <f t="shared" si="3"/>
        <v>0</v>
      </c>
      <c r="K58" s="361">
        <v>1</v>
      </c>
      <c r="L58" s="358">
        <f t="shared" si="4"/>
        <v>27.4</v>
      </c>
      <c r="M58" s="362">
        <f t="shared" si="5"/>
        <v>0</v>
      </c>
    </row>
    <row r="59" spans="1:13" s="321" customFormat="1" ht="15.75" hidden="1" x14ac:dyDescent="0.25">
      <c r="A59" s="363" t="s">
        <v>729</v>
      </c>
      <c r="B59" s="364">
        <v>3263375.16</v>
      </c>
      <c r="C59" s="365">
        <v>2.2000000000000002</v>
      </c>
      <c r="D59" s="366">
        <v>73258.22</v>
      </c>
      <c r="E59" s="366">
        <v>73097</v>
      </c>
      <c r="F59" s="357">
        <f t="shared" si="0"/>
        <v>71794.25</v>
      </c>
      <c r="G59" s="358">
        <f t="shared" si="1"/>
        <v>71.8</v>
      </c>
      <c r="H59" s="359">
        <v>1</v>
      </c>
      <c r="I59" s="358">
        <f t="shared" si="2"/>
        <v>71.8</v>
      </c>
      <c r="J59" s="360">
        <f t="shared" si="3"/>
        <v>0</v>
      </c>
      <c r="K59" s="361">
        <v>1</v>
      </c>
      <c r="L59" s="358">
        <f t="shared" si="4"/>
        <v>71.8</v>
      </c>
      <c r="M59" s="362">
        <f t="shared" si="5"/>
        <v>0</v>
      </c>
    </row>
    <row r="60" spans="1:13" s="321" customFormat="1" ht="31.5" hidden="1" x14ac:dyDescent="0.25">
      <c r="A60" s="363" t="s">
        <v>730</v>
      </c>
      <c r="B60" s="364">
        <v>202583.77</v>
      </c>
      <c r="C60" s="365">
        <v>2.2000000000000002</v>
      </c>
      <c r="D60" s="366">
        <v>4857</v>
      </c>
      <c r="E60" s="366">
        <v>4358</v>
      </c>
      <c r="F60" s="357">
        <f t="shared" si="0"/>
        <v>4456.84</v>
      </c>
      <c r="G60" s="358">
        <f t="shared" si="1"/>
        <v>4.5</v>
      </c>
      <c r="H60" s="359">
        <v>0.99632124430000002</v>
      </c>
      <c r="I60" s="358">
        <f t="shared" si="2"/>
        <v>4.5</v>
      </c>
      <c r="J60" s="360">
        <f t="shared" si="3"/>
        <v>0</v>
      </c>
      <c r="K60" s="361">
        <v>1</v>
      </c>
      <c r="L60" s="358">
        <f t="shared" si="4"/>
        <v>4.5</v>
      </c>
      <c r="M60" s="362">
        <f t="shared" si="5"/>
        <v>0</v>
      </c>
    </row>
    <row r="61" spans="1:13" s="321" customFormat="1" ht="15.75" hidden="1" x14ac:dyDescent="0.25">
      <c r="A61" s="363" t="s">
        <v>731</v>
      </c>
      <c r="B61" s="364">
        <v>329187.26</v>
      </c>
      <c r="C61" s="365">
        <v>2.2000000000000002</v>
      </c>
      <c r="D61" s="366">
        <v>9828.58</v>
      </c>
      <c r="E61" s="366">
        <v>7759.41</v>
      </c>
      <c r="F61" s="357">
        <f t="shared" si="0"/>
        <v>7242.12</v>
      </c>
      <c r="G61" s="358">
        <f t="shared" si="1"/>
        <v>7.3</v>
      </c>
      <c r="H61" s="359">
        <v>0.99309176379999997</v>
      </c>
      <c r="I61" s="358">
        <f t="shared" si="2"/>
        <v>7.3</v>
      </c>
      <c r="J61" s="360">
        <f t="shared" si="3"/>
        <v>0</v>
      </c>
      <c r="K61" s="361">
        <v>1</v>
      </c>
      <c r="L61" s="358">
        <f t="shared" si="4"/>
        <v>7.3</v>
      </c>
      <c r="M61" s="362">
        <f t="shared" si="5"/>
        <v>0</v>
      </c>
    </row>
    <row r="62" spans="1:13" s="321" customFormat="1" ht="15.75" hidden="1" x14ac:dyDescent="0.25">
      <c r="A62" s="363" t="s">
        <v>732</v>
      </c>
      <c r="B62" s="364">
        <v>3925445.74</v>
      </c>
      <c r="C62" s="365">
        <v>2.2000000000000002</v>
      </c>
      <c r="D62" s="366">
        <v>87832</v>
      </c>
      <c r="E62" s="366">
        <v>86220</v>
      </c>
      <c r="F62" s="357">
        <f t="shared" si="0"/>
        <v>86359.81</v>
      </c>
      <c r="G62" s="358">
        <f t="shared" si="1"/>
        <v>86.4</v>
      </c>
      <c r="H62" s="359">
        <v>1</v>
      </c>
      <c r="I62" s="358">
        <f t="shared" si="2"/>
        <v>86.4</v>
      </c>
      <c r="J62" s="360">
        <f t="shared" si="3"/>
        <v>0</v>
      </c>
      <c r="K62" s="361">
        <v>1</v>
      </c>
      <c r="L62" s="358">
        <f t="shared" si="4"/>
        <v>86.4</v>
      </c>
      <c r="M62" s="362">
        <f t="shared" si="5"/>
        <v>0</v>
      </c>
    </row>
    <row r="63" spans="1:13" s="321" customFormat="1" ht="15.75" hidden="1" x14ac:dyDescent="0.25">
      <c r="A63" s="363" t="s">
        <v>733</v>
      </c>
      <c r="B63" s="364">
        <v>3187400.62</v>
      </c>
      <c r="C63" s="365">
        <v>2.2000000000000002</v>
      </c>
      <c r="D63" s="366">
        <v>77135</v>
      </c>
      <c r="E63" s="366">
        <v>67111</v>
      </c>
      <c r="F63" s="357">
        <f t="shared" si="0"/>
        <v>70122.81</v>
      </c>
      <c r="G63" s="358">
        <f t="shared" si="1"/>
        <v>70.2</v>
      </c>
      <c r="H63" s="359">
        <v>0.9967273713</v>
      </c>
      <c r="I63" s="358">
        <f t="shared" si="2"/>
        <v>70</v>
      </c>
      <c r="J63" s="360">
        <f t="shared" si="3"/>
        <v>0.2</v>
      </c>
      <c r="K63" s="361">
        <v>1</v>
      </c>
      <c r="L63" s="358">
        <f t="shared" si="4"/>
        <v>70</v>
      </c>
      <c r="M63" s="362">
        <f t="shared" si="5"/>
        <v>0</v>
      </c>
    </row>
    <row r="64" spans="1:13" s="321" customFormat="1" ht="15.75" hidden="1" x14ac:dyDescent="0.25">
      <c r="A64" s="371" t="s">
        <v>734</v>
      </c>
      <c r="B64" s="364">
        <v>5063002.59</v>
      </c>
      <c r="C64" s="365">
        <v>2.2000000000000002</v>
      </c>
      <c r="D64" s="366">
        <v>113131</v>
      </c>
      <c r="E64" s="366">
        <v>109889</v>
      </c>
      <c r="F64" s="357">
        <f t="shared" si="0"/>
        <v>111386.06</v>
      </c>
      <c r="G64" s="358">
        <f t="shared" si="1"/>
        <v>111.4</v>
      </c>
      <c r="H64" s="359">
        <v>1</v>
      </c>
      <c r="I64" s="358">
        <f t="shared" si="2"/>
        <v>111.4</v>
      </c>
      <c r="J64" s="360">
        <f t="shared" si="3"/>
        <v>0</v>
      </c>
      <c r="K64" s="361">
        <v>1</v>
      </c>
      <c r="L64" s="358">
        <f t="shared" si="4"/>
        <v>111.4</v>
      </c>
      <c r="M64" s="362">
        <f t="shared" si="5"/>
        <v>0</v>
      </c>
    </row>
    <row r="65" spans="1:15" s="321" customFormat="1" ht="15.75" hidden="1" x14ac:dyDescent="0.25">
      <c r="A65" s="363" t="s">
        <v>735</v>
      </c>
      <c r="B65" s="364">
        <v>1119480.3799999999</v>
      </c>
      <c r="C65" s="365">
        <v>2.2000000000000002</v>
      </c>
      <c r="D65" s="366">
        <v>25172</v>
      </c>
      <c r="E65" s="366">
        <v>24471</v>
      </c>
      <c r="F65" s="357">
        <f t="shared" si="0"/>
        <v>24628.57</v>
      </c>
      <c r="G65" s="358">
        <f t="shared" si="1"/>
        <v>24.7</v>
      </c>
      <c r="H65" s="359">
        <v>1</v>
      </c>
      <c r="I65" s="358">
        <f t="shared" si="2"/>
        <v>24.7</v>
      </c>
      <c r="J65" s="360">
        <f t="shared" si="3"/>
        <v>0</v>
      </c>
      <c r="K65" s="361">
        <v>1</v>
      </c>
      <c r="L65" s="358">
        <f t="shared" si="4"/>
        <v>24.7</v>
      </c>
      <c r="M65" s="362">
        <f t="shared" si="5"/>
        <v>0</v>
      </c>
    </row>
    <row r="66" spans="1:15" s="321" customFormat="1" ht="15.75" hidden="1" x14ac:dyDescent="0.25">
      <c r="A66" s="363" t="s">
        <v>736</v>
      </c>
      <c r="B66" s="364">
        <v>1962126.18</v>
      </c>
      <c r="C66" s="365">
        <v>2.2000000000000002</v>
      </c>
      <c r="D66" s="366">
        <v>46971</v>
      </c>
      <c r="E66" s="366">
        <v>40123</v>
      </c>
      <c r="F66" s="357">
        <f t="shared" si="0"/>
        <v>43166.78</v>
      </c>
      <c r="G66" s="358">
        <f t="shared" si="1"/>
        <v>43.2</v>
      </c>
      <c r="H66" s="359">
        <v>1</v>
      </c>
      <c r="I66" s="358">
        <f t="shared" si="2"/>
        <v>43.2</v>
      </c>
      <c r="J66" s="360">
        <f t="shared" si="3"/>
        <v>0</v>
      </c>
      <c r="K66" s="361">
        <v>1</v>
      </c>
      <c r="L66" s="358">
        <f t="shared" si="4"/>
        <v>43.2</v>
      </c>
      <c r="M66" s="362">
        <f t="shared" si="5"/>
        <v>0</v>
      </c>
    </row>
    <row r="67" spans="1:15" s="321" customFormat="1" ht="15.75" hidden="1" x14ac:dyDescent="0.25">
      <c r="A67" s="363" t="s">
        <v>737</v>
      </c>
      <c r="B67" s="364">
        <v>3278383.68</v>
      </c>
      <c r="C67" s="365">
        <v>2.2000000000000002</v>
      </c>
      <c r="D67" s="366">
        <v>72989.929999999993</v>
      </c>
      <c r="E67" s="366">
        <v>71835.94</v>
      </c>
      <c r="F67" s="357">
        <f t="shared" si="0"/>
        <v>72124.44</v>
      </c>
      <c r="G67" s="358">
        <f t="shared" si="1"/>
        <v>72.2</v>
      </c>
      <c r="H67" s="359">
        <v>1</v>
      </c>
      <c r="I67" s="358">
        <f t="shared" si="2"/>
        <v>72.2</v>
      </c>
      <c r="J67" s="360">
        <f t="shared" si="3"/>
        <v>0</v>
      </c>
      <c r="K67" s="361">
        <v>1</v>
      </c>
      <c r="L67" s="358">
        <f t="shared" si="4"/>
        <v>72.2</v>
      </c>
      <c r="M67" s="362">
        <f t="shared" si="5"/>
        <v>0</v>
      </c>
    </row>
    <row r="68" spans="1:15" s="321" customFormat="1" ht="15.75" hidden="1" x14ac:dyDescent="0.25">
      <c r="A68" s="363" t="s">
        <v>738</v>
      </c>
      <c r="B68" s="364">
        <v>5048616.47</v>
      </c>
      <c r="C68" s="365">
        <v>2.2000000000000002</v>
      </c>
      <c r="D68" s="366">
        <v>114127</v>
      </c>
      <c r="E68" s="366">
        <v>110051</v>
      </c>
      <c r="F68" s="357">
        <f t="shared" si="0"/>
        <v>111069.56</v>
      </c>
      <c r="G68" s="358">
        <f t="shared" si="1"/>
        <v>111.1</v>
      </c>
      <c r="H68" s="359">
        <v>1</v>
      </c>
      <c r="I68" s="358">
        <f t="shared" si="2"/>
        <v>111.1</v>
      </c>
      <c r="J68" s="360">
        <f t="shared" si="3"/>
        <v>0</v>
      </c>
      <c r="K68" s="361">
        <v>1</v>
      </c>
      <c r="L68" s="358">
        <f t="shared" si="4"/>
        <v>111.1</v>
      </c>
      <c r="M68" s="362">
        <f t="shared" si="5"/>
        <v>0</v>
      </c>
    </row>
    <row r="69" spans="1:15" s="321" customFormat="1" ht="15.75" hidden="1" x14ac:dyDescent="0.25">
      <c r="A69" s="363" t="s">
        <v>739</v>
      </c>
      <c r="B69" s="364">
        <v>17891187.800000001</v>
      </c>
      <c r="C69" s="365">
        <v>2.2000000000000002</v>
      </c>
      <c r="D69" s="366">
        <v>489136.92</v>
      </c>
      <c r="E69" s="366">
        <v>384636</v>
      </c>
      <c r="F69" s="357">
        <f t="shared" si="0"/>
        <v>393606.13</v>
      </c>
      <c r="G69" s="358">
        <f t="shared" si="1"/>
        <v>393.7</v>
      </c>
      <c r="H69" s="359">
        <v>1</v>
      </c>
      <c r="I69" s="358">
        <f t="shared" si="2"/>
        <v>393.7</v>
      </c>
      <c r="J69" s="360">
        <f t="shared" si="3"/>
        <v>0</v>
      </c>
      <c r="K69" s="361">
        <v>1</v>
      </c>
      <c r="L69" s="358">
        <f t="shared" si="4"/>
        <v>393.7</v>
      </c>
      <c r="M69" s="362">
        <f t="shared" si="5"/>
        <v>0</v>
      </c>
    </row>
    <row r="70" spans="1:15" s="321" customFormat="1" ht="16.5" hidden="1" thickBot="1" x14ac:dyDescent="0.3">
      <c r="A70" s="373" t="s">
        <v>740</v>
      </c>
      <c r="B70" s="374">
        <v>8625458.9000000004</v>
      </c>
      <c r="C70" s="375">
        <v>2.2000000000000002</v>
      </c>
      <c r="D70" s="376">
        <v>190529.03</v>
      </c>
      <c r="E70" s="376">
        <v>188059.71</v>
      </c>
      <c r="F70" s="357">
        <f t="shared" si="0"/>
        <v>189760.1</v>
      </c>
      <c r="G70" s="358">
        <f t="shared" si="1"/>
        <v>189.8</v>
      </c>
      <c r="H70" s="359">
        <v>0.98398561829999998</v>
      </c>
      <c r="I70" s="358">
        <f t="shared" si="2"/>
        <v>186.8</v>
      </c>
      <c r="J70" s="360">
        <f t="shared" si="3"/>
        <v>3</v>
      </c>
      <c r="K70" s="361">
        <v>1</v>
      </c>
      <c r="L70" s="358">
        <f t="shared" si="4"/>
        <v>186.8</v>
      </c>
      <c r="M70" s="362">
        <f t="shared" si="5"/>
        <v>0</v>
      </c>
    </row>
    <row r="71" spans="1:15" ht="16.5" hidden="1" thickBot="1" x14ac:dyDescent="0.3">
      <c r="A71" s="377" t="s">
        <v>741</v>
      </c>
      <c r="B71" s="378">
        <f>SUM(B14:B70)</f>
        <v>472727468.05000001</v>
      </c>
      <c r="C71" s="379">
        <v>2.2000000000000002</v>
      </c>
      <c r="D71" s="378">
        <f t="shared" ref="D71:M71" si="6">SUM(D14:D70)</f>
        <v>10806647.789999999</v>
      </c>
      <c r="E71" s="378">
        <f t="shared" si="6"/>
        <v>10348078.619999999</v>
      </c>
      <c r="F71" s="378">
        <f t="shared" si="6"/>
        <v>10400004.310000001</v>
      </c>
      <c r="G71" s="378">
        <f t="shared" si="6"/>
        <v>10402.5</v>
      </c>
      <c r="H71" s="380" t="s">
        <v>387</v>
      </c>
      <c r="I71" s="379">
        <f t="shared" si="6"/>
        <v>10397.299999999999</v>
      </c>
      <c r="J71" s="379">
        <f t="shared" si="6"/>
        <v>5.2</v>
      </c>
      <c r="K71" s="380" t="s">
        <v>387</v>
      </c>
      <c r="L71" s="379">
        <f t="shared" si="6"/>
        <v>10397.299999999999</v>
      </c>
      <c r="M71" s="381">
        <f t="shared" si="6"/>
        <v>0</v>
      </c>
      <c r="N71" s="339"/>
      <c r="O71" s="339"/>
    </row>
    <row r="72" spans="1:15" ht="15.75" hidden="1" x14ac:dyDescent="0.25">
      <c r="A72" s="382" t="s">
        <v>656</v>
      </c>
      <c r="B72" s="383">
        <f>B71-B73</f>
        <v>472727468.05000001</v>
      </c>
      <c r="C72" s="384">
        <v>2.2000000000000002</v>
      </c>
      <c r="D72" s="383">
        <f t="shared" ref="D72:M72" si="7">D71-D73</f>
        <v>10806647.789999999</v>
      </c>
      <c r="E72" s="383">
        <f t="shared" si="7"/>
        <v>10348078.619999999</v>
      </c>
      <c r="F72" s="383">
        <f t="shared" si="7"/>
        <v>10400004.310000001</v>
      </c>
      <c r="G72" s="383">
        <f t="shared" si="7"/>
        <v>10402.5</v>
      </c>
      <c r="H72" s="385" t="s">
        <v>387</v>
      </c>
      <c r="I72" s="386">
        <f t="shared" si="7"/>
        <v>10397.299999999999</v>
      </c>
      <c r="J72" s="386">
        <f t="shared" si="7"/>
        <v>5.2</v>
      </c>
      <c r="K72" s="385" t="s">
        <v>387</v>
      </c>
      <c r="L72" s="386">
        <f t="shared" si="7"/>
        <v>10397.299999999999</v>
      </c>
      <c r="M72" s="387">
        <f t="shared" si="7"/>
        <v>0</v>
      </c>
      <c r="N72" s="339"/>
      <c r="O72" s="339"/>
    </row>
    <row r="73" spans="1:15" ht="17.25" hidden="1" customHeight="1" thickBot="1" x14ac:dyDescent="0.3">
      <c r="A73" s="388" t="s">
        <v>657</v>
      </c>
      <c r="B73" s="389">
        <f>B14+B17+B19+B20+B21+B50+B52</f>
        <v>0</v>
      </c>
      <c r="C73" s="390">
        <v>2.2000000000000002</v>
      </c>
      <c r="D73" s="389">
        <f t="shared" ref="D73:M73" si="8">D14+D17+D19+D20+D21+D50+D52</f>
        <v>0</v>
      </c>
      <c r="E73" s="389">
        <f t="shared" si="8"/>
        <v>0</v>
      </c>
      <c r="F73" s="389">
        <f t="shared" si="8"/>
        <v>0</v>
      </c>
      <c r="G73" s="389">
        <f t="shared" si="8"/>
        <v>0</v>
      </c>
      <c r="H73" s="391" t="s">
        <v>387</v>
      </c>
      <c r="I73" s="392">
        <f t="shared" si="8"/>
        <v>0</v>
      </c>
      <c r="J73" s="392">
        <f t="shared" si="8"/>
        <v>0</v>
      </c>
      <c r="K73" s="391" t="s">
        <v>387</v>
      </c>
      <c r="L73" s="392">
        <f t="shared" si="8"/>
        <v>0</v>
      </c>
      <c r="M73" s="393">
        <f t="shared" si="8"/>
        <v>0</v>
      </c>
      <c r="N73" s="339"/>
      <c r="O73" s="339"/>
    </row>
    <row r="74" spans="1:15" s="321" customFormat="1" ht="31.5" hidden="1" customHeight="1" x14ac:dyDescent="0.25">
      <c r="A74" s="394" t="s">
        <v>742</v>
      </c>
      <c r="B74" s="395"/>
      <c r="C74" s="356">
        <v>2.2000000000000002</v>
      </c>
      <c r="D74" s="357"/>
      <c r="E74" s="357"/>
      <c r="F74" s="357">
        <f t="shared" ref="F74:F104" si="9">ROUND((B74*C74)/100,2)</f>
        <v>0</v>
      </c>
      <c r="G74" s="396">
        <f t="shared" ref="G74:G104" si="10">ROUNDUP(F74/1000,1)</f>
        <v>0</v>
      </c>
      <c r="H74" s="359">
        <v>0.97288573229999997</v>
      </c>
      <c r="I74" s="396">
        <f t="shared" ref="I74:I104" si="11">ROUNDUP(G74*H74,1)</f>
        <v>0</v>
      </c>
      <c r="J74" s="360">
        <f t="shared" ref="J74:J104" si="12">G74-I74</f>
        <v>0</v>
      </c>
      <c r="K74" s="361">
        <v>1</v>
      </c>
      <c r="L74" s="396">
        <f t="shared" ref="L74:L104" si="13">ROUNDUP(I74*K74,1)</f>
        <v>0</v>
      </c>
      <c r="M74" s="362">
        <f t="shared" ref="M74:M104" si="14">L74-I74</f>
        <v>0</v>
      </c>
    </row>
    <row r="75" spans="1:15" s="321" customFormat="1" ht="31.5" hidden="1" x14ac:dyDescent="0.25">
      <c r="A75" s="363" t="s">
        <v>743</v>
      </c>
      <c r="B75" s="364">
        <v>5912961</v>
      </c>
      <c r="C75" s="365">
        <v>2.2000000000000002</v>
      </c>
      <c r="D75" s="366">
        <v>66555</v>
      </c>
      <c r="E75" s="366">
        <v>73769</v>
      </c>
      <c r="F75" s="357">
        <f t="shared" si="9"/>
        <v>130085.14</v>
      </c>
      <c r="G75" s="358">
        <f t="shared" si="10"/>
        <v>130.1</v>
      </c>
      <c r="H75" s="359">
        <v>0.99102482879999998</v>
      </c>
      <c r="I75" s="358">
        <f t="shared" si="11"/>
        <v>129</v>
      </c>
      <c r="J75" s="360">
        <f t="shared" si="12"/>
        <v>1.1000000000000001</v>
      </c>
      <c r="K75" s="361">
        <v>1</v>
      </c>
      <c r="L75" s="358">
        <f t="shared" si="13"/>
        <v>129</v>
      </c>
      <c r="M75" s="362">
        <f t="shared" si="14"/>
        <v>0</v>
      </c>
      <c r="N75" s="321">
        <f>B75*C75/100</f>
        <v>130085.14200000001</v>
      </c>
      <c r="O75" s="397">
        <f>F75-N75</f>
        <v>0</v>
      </c>
    </row>
    <row r="76" spans="1:15" s="321" customFormat="1" ht="31.5" hidden="1" x14ac:dyDescent="0.25">
      <c r="A76" s="363" t="s">
        <v>744</v>
      </c>
      <c r="B76" s="364">
        <v>444341.79</v>
      </c>
      <c r="C76" s="365">
        <v>2.2000000000000002</v>
      </c>
      <c r="D76" s="366">
        <v>10082</v>
      </c>
      <c r="E76" s="366">
        <v>9697</v>
      </c>
      <c r="F76" s="357">
        <f t="shared" si="9"/>
        <v>9775.52</v>
      </c>
      <c r="G76" s="358">
        <f t="shared" si="10"/>
        <v>9.8000000000000007</v>
      </c>
      <c r="H76" s="359">
        <v>0.903958123</v>
      </c>
      <c r="I76" s="358">
        <f t="shared" si="11"/>
        <v>8.9</v>
      </c>
      <c r="J76" s="360">
        <f t="shared" si="12"/>
        <v>0.9</v>
      </c>
      <c r="K76" s="361">
        <v>1</v>
      </c>
      <c r="L76" s="358">
        <f t="shared" si="13"/>
        <v>8.9</v>
      </c>
      <c r="M76" s="362">
        <f t="shared" si="14"/>
        <v>0</v>
      </c>
      <c r="N76" s="321">
        <f t="shared" ref="N76:N104" si="15">B76*C76/100</f>
        <v>9775.5193799999997</v>
      </c>
      <c r="O76" s="397">
        <f t="shared" ref="O76:O105" si="16">F76-N76</f>
        <v>0</v>
      </c>
    </row>
    <row r="77" spans="1:15" s="321" customFormat="1" ht="15.75" hidden="1" x14ac:dyDescent="0.25">
      <c r="A77" s="363" t="s">
        <v>745</v>
      </c>
      <c r="B77" s="398">
        <v>2708490.46</v>
      </c>
      <c r="C77" s="365">
        <v>2.2000000000000002</v>
      </c>
      <c r="D77" s="366">
        <v>64523</v>
      </c>
      <c r="E77" s="366">
        <v>46981.43</v>
      </c>
      <c r="F77" s="357">
        <f t="shared" si="9"/>
        <v>59586.79</v>
      </c>
      <c r="G77" s="358">
        <f t="shared" si="10"/>
        <v>59.6</v>
      </c>
      <c r="H77" s="359">
        <v>0.98286433699999998</v>
      </c>
      <c r="I77" s="358">
        <f t="shared" si="11"/>
        <v>58.6</v>
      </c>
      <c r="J77" s="360">
        <f t="shared" si="12"/>
        <v>1</v>
      </c>
      <c r="K77" s="361">
        <v>1</v>
      </c>
      <c r="L77" s="358">
        <f t="shared" si="13"/>
        <v>58.6</v>
      </c>
      <c r="M77" s="362">
        <f t="shared" si="14"/>
        <v>0</v>
      </c>
      <c r="N77" s="321">
        <f t="shared" si="15"/>
        <v>59586.790119999998</v>
      </c>
      <c r="O77" s="397">
        <f t="shared" si="16"/>
        <v>0</v>
      </c>
    </row>
    <row r="78" spans="1:15" s="321" customFormat="1" ht="15.75" hidden="1" x14ac:dyDescent="0.25">
      <c r="A78" s="363" t="s">
        <v>746</v>
      </c>
      <c r="B78" s="398">
        <v>3401357</v>
      </c>
      <c r="C78" s="365">
        <v>2.2000000000000002</v>
      </c>
      <c r="D78" s="366">
        <v>76267</v>
      </c>
      <c r="E78" s="366">
        <v>74411</v>
      </c>
      <c r="F78" s="357">
        <f t="shared" si="9"/>
        <v>74829.850000000006</v>
      </c>
      <c r="G78" s="358">
        <f t="shared" si="10"/>
        <v>74.900000000000006</v>
      </c>
      <c r="H78" s="359">
        <v>0.98579538609999995</v>
      </c>
      <c r="I78" s="358">
        <f t="shared" si="11"/>
        <v>73.900000000000006</v>
      </c>
      <c r="J78" s="360">
        <f t="shared" si="12"/>
        <v>1</v>
      </c>
      <c r="K78" s="361">
        <v>1</v>
      </c>
      <c r="L78" s="358">
        <f t="shared" si="13"/>
        <v>73.900000000000006</v>
      </c>
      <c r="M78" s="362">
        <f t="shared" si="14"/>
        <v>0</v>
      </c>
      <c r="N78" s="321">
        <f t="shared" si="15"/>
        <v>74829.854000000007</v>
      </c>
      <c r="O78" s="397">
        <f t="shared" si="16"/>
        <v>0</v>
      </c>
    </row>
    <row r="79" spans="1:15" s="321" customFormat="1" ht="15.75" hidden="1" x14ac:dyDescent="0.25">
      <c r="A79" s="363" t="s">
        <v>747</v>
      </c>
      <c r="B79" s="398">
        <v>2091094.33</v>
      </c>
      <c r="C79" s="365">
        <v>2.2000000000000002</v>
      </c>
      <c r="D79" s="366">
        <v>48242</v>
      </c>
      <c r="E79" s="366">
        <v>45559</v>
      </c>
      <c r="F79" s="357">
        <f t="shared" si="9"/>
        <v>46004.08</v>
      </c>
      <c r="G79" s="358">
        <f t="shared" si="10"/>
        <v>46.1</v>
      </c>
      <c r="H79" s="359">
        <v>0.99274043440000004</v>
      </c>
      <c r="I79" s="358">
        <f t="shared" si="11"/>
        <v>45.8</v>
      </c>
      <c r="J79" s="360">
        <f t="shared" si="12"/>
        <v>0.3</v>
      </c>
      <c r="K79" s="361">
        <v>1</v>
      </c>
      <c r="L79" s="358">
        <f t="shared" si="13"/>
        <v>45.8</v>
      </c>
      <c r="M79" s="362">
        <f t="shared" si="14"/>
        <v>0</v>
      </c>
      <c r="N79" s="321">
        <f t="shared" si="15"/>
        <v>46004.075259999998</v>
      </c>
      <c r="O79" s="397">
        <f t="shared" si="16"/>
        <v>0</v>
      </c>
    </row>
    <row r="80" spans="1:15" s="321" customFormat="1" ht="15.75" hidden="1" x14ac:dyDescent="0.25">
      <c r="A80" s="363" t="s">
        <v>748</v>
      </c>
      <c r="B80" s="399">
        <v>1014696.2</v>
      </c>
      <c r="C80" s="365">
        <v>2.2000000000000002</v>
      </c>
      <c r="D80" s="366">
        <v>17626</v>
      </c>
      <c r="E80" s="366">
        <v>22909</v>
      </c>
      <c r="F80" s="357">
        <f t="shared" si="9"/>
        <v>22323.32</v>
      </c>
      <c r="G80" s="358">
        <f t="shared" si="10"/>
        <v>22.4</v>
      </c>
      <c r="H80" s="359">
        <v>0.95304577909999999</v>
      </c>
      <c r="I80" s="358">
        <f t="shared" si="11"/>
        <v>21.4</v>
      </c>
      <c r="J80" s="360">
        <f t="shared" si="12"/>
        <v>1</v>
      </c>
      <c r="K80" s="361">
        <v>1</v>
      </c>
      <c r="L80" s="358">
        <f t="shared" si="13"/>
        <v>21.4</v>
      </c>
      <c r="M80" s="362">
        <f t="shared" si="14"/>
        <v>0</v>
      </c>
      <c r="N80" s="321">
        <f t="shared" si="15"/>
        <v>22323.3164</v>
      </c>
      <c r="O80" s="397">
        <f t="shared" si="16"/>
        <v>0</v>
      </c>
    </row>
    <row r="81" spans="1:15" s="321" customFormat="1" ht="47.25" hidden="1" x14ac:dyDescent="0.25">
      <c r="A81" s="363" t="s">
        <v>749</v>
      </c>
      <c r="B81" s="399"/>
      <c r="C81" s="365">
        <v>2.2000000000000002</v>
      </c>
      <c r="D81" s="366"/>
      <c r="E81" s="366"/>
      <c r="F81" s="357">
        <f t="shared" si="9"/>
        <v>0</v>
      </c>
      <c r="G81" s="358">
        <f t="shared" si="10"/>
        <v>0</v>
      </c>
      <c r="H81" s="359">
        <v>0.97049306550000003</v>
      </c>
      <c r="I81" s="358">
        <f t="shared" si="11"/>
        <v>0</v>
      </c>
      <c r="J81" s="360">
        <f t="shared" si="12"/>
        <v>0</v>
      </c>
      <c r="K81" s="361">
        <v>1</v>
      </c>
      <c r="L81" s="358">
        <f t="shared" si="13"/>
        <v>0</v>
      </c>
      <c r="M81" s="362">
        <f t="shared" si="14"/>
        <v>0</v>
      </c>
      <c r="N81" s="321">
        <f t="shared" si="15"/>
        <v>0</v>
      </c>
      <c r="O81" s="397">
        <f t="shared" si="16"/>
        <v>0</v>
      </c>
    </row>
    <row r="82" spans="1:15" s="321" customFormat="1" ht="15.75" hidden="1" x14ac:dyDescent="0.25">
      <c r="A82" s="363" t="s">
        <v>750</v>
      </c>
      <c r="B82" s="399"/>
      <c r="C82" s="365">
        <v>2.2000000000000002</v>
      </c>
      <c r="D82" s="366"/>
      <c r="E82" s="366"/>
      <c r="F82" s="357">
        <f t="shared" si="9"/>
        <v>0</v>
      </c>
      <c r="G82" s="358">
        <f t="shared" si="10"/>
        <v>0</v>
      </c>
      <c r="H82" s="359">
        <v>0.93681132160000002</v>
      </c>
      <c r="I82" s="358">
        <f t="shared" si="11"/>
        <v>0</v>
      </c>
      <c r="J82" s="360">
        <f t="shared" si="12"/>
        <v>0</v>
      </c>
      <c r="K82" s="361">
        <v>1</v>
      </c>
      <c r="L82" s="358">
        <f t="shared" si="13"/>
        <v>0</v>
      </c>
      <c r="M82" s="362">
        <f t="shared" si="14"/>
        <v>0</v>
      </c>
      <c r="N82" s="321">
        <f t="shared" si="15"/>
        <v>0</v>
      </c>
      <c r="O82" s="397">
        <f t="shared" si="16"/>
        <v>0</v>
      </c>
    </row>
    <row r="83" spans="1:15" s="321" customFormat="1" ht="15.75" hidden="1" x14ac:dyDescent="0.25">
      <c r="A83" s="363" t="s">
        <v>751</v>
      </c>
      <c r="B83" s="364"/>
      <c r="C83" s="365">
        <v>2.2000000000000002</v>
      </c>
      <c r="D83" s="366"/>
      <c r="E83" s="366"/>
      <c r="F83" s="357">
        <f t="shared" si="9"/>
        <v>0</v>
      </c>
      <c r="G83" s="358">
        <f t="shared" si="10"/>
        <v>0</v>
      </c>
      <c r="H83" s="359">
        <v>0.98817620930000005</v>
      </c>
      <c r="I83" s="358">
        <f t="shared" si="11"/>
        <v>0</v>
      </c>
      <c r="J83" s="360">
        <f t="shared" si="12"/>
        <v>0</v>
      </c>
      <c r="K83" s="361">
        <v>1</v>
      </c>
      <c r="L83" s="358">
        <f t="shared" si="13"/>
        <v>0</v>
      </c>
      <c r="M83" s="362">
        <f t="shared" si="14"/>
        <v>0</v>
      </c>
      <c r="N83" s="321">
        <f t="shared" si="15"/>
        <v>0</v>
      </c>
      <c r="O83" s="397">
        <f t="shared" si="16"/>
        <v>0</v>
      </c>
    </row>
    <row r="84" spans="1:15" s="321" customFormat="1" ht="31.5" hidden="1" x14ac:dyDescent="0.25">
      <c r="A84" s="363" t="s">
        <v>752</v>
      </c>
      <c r="B84" s="364"/>
      <c r="C84" s="365">
        <v>2.2000000000000002</v>
      </c>
      <c r="D84" s="366"/>
      <c r="E84" s="366"/>
      <c r="F84" s="357">
        <f t="shared" si="9"/>
        <v>0</v>
      </c>
      <c r="G84" s="358">
        <f t="shared" si="10"/>
        <v>0</v>
      </c>
      <c r="H84" s="359">
        <v>0.98541321019999994</v>
      </c>
      <c r="I84" s="358">
        <f t="shared" si="11"/>
        <v>0</v>
      </c>
      <c r="J84" s="360">
        <f t="shared" si="12"/>
        <v>0</v>
      </c>
      <c r="K84" s="361">
        <v>1</v>
      </c>
      <c r="L84" s="358">
        <f t="shared" si="13"/>
        <v>0</v>
      </c>
      <c r="M84" s="362">
        <f t="shared" si="14"/>
        <v>0</v>
      </c>
      <c r="N84" s="321">
        <f t="shared" si="15"/>
        <v>0</v>
      </c>
      <c r="O84" s="397">
        <f t="shared" si="16"/>
        <v>0</v>
      </c>
    </row>
    <row r="85" spans="1:15" s="321" customFormat="1" ht="15.75" hidden="1" x14ac:dyDescent="0.25">
      <c r="A85" s="363" t="s">
        <v>753</v>
      </c>
      <c r="B85" s="364">
        <v>1773847</v>
      </c>
      <c r="C85" s="365">
        <v>2.2000000000000002</v>
      </c>
      <c r="D85" s="366">
        <v>40033</v>
      </c>
      <c r="E85" s="366">
        <v>38968</v>
      </c>
      <c r="F85" s="357">
        <f t="shared" si="9"/>
        <v>39024.629999999997</v>
      </c>
      <c r="G85" s="358">
        <f t="shared" si="10"/>
        <v>39.1</v>
      </c>
      <c r="H85" s="359">
        <v>1</v>
      </c>
      <c r="I85" s="358">
        <f t="shared" si="11"/>
        <v>39.1</v>
      </c>
      <c r="J85" s="360">
        <f t="shared" si="12"/>
        <v>0</v>
      </c>
      <c r="K85" s="361">
        <v>1</v>
      </c>
      <c r="L85" s="358">
        <f t="shared" si="13"/>
        <v>39.1</v>
      </c>
      <c r="M85" s="362">
        <f t="shared" si="14"/>
        <v>0</v>
      </c>
      <c r="N85" s="321">
        <f t="shared" si="15"/>
        <v>39024.633999999998</v>
      </c>
      <c r="O85" s="397">
        <f t="shared" si="16"/>
        <v>0</v>
      </c>
    </row>
    <row r="86" spans="1:15" s="321" customFormat="1" ht="15.75" hidden="1" x14ac:dyDescent="0.25">
      <c r="A86" s="363" t="s">
        <v>754</v>
      </c>
      <c r="B86" s="364">
        <v>778569.78</v>
      </c>
      <c r="C86" s="365">
        <v>2.2000000000000002</v>
      </c>
      <c r="D86" s="366">
        <v>19266.93</v>
      </c>
      <c r="E86" s="366">
        <v>15293.14</v>
      </c>
      <c r="F86" s="357">
        <f t="shared" si="9"/>
        <v>17128.54</v>
      </c>
      <c r="G86" s="358">
        <f t="shared" si="10"/>
        <v>17.2</v>
      </c>
      <c r="H86" s="359">
        <v>0.99254281079999995</v>
      </c>
      <c r="I86" s="358">
        <f t="shared" si="11"/>
        <v>17.100000000000001</v>
      </c>
      <c r="J86" s="360">
        <f t="shared" si="12"/>
        <v>0.1</v>
      </c>
      <c r="K86" s="361">
        <v>1</v>
      </c>
      <c r="L86" s="358">
        <f t="shared" si="13"/>
        <v>17.100000000000001</v>
      </c>
      <c r="M86" s="362">
        <f t="shared" si="14"/>
        <v>0</v>
      </c>
      <c r="N86" s="321">
        <f t="shared" si="15"/>
        <v>17128.535159999999</v>
      </c>
      <c r="O86" s="397">
        <f t="shared" si="16"/>
        <v>0</v>
      </c>
    </row>
    <row r="87" spans="1:15" s="321" customFormat="1" ht="15.75" hidden="1" x14ac:dyDescent="0.25">
      <c r="A87" s="363" t="s">
        <v>755</v>
      </c>
      <c r="B87" s="364"/>
      <c r="C87" s="365">
        <v>2.2000000000000002</v>
      </c>
      <c r="D87" s="366"/>
      <c r="E87" s="366"/>
      <c r="F87" s="357">
        <f t="shared" si="9"/>
        <v>0</v>
      </c>
      <c r="G87" s="358">
        <f t="shared" si="10"/>
        <v>0</v>
      </c>
      <c r="H87" s="359">
        <v>0.98821361500000005</v>
      </c>
      <c r="I87" s="358">
        <f t="shared" si="11"/>
        <v>0</v>
      </c>
      <c r="J87" s="360">
        <f t="shared" si="12"/>
        <v>0</v>
      </c>
      <c r="K87" s="361">
        <v>1</v>
      </c>
      <c r="L87" s="358">
        <f t="shared" si="13"/>
        <v>0</v>
      </c>
      <c r="M87" s="362">
        <f t="shared" si="14"/>
        <v>0</v>
      </c>
      <c r="N87" s="321">
        <f t="shared" si="15"/>
        <v>0</v>
      </c>
      <c r="O87" s="397">
        <f t="shared" si="16"/>
        <v>0</v>
      </c>
    </row>
    <row r="88" spans="1:15" s="321" customFormat="1" ht="15.75" hidden="1" x14ac:dyDescent="0.25">
      <c r="A88" s="363" t="s">
        <v>756</v>
      </c>
      <c r="B88" s="364"/>
      <c r="C88" s="365">
        <v>2.2000000000000002</v>
      </c>
      <c r="D88" s="366">
        <v>0</v>
      </c>
      <c r="E88" s="366">
        <v>0</v>
      </c>
      <c r="F88" s="357">
        <f t="shared" si="9"/>
        <v>0</v>
      </c>
      <c r="G88" s="358">
        <f t="shared" si="10"/>
        <v>0</v>
      </c>
      <c r="H88" s="359">
        <v>0.97021219569999995</v>
      </c>
      <c r="I88" s="358">
        <f t="shared" si="11"/>
        <v>0</v>
      </c>
      <c r="J88" s="360">
        <f t="shared" si="12"/>
        <v>0</v>
      </c>
      <c r="K88" s="361">
        <v>1</v>
      </c>
      <c r="L88" s="358">
        <f t="shared" si="13"/>
        <v>0</v>
      </c>
      <c r="M88" s="362">
        <f t="shared" si="14"/>
        <v>0</v>
      </c>
      <c r="N88" s="321">
        <f t="shared" si="15"/>
        <v>0</v>
      </c>
      <c r="O88" s="397">
        <f t="shared" si="16"/>
        <v>0</v>
      </c>
    </row>
    <row r="89" spans="1:15" s="321" customFormat="1" ht="15.75" hidden="1" x14ac:dyDescent="0.25">
      <c r="A89" s="363" t="s">
        <v>757</v>
      </c>
      <c r="B89" s="364">
        <v>179592.8</v>
      </c>
      <c r="C89" s="365">
        <v>2.2000000000000002</v>
      </c>
      <c r="D89" s="366">
        <v>6610</v>
      </c>
      <c r="E89" s="366">
        <v>3168</v>
      </c>
      <c r="F89" s="357">
        <f t="shared" si="9"/>
        <v>3951.04</v>
      </c>
      <c r="G89" s="358">
        <f t="shared" si="10"/>
        <v>4</v>
      </c>
      <c r="H89" s="359">
        <v>0.92943408930000004</v>
      </c>
      <c r="I89" s="358">
        <f t="shared" si="11"/>
        <v>3.8</v>
      </c>
      <c r="J89" s="360">
        <f t="shared" si="12"/>
        <v>0.2</v>
      </c>
      <c r="K89" s="361">
        <v>1</v>
      </c>
      <c r="L89" s="358">
        <f t="shared" si="13"/>
        <v>3.8</v>
      </c>
      <c r="M89" s="362">
        <f t="shared" si="14"/>
        <v>0</v>
      </c>
      <c r="N89" s="321">
        <f t="shared" si="15"/>
        <v>3951.0416</v>
      </c>
      <c r="O89" s="397">
        <f t="shared" si="16"/>
        <v>0</v>
      </c>
    </row>
    <row r="90" spans="1:15" s="321" customFormat="1" ht="15.75" hidden="1" x14ac:dyDescent="0.25">
      <c r="A90" s="363" t="s">
        <v>758</v>
      </c>
      <c r="B90" s="364"/>
      <c r="C90" s="365">
        <v>2.2000000000000002</v>
      </c>
      <c r="D90" s="366"/>
      <c r="E90" s="366"/>
      <c r="F90" s="357">
        <f t="shared" si="9"/>
        <v>0</v>
      </c>
      <c r="G90" s="358">
        <f t="shared" si="10"/>
        <v>0</v>
      </c>
      <c r="H90" s="359">
        <v>0.98954054650000001</v>
      </c>
      <c r="I90" s="358">
        <f t="shared" si="11"/>
        <v>0</v>
      </c>
      <c r="J90" s="360">
        <f t="shared" si="12"/>
        <v>0</v>
      </c>
      <c r="K90" s="361">
        <v>1</v>
      </c>
      <c r="L90" s="358">
        <f t="shared" si="13"/>
        <v>0</v>
      </c>
      <c r="M90" s="362">
        <f t="shared" si="14"/>
        <v>0</v>
      </c>
      <c r="N90" s="321">
        <f t="shared" si="15"/>
        <v>0</v>
      </c>
      <c r="O90" s="397">
        <f t="shared" si="16"/>
        <v>0</v>
      </c>
    </row>
    <row r="91" spans="1:15" s="321" customFormat="1" ht="15.75" hidden="1" x14ac:dyDescent="0.25">
      <c r="A91" s="363" t="s">
        <v>759</v>
      </c>
      <c r="B91" s="364"/>
      <c r="C91" s="365">
        <v>2.2000000000000002</v>
      </c>
      <c r="D91" s="366"/>
      <c r="E91" s="366"/>
      <c r="F91" s="357">
        <f t="shared" si="9"/>
        <v>0</v>
      </c>
      <c r="G91" s="358">
        <f t="shared" si="10"/>
        <v>0</v>
      </c>
      <c r="H91" s="359">
        <v>0.99335630109999995</v>
      </c>
      <c r="I91" s="358">
        <f t="shared" si="11"/>
        <v>0</v>
      </c>
      <c r="J91" s="360">
        <f t="shared" si="12"/>
        <v>0</v>
      </c>
      <c r="K91" s="361">
        <v>1</v>
      </c>
      <c r="L91" s="358">
        <f t="shared" si="13"/>
        <v>0</v>
      </c>
      <c r="M91" s="362">
        <f t="shared" si="14"/>
        <v>0</v>
      </c>
      <c r="N91" s="321">
        <f t="shared" si="15"/>
        <v>0</v>
      </c>
      <c r="O91" s="397">
        <f t="shared" si="16"/>
        <v>0</v>
      </c>
    </row>
    <row r="92" spans="1:15" s="321" customFormat="1" ht="15.75" hidden="1" x14ac:dyDescent="0.25">
      <c r="A92" s="363" t="s">
        <v>760</v>
      </c>
      <c r="B92" s="364">
        <v>1686571.51</v>
      </c>
      <c r="C92" s="365">
        <v>2.2000000000000002</v>
      </c>
      <c r="D92" s="366">
        <v>35688</v>
      </c>
      <c r="E92" s="366">
        <v>26340</v>
      </c>
      <c r="F92" s="357">
        <f t="shared" si="9"/>
        <v>37104.57</v>
      </c>
      <c r="G92" s="358">
        <f t="shared" si="10"/>
        <v>37.200000000000003</v>
      </c>
      <c r="H92" s="359">
        <v>0.98430103670000002</v>
      </c>
      <c r="I92" s="358">
        <f t="shared" si="11"/>
        <v>36.700000000000003</v>
      </c>
      <c r="J92" s="360">
        <f t="shared" si="12"/>
        <v>0.5</v>
      </c>
      <c r="K92" s="361">
        <v>1</v>
      </c>
      <c r="L92" s="358">
        <f t="shared" si="13"/>
        <v>36.700000000000003</v>
      </c>
      <c r="M92" s="362">
        <f t="shared" si="14"/>
        <v>0</v>
      </c>
      <c r="N92" s="321">
        <f t="shared" si="15"/>
        <v>37104.573219999998</v>
      </c>
      <c r="O92" s="397">
        <f t="shared" si="16"/>
        <v>0</v>
      </c>
    </row>
    <row r="93" spans="1:15" s="321" customFormat="1" ht="15.75" hidden="1" x14ac:dyDescent="0.25">
      <c r="A93" s="363" t="s">
        <v>761</v>
      </c>
      <c r="B93" s="364"/>
      <c r="C93" s="365">
        <v>2.2000000000000002</v>
      </c>
      <c r="D93" s="366"/>
      <c r="E93" s="366"/>
      <c r="F93" s="357">
        <f t="shared" si="9"/>
        <v>0</v>
      </c>
      <c r="G93" s="358">
        <f t="shared" si="10"/>
        <v>0</v>
      </c>
      <c r="H93" s="359">
        <v>0.9791570503</v>
      </c>
      <c r="I93" s="358">
        <f t="shared" si="11"/>
        <v>0</v>
      </c>
      <c r="J93" s="360">
        <f t="shared" si="12"/>
        <v>0</v>
      </c>
      <c r="K93" s="361">
        <v>1</v>
      </c>
      <c r="L93" s="358">
        <f t="shared" si="13"/>
        <v>0</v>
      </c>
      <c r="M93" s="362">
        <f t="shared" si="14"/>
        <v>0</v>
      </c>
      <c r="N93" s="321">
        <f t="shared" si="15"/>
        <v>0</v>
      </c>
      <c r="O93" s="397">
        <f t="shared" si="16"/>
        <v>0</v>
      </c>
    </row>
    <row r="94" spans="1:15" s="321" customFormat="1" ht="15.75" hidden="1" x14ac:dyDescent="0.25">
      <c r="A94" s="363" t="s">
        <v>762</v>
      </c>
      <c r="B94" s="364">
        <v>9180556.0399999991</v>
      </c>
      <c r="C94" s="365">
        <v>2.2000000000000002</v>
      </c>
      <c r="D94" s="366">
        <v>190863</v>
      </c>
      <c r="E94" s="366">
        <v>140685</v>
      </c>
      <c r="F94" s="357">
        <f t="shared" si="9"/>
        <v>201972.23</v>
      </c>
      <c r="G94" s="358">
        <f t="shared" si="10"/>
        <v>202</v>
      </c>
      <c r="H94" s="359">
        <v>0.97788759410000003</v>
      </c>
      <c r="I94" s="358">
        <f t="shared" si="11"/>
        <v>197.6</v>
      </c>
      <c r="J94" s="360">
        <f t="shared" si="12"/>
        <v>4.4000000000000004</v>
      </c>
      <c r="K94" s="361">
        <v>1</v>
      </c>
      <c r="L94" s="358">
        <f t="shared" si="13"/>
        <v>197.6</v>
      </c>
      <c r="M94" s="362">
        <f t="shared" si="14"/>
        <v>0</v>
      </c>
      <c r="N94" s="321">
        <f t="shared" si="15"/>
        <v>201972.23288</v>
      </c>
      <c r="O94" s="397">
        <f t="shared" si="16"/>
        <v>0</v>
      </c>
    </row>
    <row r="95" spans="1:15" s="321" customFormat="1" ht="15.75" hidden="1" x14ac:dyDescent="0.25">
      <c r="A95" s="363" t="s">
        <v>763</v>
      </c>
      <c r="B95" s="364">
        <v>13354648</v>
      </c>
      <c r="C95" s="365">
        <v>2.2000000000000002</v>
      </c>
      <c r="D95" s="366">
        <v>292497</v>
      </c>
      <c r="E95" s="366">
        <v>271379</v>
      </c>
      <c r="F95" s="357">
        <f t="shared" si="9"/>
        <v>293802.26</v>
      </c>
      <c r="G95" s="358">
        <f t="shared" si="10"/>
        <v>293.89999999999998</v>
      </c>
      <c r="H95" s="359">
        <v>0.9937417019</v>
      </c>
      <c r="I95" s="358">
        <f t="shared" si="11"/>
        <v>292.10000000000002</v>
      </c>
      <c r="J95" s="360">
        <f t="shared" si="12"/>
        <v>1.8</v>
      </c>
      <c r="K95" s="361">
        <v>1</v>
      </c>
      <c r="L95" s="358">
        <f t="shared" si="13"/>
        <v>292.10000000000002</v>
      </c>
      <c r="M95" s="362">
        <f t="shared" si="14"/>
        <v>0</v>
      </c>
      <c r="N95" s="321">
        <f t="shared" si="15"/>
        <v>293802.25599999999</v>
      </c>
      <c r="O95" s="397">
        <f t="shared" si="16"/>
        <v>0</v>
      </c>
    </row>
    <row r="96" spans="1:15" s="321" customFormat="1" ht="15.75" hidden="1" x14ac:dyDescent="0.25">
      <c r="A96" s="363" t="s">
        <v>764</v>
      </c>
      <c r="B96" s="364"/>
      <c r="C96" s="365">
        <v>2.2000000000000002</v>
      </c>
      <c r="D96" s="366"/>
      <c r="E96" s="366"/>
      <c r="F96" s="357">
        <f t="shared" si="9"/>
        <v>0</v>
      </c>
      <c r="G96" s="358">
        <f t="shared" si="10"/>
        <v>0</v>
      </c>
      <c r="H96" s="359">
        <v>0.98438238889999996</v>
      </c>
      <c r="I96" s="358">
        <f t="shared" si="11"/>
        <v>0</v>
      </c>
      <c r="J96" s="360">
        <f t="shared" si="12"/>
        <v>0</v>
      </c>
      <c r="K96" s="361">
        <v>1</v>
      </c>
      <c r="L96" s="358">
        <f t="shared" si="13"/>
        <v>0</v>
      </c>
      <c r="M96" s="362">
        <f t="shared" si="14"/>
        <v>0</v>
      </c>
      <c r="N96" s="321">
        <f t="shared" si="15"/>
        <v>0</v>
      </c>
      <c r="O96" s="397">
        <f t="shared" si="16"/>
        <v>0</v>
      </c>
    </row>
    <row r="97" spans="1:15" s="321" customFormat="1" ht="15.75" hidden="1" x14ac:dyDescent="0.25">
      <c r="A97" s="363" t="s">
        <v>765</v>
      </c>
      <c r="B97" s="364">
        <v>1494059.25</v>
      </c>
      <c r="C97" s="365">
        <v>2.2000000000000002</v>
      </c>
      <c r="D97" s="366">
        <v>33754</v>
      </c>
      <c r="E97" s="366">
        <v>5680</v>
      </c>
      <c r="F97" s="357">
        <f t="shared" si="9"/>
        <v>32869.300000000003</v>
      </c>
      <c r="G97" s="358">
        <f t="shared" si="10"/>
        <v>32.9</v>
      </c>
      <c r="H97" s="359">
        <v>0.983714545</v>
      </c>
      <c r="I97" s="358">
        <f t="shared" si="11"/>
        <v>32.4</v>
      </c>
      <c r="J97" s="360">
        <f t="shared" si="12"/>
        <v>0.5</v>
      </c>
      <c r="K97" s="361">
        <v>1</v>
      </c>
      <c r="L97" s="358">
        <f t="shared" si="13"/>
        <v>32.4</v>
      </c>
      <c r="M97" s="362">
        <f t="shared" si="14"/>
        <v>0</v>
      </c>
      <c r="N97" s="321">
        <f t="shared" si="15"/>
        <v>32869.303500000002</v>
      </c>
      <c r="O97" s="397">
        <f t="shared" si="16"/>
        <v>0</v>
      </c>
    </row>
    <row r="98" spans="1:15" s="321" customFormat="1" ht="15.75" hidden="1" x14ac:dyDescent="0.25">
      <c r="A98" s="363" t="s">
        <v>766</v>
      </c>
      <c r="B98" s="364">
        <v>5909962.0099999998</v>
      </c>
      <c r="C98" s="365">
        <v>2.2000000000000002</v>
      </c>
      <c r="D98" s="366">
        <v>131358</v>
      </c>
      <c r="E98" s="366">
        <v>129640</v>
      </c>
      <c r="F98" s="357">
        <f t="shared" si="9"/>
        <v>130019.16</v>
      </c>
      <c r="G98" s="358">
        <f t="shared" si="10"/>
        <v>130.1</v>
      </c>
      <c r="H98" s="359">
        <v>0.9860758127</v>
      </c>
      <c r="I98" s="358">
        <f t="shared" si="11"/>
        <v>128.30000000000001</v>
      </c>
      <c r="J98" s="360">
        <f t="shared" si="12"/>
        <v>1.8</v>
      </c>
      <c r="K98" s="361">
        <v>1</v>
      </c>
      <c r="L98" s="358">
        <f t="shared" si="13"/>
        <v>128.30000000000001</v>
      </c>
      <c r="M98" s="362">
        <f t="shared" si="14"/>
        <v>0</v>
      </c>
      <c r="N98" s="321">
        <f t="shared" si="15"/>
        <v>130019.16422000001</v>
      </c>
      <c r="O98" s="397">
        <f t="shared" si="16"/>
        <v>0</v>
      </c>
    </row>
    <row r="99" spans="1:15" s="321" customFormat="1" ht="15.75" hidden="1" x14ac:dyDescent="0.25">
      <c r="A99" s="363" t="s">
        <v>767</v>
      </c>
      <c r="B99" s="400">
        <v>1280245.54</v>
      </c>
      <c r="C99" s="365">
        <v>2.2000000000000002</v>
      </c>
      <c r="D99" s="366">
        <v>7861</v>
      </c>
      <c r="E99" s="366">
        <v>27027</v>
      </c>
      <c r="F99" s="357">
        <f t="shared" si="9"/>
        <v>28165.4</v>
      </c>
      <c r="G99" s="358">
        <f t="shared" si="10"/>
        <v>28.2</v>
      </c>
      <c r="H99" s="359">
        <v>0.95482822150000002</v>
      </c>
      <c r="I99" s="358">
        <f t="shared" si="11"/>
        <v>27</v>
      </c>
      <c r="J99" s="360">
        <f t="shared" si="12"/>
        <v>1.2</v>
      </c>
      <c r="K99" s="361">
        <v>1</v>
      </c>
      <c r="L99" s="358">
        <f t="shared" si="13"/>
        <v>27</v>
      </c>
      <c r="M99" s="362">
        <f t="shared" si="14"/>
        <v>0</v>
      </c>
      <c r="N99" s="321">
        <f t="shared" si="15"/>
        <v>28165.401880000001</v>
      </c>
      <c r="O99" s="397">
        <f t="shared" si="16"/>
        <v>0</v>
      </c>
    </row>
    <row r="100" spans="1:15" s="321" customFormat="1" ht="15.75" hidden="1" x14ac:dyDescent="0.25">
      <c r="A100" s="363" t="s">
        <v>768</v>
      </c>
      <c r="B100" s="400">
        <v>16704470</v>
      </c>
      <c r="C100" s="365">
        <v>2.2000000000000002</v>
      </c>
      <c r="D100" s="366">
        <v>372342</v>
      </c>
      <c r="E100" s="366">
        <v>348962</v>
      </c>
      <c r="F100" s="357">
        <f t="shared" si="9"/>
        <v>367498.34</v>
      </c>
      <c r="G100" s="358">
        <f t="shared" si="10"/>
        <v>367.5</v>
      </c>
      <c r="H100" s="359">
        <v>0.97412982810000004</v>
      </c>
      <c r="I100" s="358">
        <f t="shared" si="11"/>
        <v>358</v>
      </c>
      <c r="J100" s="360">
        <f t="shared" si="12"/>
        <v>9.5</v>
      </c>
      <c r="K100" s="361">
        <v>1</v>
      </c>
      <c r="L100" s="358">
        <f t="shared" si="13"/>
        <v>358</v>
      </c>
      <c r="M100" s="362">
        <f t="shared" si="14"/>
        <v>0</v>
      </c>
      <c r="N100" s="321">
        <f t="shared" si="15"/>
        <v>367498.34</v>
      </c>
      <c r="O100" s="397">
        <f t="shared" si="16"/>
        <v>0</v>
      </c>
    </row>
    <row r="101" spans="1:15" s="321" customFormat="1" ht="15.75" hidden="1" x14ac:dyDescent="0.25">
      <c r="A101" s="363" t="s">
        <v>769</v>
      </c>
      <c r="B101" s="400">
        <v>34280301.329999998</v>
      </c>
      <c r="C101" s="365">
        <v>2.2000000000000002</v>
      </c>
      <c r="D101" s="366">
        <v>755304</v>
      </c>
      <c r="E101" s="366">
        <v>740848</v>
      </c>
      <c r="F101" s="357">
        <f t="shared" si="9"/>
        <v>754166.63</v>
      </c>
      <c r="G101" s="358">
        <f t="shared" si="10"/>
        <v>754.2</v>
      </c>
      <c r="H101" s="359">
        <v>0.98656964179999995</v>
      </c>
      <c r="I101" s="358">
        <f t="shared" si="11"/>
        <v>744.1</v>
      </c>
      <c r="J101" s="360">
        <f t="shared" si="12"/>
        <v>10.1</v>
      </c>
      <c r="K101" s="361">
        <v>1</v>
      </c>
      <c r="L101" s="358">
        <f t="shared" si="13"/>
        <v>744.1</v>
      </c>
      <c r="M101" s="362">
        <f t="shared" si="14"/>
        <v>0</v>
      </c>
      <c r="N101" s="321">
        <f t="shared" si="15"/>
        <v>754166.62925999996</v>
      </c>
      <c r="O101" s="397">
        <f t="shared" si="16"/>
        <v>0</v>
      </c>
    </row>
    <row r="102" spans="1:15" s="321" customFormat="1" ht="15.75" hidden="1" x14ac:dyDescent="0.25">
      <c r="A102" s="363" t="s">
        <v>770</v>
      </c>
      <c r="B102" s="400">
        <v>47653513</v>
      </c>
      <c r="C102" s="365">
        <v>2.2000000000000002</v>
      </c>
      <c r="D102" s="366">
        <v>1043051</v>
      </c>
      <c r="E102" s="366">
        <v>931020</v>
      </c>
      <c r="F102" s="357">
        <f t="shared" si="9"/>
        <v>1048377.29</v>
      </c>
      <c r="G102" s="358">
        <f t="shared" si="10"/>
        <v>1048.4000000000001</v>
      </c>
      <c r="H102" s="359">
        <v>0.87899139910000001</v>
      </c>
      <c r="I102" s="358">
        <f t="shared" si="11"/>
        <v>921.6</v>
      </c>
      <c r="J102" s="360">
        <f t="shared" si="12"/>
        <v>126.8</v>
      </c>
      <c r="K102" s="361">
        <v>1</v>
      </c>
      <c r="L102" s="358">
        <f t="shared" si="13"/>
        <v>921.6</v>
      </c>
      <c r="M102" s="362">
        <f t="shared" si="14"/>
        <v>0</v>
      </c>
      <c r="N102" s="321">
        <f t="shared" si="15"/>
        <v>1048377.286</v>
      </c>
      <c r="O102" s="397">
        <f t="shared" si="16"/>
        <v>0</v>
      </c>
    </row>
    <row r="103" spans="1:15" s="321" customFormat="1" ht="15.75" hidden="1" x14ac:dyDescent="0.25">
      <c r="A103" s="363" t="s">
        <v>771</v>
      </c>
      <c r="B103" s="400">
        <v>99669550.75</v>
      </c>
      <c r="C103" s="365">
        <v>2.2000000000000002</v>
      </c>
      <c r="D103" s="366">
        <v>2177955</v>
      </c>
      <c r="E103" s="366">
        <v>2148362</v>
      </c>
      <c r="F103" s="357">
        <f t="shared" si="9"/>
        <v>2192730.12</v>
      </c>
      <c r="G103" s="358">
        <f t="shared" si="10"/>
        <v>2192.8000000000002</v>
      </c>
      <c r="H103" s="359">
        <v>0.96682615949999995</v>
      </c>
      <c r="I103" s="358">
        <f t="shared" si="11"/>
        <v>2120.1</v>
      </c>
      <c r="J103" s="360">
        <f t="shared" si="12"/>
        <v>72.7</v>
      </c>
      <c r="K103" s="361">
        <v>1</v>
      </c>
      <c r="L103" s="358">
        <f t="shared" si="13"/>
        <v>2120.1</v>
      </c>
      <c r="M103" s="362">
        <f t="shared" si="14"/>
        <v>0</v>
      </c>
      <c r="N103" s="321">
        <f t="shared" si="15"/>
        <v>2192730.1165</v>
      </c>
      <c r="O103" s="397">
        <f t="shared" si="16"/>
        <v>0</v>
      </c>
    </row>
    <row r="104" spans="1:15" s="321" customFormat="1" ht="16.5" hidden="1" thickBot="1" x14ac:dyDescent="0.3">
      <c r="A104" s="401" t="s">
        <v>772</v>
      </c>
      <c r="B104" s="374">
        <v>1081992242.98</v>
      </c>
      <c r="C104" s="375">
        <v>2.2000000000000002</v>
      </c>
      <c r="D104" s="376">
        <v>12029046</v>
      </c>
      <c r="E104" s="376">
        <v>23876475.34</v>
      </c>
      <c r="F104" s="357">
        <f t="shared" si="9"/>
        <v>23803829.350000001</v>
      </c>
      <c r="G104" s="358">
        <f t="shared" si="10"/>
        <v>23803.9</v>
      </c>
      <c r="H104" s="359">
        <v>1</v>
      </c>
      <c r="I104" s="358">
        <f t="shared" si="11"/>
        <v>23803.9</v>
      </c>
      <c r="J104" s="360">
        <f t="shared" si="12"/>
        <v>0</v>
      </c>
      <c r="K104" s="361">
        <v>1</v>
      </c>
      <c r="L104" s="358">
        <f t="shared" si="13"/>
        <v>23803.9</v>
      </c>
      <c r="M104" s="362">
        <f t="shared" si="14"/>
        <v>0</v>
      </c>
      <c r="N104" s="321">
        <f t="shared" si="15"/>
        <v>23803829.345559999</v>
      </c>
      <c r="O104" s="397">
        <f t="shared" si="16"/>
        <v>0</v>
      </c>
    </row>
    <row r="105" spans="1:15" ht="16.5" hidden="1" thickBot="1" x14ac:dyDescent="0.3">
      <c r="A105" s="402" t="s">
        <v>773</v>
      </c>
      <c r="B105" s="378">
        <f>SUM(B74:B104)</f>
        <v>1331511070.77</v>
      </c>
      <c r="C105" s="379">
        <v>2.2000000000000002</v>
      </c>
      <c r="D105" s="378">
        <f>SUM(D74:D104)</f>
        <v>17418923.93</v>
      </c>
      <c r="E105" s="378">
        <f>SUM(E74:E104)</f>
        <v>28977173.91</v>
      </c>
      <c r="F105" s="378">
        <f>SUM(F74:F104)</f>
        <v>29293243.559999999</v>
      </c>
      <c r="G105" s="378">
        <f>SUM(G74:G104)</f>
        <v>29294.3</v>
      </c>
      <c r="H105" s="380" t="s">
        <v>387</v>
      </c>
      <c r="I105" s="378">
        <f>SUM(I74:I104)</f>
        <v>29059.4</v>
      </c>
      <c r="J105" s="378">
        <f>SUM(J74:J104)</f>
        <v>234.9</v>
      </c>
      <c r="K105" s="380" t="s">
        <v>387</v>
      </c>
      <c r="L105" s="378">
        <f>SUM(L74:L104)</f>
        <v>29059.4</v>
      </c>
      <c r="M105" s="378">
        <f>SUM(M74:M104)</f>
        <v>0</v>
      </c>
      <c r="N105" s="339">
        <f>SUM(N75:N104)</f>
        <v>29293243.556940001</v>
      </c>
      <c r="O105" s="339">
        <f t="shared" si="16"/>
        <v>3.0599981546401999E-3</v>
      </c>
    </row>
    <row r="106" spans="1:15" ht="15.75" hidden="1" x14ac:dyDescent="0.25">
      <c r="A106" s="403" t="s">
        <v>774</v>
      </c>
      <c r="B106" s="383">
        <f>B105-B107</f>
        <v>192240416.96000001</v>
      </c>
      <c r="C106" s="384">
        <v>2.2000000000000002</v>
      </c>
      <c r="D106" s="383">
        <f>D105-D107</f>
        <v>4145881.93</v>
      </c>
      <c r="E106" s="383">
        <f>E105-E107</f>
        <v>4019296.57</v>
      </c>
      <c r="F106" s="383">
        <f>F105-F107</f>
        <v>4229289.17</v>
      </c>
      <c r="G106" s="383">
        <f>G105-G107</f>
        <v>4230.2</v>
      </c>
      <c r="H106" s="385" t="s">
        <v>387</v>
      </c>
      <c r="I106" s="383">
        <f>I105-I107</f>
        <v>4127.3999999999996</v>
      </c>
      <c r="J106" s="383">
        <f>J105-J107</f>
        <v>102.8</v>
      </c>
      <c r="K106" s="385" t="s">
        <v>387</v>
      </c>
      <c r="L106" s="383">
        <f>L105-L107</f>
        <v>4127.3999999999996</v>
      </c>
      <c r="M106" s="383">
        <f>M105-M107</f>
        <v>0</v>
      </c>
      <c r="N106" s="339"/>
      <c r="O106" s="339"/>
    </row>
    <row r="107" spans="1:15" ht="17.25" hidden="1" customHeight="1" thickBot="1" x14ac:dyDescent="0.3">
      <c r="A107" s="404" t="s">
        <v>775</v>
      </c>
      <c r="B107" s="389">
        <f>B74+B76+B82+B83+B84+B88+B91+B93+B94+B102+B104</f>
        <v>1139270653.8099999</v>
      </c>
      <c r="C107" s="390">
        <v>2.2000000000000002</v>
      </c>
      <c r="D107" s="389">
        <f>D74+D76+D82+D83+D84+D88+D91+D93+D94+D102+D104</f>
        <v>13273042</v>
      </c>
      <c r="E107" s="389">
        <f>E74+E76+E82+E83+E84+E88+E91+E93+E94+E102+E104</f>
        <v>24957877.34</v>
      </c>
      <c r="F107" s="389">
        <f>F74+F76+F82+F83+F84+F88+F91+F93+F94+F102+F104</f>
        <v>25063954.390000001</v>
      </c>
      <c r="G107" s="389">
        <f>G74+G76+G82+G83+G84+G88+G91+G93+G94+G102+G104</f>
        <v>25064.1</v>
      </c>
      <c r="H107" s="391" t="s">
        <v>387</v>
      </c>
      <c r="I107" s="389">
        <f>I74+I76+I82+I83+I84+I88+I91+I93+I94+I102+I104</f>
        <v>24932</v>
      </c>
      <c r="J107" s="389">
        <f>J74+J76+J82+J83+J84+J88+J91+J93+J94+J102+J104</f>
        <v>132.1</v>
      </c>
      <c r="K107" s="391" t="s">
        <v>387</v>
      </c>
      <c r="L107" s="389">
        <f>L74+L76+L82+L83+L84+L88+L91+L93+L94+L102+L104</f>
        <v>24932</v>
      </c>
      <c r="M107" s="389">
        <f>M74+M76+M82+M83+M84+M88+M91+M93+M94+M102+M104</f>
        <v>0</v>
      </c>
      <c r="N107" s="339"/>
      <c r="O107" s="339"/>
    </row>
    <row r="108" spans="1:15" s="321" customFormat="1" ht="15.75" hidden="1" x14ac:dyDescent="0.25">
      <c r="A108" s="405" t="s">
        <v>658</v>
      </c>
      <c r="B108" s="364">
        <v>16174356.869999999</v>
      </c>
      <c r="C108" s="365">
        <v>2.2000000000000002</v>
      </c>
      <c r="D108" s="366">
        <v>399298</v>
      </c>
      <c r="E108" s="366">
        <v>97000</v>
      </c>
      <c r="F108" s="357">
        <f>ROUND((B108*C108)/100,2)</f>
        <v>355835.85</v>
      </c>
      <c r="G108" s="358">
        <f>ROUNDUP(F108/1000,1)</f>
        <v>355.9</v>
      </c>
      <c r="H108" s="359">
        <v>0.98122950480000004</v>
      </c>
      <c r="I108" s="358">
        <f>ROUNDUP(G108*H108,1)</f>
        <v>349.3</v>
      </c>
      <c r="J108" s="360">
        <f>G108-I108</f>
        <v>6.6</v>
      </c>
      <c r="K108" s="361">
        <v>1</v>
      </c>
      <c r="L108" s="358">
        <f>ROUNDUP(I108*K108,1)</f>
        <v>349.3</v>
      </c>
      <c r="M108" s="362">
        <f>L108-I108</f>
        <v>0</v>
      </c>
    </row>
    <row r="109" spans="1:15" s="321" customFormat="1" ht="15.75" hidden="1" x14ac:dyDescent="0.25">
      <c r="A109" s="406" t="s">
        <v>660</v>
      </c>
      <c r="B109" s="364">
        <v>579015.92000000004</v>
      </c>
      <c r="C109" s="365">
        <v>2.2000000000000002</v>
      </c>
      <c r="D109" s="366">
        <v>12869</v>
      </c>
      <c r="E109" s="366">
        <v>12690</v>
      </c>
      <c r="F109" s="357">
        <f>ROUND((B109*C109)/100,2)</f>
        <v>12738.35</v>
      </c>
      <c r="G109" s="358">
        <f>ROUNDUP(F109/1000,1)</f>
        <v>12.8</v>
      </c>
      <c r="H109" s="359">
        <v>1</v>
      </c>
      <c r="I109" s="358">
        <f>ROUNDUP(G109*H109,1)</f>
        <v>12.8</v>
      </c>
      <c r="J109" s="360">
        <f>G109-I109</f>
        <v>0</v>
      </c>
      <c r="K109" s="361">
        <v>1</v>
      </c>
      <c r="L109" s="358">
        <f>ROUNDUP(I109*K109,1)</f>
        <v>12.8</v>
      </c>
      <c r="M109" s="362">
        <f>L109-I109</f>
        <v>0</v>
      </c>
    </row>
    <row r="110" spans="1:15" s="321" customFormat="1" ht="15.75" hidden="1" x14ac:dyDescent="0.25">
      <c r="A110" s="406" t="s">
        <v>659</v>
      </c>
      <c r="B110" s="364">
        <v>742493.87</v>
      </c>
      <c r="C110" s="365">
        <v>2.2000000000000002</v>
      </c>
      <c r="D110" s="366">
        <v>16532</v>
      </c>
      <c r="E110" s="366">
        <v>16203</v>
      </c>
      <c r="F110" s="357">
        <f>ROUND((B110*C110)/100,2)</f>
        <v>16334.87</v>
      </c>
      <c r="G110" s="358">
        <f>ROUNDUP(F110/1000,1)</f>
        <v>16.399999999999999</v>
      </c>
      <c r="H110" s="359">
        <v>1</v>
      </c>
      <c r="I110" s="358">
        <f>ROUNDUP(G110*H110,1)</f>
        <v>16.399999999999999</v>
      </c>
      <c r="J110" s="360">
        <f>G110-I110</f>
        <v>0</v>
      </c>
      <c r="K110" s="361">
        <v>1</v>
      </c>
      <c r="L110" s="358">
        <f>ROUNDUP(I110*K110,1)</f>
        <v>16.399999999999999</v>
      </c>
      <c r="M110" s="362">
        <f>L110-I110</f>
        <v>0</v>
      </c>
    </row>
    <row r="111" spans="1:15" s="321" customFormat="1" ht="15.75" hidden="1" x14ac:dyDescent="0.25">
      <c r="A111" s="406" t="s">
        <v>776</v>
      </c>
      <c r="B111" s="364">
        <v>4454165</v>
      </c>
      <c r="C111" s="365">
        <v>2.2000000000000002</v>
      </c>
      <c r="D111" s="366">
        <v>63189</v>
      </c>
      <c r="E111" s="366">
        <v>88973</v>
      </c>
      <c r="F111" s="357">
        <f>ROUND((B111*C111)/100,2)</f>
        <v>97991.63</v>
      </c>
      <c r="G111" s="358">
        <f>ROUNDUP(F111/1000,1)</f>
        <v>98</v>
      </c>
      <c r="H111" s="359">
        <v>0.95716725619999998</v>
      </c>
      <c r="I111" s="358">
        <f>ROUNDUP(G111*H111,1)</f>
        <v>93.9</v>
      </c>
      <c r="J111" s="360">
        <f>G111-I111</f>
        <v>4.0999999999999996</v>
      </c>
      <c r="K111" s="361">
        <v>1</v>
      </c>
      <c r="L111" s="358">
        <f>ROUNDUP(I111*K111,1)</f>
        <v>93.9</v>
      </c>
      <c r="M111" s="362">
        <f>L111-I111</f>
        <v>0</v>
      </c>
    </row>
    <row r="112" spans="1:15" s="321" customFormat="1" ht="16.5" hidden="1" thickBot="1" x14ac:dyDescent="0.3">
      <c r="A112" s="407" t="s">
        <v>654</v>
      </c>
      <c r="B112" s="374">
        <v>4030328.56</v>
      </c>
      <c r="C112" s="375">
        <v>2.2000000000000002</v>
      </c>
      <c r="D112" s="376">
        <v>93651</v>
      </c>
      <c r="E112" s="376">
        <v>90803</v>
      </c>
      <c r="F112" s="357">
        <f>ROUND((B112*C112)/100,2)</f>
        <v>88667.23</v>
      </c>
      <c r="G112" s="358">
        <f>ROUNDUP(F112/1000,1)</f>
        <v>88.7</v>
      </c>
      <c r="H112" s="359">
        <v>1</v>
      </c>
      <c r="I112" s="358">
        <f>ROUNDUP(G112*H112,1)</f>
        <v>88.7</v>
      </c>
      <c r="J112" s="360">
        <f>G112-I112</f>
        <v>0</v>
      </c>
      <c r="K112" s="361">
        <v>1</v>
      </c>
      <c r="L112" s="358">
        <f>ROUNDUP(I112*K112,1)</f>
        <v>88.7</v>
      </c>
      <c r="M112" s="362">
        <f>L112-I112</f>
        <v>0</v>
      </c>
    </row>
    <row r="113" spans="1:13" ht="16.5" hidden="1" thickBot="1" x14ac:dyDescent="0.3">
      <c r="A113" s="402" t="s">
        <v>777</v>
      </c>
      <c r="B113" s="378">
        <f>SUM(B108:B112)</f>
        <v>25980360.219999999</v>
      </c>
      <c r="C113" s="379">
        <v>2.2000000000000002</v>
      </c>
      <c r="D113" s="378">
        <f>SUM(D108:D112)</f>
        <v>585539</v>
      </c>
      <c r="E113" s="378">
        <f>SUM(E108:E112)</f>
        <v>305669</v>
      </c>
      <c r="F113" s="378">
        <f>SUM(F108:F112)</f>
        <v>571567.93000000005</v>
      </c>
      <c r="G113" s="379">
        <f>SUM(G108:G112)</f>
        <v>571.79999999999995</v>
      </c>
      <c r="H113" s="380" t="s">
        <v>387</v>
      </c>
      <c r="I113" s="379">
        <f t="shared" ref="I113:J113" si="17">SUM(I108:I112)</f>
        <v>561.1</v>
      </c>
      <c r="J113" s="379">
        <f t="shared" si="17"/>
        <v>10.7</v>
      </c>
      <c r="K113" s="380" t="s">
        <v>387</v>
      </c>
      <c r="L113" s="379">
        <f>SUM(L108:L112)</f>
        <v>561.1</v>
      </c>
      <c r="M113" s="381">
        <f>SUM(M108:M112)</f>
        <v>0</v>
      </c>
    </row>
    <row r="114" spans="1:13" ht="15.75" hidden="1" x14ac:dyDescent="0.25">
      <c r="A114" s="408" t="s">
        <v>774</v>
      </c>
      <c r="B114" s="383">
        <f>B113-B115</f>
        <v>9806003.3499999996</v>
      </c>
      <c r="C114" s="384">
        <v>2.2000000000000002</v>
      </c>
      <c r="D114" s="383">
        <f>D113-D115</f>
        <v>186241</v>
      </c>
      <c r="E114" s="383">
        <f>E113-E115</f>
        <v>208669</v>
      </c>
      <c r="F114" s="383">
        <f>F113-F115</f>
        <v>215732.08</v>
      </c>
      <c r="G114" s="386">
        <f>G113-G115</f>
        <v>215.9</v>
      </c>
      <c r="H114" s="385" t="s">
        <v>387</v>
      </c>
      <c r="I114" s="386">
        <f t="shared" ref="I114:J114" si="18">I113-I115</f>
        <v>211.8</v>
      </c>
      <c r="J114" s="386">
        <f t="shared" si="18"/>
        <v>4.0999999999999996</v>
      </c>
      <c r="K114" s="385" t="s">
        <v>387</v>
      </c>
      <c r="L114" s="386">
        <f>L113-L115</f>
        <v>211.8</v>
      </c>
      <c r="M114" s="387">
        <f>M113-M115</f>
        <v>0</v>
      </c>
    </row>
    <row r="115" spans="1:13" ht="17.25" hidden="1" customHeight="1" thickBot="1" x14ac:dyDescent="0.3">
      <c r="A115" s="404" t="s">
        <v>775</v>
      </c>
      <c r="B115" s="389">
        <f>B108</f>
        <v>16174356.869999999</v>
      </c>
      <c r="C115" s="390">
        <v>2.2000000000000002</v>
      </c>
      <c r="D115" s="389">
        <f>D108</f>
        <v>399298</v>
      </c>
      <c r="E115" s="389">
        <f>E108</f>
        <v>97000</v>
      </c>
      <c r="F115" s="389">
        <f>F108</f>
        <v>355835.85</v>
      </c>
      <c r="G115" s="392">
        <f>G108</f>
        <v>355.9</v>
      </c>
      <c r="H115" s="391" t="s">
        <v>387</v>
      </c>
      <c r="I115" s="392">
        <f>I108</f>
        <v>349.3</v>
      </c>
      <c r="J115" s="392">
        <f>J108</f>
        <v>6.6</v>
      </c>
      <c r="K115" s="391" t="s">
        <v>387</v>
      </c>
      <c r="L115" s="392">
        <f>L108</f>
        <v>349.3</v>
      </c>
      <c r="M115" s="392">
        <f>M108</f>
        <v>0</v>
      </c>
    </row>
    <row r="116" spans="1:13" s="321" customFormat="1" ht="16.5" thickBot="1" x14ac:dyDescent="0.3">
      <c r="A116" s="409" t="s">
        <v>262</v>
      </c>
      <c r="B116" s="410">
        <v>366841.21</v>
      </c>
      <c r="C116" s="411">
        <v>2.2000000000000002</v>
      </c>
      <c r="D116" s="412">
        <v>8178</v>
      </c>
      <c r="E116" s="412">
        <v>8100</v>
      </c>
      <c r="F116" s="412">
        <f>ROUND((B116*C116)/100,2)</f>
        <v>8070.51</v>
      </c>
      <c r="G116" s="413">
        <f>ROUNDUP(F116/1000,1)</f>
        <v>8.1</v>
      </c>
      <c r="H116" s="414">
        <v>1</v>
      </c>
      <c r="I116" s="413">
        <f>ROUNDUP(G116*H116,1)</f>
        <v>8.1</v>
      </c>
      <c r="J116" s="415">
        <f>G116-I116</f>
        <v>0</v>
      </c>
      <c r="K116" s="416">
        <v>1</v>
      </c>
      <c r="L116" s="413">
        <f>ROUNDUP(I116*K116,1)</f>
        <v>8.1</v>
      </c>
      <c r="M116" s="417">
        <f>L116-I116</f>
        <v>0</v>
      </c>
    </row>
    <row r="117" spans="1:13" ht="16.5" hidden="1" thickBot="1" x14ac:dyDescent="0.3">
      <c r="B117" s="418"/>
      <c r="C117" s="419"/>
      <c r="D117" s="420"/>
      <c r="E117" s="420"/>
      <c r="F117" s="421"/>
      <c r="G117" s="422"/>
      <c r="H117" s="423"/>
      <c r="I117" s="422"/>
      <c r="J117" s="424"/>
      <c r="K117" s="425"/>
      <c r="L117" s="422"/>
      <c r="M117" s="426"/>
    </row>
    <row r="118" spans="1:13" ht="16.5" hidden="1" thickBot="1" x14ac:dyDescent="0.3">
      <c r="A118" s="402" t="s">
        <v>778</v>
      </c>
      <c r="B118" s="378">
        <f>B71+B105+B113+B116</f>
        <v>1830585740.25</v>
      </c>
      <c r="C118" s="379">
        <v>2.2000000000000002</v>
      </c>
      <c r="D118" s="378">
        <f>D71+D105+D113+D116</f>
        <v>28819288.719999999</v>
      </c>
      <c r="E118" s="378">
        <f>E71+E105+E113+E116</f>
        <v>39639021.530000001</v>
      </c>
      <c r="F118" s="378">
        <f>F71+F105+F113+F116</f>
        <v>40272886.310000002</v>
      </c>
      <c r="G118" s="379">
        <f>G71+G105+G113+G116</f>
        <v>40276.699999999997</v>
      </c>
      <c r="H118" s="380" t="s">
        <v>387</v>
      </c>
      <c r="I118" s="379">
        <f>I71+I105+I113+I116</f>
        <v>40025.9</v>
      </c>
      <c r="J118" s="379">
        <f>J71+J105+J113+J116</f>
        <v>250.8</v>
      </c>
      <c r="K118" s="427" t="s">
        <v>387</v>
      </c>
      <c r="L118" s="379">
        <f>L71+L105+L113+L116</f>
        <v>40025.9</v>
      </c>
      <c r="M118" s="381">
        <f>M71+M105+M113+M116</f>
        <v>0</v>
      </c>
    </row>
    <row r="119" spans="1:13" ht="15.75" hidden="1" x14ac:dyDescent="0.25">
      <c r="A119" s="408" t="s">
        <v>774</v>
      </c>
      <c r="B119" s="383">
        <f>B72+B106+B114+B116</f>
        <v>675140729.57000005</v>
      </c>
      <c r="C119" s="384">
        <v>2.2000000000000002</v>
      </c>
      <c r="D119" s="383">
        <f>D72+D106+D114+D116</f>
        <v>15146948.720000001</v>
      </c>
      <c r="E119" s="383">
        <f>E72+E106+E114+E116</f>
        <v>14584144.189999999</v>
      </c>
      <c r="F119" s="383">
        <f>F72+F106+F114+F116</f>
        <v>14853096.07</v>
      </c>
      <c r="G119" s="386">
        <f>G72+G106+G114+G116</f>
        <v>14856.7</v>
      </c>
      <c r="H119" s="385" t="s">
        <v>387</v>
      </c>
      <c r="I119" s="386">
        <f>I72+I106+I114+I116</f>
        <v>14744.6</v>
      </c>
      <c r="J119" s="386">
        <f>J72+J106+J114+J116</f>
        <v>112.1</v>
      </c>
      <c r="K119" s="428" t="s">
        <v>387</v>
      </c>
      <c r="L119" s="386">
        <f>L72+L106+L114+L116</f>
        <v>14744.6</v>
      </c>
      <c r="M119" s="387">
        <f>M72+M106+M114+M116</f>
        <v>0</v>
      </c>
    </row>
    <row r="120" spans="1:13" ht="17.25" hidden="1" customHeight="1" thickBot="1" x14ac:dyDescent="0.3">
      <c r="A120" s="404" t="s">
        <v>775</v>
      </c>
      <c r="B120" s="389">
        <f>B73+B107+B115</f>
        <v>1155445010.6800001</v>
      </c>
      <c r="C120" s="390">
        <v>2.2000000000000002</v>
      </c>
      <c r="D120" s="389">
        <f>D73+D107+D115</f>
        <v>13672340</v>
      </c>
      <c r="E120" s="389">
        <f>E73+E107+E115</f>
        <v>25054877.34</v>
      </c>
      <c r="F120" s="389">
        <f>F73+F107+F115</f>
        <v>25419790.239999998</v>
      </c>
      <c r="G120" s="392">
        <f>G73+G107+G115</f>
        <v>25420</v>
      </c>
      <c r="H120" s="391" t="s">
        <v>387</v>
      </c>
      <c r="I120" s="392">
        <f>I73+I107+I115</f>
        <v>25281.3</v>
      </c>
      <c r="J120" s="392">
        <f>J73+J107+J115</f>
        <v>138.69999999999999</v>
      </c>
      <c r="K120" s="429" t="s">
        <v>387</v>
      </c>
      <c r="L120" s="392">
        <f>L73+L107+L115</f>
        <v>25281.3</v>
      </c>
      <c r="M120" s="393">
        <f>M73+M107+M115</f>
        <v>0</v>
      </c>
    </row>
    <row r="121" spans="1:13" ht="15.75" hidden="1" x14ac:dyDescent="0.25">
      <c r="A121" s="430" t="s">
        <v>398</v>
      </c>
      <c r="B121" s="431">
        <f>B118-B119-B120</f>
        <v>0</v>
      </c>
      <c r="C121" s="430"/>
      <c r="D121" s="431">
        <f>D118-D119-D120</f>
        <v>0</v>
      </c>
      <c r="E121" s="431">
        <f>E118-E119-E120</f>
        <v>0</v>
      </c>
      <c r="F121" s="431">
        <f>F118-F119-F120</f>
        <v>0</v>
      </c>
      <c r="G121" s="432">
        <f>G118-G119-G120</f>
        <v>0</v>
      </c>
      <c r="H121" s="430"/>
      <c r="I121" s="432">
        <f>I118-I119-I120</f>
        <v>0</v>
      </c>
      <c r="J121" s="432">
        <f>J118-J119-J120</f>
        <v>0</v>
      </c>
      <c r="K121" s="432"/>
      <c r="L121" s="432">
        <f>L118-L119-L120</f>
        <v>0</v>
      </c>
      <c r="M121" s="432">
        <f>M118-M119-M120</f>
        <v>0</v>
      </c>
    </row>
    <row r="122" spans="1:13" ht="15.75" x14ac:dyDescent="0.25">
      <c r="A122" s="430"/>
      <c r="B122" s="430"/>
      <c r="C122" s="430"/>
      <c r="D122" s="430"/>
      <c r="E122" s="430"/>
      <c r="F122" s="430"/>
      <c r="G122" s="430"/>
      <c r="H122" s="430"/>
      <c r="I122" s="430"/>
      <c r="J122" s="433"/>
      <c r="K122" s="430"/>
      <c r="L122" s="434"/>
      <c r="M122" s="430"/>
    </row>
  </sheetData>
  <mergeCells count="18">
    <mergeCell ref="A9:A12"/>
    <mergeCell ref="B9:B11"/>
    <mergeCell ref="C9:C12"/>
    <mergeCell ref="D9:D12"/>
    <mergeCell ref="E9:E12"/>
    <mergeCell ref="A1:M3"/>
    <mergeCell ref="A4:M4"/>
    <mergeCell ref="A5:M5"/>
    <mergeCell ref="A7:E7"/>
    <mergeCell ref="B8:M8"/>
    <mergeCell ref="L9:L12"/>
    <mergeCell ref="M9:M12"/>
    <mergeCell ref="F9:F12"/>
    <mergeCell ref="G9:G12"/>
    <mergeCell ref="H9:H12"/>
    <mergeCell ref="I9:I12"/>
    <mergeCell ref="J9:J12"/>
    <mergeCell ref="K9:K12"/>
  </mergeCells>
  <printOptions horizontalCentered="1"/>
  <pageMargins left="0.59055118110236227" right="0.39370078740157483" top="0.39370078740157483" bottom="0.39370078740157483" header="0.15748031496062992" footer="0.15748031496062992"/>
  <pageSetup paperSize="9" scale="46" fitToWidth="0" fitToHeight="0" orientation="landscape" r:id="rId1"/>
  <headerFooter alignWithMargins="0"/>
  <rowBreaks count="1" manualBreakCount="1">
    <brk id="73" max="12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A1E9E-94C0-4E1B-B86E-72CFCE49225C}">
  <sheetPr>
    <tabColor rgb="FF90FAAC"/>
    <outlinePr summaryBelow="0" summaryRight="0"/>
    <pageSetUpPr autoPageBreaks="0" fitToPage="1"/>
  </sheetPr>
  <dimension ref="A1:G112"/>
  <sheetViews>
    <sheetView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C109" sqref="C109"/>
    </sheetView>
  </sheetViews>
  <sheetFormatPr defaultColWidth="9.140625" defaultRowHeight="11.25" x14ac:dyDescent="0.25"/>
  <cols>
    <col min="1" max="1" width="28.140625" style="435" customWidth="1"/>
    <col min="2" max="2" width="16.42578125" style="435" customWidth="1"/>
    <col min="3" max="3" width="21.28515625" style="435" customWidth="1"/>
    <col min="4" max="4" width="14.5703125" style="435" customWidth="1"/>
    <col min="5" max="5" width="12.7109375" style="435" customWidth="1"/>
    <col min="6" max="6" width="17" style="435" customWidth="1"/>
    <col min="7" max="8" width="14.28515625" style="435" customWidth="1"/>
    <col min="9" max="256" width="9.140625" style="435"/>
    <col min="257" max="257" width="28.140625" style="435" customWidth="1"/>
    <col min="258" max="258" width="16.42578125" style="435" customWidth="1"/>
    <col min="259" max="259" width="21.28515625" style="435" customWidth="1"/>
    <col min="260" max="260" width="14.5703125" style="435" customWidth="1"/>
    <col min="261" max="261" width="12.7109375" style="435" customWidth="1"/>
    <col min="262" max="262" width="17" style="435" customWidth="1"/>
    <col min="263" max="263" width="14.28515625" style="435" customWidth="1"/>
    <col min="264" max="512" width="9.140625" style="435"/>
    <col min="513" max="513" width="28.140625" style="435" customWidth="1"/>
    <col min="514" max="514" width="16.42578125" style="435" customWidth="1"/>
    <col min="515" max="515" width="21.28515625" style="435" customWidth="1"/>
    <col min="516" max="516" width="14.5703125" style="435" customWidth="1"/>
    <col min="517" max="517" width="12.7109375" style="435" customWidth="1"/>
    <col min="518" max="518" width="17" style="435" customWidth="1"/>
    <col min="519" max="519" width="14.28515625" style="435" customWidth="1"/>
    <col min="520" max="768" width="9.140625" style="435"/>
    <col min="769" max="769" width="28.140625" style="435" customWidth="1"/>
    <col min="770" max="770" width="16.42578125" style="435" customWidth="1"/>
    <col min="771" max="771" width="21.28515625" style="435" customWidth="1"/>
    <col min="772" max="772" width="14.5703125" style="435" customWidth="1"/>
    <col min="773" max="773" width="12.7109375" style="435" customWidth="1"/>
    <col min="774" max="774" width="17" style="435" customWidth="1"/>
    <col min="775" max="775" width="14.28515625" style="435" customWidth="1"/>
    <col min="776" max="1024" width="9.140625" style="435"/>
    <col min="1025" max="1025" width="28.140625" style="435" customWidth="1"/>
    <col min="1026" max="1026" width="16.42578125" style="435" customWidth="1"/>
    <col min="1027" max="1027" width="21.28515625" style="435" customWidth="1"/>
    <col min="1028" max="1028" width="14.5703125" style="435" customWidth="1"/>
    <col min="1029" max="1029" width="12.7109375" style="435" customWidth="1"/>
    <col min="1030" max="1030" width="17" style="435" customWidth="1"/>
    <col min="1031" max="1031" width="14.28515625" style="435" customWidth="1"/>
    <col min="1032" max="1280" width="9.140625" style="435"/>
    <col min="1281" max="1281" width="28.140625" style="435" customWidth="1"/>
    <col min="1282" max="1282" width="16.42578125" style="435" customWidth="1"/>
    <col min="1283" max="1283" width="21.28515625" style="435" customWidth="1"/>
    <col min="1284" max="1284" width="14.5703125" style="435" customWidth="1"/>
    <col min="1285" max="1285" width="12.7109375" style="435" customWidth="1"/>
    <col min="1286" max="1286" width="17" style="435" customWidth="1"/>
    <col min="1287" max="1287" width="14.28515625" style="435" customWidth="1"/>
    <col min="1288" max="1536" width="9.140625" style="435"/>
    <col min="1537" max="1537" width="28.140625" style="435" customWidth="1"/>
    <col min="1538" max="1538" width="16.42578125" style="435" customWidth="1"/>
    <col min="1539" max="1539" width="21.28515625" style="435" customWidth="1"/>
    <col min="1540" max="1540" width="14.5703125" style="435" customWidth="1"/>
    <col min="1541" max="1541" width="12.7109375" style="435" customWidth="1"/>
    <col min="1542" max="1542" width="17" style="435" customWidth="1"/>
    <col min="1543" max="1543" width="14.28515625" style="435" customWidth="1"/>
    <col min="1544" max="1792" width="9.140625" style="435"/>
    <col min="1793" max="1793" width="28.140625" style="435" customWidth="1"/>
    <col min="1794" max="1794" width="16.42578125" style="435" customWidth="1"/>
    <col min="1795" max="1795" width="21.28515625" style="435" customWidth="1"/>
    <col min="1796" max="1796" width="14.5703125" style="435" customWidth="1"/>
    <col min="1797" max="1797" width="12.7109375" style="435" customWidth="1"/>
    <col min="1798" max="1798" width="17" style="435" customWidth="1"/>
    <col min="1799" max="1799" width="14.28515625" style="435" customWidth="1"/>
    <col min="1800" max="2048" width="9.140625" style="435"/>
    <col min="2049" max="2049" width="28.140625" style="435" customWidth="1"/>
    <col min="2050" max="2050" width="16.42578125" style="435" customWidth="1"/>
    <col min="2051" max="2051" width="21.28515625" style="435" customWidth="1"/>
    <col min="2052" max="2052" width="14.5703125" style="435" customWidth="1"/>
    <col min="2053" max="2053" width="12.7109375" style="435" customWidth="1"/>
    <col min="2054" max="2054" width="17" style="435" customWidth="1"/>
    <col min="2055" max="2055" width="14.28515625" style="435" customWidth="1"/>
    <col min="2056" max="2304" width="9.140625" style="435"/>
    <col min="2305" max="2305" width="28.140625" style="435" customWidth="1"/>
    <col min="2306" max="2306" width="16.42578125" style="435" customWidth="1"/>
    <col min="2307" max="2307" width="21.28515625" style="435" customWidth="1"/>
    <col min="2308" max="2308" width="14.5703125" style="435" customWidth="1"/>
    <col min="2309" max="2309" width="12.7109375" style="435" customWidth="1"/>
    <col min="2310" max="2310" width="17" style="435" customWidth="1"/>
    <col min="2311" max="2311" width="14.28515625" style="435" customWidth="1"/>
    <col min="2312" max="2560" width="9.140625" style="435"/>
    <col min="2561" max="2561" width="28.140625" style="435" customWidth="1"/>
    <col min="2562" max="2562" width="16.42578125" style="435" customWidth="1"/>
    <col min="2563" max="2563" width="21.28515625" style="435" customWidth="1"/>
    <col min="2564" max="2564" width="14.5703125" style="435" customWidth="1"/>
    <col min="2565" max="2565" width="12.7109375" style="435" customWidth="1"/>
    <col min="2566" max="2566" width="17" style="435" customWidth="1"/>
    <col min="2567" max="2567" width="14.28515625" style="435" customWidth="1"/>
    <col min="2568" max="2816" width="9.140625" style="435"/>
    <col min="2817" max="2817" width="28.140625" style="435" customWidth="1"/>
    <col min="2818" max="2818" width="16.42578125" style="435" customWidth="1"/>
    <col min="2819" max="2819" width="21.28515625" style="435" customWidth="1"/>
    <col min="2820" max="2820" width="14.5703125" style="435" customWidth="1"/>
    <col min="2821" max="2821" width="12.7109375" style="435" customWidth="1"/>
    <col min="2822" max="2822" width="17" style="435" customWidth="1"/>
    <col min="2823" max="2823" width="14.28515625" style="435" customWidth="1"/>
    <col min="2824" max="3072" width="9.140625" style="435"/>
    <col min="3073" max="3073" width="28.140625" style="435" customWidth="1"/>
    <col min="3074" max="3074" width="16.42578125" style="435" customWidth="1"/>
    <col min="3075" max="3075" width="21.28515625" style="435" customWidth="1"/>
    <col min="3076" max="3076" width="14.5703125" style="435" customWidth="1"/>
    <col min="3077" max="3077" width="12.7109375" style="435" customWidth="1"/>
    <col min="3078" max="3078" width="17" style="435" customWidth="1"/>
    <col min="3079" max="3079" width="14.28515625" style="435" customWidth="1"/>
    <col min="3080" max="3328" width="9.140625" style="435"/>
    <col min="3329" max="3329" width="28.140625" style="435" customWidth="1"/>
    <col min="3330" max="3330" width="16.42578125" style="435" customWidth="1"/>
    <col min="3331" max="3331" width="21.28515625" style="435" customWidth="1"/>
    <col min="3332" max="3332" width="14.5703125" style="435" customWidth="1"/>
    <col min="3333" max="3333" width="12.7109375" style="435" customWidth="1"/>
    <col min="3334" max="3334" width="17" style="435" customWidth="1"/>
    <col min="3335" max="3335" width="14.28515625" style="435" customWidth="1"/>
    <col min="3336" max="3584" width="9.140625" style="435"/>
    <col min="3585" max="3585" width="28.140625" style="435" customWidth="1"/>
    <col min="3586" max="3586" width="16.42578125" style="435" customWidth="1"/>
    <col min="3587" max="3587" width="21.28515625" style="435" customWidth="1"/>
    <col min="3588" max="3588" width="14.5703125" style="435" customWidth="1"/>
    <col min="3589" max="3589" width="12.7109375" style="435" customWidth="1"/>
    <col min="3590" max="3590" width="17" style="435" customWidth="1"/>
    <col min="3591" max="3591" width="14.28515625" style="435" customWidth="1"/>
    <col min="3592" max="3840" width="9.140625" style="435"/>
    <col min="3841" max="3841" width="28.140625" style="435" customWidth="1"/>
    <col min="3842" max="3842" width="16.42578125" style="435" customWidth="1"/>
    <col min="3843" max="3843" width="21.28515625" style="435" customWidth="1"/>
    <col min="3844" max="3844" width="14.5703125" style="435" customWidth="1"/>
    <col min="3845" max="3845" width="12.7109375" style="435" customWidth="1"/>
    <col min="3846" max="3846" width="17" style="435" customWidth="1"/>
    <col min="3847" max="3847" width="14.28515625" style="435" customWidth="1"/>
    <col min="3848" max="4096" width="9.140625" style="435"/>
    <col min="4097" max="4097" width="28.140625" style="435" customWidth="1"/>
    <col min="4098" max="4098" width="16.42578125" style="435" customWidth="1"/>
    <col min="4099" max="4099" width="21.28515625" style="435" customWidth="1"/>
    <col min="4100" max="4100" width="14.5703125" style="435" customWidth="1"/>
    <col min="4101" max="4101" width="12.7109375" style="435" customWidth="1"/>
    <col min="4102" max="4102" width="17" style="435" customWidth="1"/>
    <col min="4103" max="4103" width="14.28515625" style="435" customWidth="1"/>
    <col min="4104" max="4352" width="9.140625" style="435"/>
    <col min="4353" max="4353" width="28.140625" style="435" customWidth="1"/>
    <col min="4354" max="4354" width="16.42578125" style="435" customWidth="1"/>
    <col min="4355" max="4355" width="21.28515625" style="435" customWidth="1"/>
    <col min="4356" max="4356" width="14.5703125" style="435" customWidth="1"/>
    <col min="4357" max="4357" width="12.7109375" style="435" customWidth="1"/>
    <col min="4358" max="4358" width="17" style="435" customWidth="1"/>
    <col min="4359" max="4359" width="14.28515625" style="435" customWidth="1"/>
    <col min="4360" max="4608" width="9.140625" style="435"/>
    <col min="4609" max="4609" width="28.140625" style="435" customWidth="1"/>
    <col min="4610" max="4610" width="16.42578125" style="435" customWidth="1"/>
    <col min="4611" max="4611" width="21.28515625" style="435" customWidth="1"/>
    <col min="4612" max="4612" width="14.5703125" style="435" customWidth="1"/>
    <col min="4613" max="4613" width="12.7109375" style="435" customWidth="1"/>
    <col min="4614" max="4614" width="17" style="435" customWidth="1"/>
    <col min="4615" max="4615" width="14.28515625" style="435" customWidth="1"/>
    <col min="4616" max="4864" width="9.140625" style="435"/>
    <col min="4865" max="4865" width="28.140625" style="435" customWidth="1"/>
    <col min="4866" max="4866" width="16.42578125" style="435" customWidth="1"/>
    <col min="4867" max="4867" width="21.28515625" style="435" customWidth="1"/>
    <col min="4868" max="4868" width="14.5703125" style="435" customWidth="1"/>
    <col min="4869" max="4869" width="12.7109375" style="435" customWidth="1"/>
    <col min="4870" max="4870" width="17" style="435" customWidth="1"/>
    <col min="4871" max="4871" width="14.28515625" style="435" customWidth="1"/>
    <col min="4872" max="5120" width="9.140625" style="435"/>
    <col min="5121" max="5121" width="28.140625" style="435" customWidth="1"/>
    <col min="5122" max="5122" width="16.42578125" style="435" customWidth="1"/>
    <col min="5123" max="5123" width="21.28515625" style="435" customWidth="1"/>
    <col min="5124" max="5124" width="14.5703125" style="435" customWidth="1"/>
    <col min="5125" max="5125" width="12.7109375" style="435" customWidth="1"/>
    <col min="5126" max="5126" width="17" style="435" customWidth="1"/>
    <col min="5127" max="5127" width="14.28515625" style="435" customWidth="1"/>
    <col min="5128" max="5376" width="9.140625" style="435"/>
    <col min="5377" max="5377" width="28.140625" style="435" customWidth="1"/>
    <col min="5378" max="5378" width="16.42578125" style="435" customWidth="1"/>
    <col min="5379" max="5379" width="21.28515625" style="435" customWidth="1"/>
    <col min="5380" max="5380" width="14.5703125" style="435" customWidth="1"/>
    <col min="5381" max="5381" width="12.7109375" style="435" customWidth="1"/>
    <col min="5382" max="5382" width="17" style="435" customWidth="1"/>
    <col min="5383" max="5383" width="14.28515625" style="435" customWidth="1"/>
    <col min="5384" max="5632" width="9.140625" style="435"/>
    <col min="5633" max="5633" width="28.140625" style="435" customWidth="1"/>
    <col min="5634" max="5634" width="16.42578125" style="435" customWidth="1"/>
    <col min="5635" max="5635" width="21.28515625" style="435" customWidth="1"/>
    <col min="5636" max="5636" width="14.5703125" style="435" customWidth="1"/>
    <col min="5637" max="5637" width="12.7109375" style="435" customWidth="1"/>
    <col min="5638" max="5638" width="17" style="435" customWidth="1"/>
    <col min="5639" max="5639" width="14.28515625" style="435" customWidth="1"/>
    <col min="5640" max="5888" width="9.140625" style="435"/>
    <col min="5889" max="5889" width="28.140625" style="435" customWidth="1"/>
    <col min="5890" max="5890" width="16.42578125" style="435" customWidth="1"/>
    <col min="5891" max="5891" width="21.28515625" style="435" customWidth="1"/>
    <col min="5892" max="5892" width="14.5703125" style="435" customWidth="1"/>
    <col min="5893" max="5893" width="12.7109375" style="435" customWidth="1"/>
    <col min="5894" max="5894" width="17" style="435" customWidth="1"/>
    <col min="5895" max="5895" width="14.28515625" style="435" customWidth="1"/>
    <col min="5896" max="6144" width="9.140625" style="435"/>
    <col min="6145" max="6145" width="28.140625" style="435" customWidth="1"/>
    <col min="6146" max="6146" width="16.42578125" style="435" customWidth="1"/>
    <col min="6147" max="6147" width="21.28515625" style="435" customWidth="1"/>
    <col min="6148" max="6148" width="14.5703125" style="435" customWidth="1"/>
    <col min="6149" max="6149" width="12.7109375" style="435" customWidth="1"/>
    <col min="6150" max="6150" width="17" style="435" customWidth="1"/>
    <col min="6151" max="6151" width="14.28515625" style="435" customWidth="1"/>
    <col min="6152" max="6400" width="9.140625" style="435"/>
    <col min="6401" max="6401" width="28.140625" style="435" customWidth="1"/>
    <col min="6402" max="6402" width="16.42578125" style="435" customWidth="1"/>
    <col min="6403" max="6403" width="21.28515625" style="435" customWidth="1"/>
    <col min="6404" max="6404" width="14.5703125" style="435" customWidth="1"/>
    <col min="6405" max="6405" width="12.7109375" style="435" customWidth="1"/>
    <col min="6406" max="6406" width="17" style="435" customWidth="1"/>
    <col min="6407" max="6407" width="14.28515625" style="435" customWidth="1"/>
    <col min="6408" max="6656" width="9.140625" style="435"/>
    <col min="6657" max="6657" width="28.140625" style="435" customWidth="1"/>
    <col min="6658" max="6658" width="16.42578125" style="435" customWidth="1"/>
    <col min="6659" max="6659" width="21.28515625" style="435" customWidth="1"/>
    <col min="6660" max="6660" width="14.5703125" style="435" customWidth="1"/>
    <col min="6661" max="6661" width="12.7109375" style="435" customWidth="1"/>
    <col min="6662" max="6662" width="17" style="435" customWidth="1"/>
    <col min="6663" max="6663" width="14.28515625" style="435" customWidth="1"/>
    <col min="6664" max="6912" width="9.140625" style="435"/>
    <col min="6913" max="6913" width="28.140625" style="435" customWidth="1"/>
    <col min="6914" max="6914" width="16.42578125" style="435" customWidth="1"/>
    <col min="6915" max="6915" width="21.28515625" style="435" customWidth="1"/>
    <col min="6916" max="6916" width="14.5703125" style="435" customWidth="1"/>
    <col min="6917" max="6917" width="12.7109375" style="435" customWidth="1"/>
    <col min="6918" max="6918" width="17" style="435" customWidth="1"/>
    <col min="6919" max="6919" width="14.28515625" style="435" customWidth="1"/>
    <col min="6920" max="7168" width="9.140625" style="435"/>
    <col min="7169" max="7169" width="28.140625" style="435" customWidth="1"/>
    <col min="7170" max="7170" width="16.42578125" style="435" customWidth="1"/>
    <col min="7171" max="7171" width="21.28515625" style="435" customWidth="1"/>
    <col min="7172" max="7172" width="14.5703125" style="435" customWidth="1"/>
    <col min="7173" max="7173" width="12.7109375" style="435" customWidth="1"/>
    <col min="7174" max="7174" width="17" style="435" customWidth="1"/>
    <col min="7175" max="7175" width="14.28515625" style="435" customWidth="1"/>
    <col min="7176" max="7424" width="9.140625" style="435"/>
    <col min="7425" max="7425" width="28.140625" style="435" customWidth="1"/>
    <col min="7426" max="7426" width="16.42578125" style="435" customWidth="1"/>
    <col min="7427" max="7427" width="21.28515625" style="435" customWidth="1"/>
    <col min="7428" max="7428" width="14.5703125" style="435" customWidth="1"/>
    <col min="7429" max="7429" width="12.7109375" style="435" customWidth="1"/>
    <col min="7430" max="7430" width="17" style="435" customWidth="1"/>
    <col min="7431" max="7431" width="14.28515625" style="435" customWidth="1"/>
    <col min="7432" max="7680" width="9.140625" style="435"/>
    <col min="7681" max="7681" width="28.140625" style="435" customWidth="1"/>
    <col min="7682" max="7682" width="16.42578125" style="435" customWidth="1"/>
    <col min="7683" max="7683" width="21.28515625" style="435" customWidth="1"/>
    <col min="7684" max="7684" width="14.5703125" style="435" customWidth="1"/>
    <col min="7685" max="7685" width="12.7109375" style="435" customWidth="1"/>
    <col min="7686" max="7686" width="17" style="435" customWidth="1"/>
    <col min="7687" max="7687" width="14.28515625" style="435" customWidth="1"/>
    <col min="7688" max="7936" width="9.140625" style="435"/>
    <col min="7937" max="7937" width="28.140625" style="435" customWidth="1"/>
    <col min="7938" max="7938" width="16.42578125" style="435" customWidth="1"/>
    <col min="7939" max="7939" width="21.28515625" style="435" customWidth="1"/>
    <col min="7940" max="7940" width="14.5703125" style="435" customWidth="1"/>
    <col min="7941" max="7941" width="12.7109375" style="435" customWidth="1"/>
    <col min="7942" max="7942" width="17" style="435" customWidth="1"/>
    <col min="7943" max="7943" width="14.28515625" style="435" customWidth="1"/>
    <col min="7944" max="8192" width="9.140625" style="435"/>
    <col min="8193" max="8193" width="28.140625" style="435" customWidth="1"/>
    <col min="8194" max="8194" width="16.42578125" style="435" customWidth="1"/>
    <col min="8195" max="8195" width="21.28515625" style="435" customWidth="1"/>
    <col min="8196" max="8196" width="14.5703125" style="435" customWidth="1"/>
    <col min="8197" max="8197" width="12.7109375" style="435" customWidth="1"/>
    <col min="8198" max="8198" width="17" style="435" customWidth="1"/>
    <col min="8199" max="8199" width="14.28515625" style="435" customWidth="1"/>
    <col min="8200" max="8448" width="9.140625" style="435"/>
    <col min="8449" max="8449" width="28.140625" style="435" customWidth="1"/>
    <col min="8450" max="8450" width="16.42578125" style="435" customWidth="1"/>
    <col min="8451" max="8451" width="21.28515625" style="435" customWidth="1"/>
    <col min="8452" max="8452" width="14.5703125" style="435" customWidth="1"/>
    <col min="8453" max="8453" width="12.7109375" style="435" customWidth="1"/>
    <col min="8454" max="8454" width="17" style="435" customWidth="1"/>
    <col min="8455" max="8455" width="14.28515625" style="435" customWidth="1"/>
    <col min="8456" max="8704" width="9.140625" style="435"/>
    <col min="8705" max="8705" width="28.140625" style="435" customWidth="1"/>
    <col min="8706" max="8706" width="16.42578125" style="435" customWidth="1"/>
    <col min="8707" max="8707" width="21.28515625" style="435" customWidth="1"/>
    <col min="8708" max="8708" width="14.5703125" style="435" customWidth="1"/>
    <col min="8709" max="8709" width="12.7109375" style="435" customWidth="1"/>
    <col min="8710" max="8710" width="17" style="435" customWidth="1"/>
    <col min="8711" max="8711" width="14.28515625" style="435" customWidth="1"/>
    <col min="8712" max="8960" width="9.140625" style="435"/>
    <col min="8961" max="8961" width="28.140625" style="435" customWidth="1"/>
    <col min="8962" max="8962" width="16.42578125" style="435" customWidth="1"/>
    <col min="8963" max="8963" width="21.28515625" style="435" customWidth="1"/>
    <col min="8964" max="8964" width="14.5703125" style="435" customWidth="1"/>
    <col min="8965" max="8965" width="12.7109375" style="435" customWidth="1"/>
    <col min="8966" max="8966" width="17" style="435" customWidth="1"/>
    <col min="8967" max="8967" width="14.28515625" style="435" customWidth="1"/>
    <col min="8968" max="9216" width="9.140625" style="435"/>
    <col min="9217" max="9217" width="28.140625" style="435" customWidth="1"/>
    <col min="9218" max="9218" width="16.42578125" style="435" customWidth="1"/>
    <col min="9219" max="9219" width="21.28515625" style="435" customWidth="1"/>
    <col min="9220" max="9220" width="14.5703125" style="435" customWidth="1"/>
    <col min="9221" max="9221" width="12.7109375" style="435" customWidth="1"/>
    <col min="9222" max="9222" width="17" style="435" customWidth="1"/>
    <col min="9223" max="9223" width="14.28515625" style="435" customWidth="1"/>
    <col min="9224" max="9472" width="9.140625" style="435"/>
    <col min="9473" max="9473" width="28.140625" style="435" customWidth="1"/>
    <col min="9474" max="9474" width="16.42578125" style="435" customWidth="1"/>
    <col min="9475" max="9475" width="21.28515625" style="435" customWidth="1"/>
    <col min="9476" max="9476" width="14.5703125" style="435" customWidth="1"/>
    <col min="9477" max="9477" width="12.7109375" style="435" customWidth="1"/>
    <col min="9478" max="9478" width="17" style="435" customWidth="1"/>
    <col min="9479" max="9479" width="14.28515625" style="435" customWidth="1"/>
    <col min="9480" max="9728" width="9.140625" style="435"/>
    <col min="9729" max="9729" width="28.140625" style="435" customWidth="1"/>
    <col min="9730" max="9730" width="16.42578125" style="435" customWidth="1"/>
    <col min="9731" max="9731" width="21.28515625" style="435" customWidth="1"/>
    <col min="9732" max="9732" width="14.5703125" style="435" customWidth="1"/>
    <col min="9733" max="9733" width="12.7109375" style="435" customWidth="1"/>
    <col min="9734" max="9734" width="17" style="435" customWidth="1"/>
    <col min="9735" max="9735" width="14.28515625" style="435" customWidth="1"/>
    <col min="9736" max="9984" width="9.140625" style="435"/>
    <col min="9985" max="9985" width="28.140625" style="435" customWidth="1"/>
    <col min="9986" max="9986" width="16.42578125" style="435" customWidth="1"/>
    <col min="9987" max="9987" width="21.28515625" style="435" customWidth="1"/>
    <col min="9988" max="9988" width="14.5703125" style="435" customWidth="1"/>
    <col min="9989" max="9989" width="12.7109375" style="435" customWidth="1"/>
    <col min="9990" max="9990" width="17" style="435" customWidth="1"/>
    <col min="9991" max="9991" width="14.28515625" style="435" customWidth="1"/>
    <col min="9992" max="10240" width="9.140625" style="435"/>
    <col min="10241" max="10241" width="28.140625" style="435" customWidth="1"/>
    <col min="10242" max="10242" width="16.42578125" style="435" customWidth="1"/>
    <col min="10243" max="10243" width="21.28515625" style="435" customWidth="1"/>
    <col min="10244" max="10244" width="14.5703125" style="435" customWidth="1"/>
    <col min="10245" max="10245" width="12.7109375" style="435" customWidth="1"/>
    <col min="10246" max="10246" width="17" style="435" customWidth="1"/>
    <col min="10247" max="10247" width="14.28515625" style="435" customWidth="1"/>
    <col min="10248" max="10496" width="9.140625" style="435"/>
    <col min="10497" max="10497" width="28.140625" style="435" customWidth="1"/>
    <col min="10498" max="10498" width="16.42578125" style="435" customWidth="1"/>
    <col min="10499" max="10499" width="21.28515625" style="435" customWidth="1"/>
    <col min="10500" max="10500" width="14.5703125" style="435" customWidth="1"/>
    <col min="10501" max="10501" width="12.7109375" style="435" customWidth="1"/>
    <col min="10502" max="10502" width="17" style="435" customWidth="1"/>
    <col min="10503" max="10503" width="14.28515625" style="435" customWidth="1"/>
    <col min="10504" max="10752" width="9.140625" style="435"/>
    <col min="10753" max="10753" width="28.140625" style="435" customWidth="1"/>
    <col min="10754" max="10754" width="16.42578125" style="435" customWidth="1"/>
    <col min="10755" max="10755" width="21.28515625" style="435" customWidth="1"/>
    <col min="10756" max="10756" width="14.5703125" style="435" customWidth="1"/>
    <col min="10757" max="10757" width="12.7109375" style="435" customWidth="1"/>
    <col min="10758" max="10758" width="17" style="435" customWidth="1"/>
    <col min="10759" max="10759" width="14.28515625" style="435" customWidth="1"/>
    <col min="10760" max="11008" width="9.140625" style="435"/>
    <col min="11009" max="11009" width="28.140625" style="435" customWidth="1"/>
    <col min="11010" max="11010" width="16.42578125" style="435" customWidth="1"/>
    <col min="11011" max="11011" width="21.28515625" style="435" customWidth="1"/>
    <col min="11012" max="11012" width="14.5703125" style="435" customWidth="1"/>
    <col min="11013" max="11013" width="12.7109375" style="435" customWidth="1"/>
    <col min="11014" max="11014" width="17" style="435" customWidth="1"/>
    <col min="11015" max="11015" width="14.28515625" style="435" customWidth="1"/>
    <col min="11016" max="11264" width="9.140625" style="435"/>
    <col min="11265" max="11265" width="28.140625" style="435" customWidth="1"/>
    <col min="11266" max="11266" width="16.42578125" style="435" customWidth="1"/>
    <col min="11267" max="11267" width="21.28515625" style="435" customWidth="1"/>
    <col min="11268" max="11268" width="14.5703125" style="435" customWidth="1"/>
    <col min="11269" max="11269" width="12.7109375" style="435" customWidth="1"/>
    <col min="11270" max="11270" width="17" style="435" customWidth="1"/>
    <col min="11271" max="11271" width="14.28515625" style="435" customWidth="1"/>
    <col min="11272" max="11520" width="9.140625" style="435"/>
    <col min="11521" max="11521" width="28.140625" style="435" customWidth="1"/>
    <col min="11522" max="11522" width="16.42578125" style="435" customWidth="1"/>
    <col min="11523" max="11523" width="21.28515625" style="435" customWidth="1"/>
    <col min="11524" max="11524" width="14.5703125" style="435" customWidth="1"/>
    <col min="11525" max="11525" width="12.7109375" style="435" customWidth="1"/>
    <col min="11526" max="11526" width="17" style="435" customWidth="1"/>
    <col min="11527" max="11527" width="14.28515625" style="435" customWidth="1"/>
    <col min="11528" max="11776" width="9.140625" style="435"/>
    <col min="11777" max="11777" width="28.140625" style="435" customWidth="1"/>
    <col min="11778" max="11778" width="16.42578125" style="435" customWidth="1"/>
    <col min="11779" max="11779" width="21.28515625" style="435" customWidth="1"/>
    <col min="11780" max="11780" width="14.5703125" style="435" customWidth="1"/>
    <col min="11781" max="11781" width="12.7109375" style="435" customWidth="1"/>
    <col min="11782" max="11782" width="17" style="435" customWidth="1"/>
    <col min="11783" max="11783" width="14.28515625" style="435" customWidth="1"/>
    <col min="11784" max="12032" width="9.140625" style="435"/>
    <col min="12033" max="12033" width="28.140625" style="435" customWidth="1"/>
    <col min="12034" max="12034" width="16.42578125" style="435" customWidth="1"/>
    <col min="12035" max="12035" width="21.28515625" style="435" customWidth="1"/>
    <col min="12036" max="12036" width="14.5703125" style="435" customWidth="1"/>
    <col min="12037" max="12037" width="12.7109375" style="435" customWidth="1"/>
    <col min="12038" max="12038" width="17" style="435" customWidth="1"/>
    <col min="12039" max="12039" width="14.28515625" style="435" customWidth="1"/>
    <col min="12040" max="12288" width="9.140625" style="435"/>
    <col min="12289" max="12289" width="28.140625" style="435" customWidth="1"/>
    <col min="12290" max="12290" width="16.42578125" style="435" customWidth="1"/>
    <col min="12291" max="12291" width="21.28515625" style="435" customWidth="1"/>
    <col min="12292" max="12292" width="14.5703125" style="435" customWidth="1"/>
    <col min="12293" max="12293" width="12.7109375" style="435" customWidth="1"/>
    <col min="12294" max="12294" width="17" style="435" customWidth="1"/>
    <col min="12295" max="12295" width="14.28515625" style="435" customWidth="1"/>
    <col min="12296" max="12544" width="9.140625" style="435"/>
    <col min="12545" max="12545" width="28.140625" style="435" customWidth="1"/>
    <col min="12546" max="12546" width="16.42578125" style="435" customWidth="1"/>
    <col min="12547" max="12547" width="21.28515625" style="435" customWidth="1"/>
    <col min="12548" max="12548" width="14.5703125" style="435" customWidth="1"/>
    <col min="12549" max="12549" width="12.7109375" style="435" customWidth="1"/>
    <col min="12550" max="12550" width="17" style="435" customWidth="1"/>
    <col min="12551" max="12551" width="14.28515625" style="435" customWidth="1"/>
    <col min="12552" max="12800" width="9.140625" style="435"/>
    <col min="12801" max="12801" width="28.140625" style="435" customWidth="1"/>
    <col min="12802" max="12802" width="16.42578125" style="435" customWidth="1"/>
    <col min="12803" max="12803" width="21.28515625" style="435" customWidth="1"/>
    <col min="12804" max="12804" width="14.5703125" style="435" customWidth="1"/>
    <col min="12805" max="12805" width="12.7109375" style="435" customWidth="1"/>
    <col min="12806" max="12806" width="17" style="435" customWidth="1"/>
    <col min="12807" max="12807" width="14.28515625" style="435" customWidth="1"/>
    <col min="12808" max="13056" width="9.140625" style="435"/>
    <col min="13057" max="13057" width="28.140625" style="435" customWidth="1"/>
    <col min="13058" max="13058" width="16.42578125" style="435" customWidth="1"/>
    <col min="13059" max="13059" width="21.28515625" style="435" customWidth="1"/>
    <col min="13060" max="13060" width="14.5703125" style="435" customWidth="1"/>
    <col min="13061" max="13061" width="12.7109375" style="435" customWidth="1"/>
    <col min="13062" max="13062" width="17" style="435" customWidth="1"/>
    <col min="13063" max="13063" width="14.28515625" style="435" customWidth="1"/>
    <col min="13064" max="13312" width="9.140625" style="435"/>
    <col min="13313" max="13313" width="28.140625" style="435" customWidth="1"/>
    <col min="13314" max="13314" width="16.42578125" style="435" customWidth="1"/>
    <col min="13315" max="13315" width="21.28515625" style="435" customWidth="1"/>
    <col min="13316" max="13316" width="14.5703125" style="435" customWidth="1"/>
    <col min="13317" max="13317" width="12.7109375" style="435" customWidth="1"/>
    <col min="13318" max="13318" width="17" style="435" customWidth="1"/>
    <col min="13319" max="13319" width="14.28515625" style="435" customWidth="1"/>
    <col min="13320" max="13568" width="9.140625" style="435"/>
    <col min="13569" max="13569" width="28.140625" style="435" customWidth="1"/>
    <col min="13570" max="13570" width="16.42578125" style="435" customWidth="1"/>
    <col min="13571" max="13571" width="21.28515625" style="435" customWidth="1"/>
    <col min="13572" max="13572" width="14.5703125" style="435" customWidth="1"/>
    <col min="13573" max="13573" width="12.7109375" style="435" customWidth="1"/>
    <col min="13574" max="13574" width="17" style="435" customWidth="1"/>
    <col min="13575" max="13575" width="14.28515625" style="435" customWidth="1"/>
    <col min="13576" max="13824" width="9.140625" style="435"/>
    <col min="13825" max="13825" width="28.140625" style="435" customWidth="1"/>
    <col min="13826" max="13826" width="16.42578125" style="435" customWidth="1"/>
    <col min="13827" max="13827" width="21.28515625" style="435" customWidth="1"/>
    <col min="13828" max="13828" width="14.5703125" style="435" customWidth="1"/>
    <col min="13829" max="13829" width="12.7109375" style="435" customWidth="1"/>
    <col min="13830" max="13830" width="17" style="435" customWidth="1"/>
    <col min="13831" max="13831" width="14.28515625" style="435" customWidth="1"/>
    <col min="13832" max="14080" width="9.140625" style="435"/>
    <col min="14081" max="14081" width="28.140625" style="435" customWidth="1"/>
    <col min="14082" max="14082" width="16.42578125" style="435" customWidth="1"/>
    <col min="14083" max="14083" width="21.28515625" style="435" customWidth="1"/>
    <col min="14084" max="14084" width="14.5703125" style="435" customWidth="1"/>
    <col min="14085" max="14085" width="12.7109375" style="435" customWidth="1"/>
    <col min="14086" max="14086" width="17" style="435" customWidth="1"/>
    <col min="14087" max="14087" width="14.28515625" style="435" customWidth="1"/>
    <col min="14088" max="14336" width="9.140625" style="435"/>
    <col min="14337" max="14337" width="28.140625" style="435" customWidth="1"/>
    <col min="14338" max="14338" width="16.42578125" style="435" customWidth="1"/>
    <col min="14339" max="14339" width="21.28515625" style="435" customWidth="1"/>
    <col min="14340" max="14340" width="14.5703125" style="435" customWidth="1"/>
    <col min="14341" max="14341" width="12.7109375" style="435" customWidth="1"/>
    <col min="14342" max="14342" width="17" style="435" customWidth="1"/>
    <col min="14343" max="14343" width="14.28515625" style="435" customWidth="1"/>
    <col min="14344" max="14592" width="9.140625" style="435"/>
    <col min="14593" max="14593" width="28.140625" style="435" customWidth="1"/>
    <col min="14594" max="14594" width="16.42578125" style="435" customWidth="1"/>
    <col min="14595" max="14595" width="21.28515625" style="435" customWidth="1"/>
    <col min="14596" max="14596" width="14.5703125" style="435" customWidth="1"/>
    <col min="14597" max="14597" width="12.7109375" style="435" customWidth="1"/>
    <col min="14598" max="14598" width="17" style="435" customWidth="1"/>
    <col min="14599" max="14599" width="14.28515625" style="435" customWidth="1"/>
    <col min="14600" max="14848" width="9.140625" style="435"/>
    <col min="14849" max="14849" width="28.140625" style="435" customWidth="1"/>
    <col min="14850" max="14850" width="16.42578125" style="435" customWidth="1"/>
    <col min="14851" max="14851" width="21.28515625" style="435" customWidth="1"/>
    <col min="14852" max="14852" width="14.5703125" style="435" customWidth="1"/>
    <col min="14853" max="14853" width="12.7109375" style="435" customWidth="1"/>
    <col min="14854" max="14854" width="17" style="435" customWidth="1"/>
    <col min="14855" max="14855" width="14.28515625" style="435" customWidth="1"/>
    <col min="14856" max="15104" width="9.140625" style="435"/>
    <col min="15105" max="15105" width="28.140625" style="435" customWidth="1"/>
    <col min="15106" max="15106" width="16.42578125" style="435" customWidth="1"/>
    <col min="15107" max="15107" width="21.28515625" style="435" customWidth="1"/>
    <col min="15108" max="15108" width="14.5703125" style="435" customWidth="1"/>
    <col min="15109" max="15109" width="12.7109375" style="435" customWidth="1"/>
    <col min="15110" max="15110" width="17" style="435" customWidth="1"/>
    <col min="15111" max="15111" width="14.28515625" style="435" customWidth="1"/>
    <col min="15112" max="15360" width="9.140625" style="435"/>
    <col min="15361" max="15361" width="28.140625" style="435" customWidth="1"/>
    <col min="15362" max="15362" width="16.42578125" style="435" customWidth="1"/>
    <col min="15363" max="15363" width="21.28515625" style="435" customWidth="1"/>
    <col min="15364" max="15364" width="14.5703125" style="435" customWidth="1"/>
    <col min="15365" max="15365" width="12.7109375" style="435" customWidth="1"/>
    <col min="15366" max="15366" width="17" style="435" customWidth="1"/>
    <col min="15367" max="15367" width="14.28515625" style="435" customWidth="1"/>
    <col min="15368" max="15616" width="9.140625" style="435"/>
    <col min="15617" max="15617" width="28.140625" style="435" customWidth="1"/>
    <col min="15618" max="15618" width="16.42578125" style="435" customWidth="1"/>
    <col min="15619" max="15619" width="21.28515625" style="435" customWidth="1"/>
    <col min="15620" max="15620" width="14.5703125" style="435" customWidth="1"/>
    <col min="15621" max="15621" width="12.7109375" style="435" customWidth="1"/>
    <col min="15622" max="15622" width="17" style="435" customWidth="1"/>
    <col min="15623" max="15623" width="14.28515625" style="435" customWidth="1"/>
    <col min="15624" max="15872" width="9.140625" style="435"/>
    <col min="15873" max="15873" width="28.140625" style="435" customWidth="1"/>
    <col min="15874" max="15874" width="16.42578125" style="435" customWidth="1"/>
    <col min="15875" max="15875" width="21.28515625" style="435" customWidth="1"/>
    <col min="15876" max="15876" width="14.5703125" style="435" customWidth="1"/>
    <col min="15877" max="15877" width="12.7109375" style="435" customWidth="1"/>
    <col min="15878" max="15878" width="17" style="435" customWidth="1"/>
    <col min="15879" max="15879" width="14.28515625" style="435" customWidth="1"/>
    <col min="15880" max="16128" width="9.140625" style="435"/>
    <col min="16129" max="16129" width="28.140625" style="435" customWidth="1"/>
    <col min="16130" max="16130" width="16.42578125" style="435" customWidth="1"/>
    <col min="16131" max="16131" width="21.28515625" style="435" customWidth="1"/>
    <col min="16132" max="16132" width="14.5703125" style="435" customWidth="1"/>
    <col min="16133" max="16133" width="12.7109375" style="435" customWidth="1"/>
    <col min="16134" max="16134" width="17" style="435" customWidth="1"/>
    <col min="16135" max="16135" width="14.28515625" style="435" customWidth="1"/>
    <col min="16136" max="16384" width="9.140625" style="435"/>
  </cols>
  <sheetData>
    <row r="1" spans="1:7" ht="9.9499999999999993" customHeight="1" x14ac:dyDescent="0.25"/>
    <row r="2" spans="1:7" ht="15.75" x14ac:dyDescent="0.25">
      <c r="A2" s="436" t="s">
        <v>779</v>
      </c>
    </row>
    <row r="3" spans="1:7" ht="9.9499999999999993" customHeight="1" x14ac:dyDescent="0.25">
      <c r="B3" s="437" t="s">
        <v>780</v>
      </c>
      <c r="C3" s="437"/>
      <c r="D3" s="437"/>
    </row>
    <row r="4" spans="1:7" ht="12.75" customHeight="1" x14ac:dyDescent="0.25">
      <c r="A4" s="877" t="s">
        <v>781</v>
      </c>
      <c r="B4" s="878" t="s">
        <v>782</v>
      </c>
      <c r="C4" s="878" t="s">
        <v>783</v>
      </c>
      <c r="D4" s="878" t="s">
        <v>784</v>
      </c>
      <c r="E4" s="878" t="s">
        <v>596</v>
      </c>
      <c r="F4" s="878" t="s">
        <v>599</v>
      </c>
      <c r="G4" s="876" t="s">
        <v>785</v>
      </c>
    </row>
    <row r="5" spans="1:7" ht="104.25" customHeight="1" x14ac:dyDescent="0.25">
      <c r="A5" s="877"/>
      <c r="B5" s="878"/>
      <c r="C5" s="878"/>
      <c r="D5" s="878"/>
      <c r="E5" s="878"/>
      <c r="F5" s="878"/>
      <c r="G5" s="876"/>
    </row>
    <row r="6" spans="1:7" ht="10.5" customHeight="1" x14ac:dyDescent="0.25">
      <c r="A6" s="438">
        <v>0</v>
      </c>
      <c r="B6" s="438">
        <v>1</v>
      </c>
      <c r="C6" s="438">
        <v>2</v>
      </c>
      <c r="D6" s="438">
        <v>3</v>
      </c>
      <c r="E6" s="438" t="s">
        <v>786</v>
      </c>
      <c r="F6" s="438" t="s">
        <v>787</v>
      </c>
      <c r="G6" s="438" t="s">
        <v>788</v>
      </c>
    </row>
    <row r="7" spans="1:7" ht="11.25" hidden="1" customHeight="1" x14ac:dyDescent="0.25">
      <c r="A7" s="439" t="s">
        <v>789</v>
      </c>
      <c r="B7" s="440">
        <v>792720</v>
      </c>
      <c r="C7" s="440">
        <v>28443548.140000001</v>
      </c>
      <c r="D7" s="440"/>
      <c r="E7" s="441">
        <f>IF(B7=0,1,C7/(B7+C7))</f>
        <v>0.97288573229999997</v>
      </c>
      <c r="F7" s="442">
        <f>D7*E7</f>
        <v>0</v>
      </c>
      <c r="G7" s="442">
        <f>D7-F7</f>
        <v>0</v>
      </c>
    </row>
    <row r="8" spans="1:7" ht="11.25" hidden="1" customHeight="1" x14ac:dyDescent="0.25">
      <c r="A8" s="439" t="s">
        <v>790</v>
      </c>
      <c r="B8" s="440">
        <v>460714.09</v>
      </c>
      <c r="C8" s="440">
        <v>50871352.829999998</v>
      </c>
      <c r="D8" s="440"/>
      <c r="E8" s="441">
        <f t="shared" ref="E8:E38" si="0">IF(B8=0,1,C8/(B8+C8))</f>
        <v>0.99102482879999998</v>
      </c>
      <c r="F8" s="442">
        <f t="shared" ref="F8:F37" si="1">D8*E8</f>
        <v>0</v>
      </c>
      <c r="G8" s="442">
        <f t="shared" ref="G8:G37" si="2">D8-F8</f>
        <v>0</v>
      </c>
    </row>
    <row r="9" spans="1:7" ht="11.25" hidden="1" customHeight="1" x14ac:dyDescent="0.25">
      <c r="A9" s="439" t="s">
        <v>791</v>
      </c>
      <c r="B9" s="440">
        <v>4017972.43</v>
      </c>
      <c r="C9" s="440">
        <v>37817657.549999997</v>
      </c>
      <c r="D9" s="440"/>
      <c r="E9" s="441">
        <f t="shared" si="0"/>
        <v>0.903958123</v>
      </c>
      <c r="F9" s="442">
        <f t="shared" si="1"/>
        <v>0</v>
      </c>
      <c r="G9" s="442">
        <f t="shared" si="2"/>
        <v>0</v>
      </c>
    </row>
    <row r="10" spans="1:7" ht="11.25" hidden="1" customHeight="1" x14ac:dyDescent="0.25">
      <c r="A10" s="439" t="s">
        <v>792</v>
      </c>
      <c r="B10" s="440">
        <v>521690.4</v>
      </c>
      <c r="C10" s="440">
        <v>29923025.969999999</v>
      </c>
      <c r="D10" s="440"/>
      <c r="E10" s="441">
        <f t="shared" si="0"/>
        <v>0.98286433699999998</v>
      </c>
      <c r="F10" s="442">
        <f t="shared" si="1"/>
        <v>0</v>
      </c>
      <c r="G10" s="442">
        <f t="shared" si="2"/>
        <v>0</v>
      </c>
    </row>
    <row r="11" spans="1:7" ht="11.25" hidden="1" customHeight="1" x14ac:dyDescent="0.25">
      <c r="A11" s="439" t="s">
        <v>793</v>
      </c>
      <c r="B11" s="440">
        <v>595713.96</v>
      </c>
      <c r="C11" s="440">
        <v>41342346.840000004</v>
      </c>
      <c r="D11" s="440"/>
      <c r="E11" s="441">
        <f t="shared" si="0"/>
        <v>0.98579538609999995</v>
      </c>
      <c r="F11" s="442">
        <f t="shared" si="1"/>
        <v>0</v>
      </c>
      <c r="G11" s="442">
        <f t="shared" si="2"/>
        <v>0</v>
      </c>
    </row>
    <row r="12" spans="1:7" ht="11.25" hidden="1" customHeight="1" x14ac:dyDescent="0.25">
      <c r="A12" s="439" t="s">
        <v>794</v>
      </c>
      <c r="B12" s="440">
        <v>276000</v>
      </c>
      <c r="C12" s="440">
        <v>37742803.939999998</v>
      </c>
      <c r="D12" s="440"/>
      <c r="E12" s="441">
        <f t="shared" si="0"/>
        <v>0.99274043440000004</v>
      </c>
      <c r="F12" s="442">
        <f t="shared" si="1"/>
        <v>0</v>
      </c>
      <c r="G12" s="442">
        <f t="shared" si="2"/>
        <v>0</v>
      </c>
    </row>
    <row r="13" spans="1:7" ht="11.25" hidden="1" customHeight="1" x14ac:dyDescent="0.25">
      <c r="A13" s="439" t="s">
        <v>795</v>
      </c>
      <c r="B13" s="440">
        <v>1453330</v>
      </c>
      <c r="C13" s="440">
        <v>29498732.91</v>
      </c>
      <c r="D13" s="440"/>
      <c r="E13" s="441">
        <f t="shared" si="0"/>
        <v>0.95304577909999999</v>
      </c>
      <c r="F13" s="442">
        <f t="shared" si="1"/>
        <v>0</v>
      </c>
      <c r="G13" s="442">
        <f t="shared" si="2"/>
        <v>0</v>
      </c>
    </row>
    <row r="14" spans="1:7" ht="11.25" hidden="1" customHeight="1" x14ac:dyDescent="0.25">
      <c r="A14" s="439" t="s">
        <v>796</v>
      </c>
      <c r="B14" s="440">
        <v>1182665</v>
      </c>
      <c r="C14" s="440">
        <v>38898252.25</v>
      </c>
      <c r="D14" s="440"/>
      <c r="E14" s="441">
        <f t="shared" si="0"/>
        <v>0.97049306550000003</v>
      </c>
      <c r="F14" s="442">
        <f t="shared" si="1"/>
        <v>0</v>
      </c>
      <c r="G14" s="442">
        <f t="shared" si="2"/>
        <v>0</v>
      </c>
    </row>
    <row r="15" spans="1:7" ht="11.25" hidden="1" customHeight="1" x14ac:dyDescent="0.25">
      <c r="A15" s="439" t="s">
        <v>797</v>
      </c>
      <c r="B15" s="440">
        <v>3045264.69</v>
      </c>
      <c r="C15" s="440">
        <v>45147936.490000002</v>
      </c>
      <c r="D15" s="440"/>
      <c r="E15" s="441">
        <f t="shared" si="0"/>
        <v>0.93681132160000002</v>
      </c>
      <c r="F15" s="442">
        <f t="shared" si="1"/>
        <v>0</v>
      </c>
      <c r="G15" s="442">
        <f t="shared" si="2"/>
        <v>0</v>
      </c>
    </row>
    <row r="16" spans="1:7" ht="11.25" hidden="1" customHeight="1" x14ac:dyDescent="0.25">
      <c r="A16" s="439" t="s">
        <v>798</v>
      </c>
      <c r="B16" s="440">
        <v>465008.72</v>
      </c>
      <c r="C16" s="440">
        <v>38863217.729999997</v>
      </c>
      <c r="D16" s="440"/>
      <c r="E16" s="441">
        <f t="shared" si="0"/>
        <v>0.98817620930000005</v>
      </c>
      <c r="F16" s="442">
        <f t="shared" si="1"/>
        <v>0</v>
      </c>
      <c r="G16" s="442">
        <f t="shared" si="2"/>
        <v>0</v>
      </c>
    </row>
    <row r="17" spans="1:7" ht="11.25" hidden="1" customHeight="1" x14ac:dyDescent="0.25">
      <c r="A17" s="439" t="s">
        <v>799</v>
      </c>
      <c r="B17" s="440">
        <v>602834.32999999996</v>
      </c>
      <c r="C17" s="440">
        <v>40724581.600000001</v>
      </c>
      <c r="D17" s="440"/>
      <c r="E17" s="441">
        <f t="shared" si="0"/>
        <v>0.98541321019999994</v>
      </c>
      <c r="F17" s="442">
        <f t="shared" si="1"/>
        <v>0</v>
      </c>
      <c r="G17" s="442">
        <f t="shared" si="2"/>
        <v>0</v>
      </c>
    </row>
    <row r="18" spans="1:7" ht="11.25" hidden="1" customHeight="1" x14ac:dyDescent="0.25">
      <c r="A18" s="443" t="s">
        <v>800</v>
      </c>
      <c r="B18" s="440">
        <v>0</v>
      </c>
      <c r="C18" s="440">
        <v>25213254.510000002</v>
      </c>
      <c r="D18" s="440"/>
      <c r="E18" s="441">
        <f>IF(B18=0,1,C18/(B18+C18))</f>
        <v>1</v>
      </c>
      <c r="F18" s="442">
        <f>D18*E18</f>
        <v>0</v>
      </c>
      <c r="G18" s="442">
        <f>D18-F18</f>
        <v>0</v>
      </c>
    </row>
    <row r="19" spans="1:7" ht="11.25" hidden="1" customHeight="1" x14ac:dyDescent="0.25">
      <c r="A19" s="439" t="s">
        <v>801</v>
      </c>
      <c r="B19" s="440">
        <v>284214.26</v>
      </c>
      <c r="C19" s="440">
        <v>37828572.200000003</v>
      </c>
      <c r="D19" s="440"/>
      <c r="E19" s="441">
        <f t="shared" si="0"/>
        <v>0.99254281079999995</v>
      </c>
      <c r="F19" s="442">
        <f t="shared" si="1"/>
        <v>0</v>
      </c>
      <c r="G19" s="442">
        <f t="shared" si="2"/>
        <v>0</v>
      </c>
    </row>
    <row r="20" spans="1:7" ht="11.25" hidden="1" customHeight="1" x14ac:dyDescent="0.25">
      <c r="A20" s="439" t="s">
        <v>802</v>
      </c>
      <c r="B20" s="440">
        <v>496130</v>
      </c>
      <c r="C20" s="440">
        <v>41597353.25</v>
      </c>
      <c r="D20" s="440"/>
      <c r="E20" s="441">
        <f t="shared" si="0"/>
        <v>0.98821361500000005</v>
      </c>
      <c r="F20" s="442">
        <f t="shared" si="1"/>
        <v>0</v>
      </c>
      <c r="G20" s="442">
        <f t="shared" si="2"/>
        <v>0</v>
      </c>
    </row>
    <row r="21" spans="1:7" ht="11.25" hidden="1" customHeight="1" x14ac:dyDescent="0.25">
      <c r="A21" s="439" t="s">
        <v>803</v>
      </c>
      <c r="B21" s="440">
        <v>1179087.98</v>
      </c>
      <c r="C21" s="440">
        <v>38403822.109999999</v>
      </c>
      <c r="D21" s="440"/>
      <c r="E21" s="441">
        <f t="shared" si="0"/>
        <v>0.97021219569999995</v>
      </c>
      <c r="F21" s="442">
        <f t="shared" si="1"/>
        <v>0</v>
      </c>
      <c r="G21" s="442">
        <f t="shared" si="2"/>
        <v>0</v>
      </c>
    </row>
    <row r="22" spans="1:7" ht="11.25" hidden="1" customHeight="1" x14ac:dyDescent="0.25">
      <c r="A22" s="439" t="s">
        <v>804</v>
      </c>
      <c r="B22" s="440">
        <v>3470437.05</v>
      </c>
      <c r="C22" s="440">
        <v>45709641.75</v>
      </c>
      <c r="D22" s="440"/>
      <c r="E22" s="441">
        <f t="shared" si="0"/>
        <v>0.92943408930000004</v>
      </c>
      <c r="F22" s="442">
        <f t="shared" si="1"/>
        <v>0</v>
      </c>
      <c r="G22" s="442">
        <f t="shared" si="2"/>
        <v>0</v>
      </c>
    </row>
    <row r="23" spans="1:7" ht="11.25" hidden="1" customHeight="1" x14ac:dyDescent="0.25">
      <c r="A23" s="439" t="s">
        <v>805</v>
      </c>
      <c r="B23" s="440">
        <v>467280</v>
      </c>
      <c r="C23" s="440">
        <v>44208094.5</v>
      </c>
      <c r="D23" s="440"/>
      <c r="E23" s="441">
        <f t="shared" si="0"/>
        <v>0.98954054650000001</v>
      </c>
      <c r="F23" s="442">
        <f t="shared" si="1"/>
        <v>0</v>
      </c>
      <c r="G23" s="442">
        <f t="shared" si="2"/>
        <v>0</v>
      </c>
    </row>
    <row r="24" spans="1:7" ht="11.25" hidden="1" customHeight="1" x14ac:dyDescent="0.25">
      <c r="A24" s="439" t="s">
        <v>806</v>
      </c>
      <c r="B24" s="440">
        <v>242197.18</v>
      </c>
      <c r="C24" s="440">
        <v>36212974.090000004</v>
      </c>
      <c r="D24" s="440"/>
      <c r="E24" s="441">
        <f t="shared" si="0"/>
        <v>0.99335630109999995</v>
      </c>
      <c r="F24" s="442">
        <f t="shared" si="1"/>
        <v>0</v>
      </c>
      <c r="G24" s="442">
        <f t="shared" si="2"/>
        <v>0</v>
      </c>
    </row>
    <row r="25" spans="1:7" ht="11.25" hidden="1" customHeight="1" x14ac:dyDescent="0.25">
      <c r="A25" s="439" t="s">
        <v>807</v>
      </c>
      <c r="B25" s="440">
        <v>489646</v>
      </c>
      <c r="C25" s="440">
        <v>30700056.850000001</v>
      </c>
      <c r="D25" s="440"/>
      <c r="E25" s="441">
        <f t="shared" si="0"/>
        <v>0.98430103670000002</v>
      </c>
      <c r="F25" s="442">
        <f t="shared" si="1"/>
        <v>0</v>
      </c>
      <c r="G25" s="442">
        <f t="shared" si="2"/>
        <v>0</v>
      </c>
    </row>
    <row r="26" spans="1:7" ht="11.25" hidden="1" customHeight="1" x14ac:dyDescent="0.25">
      <c r="A26" s="439" t="s">
        <v>808</v>
      </c>
      <c r="B26" s="440">
        <v>831600</v>
      </c>
      <c r="C26" s="440">
        <v>39066783.409999996</v>
      </c>
      <c r="D26" s="440"/>
      <c r="E26" s="441">
        <f t="shared" si="0"/>
        <v>0.9791570503</v>
      </c>
      <c r="F26" s="442">
        <f t="shared" si="1"/>
        <v>0</v>
      </c>
      <c r="G26" s="442">
        <f t="shared" si="2"/>
        <v>0</v>
      </c>
    </row>
    <row r="27" spans="1:7" ht="11.25" hidden="1" customHeight="1" x14ac:dyDescent="0.25">
      <c r="A27" s="439" t="s">
        <v>809</v>
      </c>
      <c r="B27" s="440">
        <v>1589873.69</v>
      </c>
      <c r="C27" s="440">
        <v>70309751.159999996</v>
      </c>
      <c r="D27" s="440"/>
      <c r="E27" s="441">
        <f t="shared" si="0"/>
        <v>0.97788759410000003</v>
      </c>
      <c r="F27" s="442">
        <f t="shared" si="1"/>
        <v>0</v>
      </c>
      <c r="G27" s="442">
        <f t="shared" si="2"/>
        <v>0</v>
      </c>
    </row>
    <row r="28" spans="1:7" ht="11.25" hidden="1" customHeight="1" x14ac:dyDescent="0.25">
      <c r="A28" s="439" t="s">
        <v>810</v>
      </c>
      <c r="B28" s="440">
        <v>316150</v>
      </c>
      <c r="C28" s="440">
        <v>50200778.520000003</v>
      </c>
      <c r="D28" s="440"/>
      <c r="E28" s="441">
        <f t="shared" si="0"/>
        <v>0.9937417019</v>
      </c>
      <c r="F28" s="442">
        <f t="shared" si="1"/>
        <v>0</v>
      </c>
      <c r="G28" s="442">
        <f t="shared" si="2"/>
        <v>0</v>
      </c>
    </row>
    <row r="29" spans="1:7" ht="11.25" hidden="1" customHeight="1" x14ac:dyDescent="0.25">
      <c r="A29" s="439" t="s">
        <v>811</v>
      </c>
      <c r="B29" s="440">
        <v>569860</v>
      </c>
      <c r="C29" s="440">
        <v>35918434.840000004</v>
      </c>
      <c r="D29" s="440"/>
      <c r="E29" s="441">
        <f t="shared" si="0"/>
        <v>0.98438238889999996</v>
      </c>
      <c r="F29" s="442">
        <f t="shared" si="1"/>
        <v>0</v>
      </c>
      <c r="G29" s="442">
        <f t="shared" si="2"/>
        <v>0</v>
      </c>
    </row>
    <row r="30" spans="1:7" ht="11.25" hidden="1" customHeight="1" x14ac:dyDescent="0.25">
      <c r="A30" s="439" t="s">
        <v>812</v>
      </c>
      <c r="B30" s="440">
        <v>494510</v>
      </c>
      <c r="C30" s="440">
        <v>29870622.52</v>
      </c>
      <c r="D30" s="440"/>
      <c r="E30" s="441">
        <f t="shared" si="0"/>
        <v>0.983714545</v>
      </c>
      <c r="F30" s="442">
        <f t="shared" si="1"/>
        <v>0</v>
      </c>
      <c r="G30" s="442">
        <f t="shared" si="2"/>
        <v>0</v>
      </c>
    </row>
    <row r="31" spans="1:7" ht="11.25" hidden="1" customHeight="1" x14ac:dyDescent="0.25">
      <c r="A31" s="439" t="s">
        <v>813</v>
      </c>
      <c r="B31" s="440">
        <v>903847</v>
      </c>
      <c r="C31" s="440">
        <v>64008164.240000002</v>
      </c>
      <c r="D31" s="440"/>
      <c r="E31" s="441">
        <f t="shared" si="0"/>
        <v>0.9860758127</v>
      </c>
      <c r="F31" s="442">
        <f t="shared" si="1"/>
        <v>0</v>
      </c>
      <c r="G31" s="442">
        <f t="shared" si="2"/>
        <v>0</v>
      </c>
    </row>
    <row r="32" spans="1:7" ht="11.25" hidden="1" customHeight="1" x14ac:dyDescent="0.25">
      <c r="A32" s="439" t="s">
        <v>814</v>
      </c>
      <c r="B32" s="440">
        <v>1659250.8</v>
      </c>
      <c r="C32" s="440">
        <v>35072772.060000002</v>
      </c>
      <c r="D32" s="440"/>
      <c r="E32" s="441">
        <f t="shared" si="0"/>
        <v>0.95482822150000002</v>
      </c>
      <c r="F32" s="442">
        <f t="shared" si="1"/>
        <v>0</v>
      </c>
      <c r="G32" s="442">
        <f t="shared" si="2"/>
        <v>0</v>
      </c>
    </row>
    <row r="33" spans="1:7" ht="11.25" hidden="1" customHeight="1" x14ac:dyDescent="0.25">
      <c r="A33" s="439" t="s">
        <v>815</v>
      </c>
      <c r="B33" s="440">
        <v>1721330</v>
      </c>
      <c r="C33" s="440">
        <v>64815916.200000003</v>
      </c>
      <c r="D33" s="440"/>
      <c r="E33" s="441">
        <f t="shared" si="0"/>
        <v>0.97412982810000004</v>
      </c>
      <c r="F33" s="442">
        <f t="shared" si="1"/>
        <v>0</v>
      </c>
      <c r="G33" s="442">
        <f t="shared" si="2"/>
        <v>0</v>
      </c>
    </row>
    <row r="34" spans="1:7" ht="11.25" hidden="1" customHeight="1" x14ac:dyDescent="0.25">
      <c r="A34" s="439" t="s">
        <v>816</v>
      </c>
      <c r="B34" s="440">
        <v>775195.43</v>
      </c>
      <c r="C34" s="440">
        <v>56944443.780000001</v>
      </c>
      <c r="D34" s="440"/>
      <c r="E34" s="441">
        <f t="shared" si="0"/>
        <v>0.98656964179999995</v>
      </c>
      <c r="F34" s="442">
        <f t="shared" si="1"/>
        <v>0</v>
      </c>
      <c r="G34" s="442">
        <f t="shared" si="2"/>
        <v>0</v>
      </c>
    </row>
    <row r="35" spans="1:7" ht="11.25" hidden="1" customHeight="1" x14ac:dyDescent="0.25">
      <c r="A35" s="439" t="s">
        <v>817</v>
      </c>
      <c r="B35" s="440">
        <v>6774371.6600000001</v>
      </c>
      <c r="C35" s="440">
        <v>49208191.640000001</v>
      </c>
      <c r="D35" s="440"/>
      <c r="E35" s="441">
        <f t="shared" si="0"/>
        <v>0.87899139910000001</v>
      </c>
      <c r="F35" s="442">
        <f t="shared" si="1"/>
        <v>0</v>
      </c>
      <c r="G35" s="442">
        <f t="shared" si="2"/>
        <v>0</v>
      </c>
    </row>
    <row r="36" spans="1:7" ht="11.25" hidden="1" customHeight="1" x14ac:dyDescent="0.25">
      <c r="A36" s="439" t="s">
        <v>818</v>
      </c>
      <c r="B36" s="440">
        <v>2075175</v>
      </c>
      <c r="C36" s="440">
        <v>60479385.200000003</v>
      </c>
      <c r="D36" s="440"/>
      <c r="E36" s="441">
        <f>IF(B36=0,1,C36/(B36+C36))</f>
        <v>0.96682615949999995</v>
      </c>
      <c r="F36" s="442">
        <f>D36*E36</f>
        <v>0</v>
      </c>
      <c r="G36" s="442">
        <f>D36-F36</f>
        <v>0</v>
      </c>
    </row>
    <row r="37" spans="1:7" ht="11.25" hidden="1" customHeight="1" x14ac:dyDescent="0.25">
      <c r="A37" s="443" t="s">
        <v>819</v>
      </c>
      <c r="B37" s="440">
        <v>0</v>
      </c>
      <c r="C37" s="440">
        <v>66895177.530000001</v>
      </c>
      <c r="D37" s="440"/>
      <c r="E37" s="441">
        <f t="shared" si="0"/>
        <v>1</v>
      </c>
      <c r="F37" s="442">
        <f t="shared" si="1"/>
        <v>0</v>
      </c>
      <c r="G37" s="442">
        <f t="shared" si="2"/>
        <v>0</v>
      </c>
    </row>
    <row r="38" spans="1:7" ht="12.75" hidden="1" customHeight="1" x14ac:dyDescent="0.25">
      <c r="A38" s="444" t="s">
        <v>655</v>
      </c>
      <c r="B38" s="445">
        <f>SUM(B7:B37)</f>
        <v>37754069.670000002</v>
      </c>
      <c r="C38" s="445">
        <f>SUM(C7:C37)</f>
        <v>1341937646.6099999</v>
      </c>
      <c r="D38" s="445">
        <f>SUM(D7:D37)</f>
        <v>0</v>
      </c>
      <c r="E38" s="441">
        <f t="shared" si="0"/>
        <v>0.97263586550000003</v>
      </c>
      <c r="F38" s="445">
        <f>SUM(F7:F37)</f>
        <v>0</v>
      </c>
      <c r="G38" s="445">
        <f>SUM(G7:G37)</f>
        <v>0</v>
      </c>
    </row>
    <row r="39" spans="1:7" hidden="1" x14ac:dyDescent="0.25">
      <c r="B39" s="446"/>
      <c r="C39" s="446">
        <v>1341937646.6099999</v>
      </c>
      <c r="D39" s="446"/>
      <c r="E39" s="447"/>
      <c r="F39" s="446"/>
      <c r="G39" s="446"/>
    </row>
    <row r="40" spans="1:7" hidden="1" x14ac:dyDescent="0.25">
      <c r="B40" s="448">
        <f>B38-B39</f>
        <v>37754069.670000002</v>
      </c>
      <c r="C40" s="448">
        <f>C38-C39</f>
        <v>0</v>
      </c>
      <c r="D40" s="448">
        <f>D38-D39</f>
        <v>0</v>
      </c>
      <c r="E40" s="447"/>
      <c r="F40" s="448"/>
      <c r="G40" s="446"/>
    </row>
    <row r="41" spans="1:7" ht="11.25" hidden="1" customHeight="1" x14ac:dyDescent="0.25">
      <c r="A41" s="443" t="s">
        <v>820</v>
      </c>
      <c r="B41" s="440">
        <v>0</v>
      </c>
      <c r="C41" s="440">
        <v>27501463.539999999</v>
      </c>
      <c r="D41" s="440"/>
      <c r="E41" s="441">
        <f>IF(B41=0,1,C41/(B41+C41))</f>
        <v>1</v>
      </c>
      <c r="F41" s="442">
        <f>D41*E41</f>
        <v>0</v>
      </c>
      <c r="G41" s="442">
        <f>D41-F41</f>
        <v>0</v>
      </c>
    </row>
    <row r="42" spans="1:7" ht="11.25" hidden="1" customHeight="1" x14ac:dyDescent="0.25">
      <c r="A42" s="443" t="s">
        <v>821</v>
      </c>
      <c r="B42" s="440">
        <v>0</v>
      </c>
      <c r="C42" s="440">
        <v>49139042.299999997</v>
      </c>
      <c r="D42" s="440"/>
      <c r="E42" s="441">
        <f t="shared" ref="E42:E98" si="3">IF(B42=0,1,C42/(B42+C42))</f>
        <v>1</v>
      </c>
      <c r="F42" s="442">
        <f t="shared" ref="F42:F97" si="4">D42*E42</f>
        <v>0</v>
      </c>
      <c r="G42" s="442">
        <f t="shared" ref="G42:G97" si="5">D42-F42</f>
        <v>0</v>
      </c>
    </row>
    <row r="43" spans="1:7" ht="11.25" hidden="1" customHeight="1" x14ac:dyDescent="0.25">
      <c r="A43" s="443" t="s">
        <v>822</v>
      </c>
      <c r="B43" s="440">
        <v>0</v>
      </c>
      <c r="C43" s="440">
        <v>30577917.75</v>
      </c>
      <c r="D43" s="440"/>
      <c r="E43" s="441">
        <f t="shared" si="3"/>
        <v>1</v>
      </c>
      <c r="F43" s="442">
        <f t="shared" si="4"/>
        <v>0</v>
      </c>
      <c r="G43" s="442">
        <f t="shared" si="5"/>
        <v>0</v>
      </c>
    </row>
    <row r="44" spans="1:7" ht="11.25" hidden="1" customHeight="1" x14ac:dyDescent="0.25">
      <c r="A44" s="443" t="s">
        <v>823</v>
      </c>
      <c r="B44" s="440">
        <v>0</v>
      </c>
      <c r="C44" s="440">
        <v>27767858.850000001</v>
      </c>
      <c r="D44" s="440"/>
      <c r="E44" s="441">
        <f t="shared" si="3"/>
        <v>1</v>
      </c>
      <c r="F44" s="442">
        <f t="shared" si="4"/>
        <v>0</v>
      </c>
      <c r="G44" s="442">
        <f t="shared" si="5"/>
        <v>0</v>
      </c>
    </row>
    <row r="45" spans="1:7" ht="11.25" hidden="1" customHeight="1" x14ac:dyDescent="0.25">
      <c r="A45" s="443" t="s">
        <v>824</v>
      </c>
      <c r="B45" s="440">
        <v>0</v>
      </c>
      <c r="C45" s="440">
        <v>14813742.039999999</v>
      </c>
      <c r="D45" s="440"/>
      <c r="E45" s="441">
        <f t="shared" si="3"/>
        <v>1</v>
      </c>
      <c r="F45" s="442">
        <f t="shared" si="4"/>
        <v>0</v>
      </c>
      <c r="G45" s="442">
        <f t="shared" si="5"/>
        <v>0</v>
      </c>
    </row>
    <row r="46" spans="1:7" hidden="1" x14ac:dyDescent="0.25">
      <c r="A46" s="443" t="s">
        <v>825</v>
      </c>
      <c r="B46" s="440">
        <v>0</v>
      </c>
      <c r="C46" s="449">
        <v>0</v>
      </c>
      <c r="D46" s="440"/>
      <c r="E46" s="441">
        <f>IF(B46=0,1,C46/(B46+C46))</f>
        <v>1</v>
      </c>
      <c r="F46" s="442">
        <f>D46*E46</f>
        <v>0</v>
      </c>
      <c r="G46" s="442">
        <f>D46-F46</f>
        <v>0</v>
      </c>
    </row>
    <row r="47" spans="1:7" ht="11.25" hidden="1" customHeight="1" x14ac:dyDescent="0.25">
      <c r="A47" s="443" t="s">
        <v>826</v>
      </c>
      <c r="B47" s="440">
        <v>0</v>
      </c>
      <c r="C47" s="440">
        <v>16092656.07</v>
      </c>
      <c r="D47" s="440"/>
      <c r="E47" s="441">
        <f t="shared" si="3"/>
        <v>1</v>
      </c>
      <c r="F47" s="442">
        <f t="shared" si="4"/>
        <v>0</v>
      </c>
      <c r="G47" s="442">
        <f t="shared" si="5"/>
        <v>0</v>
      </c>
    </row>
    <row r="48" spans="1:7" hidden="1" x14ac:dyDescent="0.25">
      <c r="A48" s="443" t="s">
        <v>827</v>
      </c>
      <c r="B48" s="440">
        <v>0</v>
      </c>
      <c r="C48" s="449">
        <v>0</v>
      </c>
      <c r="D48" s="440"/>
      <c r="E48" s="441">
        <f>IF(B48=0,1,C48/(B48+C48))</f>
        <v>1</v>
      </c>
      <c r="F48" s="442">
        <f>D48*E48</f>
        <v>0</v>
      </c>
      <c r="G48" s="442">
        <f>D48-F48</f>
        <v>0</v>
      </c>
    </row>
    <row r="49" spans="1:7" ht="11.25" hidden="1" customHeight="1" x14ac:dyDescent="0.25">
      <c r="A49" s="443" t="s">
        <v>828</v>
      </c>
      <c r="B49" s="440">
        <v>47444</v>
      </c>
      <c r="C49" s="440">
        <v>17586951.829999998</v>
      </c>
      <c r="D49" s="440"/>
      <c r="E49" s="441">
        <f t="shared" si="3"/>
        <v>0.99730957610000004</v>
      </c>
      <c r="F49" s="442">
        <f t="shared" si="4"/>
        <v>0</v>
      </c>
      <c r="G49" s="442">
        <f t="shared" si="5"/>
        <v>0</v>
      </c>
    </row>
    <row r="50" spans="1:7" ht="11.25" hidden="1" customHeight="1" x14ac:dyDescent="0.25">
      <c r="A50" s="443" t="s">
        <v>829</v>
      </c>
      <c r="B50" s="440">
        <v>0</v>
      </c>
      <c r="C50" s="440">
        <v>14067417.529999999</v>
      </c>
      <c r="D50" s="440"/>
      <c r="E50" s="441">
        <f t="shared" si="3"/>
        <v>1</v>
      </c>
      <c r="F50" s="442">
        <f t="shared" si="4"/>
        <v>0</v>
      </c>
      <c r="G50" s="442">
        <f t="shared" si="5"/>
        <v>0</v>
      </c>
    </row>
    <row r="51" spans="1:7" ht="11.25" hidden="1" customHeight="1" x14ac:dyDescent="0.25">
      <c r="A51" s="443" t="s">
        <v>830</v>
      </c>
      <c r="B51" s="440">
        <v>0</v>
      </c>
      <c r="C51" s="440">
        <v>20158966.190000001</v>
      </c>
      <c r="D51" s="440"/>
      <c r="E51" s="441">
        <f t="shared" si="3"/>
        <v>1</v>
      </c>
      <c r="F51" s="442">
        <f t="shared" si="4"/>
        <v>0</v>
      </c>
      <c r="G51" s="442">
        <f t="shared" si="5"/>
        <v>0</v>
      </c>
    </row>
    <row r="52" spans="1:7" ht="11.25" hidden="1" customHeight="1" x14ac:dyDescent="0.25">
      <c r="A52" s="443" t="s">
        <v>831</v>
      </c>
      <c r="B52" s="440">
        <v>0</v>
      </c>
      <c r="C52" s="440">
        <v>37008448.909999996</v>
      </c>
      <c r="D52" s="440"/>
      <c r="E52" s="441">
        <f t="shared" si="3"/>
        <v>1</v>
      </c>
      <c r="F52" s="442">
        <f t="shared" si="4"/>
        <v>0</v>
      </c>
      <c r="G52" s="442">
        <f t="shared" si="5"/>
        <v>0</v>
      </c>
    </row>
    <row r="53" spans="1:7" ht="11.25" hidden="1" customHeight="1" x14ac:dyDescent="0.25">
      <c r="A53" s="443" t="s">
        <v>832</v>
      </c>
      <c r="B53" s="440">
        <v>0</v>
      </c>
      <c r="C53" s="440">
        <v>15100603.07</v>
      </c>
      <c r="D53" s="440"/>
      <c r="E53" s="441">
        <f t="shared" si="3"/>
        <v>1</v>
      </c>
      <c r="F53" s="442">
        <f t="shared" si="4"/>
        <v>0</v>
      </c>
      <c r="G53" s="442">
        <f t="shared" si="5"/>
        <v>0</v>
      </c>
    </row>
    <row r="54" spans="1:7" ht="11.25" hidden="1" customHeight="1" x14ac:dyDescent="0.25">
      <c r="A54" s="443" t="s">
        <v>833</v>
      </c>
      <c r="B54" s="440">
        <v>0</v>
      </c>
      <c r="C54" s="440">
        <v>12590677.23</v>
      </c>
      <c r="D54" s="440"/>
      <c r="E54" s="441">
        <f t="shared" si="3"/>
        <v>1</v>
      </c>
      <c r="F54" s="442">
        <f t="shared" si="4"/>
        <v>0</v>
      </c>
      <c r="G54" s="442">
        <f t="shared" si="5"/>
        <v>0</v>
      </c>
    </row>
    <row r="55" spans="1:7" ht="11.25" hidden="1" customHeight="1" x14ac:dyDescent="0.25">
      <c r="A55" s="443" t="s">
        <v>834</v>
      </c>
      <c r="B55" s="440">
        <v>0</v>
      </c>
      <c r="C55" s="440">
        <v>19626861.210000001</v>
      </c>
      <c r="D55" s="440"/>
      <c r="E55" s="441">
        <f t="shared" si="3"/>
        <v>1</v>
      </c>
      <c r="F55" s="442">
        <f t="shared" si="4"/>
        <v>0</v>
      </c>
      <c r="G55" s="442">
        <f t="shared" si="5"/>
        <v>0</v>
      </c>
    </row>
    <row r="56" spans="1:7" ht="11.25" hidden="1" customHeight="1" x14ac:dyDescent="0.25">
      <c r="A56" s="443" t="s">
        <v>835</v>
      </c>
      <c r="B56" s="440">
        <v>0</v>
      </c>
      <c r="C56" s="440">
        <v>25929644.300000001</v>
      </c>
      <c r="D56" s="440"/>
      <c r="E56" s="441">
        <f>IF(B56=0,1,C56/(B56+C56))</f>
        <v>1</v>
      </c>
      <c r="F56" s="442">
        <f>D56*E56</f>
        <v>0</v>
      </c>
      <c r="G56" s="442">
        <f>D56-F56</f>
        <v>0</v>
      </c>
    </row>
    <row r="57" spans="1:7" ht="11.25" hidden="1" customHeight="1" x14ac:dyDescent="0.25">
      <c r="A57" s="443" t="s">
        <v>836</v>
      </c>
      <c r="B57" s="440">
        <v>0</v>
      </c>
      <c r="C57" s="440">
        <v>11784829.289999999</v>
      </c>
      <c r="D57" s="440"/>
      <c r="E57" s="441">
        <f>IF(B57=0,1,C57/(B57+C57))</f>
        <v>1</v>
      </c>
      <c r="F57" s="442">
        <f>D57*E57</f>
        <v>0</v>
      </c>
      <c r="G57" s="442">
        <f>D57-F57</f>
        <v>0</v>
      </c>
    </row>
    <row r="58" spans="1:7" ht="11.25" hidden="1" customHeight="1" x14ac:dyDescent="0.25">
      <c r="A58" s="443" t="s">
        <v>837</v>
      </c>
      <c r="B58" s="440">
        <v>0</v>
      </c>
      <c r="C58" s="440">
        <v>18450322.210000001</v>
      </c>
      <c r="D58" s="440"/>
      <c r="E58" s="441">
        <f t="shared" si="3"/>
        <v>1</v>
      </c>
      <c r="F58" s="442">
        <f t="shared" si="4"/>
        <v>0</v>
      </c>
      <c r="G58" s="442">
        <f t="shared" si="5"/>
        <v>0</v>
      </c>
    </row>
    <row r="59" spans="1:7" ht="11.25" hidden="1" customHeight="1" x14ac:dyDescent="0.25">
      <c r="A59" s="443" t="s">
        <v>838</v>
      </c>
      <c r="B59" s="440">
        <v>0</v>
      </c>
      <c r="C59" s="440">
        <v>28988300.690000001</v>
      </c>
      <c r="D59" s="440"/>
      <c r="E59" s="441">
        <f t="shared" si="3"/>
        <v>1</v>
      </c>
      <c r="F59" s="442">
        <f t="shared" si="4"/>
        <v>0</v>
      </c>
      <c r="G59" s="442">
        <f t="shared" si="5"/>
        <v>0</v>
      </c>
    </row>
    <row r="60" spans="1:7" ht="11.25" hidden="1" customHeight="1" x14ac:dyDescent="0.25">
      <c r="A60" s="443" t="s">
        <v>839</v>
      </c>
      <c r="B60" s="440">
        <v>0</v>
      </c>
      <c r="C60" s="440">
        <v>17812012.260000002</v>
      </c>
      <c r="D60" s="440"/>
      <c r="E60" s="441">
        <f t="shared" si="3"/>
        <v>1</v>
      </c>
      <c r="F60" s="442">
        <f t="shared" si="4"/>
        <v>0</v>
      </c>
      <c r="G60" s="442">
        <f t="shared" si="5"/>
        <v>0</v>
      </c>
    </row>
    <row r="61" spans="1:7" ht="11.25" hidden="1" customHeight="1" x14ac:dyDescent="0.25">
      <c r="A61" s="443" t="s">
        <v>840</v>
      </c>
      <c r="B61" s="440">
        <v>0</v>
      </c>
      <c r="C61" s="440">
        <v>20780175.879999999</v>
      </c>
      <c r="D61" s="440"/>
      <c r="E61" s="441">
        <f t="shared" si="3"/>
        <v>1</v>
      </c>
      <c r="F61" s="442">
        <f t="shared" si="4"/>
        <v>0</v>
      </c>
      <c r="G61" s="442">
        <f t="shared" si="5"/>
        <v>0</v>
      </c>
    </row>
    <row r="62" spans="1:7" ht="11.25" hidden="1" customHeight="1" x14ac:dyDescent="0.25">
      <c r="A62" s="443" t="s">
        <v>841</v>
      </c>
      <c r="B62" s="440">
        <v>0</v>
      </c>
      <c r="C62" s="440">
        <v>29178420.260000002</v>
      </c>
      <c r="D62" s="440"/>
      <c r="E62" s="441">
        <f t="shared" si="3"/>
        <v>1</v>
      </c>
      <c r="F62" s="442">
        <f t="shared" si="4"/>
        <v>0</v>
      </c>
      <c r="G62" s="442">
        <f t="shared" si="5"/>
        <v>0</v>
      </c>
    </row>
    <row r="63" spans="1:7" ht="11.25" hidden="1" customHeight="1" x14ac:dyDescent="0.25">
      <c r="A63" s="443" t="s">
        <v>842</v>
      </c>
      <c r="B63" s="440">
        <v>0</v>
      </c>
      <c r="C63" s="440">
        <v>44290712.109999999</v>
      </c>
      <c r="D63" s="440"/>
      <c r="E63" s="441">
        <f t="shared" si="3"/>
        <v>1</v>
      </c>
      <c r="F63" s="442">
        <f t="shared" si="4"/>
        <v>0</v>
      </c>
      <c r="G63" s="442">
        <f t="shared" si="5"/>
        <v>0</v>
      </c>
    </row>
    <row r="64" spans="1:7" ht="11.25" hidden="1" customHeight="1" x14ac:dyDescent="0.25">
      <c r="A64" s="443" t="s">
        <v>843</v>
      </c>
      <c r="B64" s="440">
        <v>0</v>
      </c>
      <c r="C64" s="440">
        <v>22322283.32</v>
      </c>
      <c r="D64" s="440"/>
      <c r="E64" s="441">
        <f t="shared" si="3"/>
        <v>1</v>
      </c>
      <c r="F64" s="442">
        <f t="shared" si="4"/>
        <v>0</v>
      </c>
      <c r="G64" s="442">
        <f t="shared" si="5"/>
        <v>0</v>
      </c>
    </row>
    <row r="65" spans="1:7" ht="11.25" hidden="1" customHeight="1" x14ac:dyDescent="0.25">
      <c r="A65" s="443" t="s">
        <v>844</v>
      </c>
      <c r="B65" s="440">
        <v>0</v>
      </c>
      <c r="C65" s="440">
        <v>11765897.09</v>
      </c>
      <c r="D65" s="440"/>
      <c r="E65" s="441">
        <f t="shared" si="3"/>
        <v>1</v>
      </c>
      <c r="F65" s="442">
        <f t="shared" si="4"/>
        <v>0</v>
      </c>
      <c r="G65" s="442">
        <f t="shared" si="5"/>
        <v>0</v>
      </c>
    </row>
    <row r="66" spans="1:7" ht="11.25" hidden="1" customHeight="1" x14ac:dyDescent="0.25">
      <c r="A66" s="439" t="s">
        <v>845</v>
      </c>
      <c r="B66" s="440">
        <v>686507.36</v>
      </c>
      <c r="C66" s="440">
        <v>31538340.210000001</v>
      </c>
      <c r="D66" s="440"/>
      <c r="E66" s="441">
        <f t="shared" si="3"/>
        <v>0.97869633489999996</v>
      </c>
      <c r="F66" s="442">
        <f t="shared" si="4"/>
        <v>0</v>
      </c>
      <c r="G66" s="442">
        <f t="shared" si="5"/>
        <v>0</v>
      </c>
    </row>
    <row r="67" spans="1:7" ht="11.25" hidden="1" customHeight="1" x14ac:dyDescent="0.25">
      <c r="A67" s="443" t="s">
        <v>846</v>
      </c>
      <c r="B67" s="440">
        <v>0</v>
      </c>
      <c r="C67" s="440">
        <v>35916951.880000003</v>
      </c>
      <c r="D67" s="440"/>
      <c r="E67" s="441">
        <f t="shared" si="3"/>
        <v>1</v>
      </c>
      <c r="F67" s="442">
        <f t="shared" si="4"/>
        <v>0</v>
      </c>
      <c r="G67" s="442">
        <f t="shared" si="5"/>
        <v>0</v>
      </c>
    </row>
    <row r="68" spans="1:7" ht="11.25" hidden="1" customHeight="1" x14ac:dyDescent="0.25">
      <c r="A68" s="443" t="s">
        <v>847</v>
      </c>
      <c r="B68" s="440">
        <v>0</v>
      </c>
      <c r="C68" s="440">
        <v>17818141.32</v>
      </c>
      <c r="D68" s="440"/>
      <c r="E68" s="441">
        <f t="shared" si="3"/>
        <v>1</v>
      </c>
      <c r="F68" s="442">
        <f t="shared" si="4"/>
        <v>0</v>
      </c>
      <c r="G68" s="442">
        <f t="shared" si="5"/>
        <v>0</v>
      </c>
    </row>
    <row r="69" spans="1:7" ht="11.25" hidden="1" customHeight="1" x14ac:dyDescent="0.25">
      <c r="A69" s="443" t="s">
        <v>848</v>
      </c>
      <c r="B69" s="440">
        <v>0</v>
      </c>
      <c r="C69" s="440">
        <v>37320067.670000002</v>
      </c>
      <c r="D69" s="440"/>
      <c r="E69" s="441">
        <f t="shared" si="3"/>
        <v>1</v>
      </c>
      <c r="F69" s="442">
        <f t="shared" si="4"/>
        <v>0</v>
      </c>
      <c r="G69" s="442">
        <f t="shared" si="5"/>
        <v>0</v>
      </c>
    </row>
    <row r="70" spans="1:7" ht="11.25" hidden="1" customHeight="1" x14ac:dyDescent="0.25">
      <c r="A70" s="443" t="s">
        <v>849</v>
      </c>
      <c r="B70" s="440">
        <v>0</v>
      </c>
      <c r="C70" s="440">
        <v>29342340.940000001</v>
      </c>
      <c r="D70" s="440"/>
      <c r="E70" s="441">
        <f t="shared" si="3"/>
        <v>1</v>
      </c>
      <c r="F70" s="442">
        <f t="shared" si="4"/>
        <v>0</v>
      </c>
      <c r="G70" s="442">
        <f t="shared" si="5"/>
        <v>0</v>
      </c>
    </row>
    <row r="71" spans="1:7" ht="11.25" hidden="1" customHeight="1" x14ac:dyDescent="0.25">
      <c r="A71" s="443" t="s">
        <v>850</v>
      </c>
      <c r="B71" s="440">
        <v>0</v>
      </c>
      <c r="C71" s="440">
        <v>22845232.620000001</v>
      </c>
      <c r="D71" s="440"/>
      <c r="E71" s="441">
        <f t="shared" si="3"/>
        <v>1</v>
      </c>
      <c r="F71" s="442">
        <f t="shared" si="4"/>
        <v>0</v>
      </c>
      <c r="G71" s="442">
        <f t="shared" si="5"/>
        <v>0</v>
      </c>
    </row>
    <row r="72" spans="1:7" ht="11.25" hidden="1" customHeight="1" x14ac:dyDescent="0.25">
      <c r="A72" s="443" t="s">
        <v>851</v>
      </c>
      <c r="B72" s="440">
        <v>0</v>
      </c>
      <c r="C72" s="440">
        <v>16657444.699999999</v>
      </c>
      <c r="D72" s="440"/>
      <c r="E72" s="441">
        <f t="shared" si="3"/>
        <v>1</v>
      </c>
      <c r="F72" s="442">
        <f t="shared" si="4"/>
        <v>0</v>
      </c>
      <c r="G72" s="442">
        <f t="shared" si="5"/>
        <v>0</v>
      </c>
    </row>
    <row r="73" spans="1:7" ht="11.25" hidden="1" customHeight="1" x14ac:dyDescent="0.25">
      <c r="A73" s="443" t="s">
        <v>852</v>
      </c>
      <c r="B73" s="440">
        <v>0</v>
      </c>
      <c r="C73" s="440">
        <v>15857628.279999999</v>
      </c>
      <c r="D73" s="440"/>
      <c r="E73" s="441">
        <f t="shared" si="3"/>
        <v>1</v>
      </c>
      <c r="F73" s="442">
        <f t="shared" si="4"/>
        <v>0</v>
      </c>
      <c r="G73" s="442">
        <f t="shared" si="5"/>
        <v>0</v>
      </c>
    </row>
    <row r="74" spans="1:7" ht="11.25" hidden="1" customHeight="1" x14ac:dyDescent="0.25">
      <c r="A74" s="443" t="s">
        <v>853</v>
      </c>
      <c r="B74" s="440">
        <v>0</v>
      </c>
      <c r="C74" s="440">
        <v>35272213.920000002</v>
      </c>
      <c r="D74" s="440"/>
      <c r="E74" s="441">
        <f t="shared" si="3"/>
        <v>1</v>
      </c>
      <c r="F74" s="442">
        <f t="shared" si="4"/>
        <v>0</v>
      </c>
      <c r="G74" s="442">
        <f t="shared" si="5"/>
        <v>0</v>
      </c>
    </row>
    <row r="75" spans="1:7" ht="11.25" hidden="1" customHeight="1" x14ac:dyDescent="0.25">
      <c r="A75" s="443" t="s">
        <v>854</v>
      </c>
      <c r="B75" s="440">
        <v>0</v>
      </c>
      <c r="C75" s="440">
        <v>22120531.82</v>
      </c>
      <c r="D75" s="440"/>
      <c r="E75" s="441">
        <f t="shared" si="3"/>
        <v>1</v>
      </c>
      <c r="F75" s="442">
        <f t="shared" si="4"/>
        <v>0</v>
      </c>
      <c r="G75" s="442">
        <f t="shared" si="5"/>
        <v>0</v>
      </c>
    </row>
    <row r="76" spans="1:7" ht="11.25" hidden="1" customHeight="1" x14ac:dyDescent="0.25">
      <c r="A76" s="443" t="s">
        <v>855</v>
      </c>
      <c r="B76" s="440">
        <v>0</v>
      </c>
      <c r="C76" s="440">
        <v>18101958.760000002</v>
      </c>
      <c r="D76" s="440"/>
      <c r="E76" s="441">
        <f t="shared" si="3"/>
        <v>1</v>
      </c>
      <c r="F76" s="442">
        <f t="shared" si="4"/>
        <v>0</v>
      </c>
      <c r="G76" s="442">
        <f t="shared" si="5"/>
        <v>0</v>
      </c>
    </row>
    <row r="77" spans="1:7" ht="11.25" hidden="1" customHeight="1" x14ac:dyDescent="0.25">
      <c r="A77" s="439" t="s">
        <v>856</v>
      </c>
      <c r="B77" s="440">
        <v>870310</v>
      </c>
      <c r="C77" s="440">
        <v>50805272.579999998</v>
      </c>
      <c r="D77" s="440"/>
      <c r="E77" s="441">
        <f t="shared" si="3"/>
        <v>0.98315819660000003</v>
      </c>
      <c r="F77" s="442">
        <f t="shared" si="4"/>
        <v>0</v>
      </c>
      <c r="G77" s="442">
        <f t="shared" si="5"/>
        <v>0</v>
      </c>
    </row>
    <row r="78" spans="1:7" ht="11.25" hidden="1" customHeight="1" x14ac:dyDescent="0.25">
      <c r="A78" s="443" t="s">
        <v>857</v>
      </c>
      <c r="B78" s="440">
        <v>0</v>
      </c>
      <c r="C78" s="440">
        <v>26501511.16</v>
      </c>
      <c r="D78" s="440"/>
      <c r="E78" s="441">
        <f t="shared" si="3"/>
        <v>1</v>
      </c>
      <c r="F78" s="442">
        <f t="shared" si="4"/>
        <v>0</v>
      </c>
      <c r="G78" s="442">
        <f t="shared" si="5"/>
        <v>0</v>
      </c>
    </row>
    <row r="79" spans="1:7" ht="11.25" hidden="1" customHeight="1" x14ac:dyDescent="0.25">
      <c r="A79" s="439" t="s">
        <v>858</v>
      </c>
      <c r="B79" s="440">
        <v>823470</v>
      </c>
      <c r="C79" s="440">
        <v>13793408.880000001</v>
      </c>
      <c r="D79" s="440"/>
      <c r="E79" s="441">
        <f t="shared" si="3"/>
        <v>0.94366307559999996</v>
      </c>
      <c r="F79" s="442">
        <f t="shared" si="4"/>
        <v>0</v>
      </c>
      <c r="G79" s="442">
        <f t="shared" si="5"/>
        <v>0</v>
      </c>
    </row>
    <row r="80" spans="1:7" ht="11.25" hidden="1" customHeight="1" x14ac:dyDescent="0.25">
      <c r="A80" s="443" t="s">
        <v>859</v>
      </c>
      <c r="B80" s="440">
        <v>0</v>
      </c>
      <c r="C80" s="440">
        <v>22106827.780000001</v>
      </c>
      <c r="D80" s="440"/>
      <c r="E80" s="441">
        <f t="shared" si="3"/>
        <v>1</v>
      </c>
      <c r="F80" s="442">
        <f t="shared" si="4"/>
        <v>0</v>
      </c>
      <c r="G80" s="442">
        <f t="shared" si="5"/>
        <v>0</v>
      </c>
    </row>
    <row r="81" spans="1:7" ht="11.25" hidden="1" customHeight="1" x14ac:dyDescent="0.25">
      <c r="A81" s="443" t="s">
        <v>860</v>
      </c>
      <c r="B81" s="440">
        <v>0</v>
      </c>
      <c r="C81" s="440">
        <v>7868692.9500000002</v>
      </c>
      <c r="D81" s="440"/>
      <c r="E81" s="441">
        <f t="shared" si="3"/>
        <v>1</v>
      </c>
      <c r="F81" s="442">
        <f t="shared" si="4"/>
        <v>0</v>
      </c>
      <c r="G81" s="442">
        <f t="shared" si="5"/>
        <v>0</v>
      </c>
    </row>
    <row r="82" spans="1:7" ht="11.25" hidden="1" customHeight="1" x14ac:dyDescent="0.25">
      <c r="A82" s="443" t="s">
        <v>861</v>
      </c>
      <c r="B82" s="440">
        <v>0</v>
      </c>
      <c r="C82" s="440">
        <v>15688860.710000001</v>
      </c>
      <c r="D82" s="440"/>
      <c r="E82" s="441">
        <f t="shared" si="3"/>
        <v>1</v>
      </c>
      <c r="F82" s="442">
        <f t="shared" si="4"/>
        <v>0</v>
      </c>
      <c r="G82" s="442">
        <f t="shared" si="5"/>
        <v>0</v>
      </c>
    </row>
    <row r="83" spans="1:7" ht="11.25" hidden="1" customHeight="1" x14ac:dyDescent="0.25">
      <c r="A83" s="443" t="s">
        <v>862</v>
      </c>
      <c r="B83" s="440">
        <v>0</v>
      </c>
      <c r="C83" s="440">
        <v>23232878.66</v>
      </c>
      <c r="D83" s="440"/>
      <c r="E83" s="441">
        <f t="shared" si="3"/>
        <v>1</v>
      </c>
      <c r="F83" s="442">
        <f t="shared" si="4"/>
        <v>0</v>
      </c>
      <c r="G83" s="442">
        <f t="shared" si="5"/>
        <v>0</v>
      </c>
    </row>
    <row r="84" spans="1:7" ht="11.25" hidden="1" customHeight="1" x14ac:dyDescent="0.25">
      <c r="A84" s="443" t="s">
        <v>863</v>
      </c>
      <c r="B84" s="440">
        <v>243187.75</v>
      </c>
      <c r="C84" s="440">
        <v>16107912.1</v>
      </c>
      <c r="D84" s="440"/>
      <c r="E84" s="441">
        <f t="shared" si="3"/>
        <v>0.98512713200000002</v>
      </c>
      <c r="F84" s="442">
        <f t="shared" si="4"/>
        <v>0</v>
      </c>
      <c r="G84" s="442">
        <f t="shared" si="5"/>
        <v>0</v>
      </c>
    </row>
    <row r="85" spans="1:7" ht="11.25" hidden="1" customHeight="1" x14ac:dyDescent="0.25">
      <c r="A85" s="443" t="s">
        <v>864</v>
      </c>
      <c r="B85" s="440">
        <v>0</v>
      </c>
      <c r="C85" s="440">
        <v>16908240.34</v>
      </c>
      <c r="D85" s="440"/>
      <c r="E85" s="441">
        <f t="shared" si="3"/>
        <v>1</v>
      </c>
      <c r="F85" s="442">
        <f t="shared" si="4"/>
        <v>0</v>
      </c>
      <c r="G85" s="442">
        <f t="shared" si="5"/>
        <v>0</v>
      </c>
    </row>
    <row r="86" spans="1:7" ht="11.25" hidden="1" customHeight="1" x14ac:dyDescent="0.25">
      <c r="A86" s="443" t="s">
        <v>865</v>
      </c>
      <c r="B86" s="440">
        <v>0</v>
      </c>
      <c r="C86" s="440">
        <v>16088015.439999999</v>
      </c>
      <c r="D86" s="440"/>
      <c r="E86" s="441">
        <f t="shared" si="3"/>
        <v>1</v>
      </c>
      <c r="F86" s="442">
        <f t="shared" si="4"/>
        <v>0</v>
      </c>
      <c r="G86" s="442">
        <f t="shared" si="5"/>
        <v>0</v>
      </c>
    </row>
    <row r="87" spans="1:7" ht="11.25" hidden="1" customHeight="1" x14ac:dyDescent="0.25">
      <c r="A87" s="439" t="s">
        <v>866</v>
      </c>
      <c r="B87" s="440">
        <v>151584.68</v>
      </c>
      <c r="C87" s="440">
        <v>41053836.829999998</v>
      </c>
      <c r="D87" s="440"/>
      <c r="E87" s="441">
        <f t="shared" si="3"/>
        <v>0.99632124430000002</v>
      </c>
      <c r="F87" s="442">
        <f t="shared" si="4"/>
        <v>0</v>
      </c>
      <c r="G87" s="442">
        <f t="shared" si="5"/>
        <v>0</v>
      </c>
    </row>
    <row r="88" spans="1:7" ht="11.25" hidden="1" customHeight="1" x14ac:dyDescent="0.25">
      <c r="A88" s="439" t="s">
        <v>867</v>
      </c>
      <c r="B88" s="440">
        <v>71225.710000000006</v>
      </c>
      <c r="C88" s="440">
        <v>10239034.16</v>
      </c>
      <c r="D88" s="440"/>
      <c r="E88" s="441">
        <f t="shared" si="3"/>
        <v>0.99309176379999997</v>
      </c>
      <c r="F88" s="442">
        <f t="shared" si="4"/>
        <v>0</v>
      </c>
      <c r="G88" s="442">
        <f t="shared" si="5"/>
        <v>0</v>
      </c>
    </row>
    <row r="89" spans="1:7" ht="11.25" hidden="1" customHeight="1" x14ac:dyDescent="0.25">
      <c r="A89" s="443" t="s">
        <v>868</v>
      </c>
      <c r="B89" s="440">
        <v>0</v>
      </c>
      <c r="C89" s="440">
        <v>32824055.969999999</v>
      </c>
      <c r="D89" s="440"/>
      <c r="E89" s="441">
        <f t="shared" si="3"/>
        <v>1</v>
      </c>
      <c r="F89" s="442">
        <f t="shared" si="4"/>
        <v>0</v>
      </c>
      <c r="G89" s="442">
        <f t="shared" si="5"/>
        <v>0</v>
      </c>
    </row>
    <row r="90" spans="1:7" ht="11.25" hidden="1" customHeight="1" x14ac:dyDescent="0.25">
      <c r="A90" s="439" t="s">
        <v>869</v>
      </c>
      <c r="B90" s="440">
        <v>102359.53</v>
      </c>
      <c r="C90" s="440">
        <v>31175105.579999998</v>
      </c>
      <c r="D90" s="440"/>
      <c r="E90" s="441">
        <f t="shared" si="3"/>
        <v>0.9967273713</v>
      </c>
      <c r="F90" s="442">
        <f t="shared" si="4"/>
        <v>0</v>
      </c>
      <c r="G90" s="442">
        <f t="shared" si="5"/>
        <v>0</v>
      </c>
    </row>
    <row r="91" spans="1:7" ht="11.25" hidden="1" customHeight="1" x14ac:dyDescent="0.25">
      <c r="A91" s="443" t="s">
        <v>870</v>
      </c>
      <c r="B91" s="440">
        <v>0</v>
      </c>
      <c r="C91" s="440">
        <v>15898251.060000001</v>
      </c>
      <c r="D91" s="440"/>
      <c r="E91" s="441">
        <f t="shared" si="3"/>
        <v>1</v>
      </c>
      <c r="F91" s="442">
        <f t="shared" si="4"/>
        <v>0</v>
      </c>
      <c r="G91" s="442">
        <f t="shared" si="5"/>
        <v>0</v>
      </c>
    </row>
    <row r="92" spans="1:7" ht="11.25" hidden="1" customHeight="1" x14ac:dyDescent="0.25">
      <c r="A92" s="443" t="s">
        <v>871</v>
      </c>
      <c r="B92" s="440">
        <v>0</v>
      </c>
      <c r="C92" s="440">
        <v>30979984.43</v>
      </c>
      <c r="D92" s="440"/>
      <c r="E92" s="441">
        <f t="shared" si="3"/>
        <v>1</v>
      </c>
      <c r="F92" s="442">
        <f t="shared" si="4"/>
        <v>0</v>
      </c>
      <c r="G92" s="442">
        <f t="shared" si="5"/>
        <v>0</v>
      </c>
    </row>
    <row r="93" spans="1:7" ht="11.25" hidden="1" customHeight="1" x14ac:dyDescent="0.25">
      <c r="A93" s="443" t="s">
        <v>872</v>
      </c>
      <c r="B93" s="440">
        <v>0</v>
      </c>
      <c r="C93" s="440">
        <v>17982967.41</v>
      </c>
      <c r="D93" s="440"/>
      <c r="E93" s="441">
        <f t="shared" si="3"/>
        <v>1</v>
      </c>
      <c r="F93" s="442">
        <f t="shared" si="4"/>
        <v>0</v>
      </c>
      <c r="G93" s="442">
        <f t="shared" si="5"/>
        <v>0</v>
      </c>
    </row>
    <row r="94" spans="1:7" ht="11.25" hidden="1" customHeight="1" x14ac:dyDescent="0.25">
      <c r="A94" s="443" t="s">
        <v>873</v>
      </c>
      <c r="B94" s="440">
        <v>0</v>
      </c>
      <c r="C94" s="440">
        <v>31960930.870000001</v>
      </c>
      <c r="D94" s="440"/>
      <c r="E94" s="441">
        <f t="shared" si="3"/>
        <v>1</v>
      </c>
      <c r="F94" s="442">
        <f t="shared" si="4"/>
        <v>0</v>
      </c>
      <c r="G94" s="442">
        <f t="shared" si="5"/>
        <v>0</v>
      </c>
    </row>
    <row r="95" spans="1:7" ht="11.25" hidden="1" customHeight="1" x14ac:dyDescent="0.25">
      <c r="A95" s="443" t="s">
        <v>874</v>
      </c>
      <c r="B95" s="440">
        <v>0</v>
      </c>
      <c r="C95" s="440">
        <v>34222706.299999997</v>
      </c>
      <c r="D95" s="440"/>
      <c r="E95" s="441">
        <f t="shared" si="3"/>
        <v>1</v>
      </c>
      <c r="F95" s="442">
        <f t="shared" si="4"/>
        <v>0</v>
      </c>
      <c r="G95" s="442">
        <f t="shared" si="5"/>
        <v>0</v>
      </c>
    </row>
    <row r="96" spans="1:7" ht="11.25" hidden="1" customHeight="1" x14ac:dyDescent="0.25">
      <c r="A96" s="443" t="s">
        <v>875</v>
      </c>
      <c r="B96" s="440">
        <v>0</v>
      </c>
      <c r="C96" s="440">
        <v>54215723.520000003</v>
      </c>
      <c r="D96" s="440"/>
      <c r="E96" s="441">
        <f t="shared" si="3"/>
        <v>1</v>
      </c>
      <c r="F96" s="442">
        <f t="shared" si="4"/>
        <v>0</v>
      </c>
      <c r="G96" s="442">
        <f t="shared" si="5"/>
        <v>0</v>
      </c>
    </row>
    <row r="97" spans="1:7" ht="11.25" hidden="1" customHeight="1" x14ac:dyDescent="0.25">
      <c r="A97" s="439" t="s">
        <v>876</v>
      </c>
      <c r="B97" s="440">
        <v>592316</v>
      </c>
      <c r="C97" s="440">
        <v>36394188.549999997</v>
      </c>
      <c r="D97" s="440"/>
      <c r="E97" s="441">
        <f t="shared" si="3"/>
        <v>0.98398561829999998</v>
      </c>
      <c r="F97" s="442">
        <f t="shared" si="4"/>
        <v>0</v>
      </c>
      <c r="G97" s="442">
        <f t="shared" si="5"/>
        <v>0</v>
      </c>
    </row>
    <row r="98" spans="1:7" ht="12.75" hidden="1" customHeight="1" x14ac:dyDescent="0.25">
      <c r="A98" s="444" t="s">
        <v>655</v>
      </c>
      <c r="B98" s="445">
        <f>SUM(B41:B97)</f>
        <v>3588405.03</v>
      </c>
      <c r="C98" s="445">
        <f>SUM(C41:C97)</f>
        <v>1362174461.3299999</v>
      </c>
      <c r="D98" s="445">
        <f>SUM(D41:D97)</f>
        <v>0</v>
      </c>
      <c r="E98" s="441">
        <f t="shared" si="3"/>
        <v>0.99737260019999996</v>
      </c>
      <c r="F98" s="445">
        <f>SUM(F41:F97)</f>
        <v>0</v>
      </c>
      <c r="G98" s="445">
        <f>SUM(G41:G97)</f>
        <v>0</v>
      </c>
    </row>
    <row r="99" spans="1:7" hidden="1" x14ac:dyDescent="0.25">
      <c r="B99" s="446"/>
      <c r="C99" s="446">
        <v>1362174461.3299999</v>
      </c>
      <c r="D99" s="446"/>
      <c r="E99" s="447"/>
      <c r="F99" s="446"/>
      <c r="G99" s="446"/>
    </row>
    <row r="100" spans="1:7" hidden="1" x14ac:dyDescent="0.25">
      <c r="B100" s="448"/>
      <c r="C100" s="448">
        <f>C98-C99</f>
        <v>0</v>
      </c>
      <c r="D100" s="448"/>
      <c r="E100" s="447"/>
      <c r="F100" s="448"/>
      <c r="G100" s="448"/>
    </row>
    <row r="101" spans="1:7" ht="11.25" hidden="1" customHeight="1" x14ac:dyDescent="0.25">
      <c r="A101" s="439" t="s">
        <v>877</v>
      </c>
      <c r="B101" s="440">
        <v>1135218.21</v>
      </c>
      <c r="C101" s="440">
        <v>59343645.020000003</v>
      </c>
      <c r="D101" s="440"/>
      <c r="E101" s="441">
        <f t="shared" ref="E101:E106" si="6">IF(B101=0,1,C101/(B101+C101))</f>
        <v>0.98122950480000004</v>
      </c>
      <c r="F101" s="442">
        <f>D101*E101</f>
        <v>0</v>
      </c>
      <c r="G101" s="442">
        <f>D101-F101</f>
        <v>0</v>
      </c>
    </row>
    <row r="102" spans="1:7" ht="11.25" hidden="1" customHeight="1" x14ac:dyDescent="0.25">
      <c r="A102" s="443" t="s">
        <v>660</v>
      </c>
      <c r="B102" s="440">
        <v>0</v>
      </c>
      <c r="C102" s="440">
        <v>11564988.49</v>
      </c>
      <c r="D102" s="440"/>
      <c r="E102" s="441">
        <f>IF(B102=0,1,C102/(B102+C102))</f>
        <v>1</v>
      </c>
      <c r="F102" s="442">
        <f>D102*E102</f>
        <v>0</v>
      </c>
      <c r="G102" s="442">
        <f>D102-F102</f>
        <v>0</v>
      </c>
    </row>
    <row r="103" spans="1:7" ht="11.25" hidden="1" customHeight="1" x14ac:dyDescent="0.25">
      <c r="A103" s="443" t="s">
        <v>878</v>
      </c>
      <c r="B103" s="440">
        <v>0</v>
      </c>
      <c r="C103" s="440">
        <v>5309238.3600000003</v>
      </c>
      <c r="D103" s="440"/>
      <c r="E103" s="441">
        <f t="shared" ref="E103" si="7">IF(B103=0,1,C103/(B103+C103))</f>
        <v>1</v>
      </c>
      <c r="F103" s="442">
        <f>D103*E103</f>
        <v>0</v>
      </c>
      <c r="G103" s="442">
        <f>D103-F103</f>
        <v>0</v>
      </c>
    </row>
    <row r="104" spans="1:7" ht="11.25" hidden="1" customHeight="1" x14ac:dyDescent="0.25">
      <c r="A104" s="439" t="s">
        <v>879</v>
      </c>
      <c r="B104" s="440">
        <v>1746740</v>
      </c>
      <c r="C104" s="440">
        <v>39033743.469999999</v>
      </c>
      <c r="D104" s="440"/>
      <c r="E104" s="441">
        <f>IF(B104=0,1,C104/(B104+C104))</f>
        <v>0.95716725619999998</v>
      </c>
      <c r="F104" s="442">
        <f>D104*E104</f>
        <v>0</v>
      </c>
      <c r="G104" s="442">
        <f>D104-F104</f>
        <v>0</v>
      </c>
    </row>
    <row r="105" spans="1:7" ht="11.25" hidden="1" customHeight="1" x14ac:dyDescent="0.25">
      <c r="A105" s="443" t="s">
        <v>880</v>
      </c>
      <c r="B105" s="440">
        <v>0</v>
      </c>
      <c r="C105" s="440">
        <v>37700422.25</v>
      </c>
      <c r="D105" s="440"/>
      <c r="E105" s="441">
        <f>IF(B105=0,1,C105/(B105+C105))</f>
        <v>1</v>
      </c>
      <c r="F105" s="442">
        <f>D105*E105</f>
        <v>0</v>
      </c>
      <c r="G105" s="442">
        <f>D105-F105</f>
        <v>0</v>
      </c>
    </row>
    <row r="106" spans="1:7" ht="12.75" hidden="1" customHeight="1" x14ac:dyDescent="0.25">
      <c r="A106" s="444" t="s">
        <v>655</v>
      </c>
      <c r="B106" s="445">
        <f>SUM(B101:B105)</f>
        <v>2881958.21</v>
      </c>
      <c r="C106" s="445">
        <f>SUM(C101:C105)</f>
        <v>152952037.59</v>
      </c>
      <c r="D106" s="445">
        <f>SUM(D101:D105)</f>
        <v>0</v>
      </c>
      <c r="E106" s="441">
        <f t="shared" si="6"/>
        <v>0.98150622909999996</v>
      </c>
      <c r="F106" s="445">
        <f>SUM(F101:F105)</f>
        <v>0</v>
      </c>
      <c r="G106" s="445">
        <f>SUM(G101:G105)</f>
        <v>0</v>
      </c>
    </row>
    <row r="107" spans="1:7" hidden="1" x14ac:dyDescent="0.25">
      <c r="B107" s="446"/>
      <c r="C107" s="446">
        <v>152952037.59</v>
      </c>
      <c r="D107" s="446"/>
      <c r="E107" s="447"/>
      <c r="F107" s="446"/>
      <c r="G107" s="446"/>
    </row>
    <row r="108" spans="1:7" hidden="1" x14ac:dyDescent="0.25">
      <c r="B108" s="448">
        <f>B106-B107</f>
        <v>2881958.21</v>
      </c>
      <c r="C108" s="448">
        <f>C106-C107</f>
        <v>0</v>
      </c>
      <c r="D108" s="448">
        <f>D106-D107</f>
        <v>0</v>
      </c>
      <c r="E108" s="447"/>
      <c r="F108" s="448"/>
      <c r="G108" s="448"/>
    </row>
    <row r="109" spans="1:7" x14ac:dyDescent="0.25">
      <c r="A109" s="443" t="s">
        <v>262</v>
      </c>
      <c r="B109" s="440">
        <v>0</v>
      </c>
      <c r="C109" s="440">
        <v>6493927.9800000004</v>
      </c>
      <c r="D109" s="440">
        <v>8070.51</v>
      </c>
      <c r="E109" s="441">
        <f>IF(B109=0,1,C109/(B109+C109))</f>
        <v>1</v>
      </c>
      <c r="F109" s="442">
        <f>D109*E109</f>
        <v>8070.51</v>
      </c>
      <c r="G109" s="442">
        <f>D109-F109</f>
        <v>0</v>
      </c>
    </row>
    <row r="110" spans="1:7" ht="12.75" hidden="1" x14ac:dyDescent="0.25">
      <c r="A110" s="444" t="s">
        <v>881</v>
      </c>
      <c r="B110" s="445">
        <f>B38+B98+B106+B109</f>
        <v>44224432.909999996</v>
      </c>
      <c r="C110" s="445">
        <f>C38+C98+C106+C109</f>
        <v>2863558073.5100002</v>
      </c>
      <c r="D110" s="445">
        <f>D38+D98+D106+D109</f>
        <v>8070.51</v>
      </c>
      <c r="E110" s="441">
        <f>IF(B110=0,1,C110/(B110+C110))</f>
        <v>0.98479101069999997</v>
      </c>
      <c r="F110" s="445">
        <f>F38+F98+F106+F109</f>
        <v>8070.51</v>
      </c>
      <c r="G110" s="445">
        <f>G38+G98+G106+G109</f>
        <v>0</v>
      </c>
    </row>
    <row r="111" spans="1:7" hidden="1" x14ac:dyDescent="0.25">
      <c r="B111" s="446"/>
      <c r="C111" s="446">
        <v>2863558073.5100002</v>
      </c>
      <c r="D111" s="446"/>
      <c r="E111" s="446"/>
      <c r="F111" s="446"/>
      <c r="G111" s="446"/>
    </row>
    <row r="112" spans="1:7" hidden="1" x14ac:dyDescent="0.25">
      <c r="C112" s="448">
        <f>C110-C111</f>
        <v>0</v>
      </c>
    </row>
  </sheetData>
  <mergeCells count="7">
    <mergeCell ref="G4:G5"/>
    <mergeCell ref="A4:A5"/>
    <mergeCell ref="B4:B5"/>
    <mergeCell ref="C4:C5"/>
    <mergeCell ref="D4:D5"/>
    <mergeCell ref="E4:E5"/>
    <mergeCell ref="F4:F5"/>
  </mergeCells>
  <pageMargins left="0.75" right="0.75" top="1" bottom="1" header="0.5" footer="0.5"/>
  <pageSetup paperSize="9" scale="70" orientation="portrait" horizontalDpi="120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0FAAC"/>
  </sheetPr>
  <dimension ref="A1:BS6"/>
  <sheetViews>
    <sheetView zoomScaleSheetLayoutView="90" workbookViewId="0">
      <pane xSplit="1" ySplit="5" topLeftCell="B6" activePane="bottomRight" state="frozen"/>
      <selection pane="topRight" activeCell="B1" sqref="B1"/>
      <selection pane="bottomLeft" activeCell="A9" sqref="A9"/>
      <selection pane="bottomRight" activeCell="N23" sqref="N23"/>
    </sheetView>
  </sheetViews>
  <sheetFormatPr defaultRowHeight="18.75" x14ac:dyDescent="0.25"/>
  <cols>
    <col min="1" max="1" width="16.42578125" style="1" customWidth="1"/>
    <col min="2" max="2" width="7.7109375" style="213" customWidth="1"/>
    <col min="3" max="3" width="8.7109375" style="214" customWidth="1"/>
    <col min="4" max="5" width="7.7109375" style="214" customWidth="1"/>
    <col min="6" max="6" width="8.7109375" style="214" customWidth="1"/>
    <col min="7" max="9" width="8.5703125" style="214" customWidth="1"/>
    <col min="10" max="11" width="9.28515625" style="214" customWidth="1"/>
    <col min="12" max="12" width="9.42578125" style="214" customWidth="1"/>
    <col min="13" max="13" width="9" style="214" customWidth="1"/>
    <col min="14" max="14" width="9.140625" style="214" customWidth="1"/>
    <col min="15" max="15" width="7.7109375" style="214" customWidth="1"/>
    <col min="16" max="16" width="8.7109375" style="214" customWidth="1"/>
    <col min="17" max="21" width="9.85546875" style="214" customWidth="1"/>
    <col min="22" max="16384" width="9.140625" style="213"/>
  </cols>
  <sheetData>
    <row r="1" spans="1:71" ht="38.25" customHeight="1" x14ac:dyDescent="0.25"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</row>
    <row r="2" spans="1:71" x14ac:dyDescent="0.25">
      <c r="O2" s="216"/>
      <c r="P2" s="216"/>
      <c r="Q2" s="216"/>
      <c r="R2" s="216"/>
      <c r="S2" s="216"/>
      <c r="T2" s="216"/>
      <c r="U2" s="216"/>
    </row>
    <row r="3" spans="1:71" x14ac:dyDescent="0.25">
      <c r="A3" s="217"/>
      <c r="B3" s="218" t="s">
        <v>525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  <c r="T3" s="218"/>
      <c r="U3" s="218"/>
    </row>
    <row r="4" spans="1:71" ht="52.5" customHeight="1" x14ac:dyDescent="0.25">
      <c r="A4" s="879" t="s">
        <v>526</v>
      </c>
      <c r="B4" s="881" t="s">
        <v>527</v>
      </c>
      <c r="C4" s="882"/>
      <c r="D4" s="882"/>
      <c r="E4" s="882"/>
      <c r="F4" s="883"/>
      <c r="G4" s="881" t="s">
        <v>528</v>
      </c>
      <c r="H4" s="882"/>
      <c r="I4" s="882"/>
      <c r="J4" s="882"/>
      <c r="K4" s="883"/>
      <c r="L4" s="881" t="s">
        <v>529</v>
      </c>
      <c r="M4" s="882"/>
      <c r="N4" s="882"/>
      <c r="O4" s="882"/>
      <c r="P4" s="883"/>
      <c r="Q4" s="884" t="s">
        <v>530</v>
      </c>
      <c r="R4" s="885"/>
      <c r="S4" s="885"/>
      <c r="T4" s="885"/>
      <c r="U4" s="886"/>
    </row>
    <row r="5" spans="1:71" s="222" customFormat="1" ht="55.5" customHeight="1" x14ac:dyDescent="0.25">
      <c r="A5" s="880"/>
      <c r="B5" s="219" t="s">
        <v>531</v>
      </c>
      <c r="C5" s="220" t="s">
        <v>532</v>
      </c>
      <c r="D5" s="220" t="s">
        <v>533</v>
      </c>
      <c r="E5" s="220" t="s">
        <v>533</v>
      </c>
      <c r="F5" s="220" t="s">
        <v>257</v>
      </c>
      <c r="G5" s="219" t="s">
        <v>531</v>
      </c>
      <c r="H5" s="220" t="s">
        <v>532</v>
      </c>
      <c r="I5" s="220" t="s">
        <v>533</v>
      </c>
      <c r="J5" s="220" t="s">
        <v>533</v>
      </c>
      <c r="K5" s="220" t="s">
        <v>257</v>
      </c>
      <c r="L5" s="219" t="s">
        <v>531</v>
      </c>
      <c r="M5" s="220" t="s">
        <v>532</v>
      </c>
      <c r="N5" s="220" t="s">
        <v>533</v>
      </c>
      <c r="O5" s="220" t="s">
        <v>533</v>
      </c>
      <c r="P5" s="220" t="s">
        <v>257</v>
      </c>
      <c r="Q5" s="219" t="s">
        <v>531</v>
      </c>
      <c r="R5" s="220" t="s">
        <v>532</v>
      </c>
      <c r="S5" s="220" t="s">
        <v>533</v>
      </c>
      <c r="T5" s="220" t="s">
        <v>533</v>
      </c>
      <c r="U5" s="220" t="s">
        <v>257</v>
      </c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221"/>
      <c r="BA5" s="221"/>
      <c r="BB5" s="221"/>
      <c r="BC5" s="221"/>
      <c r="BD5" s="221"/>
      <c r="BE5" s="221"/>
      <c r="BF5" s="221"/>
      <c r="BG5" s="221"/>
      <c r="BH5" s="221"/>
      <c r="BI5" s="221"/>
      <c r="BJ5" s="221"/>
      <c r="BK5" s="221"/>
      <c r="BL5" s="221"/>
      <c r="BM5" s="221"/>
      <c r="BN5" s="221"/>
      <c r="BO5" s="221"/>
      <c r="BP5" s="221"/>
      <c r="BQ5" s="221"/>
      <c r="BR5" s="221"/>
      <c r="BS5" s="221"/>
    </row>
    <row r="6" spans="1:71" s="228" customFormat="1" x14ac:dyDescent="0.25">
      <c r="A6" s="223" t="s">
        <v>664</v>
      </c>
      <c r="B6" s="224">
        <v>433</v>
      </c>
      <c r="C6" s="224">
        <v>160</v>
      </c>
      <c r="D6" s="224">
        <v>184</v>
      </c>
      <c r="E6" s="224">
        <v>47</v>
      </c>
      <c r="F6" s="225">
        <f>B6+C6+D6+E6</f>
        <v>824</v>
      </c>
      <c r="G6" s="224">
        <v>348</v>
      </c>
      <c r="H6" s="224">
        <v>127</v>
      </c>
      <c r="I6" s="224">
        <v>53</v>
      </c>
      <c r="J6" s="224">
        <v>4</v>
      </c>
      <c r="K6" s="225">
        <f>G6+H6+I6+J6</f>
        <v>532</v>
      </c>
      <c r="L6" s="224">
        <v>64</v>
      </c>
      <c r="M6" s="224">
        <v>83</v>
      </c>
      <c r="N6" s="224">
        <v>45</v>
      </c>
      <c r="O6" s="224">
        <v>5</v>
      </c>
      <c r="P6" s="225">
        <f>L6+M6+N6+O6</f>
        <v>197</v>
      </c>
      <c r="Q6" s="226">
        <f>B6+G6+L6</f>
        <v>845</v>
      </c>
      <c r="R6" s="226">
        <f t="shared" ref="R6" si="0">C6+H6+M6</f>
        <v>370</v>
      </c>
      <c r="S6" s="226">
        <f t="shared" ref="S6" si="1">D6+I6+N6</f>
        <v>282</v>
      </c>
      <c r="T6" s="226">
        <f t="shared" ref="T6" si="2">E6+J6+O6</f>
        <v>56</v>
      </c>
      <c r="U6" s="227">
        <f t="shared" ref="U6" si="3">Q6+R6+S6+T6</f>
        <v>1553</v>
      </c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  <c r="AM6" s="213"/>
      <c r="AN6" s="213"/>
      <c r="AO6" s="213"/>
      <c r="AP6" s="213"/>
      <c r="AQ6" s="213"/>
      <c r="AR6" s="213"/>
      <c r="AS6" s="213"/>
      <c r="AT6" s="213"/>
      <c r="AU6" s="213"/>
      <c r="AV6" s="213"/>
      <c r="AW6" s="213"/>
      <c r="AX6" s="213"/>
      <c r="AY6" s="213"/>
      <c r="AZ6" s="213"/>
      <c r="BA6" s="213"/>
      <c r="BB6" s="213"/>
      <c r="BC6" s="213"/>
      <c r="BD6" s="213"/>
      <c r="BE6" s="213"/>
      <c r="BF6" s="213"/>
      <c r="BG6" s="213"/>
      <c r="BH6" s="213"/>
      <c r="BI6" s="213"/>
      <c r="BJ6" s="213"/>
      <c r="BK6" s="213"/>
      <c r="BL6" s="213"/>
      <c r="BM6" s="213"/>
      <c r="BN6" s="213"/>
      <c r="BO6" s="213"/>
      <c r="BP6" s="213"/>
      <c r="BQ6" s="213"/>
      <c r="BR6" s="213"/>
      <c r="BS6" s="213"/>
    </row>
  </sheetData>
  <sheetProtection selectLockedCells="1" selectUnlockedCells="1"/>
  <mergeCells count="5">
    <mergeCell ref="A4:A5"/>
    <mergeCell ref="B4:F4"/>
    <mergeCell ref="G4:K4"/>
    <mergeCell ref="L4:P4"/>
    <mergeCell ref="Q4:U4"/>
  </mergeCells>
  <pageMargins left="0.31496062992125984" right="0" top="0" bottom="0" header="0" footer="0"/>
  <pageSetup paperSize="9" scale="68" fitToWidth="2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AL23"/>
  <sheetViews>
    <sheetView view="pageBreakPreview" zoomScale="75" zoomScaleNormal="80" zoomScaleSheetLayoutView="75" workbookViewId="0">
      <pane xSplit="1" ySplit="5" topLeftCell="B6" activePane="bottomRight" state="frozen"/>
      <selection pane="topRight" activeCell="C1" sqref="C1"/>
      <selection pane="bottomLeft" activeCell="A6" sqref="A6"/>
      <selection pane="bottomRight" activeCell="B1" sqref="B1"/>
    </sheetView>
  </sheetViews>
  <sheetFormatPr defaultRowHeight="15.75" x14ac:dyDescent="0.25"/>
  <cols>
    <col min="1" max="1" width="40.28515625" style="70" customWidth="1"/>
    <col min="2" max="2" width="17.28515625" style="70" customWidth="1"/>
    <col min="3" max="3" width="14.7109375" style="70" customWidth="1"/>
    <col min="4" max="4" width="12.5703125" style="70" customWidth="1"/>
    <col min="5" max="5" width="14" style="70" customWidth="1"/>
    <col min="6" max="6" width="12.42578125" style="70" customWidth="1"/>
    <col min="7" max="7" width="11.42578125" style="70" customWidth="1"/>
    <col min="8" max="10" width="12.42578125" style="70" customWidth="1"/>
    <col min="11" max="11" width="12.140625" style="70" customWidth="1"/>
    <col min="12" max="12" width="16" style="70" customWidth="1"/>
    <col min="13" max="13" width="15.7109375" style="70" customWidth="1"/>
    <col min="14" max="14" width="12.140625" style="70" customWidth="1"/>
    <col min="15" max="15" width="13.5703125" style="70" customWidth="1"/>
    <col min="16" max="16" width="15.28515625" style="70" customWidth="1"/>
    <col min="17" max="18" width="14" style="70" customWidth="1"/>
    <col min="19" max="19" width="17.7109375" style="70" customWidth="1"/>
    <col min="20" max="20" width="13.42578125" style="70" customWidth="1"/>
    <col min="21" max="21" width="15.5703125" style="70" customWidth="1"/>
    <col min="22" max="22" width="13.28515625" style="70" customWidth="1"/>
    <col min="23" max="23" width="15" style="70" customWidth="1"/>
    <col min="24" max="24" width="5.7109375" style="70" customWidth="1"/>
    <col min="25" max="25" width="11.140625" style="70" bestFit="1" customWidth="1"/>
    <col min="26" max="26" width="5.7109375" style="70" customWidth="1"/>
    <col min="27" max="27" width="11" style="70" customWidth="1"/>
    <col min="28" max="28" width="10.7109375" style="70" customWidth="1"/>
    <col min="29" max="29" width="9.140625" style="70" customWidth="1"/>
    <col min="30" max="30" width="11.140625" style="70" customWidth="1"/>
    <col min="31" max="31" width="5.7109375" style="70" customWidth="1"/>
    <col min="32" max="34" width="9.140625" style="70"/>
    <col min="35" max="37" width="12.85546875" style="70" bestFit="1" customWidth="1"/>
    <col min="38" max="38" width="21.28515625" style="70" customWidth="1"/>
    <col min="39" max="16384" width="9.140625" style="70"/>
  </cols>
  <sheetData>
    <row r="1" spans="1:38" x14ac:dyDescent="0.25">
      <c r="M1" s="1" t="s">
        <v>463</v>
      </c>
    </row>
    <row r="2" spans="1:38" x14ac:dyDescent="0.25">
      <c r="A2" s="70" t="s">
        <v>651</v>
      </c>
    </row>
    <row r="4" spans="1:38" ht="15.75" customHeight="1" x14ac:dyDescent="0.25">
      <c r="A4" s="714" t="s">
        <v>265</v>
      </c>
      <c r="B4" s="715" t="s">
        <v>548</v>
      </c>
      <c r="C4" s="716" t="s">
        <v>32</v>
      </c>
      <c r="D4" s="716"/>
      <c r="E4" s="715" t="s">
        <v>549</v>
      </c>
      <c r="F4" s="714" t="s">
        <v>458</v>
      </c>
      <c r="G4" s="714" t="s">
        <v>276</v>
      </c>
      <c r="H4" s="714" t="s">
        <v>377</v>
      </c>
      <c r="I4" s="717" t="s">
        <v>269</v>
      </c>
      <c r="J4" s="713" t="s">
        <v>278</v>
      </c>
      <c r="K4" s="713" t="s">
        <v>1114</v>
      </c>
      <c r="L4" s="713" t="s">
        <v>1113</v>
      </c>
      <c r="M4" s="713" t="s">
        <v>593</v>
      </c>
      <c r="N4" s="714" t="s">
        <v>266</v>
      </c>
      <c r="O4" s="714" t="s">
        <v>267</v>
      </c>
      <c r="P4" s="723" t="s">
        <v>268</v>
      </c>
      <c r="Q4" s="721" t="s">
        <v>459</v>
      </c>
      <c r="R4" s="723" t="s">
        <v>270</v>
      </c>
      <c r="S4" s="723" t="s">
        <v>271</v>
      </c>
      <c r="T4" s="714" t="s">
        <v>272</v>
      </c>
      <c r="U4" s="730" t="s">
        <v>32</v>
      </c>
      <c r="V4" s="730"/>
      <c r="W4" s="714" t="s">
        <v>455</v>
      </c>
      <c r="Y4" s="733" t="s">
        <v>550</v>
      </c>
      <c r="AA4" s="732" t="s">
        <v>31</v>
      </c>
      <c r="AB4" s="732" t="s">
        <v>38</v>
      </c>
      <c r="AC4" s="731" t="s">
        <v>461</v>
      </c>
      <c r="AD4" s="731"/>
      <c r="AF4" s="718" t="s">
        <v>601</v>
      </c>
      <c r="AG4" s="719"/>
      <c r="AH4" s="719"/>
      <c r="AI4" s="719"/>
      <c r="AJ4" s="719"/>
      <c r="AK4" s="720"/>
    </row>
    <row r="5" spans="1:38" ht="169.5" customHeight="1" x14ac:dyDescent="0.25">
      <c r="A5" s="714"/>
      <c r="B5" s="715"/>
      <c r="C5" s="158" t="s">
        <v>273</v>
      </c>
      <c r="D5" s="158" t="s">
        <v>274</v>
      </c>
      <c r="E5" s="715"/>
      <c r="F5" s="714"/>
      <c r="G5" s="714"/>
      <c r="H5" s="714"/>
      <c r="I5" s="717"/>
      <c r="J5" s="713"/>
      <c r="K5" s="713"/>
      <c r="L5" s="713"/>
      <c r="M5" s="713"/>
      <c r="N5" s="714"/>
      <c r="O5" s="714"/>
      <c r="P5" s="723"/>
      <c r="Q5" s="722"/>
      <c r="R5" s="723"/>
      <c r="S5" s="723"/>
      <c r="T5" s="714"/>
      <c r="U5" s="681" t="s">
        <v>1112</v>
      </c>
      <c r="V5" s="153" t="s">
        <v>434</v>
      </c>
      <c r="W5" s="714"/>
      <c r="Y5" s="733"/>
      <c r="AA5" s="732"/>
      <c r="AB5" s="732"/>
      <c r="AC5" s="170" t="s">
        <v>378</v>
      </c>
      <c r="AD5" s="170" t="s">
        <v>279</v>
      </c>
      <c r="AF5" s="312" t="s">
        <v>602</v>
      </c>
      <c r="AG5" s="312" t="s">
        <v>603</v>
      </c>
      <c r="AH5" s="312" t="s">
        <v>604</v>
      </c>
      <c r="AI5" s="312" t="s">
        <v>605</v>
      </c>
      <c r="AJ5" s="312" t="s">
        <v>606</v>
      </c>
      <c r="AK5" s="312" t="s">
        <v>607</v>
      </c>
    </row>
    <row r="6" spans="1:38" s="175" customFormat="1" ht="54" customHeight="1" x14ac:dyDescent="0.25">
      <c r="A6" s="174">
        <v>1</v>
      </c>
      <c r="B6" s="174" t="s">
        <v>613</v>
      </c>
      <c r="C6" s="174" t="s">
        <v>614</v>
      </c>
      <c r="D6" s="174" t="s">
        <v>612</v>
      </c>
      <c r="E6" s="174" t="s">
        <v>615</v>
      </c>
      <c r="F6" s="174">
        <v>6</v>
      </c>
      <c r="G6" s="174" t="s">
        <v>608</v>
      </c>
      <c r="H6" s="174">
        <v>8</v>
      </c>
      <c r="I6" s="174">
        <v>9</v>
      </c>
      <c r="J6" s="174">
        <v>10</v>
      </c>
      <c r="K6" s="174">
        <v>11</v>
      </c>
      <c r="L6" s="174">
        <v>12</v>
      </c>
      <c r="M6" s="174" t="s">
        <v>609</v>
      </c>
      <c r="N6" s="174">
        <v>14</v>
      </c>
      <c r="O6" s="174">
        <v>15</v>
      </c>
      <c r="P6" s="174">
        <v>16</v>
      </c>
      <c r="Q6" s="174">
        <v>17</v>
      </c>
      <c r="R6" s="174">
        <v>18</v>
      </c>
      <c r="S6" s="174">
        <v>19</v>
      </c>
      <c r="T6" s="174" t="s">
        <v>610</v>
      </c>
      <c r="U6" s="174">
        <v>21</v>
      </c>
      <c r="V6" s="174">
        <v>22</v>
      </c>
      <c r="W6" s="174">
        <v>23</v>
      </c>
      <c r="Y6" s="174" t="s">
        <v>611</v>
      </c>
      <c r="AA6" s="174"/>
      <c r="AB6" s="174"/>
      <c r="AC6" s="174"/>
      <c r="AD6" s="174"/>
    </row>
    <row r="7" spans="1:38" x14ac:dyDescent="0.25">
      <c r="A7" s="71" t="s">
        <v>275</v>
      </c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Y7" s="169"/>
      <c r="AA7" s="169"/>
      <c r="AB7" s="169"/>
      <c r="AC7" s="169"/>
      <c r="AD7" s="169"/>
    </row>
    <row r="8" spans="1:38" s="290" customFormat="1" ht="18.75" customHeight="1" x14ac:dyDescent="0.25">
      <c r="A8" s="283" t="s">
        <v>433</v>
      </c>
      <c r="B8" s="284"/>
      <c r="C8" s="284"/>
      <c r="D8" s="284"/>
      <c r="E8" s="284"/>
      <c r="F8" s="285"/>
      <c r="G8" s="285"/>
      <c r="H8" s="285"/>
      <c r="I8" s="285"/>
      <c r="J8" s="285"/>
      <c r="K8" s="285"/>
      <c r="L8" s="285"/>
      <c r="M8" s="285"/>
      <c r="N8" s="286"/>
      <c r="O8" s="324">
        <f>'1.1.1 расчет фот с ОВЗ 2024'!$BG$31</f>
        <v>1.98</v>
      </c>
      <c r="P8" s="287">
        <v>0</v>
      </c>
      <c r="Q8" s="325">
        <f>'1.1.1 расчет фот с ОВЗ 2024'!$BH$32</f>
        <v>1.4710000000000001</v>
      </c>
      <c r="R8" s="326">
        <f>'1.1.1 расчет фот с ОВЗ 2024'!$BH$33</f>
        <v>1.1850000000000001</v>
      </c>
      <c r="S8" s="287">
        <v>0</v>
      </c>
      <c r="T8" s="288"/>
      <c r="U8" s="327">
        <f>'1.1.1 расчет фот с ОВЗ 2024'!$BI$30</f>
        <v>1.022</v>
      </c>
      <c r="V8" s="289">
        <v>1</v>
      </c>
      <c r="W8" s="328">
        <f>'1.1.1 расчет фот с ОВЗ 2024'!$BH$34</f>
        <v>0</v>
      </c>
      <c r="Y8" s="291"/>
      <c r="AA8" s="291"/>
      <c r="AB8" s="291"/>
      <c r="AC8" s="291"/>
      <c r="AD8" s="291"/>
      <c r="AF8" s="313">
        <f t="shared" ref="AF8:AK8" si="0">SUM(AF9:AF20)</f>
        <v>1712</v>
      </c>
      <c r="AG8" s="313">
        <f t="shared" si="0"/>
        <v>1712</v>
      </c>
      <c r="AH8" s="313">
        <f t="shared" si="0"/>
        <v>1712</v>
      </c>
      <c r="AI8" s="313">
        <f t="shared" si="0"/>
        <v>162655462</v>
      </c>
      <c r="AJ8" s="313">
        <f t="shared" si="0"/>
        <v>162655462</v>
      </c>
      <c r="AK8" s="313">
        <f t="shared" si="0"/>
        <v>162655462</v>
      </c>
      <c r="AL8" s="290">
        <f>AI8/5</f>
        <v>32531092.399999999</v>
      </c>
    </row>
    <row r="9" spans="1:38" ht="24" x14ac:dyDescent="0.25">
      <c r="A9" s="12" t="s">
        <v>357</v>
      </c>
      <c r="B9" s="74">
        <f>ROUND(G9/H9*I9/J9*M9*N9*O9*(1+P9+Q9+R9+S9)*T9,0)</f>
        <v>21764</v>
      </c>
      <c r="C9" s="74">
        <f>ROUND(G9/H9*I9/J9*M9*N9*O9*(1+P9+Q9+S9)*T9,0)</f>
        <v>14710</v>
      </c>
      <c r="D9" s="74">
        <f>B9-C9</f>
        <v>7054</v>
      </c>
      <c r="E9" s="74">
        <f>ROUND(G9/H9*I9/J9*M9*N9*O9*(1+P9)*T9*W8,0)</f>
        <v>0</v>
      </c>
      <c r="F9" s="10">
        <f>8*5</f>
        <v>40</v>
      </c>
      <c r="G9" s="159">
        <f>F9*5</f>
        <v>200</v>
      </c>
      <c r="H9" s="10">
        <v>36</v>
      </c>
      <c r="I9" s="10">
        <v>12</v>
      </c>
      <c r="J9" s="315">
        <f>'прил № 4 (01.01.24)'!L286</f>
        <v>433</v>
      </c>
      <c r="K9" s="10">
        <v>14530</v>
      </c>
      <c r="L9" s="281">
        <v>1.01</v>
      </c>
      <c r="M9" s="159">
        <f>K9*L9</f>
        <v>14675</v>
      </c>
      <c r="N9" s="73">
        <v>1.302</v>
      </c>
      <c r="O9" s="161">
        <f>O$8</f>
        <v>1.98</v>
      </c>
      <c r="P9" s="161">
        <f>P$8</f>
        <v>0</v>
      </c>
      <c r="Q9" s="162">
        <f>Q$8</f>
        <v>1.4710000000000001</v>
      </c>
      <c r="R9" s="162">
        <f>R$8</f>
        <v>1.1850000000000001</v>
      </c>
      <c r="S9" s="161">
        <f>S$8</f>
        <v>0</v>
      </c>
      <c r="T9" s="163">
        <f t="shared" ref="T9:T20" si="1">(U9*V9)</f>
        <v>1.022</v>
      </c>
      <c r="U9" s="162">
        <f t="shared" ref="U9:U20" si="2">U$8</f>
        <v>1.022</v>
      </c>
      <c r="V9" s="164">
        <v>1</v>
      </c>
      <c r="W9" s="162">
        <f t="shared" ref="W9:W20" si="3">W$8</f>
        <v>0</v>
      </c>
      <c r="X9" s="95"/>
      <c r="Y9" s="177">
        <f>G9/J9</f>
        <v>0.46189400000000003</v>
      </c>
      <c r="Z9" s="95"/>
      <c r="AA9" s="96">
        <f>Q9*R9</f>
        <v>1.7431350000000001</v>
      </c>
      <c r="AB9" s="173">
        <f>M9*N9*O9*(1+P9+S9)*T9</f>
        <v>38663.86</v>
      </c>
      <c r="AC9" s="724">
        <f>J9+J10+J11+J12</f>
        <v>824</v>
      </c>
      <c r="AD9" s="171">
        <f>G9/AC9</f>
        <v>0.24271999999999999</v>
      </c>
      <c r="AE9" s="95"/>
      <c r="AF9" s="108">
        <v>501</v>
      </c>
      <c r="AG9" s="108">
        <v>501</v>
      </c>
      <c r="AH9" s="108">
        <v>501</v>
      </c>
      <c r="AI9" s="314">
        <f>B9*AF9</f>
        <v>10903764</v>
      </c>
      <c r="AJ9" s="314">
        <f>AG9*B9</f>
        <v>10903764</v>
      </c>
      <c r="AK9" s="314">
        <f>B9*AH9</f>
        <v>10903764</v>
      </c>
    </row>
    <row r="10" spans="1:38" ht="24" x14ac:dyDescent="0.25">
      <c r="A10" s="12" t="s">
        <v>360</v>
      </c>
      <c r="B10" s="74">
        <f t="shared" ref="B10:B20" si="4">ROUND(G10/H10*I10/J10*M10*N10*O10*(1+P10+Q10+R10+S10)*T10,0)</f>
        <v>58898</v>
      </c>
      <c r="C10" s="74">
        <f t="shared" ref="C10:C20" si="5">ROUND(G10/H10*I10/J10*M10*N10*O10*(1+P10+Q10+S10)*T10,0)</f>
        <v>39808</v>
      </c>
      <c r="D10" s="74">
        <f t="shared" ref="D10:D20" si="6">B10-C10</f>
        <v>19090</v>
      </c>
      <c r="E10" s="74">
        <f t="shared" ref="E10:E20" si="7">ROUND(G10/H10*I10/J10*M10*N10*O10*(1+P10)*T10*W9,0)</f>
        <v>0</v>
      </c>
      <c r="F10" s="10">
        <f t="shared" ref="F10:F20" si="8">8*5</f>
        <v>40</v>
      </c>
      <c r="G10" s="159">
        <f t="shared" ref="G10:G20" si="9">F10*5</f>
        <v>200</v>
      </c>
      <c r="H10" s="10">
        <v>36</v>
      </c>
      <c r="I10" s="10">
        <v>12</v>
      </c>
      <c r="J10" s="315">
        <f>'прил № 4 (01.01.24)'!L287</f>
        <v>160</v>
      </c>
      <c r="K10" s="10">
        <v>14530</v>
      </c>
      <c r="L10" s="281">
        <v>1.01</v>
      </c>
      <c r="M10" s="159">
        <f t="shared" ref="M10:M20" si="10">K10*L10</f>
        <v>14675</v>
      </c>
      <c r="N10" s="73">
        <v>1.302</v>
      </c>
      <c r="O10" s="161">
        <f t="shared" ref="O10:P20" si="11">O$8</f>
        <v>1.98</v>
      </c>
      <c r="P10" s="161">
        <f t="shared" si="11"/>
        <v>0</v>
      </c>
      <c r="Q10" s="162">
        <f t="shared" ref="Q10:R20" si="12">Q$8</f>
        <v>1.4710000000000001</v>
      </c>
      <c r="R10" s="162">
        <f t="shared" si="12"/>
        <v>1.1850000000000001</v>
      </c>
      <c r="S10" s="161">
        <f t="shared" ref="S10:S20" si="13">S$8</f>
        <v>0</v>
      </c>
      <c r="T10" s="163">
        <f t="shared" si="1"/>
        <v>1.022</v>
      </c>
      <c r="U10" s="162">
        <f t="shared" si="2"/>
        <v>1.022</v>
      </c>
      <c r="V10" s="164">
        <v>1</v>
      </c>
      <c r="W10" s="162">
        <f t="shared" si="3"/>
        <v>0</v>
      </c>
      <c r="X10" s="95"/>
      <c r="Y10" s="177">
        <f t="shared" ref="Y10:Y20" si="14">G10/J10</f>
        <v>1.25</v>
      </c>
      <c r="Z10" s="95"/>
      <c r="AA10" s="96">
        <f t="shared" ref="AA10:AA20" si="15">Q10*R10</f>
        <v>1.7431350000000001</v>
      </c>
      <c r="AB10" s="173">
        <f t="shared" ref="AB10:AB20" si="16">M10*N10*O10*(1+P10+S10)*T10</f>
        <v>38663.86</v>
      </c>
      <c r="AC10" s="725"/>
      <c r="AD10" s="171">
        <f>G10/AC9</f>
        <v>0.24271999999999999</v>
      </c>
      <c r="AE10" s="95"/>
      <c r="AF10" s="108">
        <v>153</v>
      </c>
      <c r="AG10" s="108">
        <v>153</v>
      </c>
      <c r="AH10" s="108">
        <v>153</v>
      </c>
      <c r="AI10" s="314">
        <f t="shared" ref="AI10:AI20" si="17">B10*AF10</f>
        <v>9011394</v>
      </c>
      <c r="AJ10" s="314">
        <f t="shared" ref="AJ10:AJ20" si="18">AG10*B10</f>
        <v>9011394</v>
      </c>
      <c r="AK10" s="314">
        <f t="shared" ref="AK10:AK20" si="19">B10*AH10</f>
        <v>9011394</v>
      </c>
    </row>
    <row r="11" spans="1:38" ht="24" x14ac:dyDescent="0.25">
      <c r="A11" s="12" t="s">
        <v>366</v>
      </c>
      <c r="B11" s="74">
        <f t="shared" si="4"/>
        <v>51216</v>
      </c>
      <c r="C11" s="74">
        <f t="shared" si="5"/>
        <v>34615</v>
      </c>
      <c r="D11" s="74">
        <f t="shared" si="6"/>
        <v>16601</v>
      </c>
      <c r="E11" s="74">
        <f t="shared" si="7"/>
        <v>0</v>
      </c>
      <c r="F11" s="10">
        <f t="shared" si="8"/>
        <v>40</v>
      </c>
      <c r="G11" s="159">
        <f t="shared" si="9"/>
        <v>200</v>
      </c>
      <c r="H11" s="10">
        <v>36</v>
      </c>
      <c r="I11" s="10">
        <v>12</v>
      </c>
      <c r="J11" s="315">
        <f>'прил № 4 (01.01.24)'!L288</f>
        <v>184</v>
      </c>
      <c r="K11" s="10">
        <v>14530</v>
      </c>
      <c r="L11" s="281">
        <v>1.01</v>
      </c>
      <c r="M11" s="159">
        <f t="shared" si="10"/>
        <v>14675</v>
      </c>
      <c r="N11" s="73">
        <v>1.302</v>
      </c>
      <c r="O11" s="161">
        <f t="shared" si="11"/>
        <v>1.98</v>
      </c>
      <c r="P11" s="161">
        <f t="shared" si="11"/>
        <v>0</v>
      </c>
      <c r="Q11" s="162">
        <f t="shared" si="12"/>
        <v>1.4710000000000001</v>
      </c>
      <c r="R11" s="162">
        <f t="shared" si="12"/>
        <v>1.1850000000000001</v>
      </c>
      <c r="S11" s="161">
        <f t="shared" si="13"/>
        <v>0</v>
      </c>
      <c r="T11" s="163">
        <f t="shared" si="1"/>
        <v>1.022</v>
      </c>
      <c r="U11" s="162">
        <f t="shared" si="2"/>
        <v>1.022</v>
      </c>
      <c r="V11" s="164">
        <v>1</v>
      </c>
      <c r="W11" s="162">
        <f t="shared" si="3"/>
        <v>0</v>
      </c>
      <c r="X11" s="95"/>
      <c r="Y11" s="177">
        <f t="shared" si="14"/>
        <v>1.086957</v>
      </c>
      <c r="Z11" s="95"/>
      <c r="AA11" s="96">
        <f t="shared" si="15"/>
        <v>1.7431350000000001</v>
      </c>
      <c r="AB11" s="173">
        <f t="shared" si="16"/>
        <v>38663.86</v>
      </c>
      <c r="AC11" s="725"/>
      <c r="AD11" s="171">
        <f>G11/AC9</f>
        <v>0.24271999999999999</v>
      </c>
      <c r="AE11" s="95"/>
      <c r="AF11" s="108">
        <v>139</v>
      </c>
      <c r="AG11" s="108">
        <v>139</v>
      </c>
      <c r="AH11" s="108">
        <v>139</v>
      </c>
      <c r="AI11" s="314">
        <f t="shared" si="17"/>
        <v>7119024</v>
      </c>
      <c r="AJ11" s="314">
        <f t="shared" si="18"/>
        <v>7119024</v>
      </c>
      <c r="AK11" s="314">
        <f t="shared" si="19"/>
        <v>7119024</v>
      </c>
    </row>
    <row r="12" spans="1:38" ht="24" x14ac:dyDescent="0.25">
      <c r="A12" s="12" t="s">
        <v>372</v>
      </c>
      <c r="B12" s="74">
        <f t="shared" si="4"/>
        <v>200504</v>
      </c>
      <c r="C12" s="74">
        <f t="shared" si="5"/>
        <v>135515</v>
      </c>
      <c r="D12" s="74">
        <f t="shared" si="6"/>
        <v>64989</v>
      </c>
      <c r="E12" s="74">
        <f t="shared" si="7"/>
        <v>0</v>
      </c>
      <c r="F12" s="10">
        <f t="shared" si="8"/>
        <v>40</v>
      </c>
      <c r="G12" s="159">
        <f t="shared" si="9"/>
        <v>200</v>
      </c>
      <c r="H12" s="10">
        <v>36</v>
      </c>
      <c r="I12" s="10">
        <v>12</v>
      </c>
      <c r="J12" s="315">
        <f>'прил № 4 (01.01.24)'!L289</f>
        <v>47</v>
      </c>
      <c r="K12" s="10">
        <v>14530</v>
      </c>
      <c r="L12" s="281">
        <v>1.01</v>
      </c>
      <c r="M12" s="159">
        <f t="shared" si="10"/>
        <v>14675</v>
      </c>
      <c r="N12" s="73">
        <v>1.302</v>
      </c>
      <c r="O12" s="161">
        <f t="shared" si="11"/>
        <v>1.98</v>
      </c>
      <c r="P12" s="161">
        <f t="shared" si="11"/>
        <v>0</v>
      </c>
      <c r="Q12" s="162">
        <f t="shared" si="12"/>
        <v>1.4710000000000001</v>
      </c>
      <c r="R12" s="162">
        <f t="shared" si="12"/>
        <v>1.1850000000000001</v>
      </c>
      <c r="S12" s="161">
        <f t="shared" si="13"/>
        <v>0</v>
      </c>
      <c r="T12" s="163">
        <f t="shared" si="1"/>
        <v>1.022</v>
      </c>
      <c r="U12" s="162">
        <f t="shared" si="2"/>
        <v>1.022</v>
      </c>
      <c r="V12" s="164">
        <v>1</v>
      </c>
      <c r="W12" s="162">
        <f t="shared" si="3"/>
        <v>0</v>
      </c>
      <c r="X12" s="95"/>
      <c r="Y12" s="177">
        <f t="shared" si="14"/>
        <v>4.2553190000000001</v>
      </c>
      <c r="Z12" s="95"/>
      <c r="AA12" s="96">
        <f t="shared" si="15"/>
        <v>1.7431350000000001</v>
      </c>
      <c r="AB12" s="173">
        <f t="shared" si="16"/>
        <v>38663.86</v>
      </c>
      <c r="AC12" s="726"/>
      <c r="AD12" s="171">
        <f>G12/AC9</f>
        <v>0.24271999999999999</v>
      </c>
      <c r="AE12" s="95"/>
      <c r="AF12" s="108">
        <v>31</v>
      </c>
      <c r="AG12" s="108">
        <v>31</v>
      </c>
      <c r="AH12" s="108">
        <v>31</v>
      </c>
      <c r="AI12" s="314">
        <f t="shared" si="17"/>
        <v>6215624</v>
      </c>
      <c r="AJ12" s="314">
        <f t="shared" si="18"/>
        <v>6215624</v>
      </c>
      <c r="AK12" s="314">
        <f t="shared" si="19"/>
        <v>6215624</v>
      </c>
    </row>
    <row r="13" spans="1:38" ht="48" x14ac:dyDescent="0.25">
      <c r="A13" s="91" t="s">
        <v>358</v>
      </c>
      <c r="B13" s="74">
        <f t="shared" si="4"/>
        <v>27080</v>
      </c>
      <c r="C13" s="74">
        <f t="shared" si="5"/>
        <v>18302</v>
      </c>
      <c r="D13" s="74">
        <f t="shared" si="6"/>
        <v>8778</v>
      </c>
      <c r="E13" s="74">
        <f t="shared" si="7"/>
        <v>0</v>
      </c>
      <c r="F13" s="92">
        <f t="shared" si="8"/>
        <v>40</v>
      </c>
      <c r="G13" s="160">
        <f t="shared" si="9"/>
        <v>200</v>
      </c>
      <c r="H13" s="92">
        <v>36</v>
      </c>
      <c r="I13" s="92">
        <v>12</v>
      </c>
      <c r="J13" s="316">
        <f>'прил № 4 (01.01.24)'!L290</f>
        <v>348</v>
      </c>
      <c r="K13" s="92">
        <v>14530</v>
      </c>
      <c r="L13" s="282">
        <v>1.01</v>
      </c>
      <c r="M13" s="160">
        <f t="shared" si="10"/>
        <v>14675</v>
      </c>
      <c r="N13" s="93">
        <v>1.302</v>
      </c>
      <c r="O13" s="165">
        <f t="shared" si="11"/>
        <v>1.98</v>
      </c>
      <c r="P13" s="165">
        <f t="shared" si="11"/>
        <v>0</v>
      </c>
      <c r="Q13" s="166">
        <f t="shared" si="12"/>
        <v>1.4710000000000001</v>
      </c>
      <c r="R13" s="166">
        <f t="shared" si="12"/>
        <v>1.1850000000000001</v>
      </c>
      <c r="S13" s="165">
        <f t="shared" si="13"/>
        <v>0</v>
      </c>
      <c r="T13" s="167">
        <f t="shared" si="1"/>
        <v>1.022</v>
      </c>
      <c r="U13" s="166">
        <f t="shared" si="2"/>
        <v>1.022</v>
      </c>
      <c r="V13" s="168">
        <v>1</v>
      </c>
      <c r="W13" s="166">
        <f t="shared" si="3"/>
        <v>0</v>
      </c>
      <c r="X13" s="95"/>
      <c r="Y13" s="178">
        <f t="shared" si="14"/>
        <v>0.57471300000000003</v>
      </c>
      <c r="Z13" s="95"/>
      <c r="AA13" s="96">
        <f t="shared" si="15"/>
        <v>1.7431350000000001</v>
      </c>
      <c r="AB13" s="173">
        <f t="shared" si="16"/>
        <v>38663.86</v>
      </c>
      <c r="AC13" s="727">
        <f>J13+J14+J15+J16</f>
        <v>532</v>
      </c>
      <c r="AD13" s="172">
        <f>G13/AC13</f>
        <v>0.37594</v>
      </c>
      <c r="AE13" s="95"/>
      <c r="AF13" s="108">
        <v>420</v>
      </c>
      <c r="AG13" s="108">
        <v>420</v>
      </c>
      <c r="AH13" s="108">
        <v>420</v>
      </c>
      <c r="AI13" s="314">
        <f t="shared" si="17"/>
        <v>11373600</v>
      </c>
      <c r="AJ13" s="314">
        <f t="shared" si="18"/>
        <v>11373600</v>
      </c>
      <c r="AK13" s="314">
        <f t="shared" si="19"/>
        <v>11373600</v>
      </c>
    </row>
    <row r="14" spans="1:38" ht="48" x14ac:dyDescent="0.25">
      <c r="A14" s="91" t="s">
        <v>362</v>
      </c>
      <c r="B14" s="74">
        <f t="shared" si="4"/>
        <v>74202</v>
      </c>
      <c r="C14" s="74">
        <f t="shared" si="5"/>
        <v>50151</v>
      </c>
      <c r="D14" s="74">
        <f t="shared" si="6"/>
        <v>24051</v>
      </c>
      <c r="E14" s="74">
        <f t="shared" si="7"/>
        <v>0</v>
      </c>
      <c r="F14" s="92">
        <f t="shared" si="8"/>
        <v>40</v>
      </c>
      <c r="G14" s="160">
        <f t="shared" si="9"/>
        <v>200</v>
      </c>
      <c r="H14" s="92">
        <v>36</v>
      </c>
      <c r="I14" s="92">
        <v>12</v>
      </c>
      <c r="J14" s="316">
        <f>'прил № 4 (01.01.24)'!L291</f>
        <v>127</v>
      </c>
      <c r="K14" s="92">
        <v>14530</v>
      </c>
      <c r="L14" s="282">
        <v>1.01</v>
      </c>
      <c r="M14" s="160">
        <f t="shared" si="10"/>
        <v>14675</v>
      </c>
      <c r="N14" s="93">
        <v>1.302</v>
      </c>
      <c r="O14" s="165">
        <f t="shared" si="11"/>
        <v>1.98</v>
      </c>
      <c r="P14" s="165">
        <f t="shared" si="11"/>
        <v>0</v>
      </c>
      <c r="Q14" s="166">
        <f t="shared" si="12"/>
        <v>1.4710000000000001</v>
      </c>
      <c r="R14" s="166">
        <f t="shared" si="12"/>
        <v>1.1850000000000001</v>
      </c>
      <c r="S14" s="165">
        <f t="shared" si="13"/>
        <v>0</v>
      </c>
      <c r="T14" s="167">
        <f t="shared" si="1"/>
        <v>1.022</v>
      </c>
      <c r="U14" s="166">
        <f t="shared" si="2"/>
        <v>1.022</v>
      </c>
      <c r="V14" s="168">
        <v>1</v>
      </c>
      <c r="W14" s="166">
        <f t="shared" si="3"/>
        <v>0</v>
      </c>
      <c r="X14" s="95"/>
      <c r="Y14" s="178">
        <f t="shared" si="14"/>
        <v>1.574803</v>
      </c>
      <c r="Z14" s="95"/>
      <c r="AA14" s="96">
        <f t="shared" si="15"/>
        <v>1.7431350000000001</v>
      </c>
      <c r="AB14" s="173">
        <f t="shared" si="16"/>
        <v>38663.86</v>
      </c>
      <c r="AC14" s="728"/>
      <c r="AD14" s="172">
        <f>G14/AC13</f>
        <v>0.37594</v>
      </c>
      <c r="AE14" s="95"/>
      <c r="AF14" s="108">
        <v>114</v>
      </c>
      <c r="AG14" s="108">
        <v>114</v>
      </c>
      <c r="AH14" s="108">
        <v>114</v>
      </c>
      <c r="AI14" s="314">
        <f t="shared" si="17"/>
        <v>8459028</v>
      </c>
      <c r="AJ14" s="314">
        <f t="shared" si="18"/>
        <v>8459028</v>
      </c>
      <c r="AK14" s="314">
        <f t="shared" si="19"/>
        <v>8459028</v>
      </c>
    </row>
    <row r="15" spans="1:38" ht="48" x14ac:dyDescent="0.25">
      <c r="A15" s="91" t="s">
        <v>368</v>
      </c>
      <c r="B15" s="74">
        <f t="shared" si="4"/>
        <v>177805</v>
      </c>
      <c r="C15" s="74">
        <f t="shared" si="5"/>
        <v>120174</v>
      </c>
      <c r="D15" s="74">
        <f t="shared" si="6"/>
        <v>57631</v>
      </c>
      <c r="E15" s="74">
        <f t="shared" si="7"/>
        <v>0</v>
      </c>
      <c r="F15" s="92">
        <f t="shared" si="8"/>
        <v>40</v>
      </c>
      <c r="G15" s="160">
        <f t="shared" si="9"/>
        <v>200</v>
      </c>
      <c r="H15" s="92">
        <v>36</v>
      </c>
      <c r="I15" s="92">
        <v>12</v>
      </c>
      <c r="J15" s="316">
        <f>'прил № 4 (01.01.24)'!L292</f>
        <v>53</v>
      </c>
      <c r="K15" s="92">
        <v>14530</v>
      </c>
      <c r="L15" s="282">
        <v>1.01</v>
      </c>
      <c r="M15" s="160">
        <f t="shared" si="10"/>
        <v>14675</v>
      </c>
      <c r="N15" s="93">
        <v>1.302</v>
      </c>
      <c r="O15" s="165">
        <f t="shared" si="11"/>
        <v>1.98</v>
      </c>
      <c r="P15" s="165">
        <f t="shared" si="11"/>
        <v>0</v>
      </c>
      <c r="Q15" s="166">
        <f t="shared" si="12"/>
        <v>1.4710000000000001</v>
      </c>
      <c r="R15" s="166">
        <f t="shared" si="12"/>
        <v>1.1850000000000001</v>
      </c>
      <c r="S15" s="165">
        <f t="shared" si="13"/>
        <v>0</v>
      </c>
      <c r="T15" s="167">
        <f t="shared" si="1"/>
        <v>1.022</v>
      </c>
      <c r="U15" s="166">
        <f t="shared" si="2"/>
        <v>1.022</v>
      </c>
      <c r="V15" s="168">
        <v>1</v>
      </c>
      <c r="W15" s="166">
        <f t="shared" si="3"/>
        <v>0</v>
      </c>
      <c r="X15" s="95"/>
      <c r="Y15" s="178">
        <f t="shared" si="14"/>
        <v>3.7735850000000002</v>
      </c>
      <c r="Z15" s="95"/>
      <c r="AA15" s="96">
        <f t="shared" si="15"/>
        <v>1.7431350000000001</v>
      </c>
      <c r="AB15" s="173">
        <f t="shared" si="16"/>
        <v>38663.86</v>
      </c>
      <c r="AC15" s="728"/>
      <c r="AD15" s="172">
        <f>G15/AC13</f>
        <v>0.37594</v>
      </c>
      <c r="AE15" s="95"/>
      <c r="AF15" s="108">
        <v>73</v>
      </c>
      <c r="AG15" s="108">
        <v>73</v>
      </c>
      <c r="AH15" s="108">
        <v>73</v>
      </c>
      <c r="AI15" s="314">
        <f t="shared" si="17"/>
        <v>12979765</v>
      </c>
      <c r="AJ15" s="314">
        <f t="shared" si="18"/>
        <v>12979765</v>
      </c>
      <c r="AK15" s="314">
        <f t="shared" si="19"/>
        <v>12979765</v>
      </c>
    </row>
    <row r="16" spans="1:38" ht="48" x14ac:dyDescent="0.25">
      <c r="A16" s="91" t="s">
        <v>374</v>
      </c>
      <c r="B16" s="74">
        <f t="shared" si="4"/>
        <v>2355918</v>
      </c>
      <c r="C16" s="74">
        <f t="shared" si="5"/>
        <v>1592307</v>
      </c>
      <c r="D16" s="74">
        <f t="shared" si="6"/>
        <v>763611</v>
      </c>
      <c r="E16" s="74">
        <f t="shared" si="7"/>
        <v>0</v>
      </c>
      <c r="F16" s="92">
        <f t="shared" si="8"/>
        <v>40</v>
      </c>
      <c r="G16" s="160">
        <f t="shared" si="9"/>
        <v>200</v>
      </c>
      <c r="H16" s="92">
        <v>36</v>
      </c>
      <c r="I16" s="92">
        <v>12</v>
      </c>
      <c r="J16" s="316">
        <f>'прил № 4 (01.01.24)'!L293</f>
        <v>4</v>
      </c>
      <c r="K16" s="92">
        <v>14530</v>
      </c>
      <c r="L16" s="282">
        <v>1.01</v>
      </c>
      <c r="M16" s="160">
        <f t="shared" si="10"/>
        <v>14675</v>
      </c>
      <c r="N16" s="93">
        <v>1.302</v>
      </c>
      <c r="O16" s="165">
        <f t="shared" si="11"/>
        <v>1.98</v>
      </c>
      <c r="P16" s="165">
        <f t="shared" si="11"/>
        <v>0</v>
      </c>
      <c r="Q16" s="166">
        <f t="shared" si="12"/>
        <v>1.4710000000000001</v>
      </c>
      <c r="R16" s="166">
        <f t="shared" si="12"/>
        <v>1.1850000000000001</v>
      </c>
      <c r="S16" s="165">
        <f t="shared" si="13"/>
        <v>0</v>
      </c>
      <c r="T16" s="167">
        <f t="shared" si="1"/>
        <v>1.022</v>
      </c>
      <c r="U16" s="166">
        <f t="shared" si="2"/>
        <v>1.022</v>
      </c>
      <c r="V16" s="168">
        <v>1</v>
      </c>
      <c r="W16" s="166">
        <f t="shared" si="3"/>
        <v>0</v>
      </c>
      <c r="X16" s="95"/>
      <c r="Y16" s="178">
        <f t="shared" si="14"/>
        <v>50</v>
      </c>
      <c r="Z16" s="95"/>
      <c r="AA16" s="96">
        <f t="shared" si="15"/>
        <v>1.7431350000000001</v>
      </c>
      <c r="AB16" s="173">
        <f t="shared" si="16"/>
        <v>38663.86</v>
      </c>
      <c r="AC16" s="729"/>
      <c r="AD16" s="172">
        <f>G16/AC13</f>
        <v>0.37594</v>
      </c>
      <c r="AE16" s="95"/>
      <c r="AF16" s="108">
        <v>17</v>
      </c>
      <c r="AG16" s="108">
        <v>17</v>
      </c>
      <c r="AH16" s="108">
        <v>17</v>
      </c>
      <c r="AI16" s="314">
        <f t="shared" si="17"/>
        <v>40050606</v>
      </c>
      <c r="AJ16" s="314">
        <f t="shared" si="18"/>
        <v>40050606</v>
      </c>
      <c r="AK16" s="314">
        <f t="shared" si="19"/>
        <v>40050606</v>
      </c>
    </row>
    <row r="17" spans="1:37" ht="36" x14ac:dyDescent="0.25">
      <c r="A17" s="12" t="s">
        <v>356</v>
      </c>
      <c r="B17" s="74">
        <f t="shared" si="4"/>
        <v>147245</v>
      </c>
      <c r="C17" s="74">
        <f t="shared" si="5"/>
        <v>99519</v>
      </c>
      <c r="D17" s="74">
        <f t="shared" si="6"/>
        <v>47726</v>
      </c>
      <c r="E17" s="74">
        <f t="shared" si="7"/>
        <v>0</v>
      </c>
      <c r="F17" s="10">
        <f t="shared" si="8"/>
        <v>40</v>
      </c>
      <c r="G17" s="159">
        <f t="shared" si="9"/>
        <v>200</v>
      </c>
      <c r="H17" s="10">
        <v>36</v>
      </c>
      <c r="I17" s="10">
        <v>12</v>
      </c>
      <c r="J17" s="315">
        <f>'прил № 4 (01.01.24)'!L294</f>
        <v>64</v>
      </c>
      <c r="K17" s="10">
        <v>14530</v>
      </c>
      <c r="L17" s="281">
        <v>1.01</v>
      </c>
      <c r="M17" s="159">
        <f t="shared" si="10"/>
        <v>14675</v>
      </c>
      <c r="N17" s="73">
        <v>1.302</v>
      </c>
      <c r="O17" s="161">
        <f t="shared" si="11"/>
        <v>1.98</v>
      </c>
      <c r="P17" s="161">
        <f t="shared" si="11"/>
        <v>0</v>
      </c>
      <c r="Q17" s="162">
        <f t="shared" si="12"/>
        <v>1.4710000000000001</v>
      </c>
      <c r="R17" s="162">
        <f t="shared" si="12"/>
        <v>1.1850000000000001</v>
      </c>
      <c r="S17" s="161">
        <f t="shared" si="13"/>
        <v>0</v>
      </c>
      <c r="T17" s="163">
        <f t="shared" si="1"/>
        <v>1.022</v>
      </c>
      <c r="U17" s="162">
        <f t="shared" si="2"/>
        <v>1.022</v>
      </c>
      <c r="V17" s="164">
        <v>1</v>
      </c>
      <c r="W17" s="162">
        <f t="shared" si="3"/>
        <v>0</v>
      </c>
      <c r="X17" s="95"/>
      <c r="Y17" s="177">
        <f t="shared" si="14"/>
        <v>3.125</v>
      </c>
      <c r="Z17" s="95"/>
      <c r="AA17" s="96">
        <f t="shared" si="15"/>
        <v>1.7431350000000001</v>
      </c>
      <c r="AB17" s="173">
        <f t="shared" si="16"/>
        <v>38663.86</v>
      </c>
      <c r="AC17" s="724">
        <f>J17+J18+J19+J20</f>
        <v>197</v>
      </c>
      <c r="AD17" s="171">
        <f>G17/AC17</f>
        <v>1.0152300000000001</v>
      </c>
      <c r="AE17" s="95"/>
      <c r="AF17" s="108">
        <v>112</v>
      </c>
      <c r="AG17" s="108">
        <v>112</v>
      </c>
      <c r="AH17" s="108">
        <v>112</v>
      </c>
      <c r="AI17" s="314">
        <f t="shared" si="17"/>
        <v>16491440</v>
      </c>
      <c r="AJ17" s="314">
        <f t="shared" si="18"/>
        <v>16491440</v>
      </c>
      <c r="AK17" s="314">
        <f t="shared" si="19"/>
        <v>16491440</v>
      </c>
    </row>
    <row r="18" spans="1:37" ht="36" x14ac:dyDescent="0.25">
      <c r="A18" s="12" t="s">
        <v>364</v>
      </c>
      <c r="B18" s="74">
        <f t="shared" si="4"/>
        <v>113538</v>
      </c>
      <c r="C18" s="74">
        <f t="shared" si="5"/>
        <v>76738</v>
      </c>
      <c r="D18" s="74">
        <f t="shared" si="6"/>
        <v>36800</v>
      </c>
      <c r="E18" s="74">
        <f t="shared" si="7"/>
        <v>0</v>
      </c>
      <c r="F18" s="10">
        <f t="shared" si="8"/>
        <v>40</v>
      </c>
      <c r="G18" s="159">
        <f t="shared" si="9"/>
        <v>200</v>
      </c>
      <c r="H18" s="10">
        <v>36</v>
      </c>
      <c r="I18" s="10">
        <v>12</v>
      </c>
      <c r="J18" s="315">
        <f>'прил № 4 (01.01.24)'!L295</f>
        <v>83</v>
      </c>
      <c r="K18" s="10">
        <v>14530</v>
      </c>
      <c r="L18" s="281">
        <v>1.01</v>
      </c>
      <c r="M18" s="159">
        <f t="shared" si="10"/>
        <v>14675</v>
      </c>
      <c r="N18" s="73">
        <v>1.302</v>
      </c>
      <c r="O18" s="161">
        <f t="shared" si="11"/>
        <v>1.98</v>
      </c>
      <c r="P18" s="161">
        <f t="shared" si="11"/>
        <v>0</v>
      </c>
      <c r="Q18" s="162">
        <f t="shared" si="12"/>
        <v>1.4710000000000001</v>
      </c>
      <c r="R18" s="162">
        <f t="shared" si="12"/>
        <v>1.1850000000000001</v>
      </c>
      <c r="S18" s="161">
        <f t="shared" si="13"/>
        <v>0</v>
      </c>
      <c r="T18" s="163">
        <f t="shared" si="1"/>
        <v>1.022</v>
      </c>
      <c r="U18" s="162">
        <f t="shared" si="2"/>
        <v>1.022</v>
      </c>
      <c r="V18" s="164">
        <v>1</v>
      </c>
      <c r="W18" s="162">
        <f t="shared" si="3"/>
        <v>0</v>
      </c>
      <c r="X18" s="95"/>
      <c r="Y18" s="177">
        <f t="shared" si="14"/>
        <v>2.4096389999999999</v>
      </c>
      <c r="Z18" s="95"/>
      <c r="AA18" s="96">
        <f t="shared" si="15"/>
        <v>1.7431350000000001</v>
      </c>
      <c r="AB18" s="173">
        <f t="shared" si="16"/>
        <v>38663.86</v>
      </c>
      <c r="AC18" s="725"/>
      <c r="AD18" s="171">
        <f>G18/AC17</f>
        <v>1.0152300000000001</v>
      </c>
      <c r="AE18" s="95"/>
      <c r="AF18" s="108">
        <v>89</v>
      </c>
      <c r="AG18" s="108">
        <v>89</v>
      </c>
      <c r="AH18" s="108">
        <v>89</v>
      </c>
      <c r="AI18" s="314">
        <f t="shared" si="17"/>
        <v>10104882</v>
      </c>
      <c r="AJ18" s="314">
        <f t="shared" si="18"/>
        <v>10104882</v>
      </c>
      <c r="AK18" s="314">
        <f t="shared" si="19"/>
        <v>10104882</v>
      </c>
    </row>
    <row r="19" spans="1:37" ht="36" x14ac:dyDescent="0.25">
      <c r="A19" s="12" t="s">
        <v>370</v>
      </c>
      <c r="B19" s="74">
        <f t="shared" si="4"/>
        <v>209415</v>
      </c>
      <c r="C19" s="74">
        <f t="shared" si="5"/>
        <v>141538</v>
      </c>
      <c r="D19" s="74">
        <f t="shared" si="6"/>
        <v>67877</v>
      </c>
      <c r="E19" s="74">
        <f t="shared" si="7"/>
        <v>0</v>
      </c>
      <c r="F19" s="10">
        <f t="shared" si="8"/>
        <v>40</v>
      </c>
      <c r="G19" s="159">
        <f t="shared" si="9"/>
        <v>200</v>
      </c>
      <c r="H19" s="10">
        <v>36</v>
      </c>
      <c r="I19" s="10">
        <v>12</v>
      </c>
      <c r="J19" s="315">
        <f>'прил № 4 (01.01.24)'!L296</f>
        <v>45</v>
      </c>
      <c r="K19" s="10">
        <v>14530</v>
      </c>
      <c r="L19" s="281">
        <v>1.01</v>
      </c>
      <c r="M19" s="159">
        <f t="shared" si="10"/>
        <v>14675</v>
      </c>
      <c r="N19" s="73">
        <v>1.302</v>
      </c>
      <c r="O19" s="161">
        <f t="shared" si="11"/>
        <v>1.98</v>
      </c>
      <c r="P19" s="161">
        <f t="shared" si="11"/>
        <v>0</v>
      </c>
      <c r="Q19" s="162">
        <f t="shared" si="12"/>
        <v>1.4710000000000001</v>
      </c>
      <c r="R19" s="162">
        <f t="shared" si="12"/>
        <v>1.1850000000000001</v>
      </c>
      <c r="S19" s="161">
        <f t="shared" si="13"/>
        <v>0</v>
      </c>
      <c r="T19" s="163">
        <f t="shared" si="1"/>
        <v>1.022</v>
      </c>
      <c r="U19" s="162">
        <f t="shared" si="2"/>
        <v>1.022</v>
      </c>
      <c r="V19" s="164">
        <v>1</v>
      </c>
      <c r="W19" s="162">
        <f t="shared" si="3"/>
        <v>0</v>
      </c>
      <c r="X19" s="95"/>
      <c r="Y19" s="177">
        <f t="shared" si="14"/>
        <v>4.4444439999999998</v>
      </c>
      <c r="Z19" s="95"/>
      <c r="AA19" s="96">
        <f t="shared" si="15"/>
        <v>1.7431350000000001</v>
      </c>
      <c r="AB19" s="173">
        <f t="shared" si="16"/>
        <v>38663.86</v>
      </c>
      <c r="AC19" s="725"/>
      <c r="AD19" s="171">
        <f>G19/AC17</f>
        <v>1.0152300000000001</v>
      </c>
      <c r="AE19" s="95"/>
      <c r="AF19" s="108">
        <v>53</v>
      </c>
      <c r="AG19" s="108">
        <v>53</v>
      </c>
      <c r="AH19" s="108">
        <v>53</v>
      </c>
      <c r="AI19" s="314">
        <f t="shared" si="17"/>
        <v>11098995</v>
      </c>
      <c r="AJ19" s="314">
        <f t="shared" si="18"/>
        <v>11098995</v>
      </c>
      <c r="AK19" s="314">
        <f t="shared" si="19"/>
        <v>11098995</v>
      </c>
    </row>
    <row r="20" spans="1:37" ht="36" x14ac:dyDescent="0.25">
      <c r="A20" s="12" t="s">
        <v>376</v>
      </c>
      <c r="B20" s="74">
        <f t="shared" si="4"/>
        <v>1884734</v>
      </c>
      <c r="C20" s="74">
        <f t="shared" si="5"/>
        <v>1273845</v>
      </c>
      <c r="D20" s="74">
        <f t="shared" si="6"/>
        <v>610889</v>
      </c>
      <c r="E20" s="74">
        <f t="shared" si="7"/>
        <v>0</v>
      </c>
      <c r="F20" s="10">
        <f t="shared" si="8"/>
        <v>40</v>
      </c>
      <c r="G20" s="159">
        <f t="shared" si="9"/>
        <v>200</v>
      </c>
      <c r="H20" s="10">
        <v>36</v>
      </c>
      <c r="I20" s="10">
        <v>12</v>
      </c>
      <c r="J20" s="315">
        <f>'прил № 4 (01.01.24)'!L297</f>
        <v>5</v>
      </c>
      <c r="K20" s="10">
        <v>14530</v>
      </c>
      <c r="L20" s="281">
        <v>1.01</v>
      </c>
      <c r="M20" s="159">
        <f t="shared" si="10"/>
        <v>14675</v>
      </c>
      <c r="N20" s="73">
        <v>1.302</v>
      </c>
      <c r="O20" s="161">
        <f t="shared" si="11"/>
        <v>1.98</v>
      </c>
      <c r="P20" s="161">
        <f t="shared" si="11"/>
        <v>0</v>
      </c>
      <c r="Q20" s="162">
        <f t="shared" si="12"/>
        <v>1.4710000000000001</v>
      </c>
      <c r="R20" s="162">
        <f t="shared" si="12"/>
        <v>1.1850000000000001</v>
      </c>
      <c r="S20" s="161">
        <f t="shared" si="13"/>
        <v>0</v>
      </c>
      <c r="T20" s="163">
        <f t="shared" si="1"/>
        <v>1.022</v>
      </c>
      <c r="U20" s="162">
        <f t="shared" si="2"/>
        <v>1.022</v>
      </c>
      <c r="V20" s="164">
        <v>1</v>
      </c>
      <c r="W20" s="162">
        <f t="shared" si="3"/>
        <v>0</v>
      </c>
      <c r="X20" s="95"/>
      <c r="Y20" s="177">
        <f t="shared" si="14"/>
        <v>40</v>
      </c>
      <c r="Z20" s="95"/>
      <c r="AA20" s="96">
        <f t="shared" si="15"/>
        <v>1.7431350000000001</v>
      </c>
      <c r="AB20" s="173">
        <f t="shared" si="16"/>
        <v>38663.86</v>
      </c>
      <c r="AC20" s="726"/>
      <c r="AD20" s="171">
        <f>G20/AC17</f>
        <v>1.0152300000000001</v>
      </c>
      <c r="AE20" s="95"/>
      <c r="AF20" s="108">
        <v>10</v>
      </c>
      <c r="AG20" s="108">
        <v>10</v>
      </c>
      <c r="AH20" s="108">
        <v>10</v>
      </c>
      <c r="AI20" s="314">
        <f t="shared" si="17"/>
        <v>18847340</v>
      </c>
      <c r="AJ20" s="314">
        <f t="shared" si="18"/>
        <v>18847340</v>
      </c>
      <c r="AK20" s="314">
        <f t="shared" si="19"/>
        <v>18847340</v>
      </c>
    </row>
    <row r="21" spans="1:37" x14ac:dyDescent="0.25">
      <c r="J21" s="292">
        <f>SUM(J9:J20)</f>
        <v>1553</v>
      </c>
      <c r="AC21" s="292">
        <f>SUM(AC9:AC20)</f>
        <v>1553</v>
      </c>
      <c r="AF21" s="292">
        <f t="shared" ref="AF21:AH21" si="20">SUM(AF9:AF20)</f>
        <v>1712</v>
      </c>
      <c r="AG21" s="292">
        <f t="shared" si="20"/>
        <v>1712</v>
      </c>
      <c r="AH21" s="292">
        <f t="shared" si="20"/>
        <v>1712</v>
      </c>
    </row>
    <row r="23" spans="1:37" x14ac:dyDescent="0.25">
      <c r="A23" s="70" t="s">
        <v>460</v>
      </c>
      <c r="R23" s="70" t="s">
        <v>245</v>
      </c>
    </row>
  </sheetData>
  <mergeCells count="29">
    <mergeCell ref="AC9:AC12"/>
    <mergeCell ref="AC13:AC16"/>
    <mergeCell ref="AC17:AC20"/>
    <mergeCell ref="U4:V4"/>
    <mergeCell ref="AC4:AD4"/>
    <mergeCell ref="AA4:AA5"/>
    <mergeCell ref="AB4:AB5"/>
    <mergeCell ref="Y4:Y5"/>
    <mergeCell ref="AF4:AK4"/>
    <mergeCell ref="M4:M5"/>
    <mergeCell ref="N4:N5"/>
    <mergeCell ref="O4:O5"/>
    <mergeCell ref="Q4:Q5"/>
    <mergeCell ref="W4:W5"/>
    <mergeCell ref="P4:P5"/>
    <mergeCell ref="R4:R5"/>
    <mergeCell ref="S4:S5"/>
    <mergeCell ref="T4:T5"/>
    <mergeCell ref="L4:L5"/>
    <mergeCell ref="A4:A5"/>
    <mergeCell ref="B4:B5"/>
    <mergeCell ref="C4:D4"/>
    <mergeCell ref="F4:F5"/>
    <mergeCell ref="G4:G5"/>
    <mergeCell ref="H4:H5"/>
    <mergeCell ref="E4:E5"/>
    <mergeCell ref="I4:I5"/>
    <mergeCell ref="J4:J5"/>
    <mergeCell ref="K4:K5"/>
  </mergeCells>
  <pageMargins left="0" right="0" top="0" bottom="0" header="0.31496062992125984" footer="0.31496062992125984"/>
  <pageSetup paperSize="9" scale="3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AL23"/>
  <sheetViews>
    <sheetView view="pageBreakPreview" zoomScale="75" zoomScaleNormal="80" zoomScaleSheetLayoutView="75" workbookViewId="0">
      <pane xSplit="1" ySplit="5" topLeftCell="C6" activePane="bottomRight" state="frozen"/>
      <selection pane="topRight" activeCell="C1" sqref="C1"/>
      <selection pane="bottomLeft" activeCell="A6" sqref="A6"/>
      <selection pane="bottomRight" activeCell="A3" sqref="A3"/>
    </sheetView>
  </sheetViews>
  <sheetFormatPr defaultRowHeight="15.75" x14ac:dyDescent="0.25"/>
  <cols>
    <col min="1" max="1" width="40.28515625" style="70" customWidth="1"/>
    <col min="2" max="2" width="17.28515625" style="70" customWidth="1"/>
    <col min="3" max="3" width="14.7109375" style="70" customWidth="1"/>
    <col min="4" max="4" width="12.5703125" style="70" customWidth="1"/>
    <col min="5" max="5" width="14" style="70" customWidth="1"/>
    <col min="6" max="6" width="12.42578125" style="70" customWidth="1"/>
    <col min="7" max="7" width="11.42578125" style="70" customWidth="1"/>
    <col min="8" max="10" width="12.42578125" style="70" customWidth="1"/>
    <col min="11" max="11" width="12.140625" style="70" customWidth="1"/>
    <col min="12" max="12" width="16" style="70" customWidth="1"/>
    <col min="13" max="13" width="15.7109375" style="70" customWidth="1"/>
    <col min="14" max="14" width="12.140625" style="70" customWidth="1"/>
    <col min="15" max="15" width="13.5703125" style="70" customWidth="1"/>
    <col min="16" max="16" width="15.28515625" style="70" customWidth="1"/>
    <col min="17" max="18" width="14" style="70" customWidth="1"/>
    <col min="19" max="19" width="17.7109375" style="70" customWidth="1"/>
    <col min="20" max="20" width="13.42578125" style="70" customWidth="1"/>
    <col min="21" max="21" width="15.5703125" style="70" customWidth="1"/>
    <col min="22" max="22" width="13.28515625" style="70" customWidth="1"/>
    <col min="23" max="23" width="15" style="70" customWidth="1"/>
    <col min="24" max="24" width="5.7109375" style="70" customWidth="1"/>
    <col min="25" max="25" width="11.140625" style="70" bestFit="1" customWidth="1"/>
    <col min="26" max="26" width="5.7109375" style="70" customWidth="1"/>
    <col min="27" max="27" width="11" style="70" customWidth="1"/>
    <col min="28" max="28" width="10.7109375" style="70" customWidth="1"/>
    <col min="29" max="29" width="9.140625" style="70" customWidth="1"/>
    <col min="30" max="30" width="11.140625" style="70" customWidth="1"/>
    <col min="31" max="31" width="5.7109375" style="70" customWidth="1"/>
    <col min="32" max="34" width="9.140625" style="70"/>
    <col min="35" max="37" width="12.85546875" style="70" bestFit="1" customWidth="1"/>
    <col min="38" max="38" width="21.28515625" style="70" customWidth="1"/>
    <col min="39" max="16384" width="9.140625" style="70"/>
  </cols>
  <sheetData>
    <row r="1" spans="1:38" x14ac:dyDescent="0.25">
      <c r="M1" s="1" t="s">
        <v>463</v>
      </c>
    </row>
    <row r="2" spans="1:38" x14ac:dyDescent="0.25">
      <c r="A2" s="70" t="s">
        <v>650</v>
      </c>
    </row>
    <row r="4" spans="1:38" ht="15.75" customHeight="1" x14ac:dyDescent="0.25">
      <c r="A4" s="714" t="s">
        <v>265</v>
      </c>
      <c r="B4" s="715" t="s">
        <v>548</v>
      </c>
      <c r="C4" s="716" t="s">
        <v>32</v>
      </c>
      <c r="D4" s="716"/>
      <c r="E4" s="715" t="s">
        <v>549</v>
      </c>
      <c r="F4" s="714" t="s">
        <v>458</v>
      </c>
      <c r="G4" s="714" t="s">
        <v>276</v>
      </c>
      <c r="H4" s="714" t="s">
        <v>377</v>
      </c>
      <c r="I4" s="717" t="s">
        <v>269</v>
      </c>
      <c r="J4" s="713" t="s">
        <v>278</v>
      </c>
      <c r="K4" s="713" t="s">
        <v>1115</v>
      </c>
      <c r="L4" s="713" t="s">
        <v>1117</v>
      </c>
      <c r="M4" s="713" t="s">
        <v>593</v>
      </c>
      <c r="N4" s="714" t="s">
        <v>266</v>
      </c>
      <c r="O4" s="714" t="s">
        <v>267</v>
      </c>
      <c r="P4" s="723" t="s">
        <v>268</v>
      </c>
      <c r="Q4" s="721" t="s">
        <v>459</v>
      </c>
      <c r="R4" s="723" t="s">
        <v>270</v>
      </c>
      <c r="S4" s="723" t="s">
        <v>271</v>
      </c>
      <c r="T4" s="714" t="s">
        <v>272</v>
      </c>
      <c r="U4" s="730" t="s">
        <v>32</v>
      </c>
      <c r="V4" s="730"/>
      <c r="W4" s="714" t="s">
        <v>455</v>
      </c>
      <c r="Y4" s="733" t="s">
        <v>550</v>
      </c>
      <c r="AA4" s="732" t="s">
        <v>31</v>
      </c>
      <c r="AB4" s="732" t="s">
        <v>38</v>
      </c>
      <c r="AC4" s="731" t="s">
        <v>461</v>
      </c>
      <c r="AD4" s="731"/>
      <c r="AF4" s="718" t="s">
        <v>601</v>
      </c>
      <c r="AG4" s="719"/>
      <c r="AH4" s="719"/>
      <c r="AI4" s="719"/>
      <c r="AJ4" s="719"/>
      <c r="AK4" s="720"/>
    </row>
    <row r="5" spans="1:38" ht="169.5" customHeight="1" x14ac:dyDescent="0.25">
      <c r="A5" s="714"/>
      <c r="B5" s="715"/>
      <c r="C5" s="323" t="s">
        <v>273</v>
      </c>
      <c r="D5" s="323" t="s">
        <v>274</v>
      </c>
      <c r="E5" s="715"/>
      <c r="F5" s="714"/>
      <c r="G5" s="714"/>
      <c r="H5" s="714"/>
      <c r="I5" s="717"/>
      <c r="J5" s="713"/>
      <c r="K5" s="713"/>
      <c r="L5" s="713"/>
      <c r="M5" s="713"/>
      <c r="N5" s="714"/>
      <c r="O5" s="714"/>
      <c r="P5" s="723"/>
      <c r="Q5" s="722"/>
      <c r="R5" s="723"/>
      <c r="S5" s="723"/>
      <c r="T5" s="714"/>
      <c r="U5" s="329" t="s">
        <v>649</v>
      </c>
      <c r="V5" s="322" t="s">
        <v>434</v>
      </c>
      <c r="W5" s="714"/>
      <c r="Y5" s="733"/>
      <c r="AA5" s="732"/>
      <c r="AB5" s="732"/>
      <c r="AC5" s="170" t="s">
        <v>378</v>
      </c>
      <c r="AD5" s="170" t="s">
        <v>279</v>
      </c>
      <c r="AF5" s="312" t="s">
        <v>602</v>
      </c>
      <c r="AG5" s="312" t="s">
        <v>603</v>
      </c>
      <c r="AH5" s="312" t="s">
        <v>604</v>
      </c>
      <c r="AI5" s="312" t="s">
        <v>605</v>
      </c>
      <c r="AJ5" s="312" t="s">
        <v>606</v>
      </c>
      <c r="AK5" s="312" t="s">
        <v>607</v>
      </c>
    </row>
    <row r="6" spans="1:38" s="175" customFormat="1" ht="54" customHeight="1" x14ac:dyDescent="0.25">
      <c r="A6" s="174">
        <v>1</v>
      </c>
      <c r="B6" s="174" t="s">
        <v>613</v>
      </c>
      <c r="C6" s="174" t="s">
        <v>614</v>
      </c>
      <c r="D6" s="174" t="s">
        <v>612</v>
      </c>
      <c r="E6" s="174" t="s">
        <v>615</v>
      </c>
      <c r="F6" s="174">
        <v>6</v>
      </c>
      <c r="G6" s="174" t="s">
        <v>608</v>
      </c>
      <c r="H6" s="174">
        <v>8</v>
      </c>
      <c r="I6" s="174">
        <v>9</v>
      </c>
      <c r="J6" s="174">
        <v>10</v>
      </c>
      <c r="K6" s="174">
        <v>11</v>
      </c>
      <c r="L6" s="174">
        <v>12</v>
      </c>
      <c r="M6" s="174" t="s">
        <v>609</v>
      </c>
      <c r="N6" s="174">
        <v>14</v>
      </c>
      <c r="O6" s="174">
        <v>15</v>
      </c>
      <c r="P6" s="174">
        <v>16</v>
      </c>
      <c r="Q6" s="174">
        <v>17</v>
      </c>
      <c r="R6" s="174">
        <v>18</v>
      </c>
      <c r="S6" s="174">
        <v>19</v>
      </c>
      <c r="T6" s="174" t="s">
        <v>610</v>
      </c>
      <c r="U6" s="174">
        <v>21</v>
      </c>
      <c r="V6" s="174">
        <v>22</v>
      </c>
      <c r="W6" s="174">
        <v>23</v>
      </c>
      <c r="Y6" s="174" t="s">
        <v>611</v>
      </c>
      <c r="AA6" s="174"/>
      <c r="AB6" s="174"/>
      <c r="AC6" s="174"/>
      <c r="AD6" s="174"/>
    </row>
    <row r="7" spans="1:38" x14ac:dyDescent="0.25">
      <c r="A7" s="71" t="s">
        <v>275</v>
      </c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Y7" s="169"/>
      <c r="AA7" s="169"/>
      <c r="AB7" s="169"/>
      <c r="AC7" s="169"/>
      <c r="AD7" s="169"/>
    </row>
    <row r="8" spans="1:38" s="290" customFormat="1" ht="18.75" customHeight="1" x14ac:dyDescent="0.25">
      <c r="A8" s="283" t="s">
        <v>433</v>
      </c>
      <c r="B8" s="284"/>
      <c r="C8" s="284"/>
      <c r="D8" s="284"/>
      <c r="E8" s="284"/>
      <c r="F8" s="285"/>
      <c r="G8" s="285"/>
      <c r="H8" s="285"/>
      <c r="I8" s="285"/>
      <c r="J8" s="285"/>
      <c r="K8" s="285"/>
      <c r="L8" s="285"/>
      <c r="M8" s="285"/>
      <c r="N8" s="286"/>
      <c r="O8" s="324">
        <f>'1.1.1 расчет фот с ОВЗ 2024'!$BG$31</f>
        <v>1.98</v>
      </c>
      <c r="P8" s="287">
        <v>0</v>
      </c>
      <c r="Q8" s="325">
        <f>'1.1.1 расчет фот с ОВЗ 2024'!$BH$32</f>
        <v>1.4710000000000001</v>
      </c>
      <c r="R8" s="326">
        <f>'1.1.1 расчет фот с ОВЗ 2024'!$BH$33</f>
        <v>1.1850000000000001</v>
      </c>
      <c r="S8" s="287">
        <v>0</v>
      </c>
      <c r="T8" s="288"/>
      <c r="U8" s="327">
        <f>'1.1.1 расчет фот с ОВЗ 2024'!$BI$30</f>
        <v>1.022</v>
      </c>
      <c r="V8" s="289">
        <v>1</v>
      </c>
      <c r="W8" s="328">
        <f>'1.1.1 расчет фот с ОВЗ 2024'!$BH$34</f>
        <v>0</v>
      </c>
      <c r="Y8" s="291"/>
      <c r="AA8" s="291"/>
      <c r="AB8" s="291"/>
      <c r="AC8" s="291"/>
      <c r="AD8" s="291"/>
      <c r="AF8" s="313">
        <f t="shared" ref="AF8:AK8" si="0">SUM(AF9:AF20)</f>
        <v>1712</v>
      </c>
      <c r="AG8" s="313">
        <f t="shared" si="0"/>
        <v>1712</v>
      </c>
      <c r="AH8" s="313">
        <f t="shared" si="0"/>
        <v>1712</v>
      </c>
      <c r="AI8" s="313">
        <f t="shared" si="0"/>
        <v>169172652</v>
      </c>
      <c r="AJ8" s="313">
        <f t="shared" si="0"/>
        <v>169172652</v>
      </c>
      <c r="AK8" s="313">
        <f t="shared" si="0"/>
        <v>169172652</v>
      </c>
      <c r="AL8" s="290">
        <f>AI8/5</f>
        <v>33834530.399999999</v>
      </c>
    </row>
    <row r="9" spans="1:38" ht="24" x14ac:dyDescent="0.25">
      <c r="A9" s="12" t="s">
        <v>357</v>
      </c>
      <c r="B9" s="74">
        <f>ROUND(G9/H9*I9/J9*M9*N9*O9*(1+P9+Q9+R9+S9)*T9,0)</f>
        <v>22636</v>
      </c>
      <c r="C9" s="74">
        <f>ROUND(G9/H9*I9/J9*M9*N9*O9*(1+P9+Q9+S9)*T9,0)</f>
        <v>15299</v>
      </c>
      <c r="D9" s="74">
        <f>B9-C9</f>
        <v>7337</v>
      </c>
      <c r="E9" s="74">
        <f>ROUND(G9/H9*I9/J9*M9*N9*O9*(1+P9)*T9*W8,0)</f>
        <v>0</v>
      </c>
      <c r="F9" s="10">
        <f>8*5</f>
        <v>40</v>
      </c>
      <c r="G9" s="159">
        <f>F9*5</f>
        <v>200</v>
      </c>
      <c r="H9" s="10">
        <v>36</v>
      </c>
      <c r="I9" s="10">
        <v>12</v>
      </c>
      <c r="J9" s="315">
        <f>'прил № 4 (01.01.24)'!L286</f>
        <v>433</v>
      </c>
      <c r="K9" s="10">
        <v>15112</v>
      </c>
      <c r="L9" s="281">
        <v>1.01</v>
      </c>
      <c r="M9" s="159">
        <f>K9*L9</f>
        <v>15263</v>
      </c>
      <c r="N9" s="73">
        <v>1.302</v>
      </c>
      <c r="O9" s="161">
        <f>O$8</f>
        <v>1.98</v>
      </c>
      <c r="P9" s="161">
        <f>P$8</f>
        <v>0</v>
      </c>
      <c r="Q9" s="162">
        <f>Q$8</f>
        <v>1.4710000000000001</v>
      </c>
      <c r="R9" s="162">
        <f>R$8</f>
        <v>1.1850000000000001</v>
      </c>
      <c r="S9" s="161">
        <f>S$8</f>
        <v>0</v>
      </c>
      <c r="T9" s="163">
        <f t="shared" ref="T9:T20" si="1">(U9*V9)</f>
        <v>1.022</v>
      </c>
      <c r="U9" s="162">
        <f t="shared" ref="U9:U20" si="2">U$8</f>
        <v>1.022</v>
      </c>
      <c r="V9" s="164">
        <v>1</v>
      </c>
      <c r="W9" s="162">
        <f t="shared" ref="W9:W20" si="3">W$8</f>
        <v>0</v>
      </c>
      <c r="X9" s="95"/>
      <c r="Y9" s="177">
        <f>G9/J9</f>
        <v>0.46189400000000003</v>
      </c>
      <c r="Z9" s="95"/>
      <c r="AA9" s="96">
        <f>Q9*R9</f>
        <v>1.7431350000000001</v>
      </c>
      <c r="AB9" s="173">
        <f>M9*N9*O9*(1+P9+S9)*T9</f>
        <v>40213.050000000003</v>
      </c>
      <c r="AC9" s="724">
        <f>J9+J10+J11+J12</f>
        <v>824</v>
      </c>
      <c r="AD9" s="171">
        <f>G9/AC9</f>
        <v>0.24271999999999999</v>
      </c>
      <c r="AE9" s="95"/>
      <c r="AF9" s="108">
        <v>501</v>
      </c>
      <c r="AG9" s="108">
        <v>501</v>
      </c>
      <c r="AH9" s="108">
        <v>501</v>
      </c>
      <c r="AI9" s="314">
        <f>B9*AF9</f>
        <v>11340636</v>
      </c>
      <c r="AJ9" s="314">
        <f>AG9*B9</f>
        <v>11340636</v>
      </c>
      <c r="AK9" s="314">
        <f>B9*AH9</f>
        <v>11340636</v>
      </c>
    </row>
    <row r="10" spans="1:38" ht="24" customHeight="1" x14ac:dyDescent="0.25">
      <c r="A10" s="12" t="s">
        <v>360</v>
      </c>
      <c r="B10" s="74">
        <f t="shared" ref="B10:B20" si="4">ROUND(G10/H10*I10/J10*M10*N10*O10*(1+P10+Q10+R10+S10)*T10,0)</f>
        <v>61258</v>
      </c>
      <c r="C10" s="74">
        <f t="shared" ref="C10:C20" si="5">ROUND(G10/H10*I10/J10*M10*N10*O10*(1+P10+Q10+S10)*T10,0)</f>
        <v>41403</v>
      </c>
      <c r="D10" s="74">
        <f t="shared" ref="D10:D20" si="6">B10-C10</f>
        <v>19855</v>
      </c>
      <c r="E10" s="74">
        <f t="shared" ref="E10:E20" si="7">ROUND(G10/H10*I10/J10*M10*N10*O10*(1+P10)*T10*W9,0)</f>
        <v>0</v>
      </c>
      <c r="F10" s="10">
        <f t="shared" ref="F10:F20" si="8">8*5</f>
        <v>40</v>
      </c>
      <c r="G10" s="159">
        <f t="shared" ref="G10:G20" si="9">F10*5</f>
        <v>200</v>
      </c>
      <c r="H10" s="10">
        <v>36</v>
      </c>
      <c r="I10" s="10">
        <v>12</v>
      </c>
      <c r="J10" s="315">
        <f>'прил № 4 (01.01.24)'!L287</f>
        <v>160</v>
      </c>
      <c r="K10" s="10">
        <v>15112</v>
      </c>
      <c r="L10" s="281">
        <v>1.01</v>
      </c>
      <c r="M10" s="159">
        <f t="shared" ref="M10:M20" si="10">K10*L10</f>
        <v>15263</v>
      </c>
      <c r="N10" s="73">
        <v>1.302</v>
      </c>
      <c r="O10" s="161">
        <f t="shared" ref="O10:S20" si="11">O$8</f>
        <v>1.98</v>
      </c>
      <c r="P10" s="161">
        <f t="shared" si="11"/>
        <v>0</v>
      </c>
      <c r="Q10" s="162">
        <f t="shared" si="11"/>
        <v>1.4710000000000001</v>
      </c>
      <c r="R10" s="162">
        <f t="shared" si="11"/>
        <v>1.1850000000000001</v>
      </c>
      <c r="S10" s="161">
        <f t="shared" si="11"/>
        <v>0</v>
      </c>
      <c r="T10" s="163">
        <f t="shared" si="1"/>
        <v>1.022</v>
      </c>
      <c r="U10" s="162">
        <f t="shared" si="2"/>
        <v>1.022</v>
      </c>
      <c r="V10" s="164">
        <v>1</v>
      </c>
      <c r="W10" s="162">
        <f t="shared" si="3"/>
        <v>0</v>
      </c>
      <c r="X10" s="95"/>
      <c r="Y10" s="177">
        <f t="shared" ref="Y10:Y20" si="12">G10/J10</f>
        <v>1.25</v>
      </c>
      <c r="Z10" s="95"/>
      <c r="AA10" s="96">
        <f t="shared" ref="AA10:AA20" si="13">Q10*R10</f>
        <v>1.7431350000000001</v>
      </c>
      <c r="AB10" s="173">
        <f t="shared" ref="AB10:AB20" si="14">M10*N10*O10*(1+P10+S10)*T10</f>
        <v>40213.050000000003</v>
      </c>
      <c r="AC10" s="725"/>
      <c r="AD10" s="171">
        <f>G10/AC9</f>
        <v>0.24271999999999999</v>
      </c>
      <c r="AE10" s="95"/>
      <c r="AF10" s="108">
        <v>153</v>
      </c>
      <c r="AG10" s="108">
        <v>153</v>
      </c>
      <c r="AH10" s="108">
        <v>153</v>
      </c>
      <c r="AI10" s="314">
        <f t="shared" ref="AI10:AI20" si="15">B10*AF10</f>
        <v>9372474</v>
      </c>
      <c r="AJ10" s="314">
        <f t="shared" ref="AJ10:AJ20" si="16">AG10*B10</f>
        <v>9372474</v>
      </c>
      <c r="AK10" s="314">
        <f t="shared" ref="AK10:AK20" si="17">B10*AH10</f>
        <v>9372474</v>
      </c>
    </row>
    <row r="11" spans="1:38" ht="24" customHeight="1" x14ac:dyDescent="0.25">
      <c r="A11" s="12" t="s">
        <v>366</v>
      </c>
      <c r="B11" s="74">
        <f t="shared" si="4"/>
        <v>53268</v>
      </c>
      <c r="C11" s="74">
        <f t="shared" si="5"/>
        <v>36002</v>
      </c>
      <c r="D11" s="74">
        <f t="shared" si="6"/>
        <v>17266</v>
      </c>
      <c r="E11" s="74">
        <f t="shared" si="7"/>
        <v>0</v>
      </c>
      <c r="F11" s="10">
        <f t="shared" si="8"/>
        <v>40</v>
      </c>
      <c r="G11" s="159">
        <f t="shared" si="9"/>
        <v>200</v>
      </c>
      <c r="H11" s="10">
        <v>36</v>
      </c>
      <c r="I11" s="10">
        <v>12</v>
      </c>
      <c r="J11" s="315">
        <f>'прил № 4 (01.01.24)'!L288</f>
        <v>184</v>
      </c>
      <c r="K11" s="10">
        <v>15112</v>
      </c>
      <c r="L11" s="281">
        <v>1.01</v>
      </c>
      <c r="M11" s="159">
        <f t="shared" si="10"/>
        <v>15263</v>
      </c>
      <c r="N11" s="73">
        <v>1.302</v>
      </c>
      <c r="O11" s="161">
        <f t="shared" si="11"/>
        <v>1.98</v>
      </c>
      <c r="P11" s="161">
        <f t="shared" si="11"/>
        <v>0</v>
      </c>
      <c r="Q11" s="162">
        <f t="shared" si="11"/>
        <v>1.4710000000000001</v>
      </c>
      <c r="R11" s="162">
        <f t="shared" si="11"/>
        <v>1.1850000000000001</v>
      </c>
      <c r="S11" s="161">
        <f t="shared" si="11"/>
        <v>0</v>
      </c>
      <c r="T11" s="163">
        <f t="shared" si="1"/>
        <v>1.022</v>
      </c>
      <c r="U11" s="162">
        <f t="shared" si="2"/>
        <v>1.022</v>
      </c>
      <c r="V11" s="164">
        <v>1</v>
      </c>
      <c r="W11" s="162">
        <f t="shared" si="3"/>
        <v>0</v>
      </c>
      <c r="X11" s="95"/>
      <c r="Y11" s="177">
        <f t="shared" si="12"/>
        <v>1.086957</v>
      </c>
      <c r="Z11" s="95"/>
      <c r="AA11" s="96">
        <f t="shared" si="13"/>
        <v>1.7431350000000001</v>
      </c>
      <c r="AB11" s="173">
        <f t="shared" si="14"/>
        <v>40213.050000000003</v>
      </c>
      <c r="AC11" s="725"/>
      <c r="AD11" s="171">
        <f>G11/AC9</f>
        <v>0.24271999999999999</v>
      </c>
      <c r="AE11" s="95"/>
      <c r="AF11" s="108">
        <v>139</v>
      </c>
      <c r="AG11" s="108">
        <v>139</v>
      </c>
      <c r="AH11" s="108">
        <v>139</v>
      </c>
      <c r="AI11" s="314">
        <f t="shared" si="15"/>
        <v>7404252</v>
      </c>
      <c r="AJ11" s="314">
        <f t="shared" si="16"/>
        <v>7404252</v>
      </c>
      <c r="AK11" s="314">
        <f t="shared" si="17"/>
        <v>7404252</v>
      </c>
    </row>
    <row r="12" spans="1:38" ht="24" customHeight="1" x14ac:dyDescent="0.25">
      <c r="A12" s="12" t="s">
        <v>372</v>
      </c>
      <c r="B12" s="74">
        <f t="shared" si="4"/>
        <v>208537</v>
      </c>
      <c r="C12" s="74">
        <f t="shared" si="5"/>
        <v>140945</v>
      </c>
      <c r="D12" s="74">
        <f t="shared" si="6"/>
        <v>67592</v>
      </c>
      <c r="E12" s="74">
        <f t="shared" si="7"/>
        <v>0</v>
      </c>
      <c r="F12" s="10">
        <f t="shared" si="8"/>
        <v>40</v>
      </c>
      <c r="G12" s="159">
        <f t="shared" si="9"/>
        <v>200</v>
      </c>
      <c r="H12" s="10">
        <v>36</v>
      </c>
      <c r="I12" s="10">
        <v>12</v>
      </c>
      <c r="J12" s="315">
        <f>'прил № 4 (01.01.24)'!L289</f>
        <v>47</v>
      </c>
      <c r="K12" s="10">
        <v>15112</v>
      </c>
      <c r="L12" s="281">
        <v>1.01</v>
      </c>
      <c r="M12" s="159">
        <f t="shared" si="10"/>
        <v>15263</v>
      </c>
      <c r="N12" s="73">
        <v>1.302</v>
      </c>
      <c r="O12" s="161">
        <f t="shared" si="11"/>
        <v>1.98</v>
      </c>
      <c r="P12" s="161">
        <f t="shared" si="11"/>
        <v>0</v>
      </c>
      <c r="Q12" s="162">
        <f t="shared" si="11"/>
        <v>1.4710000000000001</v>
      </c>
      <c r="R12" s="162">
        <f t="shared" si="11"/>
        <v>1.1850000000000001</v>
      </c>
      <c r="S12" s="161">
        <f t="shared" si="11"/>
        <v>0</v>
      </c>
      <c r="T12" s="163">
        <f t="shared" si="1"/>
        <v>1.022</v>
      </c>
      <c r="U12" s="162">
        <f t="shared" si="2"/>
        <v>1.022</v>
      </c>
      <c r="V12" s="164">
        <v>1</v>
      </c>
      <c r="W12" s="162">
        <f t="shared" si="3"/>
        <v>0</v>
      </c>
      <c r="X12" s="95"/>
      <c r="Y12" s="177">
        <f t="shared" si="12"/>
        <v>4.2553190000000001</v>
      </c>
      <c r="Z12" s="95"/>
      <c r="AA12" s="96">
        <f t="shared" si="13"/>
        <v>1.7431350000000001</v>
      </c>
      <c r="AB12" s="173">
        <f t="shared" si="14"/>
        <v>40213.050000000003</v>
      </c>
      <c r="AC12" s="726"/>
      <c r="AD12" s="171">
        <f>G12/AC9</f>
        <v>0.24271999999999999</v>
      </c>
      <c r="AE12" s="95"/>
      <c r="AF12" s="108">
        <v>31</v>
      </c>
      <c r="AG12" s="108">
        <v>31</v>
      </c>
      <c r="AH12" s="108">
        <v>31</v>
      </c>
      <c r="AI12" s="314">
        <f t="shared" si="15"/>
        <v>6464647</v>
      </c>
      <c r="AJ12" s="314">
        <f t="shared" si="16"/>
        <v>6464647</v>
      </c>
      <c r="AK12" s="314">
        <f t="shared" si="17"/>
        <v>6464647</v>
      </c>
    </row>
    <row r="13" spans="1:38" ht="48" x14ac:dyDescent="0.25">
      <c r="A13" s="91" t="s">
        <v>358</v>
      </c>
      <c r="B13" s="74">
        <f t="shared" si="4"/>
        <v>28165</v>
      </c>
      <c r="C13" s="74">
        <f t="shared" si="5"/>
        <v>19036</v>
      </c>
      <c r="D13" s="74">
        <f t="shared" si="6"/>
        <v>9129</v>
      </c>
      <c r="E13" s="74">
        <f t="shared" si="7"/>
        <v>0</v>
      </c>
      <c r="F13" s="92">
        <f t="shared" si="8"/>
        <v>40</v>
      </c>
      <c r="G13" s="160">
        <f t="shared" si="9"/>
        <v>200</v>
      </c>
      <c r="H13" s="92">
        <v>36</v>
      </c>
      <c r="I13" s="92">
        <v>12</v>
      </c>
      <c r="J13" s="316">
        <f>'прил № 4 (01.01.24)'!L290</f>
        <v>348</v>
      </c>
      <c r="K13" s="92">
        <v>15112</v>
      </c>
      <c r="L13" s="282">
        <v>1.01</v>
      </c>
      <c r="M13" s="160">
        <f t="shared" si="10"/>
        <v>15263</v>
      </c>
      <c r="N13" s="93">
        <v>1.302</v>
      </c>
      <c r="O13" s="165">
        <f t="shared" si="11"/>
        <v>1.98</v>
      </c>
      <c r="P13" s="165">
        <f t="shared" si="11"/>
        <v>0</v>
      </c>
      <c r="Q13" s="166">
        <f t="shared" si="11"/>
        <v>1.4710000000000001</v>
      </c>
      <c r="R13" s="166">
        <f t="shared" si="11"/>
        <v>1.1850000000000001</v>
      </c>
      <c r="S13" s="165">
        <f t="shared" si="11"/>
        <v>0</v>
      </c>
      <c r="T13" s="167">
        <f t="shared" si="1"/>
        <v>1.022</v>
      </c>
      <c r="U13" s="166">
        <f t="shared" si="2"/>
        <v>1.022</v>
      </c>
      <c r="V13" s="168">
        <v>1</v>
      </c>
      <c r="W13" s="166">
        <f t="shared" si="3"/>
        <v>0</v>
      </c>
      <c r="X13" s="95"/>
      <c r="Y13" s="178">
        <f t="shared" si="12"/>
        <v>0.57471300000000003</v>
      </c>
      <c r="Z13" s="95"/>
      <c r="AA13" s="96">
        <f t="shared" si="13"/>
        <v>1.7431350000000001</v>
      </c>
      <c r="AB13" s="173">
        <f t="shared" si="14"/>
        <v>40213.050000000003</v>
      </c>
      <c r="AC13" s="727">
        <f>J13+J14+J15+J16</f>
        <v>532</v>
      </c>
      <c r="AD13" s="172">
        <f>G13/AC13</f>
        <v>0.37594</v>
      </c>
      <c r="AE13" s="95"/>
      <c r="AF13" s="108">
        <v>420</v>
      </c>
      <c r="AG13" s="108">
        <v>420</v>
      </c>
      <c r="AH13" s="108">
        <v>420</v>
      </c>
      <c r="AI13" s="314">
        <f t="shared" si="15"/>
        <v>11829300</v>
      </c>
      <c r="AJ13" s="314">
        <f t="shared" si="16"/>
        <v>11829300</v>
      </c>
      <c r="AK13" s="314">
        <f t="shared" si="17"/>
        <v>11829300</v>
      </c>
    </row>
    <row r="14" spans="1:38" ht="48" x14ac:dyDescent="0.25">
      <c r="A14" s="91" t="s">
        <v>362</v>
      </c>
      <c r="B14" s="74">
        <f t="shared" si="4"/>
        <v>77175</v>
      </c>
      <c r="C14" s="74">
        <f t="shared" si="5"/>
        <v>52161</v>
      </c>
      <c r="D14" s="74">
        <f t="shared" si="6"/>
        <v>25014</v>
      </c>
      <c r="E14" s="74">
        <f t="shared" si="7"/>
        <v>0</v>
      </c>
      <c r="F14" s="92">
        <f t="shared" si="8"/>
        <v>40</v>
      </c>
      <c r="G14" s="160">
        <f t="shared" si="9"/>
        <v>200</v>
      </c>
      <c r="H14" s="92">
        <v>36</v>
      </c>
      <c r="I14" s="92">
        <v>12</v>
      </c>
      <c r="J14" s="316">
        <f>'прил № 4 (01.01.24)'!L291</f>
        <v>127</v>
      </c>
      <c r="K14" s="92">
        <v>15112</v>
      </c>
      <c r="L14" s="282">
        <v>1.01</v>
      </c>
      <c r="M14" s="160">
        <f t="shared" si="10"/>
        <v>15263</v>
      </c>
      <c r="N14" s="93">
        <v>1.302</v>
      </c>
      <c r="O14" s="165">
        <f t="shared" si="11"/>
        <v>1.98</v>
      </c>
      <c r="P14" s="165">
        <f t="shared" si="11"/>
        <v>0</v>
      </c>
      <c r="Q14" s="166">
        <f t="shared" si="11"/>
        <v>1.4710000000000001</v>
      </c>
      <c r="R14" s="166">
        <f t="shared" si="11"/>
        <v>1.1850000000000001</v>
      </c>
      <c r="S14" s="165">
        <f t="shared" si="11"/>
        <v>0</v>
      </c>
      <c r="T14" s="167">
        <f t="shared" si="1"/>
        <v>1.022</v>
      </c>
      <c r="U14" s="166">
        <f t="shared" si="2"/>
        <v>1.022</v>
      </c>
      <c r="V14" s="168">
        <v>1</v>
      </c>
      <c r="W14" s="166">
        <f t="shared" si="3"/>
        <v>0</v>
      </c>
      <c r="X14" s="95"/>
      <c r="Y14" s="178">
        <f t="shared" si="12"/>
        <v>1.574803</v>
      </c>
      <c r="Z14" s="95"/>
      <c r="AA14" s="96">
        <f t="shared" si="13"/>
        <v>1.7431350000000001</v>
      </c>
      <c r="AB14" s="173">
        <f t="shared" si="14"/>
        <v>40213.050000000003</v>
      </c>
      <c r="AC14" s="728"/>
      <c r="AD14" s="172">
        <f>G14/AC13</f>
        <v>0.37594</v>
      </c>
      <c r="AE14" s="95"/>
      <c r="AF14" s="108">
        <v>114</v>
      </c>
      <c r="AG14" s="108">
        <v>114</v>
      </c>
      <c r="AH14" s="108">
        <v>114</v>
      </c>
      <c r="AI14" s="314">
        <f t="shared" si="15"/>
        <v>8797950</v>
      </c>
      <c r="AJ14" s="314">
        <f t="shared" si="16"/>
        <v>8797950</v>
      </c>
      <c r="AK14" s="314">
        <f t="shared" si="17"/>
        <v>8797950</v>
      </c>
    </row>
    <row r="15" spans="1:38" ht="48" x14ac:dyDescent="0.25">
      <c r="A15" s="91" t="s">
        <v>368</v>
      </c>
      <c r="B15" s="74">
        <f t="shared" si="4"/>
        <v>184929</v>
      </c>
      <c r="C15" s="74">
        <f t="shared" si="5"/>
        <v>124989</v>
      </c>
      <c r="D15" s="74">
        <f t="shared" si="6"/>
        <v>59940</v>
      </c>
      <c r="E15" s="74">
        <f t="shared" si="7"/>
        <v>0</v>
      </c>
      <c r="F15" s="92">
        <f t="shared" si="8"/>
        <v>40</v>
      </c>
      <c r="G15" s="160">
        <f t="shared" si="9"/>
        <v>200</v>
      </c>
      <c r="H15" s="92">
        <v>36</v>
      </c>
      <c r="I15" s="92">
        <v>12</v>
      </c>
      <c r="J15" s="316">
        <f>'прил № 4 (01.01.24)'!L292</f>
        <v>53</v>
      </c>
      <c r="K15" s="92">
        <v>15112</v>
      </c>
      <c r="L15" s="282">
        <v>1.01</v>
      </c>
      <c r="M15" s="160">
        <f t="shared" si="10"/>
        <v>15263</v>
      </c>
      <c r="N15" s="93">
        <v>1.302</v>
      </c>
      <c r="O15" s="165">
        <f t="shared" si="11"/>
        <v>1.98</v>
      </c>
      <c r="P15" s="165">
        <f t="shared" si="11"/>
        <v>0</v>
      </c>
      <c r="Q15" s="166">
        <f t="shared" si="11"/>
        <v>1.4710000000000001</v>
      </c>
      <c r="R15" s="166">
        <f t="shared" si="11"/>
        <v>1.1850000000000001</v>
      </c>
      <c r="S15" s="165">
        <f t="shared" si="11"/>
        <v>0</v>
      </c>
      <c r="T15" s="167">
        <f t="shared" si="1"/>
        <v>1.022</v>
      </c>
      <c r="U15" s="166">
        <f t="shared" si="2"/>
        <v>1.022</v>
      </c>
      <c r="V15" s="168">
        <v>1</v>
      </c>
      <c r="W15" s="166">
        <f t="shared" si="3"/>
        <v>0</v>
      </c>
      <c r="X15" s="95"/>
      <c r="Y15" s="178">
        <f t="shared" si="12"/>
        <v>3.7735850000000002</v>
      </c>
      <c r="Z15" s="95"/>
      <c r="AA15" s="96">
        <f t="shared" si="13"/>
        <v>1.7431350000000001</v>
      </c>
      <c r="AB15" s="173">
        <f t="shared" si="14"/>
        <v>40213.050000000003</v>
      </c>
      <c r="AC15" s="728"/>
      <c r="AD15" s="172">
        <f>G15/AC13</f>
        <v>0.37594</v>
      </c>
      <c r="AE15" s="95"/>
      <c r="AF15" s="108">
        <v>73</v>
      </c>
      <c r="AG15" s="108">
        <v>73</v>
      </c>
      <c r="AH15" s="108">
        <v>73</v>
      </c>
      <c r="AI15" s="314">
        <f t="shared" si="15"/>
        <v>13499817</v>
      </c>
      <c r="AJ15" s="314">
        <f t="shared" si="16"/>
        <v>13499817</v>
      </c>
      <c r="AK15" s="314">
        <f t="shared" si="17"/>
        <v>13499817</v>
      </c>
    </row>
    <row r="16" spans="1:38" ht="48" x14ac:dyDescent="0.25">
      <c r="A16" s="91" t="s">
        <v>374</v>
      </c>
      <c r="B16" s="74">
        <f t="shared" si="4"/>
        <v>2450315</v>
      </c>
      <c r="C16" s="74">
        <f t="shared" si="5"/>
        <v>1656107</v>
      </c>
      <c r="D16" s="74">
        <f t="shared" si="6"/>
        <v>794208</v>
      </c>
      <c r="E16" s="74">
        <f t="shared" si="7"/>
        <v>0</v>
      </c>
      <c r="F16" s="92">
        <f t="shared" si="8"/>
        <v>40</v>
      </c>
      <c r="G16" s="160">
        <f t="shared" si="9"/>
        <v>200</v>
      </c>
      <c r="H16" s="92">
        <v>36</v>
      </c>
      <c r="I16" s="92">
        <v>12</v>
      </c>
      <c r="J16" s="316">
        <f>'прил № 4 (01.01.24)'!L293</f>
        <v>4</v>
      </c>
      <c r="K16" s="92">
        <v>15112</v>
      </c>
      <c r="L16" s="282">
        <v>1.01</v>
      </c>
      <c r="M16" s="160">
        <f t="shared" si="10"/>
        <v>15263</v>
      </c>
      <c r="N16" s="93">
        <v>1.302</v>
      </c>
      <c r="O16" s="165">
        <f t="shared" si="11"/>
        <v>1.98</v>
      </c>
      <c r="P16" s="165">
        <f t="shared" si="11"/>
        <v>0</v>
      </c>
      <c r="Q16" s="166">
        <f t="shared" si="11"/>
        <v>1.4710000000000001</v>
      </c>
      <c r="R16" s="166">
        <f t="shared" si="11"/>
        <v>1.1850000000000001</v>
      </c>
      <c r="S16" s="165">
        <f t="shared" si="11"/>
        <v>0</v>
      </c>
      <c r="T16" s="167">
        <f t="shared" si="1"/>
        <v>1.022</v>
      </c>
      <c r="U16" s="166">
        <f t="shared" si="2"/>
        <v>1.022</v>
      </c>
      <c r="V16" s="168">
        <v>1</v>
      </c>
      <c r="W16" s="166">
        <f t="shared" si="3"/>
        <v>0</v>
      </c>
      <c r="X16" s="95"/>
      <c r="Y16" s="178">
        <f t="shared" si="12"/>
        <v>50</v>
      </c>
      <c r="Z16" s="95"/>
      <c r="AA16" s="96">
        <f t="shared" si="13"/>
        <v>1.7431350000000001</v>
      </c>
      <c r="AB16" s="173">
        <f t="shared" si="14"/>
        <v>40213.050000000003</v>
      </c>
      <c r="AC16" s="729"/>
      <c r="AD16" s="172">
        <f>G16/AC13</f>
        <v>0.37594</v>
      </c>
      <c r="AE16" s="95"/>
      <c r="AF16" s="108">
        <v>17</v>
      </c>
      <c r="AG16" s="108">
        <v>17</v>
      </c>
      <c r="AH16" s="108">
        <v>17</v>
      </c>
      <c r="AI16" s="314">
        <f t="shared" si="15"/>
        <v>41655355</v>
      </c>
      <c r="AJ16" s="314">
        <f t="shared" si="16"/>
        <v>41655355</v>
      </c>
      <c r="AK16" s="314">
        <f t="shared" si="17"/>
        <v>41655355</v>
      </c>
    </row>
    <row r="17" spans="1:37" ht="36" x14ac:dyDescent="0.25">
      <c r="A17" s="12" t="s">
        <v>356</v>
      </c>
      <c r="B17" s="74">
        <f t="shared" si="4"/>
        <v>153145</v>
      </c>
      <c r="C17" s="74">
        <f t="shared" si="5"/>
        <v>103507</v>
      </c>
      <c r="D17" s="74">
        <f t="shared" si="6"/>
        <v>49638</v>
      </c>
      <c r="E17" s="74">
        <f t="shared" si="7"/>
        <v>0</v>
      </c>
      <c r="F17" s="10">
        <f t="shared" si="8"/>
        <v>40</v>
      </c>
      <c r="G17" s="159">
        <f t="shared" si="9"/>
        <v>200</v>
      </c>
      <c r="H17" s="10">
        <v>36</v>
      </c>
      <c r="I17" s="10">
        <v>12</v>
      </c>
      <c r="J17" s="315">
        <f>'прил № 4 (01.01.24)'!L294</f>
        <v>64</v>
      </c>
      <c r="K17" s="10">
        <v>15112</v>
      </c>
      <c r="L17" s="281">
        <v>1.01</v>
      </c>
      <c r="M17" s="159">
        <f t="shared" si="10"/>
        <v>15263</v>
      </c>
      <c r="N17" s="73">
        <v>1.302</v>
      </c>
      <c r="O17" s="161">
        <f t="shared" si="11"/>
        <v>1.98</v>
      </c>
      <c r="P17" s="161">
        <f t="shared" si="11"/>
        <v>0</v>
      </c>
      <c r="Q17" s="162">
        <f t="shared" si="11"/>
        <v>1.4710000000000001</v>
      </c>
      <c r="R17" s="162">
        <f t="shared" si="11"/>
        <v>1.1850000000000001</v>
      </c>
      <c r="S17" s="161">
        <f t="shared" si="11"/>
        <v>0</v>
      </c>
      <c r="T17" s="163">
        <f t="shared" si="1"/>
        <v>1.022</v>
      </c>
      <c r="U17" s="162">
        <f t="shared" si="2"/>
        <v>1.022</v>
      </c>
      <c r="V17" s="164">
        <v>1</v>
      </c>
      <c r="W17" s="162">
        <f t="shared" si="3"/>
        <v>0</v>
      </c>
      <c r="X17" s="95"/>
      <c r="Y17" s="177">
        <f t="shared" si="12"/>
        <v>3.125</v>
      </c>
      <c r="Z17" s="95"/>
      <c r="AA17" s="96">
        <f t="shared" si="13"/>
        <v>1.7431350000000001</v>
      </c>
      <c r="AB17" s="173">
        <f t="shared" si="14"/>
        <v>40213.050000000003</v>
      </c>
      <c r="AC17" s="724">
        <f>J17+J18+J19+J20</f>
        <v>197</v>
      </c>
      <c r="AD17" s="171">
        <f>G17/AC17</f>
        <v>1.0152300000000001</v>
      </c>
      <c r="AE17" s="95"/>
      <c r="AF17" s="108">
        <v>112</v>
      </c>
      <c r="AG17" s="108">
        <v>112</v>
      </c>
      <c r="AH17" s="108">
        <v>112</v>
      </c>
      <c r="AI17" s="314">
        <f t="shared" si="15"/>
        <v>17152240</v>
      </c>
      <c r="AJ17" s="314">
        <f t="shared" si="16"/>
        <v>17152240</v>
      </c>
      <c r="AK17" s="314">
        <f t="shared" si="17"/>
        <v>17152240</v>
      </c>
    </row>
    <row r="18" spans="1:37" ht="36" x14ac:dyDescent="0.25">
      <c r="A18" s="12" t="s">
        <v>364</v>
      </c>
      <c r="B18" s="74">
        <f t="shared" si="4"/>
        <v>118087</v>
      </c>
      <c r="C18" s="74">
        <f t="shared" si="5"/>
        <v>79812</v>
      </c>
      <c r="D18" s="74">
        <f t="shared" si="6"/>
        <v>38275</v>
      </c>
      <c r="E18" s="74">
        <f t="shared" si="7"/>
        <v>0</v>
      </c>
      <c r="F18" s="10">
        <f t="shared" si="8"/>
        <v>40</v>
      </c>
      <c r="G18" s="159">
        <f t="shared" si="9"/>
        <v>200</v>
      </c>
      <c r="H18" s="10">
        <v>36</v>
      </c>
      <c r="I18" s="10">
        <v>12</v>
      </c>
      <c r="J18" s="315">
        <f>'прил № 4 (01.01.24)'!L295</f>
        <v>83</v>
      </c>
      <c r="K18" s="10">
        <v>15112</v>
      </c>
      <c r="L18" s="281">
        <v>1.01</v>
      </c>
      <c r="M18" s="159">
        <f t="shared" si="10"/>
        <v>15263</v>
      </c>
      <c r="N18" s="73">
        <v>1.302</v>
      </c>
      <c r="O18" s="161">
        <f t="shared" si="11"/>
        <v>1.98</v>
      </c>
      <c r="P18" s="161">
        <f t="shared" si="11"/>
        <v>0</v>
      </c>
      <c r="Q18" s="162">
        <f t="shared" si="11"/>
        <v>1.4710000000000001</v>
      </c>
      <c r="R18" s="162">
        <f t="shared" si="11"/>
        <v>1.1850000000000001</v>
      </c>
      <c r="S18" s="161">
        <f t="shared" si="11"/>
        <v>0</v>
      </c>
      <c r="T18" s="163">
        <f t="shared" si="1"/>
        <v>1.022</v>
      </c>
      <c r="U18" s="162">
        <f t="shared" si="2"/>
        <v>1.022</v>
      </c>
      <c r="V18" s="164">
        <v>1</v>
      </c>
      <c r="W18" s="162">
        <f t="shared" si="3"/>
        <v>0</v>
      </c>
      <c r="X18" s="95"/>
      <c r="Y18" s="177">
        <f t="shared" si="12"/>
        <v>2.4096389999999999</v>
      </c>
      <c r="Z18" s="95"/>
      <c r="AA18" s="96">
        <f t="shared" si="13"/>
        <v>1.7431350000000001</v>
      </c>
      <c r="AB18" s="173">
        <f t="shared" si="14"/>
        <v>40213.050000000003</v>
      </c>
      <c r="AC18" s="725"/>
      <c r="AD18" s="171">
        <f>G18/AC17</f>
        <v>1.0152300000000001</v>
      </c>
      <c r="AE18" s="95"/>
      <c r="AF18" s="108">
        <v>89</v>
      </c>
      <c r="AG18" s="108">
        <v>89</v>
      </c>
      <c r="AH18" s="108">
        <v>89</v>
      </c>
      <c r="AI18" s="314">
        <f t="shared" si="15"/>
        <v>10509743</v>
      </c>
      <c r="AJ18" s="314">
        <f t="shared" si="16"/>
        <v>10509743</v>
      </c>
      <c r="AK18" s="314">
        <f t="shared" si="17"/>
        <v>10509743</v>
      </c>
    </row>
    <row r="19" spans="1:37" ht="36" x14ac:dyDescent="0.25">
      <c r="A19" s="12" t="s">
        <v>370</v>
      </c>
      <c r="B19" s="74">
        <f t="shared" si="4"/>
        <v>217806</v>
      </c>
      <c r="C19" s="74">
        <f t="shared" si="5"/>
        <v>147210</v>
      </c>
      <c r="D19" s="74">
        <f t="shared" si="6"/>
        <v>70596</v>
      </c>
      <c r="E19" s="74">
        <f t="shared" si="7"/>
        <v>0</v>
      </c>
      <c r="F19" s="10">
        <f t="shared" si="8"/>
        <v>40</v>
      </c>
      <c r="G19" s="159">
        <f t="shared" si="9"/>
        <v>200</v>
      </c>
      <c r="H19" s="10">
        <v>36</v>
      </c>
      <c r="I19" s="10">
        <v>12</v>
      </c>
      <c r="J19" s="315">
        <f>'прил № 4 (01.01.24)'!L296</f>
        <v>45</v>
      </c>
      <c r="K19" s="10">
        <v>15112</v>
      </c>
      <c r="L19" s="281">
        <v>1.01</v>
      </c>
      <c r="M19" s="159">
        <f t="shared" si="10"/>
        <v>15263</v>
      </c>
      <c r="N19" s="73">
        <v>1.302</v>
      </c>
      <c r="O19" s="161">
        <f t="shared" si="11"/>
        <v>1.98</v>
      </c>
      <c r="P19" s="161">
        <f t="shared" si="11"/>
        <v>0</v>
      </c>
      <c r="Q19" s="162">
        <f t="shared" si="11"/>
        <v>1.4710000000000001</v>
      </c>
      <c r="R19" s="162">
        <f t="shared" si="11"/>
        <v>1.1850000000000001</v>
      </c>
      <c r="S19" s="161">
        <f t="shared" si="11"/>
        <v>0</v>
      </c>
      <c r="T19" s="163">
        <f t="shared" si="1"/>
        <v>1.022</v>
      </c>
      <c r="U19" s="162">
        <f t="shared" si="2"/>
        <v>1.022</v>
      </c>
      <c r="V19" s="164">
        <v>1</v>
      </c>
      <c r="W19" s="162">
        <f t="shared" si="3"/>
        <v>0</v>
      </c>
      <c r="X19" s="95"/>
      <c r="Y19" s="177">
        <f t="shared" si="12"/>
        <v>4.4444439999999998</v>
      </c>
      <c r="Z19" s="95"/>
      <c r="AA19" s="96">
        <f t="shared" si="13"/>
        <v>1.7431350000000001</v>
      </c>
      <c r="AB19" s="173">
        <f t="shared" si="14"/>
        <v>40213.050000000003</v>
      </c>
      <c r="AC19" s="725"/>
      <c r="AD19" s="171">
        <f>G19/AC17</f>
        <v>1.0152300000000001</v>
      </c>
      <c r="AE19" s="95"/>
      <c r="AF19" s="108">
        <v>53</v>
      </c>
      <c r="AG19" s="108">
        <v>53</v>
      </c>
      <c r="AH19" s="108">
        <v>53</v>
      </c>
      <c r="AI19" s="314">
        <f t="shared" si="15"/>
        <v>11543718</v>
      </c>
      <c r="AJ19" s="314">
        <f t="shared" si="16"/>
        <v>11543718</v>
      </c>
      <c r="AK19" s="314">
        <f t="shared" si="17"/>
        <v>11543718</v>
      </c>
    </row>
    <row r="20" spans="1:37" ht="36" x14ac:dyDescent="0.25">
      <c r="A20" s="12" t="s">
        <v>376</v>
      </c>
      <c r="B20" s="74">
        <f t="shared" si="4"/>
        <v>1960252</v>
      </c>
      <c r="C20" s="74">
        <f t="shared" si="5"/>
        <v>1324886</v>
      </c>
      <c r="D20" s="74">
        <f t="shared" si="6"/>
        <v>635366</v>
      </c>
      <c r="E20" s="74">
        <f t="shared" si="7"/>
        <v>0</v>
      </c>
      <c r="F20" s="10">
        <f t="shared" si="8"/>
        <v>40</v>
      </c>
      <c r="G20" s="159">
        <f t="shared" si="9"/>
        <v>200</v>
      </c>
      <c r="H20" s="10">
        <v>36</v>
      </c>
      <c r="I20" s="10">
        <v>12</v>
      </c>
      <c r="J20" s="315">
        <f>'прил № 4 (01.01.24)'!L297</f>
        <v>5</v>
      </c>
      <c r="K20" s="10">
        <v>15112</v>
      </c>
      <c r="L20" s="281">
        <v>1.01</v>
      </c>
      <c r="M20" s="159">
        <f t="shared" si="10"/>
        <v>15263</v>
      </c>
      <c r="N20" s="73">
        <v>1.302</v>
      </c>
      <c r="O20" s="161">
        <f t="shared" si="11"/>
        <v>1.98</v>
      </c>
      <c r="P20" s="161">
        <f t="shared" si="11"/>
        <v>0</v>
      </c>
      <c r="Q20" s="162">
        <f t="shared" si="11"/>
        <v>1.4710000000000001</v>
      </c>
      <c r="R20" s="162">
        <f t="shared" si="11"/>
        <v>1.1850000000000001</v>
      </c>
      <c r="S20" s="161">
        <f t="shared" si="11"/>
        <v>0</v>
      </c>
      <c r="T20" s="163">
        <f t="shared" si="1"/>
        <v>1.022</v>
      </c>
      <c r="U20" s="162">
        <f t="shared" si="2"/>
        <v>1.022</v>
      </c>
      <c r="V20" s="164">
        <v>1</v>
      </c>
      <c r="W20" s="162">
        <f t="shared" si="3"/>
        <v>0</v>
      </c>
      <c r="X20" s="95"/>
      <c r="Y20" s="177">
        <f t="shared" si="12"/>
        <v>40</v>
      </c>
      <c r="Z20" s="95"/>
      <c r="AA20" s="96">
        <f t="shared" si="13"/>
        <v>1.7431350000000001</v>
      </c>
      <c r="AB20" s="173">
        <f t="shared" si="14"/>
        <v>40213.050000000003</v>
      </c>
      <c r="AC20" s="726"/>
      <c r="AD20" s="171">
        <f>G20/AC17</f>
        <v>1.0152300000000001</v>
      </c>
      <c r="AE20" s="95"/>
      <c r="AF20" s="108">
        <v>10</v>
      </c>
      <c r="AG20" s="108">
        <v>10</v>
      </c>
      <c r="AH20" s="108">
        <v>10</v>
      </c>
      <c r="AI20" s="314">
        <f t="shared" si="15"/>
        <v>19602520</v>
      </c>
      <c r="AJ20" s="314">
        <f t="shared" si="16"/>
        <v>19602520</v>
      </c>
      <c r="AK20" s="314">
        <f t="shared" si="17"/>
        <v>19602520</v>
      </c>
    </row>
    <row r="21" spans="1:37" x14ac:dyDescent="0.25">
      <c r="J21" s="292">
        <f>SUM(J9:J20)</f>
        <v>1553</v>
      </c>
      <c r="AC21" s="292">
        <f>SUM(AC9:AC20)</f>
        <v>1553</v>
      </c>
      <c r="AF21" s="292">
        <f t="shared" ref="AF21:AH21" si="18">SUM(AF9:AF20)</f>
        <v>1712</v>
      </c>
      <c r="AG21" s="292">
        <f t="shared" si="18"/>
        <v>1712</v>
      </c>
      <c r="AH21" s="292">
        <f t="shared" si="18"/>
        <v>1712</v>
      </c>
    </row>
    <row r="23" spans="1:37" x14ac:dyDescent="0.25">
      <c r="A23" s="70" t="s">
        <v>460</v>
      </c>
      <c r="R23" s="70" t="s">
        <v>245</v>
      </c>
    </row>
  </sheetData>
  <mergeCells count="29">
    <mergeCell ref="AC4:AD4"/>
    <mergeCell ref="AF4:AK4"/>
    <mergeCell ref="AC9:AC12"/>
    <mergeCell ref="AC13:AC16"/>
    <mergeCell ref="AC17:AC20"/>
    <mergeCell ref="AB4:AB5"/>
    <mergeCell ref="N4:N5"/>
    <mergeCell ref="O4:O5"/>
    <mergeCell ref="P4:P5"/>
    <mergeCell ref="Q4:Q5"/>
    <mergeCell ref="R4:R5"/>
    <mergeCell ref="S4:S5"/>
    <mergeCell ref="T4:T5"/>
    <mergeCell ref="U4:V4"/>
    <mergeCell ref="W4:W5"/>
    <mergeCell ref="Y4:Y5"/>
    <mergeCell ref="AA4:AA5"/>
    <mergeCell ref="M4:M5"/>
    <mergeCell ref="A4:A5"/>
    <mergeCell ref="B4:B5"/>
    <mergeCell ref="C4:D4"/>
    <mergeCell ref="E4:E5"/>
    <mergeCell ref="F4:F5"/>
    <mergeCell ref="G4:G5"/>
    <mergeCell ref="H4:H5"/>
    <mergeCell ref="I4:I5"/>
    <mergeCell ref="J4:J5"/>
    <mergeCell ref="K4:K5"/>
    <mergeCell ref="L4:L5"/>
  </mergeCells>
  <pageMargins left="0" right="0" top="0" bottom="0" header="0.31496062992125984" footer="0.31496062992125984"/>
  <pageSetup paperSize="9" scale="3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  <pageSetUpPr fitToPage="1"/>
  </sheetPr>
  <dimension ref="A1:AL23"/>
  <sheetViews>
    <sheetView view="pageBreakPreview" zoomScale="75" zoomScaleNormal="80" zoomScaleSheetLayoutView="75" workbookViewId="0">
      <pane xSplit="1" ySplit="5" topLeftCell="B9" activePane="bottomRight" state="frozen"/>
      <selection pane="topRight" activeCell="C1" sqref="C1"/>
      <selection pane="bottomLeft" activeCell="A6" sqref="A6"/>
      <selection pane="bottomRight" activeCell="A3" sqref="A3"/>
    </sheetView>
  </sheetViews>
  <sheetFormatPr defaultRowHeight="15.75" x14ac:dyDescent="0.25"/>
  <cols>
    <col min="1" max="1" width="40.28515625" style="70" customWidth="1"/>
    <col min="2" max="2" width="17.28515625" style="70" customWidth="1"/>
    <col min="3" max="3" width="14.7109375" style="70" customWidth="1"/>
    <col min="4" max="4" width="12.5703125" style="70" customWidth="1"/>
    <col min="5" max="5" width="14" style="70" customWidth="1"/>
    <col min="6" max="6" width="12.42578125" style="70" customWidth="1"/>
    <col min="7" max="7" width="11.42578125" style="70" customWidth="1"/>
    <col min="8" max="10" width="12.42578125" style="70" customWidth="1"/>
    <col min="11" max="11" width="12.140625" style="70" customWidth="1"/>
    <col min="12" max="12" width="16" style="70" customWidth="1"/>
    <col min="13" max="13" width="15.7109375" style="70" customWidth="1"/>
    <col min="14" max="14" width="12.140625" style="70" customWidth="1"/>
    <col min="15" max="15" width="13.5703125" style="70" customWidth="1"/>
    <col min="16" max="16" width="15.28515625" style="70" customWidth="1"/>
    <col min="17" max="18" width="14" style="70" customWidth="1"/>
    <col min="19" max="19" width="17.7109375" style="70" customWidth="1"/>
    <col min="20" max="20" width="13.42578125" style="70" customWidth="1"/>
    <col min="21" max="21" width="15.5703125" style="70" customWidth="1"/>
    <col min="22" max="22" width="13.28515625" style="70" customWidth="1"/>
    <col min="23" max="23" width="15" style="70" customWidth="1"/>
    <col min="24" max="24" width="5.7109375" style="70" customWidth="1"/>
    <col min="25" max="25" width="11.140625" style="70" bestFit="1" customWidth="1"/>
    <col min="26" max="26" width="5.7109375" style="70" customWidth="1"/>
    <col min="27" max="27" width="11" style="70" customWidth="1"/>
    <col min="28" max="28" width="10.7109375" style="70" customWidth="1"/>
    <col min="29" max="29" width="9.140625" style="70" customWidth="1"/>
    <col min="30" max="30" width="11.140625" style="70" customWidth="1"/>
    <col min="31" max="31" width="5.7109375" style="70" customWidth="1"/>
    <col min="32" max="34" width="9.140625" style="70"/>
    <col min="35" max="37" width="12.85546875" style="70" bestFit="1" customWidth="1"/>
    <col min="38" max="38" width="21.28515625" style="70" customWidth="1"/>
    <col min="39" max="16384" width="9.140625" style="70"/>
  </cols>
  <sheetData>
    <row r="1" spans="1:38" x14ac:dyDescent="0.25">
      <c r="M1" s="1" t="s">
        <v>463</v>
      </c>
    </row>
    <row r="2" spans="1:38" x14ac:dyDescent="0.25">
      <c r="A2" s="70" t="s">
        <v>1119</v>
      </c>
    </row>
    <row r="4" spans="1:38" ht="15.75" customHeight="1" x14ac:dyDescent="0.25">
      <c r="A4" s="714" t="s">
        <v>265</v>
      </c>
      <c r="B4" s="715" t="s">
        <v>548</v>
      </c>
      <c r="C4" s="716" t="s">
        <v>32</v>
      </c>
      <c r="D4" s="716"/>
      <c r="E4" s="715" t="s">
        <v>549</v>
      </c>
      <c r="F4" s="714" t="s">
        <v>458</v>
      </c>
      <c r="G4" s="714" t="s">
        <v>276</v>
      </c>
      <c r="H4" s="714" t="s">
        <v>377</v>
      </c>
      <c r="I4" s="717" t="s">
        <v>269</v>
      </c>
      <c r="J4" s="713" t="s">
        <v>278</v>
      </c>
      <c r="K4" s="713" t="s">
        <v>1116</v>
      </c>
      <c r="L4" s="713" t="s">
        <v>1118</v>
      </c>
      <c r="M4" s="713" t="s">
        <v>593</v>
      </c>
      <c r="N4" s="714" t="s">
        <v>266</v>
      </c>
      <c r="O4" s="714" t="s">
        <v>267</v>
      </c>
      <c r="P4" s="723" t="s">
        <v>268</v>
      </c>
      <c r="Q4" s="721" t="s">
        <v>459</v>
      </c>
      <c r="R4" s="723" t="s">
        <v>270</v>
      </c>
      <c r="S4" s="723" t="s">
        <v>271</v>
      </c>
      <c r="T4" s="714" t="s">
        <v>272</v>
      </c>
      <c r="U4" s="730" t="s">
        <v>32</v>
      </c>
      <c r="V4" s="730"/>
      <c r="W4" s="714" t="s">
        <v>455</v>
      </c>
      <c r="Y4" s="733" t="s">
        <v>550</v>
      </c>
      <c r="AA4" s="732" t="s">
        <v>31</v>
      </c>
      <c r="AB4" s="732" t="s">
        <v>38</v>
      </c>
      <c r="AC4" s="731" t="s">
        <v>461</v>
      </c>
      <c r="AD4" s="731"/>
      <c r="AF4" s="718" t="s">
        <v>601</v>
      </c>
      <c r="AG4" s="719"/>
      <c r="AH4" s="719"/>
      <c r="AI4" s="719"/>
      <c r="AJ4" s="719"/>
      <c r="AK4" s="720"/>
    </row>
    <row r="5" spans="1:38" ht="169.5" customHeight="1" x14ac:dyDescent="0.25">
      <c r="A5" s="714"/>
      <c r="B5" s="715"/>
      <c r="C5" s="323" t="s">
        <v>273</v>
      </c>
      <c r="D5" s="323" t="s">
        <v>274</v>
      </c>
      <c r="E5" s="715"/>
      <c r="F5" s="714"/>
      <c r="G5" s="714"/>
      <c r="H5" s="714"/>
      <c r="I5" s="717"/>
      <c r="J5" s="713"/>
      <c r="K5" s="713"/>
      <c r="L5" s="713"/>
      <c r="M5" s="713"/>
      <c r="N5" s="714"/>
      <c r="O5" s="714"/>
      <c r="P5" s="723"/>
      <c r="Q5" s="722"/>
      <c r="R5" s="723"/>
      <c r="S5" s="723"/>
      <c r="T5" s="714"/>
      <c r="U5" s="329" t="s">
        <v>649</v>
      </c>
      <c r="V5" s="322" t="s">
        <v>434</v>
      </c>
      <c r="W5" s="714"/>
      <c r="Y5" s="733"/>
      <c r="AA5" s="732"/>
      <c r="AB5" s="732"/>
      <c r="AC5" s="170" t="s">
        <v>378</v>
      </c>
      <c r="AD5" s="170" t="s">
        <v>279</v>
      </c>
      <c r="AF5" s="312" t="s">
        <v>602</v>
      </c>
      <c r="AG5" s="312" t="s">
        <v>603</v>
      </c>
      <c r="AH5" s="312" t="s">
        <v>604</v>
      </c>
      <c r="AI5" s="312" t="s">
        <v>605</v>
      </c>
      <c r="AJ5" s="312" t="s">
        <v>606</v>
      </c>
      <c r="AK5" s="312" t="s">
        <v>607</v>
      </c>
    </row>
    <row r="6" spans="1:38" s="175" customFormat="1" ht="54" customHeight="1" x14ac:dyDescent="0.25">
      <c r="A6" s="174">
        <v>1</v>
      </c>
      <c r="B6" s="174" t="s">
        <v>613</v>
      </c>
      <c r="C6" s="174" t="s">
        <v>614</v>
      </c>
      <c r="D6" s="174" t="s">
        <v>612</v>
      </c>
      <c r="E6" s="174" t="s">
        <v>615</v>
      </c>
      <c r="F6" s="174">
        <v>6</v>
      </c>
      <c r="G6" s="174" t="s">
        <v>608</v>
      </c>
      <c r="H6" s="174">
        <v>8</v>
      </c>
      <c r="I6" s="174">
        <v>9</v>
      </c>
      <c r="J6" s="174">
        <v>10</v>
      </c>
      <c r="K6" s="174">
        <v>11</v>
      </c>
      <c r="L6" s="174">
        <v>12</v>
      </c>
      <c r="M6" s="174" t="s">
        <v>609</v>
      </c>
      <c r="N6" s="174">
        <v>14</v>
      </c>
      <c r="O6" s="174">
        <v>15</v>
      </c>
      <c r="P6" s="174">
        <v>16</v>
      </c>
      <c r="Q6" s="174">
        <v>17</v>
      </c>
      <c r="R6" s="174">
        <v>18</v>
      </c>
      <c r="S6" s="174">
        <v>19</v>
      </c>
      <c r="T6" s="174" t="s">
        <v>610</v>
      </c>
      <c r="U6" s="174">
        <v>21</v>
      </c>
      <c r="V6" s="174">
        <v>22</v>
      </c>
      <c r="W6" s="174">
        <v>23</v>
      </c>
      <c r="Y6" s="174" t="s">
        <v>611</v>
      </c>
      <c r="AA6" s="174"/>
      <c r="AB6" s="174"/>
      <c r="AC6" s="174"/>
      <c r="AD6" s="174"/>
    </row>
    <row r="7" spans="1:38" x14ac:dyDescent="0.25">
      <c r="A7" s="71" t="s">
        <v>275</v>
      </c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Y7" s="169"/>
      <c r="AA7" s="169"/>
      <c r="AB7" s="169"/>
      <c r="AC7" s="169"/>
      <c r="AD7" s="169"/>
    </row>
    <row r="8" spans="1:38" s="290" customFormat="1" ht="18.75" customHeight="1" x14ac:dyDescent="0.25">
      <c r="A8" s="283" t="s">
        <v>433</v>
      </c>
      <c r="B8" s="284"/>
      <c r="C8" s="284"/>
      <c r="D8" s="284"/>
      <c r="E8" s="284"/>
      <c r="F8" s="285"/>
      <c r="G8" s="285"/>
      <c r="H8" s="285"/>
      <c r="I8" s="285"/>
      <c r="J8" s="285"/>
      <c r="K8" s="285"/>
      <c r="L8" s="285"/>
      <c r="M8" s="285"/>
      <c r="N8" s="286"/>
      <c r="O8" s="324">
        <f>'1.1.1 расчет фот с ОВЗ 2024'!$BG$31</f>
        <v>1.98</v>
      </c>
      <c r="P8" s="287">
        <v>0</v>
      </c>
      <c r="Q8" s="325">
        <f>'1.1.1 расчет фот с ОВЗ 2024'!$BH$32</f>
        <v>1.4710000000000001</v>
      </c>
      <c r="R8" s="326">
        <f>'1.1.1 расчет фот с ОВЗ 2024'!$BH$33</f>
        <v>1.1850000000000001</v>
      </c>
      <c r="S8" s="287">
        <v>0</v>
      </c>
      <c r="T8" s="288"/>
      <c r="U8" s="327">
        <f>'1.1.1 расчет фот с ОВЗ 2024'!$BI$30</f>
        <v>1.022</v>
      </c>
      <c r="V8" s="289">
        <v>1</v>
      </c>
      <c r="W8" s="328">
        <f>'1.1.1 расчет фот с ОВЗ 2024'!$BH$34</f>
        <v>0</v>
      </c>
      <c r="Y8" s="291"/>
      <c r="AA8" s="291"/>
      <c r="AB8" s="291"/>
      <c r="AC8" s="291"/>
      <c r="AD8" s="291"/>
      <c r="AF8" s="313">
        <f t="shared" ref="AF8:AK8" si="0">SUM(AF9:AF20)</f>
        <v>1712</v>
      </c>
      <c r="AG8" s="313">
        <f t="shared" si="0"/>
        <v>1712</v>
      </c>
      <c r="AH8" s="313">
        <f t="shared" si="0"/>
        <v>1712</v>
      </c>
      <c r="AI8" s="313">
        <f t="shared" si="0"/>
        <v>170526020</v>
      </c>
      <c r="AJ8" s="313">
        <f t="shared" si="0"/>
        <v>170526020</v>
      </c>
      <c r="AK8" s="313">
        <f t="shared" si="0"/>
        <v>170526020</v>
      </c>
      <c r="AL8" s="290">
        <f>AI8/5</f>
        <v>34105204</v>
      </c>
    </row>
    <row r="9" spans="1:38" ht="24" x14ac:dyDescent="0.25">
      <c r="A9" s="12" t="s">
        <v>357</v>
      </c>
      <c r="B9" s="74">
        <f>ROUND(G9/H9*I9/J9*M9*N9*O9*(1+P9+Q9+R9+S9)*T9,0)</f>
        <v>23542</v>
      </c>
      <c r="C9" s="74">
        <f>ROUND(G9/H9*I9/J9*M9*N9*O9*(1+P9+Q9+S9)*T9,0)</f>
        <v>15911</v>
      </c>
      <c r="D9" s="74">
        <f>B9-C9</f>
        <v>7631</v>
      </c>
      <c r="E9" s="74">
        <f>ROUND(G9/H9*I9/J9*M9*N9*O9*(1+P9)*T9*W8,0)</f>
        <v>0</v>
      </c>
      <c r="F9" s="10">
        <f>8*5</f>
        <v>40</v>
      </c>
      <c r="G9" s="159">
        <f>F9*5</f>
        <v>200</v>
      </c>
      <c r="H9" s="10">
        <v>36</v>
      </c>
      <c r="I9" s="10">
        <v>12</v>
      </c>
      <c r="J9" s="315">
        <f>'прил № 4 (01.01.24)'!L286</f>
        <v>433</v>
      </c>
      <c r="K9" s="10">
        <v>15717</v>
      </c>
      <c r="L9" s="281">
        <v>1.01</v>
      </c>
      <c r="M9" s="159">
        <f>K9*L9</f>
        <v>15874</v>
      </c>
      <c r="N9" s="73">
        <v>1.302</v>
      </c>
      <c r="O9" s="161">
        <f>O$8</f>
        <v>1.98</v>
      </c>
      <c r="P9" s="161">
        <f>P$8</f>
        <v>0</v>
      </c>
      <c r="Q9" s="162">
        <f>Q$8</f>
        <v>1.4710000000000001</v>
      </c>
      <c r="R9" s="162">
        <f>R$8</f>
        <v>1.1850000000000001</v>
      </c>
      <c r="S9" s="161">
        <f>S$8</f>
        <v>0</v>
      </c>
      <c r="T9" s="163">
        <f t="shared" ref="T9:T20" si="1">(U9*V9)</f>
        <v>1.022</v>
      </c>
      <c r="U9" s="162">
        <f t="shared" ref="U9:U20" si="2">U$8</f>
        <v>1.022</v>
      </c>
      <c r="V9" s="164">
        <v>1</v>
      </c>
      <c r="W9" s="162">
        <f t="shared" ref="W9:W20" si="3">W$8</f>
        <v>0</v>
      </c>
      <c r="X9" s="95"/>
      <c r="Y9" s="177">
        <f>G9/J9</f>
        <v>0.46189400000000003</v>
      </c>
      <c r="Z9" s="95"/>
      <c r="AA9" s="96">
        <f>Q9*R9</f>
        <v>1.7431350000000001</v>
      </c>
      <c r="AB9" s="173">
        <f>M9*N9*O9*(1+P9+S9)*T9</f>
        <v>41822.83</v>
      </c>
      <c r="AC9" s="724">
        <f>J9+J10+J11+J12</f>
        <v>824</v>
      </c>
      <c r="AD9" s="171">
        <f>G9/AC9</f>
        <v>0.24271999999999999</v>
      </c>
      <c r="AE9" s="95"/>
      <c r="AF9" s="108">
        <v>501</v>
      </c>
      <c r="AG9" s="108">
        <v>501</v>
      </c>
      <c r="AH9" s="108">
        <v>501</v>
      </c>
      <c r="AI9" s="314">
        <f>B9*AF9</f>
        <v>11794542</v>
      </c>
      <c r="AJ9" s="314">
        <f>AG9*B9</f>
        <v>11794542</v>
      </c>
      <c r="AK9" s="314">
        <f>B9*AH9</f>
        <v>11794542</v>
      </c>
    </row>
    <row r="10" spans="1:38" ht="24" customHeight="1" x14ac:dyDescent="0.25">
      <c r="A10" s="12" t="s">
        <v>360</v>
      </c>
      <c r="B10" s="74">
        <f t="shared" ref="B10:B20" si="4">ROUND(G10/H10*I10/J10*M10*N10*O10*(1+P10+Q10+R10+S10)*T10,0)</f>
        <v>61607</v>
      </c>
      <c r="C10" s="74">
        <f t="shared" ref="C10:C20" si="5">ROUND(G10/H10*I10/J10*M10*N10*O10*(1+P10+Q10+S10)*T10,0)</f>
        <v>41639</v>
      </c>
      <c r="D10" s="74">
        <f t="shared" ref="D10:D20" si="6">B10-C10</f>
        <v>19968</v>
      </c>
      <c r="E10" s="74">
        <f t="shared" ref="E10:E20" si="7">ROUND(G10/H10*I10/J10*M10*N10*O10*(1+P10)*T10*W9,0)</f>
        <v>0</v>
      </c>
      <c r="F10" s="10">
        <f t="shared" ref="F10:F20" si="8">8*5</f>
        <v>40</v>
      </c>
      <c r="G10" s="159">
        <f t="shared" ref="G10:G20" si="9">F10*5</f>
        <v>200</v>
      </c>
      <c r="H10" s="10">
        <v>36</v>
      </c>
      <c r="I10" s="10">
        <v>12</v>
      </c>
      <c r="J10" s="315">
        <f>'прил № 4 (01.01.24)'!L287</f>
        <v>160</v>
      </c>
      <c r="K10" s="10">
        <v>15198</v>
      </c>
      <c r="L10" s="281">
        <v>1.01</v>
      </c>
      <c r="M10" s="159">
        <f t="shared" ref="M10:M20" si="10">K10*L10</f>
        <v>15350</v>
      </c>
      <c r="N10" s="73">
        <v>1.302</v>
      </c>
      <c r="O10" s="161">
        <f t="shared" ref="O10:S20" si="11">O$8</f>
        <v>1.98</v>
      </c>
      <c r="P10" s="161">
        <f t="shared" si="11"/>
        <v>0</v>
      </c>
      <c r="Q10" s="162">
        <f t="shared" si="11"/>
        <v>1.4710000000000001</v>
      </c>
      <c r="R10" s="162">
        <f t="shared" si="11"/>
        <v>1.1850000000000001</v>
      </c>
      <c r="S10" s="161">
        <f t="shared" si="11"/>
        <v>0</v>
      </c>
      <c r="T10" s="163">
        <f t="shared" si="1"/>
        <v>1.022</v>
      </c>
      <c r="U10" s="162">
        <f t="shared" si="2"/>
        <v>1.022</v>
      </c>
      <c r="V10" s="164">
        <v>1</v>
      </c>
      <c r="W10" s="162">
        <f t="shared" si="3"/>
        <v>0</v>
      </c>
      <c r="X10" s="95"/>
      <c r="Y10" s="177">
        <f t="shared" ref="Y10:Y20" si="12">G10/J10</f>
        <v>1.25</v>
      </c>
      <c r="Z10" s="95"/>
      <c r="AA10" s="96">
        <f t="shared" ref="AA10:AA20" si="13">Q10*R10</f>
        <v>1.7431350000000001</v>
      </c>
      <c r="AB10" s="173">
        <f t="shared" ref="AB10:AB20" si="14">M10*N10*O10*(1+P10+S10)*T10</f>
        <v>40442.26</v>
      </c>
      <c r="AC10" s="725"/>
      <c r="AD10" s="171">
        <f>G10/AC9</f>
        <v>0.24271999999999999</v>
      </c>
      <c r="AE10" s="95"/>
      <c r="AF10" s="108">
        <v>153</v>
      </c>
      <c r="AG10" s="108">
        <v>153</v>
      </c>
      <c r="AH10" s="108">
        <v>153</v>
      </c>
      <c r="AI10" s="314">
        <f t="shared" ref="AI10:AI20" si="15">B10*AF10</f>
        <v>9425871</v>
      </c>
      <c r="AJ10" s="314">
        <f t="shared" ref="AJ10:AJ20" si="16">AG10*B10</f>
        <v>9425871</v>
      </c>
      <c r="AK10" s="314">
        <f t="shared" ref="AK10:AK20" si="17">B10*AH10</f>
        <v>9425871</v>
      </c>
    </row>
    <row r="11" spans="1:38" ht="24" customHeight="1" x14ac:dyDescent="0.25">
      <c r="A11" s="12" t="s">
        <v>366</v>
      </c>
      <c r="B11" s="74">
        <f t="shared" si="4"/>
        <v>53571</v>
      </c>
      <c r="C11" s="74">
        <f t="shared" si="5"/>
        <v>36208</v>
      </c>
      <c r="D11" s="74">
        <f t="shared" si="6"/>
        <v>17363</v>
      </c>
      <c r="E11" s="74">
        <f t="shared" si="7"/>
        <v>0</v>
      </c>
      <c r="F11" s="10">
        <f t="shared" si="8"/>
        <v>40</v>
      </c>
      <c r="G11" s="159">
        <f t="shared" si="9"/>
        <v>200</v>
      </c>
      <c r="H11" s="10">
        <v>36</v>
      </c>
      <c r="I11" s="10">
        <v>12</v>
      </c>
      <c r="J11" s="315">
        <f>'прил № 4 (01.01.24)'!L288</f>
        <v>184</v>
      </c>
      <c r="K11" s="10">
        <v>15198</v>
      </c>
      <c r="L11" s="281">
        <v>1.01</v>
      </c>
      <c r="M11" s="159">
        <f t="shared" si="10"/>
        <v>15350</v>
      </c>
      <c r="N11" s="73">
        <v>1.302</v>
      </c>
      <c r="O11" s="161">
        <f t="shared" si="11"/>
        <v>1.98</v>
      </c>
      <c r="P11" s="161">
        <f t="shared" si="11"/>
        <v>0</v>
      </c>
      <c r="Q11" s="162">
        <f t="shared" si="11"/>
        <v>1.4710000000000001</v>
      </c>
      <c r="R11" s="162">
        <f t="shared" si="11"/>
        <v>1.1850000000000001</v>
      </c>
      <c r="S11" s="161">
        <f t="shared" si="11"/>
        <v>0</v>
      </c>
      <c r="T11" s="163">
        <f t="shared" si="1"/>
        <v>1.022</v>
      </c>
      <c r="U11" s="162">
        <f t="shared" si="2"/>
        <v>1.022</v>
      </c>
      <c r="V11" s="164">
        <v>1</v>
      </c>
      <c r="W11" s="162">
        <f t="shared" si="3"/>
        <v>0</v>
      </c>
      <c r="X11" s="95"/>
      <c r="Y11" s="177">
        <f t="shared" si="12"/>
        <v>1.086957</v>
      </c>
      <c r="Z11" s="95"/>
      <c r="AA11" s="96">
        <f t="shared" si="13"/>
        <v>1.7431350000000001</v>
      </c>
      <c r="AB11" s="173">
        <f t="shared" si="14"/>
        <v>40442.26</v>
      </c>
      <c r="AC11" s="725"/>
      <c r="AD11" s="171">
        <f>G11/AC9</f>
        <v>0.24271999999999999</v>
      </c>
      <c r="AE11" s="95"/>
      <c r="AF11" s="108">
        <v>139</v>
      </c>
      <c r="AG11" s="108">
        <v>139</v>
      </c>
      <c r="AH11" s="108">
        <v>139</v>
      </c>
      <c r="AI11" s="314">
        <f t="shared" si="15"/>
        <v>7446369</v>
      </c>
      <c r="AJ11" s="314">
        <f t="shared" si="16"/>
        <v>7446369</v>
      </c>
      <c r="AK11" s="314">
        <f t="shared" si="17"/>
        <v>7446369</v>
      </c>
    </row>
    <row r="12" spans="1:38" ht="24" customHeight="1" x14ac:dyDescent="0.25">
      <c r="A12" s="12" t="s">
        <v>372</v>
      </c>
      <c r="B12" s="74">
        <f t="shared" si="4"/>
        <v>209726</v>
      </c>
      <c r="C12" s="74">
        <f t="shared" si="5"/>
        <v>141749</v>
      </c>
      <c r="D12" s="74">
        <f t="shared" si="6"/>
        <v>67977</v>
      </c>
      <c r="E12" s="74">
        <f t="shared" si="7"/>
        <v>0</v>
      </c>
      <c r="F12" s="10">
        <f t="shared" si="8"/>
        <v>40</v>
      </c>
      <c r="G12" s="159">
        <f t="shared" si="9"/>
        <v>200</v>
      </c>
      <c r="H12" s="10">
        <v>36</v>
      </c>
      <c r="I12" s="10">
        <v>12</v>
      </c>
      <c r="J12" s="315">
        <f>'прил № 4 (01.01.24)'!L289</f>
        <v>47</v>
      </c>
      <c r="K12" s="10">
        <v>15198</v>
      </c>
      <c r="L12" s="281">
        <v>1.01</v>
      </c>
      <c r="M12" s="159">
        <f t="shared" si="10"/>
        <v>15350</v>
      </c>
      <c r="N12" s="73">
        <v>1.302</v>
      </c>
      <c r="O12" s="161">
        <f t="shared" si="11"/>
        <v>1.98</v>
      </c>
      <c r="P12" s="161">
        <f t="shared" si="11"/>
        <v>0</v>
      </c>
      <c r="Q12" s="162">
        <f t="shared" si="11"/>
        <v>1.4710000000000001</v>
      </c>
      <c r="R12" s="162">
        <f t="shared" si="11"/>
        <v>1.1850000000000001</v>
      </c>
      <c r="S12" s="161">
        <f t="shared" si="11"/>
        <v>0</v>
      </c>
      <c r="T12" s="163">
        <f t="shared" si="1"/>
        <v>1.022</v>
      </c>
      <c r="U12" s="162">
        <f t="shared" si="2"/>
        <v>1.022</v>
      </c>
      <c r="V12" s="164">
        <v>1</v>
      </c>
      <c r="W12" s="162">
        <f t="shared" si="3"/>
        <v>0</v>
      </c>
      <c r="X12" s="95"/>
      <c r="Y12" s="177">
        <f t="shared" si="12"/>
        <v>4.2553190000000001</v>
      </c>
      <c r="Z12" s="95"/>
      <c r="AA12" s="96">
        <f t="shared" si="13"/>
        <v>1.7431350000000001</v>
      </c>
      <c r="AB12" s="173">
        <f t="shared" si="14"/>
        <v>40442.26</v>
      </c>
      <c r="AC12" s="726"/>
      <c r="AD12" s="171">
        <f>G12/AC9</f>
        <v>0.24271999999999999</v>
      </c>
      <c r="AE12" s="95"/>
      <c r="AF12" s="108">
        <v>31</v>
      </c>
      <c r="AG12" s="108">
        <v>31</v>
      </c>
      <c r="AH12" s="108">
        <v>31</v>
      </c>
      <c r="AI12" s="314">
        <f t="shared" si="15"/>
        <v>6501506</v>
      </c>
      <c r="AJ12" s="314">
        <f t="shared" si="16"/>
        <v>6501506</v>
      </c>
      <c r="AK12" s="314">
        <f t="shared" si="17"/>
        <v>6501506</v>
      </c>
    </row>
    <row r="13" spans="1:38" ht="48" x14ac:dyDescent="0.25">
      <c r="A13" s="91" t="s">
        <v>358</v>
      </c>
      <c r="B13" s="74">
        <f t="shared" si="4"/>
        <v>28325</v>
      </c>
      <c r="C13" s="74">
        <f t="shared" si="5"/>
        <v>19144</v>
      </c>
      <c r="D13" s="74">
        <f t="shared" si="6"/>
        <v>9181</v>
      </c>
      <c r="E13" s="74">
        <f t="shared" si="7"/>
        <v>0</v>
      </c>
      <c r="F13" s="92">
        <f t="shared" si="8"/>
        <v>40</v>
      </c>
      <c r="G13" s="160">
        <f t="shared" si="9"/>
        <v>200</v>
      </c>
      <c r="H13" s="92">
        <v>36</v>
      </c>
      <c r="I13" s="92">
        <v>12</v>
      </c>
      <c r="J13" s="316">
        <f>'прил № 4 (01.01.24)'!L290</f>
        <v>348</v>
      </c>
      <c r="K13" s="92">
        <v>15198</v>
      </c>
      <c r="L13" s="282">
        <v>1.01</v>
      </c>
      <c r="M13" s="160">
        <f t="shared" si="10"/>
        <v>15350</v>
      </c>
      <c r="N13" s="93">
        <v>1.302</v>
      </c>
      <c r="O13" s="165">
        <f t="shared" si="11"/>
        <v>1.98</v>
      </c>
      <c r="P13" s="165">
        <f t="shared" si="11"/>
        <v>0</v>
      </c>
      <c r="Q13" s="166">
        <f t="shared" si="11"/>
        <v>1.4710000000000001</v>
      </c>
      <c r="R13" s="166">
        <f t="shared" si="11"/>
        <v>1.1850000000000001</v>
      </c>
      <c r="S13" s="165">
        <f t="shared" si="11"/>
        <v>0</v>
      </c>
      <c r="T13" s="167">
        <f t="shared" si="1"/>
        <v>1.022</v>
      </c>
      <c r="U13" s="166">
        <f t="shared" si="2"/>
        <v>1.022</v>
      </c>
      <c r="V13" s="168">
        <v>1</v>
      </c>
      <c r="W13" s="166">
        <f t="shared" si="3"/>
        <v>0</v>
      </c>
      <c r="X13" s="95"/>
      <c r="Y13" s="178">
        <f t="shared" si="12"/>
        <v>0.57471300000000003</v>
      </c>
      <c r="Z13" s="95"/>
      <c r="AA13" s="96">
        <f t="shared" si="13"/>
        <v>1.7431350000000001</v>
      </c>
      <c r="AB13" s="173">
        <f t="shared" si="14"/>
        <v>40442.26</v>
      </c>
      <c r="AC13" s="727">
        <f>J13+J14+J15+J16</f>
        <v>532</v>
      </c>
      <c r="AD13" s="172">
        <f>G13/AC13</f>
        <v>0.37594</v>
      </c>
      <c r="AE13" s="95"/>
      <c r="AF13" s="108">
        <v>420</v>
      </c>
      <c r="AG13" s="108">
        <v>420</v>
      </c>
      <c r="AH13" s="108">
        <v>420</v>
      </c>
      <c r="AI13" s="314">
        <f t="shared" si="15"/>
        <v>11896500</v>
      </c>
      <c r="AJ13" s="314">
        <f t="shared" si="16"/>
        <v>11896500</v>
      </c>
      <c r="AK13" s="314">
        <f t="shared" si="17"/>
        <v>11896500</v>
      </c>
    </row>
    <row r="14" spans="1:38" ht="48" x14ac:dyDescent="0.25">
      <c r="A14" s="91" t="s">
        <v>362</v>
      </c>
      <c r="B14" s="74">
        <f t="shared" si="4"/>
        <v>77615</v>
      </c>
      <c r="C14" s="74">
        <f t="shared" si="5"/>
        <v>52458</v>
      </c>
      <c r="D14" s="74">
        <f t="shared" si="6"/>
        <v>25157</v>
      </c>
      <c r="E14" s="74">
        <f t="shared" si="7"/>
        <v>0</v>
      </c>
      <c r="F14" s="92">
        <f t="shared" si="8"/>
        <v>40</v>
      </c>
      <c r="G14" s="160">
        <f t="shared" si="9"/>
        <v>200</v>
      </c>
      <c r="H14" s="92">
        <v>36</v>
      </c>
      <c r="I14" s="92">
        <v>12</v>
      </c>
      <c r="J14" s="316">
        <f>'прил № 4 (01.01.24)'!L291</f>
        <v>127</v>
      </c>
      <c r="K14" s="92">
        <v>15198</v>
      </c>
      <c r="L14" s="282">
        <v>1.01</v>
      </c>
      <c r="M14" s="160">
        <f t="shared" si="10"/>
        <v>15350</v>
      </c>
      <c r="N14" s="93">
        <v>1.302</v>
      </c>
      <c r="O14" s="165">
        <f t="shared" si="11"/>
        <v>1.98</v>
      </c>
      <c r="P14" s="165">
        <f t="shared" si="11"/>
        <v>0</v>
      </c>
      <c r="Q14" s="166">
        <f t="shared" si="11"/>
        <v>1.4710000000000001</v>
      </c>
      <c r="R14" s="166">
        <f t="shared" si="11"/>
        <v>1.1850000000000001</v>
      </c>
      <c r="S14" s="165">
        <f t="shared" si="11"/>
        <v>0</v>
      </c>
      <c r="T14" s="167">
        <f t="shared" si="1"/>
        <v>1.022</v>
      </c>
      <c r="U14" s="166">
        <f t="shared" si="2"/>
        <v>1.022</v>
      </c>
      <c r="V14" s="168">
        <v>1</v>
      </c>
      <c r="W14" s="166">
        <f t="shared" si="3"/>
        <v>0</v>
      </c>
      <c r="X14" s="95"/>
      <c r="Y14" s="178">
        <f t="shared" si="12"/>
        <v>1.574803</v>
      </c>
      <c r="Z14" s="95"/>
      <c r="AA14" s="96">
        <f t="shared" si="13"/>
        <v>1.7431350000000001</v>
      </c>
      <c r="AB14" s="173">
        <f t="shared" si="14"/>
        <v>40442.26</v>
      </c>
      <c r="AC14" s="728"/>
      <c r="AD14" s="172">
        <f>G14/AC13</f>
        <v>0.37594</v>
      </c>
      <c r="AE14" s="95"/>
      <c r="AF14" s="108">
        <v>114</v>
      </c>
      <c r="AG14" s="108">
        <v>114</v>
      </c>
      <c r="AH14" s="108">
        <v>114</v>
      </c>
      <c r="AI14" s="314">
        <f t="shared" si="15"/>
        <v>8848110</v>
      </c>
      <c r="AJ14" s="314">
        <f t="shared" si="16"/>
        <v>8848110</v>
      </c>
      <c r="AK14" s="314">
        <f t="shared" si="17"/>
        <v>8848110</v>
      </c>
    </row>
    <row r="15" spans="1:38" ht="48" x14ac:dyDescent="0.25">
      <c r="A15" s="91" t="s">
        <v>368</v>
      </c>
      <c r="B15" s="74">
        <f t="shared" si="4"/>
        <v>185984</v>
      </c>
      <c r="C15" s="74">
        <f t="shared" si="5"/>
        <v>125702</v>
      </c>
      <c r="D15" s="74">
        <f t="shared" si="6"/>
        <v>60282</v>
      </c>
      <c r="E15" s="74">
        <f t="shared" si="7"/>
        <v>0</v>
      </c>
      <c r="F15" s="92">
        <f t="shared" si="8"/>
        <v>40</v>
      </c>
      <c r="G15" s="160">
        <f t="shared" si="9"/>
        <v>200</v>
      </c>
      <c r="H15" s="92">
        <v>36</v>
      </c>
      <c r="I15" s="92">
        <v>12</v>
      </c>
      <c r="J15" s="316">
        <f>'прил № 4 (01.01.24)'!L292</f>
        <v>53</v>
      </c>
      <c r="K15" s="92">
        <v>15198</v>
      </c>
      <c r="L15" s="282">
        <v>1.01</v>
      </c>
      <c r="M15" s="160">
        <f t="shared" si="10"/>
        <v>15350</v>
      </c>
      <c r="N15" s="93">
        <v>1.302</v>
      </c>
      <c r="O15" s="165">
        <f t="shared" si="11"/>
        <v>1.98</v>
      </c>
      <c r="P15" s="165">
        <f t="shared" si="11"/>
        <v>0</v>
      </c>
      <c r="Q15" s="166">
        <f t="shared" si="11"/>
        <v>1.4710000000000001</v>
      </c>
      <c r="R15" s="166">
        <f t="shared" si="11"/>
        <v>1.1850000000000001</v>
      </c>
      <c r="S15" s="165">
        <f t="shared" si="11"/>
        <v>0</v>
      </c>
      <c r="T15" s="167">
        <f t="shared" si="1"/>
        <v>1.022</v>
      </c>
      <c r="U15" s="166">
        <f t="shared" si="2"/>
        <v>1.022</v>
      </c>
      <c r="V15" s="168">
        <v>1</v>
      </c>
      <c r="W15" s="166">
        <f t="shared" si="3"/>
        <v>0</v>
      </c>
      <c r="X15" s="95"/>
      <c r="Y15" s="178">
        <f t="shared" si="12"/>
        <v>3.7735850000000002</v>
      </c>
      <c r="Z15" s="95"/>
      <c r="AA15" s="96">
        <f t="shared" si="13"/>
        <v>1.7431350000000001</v>
      </c>
      <c r="AB15" s="173">
        <f t="shared" si="14"/>
        <v>40442.26</v>
      </c>
      <c r="AC15" s="728"/>
      <c r="AD15" s="172">
        <f>G15/AC13</f>
        <v>0.37594</v>
      </c>
      <c r="AE15" s="95"/>
      <c r="AF15" s="108">
        <v>73</v>
      </c>
      <c r="AG15" s="108">
        <v>73</v>
      </c>
      <c r="AH15" s="108">
        <v>73</v>
      </c>
      <c r="AI15" s="314">
        <f t="shared" si="15"/>
        <v>13576832</v>
      </c>
      <c r="AJ15" s="314">
        <f t="shared" si="16"/>
        <v>13576832</v>
      </c>
      <c r="AK15" s="314">
        <f t="shared" si="17"/>
        <v>13576832</v>
      </c>
    </row>
    <row r="16" spans="1:38" ht="48" x14ac:dyDescent="0.25">
      <c r="A16" s="91" t="s">
        <v>374</v>
      </c>
      <c r="B16" s="74">
        <f t="shared" si="4"/>
        <v>2464282</v>
      </c>
      <c r="C16" s="74">
        <f t="shared" si="5"/>
        <v>1665547</v>
      </c>
      <c r="D16" s="74">
        <f t="shared" si="6"/>
        <v>798735</v>
      </c>
      <c r="E16" s="74">
        <f t="shared" si="7"/>
        <v>0</v>
      </c>
      <c r="F16" s="92">
        <f t="shared" si="8"/>
        <v>40</v>
      </c>
      <c r="G16" s="160">
        <f t="shared" si="9"/>
        <v>200</v>
      </c>
      <c r="H16" s="92">
        <v>36</v>
      </c>
      <c r="I16" s="92">
        <v>12</v>
      </c>
      <c r="J16" s="316">
        <f>'прил № 4 (01.01.24)'!L293</f>
        <v>4</v>
      </c>
      <c r="K16" s="92">
        <v>15198</v>
      </c>
      <c r="L16" s="282">
        <v>1.01</v>
      </c>
      <c r="M16" s="160">
        <f t="shared" si="10"/>
        <v>15350</v>
      </c>
      <c r="N16" s="93">
        <v>1.302</v>
      </c>
      <c r="O16" s="165">
        <f t="shared" si="11"/>
        <v>1.98</v>
      </c>
      <c r="P16" s="165">
        <f t="shared" si="11"/>
        <v>0</v>
      </c>
      <c r="Q16" s="166">
        <f t="shared" si="11"/>
        <v>1.4710000000000001</v>
      </c>
      <c r="R16" s="166">
        <f t="shared" si="11"/>
        <v>1.1850000000000001</v>
      </c>
      <c r="S16" s="165">
        <f t="shared" si="11"/>
        <v>0</v>
      </c>
      <c r="T16" s="167">
        <f t="shared" si="1"/>
        <v>1.022</v>
      </c>
      <c r="U16" s="166">
        <f t="shared" si="2"/>
        <v>1.022</v>
      </c>
      <c r="V16" s="168">
        <v>1</v>
      </c>
      <c r="W16" s="166">
        <f t="shared" si="3"/>
        <v>0</v>
      </c>
      <c r="X16" s="95"/>
      <c r="Y16" s="178">
        <f t="shared" si="12"/>
        <v>50</v>
      </c>
      <c r="Z16" s="95"/>
      <c r="AA16" s="96">
        <f t="shared" si="13"/>
        <v>1.7431350000000001</v>
      </c>
      <c r="AB16" s="173">
        <f t="shared" si="14"/>
        <v>40442.26</v>
      </c>
      <c r="AC16" s="729"/>
      <c r="AD16" s="172">
        <f>G16/AC13</f>
        <v>0.37594</v>
      </c>
      <c r="AE16" s="95"/>
      <c r="AF16" s="108">
        <v>17</v>
      </c>
      <c r="AG16" s="108">
        <v>17</v>
      </c>
      <c r="AH16" s="108">
        <v>17</v>
      </c>
      <c r="AI16" s="314">
        <f t="shared" si="15"/>
        <v>41892794</v>
      </c>
      <c r="AJ16" s="314">
        <f t="shared" si="16"/>
        <v>41892794</v>
      </c>
      <c r="AK16" s="314">
        <f t="shared" si="17"/>
        <v>41892794</v>
      </c>
    </row>
    <row r="17" spans="1:37" ht="36" x14ac:dyDescent="0.25">
      <c r="A17" s="12" t="s">
        <v>356</v>
      </c>
      <c r="B17" s="74">
        <f t="shared" si="4"/>
        <v>154018</v>
      </c>
      <c r="C17" s="74">
        <f t="shared" si="5"/>
        <v>104097</v>
      </c>
      <c r="D17" s="74">
        <f t="shared" si="6"/>
        <v>49921</v>
      </c>
      <c r="E17" s="74">
        <f t="shared" si="7"/>
        <v>0</v>
      </c>
      <c r="F17" s="10">
        <f t="shared" si="8"/>
        <v>40</v>
      </c>
      <c r="G17" s="159">
        <f t="shared" si="9"/>
        <v>200</v>
      </c>
      <c r="H17" s="10">
        <v>36</v>
      </c>
      <c r="I17" s="10">
        <v>12</v>
      </c>
      <c r="J17" s="315">
        <f>'прил № 4 (01.01.24)'!L294</f>
        <v>64</v>
      </c>
      <c r="K17" s="10">
        <v>15198</v>
      </c>
      <c r="L17" s="281">
        <v>1.01</v>
      </c>
      <c r="M17" s="159">
        <f t="shared" si="10"/>
        <v>15350</v>
      </c>
      <c r="N17" s="73">
        <v>1.302</v>
      </c>
      <c r="O17" s="161">
        <f t="shared" si="11"/>
        <v>1.98</v>
      </c>
      <c r="P17" s="161">
        <f t="shared" si="11"/>
        <v>0</v>
      </c>
      <c r="Q17" s="162">
        <f t="shared" si="11"/>
        <v>1.4710000000000001</v>
      </c>
      <c r="R17" s="162">
        <f t="shared" si="11"/>
        <v>1.1850000000000001</v>
      </c>
      <c r="S17" s="161">
        <f t="shared" si="11"/>
        <v>0</v>
      </c>
      <c r="T17" s="163">
        <f t="shared" si="1"/>
        <v>1.022</v>
      </c>
      <c r="U17" s="162">
        <f t="shared" si="2"/>
        <v>1.022</v>
      </c>
      <c r="V17" s="164">
        <v>1</v>
      </c>
      <c r="W17" s="162">
        <f t="shared" si="3"/>
        <v>0</v>
      </c>
      <c r="X17" s="95"/>
      <c r="Y17" s="177">
        <f t="shared" si="12"/>
        <v>3.125</v>
      </c>
      <c r="Z17" s="95"/>
      <c r="AA17" s="96">
        <f t="shared" si="13"/>
        <v>1.7431350000000001</v>
      </c>
      <c r="AB17" s="173">
        <f t="shared" si="14"/>
        <v>40442.26</v>
      </c>
      <c r="AC17" s="724">
        <f>J17+J18+J19+J20</f>
        <v>197</v>
      </c>
      <c r="AD17" s="171">
        <f>G17/AC17</f>
        <v>1.0152300000000001</v>
      </c>
      <c r="AE17" s="95"/>
      <c r="AF17" s="108">
        <v>112</v>
      </c>
      <c r="AG17" s="108">
        <v>112</v>
      </c>
      <c r="AH17" s="108">
        <v>112</v>
      </c>
      <c r="AI17" s="314">
        <f t="shared" si="15"/>
        <v>17250016</v>
      </c>
      <c r="AJ17" s="314">
        <f t="shared" si="16"/>
        <v>17250016</v>
      </c>
      <c r="AK17" s="314">
        <f t="shared" si="17"/>
        <v>17250016</v>
      </c>
    </row>
    <row r="18" spans="1:37" ht="36" x14ac:dyDescent="0.25">
      <c r="A18" s="12" t="s">
        <v>364</v>
      </c>
      <c r="B18" s="74">
        <f t="shared" si="4"/>
        <v>118761</v>
      </c>
      <c r="C18" s="74">
        <f t="shared" si="5"/>
        <v>80267</v>
      </c>
      <c r="D18" s="74">
        <f t="shared" si="6"/>
        <v>38494</v>
      </c>
      <c r="E18" s="74">
        <f t="shared" si="7"/>
        <v>0</v>
      </c>
      <c r="F18" s="10">
        <f t="shared" si="8"/>
        <v>40</v>
      </c>
      <c r="G18" s="159">
        <f t="shared" si="9"/>
        <v>200</v>
      </c>
      <c r="H18" s="10">
        <v>36</v>
      </c>
      <c r="I18" s="10">
        <v>12</v>
      </c>
      <c r="J18" s="315">
        <f>'прил № 4 (01.01.24)'!L295</f>
        <v>83</v>
      </c>
      <c r="K18" s="10">
        <v>15198</v>
      </c>
      <c r="L18" s="281">
        <v>1.01</v>
      </c>
      <c r="M18" s="159">
        <f t="shared" si="10"/>
        <v>15350</v>
      </c>
      <c r="N18" s="73">
        <v>1.302</v>
      </c>
      <c r="O18" s="161">
        <f t="shared" si="11"/>
        <v>1.98</v>
      </c>
      <c r="P18" s="161">
        <f t="shared" si="11"/>
        <v>0</v>
      </c>
      <c r="Q18" s="162">
        <f t="shared" si="11"/>
        <v>1.4710000000000001</v>
      </c>
      <c r="R18" s="162">
        <f t="shared" si="11"/>
        <v>1.1850000000000001</v>
      </c>
      <c r="S18" s="161">
        <f t="shared" si="11"/>
        <v>0</v>
      </c>
      <c r="T18" s="163">
        <f t="shared" si="1"/>
        <v>1.022</v>
      </c>
      <c r="U18" s="162">
        <f t="shared" si="2"/>
        <v>1.022</v>
      </c>
      <c r="V18" s="164">
        <v>1</v>
      </c>
      <c r="W18" s="162">
        <f t="shared" si="3"/>
        <v>0</v>
      </c>
      <c r="X18" s="95"/>
      <c r="Y18" s="177">
        <f t="shared" si="12"/>
        <v>2.4096389999999999</v>
      </c>
      <c r="Z18" s="95"/>
      <c r="AA18" s="96">
        <f t="shared" si="13"/>
        <v>1.7431350000000001</v>
      </c>
      <c r="AB18" s="173">
        <f t="shared" si="14"/>
        <v>40442.26</v>
      </c>
      <c r="AC18" s="725"/>
      <c r="AD18" s="171">
        <f>G18/AC17</f>
        <v>1.0152300000000001</v>
      </c>
      <c r="AE18" s="95"/>
      <c r="AF18" s="108">
        <v>89</v>
      </c>
      <c r="AG18" s="108">
        <v>89</v>
      </c>
      <c r="AH18" s="108">
        <v>89</v>
      </c>
      <c r="AI18" s="314">
        <f t="shared" si="15"/>
        <v>10569729</v>
      </c>
      <c r="AJ18" s="314">
        <f t="shared" si="16"/>
        <v>10569729</v>
      </c>
      <c r="AK18" s="314">
        <f t="shared" si="17"/>
        <v>10569729</v>
      </c>
    </row>
    <row r="19" spans="1:37" ht="36" x14ac:dyDescent="0.25">
      <c r="A19" s="12" t="s">
        <v>370</v>
      </c>
      <c r="B19" s="74">
        <f t="shared" si="4"/>
        <v>219047</v>
      </c>
      <c r="C19" s="74">
        <f t="shared" si="5"/>
        <v>148049</v>
      </c>
      <c r="D19" s="74">
        <f t="shared" si="6"/>
        <v>70998</v>
      </c>
      <c r="E19" s="74">
        <f t="shared" si="7"/>
        <v>0</v>
      </c>
      <c r="F19" s="10">
        <f t="shared" si="8"/>
        <v>40</v>
      </c>
      <c r="G19" s="159">
        <f t="shared" si="9"/>
        <v>200</v>
      </c>
      <c r="H19" s="10">
        <v>36</v>
      </c>
      <c r="I19" s="10">
        <v>12</v>
      </c>
      <c r="J19" s="315">
        <f>'прил № 4 (01.01.24)'!L296</f>
        <v>45</v>
      </c>
      <c r="K19" s="10">
        <v>15198</v>
      </c>
      <c r="L19" s="281">
        <v>1.01</v>
      </c>
      <c r="M19" s="159">
        <f t="shared" si="10"/>
        <v>15350</v>
      </c>
      <c r="N19" s="73">
        <v>1.302</v>
      </c>
      <c r="O19" s="161">
        <f t="shared" si="11"/>
        <v>1.98</v>
      </c>
      <c r="P19" s="161">
        <f t="shared" si="11"/>
        <v>0</v>
      </c>
      <c r="Q19" s="162">
        <f t="shared" si="11"/>
        <v>1.4710000000000001</v>
      </c>
      <c r="R19" s="162">
        <f t="shared" si="11"/>
        <v>1.1850000000000001</v>
      </c>
      <c r="S19" s="161">
        <f t="shared" si="11"/>
        <v>0</v>
      </c>
      <c r="T19" s="163">
        <f t="shared" si="1"/>
        <v>1.022</v>
      </c>
      <c r="U19" s="162">
        <f t="shared" si="2"/>
        <v>1.022</v>
      </c>
      <c r="V19" s="164">
        <v>1</v>
      </c>
      <c r="W19" s="162">
        <f t="shared" si="3"/>
        <v>0</v>
      </c>
      <c r="X19" s="95"/>
      <c r="Y19" s="177">
        <f t="shared" si="12"/>
        <v>4.4444439999999998</v>
      </c>
      <c r="Z19" s="95"/>
      <c r="AA19" s="96">
        <f t="shared" si="13"/>
        <v>1.7431350000000001</v>
      </c>
      <c r="AB19" s="173">
        <f t="shared" si="14"/>
        <v>40442.26</v>
      </c>
      <c r="AC19" s="725"/>
      <c r="AD19" s="171">
        <f>G19/AC17</f>
        <v>1.0152300000000001</v>
      </c>
      <c r="AE19" s="95"/>
      <c r="AF19" s="108">
        <v>53</v>
      </c>
      <c r="AG19" s="108">
        <v>53</v>
      </c>
      <c r="AH19" s="108">
        <v>53</v>
      </c>
      <c r="AI19" s="314">
        <f t="shared" si="15"/>
        <v>11609491</v>
      </c>
      <c r="AJ19" s="314">
        <f t="shared" si="16"/>
        <v>11609491</v>
      </c>
      <c r="AK19" s="314">
        <f t="shared" si="17"/>
        <v>11609491</v>
      </c>
    </row>
    <row r="20" spans="1:37" ht="36" x14ac:dyDescent="0.25">
      <c r="A20" s="12" t="s">
        <v>376</v>
      </c>
      <c r="B20" s="74">
        <f t="shared" si="4"/>
        <v>1971426</v>
      </c>
      <c r="C20" s="74">
        <f t="shared" si="5"/>
        <v>1332438</v>
      </c>
      <c r="D20" s="74">
        <f t="shared" si="6"/>
        <v>638988</v>
      </c>
      <c r="E20" s="74">
        <f t="shared" si="7"/>
        <v>0</v>
      </c>
      <c r="F20" s="10">
        <f t="shared" si="8"/>
        <v>40</v>
      </c>
      <c r="G20" s="159">
        <f t="shared" si="9"/>
        <v>200</v>
      </c>
      <c r="H20" s="10">
        <v>36</v>
      </c>
      <c r="I20" s="10">
        <v>12</v>
      </c>
      <c r="J20" s="315">
        <f>'прил № 4 (01.01.24)'!L297</f>
        <v>5</v>
      </c>
      <c r="K20" s="10">
        <v>15198</v>
      </c>
      <c r="L20" s="281">
        <v>1.01</v>
      </c>
      <c r="M20" s="159">
        <f t="shared" si="10"/>
        <v>15350</v>
      </c>
      <c r="N20" s="73">
        <v>1.302</v>
      </c>
      <c r="O20" s="161">
        <f t="shared" si="11"/>
        <v>1.98</v>
      </c>
      <c r="P20" s="161">
        <f t="shared" si="11"/>
        <v>0</v>
      </c>
      <c r="Q20" s="162">
        <f t="shared" si="11"/>
        <v>1.4710000000000001</v>
      </c>
      <c r="R20" s="162">
        <f t="shared" si="11"/>
        <v>1.1850000000000001</v>
      </c>
      <c r="S20" s="161">
        <f t="shared" si="11"/>
        <v>0</v>
      </c>
      <c r="T20" s="163">
        <f t="shared" si="1"/>
        <v>1.022</v>
      </c>
      <c r="U20" s="162">
        <f t="shared" si="2"/>
        <v>1.022</v>
      </c>
      <c r="V20" s="164">
        <v>1</v>
      </c>
      <c r="W20" s="162">
        <f t="shared" si="3"/>
        <v>0</v>
      </c>
      <c r="X20" s="95"/>
      <c r="Y20" s="177">
        <f t="shared" si="12"/>
        <v>40</v>
      </c>
      <c r="Z20" s="95"/>
      <c r="AA20" s="96">
        <f t="shared" si="13"/>
        <v>1.7431350000000001</v>
      </c>
      <c r="AB20" s="173">
        <f t="shared" si="14"/>
        <v>40442.26</v>
      </c>
      <c r="AC20" s="726"/>
      <c r="AD20" s="171">
        <f>G20/AC17</f>
        <v>1.0152300000000001</v>
      </c>
      <c r="AE20" s="95"/>
      <c r="AF20" s="108">
        <v>10</v>
      </c>
      <c r="AG20" s="108">
        <v>10</v>
      </c>
      <c r="AH20" s="108">
        <v>10</v>
      </c>
      <c r="AI20" s="314">
        <f t="shared" si="15"/>
        <v>19714260</v>
      </c>
      <c r="AJ20" s="314">
        <f t="shared" si="16"/>
        <v>19714260</v>
      </c>
      <c r="AK20" s="314">
        <f t="shared" si="17"/>
        <v>19714260</v>
      </c>
    </row>
    <row r="21" spans="1:37" x14ac:dyDescent="0.25">
      <c r="J21" s="292">
        <f>SUM(J9:J20)</f>
        <v>1553</v>
      </c>
      <c r="AC21" s="292">
        <f>SUM(AC9:AC20)</f>
        <v>1553</v>
      </c>
      <c r="AF21" s="292">
        <f t="shared" ref="AF21:AH21" si="18">SUM(AF9:AF20)</f>
        <v>1712</v>
      </c>
      <c r="AG21" s="292">
        <f t="shared" si="18"/>
        <v>1712</v>
      </c>
      <c r="AH21" s="292">
        <f t="shared" si="18"/>
        <v>1712</v>
      </c>
    </row>
    <row r="23" spans="1:37" x14ac:dyDescent="0.25">
      <c r="A23" s="70" t="s">
        <v>460</v>
      </c>
      <c r="R23" s="70" t="s">
        <v>245</v>
      </c>
    </row>
  </sheetData>
  <mergeCells count="29">
    <mergeCell ref="AC4:AD4"/>
    <mergeCell ref="AF4:AK4"/>
    <mergeCell ref="AC9:AC12"/>
    <mergeCell ref="AC13:AC16"/>
    <mergeCell ref="AC17:AC20"/>
    <mergeCell ref="AB4:AB5"/>
    <mergeCell ref="N4:N5"/>
    <mergeCell ref="O4:O5"/>
    <mergeCell ref="P4:P5"/>
    <mergeCell ref="Q4:Q5"/>
    <mergeCell ref="R4:R5"/>
    <mergeCell ref="S4:S5"/>
    <mergeCell ref="T4:T5"/>
    <mergeCell ref="U4:V4"/>
    <mergeCell ref="W4:W5"/>
    <mergeCell ref="Y4:Y5"/>
    <mergeCell ref="AA4:AA5"/>
    <mergeCell ref="M4:M5"/>
    <mergeCell ref="A4:A5"/>
    <mergeCell ref="B4:B5"/>
    <mergeCell ref="C4:D4"/>
    <mergeCell ref="E4:E5"/>
    <mergeCell ref="F4:F5"/>
    <mergeCell ref="G4:G5"/>
    <mergeCell ref="H4:H5"/>
    <mergeCell ref="I4:I5"/>
    <mergeCell ref="J4:J5"/>
    <mergeCell ref="K4:K5"/>
    <mergeCell ref="L4:L5"/>
  </mergeCells>
  <pageMargins left="0" right="0" top="0" bottom="0" header="0.31496062992125984" footer="0.31496062992125984"/>
  <pageSetup paperSize="9" scale="3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0FAAC"/>
  </sheetPr>
  <dimension ref="A1:BI35"/>
  <sheetViews>
    <sheetView view="pageBreakPreview" topLeftCell="A3" zoomScale="75" zoomScaleNormal="75" zoomScaleSheetLayoutView="75" workbookViewId="0">
      <pane xSplit="3" ySplit="7" topLeftCell="AQ16" activePane="bottomRight" state="frozen"/>
      <selection activeCell="K26" sqref="K26"/>
      <selection pane="topRight" activeCell="K26" sqref="K26"/>
      <selection pane="bottomLeft" activeCell="K26" sqref="K26"/>
      <selection pane="bottomRight" activeCell="BI10" sqref="BI10"/>
    </sheetView>
  </sheetViews>
  <sheetFormatPr defaultRowHeight="15" x14ac:dyDescent="0.25"/>
  <cols>
    <col min="1" max="1" width="13.5703125" style="245" customWidth="1"/>
    <col min="2" max="2" width="30.28515625" style="246" customWidth="1"/>
    <col min="3" max="8" width="11.42578125" style="247" customWidth="1"/>
    <col min="9" max="9" width="13.85546875" style="247" customWidth="1"/>
    <col min="10" max="10" width="9.28515625" style="247" bestFit="1" customWidth="1"/>
    <col min="11" max="31" width="12.140625" style="247" customWidth="1"/>
    <col min="32" max="32" width="9.85546875" style="247" customWidth="1"/>
    <col min="33" max="33" width="11" style="247" customWidth="1"/>
    <col min="34" max="37" width="12.140625" style="247" customWidth="1"/>
    <col min="38" max="38" width="11" style="247" customWidth="1"/>
    <col min="39" max="39" width="12" style="247" bestFit="1" customWidth="1"/>
    <col min="40" max="40" width="11.5703125" style="247" bestFit="1" customWidth="1"/>
    <col min="41" max="43" width="12.28515625" style="247" customWidth="1"/>
    <col min="44" max="44" width="14.42578125" style="247" customWidth="1"/>
    <col min="45" max="45" width="8.28515625" style="247" customWidth="1"/>
    <col min="46" max="46" width="15.140625" style="247" customWidth="1"/>
    <col min="47" max="47" width="12.140625" style="247" customWidth="1"/>
    <col min="48" max="48" width="13.85546875" style="247" customWidth="1"/>
    <col min="49" max="58" width="15.140625" style="247" customWidth="1"/>
    <col min="59" max="61" width="16.28515625" style="247" customWidth="1"/>
    <col min="62" max="16384" width="9.140625" style="247"/>
  </cols>
  <sheetData>
    <row r="1" spans="1:61" ht="15" hidden="1" customHeight="1" x14ac:dyDescent="0.25"/>
    <row r="2" spans="1:61" ht="18.75" hidden="1" customHeight="1" x14ac:dyDescent="0.25">
      <c r="B2" s="734"/>
      <c r="C2" s="734"/>
      <c r="D2" s="734"/>
      <c r="E2" s="734"/>
      <c r="F2" s="734"/>
      <c r="G2" s="734"/>
      <c r="H2" s="734"/>
      <c r="I2" s="734"/>
      <c r="J2" s="734"/>
      <c r="K2" s="645"/>
      <c r="L2" s="645"/>
      <c r="M2" s="645"/>
      <c r="N2" s="645"/>
      <c r="O2" s="645"/>
      <c r="P2" s="645"/>
      <c r="Q2" s="645"/>
      <c r="R2" s="645"/>
      <c r="S2" s="645"/>
      <c r="T2" s="645"/>
      <c r="U2" s="645"/>
      <c r="V2" s="645"/>
      <c r="W2" s="645"/>
      <c r="X2" s="645"/>
      <c r="Y2" s="645"/>
      <c r="Z2" s="645"/>
      <c r="AA2" s="645"/>
      <c r="AB2" s="645"/>
      <c r="AC2" s="645"/>
      <c r="AD2" s="645"/>
      <c r="AE2" s="645"/>
    </row>
    <row r="3" spans="1:61" ht="15.75" x14ac:dyDescent="0.25">
      <c r="A3" s="248"/>
      <c r="B3" s="735" t="s">
        <v>626</v>
      </c>
      <c r="C3" s="735"/>
      <c r="D3" s="735"/>
      <c r="E3" s="735"/>
      <c r="F3" s="735"/>
      <c r="G3" s="735"/>
      <c r="H3" s="735"/>
      <c r="I3" s="735"/>
      <c r="J3" s="735"/>
      <c r="K3" s="735"/>
      <c r="L3" s="735"/>
      <c r="M3" s="735"/>
      <c r="N3" s="735"/>
      <c r="O3" s="735"/>
      <c r="P3" s="735"/>
      <c r="Q3" s="735"/>
      <c r="R3" s="735"/>
      <c r="S3" s="735"/>
      <c r="T3" s="735"/>
      <c r="U3" s="735"/>
      <c r="V3" s="735"/>
      <c r="W3" s="735"/>
      <c r="X3" s="735"/>
      <c r="Y3" s="735"/>
      <c r="Z3" s="735"/>
      <c r="AA3" s="735"/>
      <c r="AB3" s="735"/>
      <c r="AC3" s="735"/>
      <c r="AD3" s="735"/>
      <c r="AE3" s="735"/>
      <c r="AF3" s="735"/>
      <c r="AG3" s="735"/>
      <c r="AH3" s="735"/>
      <c r="AI3" s="735"/>
      <c r="AJ3" s="735"/>
      <c r="AK3" s="735"/>
      <c r="AL3" s="735"/>
      <c r="AM3" s="735"/>
      <c r="AN3" s="735"/>
      <c r="AO3" s="735"/>
      <c r="AP3" s="735"/>
      <c r="AQ3" s="735"/>
      <c r="AR3" s="735"/>
      <c r="AU3" s="249"/>
      <c r="AV3" s="249"/>
    </row>
    <row r="4" spans="1:61" ht="15.75" x14ac:dyDescent="0.25">
      <c r="A4" s="248"/>
      <c r="B4" s="735" t="s">
        <v>418</v>
      </c>
      <c r="C4" s="735"/>
      <c r="D4" s="735"/>
      <c r="E4" s="735"/>
      <c r="F4" s="735"/>
      <c r="G4" s="735"/>
      <c r="H4" s="735"/>
      <c r="I4" s="735"/>
      <c r="J4" s="735"/>
      <c r="K4" s="735"/>
      <c r="L4" s="735"/>
      <c r="M4" s="735"/>
      <c r="N4" s="735"/>
      <c r="O4" s="735"/>
      <c r="P4" s="735"/>
      <c r="Q4" s="735"/>
      <c r="R4" s="735"/>
      <c r="S4" s="735"/>
      <c r="T4" s="735"/>
      <c r="U4" s="735"/>
      <c r="V4" s="735"/>
      <c r="W4" s="735"/>
      <c r="X4" s="735"/>
      <c r="Y4" s="735"/>
      <c r="Z4" s="735"/>
      <c r="AA4" s="735"/>
      <c r="AB4" s="735"/>
      <c r="AC4" s="735"/>
      <c r="AD4" s="735"/>
      <c r="AE4" s="735"/>
      <c r="AF4" s="735"/>
      <c r="AG4" s="735"/>
      <c r="AH4" s="735"/>
      <c r="AI4" s="735"/>
      <c r="AJ4" s="735"/>
      <c r="AK4" s="735"/>
      <c r="AL4" s="735"/>
      <c r="AM4" s="735"/>
      <c r="AN4" s="735"/>
      <c r="AO4" s="735"/>
      <c r="AP4" s="735"/>
      <c r="AQ4" s="735"/>
      <c r="AR4" s="735"/>
      <c r="AU4" s="249"/>
      <c r="AV4" s="249"/>
    </row>
    <row r="5" spans="1:61" ht="15.75" customHeight="1" x14ac:dyDescent="0.25">
      <c r="A5" s="248"/>
      <c r="B5" s="735" t="s">
        <v>419</v>
      </c>
      <c r="C5" s="735"/>
      <c r="D5" s="735"/>
      <c r="E5" s="735"/>
      <c r="F5" s="735"/>
      <c r="G5" s="735"/>
      <c r="H5" s="735"/>
      <c r="I5" s="735"/>
      <c r="J5" s="735"/>
      <c r="K5" s="735"/>
      <c r="L5" s="735"/>
      <c r="M5" s="735"/>
      <c r="N5" s="735"/>
      <c r="O5" s="735"/>
      <c r="P5" s="735"/>
      <c r="Q5" s="735"/>
      <c r="R5" s="735"/>
      <c r="S5" s="735"/>
      <c r="T5" s="735"/>
      <c r="U5" s="735"/>
      <c r="V5" s="735"/>
      <c r="W5" s="735"/>
      <c r="X5" s="735"/>
      <c r="Y5" s="735"/>
      <c r="Z5" s="735"/>
      <c r="AA5" s="735"/>
      <c r="AB5" s="735"/>
      <c r="AC5" s="735"/>
      <c r="AD5" s="735"/>
      <c r="AE5" s="735"/>
      <c r="AF5" s="735"/>
      <c r="AG5" s="735"/>
      <c r="AH5" s="735"/>
      <c r="AI5" s="735"/>
      <c r="AJ5" s="735"/>
      <c r="AK5" s="735"/>
      <c r="AL5" s="735"/>
      <c r="AM5" s="735"/>
      <c r="AN5" s="735"/>
      <c r="AO5" s="735"/>
      <c r="AP5" s="735"/>
      <c r="AQ5" s="735"/>
      <c r="AR5" s="735"/>
      <c r="AU5" s="249"/>
      <c r="AV5" s="249"/>
    </row>
    <row r="6" spans="1:61" ht="4.5" customHeight="1" x14ac:dyDescent="0.25">
      <c r="A6" s="250"/>
      <c r="B6" s="736"/>
      <c r="C6" s="736"/>
      <c r="D6" s="736"/>
      <c r="E6" s="736"/>
      <c r="F6" s="736"/>
      <c r="G6" s="736"/>
      <c r="H6" s="736"/>
      <c r="I6" s="736"/>
      <c r="J6" s="736"/>
      <c r="K6" s="736"/>
      <c r="L6" s="736"/>
      <c r="M6" s="736"/>
      <c r="N6" s="736"/>
      <c r="O6" s="736"/>
      <c r="P6" s="736"/>
      <c r="Q6" s="736"/>
      <c r="R6" s="736"/>
      <c r="S6" s="736"/>
      <c r="T6" s="736"/>
      <c r="U6" s="736"/>
      <c r="V6" s="736"/>
      <c r="W6" s="736"/>
      <c r="X6" s="736"/>
      <c r="Y6" s="736"/>
      <c r="Z6" s="736"/>
      <c r="AA6" s="736"/>
      <c r="AB6" s="736"/>
      <c r="AC6" s="736"/>
      <c r="AD6" s="736"/>
      <c r="AE6" s="736"/>
      <c r="AF6" s="736"/>
      <c r="AG6" s="736"/>
      <c r="AH6" s="736"/>
      <c r="AI6" s="736"/>
      <c r="AJ6" s="736"/>
      <c r="AK6" s="736"/>
      <c r="AL6" s="736"/>
      <c r="AM6" s="736"/>
      <c r="AN6" s="736"/>
      <c r="AO6" s="736"/>
      <c r="AP6" s="736"/>
      <c r="AQ6" s="736"/>
      <c r="AR6" s="736"/>
      <c r="AU6" s="251"/>
      <c r="AV6" s="251"/>
    </row>
    <row r="7" spans="1:61" ht="29.25" customHeight="1" x14ac:dyDescent="0.25">
      <c r="A7" s="248"/>
      <c r="B7" s="735" t="s">
        <v>417</v>
      </c>
      <c r="C7" s="735"/>
      <c r="D7" s="735"/>
      <c r="E7" s="735"/>
      <c r="F7" s="735"/>
      <c r="G7" s="735"/>
      <c r="H7" s="735"/>
      <c r="I7" s="735"/>
      <c r="J7" s="735"/>
      <c r="K7" s="735"/>
      <c r="L7" s="735"/>
      <c r="M7" s="735"/>
      <c r="N7" s="735"/>
      <c r="O7" s="735"/>
      <c r="P7" s="735"/>
      <c r="Q7" s="735"/>
      <c r="R7" s="735"/>
      <c r="S7" s="735"/>
      <c r="T7" s="735"/>
      <c r="U7" s="735"/>
      <c r="V7" s="735"/>
      <c r="W7" s="735"/>
      <c r="X7" s="735"/>
      <c r="Y7" s="735"/>
      <c r="Z7" s="735"/>
      <c r="AA7" s="735"/>
      <c r="AB7" s="735"/>
      <c r="AC7" s="735"/>
      <c r="AD7" s="735"/>
      <c r="AE7" s="735"/>
      <c r="AF7" s="735"/>
      <c r="AG7" s="735"/>
      <c r="AH7" s="735"/>
      <c r="AI7" s="735"/>
      <c r="AJ7" s="735"/>
      <c r="AK7" s="735"/>
      <c r="AL7" s="735"/>
      <c r="AM7" s="735"/>
      <c r="AN7" s="735"/>
      <c r="AO7" s="735"/>
      <c r="AP7" s="735"/>
      <c r="AQ7" s="735"/>
      <c r="AR7" s="735"/>
      <c r="AU7" s="249"/>
      <c r="AV7" s="249"/>
      <c r="AW7" s="743" t="s">
        <v>646</v>
      </c>
      <c r="AX7" s="743"/>
      <c r="AY7" s="743"/>
      <c r="AZ7" s="744" t="s">
        <v>1110</v>
      </c>
      <c r="BA7" s="745"/>
      <c r="BB7" s="745"/>
      <c r="BC7" s="746" t="s">
        <v>647</v>
      </c>
      <c r="BD7" s="747"/>
      <c r="BE7" s="747"/>
      <c r="BF7" s="748"/>
      <c r="BG7" s="740" t="s">
        <v>648</v>
      </c>
      <c r="BH7" s="741"/>
      <c r="BI7" s="742"/>
    </row>
    <row r="8" spans="1:61" ht="181.5" customHeight="1" x14ac:dyDescent="0.25">
      <c r="A8" s="252" t="s">
        <v>420</v>
      </c>
      <c r="B8" s="331" t="s">
        <v>421</v>
      </c>
      <c r="C8" s="331" t="s">
        <v>628</v>
      </c>
      <c r="D8" s="653" t="s">
        <v>1005</v>
      </c>
      <c r="E8" s="653" t="s">
        <v>1006</v>
      </c>
      <c r="F8" s="653" t="s">
        <v>1007</v>
      </c>
      <c r="G8" s="331" t="s">
        <v>1008</v>
      </c>
      <c r="H8" s="655" t="s">
        <v>1009</v>
      </c>
      <c r="I8" s="332" t="s">
        <v>445</v>
      </c>
      <c r="J8" s="597" t="s">
        <v>1010</v>
      </c>
      <c r="K8" s="596" t="s">
        <v>422</v>
      </c>
      <c r="L8" s="596" t="s">
        <v>1011</v>
      </c>
      <c r="M8" s="598" t="s">
        <v>1010</v>
      </c>
      <c r="N8" s="596" t="s">
        <v>423</v>
      </c>
      <c r="O8" s="596" t="s">
        <v>1012</v>
      </c>
      <c r="P8" s="598" t="s">
        <v>1010</v>
      </c>
      <c r="Q8" s="596" t="s">
        <v>424</v>
      </c>
      <c r="R8" s="596" t="s">
        <v>1013</v>
      </c>
      <c r="S8" s="598" t="s">
        <v>1010</v>
      </c>
      <c r="T8" s="596" t="s">
        <v>1014</v>
      </c>
      <c r="U8" s="596" t="s">
        <v>1015</v>
      </c>
      <c r="V8" s="598" t="s">
        <v>1010</v>
      </c>
      <c r="W8" s="596" t="s">
        <v>629</v>
      </c>
      <c r="X8" s="596" t="s">
        <v>1016</v>
      </c>
      <c r="Y8" s="598" t="s">
        <v>1010</v>
      </c>
      <c r="Z8" s="596" t="s">
        <v>1017</v>
      </c>
      <c r="AA8" s="596" t="s">
        <v>1018</v>
      </c>
      <c r="AB8" s="598" t="s">
        <v>1010</v>
      </c>
      <c r="AC8" s="596" t="s">
        <v>425</v>
      </c>
      <c r="AD8" s="596" t="s">
        <v>1019</v>
      </c>
      <c r="AE8" s="598" t="s">
        <v>1010</v>
      </c>
      <c r="AF8" s="596" t="s">
        <v>426</v>
      </c>
      <c r="AG8" s="596" t="s">
        <v>1020</v>
      </c>
      <c r="AH8" s="598" t="s">
        <v>1010</v>
      </c>
      <c r="AI8" s="596" t="s">
        <v>427</v>
      </c>
      <c r="AJ8" s="596" t="s">
        <v>1021</v>
      </c>
      <c r="AK8" s="598" t="s">
        <v>1010</v>
      </c>
      <c r="AL8" s="596" t="s">
        <v>428</v>
      </c>
      <c r="AM8" s="596" t="s">
        <v>1022</v>
      </c>
      <c r="AN8" s="596" t="s">
        <v>1023</v>
      </c>
      <c r="AO8" s="596" t="s">
        <v>1024</v>
      </c>
      <c r="AP8" s="596" t="s">
        <v>1025</v>
      </c>
      <c r="AQ8" s="595" t="s">
        <v>1026</v>
      </c>
      <c r="AR8" s="646" t="s">
        <v>429</v>
      </c>
      <c r="AS8" s="646" t="s">
        <v>430</v>
      </c>
      <c r="AT8" s="600" t="s">
        <v>431</v>
      </c>
      <c r="AU8" s="595" t="s">
        <v>1027</v>
      </c>
      <c r="AV8" s="595" t="s">
        <v>1028</v>
      </c>
      <c r="AW8" s="658" t="s">
        <v>431</v>
      </c>
      <c r="AX8" s="658" t="s">
        <v>432</v>
      </c>
      <c r="AY8" s="658" t="s">
        <v>1029</v>
      </c>
      <c r="AZ8" s="600" t="s">
        <v>1030</v>
      </c>
      <c r="BA8" s="600" t="s">
        <v>1031</v>
      </c>
      <c r="BB8" s="600" t="s">
        <v>1032</v>
      </c>
      <c r="BC8" s="671" t="s">
        <v>1033</v>
      </c>
      <c r="BD8" s="670" t="s">
        <v>1034</v>
      </c>
      <c r="BE8" s="670" t="s">
        <v>1035</v>
      </c>
      <c r="BF8" s="670" t="s">
        <v>1109</v>
      </c>
      <c r="BG8" s="334" t="s">
        <v>645</v>
      </c>
      <c r="BH8" s="334" t="s">
        <v>643</v>
      </c>
      <c r="BI8" s="334" t="s">
        <v>644</v>
      </c>
    </row>
    <row r="9" spans="1:61" s="254" customFormat="1" ht="48.75" customHeight="1" thickBot="1" x14ac:dyDescent="0.3">
      <c r="A9" s="253">
        <v>1</v>
      </c>
      <c r="B9" s="659">
        <v>2</v>
      </c>
      <c r="C9" s="659">
        <v>3</v>
      </c>
      <c r="D9" s="660" t="s">
        <v>1045</v>
      </c>
      <c r="E9" s="660" t="s">
        <v>1046</v>
      </c>
      <c r="F9" s="660" t="s">
        <v>1047</v>
      </c>
      <c r="G9" s="659" t="s">
        <v>1048</v>
      </c>
      <c r="H9" s="661" t="s">
        <v>1049</v>
      </c>
      <c r="I9" s="659" t="s">
        <v>1050</v>
      </c>
      <c r="J9" s="662" t="s">
        <v>1051</v>
      </c>
      <c r="K9" s="663">
        <v>11</v>
      </c>
      <c r="L9" s="664" t="s">
        <v>1052</v>
      </c>
      <c r="M9" s="662" t="s">
        <v>1053</v>
      </c>
      <c r="N9" s="663">
        <v>14</v>
      </c>
      <c r="O9" s="664" t="s">
        <v>1054</v>
      </c>
      <c r="P9" s="662" t="s">
        <v>1055</v>
      </c>
      <c r="Q9" s="663">
        <v>17</v>
      </c>
      <c r="R9" s="664" t="s">
        <v>1056</v>
      </c>
      <c r="S9" s="662" t="s">
        <v>1057</v>
      </c>
      <c r="T9" s="663">
        <v>20</v>
      </c>
      <c r="U9" s="664" t="s">
        <v>1058</v>
      </c>
      <c r="V9" s="662" t="s">
        <v>1059</v>
      </c>
      <c r="W9" s="663">
        <v>23</v>
      </c>
      <c r="X9" s="664" t="s">
        <v>1060</v>
      </c>
      <c r="Y9" s="662" t="s">
        <v>1061</v>
      </c>
      <c r="Z9" s="663">
        <v>26</v>
      </c>
      <c r="AA9" s="664" t="s">
        <v>1062</v>
      </c>
      <c r="AB9" s="662" t="s">
        <v>1063</v>
      </c>
      <c r="AC9" s="663">
        <v>29</v>
      </c>
      <c r="AD9" s="664" t="s">
        <v>1064</v>
      </c>
      <c r="AE9" s="662" t="s">
        <v>1065</v>
      </c>
      <c r="AF9" s="663">
        <v>32</v>
      </c>
      <c r="AG9" s="664" t="s">
        <v>1066</v>
      </c>
      <c r="AH9" s="662" t="s">
        <v>1067</v>
      </c>
      <c r="AI9" s="663">
        <v>35</v>
      </c>
      <c r="AJ9" s="664" t="s">
        <v>1068</v>
      </c>
      <c r="AK9" s="662" t="s">
        <v>1069</v>
      </c>
      <c r="AL9" s="663">
        <v>38</v>
      </c>
      <c r="AM9" s="664" t="s">
        <v>1070</v>
      </c>
      <c r="AN9" s="663" t="s">
        <v>1071</v>
      </c>
      <c r="AO9" s="663" t="s">
        <v>1072</v>
      </c>
      <c r="AP9" s="663" t="s">
        <v>1073</v>
      </c>
      <c r="AQ9" s="664" t="s">
        <v>1074</v>
      </c>
      <c r="AR9" s="663" t="s">
        <v>1075</v>
      </c>
      <c r="AS9" s="663">
        <v>43</v>
      </c>
      <c r="AT9" s="663" t="s">
        <v>1076</v>
      </c>
      <c r="AU9" s="664" t="s">
        <v>1077</v>
      </c>
      <c r="AV9" s="664" t="s">
        <v>1078</v>
      </c>
      <c r="AW9" s="663" t="s">
        <v>1079</v>
      </c>
      <c r="AX9" s="663" t="s">
        <v>1080</v>
      </c>
      <c r="AY9" s="663" t="s">
        <v>1081</v>
      </c>
      <c r="AZ9" s="663" t="s">
        <v>1082</v>
      </c>
      <c r="BA9" s="663" t="s">
        <v>1083</v>
      </c>
      <c r="BB9" s="663" t="s">
        <v>1084</v>
      </c>
      <c r="BC9" s="664">
        <v>53</v>
      </c>
      <c r="BD9" s="663" t="s">
        <v>1085</v>
      </c>
      <c r="BE9" s="663" t="s">
        <v>1086</v>
      </c>
      <c r="BF9" s="663" t="s">
        <v>1087</v>
      </c>
      <c r="BG9" s="253">
        <v>57</v>
      </c>
      <c r="BH9" s="253">
        <v>58</v>
      </c>
      <c r="BI9" s="253" t="s">
        <v>1111</v>
      </c>
    </row>
    <row r="10" spans="1:61" s="254" customFormat="1" ht="48.75" customHeight="1" x14ac:dyDescent="0.25">
      <c r="A10" s="656"/>
      <c r="B10" s="660"/>
      <c r="C10" s="667"/>
      <c r="D10" s="667"/>
      <c r="E10" s="669">
        <f>5.5/100+1</f>
        <v>1.0549999999999999</v>
      </c>
      <c r="F10" s="667"/>
      <c r="G10" s="669">
        <f>4/12*3/100+1</f>
        <v>1.01</v>
      </c>
      <c r="H10" s="667"/>
      <c r="I10" s="667"/>
      <c r="J10" s="665"/>
      <c r="K10" s="666"/>
      <c r="L10" s="667"/>
      <c r="M10" s="665"/>
      <c r="N10" s="666"/>
      <c r="O10" s="667"/>
      <c r="P10" s="665"/>
      <c r="Q10" s="666"/>
      <c r="R10" s="667"/>
      <c r="S10" s="665"/>
      <c r="T10" s="666"/>
      <c r="U10" s="667"/>
      <c r="V10" s="665"/>
      <c r="W10" s="666"/>
      <c r="X10" s="667"/>
      <c r="Y10" s="665"/>
      <c r="Z10" s="666"/>
      <c r="AA10" s="667"/>
      <c r="AB10" s="665"/>
      <c r="AC10" s="666"/>
      <c r="AD10" s="667"/>
      <c r="AE10" s="665"/>
      <c r="AF10" s="666"/>
      <c r="AG10" s="667"/>
      <c r="AH10" s="665"/>
      <c r="AI10" s="666"/>
      <c r="AJ10" s="667"/>
      <c r="AK10" s="665"/>
      <c r="AL10" s="666"/>
      <c r="AM10" s="667"/>
      <c r="AN10" s="668">
        <v>19242</v>
      </c>
      <c r="AO10" s="666"/>
      <c r="AP10" s="668">
        <v>1060.29</v>
      </c>
      <c r="AQ10" s="667"/>
      <c r="AR10" s="666"/>
      <c r="AS10" s="666"/>
      <c r="AT10" s="666"/>
      <c r="AU10" s="667"/>
      <c r="AV10" s="667"/>
      <c r="AW10" s="666"/>
      <c r="AX10" s="666"/>
      <c r="AY10" s="666"/>
      <c r="AZ10" s="666"/>
      <c r="BA10" s="666"/>
      <c r="BB10" s="666"/>
      <c r="BC10" s="669">
        <v>0.95</v>
      </c>
      <c r="BD10" s="666"/>
      <c r="BE10" s="666"/>
      <c r="BF10" s="666"/>
      <c r="BG10" s="657"/>
      <c r="BH10" s="657"/>
      <c r="BI10" s="657"/>
    </row>
    <row r="11" spans="1:61" s="256" customFormat="1" x14ac:dyDescent="0.25">
      <c r="A11" s="737" t="s">
        <v>397</v>
      </c>
      <c r="B11" s="614" t="s">
        <v>631</v>
      </c>
      <c r="C11" s="672">
        <v>0.5</v>
      </c>
      <c r="D11" s="615">
        <v>7038</v>
      </c>
      <c r="E11" s="616">
        <v>1.0549999999999999</v>
      </c>
      <c r="F11" s="617">
        <f>ROUNDUP(D11*E11,0)</f>
        <v>7426</v>
      </c>
      <c r="G11" s="616">
        <v>1.01</v>
      </c>
      <c r="H11" s="617">
        <f>ROUNDUP(F11*G11,0)</f>
        <v>7501</v>
      </c>
      <c r="I11" s="618">
        <f>ROUND(C11*H11,2)</f>
        <v>3750.5</v>
      </c>
      <c r="J11" s="619">
        <f>IF(K11&gt;0,(ROUND(K11/($C11*$D11),5)),0)</f>
        <v>0.15</v>
      </c>
      <c r="K11" s="620">
        <v>527.85</v>
      </c>
      <c r="L11" s="618">
        <f>ROUND($I11*J11,2)</f>
        <v>562.58000000000004</v>
      </c>
      <c r="M11" s="619">
        <f>IF(N11&gt;0,(ROUND(N11/($C11*$D11),5)),0)</f>
        <v>0</v>
      </c>
      <c r="N11" s="620"/>
      <c r="O11" s="618">
        <f>ROUND($I11*M11,2)</f>
        <v>0</v>
      </c>
      <c r="P11" s="619">
        <f>IF(Q11&gt;0,(ROUND(Q11/($C11*$D11),5)),0)</f>
        <v>0.23</v>
      </c>
      <c r="Q11" s="620">
        <v>809.37</v>
      </c>
      <c r="R11" s="618">
        <f>ROUND($I11*P11,2)</f>
        <v>862.62</v>
      </c>
      <c r="S11" s="619">
        <f>IF(T11&gt;0,(ROUND(T11/($C11*$D11),5)),0)</f>
        <v>0</v>
      </c>
      <c r="T11" s="620"/>
      <c r="U11" s="618">
        <f>ROUND($I11*S11,2)</f>
        <v>0</v>
      </c>
      <c r="V11" s="619">
        <f>IF(W11&gt;0,(ROUND(W11/($C11*$D11),5)),0)</f>
        <v>0</v>
      </c>
      <c r="W11" s="620"/>
      <c r="X11" s="618">
        <f>ROUND($I11*V11,2)</f>
        <v>0</v>
      </c>
      <c r="Y11" s="619">
        <f>IF(Z11&gt;0,(ROUND(Z11/($C11*$D11),5)),0)</f>
        <v>0</v>
      </c>
      <c r="Z11" s="620"/>
      <c r="AA11" s="618">
        <f>ROUND($I11*Y11,2)</f>
        <v>0</v>
      </c>
      <c r="AB11" s="619">
        <f>IF(AC11&gt;0,(ROUND(AC11/($C11*$D11),5)),0)</f>
        <v>0.3</v>
      </c>
      <c r="AC11" s="620">
        <v>1055.7</v>
      </c>
      <c r="AD11" s="618">
        <f>ROUND($I11*AB11,2)</f>
        <v>1125.1500000000001</v>
      </c>
      <c r="AE11" s="619">
        <f>IF(AF11&gt;0,(ROUND(AF11/($C11*$D11),5)),0)</f>
        <v>0</v>
      </c>
      <c r="AF11" s="620"/>
      <c r="AG11" s="618">
        <f>ROUND($I11*AE11,2)</f>
        <v>0</v>
      </c>
      <c r="AH11" s="619">
        <f>IF(AI11&gt;0,(ROUND(AI11/($C11*$D11),5)),0)</f>
        <v>0</v>
      </c>
      <c r="AI11" s="620"/>
      <c r="AJ11" s="618">
        <f>ROUND($I11*AH11,2)</f>
        <v>0</v>
      </c>
      <c r="AK11" s="619">
        <f>IF(AL11&gt;0,(ROUND(AL11/($C11*$D11),5)),0)</f>
        <v>0</v>
      </c>
      <c r="AL11" s="620"/>
      <c r="AM11" s="618">
        <f>ROUND($I11*AK11,2)</f>
        <v>0</v>
      </c>
      <c r="AN11" s="621">
        <v>19242</v>
      </c>
      <c r="AO11" s="618">
        <f>ROUND((IF(((I11+L11+O11+R11+U11+X11+AA11+AD11+AG11+AJ11+AM11)&gt;(AN11*C11)),0,((AN11*C11)-(I11+L11+O11+R11+U11+X11+AA11+AD11+AG11+AJ11+AM11)))),2)</f>
        <v>3320.15</v>
      </c>
      <c r="AP11" s="621"/>
      <c r="AQ11" s="617">
        <f>ROUND(C11*AP11,2)</f>
        <v>0</v>
      </c>
      <c r="AR11" s="618">
        <f>ROUND((I11+L11+O11+R11+U11+X11+AA11+AD11+AG11+AJ11+AM11+AO11+AQ11),2)</f>
        <v>9621</v>
      </c>
      <c r="AS11" s="333">
        <v>12</v>
      </c>
      <c r="AT11" s="622">
        <f>ROUND(AR11*AS11,2)</f>
        <v>115452</v>
      </c>
      <c r="AU11" s="623">
        <v>9813.42</v>
      </c>
      <c r="AV11" s="624">
        <f>ROUND(AT11*0.01,2)</f>
        <v>1154.52</v>
      </c>
      <c r="AW11" s="622">
        <f t="shared" ref="AW11:AW22" si="0">ROUND((AT11+AU11+AV11),2)</f>
        <v>126419.94</v>
      </c>
      <c r="AX11" s="622">
        <f>ROUND(AW11*0.302,2)</f>
        <v>38178.82</v>
      </c>
      <c r="AY11" s="622">
        <f>ROUND((AW11+AX11),2)</f>
        <v>164598.76</v>
      </c>
      <c r="AZ11" s="625">
        <f>ROUND(AW11/1000,1)</f>
        <v>126.4</v>
      </c>
      <c r="BA11" s="625">
        <f>ROUND(AZ11*0.302,1)</f>
        <v>38.200000000000003</v>
      </c>
      <c r="BB11" s="625">
        <f>ROUND((AZ11+BA11),1)</f>
        <v>164.6</v>
      </c>
      <c r="BC11" s="616">
        <v>0.95</v>
      </c>
      <c r="BD11" s="625">
        <f>ROUND(AZ11*BC11,1)</f>
        <v>120.1</v>
      </c>
      <c r="BE11" s="625">
        <f>ROUND(BD11*0.302,1)</f>
        <v>36.299999999999997</v>
      </c>
      <c r="BF11" s="625">
        <f>ROUND((BD11+BE11),1)</f>
        <v>156.4</v>
      </c>
      <c r="BG11" s="255"/>
      <c r="BH11" s="255"/>
      <c r="BI11" s="255"/>
    </row>
    <row r="12" spans="1:61" s="256" customFormat="1" x14ac:dyDescent="0.25">
      <c r="A12" s="738"/>
      <c r="B12" s="614" t="s">
        <v>33</v>
      </c>
      <c r="C12" s="615">
        <v>1</v>
      </c>
      <c r="D12" s="615">
        <v>22544</v>
      </c>
      <c r="E12" s="616">
        <v>1.0549999999999999</v>
      </c>
      <c r="F12" s="617">
        <f t="shared" ref="F12:F22" si="1">ROUNDUP(D12*E12,0)</f>
        <v>23784</v>
      </c>
      <c r="G12" s="616">
        <v>1.01</v>
      </c>
      <c r="H12" s="617">
        <f t="shared" ref="H12:H22" si="2">ROUNDUP(F12*G12,0)</f>
        <v>24022</v>
      </c>
      <c r="I12" s="618">
        <f t="shared" ref="I12:I22" si="3">ROUND(C12*H12,2)</f>
        <v>24022</v>
      </c>
      <c r="J12" s="619">
        <f t="shared" ref="J12:J22" si="4">IF(K12&gt;0,(ROUND(K12/($C12*$D12),5)),0)</f>
        <v>0</v>
      </c>
      <c r="K12" s="620"/>
      <c r="L12" s="618">
        <f t="shared" ref="L12:L22" si="5">ROUND($I12*J12,2)</f>
        <v>0</v>
      </c>
      <c r="M12" s="619">
        <f t="shared" ref="M12:M22" si="6">IF(N12&gt;0,(ROUND(N12/($C12*$D12),5)),0)</f>
        <v>0</v>
      </c>
      <c r="N12" s="620"/>
      <c r="O12" s="618">
        <f t="shared" ref="O12:O22" si="7">ROUND($I12*M12,2)</f>
        <v>0</v>
      </c>
      <c r="P12" s="619">
        <f t="shared" ref="P12:P22" si="8">IF(Q12&gt;0,(ROUND(Q12/($C12*$D12),5)),0)</f>
        <v>0.15</v>
      </c>
      <c r="Q12" s="620">
        <v>3381.6</v>
      </c>
      <c r="R12" s="618">
        <f t="shared" ref="R12:R22" si="9">ROUND($I12*P12,2)</f>
        <v>3603.3</v>
      </c>
      <c r="S12" s="619">
        <f t="shared" ref="S12:S22" si="10">IF(T12&gt;0,(ROUND(T12/($C12*$D12),5)),0)</f>
        <v>0</v>
      </c>
      <c r="T12" s="620"/>
      <c r="U12" s="618">
        <f t="shared" ref="U12:U22" si="11">ROUND($I12*S12,2)</f>
        <v>0</v>
      </c>
      <c r="V12" s="619">
        <f t="shared" ref="V12:V22" si="12">IF(W12&gt;0,(ROUND(W12/($C12*$D12),5)),0)</f>
        <v>0</v>
      </c>
      <c r="W12" s="620"/>
      <c r="X12" s="618">
        <f t="shared" ref="X12:X22" si="13">ROUND($I12*V12,2)</f>
        <v>0</v>
      </c>
      <c r="Y12" s="619">
        <f t="shared" ref="Y12:Y22" si="14">IF(Z12&gt;0,(ROUND(Z12/($C12*$D12),5)),0)</f>
        <v>0.19</v>
      </c>
      <c r="Z12" s="620">
        <v>4283.3599999999997</v>
      </c>
      <c r="AA12" s="618">
        <f t="shared" ref="AA12:AA22" si="15">ROUND($I12*Y12,2)</f>
        <v>4564.18</v>
      </c>
      <c r="AB12" s="619">
        <f t="shared" ref="AB12:AB22" si="16">IF(AC12&gt;0,(ROUND(AC12/($C12*$D12),5)),0)</f>
        <v>0.15</v>
      </c>
      <c r="AC12" s="620">
        <v>3381.6</v>
      </c>
      <c r="AD12" s="618">
        <f t="shared" ref="AD12:AD22" si="17">ROUND($I12*AB12,2)</f>
        <v>3603.3</v>
      </c>
      <c r="AE12" s="619">
        <f t="shared" ref="AE12:AE22" si="18">IF(AF12&gt;0,(ROUND(AF12/($C12*$D12),5)),0)</f>
        <v>0</v>
      </c>
      <c r="AF12" s="620"/>
      <c r="AG12" s="618">
        <f t="shared" ref="AG12:AG22" si="19">ROUND($I12*AE12,2)</f>
        <v>0</v>
      </c>
      <c r="AH12" s="619">
        <f t="shared" ref="AH12:AH22" si="20">IF(AI12&gt;0,(ROUND(AI12/($C12*$D12),5)),0)</f>
        <v>0</v>
      </c>
      <c r="AI12" s="620"/>
      <c r="AJ12" s="618">
        <f t="shared" ref="AJ12:AJ22" si="21">ROUND($I12*AH12,2)</f>
        <v>0</v>
      </c>
      <c r="AK12" s="619">
        <f t="shared" ref="AK12:AK22" si="22">IF(AL12&gt;0,(ROUND(AL12/($C12*$D12),5)),0)</f>
        <v>0</v>
      </c>
      <c r="AL12" s="620"/>
      <c r="AM12" s="618">
        <f t="shared" ref="AM12:AM22" si="23">ROUND($I12*AK12,2)</f>
        <v>0</v>
      </c>
      <c r="AN12" s="621">
        <v>19242</v>
      </c>
      <c r="AO12" s="618">
        <f t="shared" ref="AO12:AO22" si="24">ROUND((IF(((I12+L12+O12+R12+U12+X12+AA12+AD12+AG12+AJ12+AM12)&gt;(AN12*C12)),0,((AN12*C12)-(I12+L12+O12+R12+U12+X12+AA12+AD12+AG12+AJ12+AM12)))),2)</f>
        <v>0</v>
      </c>
      <c r="AP12" s="621"/>
      <c r="AQ12" s="617">
        <f t="shared" ref="AQ12:AQ22" si="25">ROUND(C12*AP12,2)</f>
        <v>0</v>
      </c>
      <c r="AR12" s="618">
        <f t="shared" ref="AR12:AR22" si="26">ROUND((I12+L12+O12+R12+U12+X12+AA12+AD12+AG12+AJ12+AM12+AO12+AQ12),2)</f>
        <v>35792.78</v>
      </c>
      <c r="AS12" s="333">
        <v>12</v>
      </c>
      <c r="AT12" s="622">
        <f t="shared" ref="AT12:AT22" si="27">ROUND(AR12*AS12,2)</f>
        <v>429513.36</v>
      </c>
      <c r="AU12" s="623">
        <v>24649.439999999999</v>
      </c>
      <c r="AV12" s="624">
        <f t="shared" ref="AV12:AV22" si="28">ROUND(AT12*0.01,2)</f>
        <v>4295.13</v>
      </c>
      <c r="AW12" s="622">
        <f t="shared" si="0"/>
        <v>458457.93</v>
      </c>
      <c r="AX12" s="622">
        <f t="shared" ref="AX12:AX22" si="29">ROUND(AW12*0.302,2)</f>
        <v>138454.29</v>
      </c>
      <c r="AY12" s="622">
        <f t="shared" ref="AY12:AY22" si="30">ROUND((AW12+AX12),2)</f>
        <v>596912.22</v>
      </c>
      <c r="AZ12" s="625">
        <f t="shared" ref="AZ12:AZ22" si="31">ROUND(AW12/1000,1)</f>
        <v>458.5</v>
      </c>
      <c r="BA12" s="625">
        <f t="shared" ref="BA12:BA22" si="32">ROUND(AZ12*0.302,1)</f>
        <v>138.5</v>
      </c>
      <c r="BB12" s="625">
        <f t="shared" ref="BB12:BB22" si="33">ROUND((AZ12+BA12),1)</f>
        <v>597</v>
      </c>
      <c r="BC12" s="616">
        <v>0.95</v>
      </c>
      <c r="BD12" s="625">
        <f t="shared" ref="BD12:BD22" si="34">ROUND(AZ12*BC12,1)</f>
        <v>435.6</v>
      </c>
      <c r="BE12" s="625">
        <f t="shared" ref="BE12:BE22" si="35">ROUND(BD12*0.302,1)</f>
        <v>131.6</v>
      </c>
      <c r="BF12" s="625">
        <f t="shared" ref="BF12:BF22" si="36">ROUND((BD12+BE12),1)</f>
        <v>567.20000000000005</v>
      </c>
      <c r="BG12" s="255"/>
      <c r="BH12" s="255"/>
      <c r="BI12" s="255"/>
    </row>
    <row r="13" spans="1:61" s="256" customFormat="1" x14ac:dyDescent="0.25">
      <c r="A13" s="738"/>
      <c r="B13" s="614" t="s">
        <v>630</v>
      </c>
      <c r="C13" s="615">
        <v>1</v>
      </c>
      <c r="D13" s="615">
        <v>25048</v>
      </c>
      <c r="E13" s="616">
        <v>1.0549999999999999</v>
      </c>
      <c r="F13" s="617">
        <f t="shared" si="1"/>
        <v>26426</v>
      </c>
      <c r="G13" s="616">
        <v>1.01</v>
      </c>
      <c r="H13" s="617">
        <f t="shared" si="2"/>
        <v>26691</v>
      </c>
      <c r="I13" s="618">
        <f t="shared" si="3"/>
        <v>26691</v>
      </c>
      <c r="J13" s="619">
        <f t="shared" si="4"/>
        <v>0</v>
      </c>
      <c r="K13" s="620"/>
      <c r="L13" s="618">
        <f t="shared" si="5"/>
        <v>0</v>
      </c>
      <c r="M13" s="619">
        <f t="shared" si="6"/>
        <v>0</v>
      </c>
      <c r="N13" s="620"/>
      <c r="O13" s="618">
        <f t="shared" si="7"/>
        <v>0</v>
      </c>
      <c r="P13" s="619">
        <f t="shared" si="8"/>
        <v>0.15</v>
      </c>
      <c r="Q13" s="620">
        <v>3757.2</v>
      </c>
      <c r="R13" s="618">
        <f t="shared" si="9"/>
        <v>4003.65</v>
      </c>
      <c r="S13" s="619">
        <f t="shared" si="10"/>
        <v>0</v>
      </c>
      <c r="T13" s="620"/>
      <c r="U13" s="618">
        <f t="shared" si="11"/>
        <v>0</v>
      </c>
      <c r="V13" s="619">
        <f t="shared" si="12"/>
        <v>0</v>
      </c>
      <c r="W13" s="620"/>
      <c r="X13" s="618">
        <f t="shared" si="13"/>
        <v>0</v>
      </c>
      <c r="Y13" s="619">
        <f t="shared" si="14"/>
        <v>0.32</v>
      </c>
      <c r="Z13" s="620">
        <v>8015.36</v>
      </c>
      <c r="AA13" s="618">
        <f t="shared" si="15"/>
        <v>8541.1200000000008</v>
      </c>
      <c r="AB13" s="619">
        <f t="shared" si="16"/>
        <v>0.2</v>
      </c>
      <c r="AC13" s="620">
        <v>5009.6000000000004</v>
      </c>
      <c r="AD13" s="618">
        <f t="shared" si="17"/>
        <v>5338.2</v>
      </c>
      <c r="AE13" s="619">
        <f t="shared" si="18"/>
        <v>0</v>
      </c>
      <c r="AF13" s="620"/>
      <c r="AG13" s="618">
        <f t="shared" si="19"/>
        <v>0</v>
      </c>
      <c r="AH13" s="619">
        <f t="shared" si="20"/>
        <v>0</v>
      </c>
      <c r="AI13" s="620"/>
      <c r="AJ13" s="618">
        <f t="shared" si="21"/>
        <v>0</v>
      </c>
      <c r="AK13" s="619">
        <f t="shared" si="22"/>
        <v>0</v>
      </c>
      <c r="AL13" s="620"/>
      <c r="AM13" s="618">
        <f t="shared" si="23"/>
        <v>0</v>
      </c>
      <c r="AN13" s="621">
        <v>19242</v>
      </c>
      <c r="AO13" s="618">
        <f t="shared" si="24"/>
        <v>0</v>
      </c>
      <c r="AP13" s="621"/>
      <c r="AQ13" s="617">
        <f t="shared" si="25"/>
        <v>0</v>
      </c>
      <c r="AR13" s="618">
        <f t="shared" si="26"/>
        <v>44573.97</v>
      </c>
      <c r="AS13" s="333">
        <v>12</v>
      </c>
      <c r="AT13" s="622">
        <f t="shared" si="27"/>
        <v>534887.64</v>
      </c>
      <c r="AU13" s="623">
        <v>27415.39</v>
      </c>
      <c r="AV13" s="624">
        <f t="shared" si="28"/>
        <v>5348.88</v>
      </c>
      <c r="AW13" s="622">
        <f t="shared" si="0"/>
        <v>567651.91</v>
      </c>
      <c r="AX13" s="622">
        <f t="shared" si="29"/>
        <v>171430.88</v>
      </c>
      <c r="AY13" s="622">
        <f t="shared" si="30"/>
        <v>739082.79</v>
      </c>
      <c r="AZ13" s="625">
        <f t="shared" si="31"/>
        <v>567.70000000000005</v>
      </c>
      <c r="BA13" s="625">
        <f t="shared" si="32"/>
        <v>171.4</v>
      </c>
      <c r="BB13" s="625">
        <f t="shared" si="33"/>
        <v>739.1</v>
      </c>
      <c r="BC13" s="616">
        <v>0.95</v>
      </c>
      <c r="BD13" s="625">
        <f t="shared" si="34"/>
        <v>539.29999999999995</v>
      </c>
      <c r="BE13" s="625">
        <f t="shared" si="35"/>
        <v>162.9</v>
      </c>
      <c r="BF13" s="625">
        <f t="shared" si="36"/>
        <v>702.2</v>
      </c>
      <c r="BG13" s="255"/>
      <c r="BH13" s="255"/>
      <c r="BI13" s="255"/>
    </row>
    <row r="14" spans="1:61" s="256" customFormat="1" x14ac:dyDescent="0.25">
      <c r="A14" s="738"/>
      <c r="B14" s="614" t="s">
        <v>264</v>
      </c>
      <c r="C14" s="615">
        <v>1</v>
      </c>
      <c r="D14" s="615">
        <v>22544</v>
      </c>
      <c r="E14" s="616">
        <v>1.0549999999999999</v>
      </c>
      <c r="F14" s="617">
        <f t="shared" si="1"/>
        <v>23784</v>
      </c>
      <c r="G14" s="616">
        <v>1.01</v>
      </c>
      <c r="H14" s="617">
        <f t="shared" si="2"/>
        <v>24022</v>
      </c>
      <c r="I14" s="618">
        <f t="shared" si="3"/>
        <v>24022</v>
      </c>
      <c r="J14" s="619">
        <f t="shared" si="4"/>
        <v>0</v>
      </c>
      <c r="K14" s="620"/>
      <c r="L14" s="618">
        <f t="shared" si="5"/>
        <v>0</v>
      </c>
      <c r="M14" s="619">
        <f t="shared" si="6"/>
        <v>0</v>
      </c>
      <c r="N14" s="620"/>
      <c r="O14" s="618">
        <f t="shared" si="7"/>
        <v>0</v>
      </c>
      <c r="P14" s="619">
        <f t="shared" si="8"/>
        <v>0.15</v>
      </c>
      <c r="Q14" s="620">
        <v>3381.6</v>
      </c>
      <c r="R14" s="618">
        <f t="shared" si="9"/>
        <v>3603.3</v>
      </c>
      <c r="S14" s="619">
        <f t="shared" si="10"/>
        <v>0</v>
      </c>
      <c r="T14" s="620"/>
      <c r="U14" s="618">
        <f t="shared" si="11"/>
        <v>0</v>
      </c>
      <c r="V14" s="619">
        <f t="shared" si="12"/>
        <v>0</v>
      </c>
      <c r="W14" s="620"/>
      <c r="X14" s="618">
        <f t="shared" si="13"/>
        <v>0</v>
      </c>
      <c r="Y14" s="619">
        <f t="shared" si="14"/>
        <v>0.17</v>
      </c>
      <c r="Z14" s="620">
        <v>3832.48</v>
      </c>
      <c r="AA14" s="618">
        <f t="shared" si="15"/>
        <v>4083.74</v>
      </c>
      <c r="AB14" s="619">
        <f t="shared" si="16"/>
        <v>0.2</v>
      </c>
      <c r="AC14" s="620">
        <v>4508.8</v>
      </c>
      <c r="AD14" s="618">
        <f t="shared" si="17"/>
        <v>4804.3999999999996</v>
      </c>
      <c r="AE14" s="619">
        <f t="shared" si="18"/>
        <v>0</v>
      </c>
      <c r="AF14" s="620"/>
      <c r="AG14" s="618">
        <f t="shared" si="19"/>
        <v>0</v>
      </c>
      <c r="AH14" s="619">
        <f t="shared" si="20"/>
        <v>0</v>
      </c>
      <c r="AI14" s="620"/>
      <c r="AJ14" s="618">
        <f t="shared" si="21"/>
        <v>0</v>
      </c>
      <c r="AK14" s="619">
        <f t="shared" si="22"/>
        <v>0</v>
      </c>
      <c r="AL14" s="620"/>
      <c r="AM14" s="618">
        <f t="shared" si="23"/>
        <v>0</v>
      </c>
      <c r="AN14" s="621">
        <v>19242</v>
      </c>
      <c r="AO14" s="618">
        <f t="shared" si="24"/>
        <v>0</v>
      </c>
      <c r="AP14" s="621"/>
      <c r="AQ14" s="617">
        <f t="shared" si="25"/>
        <v>0</v>
      </c>
      <c r="AR14" s="618">
        <f t="shared" si="26"/>
        <v>36513.440000000002</v>
      </c>
      <c r="AS14" s="333">
        <v>12</v>
      </c>
      <c r="AT14" s="622">
        <f t="shared" si="27"/>
        <v>438161.28</v>
      </c>
      <c r="AU14" s="623">
        <v>24649.439999999999</v>
      </c>
      <c r="AV14" s="624">
        <f t="shared" si="28"/>
        <v>4381.6099999999997</v>
      </c>
      <c r="AW14" s="622">
        <f t="shared" si="0"/>
        <v>467192.33</v>
      </c>
      <c r="AX14" s="622">
        <f t="shared" si="29"/>
        <v>141092.07999999999</v>
      </c>
      <c r="AY14" s="622">
        <f t="shared" si="30"/>
        <v>608284.41</v>
      </c>
      <c r="AZ14" s="625">
        <f t="shared" si="31"/>
        <v>467.2</v>
      </c>
      <c r="BA14" s="625">
        <f t="shared" si="32"/>
        <v>141.1</v>
      </c>
      <c r="BB14" s="625">
        <f t="shared" si="33"/>
        <v>608.29999999999995</v>
      </c>
      <c r="BC14" s="616">
        <v>0.95</v>
      </c>
      <c r="BD14" s="625">
        <f t="shared" si="34"/>
        <v>443.8</v>
      </c>
      <c r="BE14" s="625">
        <f t="shared" si="35"/>
        <v>134</v>
      </c>
      <c r="BF14" s="625">
        <f t="shared" si="36"/>
        <v>577.79999999999995</v>
      </c>
      <c r="BG14" s="255"/>
      <c r="BH14" s="255"/>
      <c r="BI14" s="255"/>
    </row>
    <row r="15" spans="1:61" s="256" customFormat="1" x14ac:dyDescent="0.25">
      <c r="A15" s="738"/>
      <c r="B15" s="614" t="s">
        <v>591</v>
      </c>
      <c r="C15" s="615">
        <v>1</v>
      </c>
      <c r="D15" s="615">
        <v>22544</v>
      </c>
      <c r="E15" s="616">
        <v>1.0549999999999999</v>
      </c>
      <c r="F15" s="617">
        <f t="shared" si="1"/>
        <v>23784</v>
      </c>
      <c r="G15" s="616">
        <v>1.01</v>
      </c>
      <c r="H15" s="617">
        <f t="shared" si="2"/>
        <v>24022</v>
      </c>
      <c r="I15" s="618">
        <f t="shared" si="3"/>
        <v>24022</v>
      </c>
      <c r="J15" s="619">
        <f t="shared" si="4"/>
        <v>0</v>
      </c>
      <c r="K15" s="620"/>
      <c r="L15" s="618">
        <f t="shared" si="5"/>
        <v>0</v>
      </c>
      <c r="M15" s="619">
        <f t="shared" si="6"/>
        <v>0</v>
      </c>
      <c r="N15" s="620"/>
      <c r="O15" s="618">
        <f t="shared" si="7"/>
        <v>0</v>
      </c>
      <c r="P15" s="619">
        <f t="shared" si="8"/>
        <v>0.15</v>
      </c>
      <c r="Q15" s="620">
        <v>3381.6</v>
      </c>
      <c r="R15" s="618">
        <f t="shared" si="9"/>
        <v>3603.3</v>
      </c>
      <c r="S15" s="619">
        <f t="shared" si="10"/>
        <v>0</v>
      </c>
      <c r="T15" s="620"/>
      <c r="U15" s="618">
        <f t="shared" si="11"/>
        <v>0</v>
      </c>
      <c r="V15" s="619">
        <f t="shared" si="12"/>
        <v>0</v>
      </c>
      <c r="W15" s="620"/>
      <c r="X15" s="618">
        <f t="shared" si="13"/>
        <v>0</v>
      </c>
      <c r="Y15" s="619">
        <f t="shared" si="14"/>
        <v>0</v>
      </c>
      <c r="Z15" s="620"/>
      <c r="AA15" s="618">
        <f t="shared" si="15"/>
        <v>0</v>
      </c>
      <c r="AB15" s="619">
        <f t="shared" si="16"/>
        <v>0.2</v>
      </c>
      <c r="AC15" s="620">
        <v>4508.8</v>
      </c>
      <c r="AD15" s="618">
        <f t="shared" si="17"/>
        <v>4804.3999999999996</v>
      </c>
      <c r="AE15" s="619">
        <f t="shared" si="18"/>
        <v>0</v>
      </c>
      <c r="AF15" s="620"/>
      <c r="AG15" s="618">
        <f t="shared" si="19"/>
        <v>0</v>
      </c>
      <c r="AH15" s="619">
        <f t="shared" si="20"/>
        <v>0</v>
      </c>
      <c r="AI15" s="620"/>
      <c r="AJ15" s="618">
        <f t="shared" si="21"/>
        <v>0</v>
      </c>
      <c r="AK15" s="619">
        <f t="shared" si="22"/>
        <v>0</v>
      </c>
      <c r="AL15" s="620"/>
      <c r="AM15" s="618">
        <f t="shared" si="23"/>
        <v>0</v>
      </c>
      <c r="AN15" s="621">
        <v>19242</v>
      </c>
      <c r="AO15" s="618">
        <f t="shared" si="24"/>
        <v>0</v>
      </c>
      <c r="AP15" s="621"/>
      <c r="AQ15" s="617">
        <f t="shared" si="25"/>
        <v>0</v>
      </c>
      <c r="AR15" s="618">
        <f t="shared" si="26"/>
        <v>32429.7</v>
      </c>
      <c r="AS15" s="333">
        <v>12</v>
      </c>
      <c r="AT15" s="622">
        <f t="shared" si="27"/>
        <v>389156.4</v>
      </c>
      <c r="AU15" s="623">
        <v>24600.44</v>
      </c>
      <c r="AV15" s="624">
        <f t="shared" si="28"/>
        <v>3891.56</v>
      </c>
      <c r="AW15" s="622">
        <f t="shared" si="0"/>
        <v>417648.4</v>
      </c>
      <c r="AX15" s="622">
        <f t="shared" si="29"/>
        <v>126129.82</v>
      </c>
      <c r="AY15" s="622">
        <f t="shared" si="30"/>
        <v>543778.22</v>
      </c>
      <c r="AZ15" s="625">
        <f t="shared" si="31"/>
        <v>417.6</v>
      </c>
      <c r="BA15" s="625">
        <f t="shared" si="32"/>
        <v>126.1</v>
      </c>
      <c r="BB15" s="625">
        <f t="shared" si="33"/>
        <v>543.70000000000005</v>
      </c>
      <c r="BC15" s="616">
        <v>0.95</v>
      </c>
      <c r="BD15" s="625">
        <f t="shared" si="34"/>
        <v>396.7</v>
      </c>
      <c r="BE15" s="625">
        <f t="shared" si="35"/>
        <v>119.8</v>
      </c>
      <c r="BF15" s="625">
        <f t="shared" si="36"/>
        <v>516.5</v>
      </c>
      <c r="BG15" s="255"/>
      <c r="BH15" s="255"/>
      <c r="BI15" s="255"/>
    </row>
    <row r="16" spans="1:61" s="256" customFormat="1" x14ac:dyDescent="0.25">
      <c r="A16" s="738"/>
      <c r="B16" s="614" t="s">
        <v>632</v>
      </c>
      <c r="C16" s="615">
        <v>0.5</v>
      </c>
      <c r="D16" s="615">
        <v>7755</v>
      </c>
      <c r="E16" s="616">
        <v>1.0549999999999999</v>
      </c>
      <c r="F16" s="617">
        <f t="shared" si="1"/>
        <v>8182</v>
      </c>
      <c r="G16" s="616">
        <v>1.01</v>
      </c>
      <c r="H16" s="617">
        <f t="shared" si="2"/>
        <v>8264</v>
      </c>
      <c r="I16" s="618">
        <f t="shared" si="3"/>
        <v>4132</v>
      </c>
      <c r="J16" s="619">
        <f t="shared" si="4"/>
        <v>0</v>
      </c>
      <c r="K16" s="620"/>
      <c r="L16" s="618">
        <f t="shared" si="5"/>
        <v>0</v>
      </c>
      <c r="M16" s="619">
        <f t="shared" si="6"/>
        <v>0</v>
      </c>
      <c r="N16" s="620"/>
      <c r="O16" s="618">
        <f t="shared" si="7"/>
        <v>0</v>
      </c>
      <c r="P16" s="619">
        <f t="shared" si="8"/>
        <v>0.2</v>
      </c>
      <c r="Q16" s="620">
        <v>775.5</v>
      </c>
      <c r="R16" s="618">
        <f t="shared" si="9"/>
        <v>826.4</v>
      </c>
      <c r="S16" s="619">
        <f t="shared" si="10"/>
        <v>0</v>
      </c>
      <c r="T16" s="620"/>
      <c r="U16" s="618">
        <f t="shared" si="11"/>
        <v>0</v>
      </c>
      <c r="V16" s="619">
        <f t="shared" si="12"/>
        <v>0</v>
      </c>
      <c r="W16" s="620"/>
      <c r="X16" s="618">
        <f t="shared" si="13"/>
        <v>0</v>
      </c>
      <c r="Y16" s="619">
        <f t="shared" si="14"/>
        <v>0.6</v>
      </c>
      <c r="Z16" s="620">
        <v>2326.5</v>
      </c>
      <c r="AA16" s="618">
        <f t="shared" si="15"/>
        <v>2479.1999999999998</v>
      </c>
      <c r="AB16" s="619">
        <f t="shared" si="16"/>
        <v>0.2</v>
      </c>
      <c r="AC16" s="620">
        <v>775.5</v>
      </c>
      <c r="AD16" s="618">
        <f t="shared" si="17"/>
        <v>826.4</v>
      </c>
      <c r="AE16" s="619">
        <f t="shared" si="18"/>
        <v>0</v>
      </c>
      <c r="AF16" s="620"/>
      <c r="AG16" s="618">
        <f t="shared" si="19"/>
        <v>0</v>
      </c>
      <c r="AH16" s="619">
        <f t="shared" si="20"/>
        <v>0</v>
      </c>
      <c r="AI16" s="620"/>
      <c r="AJ16" s="618">
        <f t="shared" si="21"/>
        <v>0</v>
      </c>
      <c r="AK16" s="619">
        <f t="shared" si="22"/>
        <v>0</v>
      </c>
      <c r="AL16" s="620"/>
      <c r="AM16" s="618">
        <f t="shared" si="23"/>
        <v>0</v>
      </c>
      <c r="AN16" s="621">
        <v>19242</v>
      </c>
      <c r="AO16" s="618">
        <f t="shared" si="24"/>
        <v>1357</v>
      </c>
      <c r="AP16" s="621"/>
      <c r="AQ16" s="617">
        <f t="shared" si="25"/>
        <v>0</v>
      </c>
      <c r="AR16" s="618">
        <f t="shared" si="26"/>
        <v>9621</v>
      </c>
      <c r="AS16" s="333">
        <v>12</v>
      </c>
      <c r="AT16" s="622">
        <f t="shared" si="27"/>
        <v>115452</v>
      </c>
      <c r="AU16" s="623">
        <v>9813.42</v>
      </c>
      <c r="AV16" s="624">
        <f t="shared" si="28"/>
        <v>1154.52</v>
      </c>
      <c r="AW16" s="622">
        <f t="shared" si="0"/>
        <v>126419.94</v>
      </c>
      <c r="AX16" s="622">
        <f t="shared" si="29"/>
        <v>38178.82</v>
      </c>
      <c r="AY16" s="622">
        <f t="shared" si="30"/>
        <v>164598.76</v>
      </c>
      <c r="AZ16" s="625">
        <f t="shared" si="31"/>
        <v>126.4</v>
      </c>
      <c r="BA16" s="625">
        <f t="shared" si="32"/>
        <v>38.200000000000003</v>
      </c>
      <c r="BB16" s="625">
        <f t="shared" si="33"/>
        <v>164.6</v>
      </c>
      <c r="BC16" s="616">
        <v>0.95</v>
      </c>
      <c r="BD16" s="625">
        <f t="shared" si="34"/>
        <v>120.1</v>
      </c>
      <c r="BE16" s="625">
        <f t="shared" si="35"/>
        <v>36.299999999999997</v>
      </c>
      <c r="BF16" s="625">
        <f t="shared" si="36"/>
        <v>156.4</v>
      </c>
      <c r="BG16" s="255"/>
      <c r="BH16" s="255"/>
      <c r="BI16" s="255"/>
    </row>
    <row r="17" spans="1:61" s="256" customFormat="1" x14ac:dyDescent="0.25">
      <c r="A17" s="738"/>
      <c r="B17" s="614" t="s">
        <v>1103</v>
      </c>
      <c r="C17" s="673">
        <v>5</v>
      </c>
      <c r="D17" s="615">
        <v>13772</v>
      </c>
      <c r="E17" s="616">
        <v>1.0549999999999999</v>
      </c>
      <c r="F17" s="617">
        <f t="shared" si="1"/>
        <v>14530</v>
      </c>
      <c r="G17" s="616">
        <v>1.01</v>
      </c>
      <c r="H17" s="617">
        <f t="shared" si="2"/>
        <v>14676</v>
      </c>
      <c r="I17" s="618">
        <f t="shared" si="3"/>
        <v>73380</v>
      </c>
      <c r="J17" s="619">
        <f t="shared" si="4"/>
        <v>0</v>
      </c>
      <c r="K17" s="620"/>
      <c r="L17" s="618">
        <f t="shared" si="5"/>
        <v>0</v>
      </c>
      <c r="M17" s="619">
        <f t="shared" si="6"/>
        <v>0</v>
      </c>
      <c r="N17" s="620"/>
      <c r="O17" s="618">
        <f t="shared" si="7"/>
        <v>0</v>
      </c>
      <c r="P17" s="619">
        <f t="shared" si="8"/>
        <v>0.15</v>
      </c>
      <c r="Q17" s="620">
        <v>10329</v>
      </c>
      <c r="R17" s="618">
        <f t="shared" si="9"/>
        <v>11007</v>
      </c>
      <c r="S17" s="619">
        <f t="shared" si="10"/>
        <v>0</v>
      </c>
      <c r="T17" s="620"/>
      <c r="U17" s="618">
        <f t="shared" si="11"/>
        <v>0</v>
      </c>
      <c r="V17" s="619">
        <f t="shared" si="12"/>
        <v>0.5</v>
      </c>
      <c r="W17" s="620">
        <v>34430</v>
      </c>
      <c r="X17" s="618">
        <f t="shared" si="13"/>
        <v>36690</v>
      </c>
      <c r="Y17" s="619">
        <f t="shared" si="14"/>
        <v>0</v>
      </c>
      <c r="Z17" s="620"/>
      <c r="AA17" s="618">
        <f t="shared" si="15"/>
        <v>0</v>
      </c>
      <c r="AB17" s="619">
        <f t="shared" si="16"/>
        <v>0.2</v>
      </c>
      <c r="AC17" s="620">
        <v>13772</v>
      </c>
      <c r="AD17" s="618">
        <f t="shared" si="17"/>
        <v>14676</v>
      </c>
      <c r="AE17" s="619">
        <f t="shared" si="18"/>
        <v>0</v>
      </c>
      <c r="AF17" s="620"/>
      <c r="AG17" s="618">
        <f t="shared" si="19"/>
        <v>0</v>
      </c>
      <c r="AH17" s="619">
        <f t="shared" si="20"/>
        <v>0</v>
      </c>
      <c r="AI17" s="620"/>
      <c r="AJ17" s="618">
        <f t="shared" si="21"/>
        <v>0</v>
      </c>
      <c r="AK17" s="619">
        <f t="shared" si="22"/>
        <v>0</v>
      </c>
      <c r="AL17" s="620"/>
      <c r="AM17" s="618">
        <f t="shared" si="23"/>
        <v>0</v>
      </c>
      <c r="AN17" s="621">
        <v>19242</v>
      </c>
      <c r="AO17" s="618">
        <f t="shared" si="24"/>
        <v>0</v>
      </c>
      <c r="AP17" s="621"/>
      <c r="AQ17" s="617">
        <f t="shared" si="25"/>
        <v>0</v>
      </c>
      <c r="AR17" s="618">
        <f t="shared" si="26"/>
        <v>135753</v>
      </c>
      <c r="AS17" s="333">
        <v>12</v>
      </c>
      <c r="AT17" s="622">
        <f t="shared" si="27"/>
        <v>1629036</v>
      </c>
      <c r="AU17" s="623">
        <v>98134.2</v>
      </c>
      <c r="AV17" s="624">
        <f t="shared" si="28"/>
        <v>16290.36</v>
      </c>
      <c r="AW17" s="622">
        <f t="shared" si="0"/>
        <v>1743460.56</v>
      </c>
      <c r="AX17" s="622">
        <f t="shared" si="29"/>
        <v>526525.09</v>
      </c>
      <c r="AY17" s="622">
        <f t="shared" si="30"/>
        <v>2269985.65</v>
      </c>
      <c r="AZ17" s="625">
        <f t="shared" si="31"/>
        <v>1743.5</v>
      </c>
      <c r="BA17" s="625">
        <f t="shared" si="32"/>
        <v>526.5</v>
      </c>
      <c r="BB17" s="625">
        <f t="shared" si="33"/>
        <v>2270</v>
      </c>
      <c r="BC17" s="616">
        <v>0.95</v>
      </c>
      <c r="BD17" s="625">
        <f t="shared" si="34"/>
        <v>1656.3</v>
      </c>
      <c r="BE17" s="625">
        <f t="shared" si="35"/>
        <v>500.2</v>
      </c>
      <c r="BF17" s="625">
        <f t="shared" si="36"/>
        <v>2156.5</v>
      </c>
      <c r="BG17" s="255"/>
      <c r="BH17" s="255"/>
      <c r="BI17" s="255"/>
    </row>
    <row r="18" spans="1:61" s="256" customFormat="1" x14ac:dyDescent="0.25">
      <c r="A18" s="738"/>
      <c r="B18" s="614" t="s">
        <v>1104</v>
      </c>
      <c r="C18" s="673">
        <v>2</v>
      </c>
      <c r="D18" s="615">
        <v>13132</v>
      </c>
      <c r="E18" s="616">
        <v>1.0549999999999999</v>
      </c>
      <c r="F18" s="617">
        <f t="shared" si="1"/>
        <v>13855</v>
      </c>
      <c r="G18" s="616">
        <v>1.01</v>
      </c>
      <c r="H18" s="617">
        <f t="shared" si="2"/>
        <v>13994</v>
      </c>
      <c r="I18" s="618">
        <f t="shared" si="3"/>
        <v>27988</v>
      </c>
      <c r="J18" s="619">
        <f t="shared" si="4"/>
        <v>0</v>
      </c>
      <c r="K18" s="620"/>
      <c r="L18" s="618">
        <f t="shared" si="5"/>
        <v>0</v>
      </c>
      <c r="M18" s="619">
        <f t="shared" si="6"/>
        <v>0</v>
      </c>
      <c r="N18" s="620"/>
      <c r="O18" s="618">
        <f t="shared" si="7"/>
        <v>0</v>
      </c>
      <c r="P18" s="619">
        <f t="shared" si="8"/>
        <v>0.15</v>
      </c>
      <c r="Q18" s="620">
        <v>3939.6</v>
      </c>
      <c r="R18" s="618">
        <f t="shared" si="9"/>
        <v>4198.2</v>
      </c>
      <c r="S18" s="619">
        <f t="shared" si="10"/>
        <v>0</v>
      </c>
      <c r="T18" s="620"/>
      <c r="U18" s="618">
        <f t="shared" si="11"/>
        <v>0</v>
      </c>
      <c r="V18" s="619">
        <f t="shared" si="12"/>
        <v>0.5</v>
      </c>
      <c r="W18" s="620">
        <v>13132</v>
      </c>
      <c r="X18" s="618">
        <f t="shared" si="13"/>
        <v>13994</v>
      </c>
      <c r="Y18" s="619">
        <f t="shared" si="14"/>
        <v>0</v>
      </c>
      <c r="Z18" s="620"/>
      <c r="AA18" s="618">
        <f t="shared" si="15"/>
        <v>0</v>
      </c>
      <c r="AB18" s="619">
        <f t="shared" si="16"/>
        <v>0.2</v>
      </c>
      <c r="AC18" s="620">
        <v>5252.8</v>
      </c>
      <c r="AD18" s="618">
        <f t="shared" si="17"/>
        <v>5597.6</v>
      </c>
      <c r="AE18" s="619">
        <f t="shared" si="18"/>
        <v>0</v>
      </c>
      <c r="AF18" s="620"/>
      <c r="AG18" s="618">
        <f t="shared" si="19"/>
        <v>0</v>
      </c>
      <c r="AH18" s="619">
        <f t="shared" si="20"/>
        <v>0</v>
      </c>
      <c r="AI18" s="620"/>
      <c r="AJ18" s="618">
        <f t="shared" si="21"/>
        <v>0</v>
      </c>
      <c r="AK18" s="619">
        <f t="shared" si="22"/>
        <v>0</v>
      </c>
      <c r="AL18" s="620"/>
      <c r="AM18" s="618">
        <f t="shared" si="23"/>
        <v>0</v>
      </c>
      <c r="AN18" s="621">
        <v>19242</v>
      </c>
      <c r="AO18" s="618">
        <f t="shared" si="24"/>
        <v>0</v>
      </c>
      <c r="AP18" s="621"/>
      <c r="AQ18" s="617">
        <f t="shared" si="25"/>
        <v>0</v>
      </c>
      <c r="AR18" s="618">
        <f t="shared" si="26"/>
        <v>51777.8</v>
      </c>
      <c r="AS18" s="333">
        <v>12</v>
      </c>
      <c r="AT18" s="622">
        <f t="shared" si="27"/>
        <v>621333.6</v>
      </c>
      <c r="AU18" s="623">
        <v>39253.68</v>
      </c>
      <c r="AV18" s="624">
        <f t="shared" si="28"/>
        <v>6213.34</v>
      </c>
      <c r="AW18" s="622">
        <f t="shared" si="0"/>
        <v>666800.62</v>
      </c>
      <c r="AX18" s="622">
        <f t="shared" si="29"/>
        <v>201373.79</v>
      </c>
      <c r="AY18" s="622">
        <f t="shared" si="30"/>
        <v>868174.41</v>
      </c>
      <c r="AZ18" s="625">
        <f t="shared" si="31"/>
        <v>666.8</v>
      </c>
      <c r="BA18" s="625">
        <f t="shared" si="32"/>
        <v>201.4</v>
      </c>
      <c r="BB18" s="625">
        <f t="shared" si="33"/>
        <v>868.2</v>
      </c>
      <c r="BC18" s="616">
        <v>0.95</v>
      </c>
      <c r="BD18" s="625">
        <f t="shared" si="34"/>
        <v>633.5</v>
      </c>
      <c r="BE18" s="625">
        <f t="shared" si="35"/>
        <v>191.3</v>
      </c>
      <c r="BF18" s="625">
        <f t="shared" si="36"/>
        <v>824.8</v>
      </c>
      <c r="BG18" s="255"/>
      <c r="BH18" s="255"/>
      <c r="BI18" s="255"/>
    </row>
    <row r="19" spans="1:61" s="256" customFormat="1" x14ac:dyDescent="0.25">
      <c r="A19" s="738"/>
      <c r="B19" s="614" t="s">
        <v>1105</v>
      </c>
      <c r="C19" s="672">
        <v>1</v>
      </c>
      <c r="D19" s="615">
        <v>5274</v>
      </c>
      <c r="E19" s="616">
        <v>1.0549999999999999</v>
      </c>
      <c r="F19" s="617">
        <f t="shared" si="1"/>
        <v>5565</v>
      </c>
      <c r="G19" s="616">
        <v>1.01</v>
      </c>
      <c r="H19" s="617">
        <f t="shared" si="2"/>
        <v>5621</v>
      </c>
      <c r="I19" s="618">
        <f t="shared" si="3"/>
        <v>5621</v>
      </c>
      <c r="J19" s="619">
        <f t="shared" si="4"/>
        <v>0</v>
      </c>
      <c r="K19" s="620"/>
      <c r="L19" s="618">
        <f t="shared" si="5"/>
        <v>0</v>
      </c>
      <c r="M19" s="619">
        <f t="shared" si="6"/>
        <v>0</v>
      </c>
      <c r="N19" s="620"/>
      <c r="O19" s="618">
        <f t="shared" si="7"/>
        <v>0</v>
      </c>
      <c r="P19" s="619">
        <f t="shared" si="8"/>
        <v>0.2</v>
      </c>
      <c r="Q19" s="620">
        <v>1054.8</v>
      </c>
      <c r="R19" s="618">
        <f t="shared" si="9"/>
        <v>1124.2</v>
      </c>
      <c r="S19" s="619">
        <f t="shared" si="10"/>
        <v>0</v>
      </c>
      <c r="T19" s="620"/>
      <c r="U19" s="618">
        <f t="shared" si="11"/>
        <v>0</v>
      </c>
      <c r="V19" s="619">
        <f t="shared" si="12"/>
        <v>0</v>
      </c>
      <c r="W19" s="620"/>
      <c r="X19" s="618">
        <f t="shared" si="13"/>
        <v>0</v>
      </c>
      <c r="Y19" s="619">
        <f t="shared" si="14"/>
        <v>2</v>
      </c>
      <c r="Z19" s="620">
        <v>10548</v>
      </c>
      <c r="AA19" s="618">
        <f t="shared" si="15"/>
        <v>11242</v>
      </c>
      <c r="AB19" s="619">
        <f t="shared" si="16"/>
        <v>0.3</v>
      </c>
      <c r="AC19" s="620">
        <v>1582.2</v>
      </c>
      <c r="AD19" s="618">
        <f t="shared" si="17"/>
        <v>1686.3</v>
      </c>
      <c r="AE19" s="619">
        <f t="shared" si="18"/>
        <v>0</v>
      </c>
      <c r="AF19" s="620"/>
      <c r="AG19" s="618">
        <f t="shared" si="19"/>
        <v>0</v>
      </c>
      <c r="AH19" s="619">
        <f t="shared" si="20"/>
        <v>0</v>
      </c>
      <c r="AI19" s="620"/>
      <c r="AJ19" s="618">
        <f t="shared" si="21"/>
        <v>0</v>
      </c>
      <c r="AK19" s="619">
        <f t="shared" si="22"/>
        <v>0</v>
      </c>
      <c r="AL19" s="620"/>
      <c r="AM19" s="618">
        <f t="shared" si="23"/>
        <v>0</v>
      </c>
      <c r="AN19" s="621">
        <v>19242</v>
      </c>
      <c r="AO19" s="618">
        <f t="shared" si="24"/>
        <v>0</v>
      </c>
      <c r="AP19" s="621"/>
      <c r="AQ19" s="617">
        <f t="shared" si="25"/>
        <v>0</v>
      </c>
      <c r="AR19" s="618">
        <f t="shared" si="26"/>
        <v>19673.5</v>
      </c>
      <c r="AS19" s="333">
        <v>12</v>
      </c>
      <c r="AT19" s="622">
        <f t="shared" si="27"/>
        <v>236082</v>
      </c>
      <c r="AU19" s="623">
        <v>19626.84</v>
      </c>
      <c r="AV19" s="624">
        <f t="shared" si="28"/>
        <v>2360.8200000000002</v>
      </c>
      <c r="AW19" s="622">
        <f t="shared" si="0"/>
        <v>258069.66</v>
      </c>
      <c r="AX19" s="622">
        <f t="shared" si="29"/>
        <v>77937.039999999994</v>
      </c>
      <c r="AY19" s="622">
        <f t="shared" si="30"/>
        <v>336006.7</v>
      </c>
      <c r="AZ19" s="625">
        <f t="shared" si="31"/>
        <v>258.10000000000002</v>
      </c>
      <c r="BA19" s="625">
        <f t="shared" si="32"/>
        <v>77.900000000000006</v>
      </c>
      <c r="BB19" s="625">
        <f t="shared" si="33"/>
        <v>336</v>
      </c>
      <c r="BC19" s="616">
        <v>0.95</v>
      </c>
      <c r="BD19" s="625">
        <f t="shared" si="34"/>
        <v>245.2</v>
      </c>
      <c r="BE19" s="625">
        <f t="shared" si="35"/>
        <v>74.099999999999994</v>
      </c>
      <c r="BF19" s="625">
        <f t="shared" si="36"/>
        <v>319.3</v>
      </c>
      <c r="BG19" s="255"/>
      <c r="BH19" s="255"/>
      <c r="BI19" s="255"/>
    </row>
    <row r="20" spans="1:61" s="256" customFormat="1" ht="24" x14ac:dyDescent="0.25">
      <c r="A20" s="738"/>
      <c r="B20" s="614" t="s">
        <v>1106</v>
      </c>
      <c r="C20" s="615">
        <v>0.5</v>
      </c>
      <c r="D20" s="615">
        <v>4336</v>
      </c>
      <c r="E20" s="616">
        <v>1.0549999999999999</v>
      </c>
      <c r="F20" s="617">
        <f t="shared" si="1"/>
        <v>4575</v>
      </c>
      <c r="G20" s="616">
        <v>1.01</v>
      </c>
      <c r="H20" s="617">
        <f t="shared" si="2"/>
        <v>4621</v>
      </c>
      <c r="I20" s="618">
        <f t="shared" si="3"/>
        <v>2310.5</v>
      </c>
      <c r="J20" s="619">
        <f t="shared" si="4"/>
        <v>0</v>
      </c>
      <c r="K20" s="620"/>
      <c r="L20" s="618">
        <f t="shared" si="5"/>
        <v>0</v>
      </c>
      <c r="M20" s="619">
        <f t="shared" si="6"/>
        <v>0</v>
      </c>
      <c r="N20" s="620"/>
      <c r="O20" s="618">
        <f t="shared" si="7"/>
        <v>0</v>
      </c>
      <c r="P20" s="619">
        <f t="shared" si="8"/>
        <v>0.2</v>
      </c>
      <c r="Q20" s="620">
        <v>433.6</v>
      </c>
      <c r="R20" s="618">
        <f t="shared" si="9"/>
        <v>462.1</v>
      </c>
      <c r="S20" s="619">
        <f t="shared" si="10"/>
        <v>0</v>
      </c>
      <c r="T20" s="620"/>
      <c r="U20" s="618">
        <f t="shared" si="11"/>
        <v>0</v>
      </c>
      <c r="V20" s="619">
        <f t="shared" si="12"/>
        <v>0</v>
      </c>
      <c r="W20" s="620"/>
      <c r="X20" s="618">
        <f t="shared" si="13"/>
        <v>0</v>
      </c>
      <c r="Y20" s="619">
        <f t="shared" si="14"/>
        <v>0</v>
      </c>
      <c r="Z20" s="620"/>
      <c r="AA20" s="618">
        <f t="shared" si="15"/>
        <v>0</v>
      </c>
      <c r="AB20" s="619">
        <f t="shared" si="16"/>
        <v>0</v>
      </c>
      <c r="AC20" s="620"/>
      <c r="AD20" s="618">
        <f t="shared" si="17"/>
        <v>0</v>
      </c>
      <c r="AE20" s="619">
        <f t="shared" si="18"/>
        <v>0</v>
      </c>
      <c r="AF20" s="620"/>
      <c r="AG20" s="618">
        <f t="shared" si="19"/>
        <v>0</v>
      </c>
      <c r="AH20" s="619">
        <f t="shared" si="20"/>
        <v>0</v>
      </c>
      <c r="AI20" s="620"/>
      <c r="AJ20" s="618">
        <f t="shared" si="21"/>
        <v>0</v>
      </c>
      <c r="AK20" s="619">
        <f t="shared" si="22"/>
        <v>0</v>
      </c>
      <c r="AL20" s="620"/>
      <c r="AM20" s="618">
        <f t="shared" si="23"/>
        <v>0</v>
      </c>
      <c r="AN20" s="621">
        <v>19242</v>
      </c>
      <c r="AO20" s="618">
        <f t="shared" si="24"/>
        <v>6848.4</v>
      </c>
      <c r="AP20" s="621"/>
      <c r="AQ20" s="617">
        <f t="shared" si="25"/>
        <v>0</v>
      </c>
      <c r="AR20" s="618">
        <f t="shared" si="26"/>
        <v>9621</v>
      </c>
      <c r="AS20" s="333">
        <v>12</v>
      </c>
      <c r="AT20" s="622">
        <f t="shared" si="27"/>
        <v>115452</v>
      </c>
      <c r="AU20" s="623">
        <v>9813.42</v>
      </c>
      <c r="AV20" s="624">
        <f t="shared" si="28"/>
        <v>1154.52</v>
      </c>
      <c r="AW20" s="622">
        <f t="shared" si="0"/>
        <v>126419.94</v>
      </c>
      <c r="AX20" s="622">
        <f t="shared" si="29"/>
        <v>38178.82</v>
      </c>
      <c r="AY20" s="622">
        <f t="shared" si="30"/>
        <v>164598.76</v>
      </c>
      <c r="AZ20" s="625">
        <f t="shared" si="31"/>
        <v>126.4</v>
      </c>
      <c r="BA20" s="625">
        <f t="shared" si="32"/>
        <v>38.200000000000003</v>
      </c>
      <c r="BB20" s="625">
        <f t="shared" si="33"/>
        <v>164.6</v>
      </c>
      <c r="BC20" s="616">
        <v>0.95</v>
      </c>
      <c r="BD20" s="625">
        <f t="shared" si="34"/>
        <v>120.1</v>
      </c>
      <c r="BE20" s="625">
        <f t="shared" si="35"/>
        <v>36.299999999999997</v>
      </c>
      <c r="BF20" s="625">
        <f t="shared" si="36"/>
        <v>156.4</v>
      </c>
      <c r="BG20" s="255"/>
      <c r="BH20" s="255"/>
      <c r="BI20" s="255"/>
    </row>
    <row r="21" spans="1:61" s="256" customFormat="1" x14ac:dyDescent="0.25">
      <c r="A21" s="738"/>
      <c r="B21" s="614" t="s">
        <v>1107</v>
      </c>
      <c r="C21" s="673">
        <v>2</v>
      </c>
      <c r="D21" s="615">
        <v>14449</v>
      </c>
      <c r="E21" s="616">
        <v>1.0549999999999999</v>
      </c>
      <c r="F21" s="617">
        <f t="shared" si="1"/>
        <v>15244</v>
      </c>
      <c r="G21" s="616">
        <v>1.01</v>
      </c>
      <c r="H21" s="617">
        <f t="shared" si="2"/>
        <v>15397</v>
      </c>
      <c r="I21" s="618">
        <f t="shared" si="3"/>
        <v>30794</v>
      </c>
      <c r="J21" s="619">
        <f t="shared" si="4"/>
        <v>0</v>
      </c>
      <c r="K21" s="620"/>
      <c r="L21" s="618">
        <f t="shared" si="5"/>
        <v>0</v>
      </c>
      <c r="M21" s="619">
        <f t="shared" si="6"/>
        <v>0</v>
      </c>
      <c r="N21" s="620"/>
      <c r="O21" s="618">
        <f t="shared" si="7"/>
        <v>0</v>
      </c>
      <c r="P21" s="619">
        <f t="shared" si="8"/>
        <v>0.15</v>
      </c>
      <c r="Q21" s="620">
        <v>4334.7</v>
      </c>
      <c r="R21" s="618">
        <f t="shared" si="9"/>
        <v>4619.1000000000004</v>
      </c>
      <c r="S21" s="619">
        <f t="shared" si="10"/>
        <v>0</v>
      </c>
      <c r="T21" s="620"/>
      <c r="U21" s="618">
        <f t="shared" si="11"/>
        <v>0</v>
      </c>
      <c r="V21" s="619">
        <f t="shared" si="12"/>
        <v>0.5</v>
      </c>
      <c r="W21" s="620">
        <v>14449</v>
      </c>
      <c r="X21" s="618">
        <f t="shared" si="13"/>
        <v>15397</v>
      </c>
      <c r="Y21" s="619">
        <f t="shared" si="14"/>
        <v>0</v>
      </c>
      <c r="Z21" s="620"/>
      <c r="AA21" s="618">
        <f t="shared" si="15"/>
        <v>0</v>
      </c>
      <c r="AB21" s="619">
        <f t="shared" si="16"/>
        <v>0.2</v>
      </c>
      <c r="AC21" s="620">
        <v>5779.6</v>
      </c>
      <c r="AD21" s="618">
        <f t="shared" si="17"/>
        <v>6158.8</v>
      </c>
      <c r="AE21" s="619">
        <f t="shared" si="18"/>
        <v>0</v>
      </c>
      <c r="AF21" s="620"/>
      <c r="AG21" s="618">
        <f t="shared" si="19"/>
        <v>0</v>
      </c>
      <c r="AH21" s="619">
        <f t="shared" si="20"/>
        <v>0</v>
      </c>
      <c r="AI21" s="620"/>
      <c r="AJ21" s="618">
        <f t="shared" si="21"/>
        <v>0</v>
      </c>
      <c r="AK21" s="619">
        <f t="shared" si="22"/>
        <v>0</v>
      </c>
      <c r="AL21" s="620"/>
      <c r="AM21" s="618">
        <f t="shared" si="23"/>
        <v>0</v>
      </c>
      <c r="AN21" s="621">
        <v>19242</v>
      </c>
      <c r="AO21" s="618">
        <f t="shared" si="24"/>
        <v>0</v>
      </c>
      <c r="AP21" s="621"/>
      <c r="AQ21" s="617">
        <f t="shared" si="25"/>
        <v>0</v>
      </c>
      <c r="AR21" s="618">
        <f t="shared" si="26"/>
        <v>56968.9</v>
      </c>
      <c r="AS21" s="333">
        <v>12</v>
      </c>
      <c r="AT21" s="622">
        <f t="shared" si="27"/>
        <v>683626.8</v>
      </c>
      <c r="AU21" s="623">
        <v>39253.68</v>
      </c>
      <c r="AV21" s="624">
        <f t="shared" si="28"/>
        <v>6836.27</v>
      </c>
      <c r="AW21" s="622">
        <f t="shared" si="0"/>
        <v>729716.75</v>
      </c>
      <c r="AX21" s="622">
        <f t="shared" si="29"/>
        <v>220374.46</v>
      </c>
      <c r="AY21" s="622">
        <f t="shared" si="30"/>
        <v>950091.21</v>
      </c>
      <c r="AZ21" s="625">
        <f t="shared" si="31"/>
        <v>729.7</v>
      </c>
      <c r="BA21" s="625">
        <f t="shared" si="32"/>
        <v>220.4</v>
      </c>
      <c r="BB21" s="625">
        <f t="shared" si="33"/>
        <v>950.1</v>
      </c>
      <c r="BC21" s="616">
        <v>0.95</v>
      </c>
      <c r="BD21" s="625">
        <f t="shared" si="34"/>
        <v>693.2</v>
      </c>
      <c r="BE21" s="625">
        <f t="shared" si="35"/>
        <v>209.3</v>
      </c>
      <c r="BF21" s="625">
        <f t="shared" si="36"/>
        <v>902.5</v>
      </c>
      <c r="BG21" s="255"/>
      <c r="BH21" s="255"/>
      <c r="BI21" s="255"/>
    </row>
    <row r="22" spans="1:61" s="256" customFormat="1" x14ac:dyDescent="0.25">
      <c r="A22" s="739"/>
      <c r="B22" s="614" t="s">
        <v>1108</v>
      </c>
      <c r="C22" s="673">
        <v>2</v>
      </c>
      <c r="D22" s="615">
        <v>14449</v>
      </c>
      <c r="E22" s="616">
        <v>1.0549999999999999</v>
      </c>
      <c r="F22" s="617">
        <f t="shared" si="1"/>
        <v>15244</v>
      </c>
      <c r="G22" s="616">
        <v>1.01</v>
      </c>
      <c r="H22" s="617">
        <f t="shared" si="2"/>
        <v>15397</v>
      </c>
      <c r="I22" s="618">
        <f t="shared" si="3"/>
        <v>30794</v>
      </c>
      <c r="J22" s="619">
        <f t="shared" si="4"/>
        <v>0</v>
      </c>
      <c r="K22" s="620"/>
      <c r="L22" s="618">
        <f t="shared" si="5"/>
        <v>0</v>
      </c>
      <c r="M22" s="619">
        <f t="shared" si="6"/>
        <v>0</v>
      </c>
      <c r="N22" s="620"/>
      <c r="O22" s="618">
        <f t="shared" si="7"/>
        <v>0</v>
      </c>
      <c r="P22" s="619">
        <f t="shared" si="8"/>
        <v>0.15</v>
      </c>
      <c r="Q22" s="620">
        <v>4334.7</v>
      </c>
      <c r="R22" s="618">
        <f t="shared" si="9"/>
        <v>4619.1000000000004</v>
      </c>
      <c r="S22" s="619">
        <f t="shared" si="10"/>
        <v>0.25</v>
      </c>
      <c r="T22" s="620">
        <v>7224.5</v>
      </c>
      <c r="U22" s="618">
        <f t="shared" si="11"/>
        <v>7698.5</v>
      </c>
      <c r="V22" s="619">
        <f t="shared" si="12"/>
        <v>0.5</v>
      </c>
      <c r="W22" s="620">
        <v>14449</v>
      </c>
      <c r="X22" s="618">
        <f t="shared" si="13"/>
        <v>15397</v>
      </c>
      <c r="Y22" s="619">
        <f t="shared" si="14"/>
        <v>0</v>
      </c>
      <c r="Z22" s="620"/>
      <c r="AA22" s="618">
        <f t="shared" si="15"/>
        <v>0</v>
      </c>
      <c r="AB22" s="619">
        <f t="shared" si="16"/>
        <v>0.2</v>
      </c>
      <c r="AC22" s="620">
        <v>5779.6</v>
      </c>
      <c r="AD22" s="618">
        <f t="shared" si="17"/>
        <v>6158.8</v>
      </c>
      <c r="AE22" s="619">
        <f t="shared" si="18"/>
        <v>0</v>
      </c>
      <c r="AF22" s="620"/>
      <c r="AG22" s="618">
        <f t="shared" si="19"/>
        <v>0</v>
      </c>
      <c r="AH22" s="619">
        <f t="shared" si="20"/>
        <v>0</v>
      </c>
      <c r="AI22" s="620"/>
      <c r="AJ22" s="618">
        <f t="shared" si="21"/>
        <v>0</v>
      </c>
      <c r="AK22" s="619">
        <f t="shared" si="22"/>
        <v>0</v>
      </c>
      <c r="AL22" s="620"/>
      <c r="AM22" s="618">
        <f t="shared" si="23"/>
        <v>0</v>
      </c>
      <c r="AN22" s="621">
        <v>19242</v>
      </c>
      <c r="AO22" s="618">
        <f t="shared" si="24"/>
        <v>0</v>
      </c>
      <c r="AP22" s="621"/>
      <c r="AQ22" s="617">
        <f t="shared" si="25"/>
        <v>0</v>
      </c>
      <c r="AR22" s="618">
        <f t="shared" si="26"/>
        <v>64667.4</v>
      </c>
      <c r="AS22" s="333">
        <v>12</v>
      </c>
      <c r="AT22" s="622">
        <f t="shared" si="27"/>
        <v>776008.8</v>
      </c>
      <c r="AU22" s="623">
        <v>39253.68</v>
      </c>
      <c r="AV22" s="624">
        <f t="shared" si="28"/>
        <v>7760.09</v>
      </c>
      <c r="AW22" s="622">
        <f t="shared" si="0"/>
        <v>823022.57</v>
      </c>
      <c r="AX22" s="622">
        <f t="shared" si="29"/>
        <v>248552.82</v>
      </c>
      <c r="AY22" s="622">
        <f t="shared" si="30"/>
        <v>1071575.3899999999</v>
      </c>
      <c r="AZ22" s="625">
        <f t="shared" si="31"/>
        <v>823</v>
      </c>
      <c r="BA22" s="625">
        <f t="shared" si="32"/>
        <v>248.5</v>
      </c>
      <c r="BB22" s="625">
        <f t="shared" si="33"/>
        <v>1071.5</v>
      </c>
      <c r="BC22" s="616">
        <v>0.95</v>
      </c>
      <c r="BD22" s="625">
        <f t="shared" si="34"/>
        <v>781.9</v>
      </c>
      <c r="BE22" s="625">
        <f t="shared" si="35"/>
        <v>236.1</v>
      </c>
      <c r="BF22" s="625">
        <f t="shared" si="36"/>
        <v>1018</v>
      </c>
      <c r="BG22" s="255"/>
      <c r="BH22" s="255"/>
      <c r="BI22" s="255"/>
    </row>
    <row r="23" spans="1:61" s="256" customFormat="1" ht="15" customHeight="1" x14ac:dyDescent="0.25">
      <c r="A23" s="654"/>
      <c r="B23" s="614"/>
      <c r="C23" s="615"/>
      <c r="D23" s="615"/>
      <c r="E23" s="616"/>
      <c r="F23" s="617">
        <f t="shared" ref="F23" si="37">ROUNDUP(D23*E23,0)</f>
        <v>0</v>
      </c>
      <c r="G23" s="616"/>
      <c r="H23" s="617">
        <f t="shared" ref="H23" si="38">ROUNDUP(F23*G23,0)</f>
        <v>0</v>
      </c>
      <c r="I23" s="618">
        <f t="shared" ref="I23" si="39">ROUND(C23*H23,2)</f>
        <v>0</v>
      </c>
      <c r="J23" s="619">
        <f t="shared" ref="J23" si="40">IF(K23&gt;0,(ROUND(K23/($C23*$D23),5)),0)</f>
        <v>0</v>
      </c>
      <c r="K23" s="620"/>
      <c r="L23" s="618">
        <f t="shared" ref="L23" si="41">ROUND($I23*J23,2)</f>
        <v>0</v>
      </c>
      <c r="M23" s="619">
        <f t="shared" ref="M23" si="42">IF(N23&gt;0,(ROUND(N23/($C23*$D23),5)),0)</f>
        <v>0</v>
      </c>
      <c r="N23" s="620"/>
      <c r="O23" s="618">
        <f t="shared" ref="O23" si="43">ROUND($I23*M23,2)</f>
        <v>0</v>
      </c>
      <c r="P23" s="619">
        <f t="shared" ref="P23" si="44">IF(Q23&gt;0,(ROUND(Q23/($C23*$D23),5)),0)</f>
        <v>0</v>
      </c>
      <c r="Q23" s="620"/>
      <c r="R23" s="618">
        <f t="shared" ref="R23" si="45">ROUND($I23*P23,2)</f>
        <v>0</v>
      </c>
      <c r="S23" s="619">
        <f t="shared" ref="S23" si="46">IF(T23&gt;0,(ROUND(T23/($C23*$D23),5)),0)</f>
        <v>0</v>
      </c>
      <c r="T23" s="620"/>
      <c r="U23" s="618">
        <f t="shared" ref="U23" si="47">ROUND($I23*S23,2)</f>
        <v>0</v>
      </c>
      <c r="V23" s="619">
        <f t="shared" ref="V23" si="48">IF(W23&gt;0,(ROUND(W23/($C23*$D23),5)),0)</f>
        <v>0</v>
      </c>
      <c r="W23" s="620"/>
      <c r="X23" s="618">
        <f t="shared" ref="X23" si="49">ROUND($I23*V23,2)</f>
        <v>0</v>
      </c>
      <c r="Y23" s="619">
        <f t="shared" ref="Y23" si="50">IF(Z23&gt;0,(ROUND(Z23/($C23*$D23),5)),0)</f>
        <v>0</v>
      </c>
      <c r="Z23" s="620"/>
      <c r="AA23" s="618">
        <f t="shared" ref="AA23" si="51">ROUND($I23*Y23,2)</f>
        <v>0</v>
      </c>
      <c r="AB23" s="619">
        <f t="shared" ref="AB23" si="52">IF(AC23&gt;0,(ROUND(AC23/($C23*$D23),5)),0)</f>
        <v>0</v>
      </c>
      <c r="AC23" s="620"/>
      <c r="AD23" s="618">
        <f t="shared" ref="AD23" si="53">ROUND($I23*AB23,2)</f>
        <v>0</v>
      </c>
      <c r="AE23" s="619">
        <f t="shared" ref="AE23" si="54">IF(AF23&gt;0,(ROUND(AF23/($C23*$D23),5)),0)</f>
        <v>0</v>
      </c>
      <c r="AF23" s="620"/>
      <c r="AG23" s="618">
        <f t="shared" ref="AG23" si="55">ROUND($I23*AE23,2)</f>
        <v>0</v>
      </c>
      <c r="AH23" s="619">
        <f t="shared" ref="AH23" si="56">IF(AI23&gt;0,(ROUND(AI23/($C23*$D23),5)),0)</f>
        <v>0</v>
      </c>
      <c r="AI23" s="620"/>
      <c r="AJ23" s="618">
        <f t="shared" ref="AJ23" si="57">ROUND($I23*AH23,2)</f>
        <v>0</v>
      </c>
      <c r="AK23" s="619">
        <f t="shared" ref="AK23" si="58">IF(AL23&gt;0,(ROUND(AL23/($C23*$D23),5)),0)</f>
        <v>0</v>
      </c>
      <c r="AL23" s="620"/>
      <c r="AM23" s="618">
        <f t="shared" ref="AM23" si="59">ROUND($I23*AK23,2)</f>
        <v>0</v>
      </c>
      <c r="AN23" s="621"/>
      <c r="AO23" s="618">
        <f t="shared" ref="AO23" si="60">ROUND((IF(((I23+L23+O23+R23+U23+X23+AA23+AD23+AG23+AJ23+AM23)&gt;(AN23*C23)),0,((AN23*C23)-(I23+L23+O23+R23+U23+X23+AA23+AD23+AG23+AJ23+AM23)))),2)</f>
        <v>0</v>
      </c>
      <c r="AP23" s="621"/>
      <c r="AQ23" s="617">
        <f t="shared" ref="AQ23" si="61">ROUND(C23*AP23,2)</f>
        <v>0</v>
      </c>
      <c r="AR23" s="618">
        <f t="shared" ref="AR23" si="62">ROUND((I23+L23+O23+R23+U23+X23+AA23+AD23+AG23+AJ23+AM23+AO23+AQ23),2)</f>
        <v>0</v>
      </c>
      <c r="AS23" s="333">
        <v>12</v>
      </c>
      <c r="AT23" s="622">
        <f t="shared" ref="AT23" si="63">ROUND(AR23*AS23,2)</f>
        <v>0</v>
      </c>
      <c r="AU23" s="623"/>
      <c r="AV23" s="624">
        <f t="shared" ref="AV23" si="64">ROUND(AT23*0.01,2)</f>
        <v>0</v>
      </c>
      <c r="AW23" s="622">
        <f t="shared" ref="AW23" si="65">ROUND((AT23+AU23+AV23),2)</f>
        <v>0</v>
      </c>
      <c r="AX23" s="622">
        <f t="shared" ref="AX23" si="66">ROUND(AW23*0.302,2)</f>
        <v>0</v>
      </c>
      <c r="AY23" s="622">
        <f t="shared" ref="AY23" si="67">ROUND((AW23+AX23),2)</f>
        <v>0</v>
      </c>
      <c r="AZ23" s="625">
        <f t="shared" ref="AZ23" si="68">ROUND(AW23/1000,1)</f>
        <v>0</v>
      </c>
      <c r="BA23" s="625">
        <f t="shared" ref="BA23" si="69">ROUND(AZ23*0.302,1)</f>
        <v>0</v>
      </c>
      <c r="BB23" s="625">
        <f t="shared" ref="BB23" si="70">ROUND((AZ23+BA23),1)</f>
        <v>0</v>
      </c>
      <c r="BC23" s="616">
        <v>0.95</v>
      </c>
      <c r="BD23" s="625">
        <f t="shared" ref="BD23" si="71">ROUND(AZ23*BC23,1)</f>
        <v>0</v>
      </c>
      <c r="BE23" s="625">
        <f t="shared" ref="BE23" si="72">ROUND(BD23*0.302,1)</f>
        <v>0</v>
      </c>
      <c r="BF23" s="625">
        <f t="shared" ref="BF23" si="73">ROUND((BD23+BE23),1)</f>
        <v>0</v>
      </c>
      <c r="BG23" s="255"/>
      <c r="BH23" s="255"/>
      <c r="BI23" s="255"/>
    </row>
    <row r="24" spans="1:61" s="259" customFormat="1" x14ac:dyDescent="0.25">
      <c r="A24" s="750" t="s">
        <v>592</v>
      </c>
      <c r="B24" s="751"/>
      <c r="C24" s="257">
        <f>SUM(C11:C23)</f>
        <v>17.5</v>
      </c>
      <c r="D24" s="647"/>
      <c r="E24" s="647"/>
      <c r="F24" s="647"/>
      <c r="G24" s="258" t="s">
        <v>387</v>
      </c>
      <c r="H24" s="258" t="s">
        <v>387</v>
      </c>
      <c r="I24" s="257">
        <f>SUM(I11:I23)</f>
        <v>277527</v>
      </c>
      <c r="J24" s="257"/>
      <c r="K24" s="257">
        <f t="shared" ref="K24:L24" si="74">SUM(K11:K23)</f>
        <v>527.85</v>
      </c>
      <c r="L24" s="257">
        <f t="shared" si="74"/>
        <v>562.58000000000004</v>
      </c>
      <c r="M24" s="647"/>
      <c r="N24" s="257">
        <f t="shared" ref="N24:O24" si="75">SUM(N11:N23)</f>
        <v>0</v>
      </c>
      <c r="O24" s="257">
        <f t="shared" si="75"/>
        <v>0</v>
      </c>
      <c r="P24" s="647"/>
      <c r="Q24" s="257">
        <f t="shared" ref="Q24:R24" si="76">SUM(Q11:Q23)</f>
        <v>39913.269999999997</v>
      </c>
      <c r="R24" s="257">
        <f t="shared" si="76"/>
        <v>42532.27</v>
      </c>
      <c r="S24" s="647"/>
      <c r="T24" s="257">
        <f t="shared" ref="T24:U24" si="77">SUM(T11:T23)</f>
        <v>7224.5</v>
      </c>
      <c r="U24" s="257">
        <f t="shared" si="77"/>
        <v>7698.5</v>
      </c>
      <c r="V24" s="647"/>
      <c r="W24" s="257">
        <f t="shared" ref="W24:X24" si="78">SUM(W11:W23)</f>
        <v>76460</v>
      </c>
      <c r="X24" s="257">
        <f t="shared" si="78"/>
        <v>81478</v>
      </c>
      <c r="Y24" s="647"/>
      <c r="Z24" s="257">
        <f t="shared" ref="Z24:AA24" si="79">SUM(Z11:Z23)</f>
        <v>29005.7</v>
      </c>
      <c r="AA24" s="257">
        <f t="shared" si="79"/>
        <v>30910.240000000002</v>
      </c>
      <c r="AB24" s="647"/>
      <c r="AC24" s="257">
        <f t="shared" ref="AC24:AD24" si="80">SUM(AC11:AC23)</f>
        <v>51406.2</v>
      </c>
      <c r="AD24" s="257">
        <f t="shared" si="80"/>
        <v>54779.35</v>
      </c>
      <c r="AE24" s="647"/>
      <c r="AF24" s="257">
        <f t="shared" ref="AF24" si="81">SUM(AF11:AF23)</f>
        <v>0</v>
      </c>
      <c r="AG24" s="257">
        <f t="shared" ref="AG24" si="82">SUM(AG11:AG23)</f>
        <v>0</v>
      </c>
      <c r="AH24" s="257"/>
      <c r="AI24" s="257">
        <f t="shared" ref="AI24" si="83">SUM(AI11:AI23)</f>
        <v>0</v>
      </c>
      <c r="AJ24" s="257">
        <f t="shared" ref="AJ24" si="84">SUM(AJ11:AJ23)</f>
        <v>0</v>
      </c>
      <c r="AK24" s="257"/>
      <c r="AL24" s="257">
        <f t="shared" ref="AL24" si="85">SUM(AL11:AL23)</f>
        <v>0</v>
      </c>
      <c r="AM24" s="257">
        <f t="shared" ref="AM24" si="86">SUM(AM11:AM23)</f>
        <v>0</v>
      </c>
      <c r="AN24" s="257"/>
      <c r="AO24" s="257">
        <f t="shared" ref="AO24" si="87">SUM(AO11:AO23)</f>
        <v>11525.55</v>
      </c>
      <c r="AP24" s="647"/>
      <c r="AQ24" s="257">
        <f t="shared" ref="AQ24" si="88">SUM(AQ11:AQ23)</f>
        <v>0</v>
      </c>
      <c r="AR24" s="257">
        <f t="shared" ref="AR24" si="89">SUM(AR11:AR23)</f>
        <v>507013.49</v>
      </c>
      <c r="AS24" s="258"/>
      <c r="AT24" s="257">
        <f t="shared" ref="AT24" si="90">SUM(AT11:AT23)</f>
        <v>6084161.8799999999</v>
      </c>
      <c r="AU24" s="257">
        <f t="shared" ref="AU24" si="91">SUM(AU11:AU23)</f>
        <v>366277.05</v>
      </c>
      <c r="AV24" s="257">
        <f t="shared" ref="AV24" si="92">SUM(AV11:AV23)</f>
        <v>60841.62</v>
      </c>
      <c r="AW24" s="257">
        <f t="shared" ref="AW24:AY24" si="93">SUM(AW11:AW23)</f>
        <v>6511280.5499999998</v>
      </c>
      <c r="AX24" s="257">
        <f t="shared" ref="AX24" si="94">SUM(AX11:AX23)</f>
        <v>1966406.73</v>
      </c>
      <c r="AY24" s="337">
        <f t="shared" si="93"/>
        <v>8477687.2799999993</v>
      </c>
      <c r="AZ24" s="335">
        <f t="shared" ref="AZ24" si="95">SUM(AZ11:AZ23)</f>
        <v>6511.3</v>
      </c>
      <c r="BA24" s="335">
        <f t="shared" ref="BA24" si="96">SUM(BA11:BA23)</f>
        <v>1966.4</v>
      </c>
      <c r="BB24" s="335">
        <f t="shared" ref="BB24" si="97">SUM(BB11:BB23)</f>
        <v>8477.7000000000007</v>
      </c>
      <c r="BC24" s="647"/>
      <c r="BD24" s="335">
        <f t="shared" ref="BD24" si="98">SUM(BD11:BD23)</f>
        <v>6185.8</v>
      </c>
      <c r="BE24" s="335">
        <f t="shared" ref="BE24" si="99">SUM(BE11:BE23)</f>
        <v>1868.2</v>
      </c>
      <c r="BF24" s="338">
        <f t="shared" ref="BF24" si="100">SUM(BF11:BF23)</f>
        <v>8054</v>
      </c>
      <c r="BG24" s="257">
        <f>AY24</f>
        <v>8477687.2799999993</v>
      </c>
      <c r="BH24" s="258">
        <f t="shared" ref="BH24" si="101">SUM(BH11:BH23)</f>
        <v>0</v>
      </c>
      <c r="BI24" s="337">
        <f>BG24+BH24</f>
        <v>8477687.2799999993</v>
      </c>
    </row>
    <row r="25" spans="1:61" s="256" customFormat="1" x14ac:dyDescent="0.25">
      <c r="A25" s="260" t="s">
        <v>446</v>
      </c>
      <c r="B25" s="261" t="s">
        <v>447</v>
      </c>
      <c r="C25" s="262">
        <f>C17+C18+C21+C22</f>
        <v>11</v>
      </c>
      <c r="D25" s="648"/>
      <c r="E25" s="648"/>
      <c r="F25" s="648"/>
      <c r="G25" s="263" t="s">
        <v>387</v>
      </c>
      <c r="H25" s="263" t="s">
        <v>387</v>
      </c>
      <c r="I25" s="262">
        <f>I17+I18+I21+I22</f>
        <v>162956</v>
      </c>
      <c r="J25" s="262"/>
      <c r="K25" s="262">
        <f t="shared" ref="K25:L25" si="102">K17+K18+K21+K22</f>
        <v>0</v>
      </c>
      <c r="L25" s="262">
        <f t="shared" si="102"/>
        <v>0</v>
      </c>
      <c r="M25" s="648"/>
      <c r="N25" s="262">
        <f t="shared" ref="N25:O25" si="103">N17+N18+N21+N22</f>
        <v>0</v>
      </c>
      <c r="O25" s="262">
        <f t="shared" si="103"/>
        <v>0</v>
      </c>
      <c r="P25" s="648"/>
      <c r="Q25" s="262">
        <f t="shared" ref="Q25:R25" si="104">Q17+Q18+Q21+Q22</f>
        <v>22938</v>
      </c>
      <c r="R25" s="262">
        <f t="shared" si="104"/>
        <v>24443.4</v>
      </c>
      <c r="S25" s="648"/>
      <c r="T25" s="262">
        <f t="shared" ref="T25:U25" si="105">T17+T18+T21+T22</f>
        <v>7224.5</v>
      </c>
      <c r="U25" s="262">
        <f t="shared" si="105"/>
        <v>7698.5</v>
      </c>
      <c r="V25" s="648"/>
      <c r="W25" s="262">
        <f t="shared" ref="W25:X25" si="106">W17+W18+W21+W22</f>
        <v>76460</v>
      </c>
      <c r="X25" s="262">
        <f t="shared" si="106"/>
        <v>81478</v>
      </c>
      <c r="Y25" s="648"/>
      <c r="Z25" s="262">
        <f t="shared" ref="Z25:AA25" si="107">Z17+Z18+Z21+Z22</f>
        <v>0</v>
      </c>
      <c r="AA25" s="262">
        <f t="shared" si="107"/>
        <v>0</v>
      </c>
      <c r="AB25" s="648"/>
      <c r="AC25" s="262">
        <f t="shared" ref="AC25:AD25" si="108">AC17+AC18+AC21+AC22</f>
        <v>30584</v>
      </c>
      <c r="AD25" s="262">
        <f t="shared" si="108"/>
        <v>32591.200000000001</v>
      </c>
      <c r="AE25" s="648"/>
      <c r="AF25" s="262">
        <f t="shared" ref="AF25:AG25" si="109">AF17+AF18+AF21+AF22</f>
        <v>0</v>
      </c>
      <c r="AG25" s="262">
        <f t="shared" si="109"/>
        <v>0</v>
      </c>
      <c r="AH25" s="262"/>
      <c r="AI25" s="262">
        <f t="shared" ref="AI25:AJ25" si="110">AI17+AI18+AI21+AI22</f>
        <v>0</v>
      </c>
      <c r="AJ25" s="262">
        <f t="shared" si="110"/>
        <v>0</v>
      </c>
      <c r="AK25" s="262"/>
      <c r="AL25" s="262">
        <f t="shared" ref="AL25:AM25" si="111">AL17+AL18+AL21+AL22</f>
        <v>0</v>
      </c>
      <c r="AM25" s="262">
        <f t="shared" si="111"/>
        <v>0</v>
      </c>
      <c r="AN25" s="262"/>
      <c r="AO25" s="262">
        <f t="shared" ref="AO25" si="112">AO17+AO18+AO21+AO22</f>
        <v>0</v>
      </c>
      <c r="AP25" s="648"/>
      <c r="AQ25" s="262">
        <f t="shared" ref="AQ25:AR25" si="113">AQ17+AQ18+AQ21+AQ22</f>
        <v>0</v>
      </c>
      <c r="AR25" s="262">
        <f t="shared" si="113"/>
        <v>309167.09999999998</v>
      </c>
      <c r="AS25" s="263"/>
      <c r="AT25" s="262">
        <f t="shared" ref="AT25:AX25" si="114">AT17+AT18+AT21+AT22</f>
        <v>3710005.2</v>
      </c>
      <c r="AU25" s="262">
        <f t="shared" si="114"/>
        <v>215895.24</v>
      </c>
      <c r="AV25" s="262">
        <f t="shared" si="114"/>
        <v>37100.06</v>
      </c>
      <c r="AW25" s="262">
        <f t="shared" si="114"/>
        <v>3963000.5</v>
      </c>
      <c r="AX25" s="262">
        <f t="shared" si="114"/>
        <v>1196826.1599999999</v>
      </c>
      <c r="AY25" s="262">
        <f t="shared" ref="AY25" si="115">AY17+AY18+AY21+AY22</f>
        <v>5159826.66</v>
      </c>
      <c r="AZ25" s="336">
        <f t="shared" ref="AZ25:BB25" si="116">AZ17+AZ18+AZ21+AZ22</f>
        <v>3963</v>
      </c>
      <c r="BA25" s="336">
        <f t="shared" si="116"/>
        <v>1196.8</v>
      </c>
      <c r="BB25" s="336">
        <f t="shared" si="116"/>
        <v>5159.8</v>
      </c>
      <c r="BC25" s="648"/>
      <c r="BD25" s="336">
        <f t="shared" ref="BD25:BF25" si="117">BD17+BD18+BD21+BD22</f>
        <v>3764.9</v>
      </c>
      <c r="BE25" s="336">
        <f t="shared" si="117"/>
        <v>1136.9000000000001</v>
      </c>
      <c r="BF25" s="336">
        <f t="shared" si="117"/>
        <v>4901.8</v>
      </c>
      <c r="BG25" s="262"/>
      <c r="BH25" s="263"/>
      <c r="BI25" s="262"/>
    </row>
    <row r="26" spans="1:61" s="676" customFormat="1" x14ac:dyDescent="0.25">
      <c r="A26" s="674"/>
      <c r="B26" s="677" t="s">
        <v>625</v>
      </c>
      <c r="C26" s="678">
        <f>C25+C11+C19</f>
        <v>12.5</v>
      </c>
      <c r="D26" s="675"/>
      <c r="E26" s="675"/>
      <c r="F26" s="675"/>
      <c r="I26" s="678">
        <f>I25+I11+I19</f>
        <v>172327.5</v>
      </c>
      <c r="K26" s="678">
        <f t="shared" ref="K26:L26" si="118">K25+K11+K19</f>
        <v>527.85</v>
      </c>
      <c r="L26" s="678">
        <f t="shared" si="118"/>
        <v>562.58000000000004</v>
      </c>
      <c r="N26" s="678">
        <f t="shared" ref="N26:O26" si="119">N25+N11+N19</f>
        <v>0</v>
      </c>
      <c r="O26" s="678">
        <f t="shared" si="119"/>
        <v>0</v>
      </c>
      <c r="Q26" s="678">
        <f t="shared" ref="Q26:R26" si="120">Q25+Q11+Q19</f>
        <v>24802.17</v>
      </c>
      <c r="R26" s="678">
        <f t="shared" si="120"/>
        <v>26430.22</v>
      </c>
      <c r="T26" s="678">
        <f t="shared" ref="T26:U26" si="121">T25+T11+T19</f>
        <v>7224.5</v>
      </c>
      <c r="U26" s="678">
        <f t="shared" si="121"/>
        <v>7698.5</v>
      </c>
      <c r="W26" s="678">
        <f t="shared" ref="W26:X26" si="122">W25+W11+W19</f>
        <v>76460</v>
      </c>
      <c r="X26" s="678">
        <f t="shared" si="122"/>
        <v>81478</v>
      </c>
      <c r="Z26" s="678">
        <f t="shared" ref="Z26:AA26" si="123">Z25+Z11+Z19</f>
        <v>10548</v>
      </c>
      <c r="AA26" s="678">
        <f t="shared" si="123"/>
        <v>11242</v>
      </c>
      <c r="AC26" s="678">
        <f t="shared" ref="AC26:AD26" si="124">AC25+AC11+AC19</f>
        <v>33221.9</v>
      </c>
      <c r="AD26" s="678">
        <f t="shared" si="124"/>
        <v>35402.65</v>
      </c>
      <c r="AF26" s="678">
        <f t="shared" ref="AF26" si="125">AF25+AF11+AF19</f>
        <v>0</v>
      </c>
      <c r="AG26" s="678">
        <f t="shared" ref="AG26" si="126">AG25+AG11+AG19</f>
        <v>0</v>
      </c>
      <c r="AI26" s="678">
        <f t="shared" ref="AI26" si="127">AI25+AI11+AI19</f>
        <v>0</v>
      </c>
      <c r="AJ26" s="678">
        <f t="shared" ref="AJ26" si="128">AJ25+AJ11+AJ19</f>
        <v>0</v>
      </c>
      <c r="AL26" s="678">
        <f t="shared" ref="AL26" si="129">AL25+AL11+AL19</f>
        <v>0</v>
      </c>
      <c r="AM26" s="678">
        <f t="shared" ref="AM26" si="130">AM25+AM11+AM19</f>
        <v>0</v>
      </c>
      <c r="AO26" s="678">
        <f t="shared" ref="AO26" si="131">AO25+AO11+AO19</f>
        <v>3320.15</v>
      </c>
      <c r="AQ26" s="678">
        <f t="shared" ref="AQ26" si="132">AQ25+AQ11+AQ19</f>
        <v>0</v>
      </c>
      <c r="AR26" s="678">
        <f t="shared" ref="AR26" si="133">AR25+AR11+AR19</f>
        <v>338461.6</v>
      </c>
      <c r="AT26" s="678">
        <f t="shared" ref="AT26" si="134">AT25+AT11+AT19</f>
        <v>4061539.2</v>
      </c>
      <c r="AU26" s="678">
        <f t="shared" ref="AU26" si="135">AU25+AU11+AU19</f>
        <v>245335.5</v>
      </c>
      <c r="AV26" s="678">
        <f t="shared" ref="AV26" si="136">AV25+AV11+AV19</f>
        <v>40615.4</v>
      </c>
      <c r="AW26" s="678">
        <f t="shared" ref="AW26:AY26" si="137">AW25+AW11+AW19</f>
        <v>4347490.0999999996</v>
      </c>
      <c r="AX26" s="678">
        <f t="shared" ref="AX26" si="138">AX25+AX11+AX19</f>
        <v>1312942.02</v>
      </c>
      <c r="AY26" s="678">
        <f t="shared" si="137"/>
        <v>5660432.1200000001</v>
      </c>
      <c r="AZ26" s="679">
        <f t="shared" ref="AZ26" si="139">AZ25+AZ11+AZ19</f>
        <v>4347.5</v>
      </c>
      <c r="BA26" s="679">
        <f t="shared" ref="BA26" si="140">BA25+BA11+BA19</f>
        <v>1312.9</v>
      </c>
      <c r="BB26" s="679">
        <f t="shared" ref="BB26" si="141">BB25+BB11+BB19</f>
        <v>5660.4</v>
      </c>
      <c r="BD26" s="680">
        <f t="shared" ref="BD26" si="142">BD25+BD11+BD19</f>
        <v>4130.2</v>
      </c>
      <c r="BE26" s="680">
        <f t="shared" ref="BE26" si="143">BE25+BE11+BE19</f>
        <v>1247.3</v>
      </c>
      <c r="BF26" s="680">
        <f t="shared" ref="BF26" si="144">BF25+BF11+BF19</f>
        <v>5377.5</v>
      </c>
      <c r="BG26" s="680"/>
      <c r="BH26" s="680"/>
      <c r="BI26" s="680"/>
    </row>
    <row r="29" spans="1:61" ht="36" x14ac:dyDescent="0.25">
      <c r="C29" s="264"/>
      <c r="D29" s="264"/>
      <c r="E29" s="264"/>
      <c r="F29" s="264"/>
      <c r="BF29" s="265" t="s">
        <v>448</v>
      </c>
      <c r="BG29" s="265" t="s">
        <v>594</v>
      </c>
      <c r="BH29" s="265" t="s">
        <v>595</v>
      </c>
      <c r="BI29" s="265" t="s">
        <v>449</v>
      </c>
    </row>
    <row r="30" spans="1:61" x14ac:dyDescent="0.25">
      <c r="A30" s="752" t="s">
        <v>452</v>
      </c>
      <c r="B30" s="752"/>
      <c r="C30" s="266">
        <f>C24</f>
        <v>17.5</v>
      </c>
      <c r="D30" s="649"/>
      <c r="E30" s="649"/>
      <c r="F30" s="649"/>
      <c r="G30" s="266"/>
      <c r="H30" s="266"/>
      <c r="I30" s="266">
        <f>I24</f>
        <v>277527</v>
      </c>
      <c r="J30" s="266"/>
      <c r="K30" s="266">
        <f t="shared" ref="K30:L30" si="145">K24</f>
        <v>527.85</v>
      </c>
      <c r="L30" s="266">
        <f t="shared" si="145"/>
        <v>562.58000000000004</v>
      </c>
      <c r="M30" s="649"/>
      <c r="N30" s="266">
        <f t="shared" ref="N30:O30" si="146">N24</f>
        <v>0</v>
      </c>
      <c r="O30" s="266">
        <f t="shared" si="146"/>
        <v>0</v>
      </c>
      <c r="P30" s="649"/>
      <c r="Q30" s="266">
        <f t="shared" ref="Q30:R30" si="147">Q24</f>
        <v>39913.269999999997</v>
      </c>
      <c r="R30" s="266">
        <f t="shared" si="147"/>
        <v>42532.27</v>
      </c>
      <c r="S30" s="649"/>
      <c r="T30" s="266">
        <f t="shared" ref="T30:U30" si="148">T24</f>
        <v>7224.5</v>
      </c>
      <c r="U30" s="266">
        <f t="shared" si="148"/>
        <v>7698.5</v>
      </c>
      <c r="V30" s="649"/>
      <c r="W30" s="266">
        <f t="shared" ref="W30:X30" si="149">W24</f>
        <v>76460</v>
      </c>
      <c r="X30" s="266">
        <f t="shared" si="149"/>
        <v>81478</v>
      </c>
      <c r="Y30" s="649"/>
      <c r="Z30" s="266">
        <f t="shared" ref="Z30:AA30" si="150">Z24</f>
        <v>29005.7</v>
      </c>
      <c r="AA30" s="266">
        <f t="shared" si="150"/>
        <v>30910.240000000002</v>
      </c>
      <c r="AB30" s="649"/>
      <c r="AC30" s="266">
        <f t="shared" ref="AC30:AD30" si="151">AC24</f>
        <v>51406.2</v>
      </c>
      <c r="AD30" s="266">
        <f t="shared" si="151"/>
        <v>54779.35</v>
      </c>
      <c r="AE30" s="649"/>
      <c r="AF30" s="266">
        <f t="shared" ref="AF30:AG30" si="152">AF24</f>
        <v>0</v>
      </c>
      <c r="AG30" s="266">
        <f t="shared" si="152"/>
        <v>0</v>
      </c>
      <c r="AH30" s="266"/>
      <c r="AI30" s="266">
        <f t="shared" ref="AI30:AJ30" si="153">AI24</f>
        <v>0</v>
      </c>
      <c r="AJ30" s="266">
        <f t="shared" si="153"/>
        <v>0</v>
      </c>
      <c r="AK30" s="266"/>
      <c r="AL30" s="266">
        <f t="shared" ref="AL30:AM30" si="154">AL24</f>
        <v>0</v>
      </c>
      <c r="AM30" s="266">
        <f t="shared" si="154"/>
        <v>0</v>
      </c>
      <c r="AN30" s="266"/>
      <c r="AO30" s="266">
        <f t="shared" ref="AO30" si="155">AO24</f>
        <v>11525.55</v>
      </c>
      <c r="AP30" s="649"/>
      <c r="AQ30" s="266">
        <f t="shared" ref="AQ30:AR30" si="156">AQ24</f>
        <v>0</v>
      </c>
      <c r="AR30" s="266">
        <f t="shared" si="156"/>
        <v>507013.49</v>
      </c>
      <c r="AS30" s="266"/>
      <c r="AT30" s="266">
        <f t="shared" ref="AT30:AX30" si="157">AT24</f>
        <v>6084161.8799999999</v>
      </c>
      <c r="AU30" s="266">
        <f t="shared" si="157"/>
        <v>366277.05</v>
      </c>
      <c r="AV30" s="266">
        <f t="shared" si="157"/>
        <v>60841.62</v>
      </c>
      <c r="AW30" s="266">
        <f t="shared" si="157"/>
        <v>6511280.5499999998</v>
      </c>
      <c r="AX30" s="266">
        <f t="shared" si="157"/>
        <v>1966406.73</v>
      </c>
      <c r="AY30" s="293"/>
      <c r="AZ30" s="297"/>
      <c r="BA30" s="297"/>
      <c r="BB30" s="297"/>
      <c r="BC30" s="297"/>
      <c r="BD30" s="297"/>
      <c r="BE30" s="295"/>
      <c r="BF30" s="267">
        <f>AW30/12-AO30</f>
        <v>531081.16</v>
      </c>
      <c r="BG30" s="268"/>
      <c r="BH30" s="268"/>
      <c r="BI30" s="269">
        <f>(AW30/12)/BF30</f>
        <v>1.0217000000000001</v>
      </c>
    </row>
    <row r="31" spans="1:61" ht="15" customHeight="1" x14ac:dyDescent="0.25">
      <c r="A31" s="749" t="s">
        <v>453</v>
      </c>
      <c r="B31" s="749"/>
      <c r="C31" s="270">
        <f>C17</f>
        <v>5</v>
      </c>
      <c r="D31" s="650"/>
      <c r="E31" s="650"/>
      <c r="F31" s="650"/>
      <c r="G31" s="271"/>
      <c r="H31" s="271"/>
      <c r="I31" s="270">
        <f>I17</f>
        <v>73380</v>
      </c>
      <c r="J31" s="270"/>
      <c r="K31" s="270">
        <f t="shared" ref="K31:L31" si="158">K17</f>
        <v>0</v>
      </c>
      <c r="L31" s="270">
        <f t="shared" si="158"/>
        <v>0</v>
      </c>
      <c r="M31" s="650"/>
      <c r="N31" s="270">
        <f t="shared" ref="N31:O31" si="159">N17</f>
        <v>0</v>
      </c>
      <c r="O31" s="270">
        <f t="shared" si="159"/>
        <v>0</v>
      </c>
      <c r="P31" s="650"/>
      <c r="Q31" s="270">
        <f t="shared" ref="Q31:R31" si="160">Q17</f>
        <v>10329</v>
      </c>
      <c r="R31" s="270">
        <f t="shared" si="160"/>
        <v>11007</v>
      </c>
      <c r="S31" s="650"/>
      <c r="T31" s="270">
        <f t="shared" ref="T31:U31" si="161">T17</f>
        <v>0</v>
      </c>
      <c r="U31" s="270">
        <f t="shared" si="161"/>
        <v>0</v>
      </c>
      <c r="V31" s="650"/>
      <c r="W31" s="270">
        <f t="shared" ref="W31:X31" si="162">W17</f>
        <v>34430</v>
      </c>
      <c r="X31" s="270">
        <f t="shared" si="162"/>
        <v>36690</v>
      </c>
      <c r="Y31" s="650"/>
      <c r="Z31" s="270">
        <f t="shared" ref="Z31:AA31" si="163">Z17</f>
        <v>0</v>
      </c>
      <c r="AA31" s="270">
        <f t="shared" si="163"/>
        <v>0</v>
      </c>
      <c r="AB31" s="650"/>
      <c r="AC31" s="270">
        <f t="shared" ref="AC31:AD31" si="164">AC17</f>
        <v>13772</v>
      </c>
      <c r="AD31" s="270">
        <f t="shared" si="164"/>
        <v>14676</v>
      </c>
      <c r="AE31" s="650"/>
      <c r="AF31" s="270">
        <f t="shared" ref="AF31:AG31" si="165">AF17</f>
        <v>0</v>
      </c>
      <c r="AG31" s="270">
        <f t="shared" si="165"/>
        <v>0</v>
      </c>
      <c r="AH31" s="270"/>
      <c r="AI31" s="270">
        <f t="shared" ref="AI31:AJ31" si="166">AI17</f>
        <v>0</v>
      </c>
      <c r="AJ31" s="270">
        <f t="shared" si="166"/>
        <v>0</v>
      </c>
      <c r="AK31" s="270"/>
      <c r="AL31" s="270">
        <f t="shared" ref="AL31:AM31" si="167">AL17</f>
        <v>0</v>
      </c>
      <c r="AM31" s="270">
        <f t="shared" si="167"/>
        <v>0</v>
      </c>
      <c r="AN31" s="270"/>
      <c r="AO31" s="270">
        <f t="shared" ref="AO31" si="168">AO17</f>
        <v>0</v>
      </c>
      <c r="AP31" s="650"/>
      <c r="AQ31" s="270">
        <f t="shared" ref="AQ31:AR31" si="169">AQ17</f>
        <v>0</v>
      </c>
      <c r="AR31" s="270">
        <f t="shared" si="169"/>
        <v>135753</v>
      </c>
      <c r="AS31" s="270"/>
      <c r="AT31" s="270">
        <f t="shared" ref="AT31:AX31" si="170">AT17</f>
        <v>1629036</v>
      </c>
      <c r="AU31" s="270">
        <f t="shared" si="170"/>
        <v>98134.2</v>
      </c>
      <c r="AV31" s="270">
        <f t="shared" si="170"/>
        <v>16290.36</v>
      </c>
      <c r="AW31" s="270">
        <f t="shared" si="170"/>
        <v>1743460.56</v>
      </c>
      <c r="AX31" s="270">
        <f t="shared" si="170"/>
        <v>526525.09</v>
      </c>
      <c r="AY31" s="293"/>
      <c r="AZ31" s="297"/>
      <c r="BA31" s="297"/>
      <c r="BB31" s="297"/>
      <c r="BC31" s="297"/>
      <c r="BD31" s="297"/>
      <c r="BE31" s="295"/>
      <c r="BF31" s="267">
        <f t="shared" ref="BF31:BF34" si="171">AW31/12-AO31</f>
        <v>145288.38</v>
      </c>
      <c r="BG31" s="272">
        <f>BF31/I31</f>
        <v>1.9799500000000001</v>
      </c>
      <c r="BH31" s="273"/>
      <c r="BI31" s="274">
        <f>(AW31/12)/BF31</f>
        <v>1</v>
      </c>
    </row>
    <row r="32" spans="1:61" ht="15" customHeight="1" x14ac:dyDescent="0.25">
      <c r="A32" s="749" t="s">
        <v>454</v>
      </c>
      <c r="B32" s="749"/>
      <c r="C32" s="270">
        <f>C11+C18+C19+C21+C22</f>
        <v>7.5</v>
      </c>
      <c r="D32" s="650"/>
      <c r="E32" s="650"/>
      <c r="F32" s="650"/>
      <c r="G32" s="270"/>
      <c r="H32" s="270"/>
      <c r="I32" s="270">
        <f>I11+I18+I19+I21+I22</f>
        <v>98947.5</v>
      </c>
      <c r="J32" s="270"/>
      <c r="K32" s="270">
        <f t="shared" ref="K32:L32" si="172">K11+K18+K19+K21+K22</f>
        <v>527.85</v>
      </c>
      <c r="L32" s="270">
        <f t="shared" si="172"/>
        <v>562.58000000000004</v>
      </c>
      <c r="M32" s="650"/>
      <c r="N32" s="270">
        <f t="shared" ref="N32:O32" si="173">N11+N18+N19+N21+N22</f>
        <v>0</v>
      </c>
      <c r="O32" s="270">
        <f t="shared" si="173"/>
        <v>0</v>
      </c>
      <c r="P32" s="650"/>
      <c r="Q32" s="270">
        <f t="shared" ref="Q32:R32" si="174">Q11+Q18+Q19+Q21+Q22</f>
        <v>14473.17</v>
      </c>
      <c r="R32" s="270">
        <f t="shared" si="174"/>
        <v>15423.22</v>
      </c>
      <c r="S32" s="650"/>
      <c r="T32" s="270">
        <f t="shared" ref="T32:U32" si="175">T11+T18+T19+T21+T22</f>
        <v>7224.5</v>
      </c>
      <c r="U32" s="270">
        <f t="shared" si="175"/>
        <v>7698.5</v>
      </c>
      <c r="V32" s="650"/>
      <c r="W32" s="270">
        <f t="shared" ref="W32:X32" si="176">W11+W18+W19+W21+W22</f>
        <v>42030</v>
      </c>
      <c r="X32" s="270">
        <f t="shared" si="176"/>
        <v>44788</v>
      </c>
      <c r="Y32" s="650"/>
      <c r="Z32" s="270">
        <f t="shared" ref="Z32:AA32" si="177">Z11+Z18+Z19+Z21+Z22</f>
        <v>10548</v>
      </c>
      <c r="AA32" s="270">
        <f t="shared" si="177"/>
        <v>11242</v>
      </c>
      <c r="AB32" s="650"/>
      <c r="AC32" s="270">
        <f t="shared" ref="AC32:AD32" si="178">AC11+AC18+AC19+AC21+AC22</f>
        <v>19449.900000000001</v>
      </c>
      <c r="AD32" s="270">
        <f t="shared" si="178"/>
        <v>20726.650000000001</v>
      </c>
      <c r="AE32" s="650"/>
      <c r="AF32" s="270">
        <f t="shared" ref="AF32:AG32" si="179">AF11+AF18+AF19+AF21+AF22</f>
        <v>0</v>
      </c>
      <c r="AG32" s="270">
        <f t="shared" si="179"/>
        <v>0</v>
      </c>
      <c r="AH32" s="270"/>
      <c r="AI32" s="270">
        <f t="shared" ref="AI32:AJ32" si="180">AI11+AI18+AI19+AI21+AI22</f>
        <v>0</v>
      </c>
      <c r="AJ32" s="270">
        <f t="shared" si="180"/>
        <v>0</v>
      </c>
      <c r="AK32" s="270"/>
      <c r="AL32" s="270">
        <f t="shared" ref="AL32:AM32" si="181">AL11+AL18+AL19+AL21+AL22</f>
        <v>0</v>
      </c>
      <c r="AM32" s="270">
        <f t="shared" si="181"/>
        <v>0</v>
      </c>
      <c r="AN32" s="270"/>
      <c r="AO32" s="270">
        <f t="shared" ref="AO32" si="182">AO11+AO18+AO19+AO21+AO22</f>
        <v>3320.15</v>
      </c>
      <c r="AP32" s="650"/>
      <c r="AQ32" s="270">
        <f t="shared" ref="AQ32:AR32" si="183">AQ11+AQ18+AQ19+AQ21+AQ22</f>
        <v>0</v>
      </c>
      <c r="AR32" s="270">
        <f t="shared" si="183"/>
        <v>202708.6</v>
      </c>
      <c r="AS32" s="270"/>
      <c r="AT32" s="270">
        <f t="shared" ref="AT32:AX32" si="184">AT11+AT18+AT19+AT21+AT22</f>
        <v>2432503.2000000002</v>
      </c>
      <c r="AU32" s="270">
        <f t="shared" si="184"/>
        <v>147201.29999999999</v>
      </c>
      <c r="AV32" s="270">
        <f t="shared" si="184"/>
        <v>24325.040000000001</v>
      </c>
      <c r="AW32" s="270">
        <f t="shared" si="184"/>
        <v>2604029.54</v>
      </c>
      <c r="AX32" s="270">
        <f t="shared" si="184"/>
        <v>786416.93</v>
      </c>
      <c r="AY32" s="294"/>
      <c r="AZ32" s="298"/>
      <c r="BA32" s="298"/>
      <c r="BB32" s="298"/>
      <c r="BC32" s="298"/>
      <c r="BD32" s="298"/>
      <c r="BE32" s="296"/>
      <c r="BF32" s="267">
        <f t="shared" si="171"/>
        <v>213682.31</v>
      </c>
      <c r="BG32" s="274"/>
      <c r="BH32" s="275">
        <f>BF32/BF31</f>
        <v>1.47075</v>
      </c>
      <c r="BI32" s="274">
        <f>(AW32/12)/BF32</f>
        <v>1.0155400000000001</v>
      </c>
    </row>
    <row r="33" spans="1:61" ht="15" customHeight="1" x14ac:dyDescent="0.25">
      <c r="A33" s="749" t="s">
        <v>450</v>
      </c>
      <c r="B33" s="749"/>
      <c r="C33" s="271">
        <f>C30-C31-C32-C34</f>
        <v>5</v>
      </c>
      <c r="D33" s="651"/>
      <c r="E33" s="651"/>
      <c r="F33" s="651"/>
      <c r="G33" s="271"/>
      <c r="H33" s="271"/>
      <c r="I33" s="271">
        <f>I30-I31-I32-I34</f>
        <v>105199.5</v>
      </c>
      <c r="J33" s="271"/>
      <c r="K33" s="271">
        <f t="shared" ref="K33:L33" si="185">K30-K31-K32-K34</f>
        <v>0</v>
      </c>
      <c r="L33" s="271">
        <f t="shared" si="185"/>
        <v>0</v>
      </c>
      <c r="M33" s="651"/>
      <c r="N33" s="271">
        <f t="shared" ref="N33:O33" si="186">N30-N31-N32-N34</f>
        <v>0</v>
      </c>
      <c r="O33" s="271">
        <f t="shared" si="186"/>
        <v>0</v>
      </c>
      <c r="P33" s="651"/>
      <c r="Q33" s="271">
        <f t="shared" ref="Q33:R33" si="187">Q30-Q31-Q32-Q34</f>
        <v>15111.1</v>
      </c>
      <c r="R33" s="271">
        <f t="shared" si="187"/>
        <v>16102.05</v>
      </c>
      <c r="S33" s="651"/>
      <c r="T33" s="271">
        <f t="shared" ref="T33:U33" si="188">T30-T31-T32-T34</f>
        <v>0</v>
      </c>
      <c r="U33" s="271">
        <f t="shared" si="188"/>
        <v>0</v>
      </c>
      <c r="V33" s="651"/>
      <c r="W33" s="271">
        <f t="shared" ref="W33:X33" si="189">W30-W31-W32-W34</f>
        <v>0</v>
      </c>
      <c r="X33" s="271">
        <f t="shared" si="189"/>
        <v>0</v>
      </c>
      <c r="Y33" s="651"/>
      <c r="Z33" s="271">
        <f t="shared" ref="Z33:AA33" si="190">Z30-Z31-Z32-Z34</f>
        <v>18457.7</v>
      </c>
      <c r="AA33" s="271">
        <f t="shared" si="190"/>
        <v>19668.240000000002</v>
      </c>
      <c r="AB33" s="651"/>
      <c r="AC33" s="271">
        <f t="shared" ref="AC33:AD33" si="191">AC30-AC31-AC32-AC34</f>
        <v>18184.3</v>
      </c>
      <c r="AD33" s="271">
        <f t="shared" si="191"/>
        <v>19376.7</v>
      </c>
      <c r="AE33" s="651"/>
      <c r="AF33" s="271">
        <f t="shared" ref="AF33:AG33" si="192">AF30-AF31-AF32-AF34</f>
        <v>0</v>
      </c>
      <c r="AG33" s="271">
        <f t="shared" si="192"/>
        <v>0</v>
      </c>
      <c r="AH33" s="271"/>
      <c r="AI33" s="271">
        <f t="shared" ref="AI33" si="193">AI30-AI31-AI32-AI34</f>
        <v>0</v>
      </c>
      <c r="AJ33" s="271">
        <f t="shared" ref="AJ33" si="194">AJ30-AJ31-AJ32-AJ34</f>
        <v>0</v>
      </c>
      <c r="AK33" s="271"/>
      <c r="AL33" s="271">
        <f t="shared" ref="AL33" si="195">AL30-AL31-AL32-AL34</f>
        <v>0</v>
      </c>
      <c r="AM33" s="271">
        <f t="shared" ref="AM33" si="196">AM30-AM31-AM32-AM34</f>
        <v>0</v>
      </c>
      <c r="AN33" s="271"/>
      <c r="AO33" s="271">
        <f t="shared" ref="AO33" si="197">AO30-AO31-AO32-AO34</f>
        <v>8205.4</v>
      </c>
      <c r="AP33" s="651"/>
      <c r="AQ33" s="271">
        <f t="shared" ref="AQ33" si="198">AQ30-AQ31-AQ32-AQ34</f>
        <v>0</v>
      </c>
      <c r="AR33" s="271">
        <f t="shared" ref="AR33" si="199">AR30-AR31-AR32-AR34</f>
        <v>168551.89</v>
      </c>
      <c r="AS33" s="271"/>
      <c r="AT33" s="271">
        <f t="shared" ref="AT33" si="200">AT30-AT31-AT32-AT34</f>
        <v>2022622.68</v>
      </c>
      <c r="AU33" s="271">
        <f t="shared" ref="AU33" si="201">AU30-AU31-AU32-AU34</f>
        <v>120941.55</v>
      </c>
      <c r="AV33" s="271">
        <f t="shared" ref="AV33" si="202">AV30-AV31-AV32-AV34</f>
        <v>20226.22</v>
      </c>
      <c r="AW33" s="271">
        <f t="shared" ref="AW33" si="203">AW30-AW31-AW32-AW34</f>
        <v>2163790.4500000002</v>
      </c>
      <c r="AX33" s="271">
        <f t="shared" ref="AX33" si="204">AX30-AX31-AX32-AX34</f>
        <v>653464.71</v>
      </c>
      <c r="AY33" s="294"/>
      <c r="AZ33" s="298"/>
      <c r="BA33" s="298"/>
      <c r="BB33" s="298"/>
      <c r="BC33" s="298"/>
      <c r="BD33" s="298"/>
      <c r="BE33" s="296"/>
      <c r="BF33" s="267">
        <f t="shared" si="171"/>
        <v>172110.47</v>
      </c>
      <c r="BG33" s="274"/>
      <c r="BH33" s="276">
        <f>BF33/BF31</f>
        <v>1.1846099999999999</v>
      </c>
      <c r="BI33" s="274">
        <f>(AW33/12)/BF33</f>
        <v>1.0476799999999999</v>
      </c>
    </row>
    <row r="34" spans="1:61" ht="15" customHeight="1" x14ac:dyDescent="0.25">
      <c r="A34" s="749" t="s">
        <v>451</v>
      </c>
      <c r="B34" s="749"/>
      <c r="C34" s="271">
        <v>0</v>
      </c>
      <c r="D34" s="651"/>
      <c r="E34" s="651"/>
      <c r="F34" s="651"/>
      <c r="G34" s="271"/>
      <c r="H34" s="271"/>
      <c r="I34" s="271">
        <v>0</v>
      </c>
      <c r="J34" s="271"/>
      <c r="K34" s="271">
        <v>0</v>
      </c>
      <c r="L34" s="271">
        <v>0</v>
      </c>
      <c r="M34" s="651"/>
      <c r="N34" s="271">
        <v>0</v>
      </c>
      <c r="O34" s="271">
        <v>0</v>
      </c>
      <c r="P34" s="651"/>
      <c r="Q34" s="271">
        <v>0</v>
      </c>
      <c r="R34" s="271">
        <v>0</v>
      </c>
      <c r="S34" s="651"/>
      <c r="T34" s="271">
        <v>0</v>
      </c>
      <c r="U34" s="271">
        <v>0</v>
      </c>
      <c r="V34" s="651"/>
      <c r="W34" s="271">
        <v>0</v>
      </c>
      <c r="X34" s="271">
        <v>0</v>
      </c>
      <c r="Y34" s="651"/>
      <c r="Z34" s="271">
        <v>0</v>
      </c>
      <c r="AA34" s="271">
        <v>0</v>
      </c>
      <c r="AB34" s="651"/>
      <c r="AC34" s="271">
        <v>0</v>
      </c>
      <c r="AD34" s="271">
        <v>0</v>
      </c>
      <c r="AE34" s="651"/>
      <c r="AF34" s="271">
        <v>0</v>
      </c>
      <c r="AG34" s="271">
        <v>0</v>
      </c>
      <c r="AH34" s="271"/>
      <c r="AI34" s="271">
        <v>0</v>
      </c>
      <c r="AJ34" s="271">
        <v>0</v>
      </c>
      <c r="AK34" s="271"/>
      <c r="AL34" s="271">
        <v>0</v>
      </c>
      <c r="AM34" s="271">
        <v>0</v>
      </c>
      <c r="AN34" s="271"/>
      <c r="AO34" s="271">
        <v>0</v>
      </c>
      <c r="AP34" s="651"/>
      <c r="AQ34" s="271">
        <v>0</v>
      </c>
      <c r="AR34" s="271">
        <v>0</v>
      </c>
      <c r="AS34" s="271"/>
      <c r="AT34" s="271">
        <v>0</v>
      </c>
      <c r="AU34" s="271">
        <v>0</v>
      </c>
      <c r="AV34" s="271">
        <v>0</v>
      </c>
      <c r="AW34" s="271">
        <v>0</v>
      </c>
      <c r="AX34" s="271">
        <v>0</v>
      </c>
      <c r="AY34" s="294"/>
      <c r="AZ34" s="298"/>
      <c r="BA34" s="298"/>
      <c r="BB34" s="298"/>
      <c r="BC34" s="298"/>
      <c r="BD34" s="298"/>
      <c r="BE34" s="296"/>
      <c r="BF34" s="267">
        <f t="shared" si="171"/>
        <v>0</v>
      </c>
      <c r="BG34" s="274"/>
      <c r="BH34" s="277">
        <f>BF34/BF31</f>
        <v>0</v>
      </c>
      <c r="BI34" s="274" t="e">
        <f>(AW34/12)/BF34</f>
        <v>#DIV/0!</v>
      </c>
    </row>
    <row r="35" spans="1:61" x14ac:dyDescent="0.25">
      <c r="A35" s="278"/>
      <c r="B35" s="278"/>
      <c r="C35" s="279">
        <f>C30-C31-C32-C33-C34</f>
        <v>0</v>
      </c>
      <c r="D35" s="652"/>
      <c r="E35" s="652"/>
      <c r="F35" s="652"/>
      <c r="G35" s="279"/>
      <c r="H35" s="279"/>
      <c r="I35" s="279">
        <f>I30-I31-I32-I33-I34</f>
        <v>0</v>
      </c>
      <c r="J35" s="279"/>
      <c r="K35" s="279">
        <f t="shared" ref="K35:L35" si="205">K30-K31-K32-K33-K34</f>
        <v>0</v>
      </c>
      <c r="L35" s="279">
        <f t="shared" si="205"/>
        <v>0</v>
      </c>
      <c r="M35" s="652"/>
      <c r="N35" s="279">
        <f t="shared" ref="N35:O35" si="206">N30-N31-N32-N33-N34</f>
        <v>0</v>
      </c>
      <c r="O35" s="279">
        <f t="shared" si="206"/>
        <v>0</v>
      </c>
      <c r="P35" s="652"/>
      <c r="Q35" s="279">
        <f t="shared" ref="Q35:R35" si="207">Q30-Q31-Q32-Q33-Q34</f>
        <v>0</v>
      </c>
      <c r="R35" s="279">
        <f t="shared" si="207"/>
        <v>0</v>
      </c>
      <c r="S35" s="652"/>
      <c r="T35" s="279">
        <f t="shared" ref="T35:U35" si="208">T30-T31-T32-T33-T34</f>
        <v>0</v>
      </c>
      <c r="U35" s="279">
        <f t="shared" si="208"/>
        <v>0</v>
      </c>
      <c r="V35" s="652"/>
      <c r="W35" s="279">
        <f t="shared" ref="W35:X35" si="209">W30-W31-W32-W33-W34</f>
        <v>0</v>
      </c>
      <c r="X35" s="279">
        <f t="shared" si="209"/>
        <v>0</v>
      </c>
      <c r="Y35" s="652"/>
      <c r="Z35" s="279">
        <f t="shared" ref="Z35:AA35" si="210">Z30-Z31-Z32-Z33-Z34</f>
        <v>0</v>
      </c>
      <c r="AA35" s="279">
        <f t="shared" si="210"/>
        <v>0</v>
      </c>
      <c r="AB35" s="652"/>
      <c r="AC35" s="279">
        <f t="shared" ref="AC35:AD35" si="211">AC30-AC31-AC32-AC33-AC34</f>
        <v>0</v>
      </c>
      <c r="AD35" s="279">
        <f t="shared" si="211"/>
        <v>0</v>
      </c>
      <c r="AE35" s="652"/>
      <c r="AF35" s="279">
        <f t="shared" ref="AF35:AG35" si="212">AF30-AF31-AF32-AF33-AF34</f>
        <v>0</v>
      </c>
      <c r="AG35" s="279">
        <f t="shared" si="212"/>
        <v>0</v>
      </c>
      <c r="AH35" s="279"/>
      <c r="AI35" s="279">
        <f t="shared" ref="AI35" si="213">AI30-AI31-AI32-AI33-AI34</f>
        <v>0</v>
      </c>
      <c r="AJ35" s="279">
        <f t="shared" ref="AJ35" si="214">AJ30-AJ31-AJ32-AJ33-AJ34</f>
        <v>0</v>
      </c>
      <c r="AK35" s="279"/>
      <c r="AL35" s="279">
        <f t="shared" ref="AL35" si="215">AL30-AL31-AL32-AL33-AL34</f>
        <v>0</v>
      </c>
      <c r="AM35" s="279">
        <f t="shared" ref="AM35" si="216">AM30-AM31-AM32-AM33-AM34</f>
        <v>0</v>
      </c>
      <c r="AN35" s="279"/>
      <c r="AO35" s="279">
        <f t="shared" ref="AO35" si="217">AO30-AO31-AO32-AO33-AO34</f>
        <v>0</v>
      </c>
      <c r="AP35" s="652"/>
      <c r="AQ35" s="279">
        <f t="shared" ref="AQ35" si="218">AQ30-AQ31-AQ32-AQ33-AQ34</f>
        <v>0</v>
      </c>
      <c r="AR35" s="279">
        <f t="shared" ref="AR35" si="219">AR30-AR31-AR32-AR33-AR34</f>
        <v>0</v>
      </c>
      <c r="AS35" s="279"/>
      <c r="AT35" s="279">
        <f t="shared" ref="AT35" si="220">AT30-AT31-AT32-AT33-AT34</f>
        <v>0</v>
      </c>
      <c r="AU35" s="279">
        <f t="shared" ref="AU35" si="221">AU30-AU31-AU32-AU33-AU34</f>
        <v>0</v>
      </c>
      <c r="AV35" s="279">
        <f t="shared" ref="AV35" si="222">AV30-AV31-AV32-AV33-AV34</f>
        <v>0</v>
      </c>
      <c r="AW35" s="279">
        <f t="shared" ref="AW35" si="223">AW30-AW31-AW32-AW33-AW34</f>
        <v>0</v>
      </c>
      <c r="AX35" s="279">
        <f t="shared" ref="AX35" si="224">AX30-AX31-AX32-AX33-AX34</f>
        <v>0</v>
      </c>
      <c r="AY35" s="293"/>
      <c r="AZ35" s="297"/>
      <c r="BA35" s="297"/>
      <c r="BB35" s="297"/>
      <c r="BC35" s="297"/>
      <c r="BD35" s="297"/>
      <c r="BE35" s="295"/>
    </row>
  </sheetData>
  <mergeCells count="17">
    <mergeCell ref="A33:B33"/>
    <mergeCell ref="A34:B34"/>
    <mergeCell ref="A24:B24"/>
    <mergeCell ref="A30:B30"/>
    <mergeCell ref="A31:B31"/>
    <mergeCell ref="A32:B32"/>
    <mergeCell ref="A11:A22"/>
    <mergeCell ref="B7:AR7"/>
    <mergeCell ref="BG7:BI7"/>
    <mergeCell ref="AW7:AY7"/>
    <mergeCell ref="AZ7:BB7"/>
    <mergeCell ref="BC7:BF7"/>
    <mergeCell ref="B2:J2"/>
    <mergeCell ref="B3:AR3"/>
    <mergeCell ref="B4:AR4"/>
    <mergeCell ref="B5:AR5"/>
    <mergeCell ref="B6:AR6"/>
  </mergeCells>
  <pageMargins left="0" right="0" top="0" bottom="0" header="0" footer="0"/>
  <pageSetup paperSize="9" scale="65" fitToWidth="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59E69-09CD-4112-9822-73338B4937CB}">
  <sheetPr>
    <tabColor rgb="FFFFFF00"/>
  </sheetPr>
  <dimension ref="A1:BS24"/>
  <sheetViews>
    <sheetView zoomScale="85" zoomScaleNormal="85" workbookViewId="0">
      <pane xSplit="3" ySplit="11" topLeftCell="AU12" activePane="bottomRight" state="frozen"/>
      <selection activeCell="CJ160" sqref="CJ160"/>
      <selection pane="topRight" activeCell="CJ160" sqref="CJ160"/>
      <selection pane="bottomLeft" activeCell="CJ160" sqref="CJ160"/>
      <selection pane="bottomRight" activeCell="BB29" sqref="BB29"/>
    </sheetView>
  </sheetViews>
  <sheetFormatPr defaultRowHeight="15" x14ac:dyDescent="0.25"/>
  <cols>
    <col min="1" max="1" width="21.85546875" style="588" customWidth="1"/>
    <col min="2" max="2" width="32.28515625" style="588" customWidth="1"/>
    <col min="3" max="71" width="15.7109375" style="588" customWidth="1"/>
    <col min="72" max="252" width="9.140625" style="588"/>
    <col min="253" max="253" width="21.85546875" style="588" customWidth="1"/>
    <col min="254" max="254" width="32.28515625" style="588" customWidth="1"/>
    <col min="255" max="326" width="15.7109375" style="588" customWidth="1"/>
    <col min="327" max="508" width="9.140625" style="588"/>
    <col min="509" max="509" width="21.85546875" style="588" customWidth="1"/>
    <col min="510" max="510" width="32.28515625" style="588" customWidth="1"/>
    <col min="511" max="582" width="15.7109375" style="588" customWidth="1"/>
    <col min="583" max="764" width="9.140625" style="588"/>
    <col min="765" max="765" width="21.85546875" style="588" customWidth="1"/>
    <col min="766" max="766" width="32.28515625" style="588" customWidth="1"/>
    <col min="767" max="838" width="15.7109375" style="588" customWidth="1"/>
    <col min="839" max="1020" width="9.140625" style="588"/>
    <col min="1021" max="1021" width="21.85546875" style="588" customWidth="1"/>
    <col min="1022" max="1022" width="32.28515625" style="588" customWidth="1"/>
    <col min="1023" max="1094" width="15.7109375" style="588" customWidth="1"/>
    <col min="1095" max="1276" width="9.140625" style="588"/>
    <col min="1277" max="1277" width="21.85546875" style="588" customWidth="1"/>
    <col min="1278" max="1278" width="32.28515625" style="588" customWidth="1"/>
    <col min="1279" max="1350" width="15.7109375" style="588" customWidth="1"/>
    <col min="1351" max="1532" width="9.140625" style="588"/>
    <col min="1533" max="1533" width="21.85546875" style="588" customWidth="1"/>
    <col min="1534" max="1534" width="32.28515625" style="588" customWidth="1"/>
    <col min="1535" max="1606" width="15.7109375" style="588" customWidth="1"/>
    <col min="1607" max="1788" width="9.140625" style="588"/>
    <col min="1789" max="1789" width="21.85546875" style="588" customWidth="1"/>
    <col min="1790" max="1790" width="32.28515625" style="588" customWidth="1"/>
    <col min="1791" max="1862" width="15.7109375" style="588" customWidth="1"/>
    <col min="1863" max="2044" width="9.140625" style="588"/>
    <col min="2045" max="2045" width="21.85546875" style="588" customWidth="1"/>
    <col min="2046" max="2046" width="32.28515625" style="588" customWidth="1"/>
    <col min="2047" max="2118" width="15.7109375" style="588" customWidth="1"/>
    <col min="2119" max="2300" width="9.140625" style="588"/>
    <col min="2301" max="2301" width="21.85546875" style="588" customWidth="1"/>
    <col min="2302" max="2302" width="32.28515625" style="588" customWidth="1"/>
    <col min="2303" max="2374" width="15.7109375" style="588" customWidth="1"/>
    <col min="2375" max="2556" width="9.140625" style="588"/>
    <col min="2557" max="2557" width="21.85546875" style="588" customWidth="1"/>
    <col min="2558" max="2558" width="32.28515625" style="588" customWidth="1"/>
    <col min="2559" max="2630" width="15.7109375" style="588" customWidth="1"/>
    <col min="2631" max="2812" width="9.140625" style="588"/>
    <col min="2813" max="2813" width="21.85546875" style="588" customWidth="1"/>
    <col min="2814" max="2814" width="32.28515625" style="588" customWidth="1"/>
    <col min="2815" max="2886" width="15.7109375" style="588" customWidth="1"/>
    <col min="2887" max="3068" width="9.140625" style="588"/>
    <col min="3069" max="3069" width="21.85546875" style="588" customWidth="1"/>
    <col min="3070" max="3070" width="32.28515625" style="588" customWidth="1"/>
    <col min="3071" max="3142" width="15.7109375" style="588" customWidth="1"/>
    <col min="3143" max="3324" width="9.140625" style="588"/>
    <col min="3325" max="3325" width="21.85546875" style="588" customWidth="1"/>
    <col min="3326" max="3326" width="32.28515625" style="588" customWidth="1"/>
    <col min="3327" max="3398" width="15.7109375" style="588" customWidth="1"/>
    <col min="3399" max="3580" width="9.140625" style="588"/>
    <col min="3581" max="3581" width="21.85546875" style="588" customWidth="1"/>
    <col min="3582" max="3582" width="32.28515625" style="588" customWidth="1"/>
    <col min="3583" max="3654" width="15.7109375" style="588" customWidth="1"/>
    <col min="3655" max="3836" width="9.140625" style="588"/>
    <col min="3837" max="3837" width="21.85546875" style="588" customWidth="1"/>
    <col min="3838" max="3838" width="32.28515625" style="588" customWidth="1"/>
    <col min="3839" max="3910" width="15.7109375" style="588" customWidth="1"/>
    <col min="3911" max="4092" width="9.140625" style="588"/>
    <col min="4093" max="4093" width="21.85546875" style="588" customWidth="1"/>
    <col min="4094" max="4094" width="32.28515625" style="588" customWidth="1"/>
    <col min="4095" max="4166" width="15.7109375" style="588" customWidth="1"/>
    <col min="4167" max="4348" width="9.140625" style="588"/>
    <col min="4349" max="4349" width="21.85546875" style="588" customWidth="1"/>
    <col min="4350" max="4350" width="32.28515625" style="588" customWidth="1"/>
    <col min="4351" max="4422" width="15.7109375" style="588" customWidth="1"/>
    <col min="4423" max="4604" width="9.140625" style="588"/>
    <col min="4605" max="4605" width="21.85546875" style="588" customWidth="1"/>
    <col min="4606" max="4606" width="32.28515625" style="588" customWidth="1"/>
    <col min="4607" max="4678" width="15.7109375" style="588" customWidth="1"/>
    <col min="4679" max="4860" width="9.140625" style="588"/>
    <col min="4861" max="4861" width="21.85546875" style="588" customWidth="1"/>
    <col min="4862" max="4862" width="32.28515625" style="588" customWidth="1"/>
    <col min="4863" max="4934" width="15.7109375" style="588" customWidth="1"/>
    <col min="4935" max="5116" width="9.140625" style="588"/>
    <col min="5117" max="5117" width="21.85546875" style="588" customWidth="1"/>
    <col min="5118" max="5118" width="32.28515625" style="588" customWidth="1"/>
    <col min="5119" max="5190" width="15.7109375" style="588" customWidth="1"/>
    <col min="5191" max="5372" width="9.140625" style="588"/>
    <col min="5373" max="5373" width="21.85546875" style="588" customWidth="1"/>
    <col min="5374" max="5374" width="32.28515625" style="588" customWidth="1"/>
    <col min="5375" max="5446" width="15.7109375" style="588" customWidth="1"/>
    <col min="5447" max="5628" width="9.140625" style="588"/>
    <col min="5629" max="5629" width="21.85546875" style="588" customWidth="1"/>
    <col min="5630" max="5630" width="32.28515625" style="588" customWidth="1"/>
    <col min="5631" max="5702" width="15.7109375" style="588" customWidth="1"/>
    <col min="5703" max="5884" width="9.140625" style="588"/>
    <col min="5885" max="5885" width="21.85546875" style="588" customWidth="1"/>
    <col min="5886" max="5886" width="32.28515625" style="588" customWidth="1"/>
    <col min="5887" max="5958" width="15.7109375" style="588" customWidth="1"/>
    <col min="5959" max="6140" width="9.140625" style="588"/>
    <col min="6141" max="6141" width="21.85546875" style="588" customWidth="1"/>
    <col min="6142" max="6142" width="32.28515625" style="588" customWidth="1"/>
    <col min="6143" max="6214" width="15.7109375" style="588" customWidth="1"/>
    <col min="6215" max="6396" width="9.140625" style="588"/>
    <col min="6397" max="6397" width="21.85546875" style="588" customWidth="1"/>
    <col min="6398" max="6398" width="32.28515625" style="588" customWidth="1"/>
    <col min="6399" max="6470" width="15.7109375" style="588" customWidth="1"/>
    <col min="6471" max="6652" width="9.140625" style="588"/>
    <col min="6653" max="6653" width="21.85546875" style="588" customWidth="1"/>
    <col min="6654" max="6654" width="32.28515625" style="588" customWidth="1"/>
    <col min="6655" max="6726" width="15.7109375" style="588" customWidth="1"/>
    <col min="6727" max="6908" width="9.140625" style="588"/>
    <col min="6909" max="6909" width="21.85546875" style="588" customWidth="1"/>
    <col min="6910" max="6910" width="32.28515625" style="588" customWidth="1"/>
    <col min="6911" max="6982" width="15.7109375" style="588" customWidth="1"/>
    <col min="6983" max="7164" width="9.140625" style="588"/>
    <col min="7165" max="7165" width="21.85546875" style="588" customWidth="1"/>
    <col min="7166" max="7166" width="32.28515625" style="588" customWidth="1"/>
    <col min="7167" max="7238" width="15.7109375" style="588" customWidth="1"/>
    <col min="7239" max="7420" width="9.140625" style="588"/>
    <col min="7421" max="7421" width="21.85546875" style="588" customWidth="1"/>
    <col min="7422" max="7422" width="32.28515625" style="588" customWidth="1"/>
    <col min="7423" max="7494" width="15.7109375" style="588" customWidth="1"/>
    <col min="7495" max="7676" width="9.140625" style="588"/>
    <col min="7677" max="7677" width="21.85546875" style="588" customWidth="1"/>
    <col min="7678" max="7678" width="32.28515625" style="588" customWidth="1"/>
    <col min="7679" max="7750" width="15.7109375" style="588" customWidth="1"/>
    <col min="7751" max="7932" width="9.140625" style="588"/>
    <col min="7933" max="7933" width="21.85546875" style="588" customWidth="1"/>
    <col min="7934" max="7934" width="32.28515625" style="588" customWidth="1"/>
    <col min="7935" max="8006" width="15.7109375" style="588" customWidth="1"/>
    <col min="8007" max="8188" width="9.140625" style="588"/>
    <col min="8189" max="8189" width="21.85546875" style="588" customWidth="1"/>
    <col min="8190" max="8190" width="32.28515625" style="588" customWidth="1"/>
    <col min="8191" max="8262" width="15.7109375" style="588" customWidth="1"/>
    <col min="8263" max="8444" width="9.140625" style="588"/>
    <col min="8445" max="8445" width="21.85546875" style="588" customWidth="1"/>
    <col min="8446" max="8446" width="32.28515625" style="588" customWidth="1"/>
    <col min="8447" max="8518" width="15.7109375" style="588" customWidth="1"/>
    <col min="8519" max="8700" width="9.140625" style="588"/>
    <col min="8701" max="8701" width="21.85546875" style="588" customWidth="1"/>
    <col min="8702" max="8702" width="32.28515625" style="588" customWidth="1"/>
    <col min="8703" max="8774" width="15.7109375" style="588" customWidth="1"/>
    <col min="8775" max="8956" width="9.140625" style="588"/>
    <col min="8957" max="8957" width="21.85546875" style="588" customWidth="1"/>
    <col min="8958" max="8958" width="32.28515625" style="588" customWidth="1"/>
    <col min="8959" max="9030" width="15.7109375" style="588" customWidth="1"/>
    <col min="9031" max="9212" width="9.140625" style="588"/>
    <col min="9213" max="9213" width="21.85546875" style="588" customWidth="1"/>
    <col min="9214" max="9214" width="32.28515625" style="588" customWidth="1"/>
    <col min="9215" max="9286" width="15.7109375" style="588" customWidth="1"/>
    <col min="9287" max="9468" width="9.140625" style="588"/>
    <col min="9469" max="9469" width="21.85546875" style="588" customWidth="1"/>
    <col min="9470" max="9470" width="32.28515625" style="588" customWidth="1"/>
    <col min="9471" max="9542" width="15.7109375" style="588" customWidth="1"/>
    <col min="9543" max="9724" width="9.140625" style="588"/>
    <col min="9725" max="9725" width="21.85546875" style="588" customWidth="1"/>
    <col min="9726" max="9726" width="32.28515625" style="588" customWidth="1"/>
    <col min="9727" max="9798" width="15.7109375" style="588" customWidth="1"/>
    <col min="9799" max="9980" width="9.140625" style="588"/>
    <col min="9981" max="9981" width="21.85546875" style="588" customWidth="1"/>
    <col min="9982" max="9982" width="32.28515625" style="588" customWidth="1"/>
    <col min="9983" max="10054" width="15.7109375" style="588" customWidth="1"/>
    <col min="10055" max="10236" width="9.140625" style="588"/>
    <col min="10237" max="10237" width="21.85546875" style="588" customWidth="1"/>
    <col min="10238" max="10238" width="32.28515625" style="588" customWidth="1"/>
    <col min="10239" max="10310" width="15.7109375" style="588" customWidth="1"/>
    <col min="10311" max="10492" width="9.140625" style="588"/>
    <col min="10493" max="10493" width="21.85546875" style="588" customWidth="1"/>
    <col min="10494" max="10494" width="32.28515625" style="588" customWidth="1"/>
    <col min="10495" max="10566" width="15.7109375" style="588" customWidth="1"/>
    <col min="10567" max="10748" width="9.140625" style="588"/>
    <col min="10749" max="10749" width="21.85546875" style="588" customWidth="1"/>
    <col min="10750" max="10750" width="32.28515625" style="588" customWidth="1"/>
    <col min="10751" max="10822" width="15.7109375" style="588" customWidth="1"/>
    <col min="10823" max="11004" width="9.140625" style="588"/>
    <col min="11005" max="11005" width="21.85546875" style="588" customWidth="1"/>
    <col min="11006" max="11006" width="32.28515625" style="588" customWidth="1"/>
    <col min="11007" max="11078" width="15.7109375" style="588" customWidth="1"/>
    <col min="11079" max="11260" width="9.140625" style="588"/>
    <col min="11261" max="11261" width="21.85546875" style="588" customWidth="1"/>
    <col min="11262" max="11262" width="32.28515625" style="588" customWidth="1"/>
    <col min="11263" max="11334" width="15.7109375" style="588" customWidth="1"/>
    <col min="11335" max="11516" width="9.140625" style="588"/>
    <col min="11517" max="11517" width="21.85546875" style="588" customWidth="1"/>
    <col min="11518" max="11518" width="32.28515625" style="588" customWidth="1"/>
    <col min="11519" max="11590" width="15.7109375" style="588" customWidth="1"/>
    <col min="11591" max="11772" width="9.140625" style="588"/>
    <col min="11773" max="11773" width="21.85546875" style="588" customWidth="1"/>
    <col min="11774" max="11774" width="32.28515625" style="588" customWidth="1"/>
    <col min="11775" max="11846" width="15.7109375" style="588" customWidth="1"/>
    <col min="11847" max="12028" width="9.140625" style="588"/>
    <col min="12029" max="12029" width="21.85546875" style="588" customWidth="1"/>
    <col min="12030" max="12030" width="32.28515625" style="588" customWidth="1"/>
    <col min="12031" max="12102" width="15.7109375" style="588" customWidth="1"/>
    <col min="12103" max="12284" width="9.140625" style="588"/>
    <col min="12285" max="12285" width="21.85546875" style="588" customWidth="1"/>
    <col min="12286" max="12286" width="32.28515625" style="588" customWidth="1"/>
    <col min="12287" max="12358" width="15.7109375" style="588" customWidth="1"/>
    <col min="12359" max="12540" width="9.140625" style="588"/>
    <col min="12541" max="12541" width="21.85546875" style="588" customWidth="1"/>
    <col min="12542" max="12542" width="32.28515625" style="588" customWidth="1"/>
    <col min="12543" max="12614" width="15.7109375" style="588" customWidth="1"/>
    <col min="12615" max="12796" width="9.140625" style="588"/>
    <col min="12797" max="12797" width="21.85546875" style="588" customWidth="1"/>
    <col min="12798" max="12798" width="32.28515625" style="588" customWidth="1"/>
    <col min="12799" max="12870" width="15.7109375" style="588" customWidth="1"/>
    <col min="12871" max="13052" width="9.140625" style="588"/>
    <col min="13053" max="13053" width="21.85546875" style="588" customWidth="1"/>
    <col min="13054" max="13054" width="32.28515625" style="588" customWidth="1"/>
    <col min="13055" max="13126" width="15.7109375" style="588" customWidth="1"/>
    <col min="13127" max="13308" width="9.140625" style="588"/>
    <col min="13309" max="13309" width="21.85546875" style="588" customWidth="1"/>
    <col min="13310" max="13310" width="32.28515625" style="588" customWidth="1"/>
    <col min="13311" max="13382" width="15.7109375" style="588" customWidth="1"/>
    <col min="13383" max="13564" width="9.140625" style="588"/>
    <col min="13565" max="13565" width="21.85546875" style="588" customWidth="1"/>
    <col min="13566" max="13566" width="32.28515625" style="588" customWidth="1"/>
    <col min="13567" max="13638" width="15.7109375" style="588" customWidth="1"/>
    <col min="13639" max="13820" width="9.140625" style="588"/>
    <col min="13821" max="13821" width="21.85546875" style="588" customWidth="1"/>
    <col min="13822" max="13822" width="32.28515625" style="588" customWidth="1"/>
    <col min="13823" max="13894" width="15.7109375" style="588" customWidth="1"/>
    <col min="13895" max="14076" width="9.140625" style="588"/>
    <col min="14077" max="14077" width="21.85546875" style="588" customWidth="1"/>
    <col min="14078" max="14078" width="32.28515625" style="588" customWidth="1"/>
    <col min="14079" max="14150" width="15.7109375" style="588" customWidth="1"/>
    <col min="14151" max="14332" width="9.140625" style="588"/>
    <col min="14333" max="14333" width="21.85546875" style="588" customWidth="1"/>
    <col min="14334" max="14334" width="32.28515625" style="588" customWidth="1"/>
    <col min="14335" max="14406" width="15.7109375" style="588" customWidth="1"/>
    <col min="14407" max="14588" width="9.140625" style="588"/>
    <col min="14589" max="14589" width="21.85546875" style="588" customWidth="1"/>
    <col min="14590" max="14590" width="32.28515625" style="588" customWidth="1"/>
    <col min="14591" max="14662" width="15.7109375" style="588" customWidth="1"/>
    <col min="14663" max="14844" width="9.140625" style="588"/>
    <col min="14845" max="14845" width="21.85546875" style="588" customWidth="1"/>
    <col min="14846" max="14846" width="32.28515625" style="588" customWidth="1"/>
    <col min="14847" max="14918" width="15.7109375" style="588" customWidth="1"/>
    <col min="14919" max="15100" width="9.140625" style="588"/>
    <col min="15101" max="15101" width="21.85546875" style="588" customWidth="1"/>
    <col min="15102" max="15102" width="32.28515625" style="588" customWidth="1"/>
    <col min="15103" max="15174" width="15.7109375" style="588" customWidth="1"/>
    <col min="15175" max="15356" width="9.140625" style="588"/>
    <col min="15357" max="15357" width="21.85546875" style="588" customWidth="1"/>
    <col min="15358" max="15358" width="32.28515625" style="588" customWidth="1"/>
    <col min="15359" max="15430" width="15.7109375" style="588" customWidth="1"/>
    <col min="15431" max="15612" width="9.140625" style="588"/>
    <col min="15613" max="15613" width="21.85546875" style="588" customWidth="1"/>
    <col min="15614" max="15614" width="32.28515625" style="588" customWidth="1"/>
    <col min="15615" max="15686" width="15.7109375" style="588" customWidth="1"/>
    <col min="15687" max="15868" width="9.140625" style="588"/>
    <col min="15869" max="15869" width="21.85546875" style="588" customWidth="1"/>
    <col min="15870" max="15870" width="32.28515625" style="588" customWidth="1"/>
    <col min="15871" max="15942" width="15.7109375" style="588" customWidth="1"/>
    <col min="15943" max="16124" width="9.140625" style="588"/>
    <col min="16125" max="16125" width="21.85546875" style="588" customWidth="1"/>
    <col min="16126" max="16126" width="32.28515625" style="588" customWidth="1"/>
    <col min="16127" max="16198" width="15.7109375" style="588" customWidth="1"/>
    <col min="16199" max="16384" width="9.140625" style="588"/>
  </cols>
  <sheetData>
    <row r="1" spans="1:71" x14ac:dyDescent="0.25">
      <c r="A1" s="583"/>
      <c r="B1" s="584"/>
      <c r="C1" s="585"/>
      <c r="D1" s="585"/>
      <c r="E1" s="585"/>
      <c r="F1" s="585"/>
      <c r="G1" s="585"/>
      <c r="H1" s="585"/>
      <c r="I1" s="585"/>
      <c r="J1" s="586"/>
      <c r="K1" s="585"/>
      <c r="L1" s="585"/>
      <c r="M1" s="587"/>
      <c r="N1" s="585"/>
      <c r="O1" s="585"/>
      <c r="P1" s="587"/>
      <c r="Q1" s="585"/>
      <c r="R1" s="585"/>
      <c r="S1" s="587"/>
      <c r="T1" s="585"/>
      <c r="U1" s="585"/>
      <c r="V1" s="587"/>
      <c r="W1" s="585"/>
      <c r="X1" s="585"/>
      <c r="Y1" s="587"/>
      <c r="Z1" s="585"/>
      <c r="AA1" s="585"/>
      <c r="AB1" s="587"/>
      <c r="AC1" s="585"/>
      <c r="AD1" s="585"/>
      <c r="AE1" s="587"/>
      <c r="AF1" s="585"/>
      <c r="AG1" s="585"/>
      <c r="AH1" s="587"/>
      <c r="AI1" s="585"/>
      <c r="AJ1" s="585"/>
      <c r="AK1" s="587"/>
      <c r="AL1" s="585"/>
      <c r="AM1" s="585"/>
      <c r="AN1" s="585"/>
      <c r="AO1" s="585"/>
      <c r="AP1" s="585"/>
      <c r="AQ1" s="585"/>
      <c r="AR1" s="585"/>
      <c r="AS1" s="585"/>
      <c r="AT1" s="585"/>
      <c r="AU1" s="585"/>
      <c r="AV1" s="585"/>
      <c r="AW1" s="585"/>
      <c r="AX1" s="585"/>
      <c r="AY1" s="585"/>
      <c r="AZ1" s="585"/>
      <c r="BA1" s="585"/>
      <c r="BB1" s="585"/>
      <c r="BC1" s="585"/>
      <c r="BD1" s="585"/>
      <c r="BE1" s="585"/>
      <c r="BF1" s="585"/>
      <c r="BG1" s="585"/>
      <c r="BH1" s="585"/>
      <c r="BI1" s="585"/>
      <c r="BJ1" s="585"/>
      <c r="BK1" s="585"/>
      <c r="BL1" s="585"/>
      <c r="BM1" s="585"/>
      <c r="BN1" s="585"/>
      <c r="BO1" s="585"/>
      <c r="BP1" s="585"/>
      <c r="BQ1" s="585"/>
      <c r="BR1" s="585"/>
      <c r="BS1" s="585"/>
    </row>
    <row r="2" spans="1:71" ht="15.75" x14ac:dyDescent="0.25">
      <c r="A2" s="589"/>
      <c r="B2" s="762" t="s">
        <v>882</v>
      </c>
      <c r="C2" s="762"/>
      <c r="D2" s="762"/>
      <c r="E2" s="762"/>
      <c r="F2" s="762"/>
      <c r="G2" s="762"/>
      <c r="H2" s="762"/>
      <c r="I2" s="762"/>
      <c r="J2" s="762"/>
      <c r="K2" s="762"/>
      <c r="L2" s="762"/>
      <c r="M2" s="762"/>
      <c r="N2" s="762"/>
      <c r="O2" s="762"/>
      <c r="P2" s="762"/>
      <c r="Q2" s="762"/>
      <c r="R2" s="762"/>
      <c r="S2" s="762"/>
      <c r="T2" s="762"/>
      <c r="U2" s="762"/>
      <c r="V2" s="762"/>
      <c r="W2" s="762"/>
      <c r="X2" s="762"/>
      <c r="Y2" s="762"/>
      <c r="Z2" s="762"/>
      <c r="AA2" s="762"/>
      <c r="AB2" s="762"/>
      <c r="AC2" s="762"/>
      <c r="AD2" s="762"/>
      <c r="AE2" s="762"/>
      <c r="AF2" s="762"/>
      <c r="AG2" s="762"/>
      <c r="AH2" s="762"/>
      <c r="AI2" s="762"/>
      <c r="AJ2" s="762"/>
      <c r="AK2" s="762"/>
      <c r="AL2" s="762"/>
      <c r="AM2" s="762"/>
      <c r="AN2" s="762"/>
      <c r="AO2" s="762"/>
      <c r="AP2" s="762"/>
      <c r="AQ2" s="762"/>
      <c r="AR2" s="762"/>
      <c r="AS2" s="585"/>
      <c r="AT2" s="585"/>
      <c r="AU2" s="590"/>
      <c r="AV2" s="590"/>
      <c r="AW2" s="585"/>
      <c r="AX2" s="585"/>
      <c r="AY2" s="585"/>
      <c r="AZ2" s="585"/>
      <c r="BA2" s="585"/>
      <c r="BB2" s="585"/>
      <c r="BC2" s="585"/>
      <c r="BD2" s="585"/>
      <c r="BE2" s="585"/>
      <c r="BF2" s="585"/>
      <c r="BG2" s="585"/>
      <c r="BH2" s="585"/>
      <c r="BI2" s="585"/>
      <c r="BJ2" s="585"/>
      <c r="BK2" s="585"/>
      <c r="BL2" s="585"/>
      <c r="BM2" s="585"/>
      <c r="BN2" s="585"/>
      <c r="BO2" s="585"/>
      <c r="BP2" s="585"/>
      <c r="BQ2" s="585"/>
      <c r="BR2" s="585"/>
      <c r="BS2" s="585"/>
    </row>
    <row r="3" spans="1:71" ht="15.75" x14ac:dyDescent="0.25">
      <c r="A3" s="589"/>
      <c r="B3" s="762" t="s">
        <v>418</v>
      </c>
      <c r="C3" s="762"/>
      <c r="D3" s="762"/>
      <c r="E3" s="762"/>
      <c r="F3" s="762"/>
      <c r="G3" s="762"/>
      <c r="H3" s="762"/>
      <c r="I3" s="762"/>
      <c r="J3" s="762"/>
      <c r="K3" s="762"/>
      <c r="L3" s="762"/>
      <c r="M3" s="762"/>
      <c r="N3" s="762"/>
      <c r="O3" s="762"/>
      <c r="P3" s="762"/>
      <c r="Q3" s="762"/>
      <c r="R3" s="762"/>
      <c r="S3" s="762"/>
      <c r="T3" s="762"/>
      <c r="U3" s="762"/>
      <c r="V3" s="762"/>
      <c r="W3" s="762"/>
      <c r="X3" s="762"/>
      <c r="Y3" s="762"/>
      <c r="Z3" s="762"/>
      <c r="AA3" s="762"/>
      <c r="AB3" s="762"/>
      <c r="AC3" s="762"/>
      <c r="AD3" s="762"/>
      <c r="AE3" s="762"/>
      <c r="AF3" s="762"/>
      <c r="AG3" s="762"/>
      <c r="AH3" s="762"/>
      <c r="AI3" s="762"/>
      <c r="AJ3" s="762"/>
      <c r="AK3" s="762"/>
      <c r="AL3" s="762"/>
      <c r="AM3" s="762"/>
      <c r="AN3" s="762"/>
      <c r="AO3" s="762"/>
      <c r="AP3" s="762"/>
      <c r="AQ3" s="762"/>
      <c r="AR3" s="762"/>
      <c r="AS3" s="585"/>
      <c r="AT3" s="585"/>
      <c r="AU3" s="590"/>
      <c r="AV3" s="590"/>
      <c r="AW3" s="585"/>
      <c r="AX3" s="585"/>
      <c r="AY3" s="585"/>
      <c r="AZ3" s="585"/>
      <c r="BA3" s="585"/>
      <c r="BB3" s="585"/>
      <c r="BC3" s="585"/>
      <c r="BD3" s="585"/>
      <c r="BE3" s="585"/>
      <c r="BF3" s="585"/>
      <c r="BG3" s="585"/>
      <c r="BH3" s="585"/>
      <c r="BI3" s="585"/>
      <c r="BJ3" s="585"/>
      <c r="BK3" s="585"/>
      <c r="BL3" s="585"/>
      <c r="BM3" s="585"/>
      <c r="BN3" s="585"/>
      <c r="BO3" s="585"/>
      <c r="BP3" s="585"/>
      <c r="BQ3" s="585"/>
      <c r="BR3" s="585"/>
      <c r="BS3" s="585"/>
    </row>
    <row r="4" spans="1:71" ht="15.75" x14ac:dyDescent="0.25">
      <c r="A4" s="589"/>
      <c r="B4" s="762" t="s">
        <v>419</v>
      </c>
      <c r="C4" s="762"/>
      <c r="D4" s="762"/>
      <c r="E4" s="762"/>
      <c r="F4" s="762"/>
      <c r="G4" s="762"/>
      <c r="H4" s="762"/>
      <c r="I4" s="762"/>
      <c r="J4" s="762"/>
      <c r="K4" s="762"/>
      <c r="L4" s="762"/>
      <c r="M4" s="762"/>
      <c r="N4" s="762"/>
      <c r="O4" s="762"/>
      <c r="P4" s="762"/>
      <c r="Q4" s="762"/>
      <c r="R4" s="762"/>
      <c r="S4" s="762"/>
      <c r="T4" s="762"/>
      <c r="U4" s="762"/>
      <c r="V4" s="762"/>
      <c r="W4" s="762"/>
      <c r="X4" s="762"/>
      <c r="Y4" s="762"/>
      <c r="Z4" s="762"/>
      <c r="AA4" s="762"/>
      <c r="AB4" s="762"/>
      <c r="AC4" s="762"/>
      <c r="AD4" s="762"/>
      <c r="AE4" s="762"/>
      <c r="AF4" s="762"/>
      <c r="AG4" s="762"/>
      <c r="AH4" s="762"/>
      <c r="AI4" s="762"/>
      <c r="AJ4" s="762"/>
      <c r="AK4" s="762"/>
      <c r="AL4" s="762"/>
      <c r="AM4" s="762"/>
      <c r="AN4" s="762"/>
      <c r="AO4" s="762"/>
      <c r="AP4" s="762"/>
      <c r="AQ4" s="762"/>
      <c r="AR4" s="762"/>
      <c r="AS4" s="585"/>
      <c r="AT4" s="585"/>
      <c r="AU4" s="590"/>
      <c r="AV4" s="590"/>
      <c r="AW4" s="585"/>
      <c r="AX4" s="585"/>
      <c r="AY4" s="585"/>
      <c r="AZ4" s="585"/>
      <c r="BA4" s="585"/>
      <c r="BB4" s="585"/>
      <c r="BC4" s="585"/>
      <c r="BD4" s="585"/>
      <c r="BE4" s="585"/>
      <c r="BF4" s="585"/>
      <c r="BG4" s="585"/>
      <c r="BH4" s="585"/>
      <c r="BI4" s="585"/>
      <c r="BJ4" s="585"/>
      <c r="BK4" s="585"/>
      <c r="BL4" s="585"/>
      <c r="BM4" s="585"/>
      <c r="BN4" s="585"/>
      <c r="BO4" s="585"/>
      <c r="BP4" s="585"/>
      <c r="BQ4" s="585"/>
      <c r="BR4" s="585"/>
      <c r="BS4" s="585"/>
    </row>
    <row r="5" spans="1:71" ht="15.75" x14ac:dyDescent="0.25">
      <c r="A5" s="589"/>
      <c r="B5" s="762" t="s">
        <v>999</v>
      </c>
      <c r="C5" s="762"/>
      <c r="D5" s="762"/>
      <c r="E5" s="762"/>
      <c r="F5" s="762"/>
      <c r="G5" s="762"/>
      <c r="H5" s="762"/>
      <c r="I5" s="762"/>
      <c r="J5" s="762"/>
      <c r="K5" s="762"/>
      <c r="L5" s="762"/>
      <c r="M5" s="762"/>
      <c r="N5" s="762"/>
      <c r="O5" s="762"/>
      <c r="P5" s="762"/>
      <c r="Q5" s="762"/>
      <c r="R5" s="762"/>
      <c r="S5" s="762"/>
      <c r="T5" s="762"/>
      <c r="U5" s="762"/>
      <c r="V5" s="762"/>
      <c r="W5" s="762"/>
      <c r="X5" s="762"/>
      <c r="Y5" s="762"/>
      <c r="Z5" s="762"/>
      <c r="AA5" s="762"/>
      <c r="AB5" s="762"/>
      <c r="AC5" s="762"/>
      <c r="AD5" s="762"/>
      <c r="AE5" s="762"/>
      <c r="AF5" s="762"/>
      <c r="AG5" s="762"/>
      <c r="AH5" s="762"/>
      <c r="AI5" s="762"/>
      <c r="AJ5" s="762"/>
      <c r="AK5" s="762"/>
      <c r="AL5" s="762"/>
      <c r="AM5" s="762"/>
      <c r="AN5" s="762"/>
      <c r="AO5" s="762"/>
      <c r="AP5" s="762"/>
      <c r="AQ5" s="762"/>
      <c r="AR5" s="762"/>
      <c r="AS5" s="585"/>
      <c r="AT5" s="585"/>
      <c r="AU5" s="590"/>
      <c r="AV5" s="590"/>
      <c r="AW5" s="585"/>
      <c r="AX5" s="585"/>
      <c r="AY5" s="585"/>
      <c r="AZ5" s="585"/>
      <c r="BA5" s="585"/>
      <c r="BB5" s="585"/>
      <c r="BC5" s="585"/>
      <c r="BD5" s="585"/>
      <c r="BE5" s="585"/>
      <c r="BF5" s="585"/>
      <c r="BG5" s="585"/>
      <c r="BH5" s="585"/>
      <c r="BI5" s="585"/>
      <c r="BJ5" s="585"/>
      <c r="BK5" s="585"/>
      <c r="BL5" s="585"/>
      <c r="BM5" s="585"/>
      <c r="BN5" s="585"/>
      <c r="BO5" s="585"/>
      <c r="BP5" s="585"/>
      <c r="BQ5" s="585"/>
      <c r="BR5" s="585"/>
      <c r="BS5" s="585"/>
    </row>
    <row r="6" spans="1:71" ht="15.75" x14ac:dyDescent="0.25">
      <c r="A6" s="589"/>
      <c r="B6" s="762" t="s">
        <v>417</v>
      </c>
      <c r="C6" s="762"/>
      <c r="D6" s="762"/>
      <c r="E6" s="762"/>
      <c r="F6" s="762"/>
      <c r="G6" s="762"/>
      <c r="H6" s="762"/>
      <c r="I6" s="762"/>
      <c r="J6" s="762"/>
      <c r="K6" s="762"/>
      <c r="L6" s="762"/>
      <c r="M6" s="762"/>
      <c r="N6" s="762"/>
      <c r="O6" s="762"/>
      <c r="P6" s="762"/>
      <c r="Q6" s="762"/>
      <c r="R6" s="762"/>
      <c r="S6" s="762"/>
      <c r="T6" s="762"/>
      <c r="U6" s="762"/>
      <c r="V6" s="762"/>
      <c r="W6" s="762"/>
      <c r="X6" s="762"/>
      <c r="Y6" s="762"/>
      <c r="Z6" s="762"/>
      <c r="AA6" s="762"/>
      <c r="AB6" s="762"/>
      <c r="AC6" s="762"/>
      <c r="AD6" s="762"/>
      <c r="AE6" s="762"/>
      <c r="AF6" s="762"/>
      <c r="AG6" s="762"/>
      <c r="AH6" s="762"/>
      <c r="AI6" s="762"/>
      <c r="AJ6" s="762"/>
      <c r="AK6" s="762"/>
      <c r="AL6" s="762"/>
      <c r="AM6" s="762"/>
      <c r="AN6" s="762"/>
      <c r="AO6" s="762"/>
      <c r="AP6" s="762"/>
      <c r="AQ6" s="762"/>
      <c r="AR6" s="762"/>
      <c r="AS6" s="585"/>
      <c r="AT6" s="585"/>
      <c r="AU6" s="590"/>
      <c r="AV6" s="590"/>
      <c r="AW6" s="585"/>
      <c r="AX6" s="585"/>
      <c r="AY6" s="585"/>
      <c r="AZ6" s="585"/>
      <c r="BA6" s="585"/>
      <c r="BB6" s="585"/>
      <c r="BC6" s="585"/>
      <c r="BD6" s="585"/>
      <c r="BE6" s="585"/>
      <c r="BF6" s="585"/>
      <c r="BG6" s="585"/>
      <c r="BH6" s="585"/>
      <c r="BI6" s="585"/>
      <c r="BJ6" s="585"/>
      <c r="BK6" s="585"/>
      <c r="BL6" s="585"/>
      <c r="BM6" s="585"/>
      <c r="BN6" s="585"/>
      <c r="BO6" s="585"/>
      <c r="BP6" s="585"/>
      <c r="BQ6" s="585"/>
      <c r="BR6" s="585"/>
      <c r="BS6" s="585"/>
    </row>
    <row r="7" spans="1:71" ht="15.75" x14ac:dyDescent="0.25">
      <c r="A7" s="591">
        <v>2024</v>
      </c>
      <c r="B7" s="592"/>
      <c r="C7" s="593"/>
      <c r="D7" s="594"/>
      <c r="E7" s="585"/>
      <c r="F7" s="585"/>
      <c r="G7" s="585"/>
      <c r="H7" s="594"/>
      <c r="I7" s="585"/>
      <c r="J7" s="586"/>
      <c r="K7" s="585"/>
      <c r="L7" s="585"/>
      <c r="M7" s="587"/>
      <c r="N7" s="585"/>
      <c r="O7" s="585"/>
      <c r="P7" s="587"/>
      <c r="Q7" s="585"/>
      <c r="R7" s="585"/>
      <c r="S7" s="587"/>
      <c r="T7" s="585"/>
      <c r="U7" s="585"/>
      <c r="V7" s="587"/>
      <c r="W7" s="585"/>
      <c r="X7" s="585"/>
      <c r="Y7" s="587"/>
      <c r="Z7" s="585"/>
      <c r="AA7" s="585"/>
      <c r="AB7" s="587"/>
      <c r="AC7" s="585"/>
      <c r="AD7" s="585"/>
      <c r="AE7" s="587"/>
      <c r="AF7" s="585"/>
      <c r="AG7" s="585"/>
      <c r="AH7" s="587"/>
      <c r="AI7" s="585"/>
      <c r="AJ7" s="585"/>
      <c r="AK7" s="587"/>
      <c r="AL7" s="585"/>
      <c r="AM7" s="585"/>
      <c r="AN7" s="585"/>
      <c r="AO7" s="585"/>
      <c r="AP7" s="585"/>
      <c r="AQ7" s="585"/>
      <c r="AR7" s="585"/>
      <c r="AS7" s="585"/>
      <c r="AT7" s="585"/>
      <c r="AU7" s="585"/>
      <c r="AV7" s="585"/>
      <c r="AW7" s="585"/>
      <c r="AX7" s="585"/>
      <c r="AY7" s="585"/>
      <c r="AZ7" s="585"/>
      <c r="BA7" s="585"/>
      <c r="BB7" s="585"/>
      <c r="BC7" s="585"/>
      <c r="BD7" s="585"/>
      <c r="BE7" s="585"/>
      <c r="BF7" s="585"/>
      <c r="BG7" s="585"/>
      <c r="BH7" s="585"/>
      <c r="BI7" s="585"/>
      <c r="BJ7" s="585"/>
      <c r="BK7" s="585"/>
      <c r="BL7" s="585"/>
      <c r="BM7" s="585"/>
      <c r="BN7" s="585"/>
      <c r="BO7" s="585"/>
      <c r="BP7" s="585"/>
      <c r="BQ7" s="585"/>
      <c r="BR7" s="585"/>
      <c r="BS7" s="585"/>
    </row>
    <row r="8" spans="1:71" ht="45.75" customHeight="1" x14ac:dyDescent="0.25">
      <c r="A8" s="753" t="s">
        <v>420</v>
      </c>
      <c r="B8" s="753" t="s">
        <v>421</v>
      </c>
      <c r="C8" s="754" t="s">
        <v>1000</v>
      </c>
      <c r="D8" s="755" t="s">
        <v>1001</v>
      </c>
      <c r="E8" s="755"/>
      <c r="F8" s="755"/>
      <c r="G8" s="755"/>
      <c r="H8" s="755"/>
      <c r="I8" s="755"/>
      <c r="J8" s="755"/>
      <c r="K8" s="755"/>
      <c r="L8" s="755"/>
      <c r="M8" s="755"/>
      <c r="N8" s="755"/>
      <c r="O8" s="755"/>
      <c r="P8" s="755"/>
      <c r="Q8" s="755"/>
      <c r="R8" s="755"/>
      <c r="S8" s="755"/>
      <c r="T8" s="755"/>
      <c r="U8" s="755"/>
      <c r="V8" s="755"/>
      <c r="W8" s="755"/>
      <c r="X8" s="755"/>
      <c r="Y8" s="755"/>
      <c r="Z8" s="755"/>
      <c r="AA8" s="755"/>
      <c r="AB8" s="755"/>
      <c r="AC8" s="755"/>
      <c r="AD8" s="755"/>
      <c r="AE8" s="755"/>
      <c r="AF8" s="755"/>
      <c r="AG8" s="755"/>
      <c r="AH8" s="755"/>
      <c r="AI8" s="755"/>
      <c r="AJ8" s="755"/>
      <c r="AK8" s="755"/>
      <c r="AL8" s="755"/>
      <c r="AM8" s="755"/>
      <c r="AN8" s="755"/>
      <c r="AO8" s="755"/>
      <c r="AP8" s="755"/>
      <c r="AQ8" s="755"/>
      <c r="AR8" s="755"/>
      <c r="AS8" s="755"/>
      <c r="AT8" s="755"/>
      <c r="AU8" s="755"/>
      <c r="AV8" s="755"/>
      <c r="AW8" s="755"/>
      <c r="AX8" s="755"/>
      <c r="AY8" s="755"/>
      <c r="AZ8" s="755"/>
      <c r="BA8" s="755"/>
      <c r="BB8" s="755"/>
      <c r="BC8" s="755"/>
      <c r="BD8" s="755"/>
      <c r="BE8" s="755"/>
      <c r="BF8" s="755"/>
      <c r="BG8" s="755"/>
      <c r="BH8" s="755"/>
      <c r="BI8" s="755"/>
      <c r="BJ8" s="755"/>
      <c r="BK8" s="756" t="s">
        <v>1002</v>
      </c>
      <c r="BL8" s="757"/>
      <c r="BM8" s="758"/>
      <c r="BN8" s="759" t="s">
        <v>1003</v>
      </c>
      <c r="BO8" s="760"/>
      <c r="BP8" s="761"/>
      <c r="BQ8" s="759" t="s">
        <v>1004</v>
      </c>
      <c r="BR8" s="760"/>
      <c r="BS8" s="761"/>
    </row>
    <row r="9" spans="1:71" ht="90.75" customHeight="1" x14ac:dyDescent="0.25">
      <c r="A9" s="753"/>
      <c r="B9" s="753"/>
      <c r="C9" s="754"/>
      <c r="D9" s="595" t="s">
        <v>1005</v>
      </c>
      <c r="E9" s="595" t="s">
        <v>1006</v>
      </c>
      <c r="F9" s="595" t="s">
        <v>1007</v>
      </c>
      <c r="G9" s="595" t="s">
        <v>1008</v>
      </c>
      <c r="H9" s="595" t="s">
        <v>1009</v>
      </c>
      <c r="I9" s="596" t="s">
        <v>445</v>
      </c>
      <c r="J9" s="597" t="s">
        <v>1010</v>
      </c>
      <c r="K9" s="596" t="s">
        <v>422</v>
      </c>
      <c r="L9" s="596" t="s">
        <v>1011</v>
      </c>
      <c r="M9" s="598" t="s">
        <v>1010</v>
      </c>
      <c r="N9" s="596" t="s">
        <v>423</v>
      </c>
      <c r="O9" s="596" t="s">
        <v>1012</v>
      </c>
      <c r="P9" s="598" t="s">
        <v>1010</v>
      </c>
      <c r="Q9" s="596" t="s">
        <v>424</v>
      </c>
      <c r="R9" s="596" t="s">
        <v>1013</v>
      </c>
      <c r="S9" s="598" t="s">
        <v>1010</v>
      </c>
      <c r="T9" s="596" t="s">
        <v>1014</v>
      </c>
      <c r="U9" s="596" t="s">
        <v>1015</v>
      </c>
      <c r="V9" s="598" t="s">
        <v>1010</v>
      </c>
      <c r="W9" s="596" t="s">
        <v>629</v>
      </c>
      <c r="X9" s="596" t="s">
        <v>1016</v>
      </c>
      <c r="Y9" s="598" t="s">
        <v>1010</v>
      </c>
      <c r="Z9" s="596" t="s">
        <v>1017</v>
      </c>
      <c r="AA9" s="596" t="s">
        <v>1018</v>
      </c>
      <c r="AB9" s="598" t="s">
        <v>1010</v>
      </c>
      <c r="AC9" s="596" t="s">
        <v>425</v>
      </c>
      <c r="AD9" s="596" t="s">
        <v>1019</v>
      </c>
      <c r="AE9" s="598" t="s">
        <v>1010</v>
      </c>
      <c r="AF9" s="596" t="s">
        <v>426</v>
      </c>
      <c r="AG9" s="596" t="s">
        <v>1020</v>
      </c>
      <c r="AH9" s="598" t="s">
        <v>1010</v>
      </c>
      <c r="AI9" s="596" t="s">
        <v>427</v>
      </c>
      <c r="AJ9" s="596" t="s">
        <v>1021</v>
      </c>
      <c r="AK9" s="598" t="s">
        <v>1010</v>
      </c>
      <c r="AL9" s="596" t="s">
        <v>428</v>
      </c>
      <c r="AM9" s="596" t="s">
        <v>1022</v>
      </c>
      <c r="AN9" s="596" t="s">
        <v>1023</v>
      </c>
      <c r="AO9" s="596" t="s">
        <v>1024</v>
      </c>
      <c r="AP9" s="596" t="s">
        <v>1025</v>
      </c>
      <c r="AQ9" s="595" t="s">
        <v>1026</v>
      </c>
      <c r="AR9" s="599" t="s">
        <v>429</v>
      </c>
      <c r="AS9" s="599" t="s">
        <v>430</v>
      </c>
      <c r="AT9" s="600" t="s">
        <v>431</v>
      </c>
      <c r="AU9" s="595" t="s">
        <v>1027</v>
      </c>
      <c r="AV9" s="595" t="s">
        <v>1028</v>
      </c>
      <c r="AW9" s="600" t="s">
        <v>431</v>
      </c>
      <c r="AX9" s="600" t="s">
        <v>432</v>
      </c>
      <c r="AY9" s="600" t="s">
        <v>1029</v>
      </c>
      <c r="AZ9" s="600" t="s">
        <v>1030</v>
      </c>
      <c r="BA9" s="600" t="s">
        <v>1031</v>
      </c>
      <c r="BB9" s="600" t="s">
        <v>1032</v>
      </c>
      <c r="BC9" s="601" t="s">
        <v>1033</v>
      </c>
      <c r="BD9" s="600" t="s">
        <v>1034</v>
      </c>
      <c r="BE9" s="600" t="s">
        <v>1035</v>
      </c>
      <c r="BF9" s="600" t="s">
        <v>1109</v>
      </c>
      <c r="BG9" s="601" t="s">
        <v>674</v>
      </c>
      <c r="BH9" s="600" t="s">
        <v>1036</v>
      </c>
      <c r="BI9" s="600" t="s">
        <v>1037</v>
      </c>
      <c r="BJ9" s="600" t="s">
        <v>1038</v>
      </c>
      <c r="BK9" s="599" t="s">
        <v>1039</v>
      </c>
      <c r="BL9" s="599" t="s">
        <v>1040</v>
      </c>
      <c r="BM9" s="599" t="s">
        <v>1041</v>
      </c>
      <c r="BN9" s="600">
        <v>211</v>
      </c>
      <c r="BO9" s="600">
        <v>213</v>
      </c>
      <c r="BP9" s="600" t="s">
        <v>1042</v>
      </c>
      <c r="BQ9" s="600" t="s">
        <v>1043</v>
      </c>
      <c r="BR9" s="600" t="s">
        <v>1044</v>
      </c>
      <c r="BS9" s="600" t="s">
        <v>1042</v>
      </c>
    </row>
    <row r="10" spans="1:71" ht="60.75" thickBot="1" x14ac:dyDescent="0.3">
      <c r="A10" s="602">
        <v>1</v>
      </c>
      <c r="B10" s="602">
        <v>2</v>
      </c>
      <c r="C10" s="603">
        <v>3</v>
      </c>
      <c r="D10" s="603" t="s">
        <v>1045</v>
      </c>
      <c r="E10" s="604" t="s">
        <v>1046</v>
      </c>
      <c r="F10" s="603" t="s">
        <v>1047</v>
      </c>
      <c r="G10" s="603" t="s">
        <v>1048</v>
      </c>
      <c r="H10" s="603" t="s">
        <v>1049</v>
      </c>
      <c r="I10" s="603" t="s">
        <v>1050</v>
      </c>
      <c r="J10" s="605" t="s">
        <v>1051</v>
      </c>
      <c r="K10" s="602">
        <v>11</v>
      </c>
      <c r="L10" s="603" t="s">
        <v>1052</v>
      </c>
      <c r="M10" s="605" t="s">
        <v>1053</v>
      </c>
      <c r="N10" s="602">
        <v>14</v>
      </c>
      <c r="O10" s="603" t="s">
        <v>1054</v>
      </c>
      <c r="P10" s="605" t="s">
        <v>1055</v>
      </c>
      <c r="Q10" s="602">
        <v>17</v>
      </c>
      <c r="R10" s="603" t="s">
        <v>1056</v>
      </c>
      <c r="S10" s="605" t="s">
        <v>1057</v>
      </c>
      <c r="T10" s="602">
        <v>20</v>
      </c>
      <c r="U10" s="603" t="s">
        <v>1058</v>
      </c>
      <c r="V10" s="605" t="s">
        <v>1059</v>
      </c>
      <c r="W10" s="602">
        <v>23</v>
      </c>
      <c r="X10" s="603" t="s">
        <v>1060</v>
      </c>
      <c r="Y10" s="605" t="s">
        <v>1061</v>
      </c>
      <c r="Z10" s="602">
        <v>26</v>
      </c>
      <c r="AA10" s="603" t="s">
        <v>1062</v>
      </c>
      <c r="AB10" s="605" t="s">
        <v>1063</v>
      </c>
      <c r="AC10" s="602">
        <v>29</v>
      </c>
      <c r="AD10" s="603" t="s">
        <v>1064</v>
      </c>
      <c r="AE10" s="605" t="s">
        <v>1065</v>
      </c>
      <c r="AF10" s="602">
        <v>32</v>
      </c>
      <c r="AG10" s="603" t="s">
        <v>1066</v>
      </c>
      <c r="AH10" s="605" t="s">
        <v>1067</v>
      </c>
      <c r="AI10" s="602">
        <v>35</v>
      </c>
      <c r="AJ10" s="603" t="s">
        <v>1068</v>
      </c>
      <c r="AK10" s="605" t="s">
        <v>1069</v>
      </c>
      <c r="AL10" s="602">
        <v>38</v>
      </c>
      <c r="AM10" s="603" t="s">
        <v>1070</v>
      </c>
      <c r="AN10" s="602" t="s">
        <v>1071</v>
      </c>
      <c r="AO10" s="602" t="s">
        <v>1072</v>
      </c>
      <c r="AP10" s="602" t="s">
        <v>1073</v>
      </c>
      <c r="AQ10" s="603" t="s">
        <v>1074</v>
      </c>
      <c r="AR10" s="602" t="s">
        <v>1075</v>
      </c>
      <c r="AS10" s="602">
        <v>43</v>
      </c>
      <c r="AT10" s="602" t="s">
        <v>1076</v>
      </c>
      <c r="AU10" s="603" t="s">
        <v>1077</v>
      </c>
      <c r="AV10" s="603" t="s">
        <v>1078</v>
      </c>
      <c r="AW10" s="602" t="s">
        <v>1079</v>
      </c>
      <c r="AX10" s="602" t="s">
        <v>1080</v>
      </c>
      <c r="AY10" s="602" t="s">
        <v>1081</v>
      </c>
      <c r="AZ10" s="602" t="s">
        <v>1082</v>
      </c>
      <c r="BA10" s="602" t="s">
        <v>1083</v>
      </c>
      <c r="BB10" s="602" t="s">
        <v>1084</v>
      </c>
      <c r="BC10" s="603">
        <v>53</v>
      </c>
      <c r="BD10" s="602" t="s">
        <v>1085</v>
      </c>
      <c r="BE10" s="602" t="s">
        <v>1086</v>
      </c>
      <c r="BF10" s="602" t="s">
        <v>1087</v>
      </c>
      <c r="BG10" s="603">
        <v>57</v>
      </c>
      <c r="BH10" s="602" t="s">
        <v>1088</v>
      </c>
      <c r="BI10" s="602" t="s">
        <v>1089</v>
      </c>
      <c r="BJ10" s="602" t="s">
        <v>1090</v>
      </c>
      <c r="BK10" s="602" t="s">
        <v>1091</v>
      </c>
      <c r="BL10" s="602" t="s">
        <v>1092</v>
      </c>
      <c r="BM10" s="602" t="s">
        <v>1093</v>
      </c>
      <c r="BN10" s="602" t="s">
        <v>1094</v>
      </c>
      <c r="BO10" s="602" t="s">
        <v>1095</v>
      </c>
      <c r="BP10" s="602">
        <v>66</v>
      </c>
      <c r="BQ10" s="602" t="s">
        <v>1096</v>
      </c>
      <c r="BR10" s="602" t="s">
        <v>1097</v>
      </c>
      <c r="BS10" s="602" t="s">
        <v>1098</v>
      </c>
    </row>
    <row r="11" spans="1:71" x14ac:dyDescent="0.25">
      <c r="A11" s="606"/>
      <c r="B11" s="607" t="s">
        <v>1099</v>
      </c>
      <c r="C11" s="608"/>
      <c r="D11" s="608"/>
      <c r="E11" s="609">
        <f>5.5/100+1</f>
        <v>1.0549999999999999</v>
      </c>
      <c r="F11" s="608"/>
      <c r="G11" s="609">
        <f>4/12*3/100+1</f>
        <v>1.01</v>
      </c>
      <c r="H11" s="608"/>
      <c r="I11" s="608"/>
      <c r="J11" s="610"/>
      <c r="K11" s="606"/>
      <c r="L11" s="608"/>
      <c r="M11" s="610"/>
      <c r="N11" s="606"/>
      <c r="O11" s="608"/>
      <c r="P11" s="610"/>
      <c r="Q11" s="606"/>
      <c r="R11" s="608"/>
      <c r="S11" s="610"/>
      <c r="T11" s="606"/>
      <c r="U11" s="608"/>
      <c r="V11" s="610"/>
      <c r="W11" s="606"/>
      <c r="X11" s="608"/>
      <c r="Y11" s="610"/>
      <c r="Z11" s="606"/>
      <c r="AA11" s="608"/>
      <c r="AB11" s="610"/>
      <c r="AC11" s="606"/>
      <c r="AD11" s="608"/>
      <c r="AE11" s="610"/>
      <c r="AF11" s="606"/>
      <c r="AG11" s="608"/>
      <c r="AH11" s="610"/>
      <c r="AI11" s="606"/>
      <c r="AJ11" s="608"/>
      <c r="AK11" s="610"/>
      <c r="AL11" s="606"/>
      <c r="AM11" s="608"/>
      <c r="AN11" s="611">
        <v>19242</v>
      </c>
      <c r="AO11" s="606"/>
      <c r="AP11" s="611">
        <v>1060.29</v>
      </c>
      <c r="AQ11" s="608"/>
      <c r="AR11" s="606"/>
      <c r="AS11" s="606"/>
      <c r="AT11" s="606"/>
      <c r="AU11" s="608"/>
      <c r="AV11" s="608"/>
      <c r="AW11" s="606"/>
      <c r="AX11" s="606"/>
      <c r="AY11" s="606"/>
      <c r="AZ11" s="606"/>
      <c r="BA11" s="606"/>
      <c r="BB11" s="606"/>
      <c r="BC11" s="609">
        <v>0.95</v>
      </c>
      <c r="BD11" s="606"/>
      <c r="BE11" s="606"/>
      <c r="BF11" s="606"/>
      <c r="BG11" s="612">
        <f>'[3]свод (2024)'!$B$116</f>
        <v>0.99758349999999996</v>
      </c>
      <c r="BH11" s="606"/>
      <c r="BI11" s="606"/>
      <c r="BJ11" s="606"/>
      <c r="BK11" s="606"/>
      <c r="BL11" s="606"/>
      <c r="BM11" s="606"/>
      <c r="BN11" s="606"/>
      <c r="BO11" s="606"/>
      <c r="BP11" s="606"/>
      <c r="BQ11" s="606"/>
      <c r="BR11" s="606"/>
      <c r="BS11" s="606"/>
    </row>
    <row r="12" spans="1:71" s="629" customFormat="1" ht="15.75" x14ac:dyDescent="0.25">
      <c r="A12" s="613" t="s">
        <v>397</v>
      </c>
      <c r="B12" s="614" t="s">
        <v>631</v>
      </c>
      <c r="C12" s="615">
        <v>0.5</v>
      </c>
      <c r="D12" s="615">
        <v>7038</v>
      </c>
      <c r="E12" s="616">
        <v>1.0549999999999999</v>
      </c>
      <c r="F12" s="617">
        <f>ROUNDUP(D12*E12,0)</f>
        <v>7426</v>
      </c>
      <c r="G12" s="616">
        <v>1.01</v>
      </c>
      <c r="H12" s="617">
        <f>ROUNDUP(F12*G12,0)</f>
        <v>7501</v>
      </c>
      <c r="I12" s="618">
        <f>ROUND(C12*H12,2)</f>
        <v>3750.5</v>
      </c>
      <c r="J12" s="619">
        <f>IF(K12&gt;0,(ROUND(K12/($C12*$D12),5)),0)</f>
        <v>0.15</v>
      </c>
      <c r="K12" s="620">
        <v>527.85</v>
      </c>
      <c r="L12" s="618">
        <f>ROUND($I12*J12,2)</f>
        <v>562.58000000000004</v>
      </c>
      <c r="M12" s="619">
        <f>IF(N12&gt;0,(ROUND(N12/($C12*$D12),5)),0)</f>
        <v>0</v>
      </c>
      <c r="N12" s="620"/>
      <c r="O12" s="618">
        <f>ROUND($I12*M12,2)</f>
        <v>0</v>
      </c>
      <c r="P12" s="619">
        <f>IF(Q12&gt;0,(ROUND(Q12/($C12*$D12),5)),0)</f>
        <v>0.23</v>
      </c>
      <c r="Q12" s="620">
        <v>809.37</v>
      </c>
      <c r="R12" s="618">
        <f>ROUND($I12*P12,2)</f>
        <v>862.62</v>
      </c>
      <c r="S12" s="619">
        <f>IF(T12&gt;0,(ROUND(T12/($C12*$D12),5)),0)</f>
        <v>0</v>
      </c>
      <c r="T12" s="620"/>
      <c r="U12" s="618">
        <f>ROUND($I12*S12,2)</f>
        <v>0</v>
      </c>
      <c r="V12" s="619">
        <f>IF(W12&gt;0,(ROUND(W12/($C12*$D12),5)),0)</f>
        <v>0</v>
      </c>
      <c r="W12" s="620"/>
      <c r="X12" s="618">
        <f>ROUND($I12*V12,2)</f>
        <v>0</v>
      </c>
      <c r="Y12" s="619">
        <f>IF(Z12&gt;0,(ROUND(Z12/($C12*$D12),5)),0)</f>
        <v>0</v>
      </c>
      <c r="Z12" s="620"/>
      <c r="AA12" s="618">
        <f>ROUND($I12*Y12,2)</f>
        <v>0</v>
      </c>
      <c r="AB12" s="619">
        <f>IF(AC12&gt;0,(ROUND(AC12/($C12*$D12),5)),0)</f>
        <v>0.3</v>
      </c>
      <c r="AC12" s="620">
        <v>1055.7</v>
      </c>
      <c r="AD12" s="618">
        <f>ROUND($I12*AB12,2)</f>
        <v>1125.1500000000001</v>
      </c>
      <c r="AE12" s="619">
        <f>IF(AF12&gt;0,(ROUND(AF12/($C12*$D12),5)),0)</f>
        <v>0</v>
      </c>
      <c r="AF12" s="620"/>
      <c r="AG12" s="618">
        <f>ROUND($I12*AE12,2)</f>
        <v>0</v>
      </c>
      <c r="AH12" s="619">
        <f>IF(AI12&gt;0,(ROUND(AI12/($C12*$D12),5)),0)</f>
        <v>0</v>
      </c>
      <c r="AI12" s="620"/>
      <c r="AJ12" s="618">
        <f>ROUND($I12*AH12,2)</f>
        <v>0</v>
      </c>
      <c r="AK12" s="619">
        <f>IF(AL12&gt;0,(ROUND(AL12/($C12*$D12),5)),0)</f>
        <v>0</v>
      </c>
      <c r="AL12" s="620"/>
      <c r="AM12" s="618">
        <f>ROUND($I12*AK12,2)</f>
        <v>0</v>
      </c>
      <c r="AN12" s="621">
        <v>19242</v>
      </c>
      <c r="AO12" s="618">
        <f>ROUND((IF(((I12+L12+O12+R12+U12+X12+AA12+AD12+AG12+AJ12+AM12)&gt;(AN12*C12)),0,((AN12*C12)-(I12+L12+O12+R12+U12+X12+AA12+AD12+AG12+AJ12+AM12)))),2)</f>
        <v>3320.15</v>
      </c>
      <c r="AP12" s="621"/>
      <c r="AQ12" s="617">
        <f>ROUND(C12*AP12,2)</f>
        <v>0</v>
      </c>
      <c r="AR12" s="618">
        <f>ROUND((I12+L12+O12+R12+U12+X12+AA12+AD12+AG12+AJ12+AM12+AO12+AQ12),2)</f>
        <v>9621</v>
      </c>
      <c r="AS12" s="617">
        <v>12</v>
      </c>
      <c r="AT12" s="622">
        <f>ROUND(AR12*AS12,2)</f>
        <v>115452</v>
      </c>
      <c r="AU12" s="623">
        <v>9813.42</v>
      </c>
      <c r="AV12" s="624">
        <f>ROUND(AT12*0.01,2)</f>
        <v>1154.52</v>
      </c>
      <c r="AW12" s="622">
        <f t="shared" ref="AW12:AW23" si="0">ROUND((AT12+AU12+AV12),2)</f>
        <v>126419.94</v>
      </c>
      <c r="AX12" s="622">
        <f>ROUND(AW12*0.302,2)</f>
        <v>38178.82</v>
      </c>
      <c r="AY12" s="622">
        <f>ROUND((AW12+AX12),2)</f>
        <v>164598.76</v>
      </c>
      <c r="AZ12" s="625">
        <f>ROUND(AW12/1000,1)</f>
        <v>126.4</v>
      </c>
      <c r="BA12" s="625">
        <f>ROUND(AZ12*0.302,1)</f>
        <v>38.200000000000003</v>
      </c>
      <c r="BB12" s="625">
        <f>ROUND((AZ12+BA12),1)</f>
        <v>164.6</v>
      </c>
      <c r="BC12" s="616">
        <v>0.95</v>
      </c>
      <c r="BD12" s="625">
        <f>ROUND(AZ12*BC12,1)</f>
        <v>120.1</v>
      </c>
      <c r="BE12" s="625">
        <f>ROUND(BD12*0.302,1)</f>
        <v>36.299999999999997</v>
      </c>
      <c r="BF12" s="625">
        <f>ROUND((BD12+BE12),1)</f>
        <v>156.4</v>
      </c>
      <c r="BG12" s="626">
        <f>'[3]свод (2024)'!$B$116</f>
        <v>0.99758349999999996</v>
      </c>
      <c r="BH12" s="625">
        <f>ROUND(BD12*BG12,1)</f>
        <v>119.8</v>
      </c>
      <c r="BI12" s="625">
        <f>ROUND(BH12*0.302,1)</f>
        <v>36.200000000000003</v>
      </c>
      <c r="BJ12" s="625">
        <f>ROUND((BH12+BI12),1)</f>
        <v>156</v>
      </c>
      <c r="BK12" s="627">
        <f>ROUND(BH12-AZ12,1)</f>
        <v>-6.6</v>
      </c>
      <c r="BL12" s="627">
        <f>ROUND((BI12-BA12),1)</f>
        <v>-2</v>
      </c>
      <c r="BM12" s="627">
        <f>ROUND((BK12+BL12),1)</f>
        <v>-8.6</v>
      </c>
      <c r="BN12" s="627">
        <f>ROUND(BP12/1.302,1)</f>
        <v>0</v>
      </c>
      <c r="BO12" s="627">
        <f>ROUND((BP12-BN12),1)</f>
        <v>0</v>
      </c>
      <c r="BP12" s="628"/>
      <c r="BQ12" s="627">
        <f>ROUND((BH12-BN12),1)</f>
        <v>119.8</v>
      </c>
      <c r="BR12" s="627">
        <f>ROUND((BI12-BO12),1)</f>
        <v>36.200000000000003</v>
      </c>
      <c r="BS12" s="627">
        <f>ROUND((BQ12+BR12),1)</f>
        <v>156</v>
      </c>
    </row>
    <row r="13" spans="1:71" s="629" customFormat="1" ht="15.75" x14ac:dyDescent="0.25">
      <c r="A13" s="613" t="s">
        <v>397</v>
      </c>
      <c r="B13" s="614" t="s">
        <v>1100</v>
      </c>
      <c r="C13" s="615">
        <v>1</v>
      </c>
      <c r="D13" s="615">
        <v>22544</v>
      </c>
      <c r="E13" s="616">
        <v>1.0549999999999999</v>
      </c>
      <c r="F13" s="617">
        <f t="shared" ref="F13:F23" si="1">ROUNDUP(D13*E13,0)</f>
        <v>23784</v>
      </c>
      <c r="G13" s="616">
        <v>1.01</v>
      </c>
      <c r="H13" s="617">
        <f t="shared" ref="H13:H23" si="2">ROUNDUP(F13*G13,0)</f>
        <v>24022</v>
      </c>
      <c r="I13" s="618">
        <f t="shared" ref="I13:I23" si="3">ROUND(C13*H13,2)</f>
        <v>24022</v>
      </c>
      <c r="J13" s="619">
        <f t="shared" ref="J13:J23" si="4">IF(K13&gt;0,(ROUND(K13/($C13*$D13),5)),0)</f>
        <v>0</v>
      </c>
      <c r="K13" s="620"/>
      <c r="L13" s="618">
        <f t="shared" ref="L13:L23" si="5">ROUND($I13*J13,2)</f>
        <v>0</v>
      </c>
      <c r="M13" s="619">
        <f t="shared" ref="M13:M23" si="6">IF(N13&gt;0,(ROUND(N13/($C13*$D13),5)),0)</f>
        <v>0</v>
      </c>
      <c r="N13" s="620"/>
      <c r="O13" s="618">
        <f t="shared" ref="O13:O23" si="7">ROUND($I13*M13,2)</f>
        <v>0</v>
      </c>
      <c r="P13" s="619">
        <f t="shared" ref="P13:P23" si="8">IF(Q13&gt;0,(ROUND(Q13/($C13*$D13),5)),0)</f>
        <v>0.15</v>
      </c>
      <c r="Q13" s="620">
        <v>3381.6</v>
      </c>
      <c r="R13" s="618">
        <f t="shared" ref="R13:R23" si="9">ROUND($I13*P13,2)</f>
        <v>3603.3</v>
      </c>
      <c r="S13" s="619">
        <f t="shared" ref="S13:S23" si="10">IF(T13&gt;0,(ROUND(T13/($C13*$D13),5)),0)</f>
        <v>0</v>
      </c>
      <c r="T13" s="620"/>
      <c r="U13" s="618">
        <f t="shared" ref="U13:U23" si="11">ROUND($I13*S13,2)</f>
        <v>0</v>
      </c>
      <c r="V13" s="619">
        <f t="shared" ref="V13:V23" si="12">IF(W13&gt;0,(ROUND(W13/($C13*$D13),5)),0)</f>
        <v>0</v>
      </c>
      <c r="W13" s="620"/>
      <c r="X13" s="618">
        <f t="shared" ref="X13:X23" si="13">ROUND($I13*V13,2)</f>
        <v>0</v>
      </c>
      <c r="Y13" s="619">
        <f t="shared" ref="Y13:Y23" si="14">IF(Z13&gt;0,(ROUND(Z13/($C13*$D13),5)),0)</f>
        <v>0.19</v>
      </c>
      <c r="Z13" s="620">
        <v>4283.3599999999997</v>
      </c>
      <c r="AA13" s="618">
        <f t="shared" ref="AA13:AA23" si="15">ROUND($I13*Y13,2)</f>
        <v>4564.18</v>
      </c>
      <c r="AB13" s="619">
        <f t="shared" ref="AB13:AB23" si="16">IF(AC13&gt;0,(ROUND(AC13/($C13*$D13),5)),0)</f>
        <v>0.15</v>
      </c>
      <c r="AC13" s="620">
        <v>3381.6</v>
      </c>
      <c r="AD13" s="618">
        <f t="shared" ref="AD13:AD23" si="17">ROUND($I13*AB13,2)</f>
        <v>3603.3</v>
      </c>
      <c r="AE13" s="619">
        <f t="shared" ref="AE13:AE23" si="18">IF(AF13&gt;0,(ROUND(AF13/($C13*$D13),5)),0)</f>
        <v>0</v>
      </c>
      <c r="AF13" s="620"/>
      <c r="AG13" s="618">
        <f t="shared" ref="AG13:AG23" si="19">ROUND($I13*AE13,2)</f>
        <v>0</v>
      </c>
      <c r="AH13" s="619">
        <f t="shared" ref="AH13:AH23" si="20">IF(AI13&gt;0,(ROUND(AI13/($C13*$D13),5)),0)</f>
        <v>0</v>
      </c>
      <c r="AI13" s="620"/>
      <c r="AJ13" s="618">
        <f t="shared" ref="AJ13:AJ23" si="21">ROUND($I13*AH13,2)</f>
        <v>0</v>
      </c>
      <c r="AK13" s="619">
        <f t="shared" ref="AK13:AK23" si="22">IF(AL13&gt;0,(ROUND(AL13/($C13*$D13),5)),0)</f>
        <v>0</v>
      </c>
      <c r="AL13" s="620"/>
      <c r="AM13" s="618">
        <f t="shared" ref="AM13:AM23" si="23">ROUND($I13*AK13,2)</f>
        <v>0</v>
      </c>
      <c r="AN13" s="621">
        <v>19242</v>
      </c>
      <c r="AO13" s="618">
        <f t="shared" ref="AO13:AO23" si="24">ROUND((IF(((I13+L13+O13+R13+U13+X13+AA13+AD13+AG13+AJ13+AM13)&gt;(AN13*C13)),0,((AN13*C13)-(I13+L13+O13+R13+U13+X13+AA13+AD13+AG13+AJ13+AM13)))),2)</f>
        <v>0</v>
      </c>
      <c r="AP13" s="621"/>
      <c r="AQ13" s="617">
        <f t="shared" ref="AQ13:AQ23" si="25">ROUND(C13*AP13,2)</f>
        <v>0</v>
      </c>
      <c r="AR13" s="618">
        <f t="shared" ref="AR13:AR23" si="26">ROUND((I13+L13+O13+R13+U13+X13+AA13+AD13+AG13+AJ13+AM13+AO13+AQ13),2)</f>
        <v>35792.78</v>
      </c>
      <c r="AS13" s="617">
        <v>12</v>
      </c>
      <c r="AT13" s="622">
        <f t="shared" ref="AT13:AT23" si="27">ROUND(AR13*AS13,2)</f>
        <v>429513.36</v>
      </c>
      <c r="AU13" s="623">
        <v>24649.439999999999</v>
      </c>
      <c r="AV13" s="624">
        <f t="shared" ref="AV13:AV23" si="28">ROUND(AT13*0.01,2)</f>
        <v>4295.13</v>
      </c>
      <c r="AW13" s="622">
        <f t="shared" si="0"/>
        <v>458457.93</v>
      </c>
      <c r="AX13" s="622">
        <f t="shared" ref="AX13:AX23" si="29">ROUND(AW13*0.302,2)</f>
        <v>138454.29</v>
      </c>
      <c r="AY13" s="622">
        <f t="shared" ref="AY13:AY23" si="30">ROUND((AW13+AX13),2)</f>
        <v>596912.22</v>
      </c>
      <c r="AZ13" s="625">
        <f t="shared" ref="AZ13:AZ23" si="31">ROUND(AW13/1000,1)</f>
        <v>458.5</v>
      </c>
      <c r="BA13" s="625">
        <f t="shared" ref="BA13:BA23" si="32">ROUND(AZ13*0.302,1)</f>
        <v>138.5</v>
      </c>
      <c r="BB13" s="625">
        <f t="shared" ref="BB13:BB23" si="33">ROUND((AZ13+BA13),1)</f>
        <v>597</v>
      </c>
      <c r="BC13" s="616">
        <v>0.95</v>
      </c>
      <c r="BD13" s="625">
        <f t="shared" ref="BD13:BD23" si="34">ROUND(AZ13*BC13,1)</f>
        <v>435.6</v>
      </c>
      <c r="BE13" s="625">
        <f t="shared" ref="BE13:BE23" si="35">ROUND(BD13*0.302,1)</f>
        <v>131.6</v>
      </c>
      <c r="BF13" s="625">
        <f t="shared" ref="BF13:BF23" si="36">ROUND((BD13+BE13),1)</f>
        <v>567.20000000000005</v>
      </c>
      <c r="BG13" s="626">
        <f>'[3]свод (2024)'!$B$116</f>
        <v>0.99758349999999996</v>
      </c>
      <c r="BH13" s="625">
        <f t="shared" ref="BH13:BH23" si="37">ROUND(BD13*BG13,1)</f>
        <v>434.5</v>
      </c>
      <c r="BI13" s="625">
        <f t="shared" ref="BI13:BI23" si="38">ROUND(BH13*0.302,1)</f>
        <v>131.19999999999999</v>
      </c>
      <c r="BJ13" s="625">
        <f t="shared" ref="BJ13:BJ23" si="39">ROUND((BH13+BI13),1)</f>
        <v>565.70000000000005</v>
      </c>
      <c r="BK13" s="627">
        <f t="shared" ref="BK13:BK23" si="40">ROUND(BH13-AZ13,1)</f>
        <v>-24</v>
      </c>
      <c r="BL13" s="627">
        <f t="shared" ref="BL13:BL23" si="41">ROUND((BI13-BA13),1)</f>
        <v>-7.3</v>
      </c>
      <c r="BM13" s="627">
        <f t="shared" ref="BM13:BM23" si="42">ROUND((BK13+BL13),1)</f>
        <v>-31.3</v>
      </c>
      <c r="BN13" s="627">
        <f t="shared" ref="BN13:BN23" si="43">ROUND(BP13/1.302,1)</f>
        <v>0</v>
      </c>
      <c r="BO13" s="627">
        <f t="shared" ref="BO13:BO23" si="44">ROUND((BP13-BN13),1)</f>
        <v>0</v>
      </c>
      <c r="BP13" s="628"/>
      <c r="BQ13" s="627">
        <f t="shared" ref="BQ13:BR23" si="45">ROUND((BH13-BN13),1)</f>
        <v>434.5</v>
      </c>
      <c r="BR13" s="627">
        <f t="shared" si="45"/>
        <v>131.19999999999999</v>
      </c>
      <c r="BS13" s="627">
        <f t="shared" ref="BS13:BS23" si="46">ROUND((BQ13+BR13),1)</f>
        <v>565.70000000000005</v>
      </c>
    </row>
    <row r="14" spans="1:71" s="629" customFormat="1" ht="15.75" x14ac:dyDescent="0.25">
      <c r="A14" s="613" t="s">
        <v>397</v>
      </c>
      <c r="B14" s="614" t="s">
        <v>1101</v>
      </c>
      <c r="C14" s="615">
        <v>1</v>
      </c>
      <c r="D14" s="615">
        <v>25048</v>
      </c>
      <c r="E14" s="616">
        <v>1.0549999999999999</v>
      </c>
      <c r="F14" s="617">
        <f t="shared" si="1"/>
        <v>26426</v>
      </c>
      <c r="G14" s="616">
        <v>1.01</v>
      </c>
      <c r="H14" s="617">
        <f t="shared" si="2"/>
        <v>26691</v>
      </c>
      <c r="I14" s="618">
        <f t="shared" si="3"/>
        <v>26691</v>
      </c>
      <c r="J14" s="619">
        <f t="shared" si="4"/>
        <v>0</v>
      </c>
      <c r="K14" s="620"/>
      <c r="L14" s="618">
        <f t="shared" si="5"/>
        <v>0</v>
      </c>
      <c r="M14" s="619">
        <f t="shared" si="6"/>
        <v>0</v>
      </c>
      <c r="N14" s="620"/>
      <c r="O14" s="618">
        <f t="shared" si="7"/>
        <v>0</v>
      </c>
      <c r="P14" s="619">
        <f t="shared" si="8"/>
        <v>0.15</v>
      </c>
      <c r="Q14" s="620">
        <v>3757.2</v>
      </c>
      <c r="R14" s="618">
        <f t="shared" si="9"/>
        <v>4003.65</v>
      </c>
      <c r="S14" s="619">
        <f t="shared" si="10"/>
        <v>0</v>
      </c>
      <c r="T14" s="620"/>
      <c r="U14" s="618">
        <f t="shared" si="11"/>
        <v>0</v>
      </c>
      <c r="V14" s="619">
        <f t="shared" si="12"/>
        <v>0</v>
      </c>
      <c r="W14" s="620"/>
      <c r="X14" s="618">
        <f t="shared" si="13"/>
        <v>0</v>
      </c>
      <c r="Y14" s="619">
        <f t="shared" si="14"/>
        <v>0.32</v>
      </c>
      <c r="Z14" s="620">
        <v>8015.36</v>
      </c>
      <c r="AA14" s="618">
        <f t="shared" si="15"/>
        <v>8541.1200000000008</v>
      </c>
      <c r="AB14" s="619">
        <f t="shared" si="16"/>
        <v>0.2</v>
      </c>
      <c r="AC14" s="620">
        <v>5009.6000000000004</v>
      </c>
      <c r="AD14" s="618">
        <f t="shared" si="17"/>
        <v>5338.2</v>
      </c>
      <c r="AE14" s="619">
        <f t="shared" si="18"/>
        <v>0</v>
      </c>
      <c r="AF14" s="620"/>
      <c r="AG14" s="618">
        <f t="shared" si="19"/>
        <v>0</v>
      </c>
      <c r="AH14" s="619">
        <f t="shared" si="20"/>
        <v>0</v>
      </c>
      <c r="AI14" s="620"/>
      <c r="AJ14" s="618">
        <f t="shared" si="21"/>
        <v>0</v>
      </c>
      <c r="AK14" s="619">
        <f t="shared" si="22"/>
        <v>0</v>
      </c>
      <c r="AL14" s="620"/>
      <c r="AM14" s="618">
        <f t="shared" si="23"/>
        <v>0</v>
      </c>
      <c r="AN14" s="621">
        <v>19242</v>
      </c>
      <c r="AO14" s="618">
        <f t="shared" si="24"/>
        <v>0</v>
      </c>
      <c r="AP14" s="621"/>
      <c r="AQ14" s="617">
        <f t="shared" si="25"/>
        <v>0</v>
      </c>
      <c r="AR14" s="618">
        <f t="shared" si="26"/>
        <v>44573.97</v>
      </c>
      <c r="AS14" s="617">
        <v>12</v>
      </c>
      <c r="AT14" s="622">
        <f t="shared" si="27"/>
        <v>534887.64</v>
      </c>
      <c r="AU14" s="623">
        <v>27415.39</v>
      </c>
      <c r="AV14" s="624">
        <f t="shared" si="28"/>
        <v>5348.88</v>
      </c>
      <c r="AW14" s="622">
        <f t="shared" si="0"/>
        <v>567651.91</v>
      </c>
      <c r="AX14" s="622">
        <f t="shared" si="29"/>
        <v>171430.88</v>
      </c>
      <c r="AY14" s="622">
        <f t="shared" si="30"/>
        <v>739082.79</v>
      </c>
      <c r="AZ14" s="625">
        <f t="shared" si="31"/>
        <v>567.70000000000005</v>
      </c>
      <c r="BA14" s="625">
        <f t="shared" si="32"/>
        <v>171.4</v>
      </c>
      <c r="BB14" s="625">
        <f t="shared" si="33"/>
        <v>739.1</v>
      </c>
      <c r="BC14" s="616">
        <v>0.95</v>
      </c>
      <c r="BD14" s="625">
        <f t="shared" si="34"/>
        <v>539.29999999999995</v>
      </c>
      <c r="BE14" s="625">
        <f t="shared" si="35"/>
        <v>162.9</v>
      </c>
      <c r="BF14" s="625">
        <f t="shared" si="36"/>
        <v>702.2</v>
      </c>
      <c r="BG14" s="626">
        <f>'[3]свод (2024)'!$B$116</f>
        <v>0.99758349999999996</v>
      </c>
      <c r="BH14" s="625">
        <f t="shared" si="37"/>
        <v>538</v>
      </c>
      <c r="BI14" s="625">
        <f t="shared" si="38"/>
        <v>162.5</v>
      </c>
      <c r="BJ14" s="625">
        <f t="shared" si="39"/>
        <v>700.5</v>
      </c>
      <c r="BK14" s="627">
        <f t="shared" si="40"/>
        <v>-29.7</v>
      </c>
      <c r="BL14" s="627">
        <f t="shared" si="41"/>
        <v>-8.9</v>
      </c>
      <c r="BM14" s="627">
        <f t="shared" si="42"/>
        <v>-38.6</v>
      </c>
      <c r="BN14" s="627">
        <f t="shared" si="43"/>
        <v>0</v>
      </c>
      <c r="BO14" s="627">
        <f t="shared" si="44"/>
        <v>0</v>
      </c>
      <c r="BP14" s="628"/>
      <c r="BQ14" s="627">
        <f t="shared" si="45"/>
        <v>538</v>
      </c>
      <c r="BR14" s="627">
        <f t="shared" si="45"/>
        <v>162.5</v>
      </c>
      <c r="BS14" s="627">
        <f t="shared" si="46"/>
        <v>700.5</v>
      </c>
    </row>
    <row r="15" spans="1:71" s="629" customFormat="1" ht="15.75" x14ac:dyDescent="0.25">
      <c r="A15" s="613" t="s">
        <v>397</v>
      </c>
      <c r="B15" s="614" t="s">
        <v>264</v>
      </c>
      <c r="C15" s="615">
        <v>1</v>
      </c>
      <c r="D15" s="615">
        <v>22544</v>
      </c>
      <c r="E15" s="616">
        <v>1.0549999999999999</v>
      </c>
      <c r="F15" s="617">
        <f t="shared" si="1"/>
        <v>23784</v>
      </c>
      <c r="G15" s="616">
        <v>1.01</v>
      </c>
      <c r="H15" s="617">
        <f t="shared" si="2"/>
        <v>24022</v>
      </c>
      <c r="I15" s="618">
        <f t="shared" si="3"/>
        <v>24022</v>
      </c>
      <c r="J15" s="619">
        <f t="shared" si="4"/>
        <v>0</v>
      </c>
      <c r="K15" s="620"/>
      <c r="L15" s="618">
        <f t="shared" si="5"/>
        <v>0</v>
      </c>
      <c r="M15" s="619">
        <f t="shared" si="6"/>
        <v>0</v>
      </c>
      <c r="N15" s="620"/>
      <c r="O15" s="618">
        <f t="shared" si="7"/>
        <v>0</v>
      </c>
      <c r="P15" s="619">
        <f t="shared" si="8"/>
        <v>0.15</v>
      </c>
      <c r="Q15" s="620">
        <v>3381.6</v>
      </c>
      <c r="R15" s="618">
        <f t="shared" si="9"/>
        <v>3603.3</v>
      </c>
      <c r="S15" s="619">
        <f t="shared" si="10"/>
        <v>0</v>
      </c>
      <c r="T15" s="620"/>
      <c r="U15" s="618">
        <f t="shared" si="11"/>
        <v>0</v>
      </c>
      <c r="V15" s="619">
        <f t="shared" si="12"/>
        <v>0</v>
      </c>
      <c r="W15" s="620"/>
      <c r="X15" s="618">
        <f t="shared" si="13"/>
        <v>0</v>
      </c>
      <c r="Y15" s="619">
        <f t="shared" si="14"/>
        <v>0.17</v>
      </c>
      <c r="Z15" s="620">
        <v>3832.48</v>
      </c>
      <c r="AA15" s="618">
        <f t="shared" si="15"/>
        <v>4083.74</v>
      </c>
      <c r="AB15" s="619">
        <f t="shared" si="16"/>
        <v>0.2</v>
      </c>
      <c r="AC15" s="620">
        <v>4508.8</v>
      </c>
      <c r="AD15" s="618">
        <f t="shared" si="17"/>
        <v>4804.3999999999996</v>
      </c>
      <c r="AE15" s="619">
        <f t="shared" si="18"/>
        <v>0</v>
      </c>
      <c r="AF15" s="620"/>
      <c r="AG15" s="618">
        <f t="shared" si="19"/>
        <v>0</v>
      </c>
      <c r="AH15" s="619">
        <f t="shared" si="20"/>
        <v>0</v>
      </c>
      <c r="AI15" s="620"/>
      <c r="AJ15" s="618">
        <f t="shared" si="21"/>
        <v>0</v>
      </c>
      <c r="AK15" s="619">
        <f t="shared" si="22"/>
        <v>0</v>
      </c>
      <c r="AL15" s="620"/>
      <c r="AM15" s="618">
        <f t="shared" si="23"/>
        <v>0</v>
      </c>
      <c r="AN15" s="621">
        <v>19242</v>
      </c>
      <c r="AO15" s="618">
        <f t="shared" si="24"/>
        <v>0</v>
      </c>
      <c r="AP15" s="621"/>
      <c r="AQ15" s="617">
        <f t="shared" si="25"/>
        <v>0</v>
      </c>
      <c r="AR15" s="618">
        <f t="shared" si="26"/>
        <v>36513.440000000002</v>
      </c>
      <c r="AS15" s="617">
        <v>12</v>
      </c>
      <c r="AT15" s="622">
        <f t="shared" si="27"/>
        <v>438161.28</v>
      </c>
      <c r="AU15" s="623">
        <v>24649.439999999999</v>
      </c>
      <c r="AV15" s="624">
        <f t="shared" si="28"/>
        <v>4381.6099999999997</v>
      </c>
      <c r="AW15" s="622">
        <f t="shared" si="0"/>
        <v>467192.33</v>
      </c>
      <c r="AX15" s="622">
        <f t="shared" si="29"/>
        <v>141092.07999999999</v>
      </c>
      <c r="AY15" s="622">
        <f t="shared" si="30"/>
        <v>608284.41</v>
      </c>
      <c r="AZ15" s="625">
        <f t="shared" si="31"/>
        <v>467.2</v>
      </c>
      <c r="BA15" s="625">
        <f t="shared" si="32"/>
        <v>141.1</v>
      </c>
      <c r="BB15" s="625">
        <f t="shared" si="33"/>
        <v>608.29999999999995</v>
      </c>
      <c r="BC15" s="616">
        <v>0.95</v>
      </c>
      <c r="BD15" s="625">
        <f t="shared" si="34"/>
        <v>443.8</v>
      </c>
      <c r="BE15" s="625">
        <f t="shared" si="35"/>
        <v>134</v>
      </c>
      <c r="BF15" s="625">
        <f t="shared" si="36"/>
        <v>577.79999999999995</v>
      </c>
      <c r="BG15" s="626">
        <f>'[3]свод (2024)'!$B$116</f>
        <v>0.99758349999999996</v>
      </c>
      <c r="BH15" s="625">
        <f t="shared" si="37"/>
        <v>442.7</v>
      </c>
      <c r="BI15" s="625">
        <f t="shared" si="38"/>
        <v>133.69999999999999</v>
      </c>
      <c r="BJ15" s="625">
        <f t="shared" si="39"/>
        <v>576.4</v>
      </c>
      <c r="BK15" s="627">
        <f t="shared" si="40"/>
        <v>-24.5</v>
      </c>
      <c r="BL15" s="627">
        <f t="shared" si="41"/>
        <v>-7.4</v>
      </c>
      <c r="BM15" s="627">
        <f t="shared" si="42"/>
        <v>-31.9</v>
      </c>
      <c r="BN15" s="627">
        <f t="shared" si="43"/>
        <v>0</v>
      </c>
      <c r="BO15" s="627">
        <f t="shared" si="44"/>
        <v>0</v>
      </c>
      <c r="BP15" s="628"/>
      <c r="BQ15" s="627">
        <f t="shared" si="45"/>
        <v>442.7</v>
      </c>
      <c r="BR15" s="627">
        <f t="shared" si="45"/>
        <v>133.69999999999999</v>
      </c>
      <c r="BS15" s="627">
        <f t="shared" si="46"/>
        <v>576.4</v>
      </c>
    </row>
    <row r="16" spans="1:71" s="629" customFormat="1" ht="24" x14ac:dyDescent="0.25">
      <c r="A16" s="613" t="s">
        <v>397</v>
      </c>
      <c r="B16" s="614" t="s">
        <v>1102</v>
      </c>
      <c r="C16" s="615">
        <v>1</v>
      </c>
      <c r="D16" s="615">
        <v>22544</v>
      </c>
      <c r="E16" s="616">
        <v>1.0549999999999999</v>
      </c>
      <c r="F16" s="617">
        <f t="shared" si="1"/>
        <v>23784</v>
      </c>
      <c r="G16" s="616">
        <v>1.01</v>
      </c>
      <c r="H16" s="617">
        <f t="shared" si="2"/>
        <v>24022</v>
      </c>
      <c r="I16" s="618">
        <f t="shared" si="3"/>
        <v>24022</v>
      </c>
      <c r="J16" s="619">
        <f t="shared" si="4"/>
        <v>0</v>
      </c>
      <c r="K16" s="620"/>
      <c r="L16" s="618">
        <f t="shared" si="5"/>
        <v>0</v>
      </c>
      <c r="M16" s="619">
        <f t="shared" si="6"/>
        <v>0</v>
      </c>
      <c r="N16" s="620"/>
      <c r="O16" s="618">
        <f t="shared" si="7"/>
        <v>0</v>
      </c>
      <c r="P16" s="619">
        <f t="shared" si="8"/>
        <v>0.15</v>
      </c>
      <c r="Q16" s="620">
        <v>3381.6</v>
      </c>
      <c r="R16" s="618">
        <f t="shared" si="9"/>
        <v>3603.3</v>
      </c>
      <c r="S16" s="619">
        <f t="shared" si="10"/>
        <v>0</v>
      </c>
      <c r="T16" s="620"/>
      <c r="U16" s="618">
        <f t="shared" si="11"/>
        <v>0</v>
      </c>
      <c r="V16" s="619">
        <f t="shared" si="12"/>
        <v>0</v>
      </c>
      <c r="W16" s="620"/>
      <c r="X16" s="618">
        <f t="shared" si="13"/>
        <v>0</v>
      </c>
      <c r="Y16" s="619">
        <f t="shared" si="14"/>
        <v>0</v>
      </c>
      <c r="Z16" s="620"/>
      <c r="AA16" s="618">
        <f t="shared" si="15"/>
        <v>0</v>
      </c>
      <c r="AB16" s="619">
        <f t="shared" si="16"/>
        <v>0.2</v>
      </c>
      <c r="AC16" s="620">
        <v>4508.8</v>
      </c>
      <c r="AD16" s="618">
        <f t="shared" si="17"/>
        <v>4804.3999999999996</v>
      </c>
      <c r="AE16" s="619">
        <f t="shared" si="18"/>
        <v>0</v>
      </c>
      <c r="AF16" s="620"/>
      <c r="AG16" s="618">
        <f t="shared" si="19"/>
        <v>0</v>
      </c>
      <c r="AH16" s="619">
        <f t="shared" si="20"/>
        <v>0</v>
      </c>
      <c r="AI16" s="620"/>
      <c r="AJ16" s="618">
        <f t="shared" si="21"/>
        <v>0</v>
      </c>
      <c r="AK16" s="619">
        <f t="shared" si="22"/>
        <v>0</v>
      </c>
      <c r="AL16" s="620"/>
      <c r="AM16" s="618">
        <f t="shared" si="23"/>
        <v>0</v>
      </c>
      <c r="AN16" s="621">
        <v>19242</v>
      </c>
      <c r="AO16" s="618">
        <f t="shared" si="24"/>
        <v>0</v>
      </c>
      <c r="AP16" s="621"/>
      <c r="AQ16" s="617">
        <f t="shared" si="25"/>
        <v>0</v>
      </c>
      <c r="AR16" s="618">
        <f t="shared" si="26"/>
        <v>32429.7</v>
      </c>
      <c r="AS16" s="617">
        <v>12</v>
      </c>
      <c r="AT16" s="622">
        <f t="shared" si="27"/>
        <v>389156.4</v>
      </c>
      <c r="AU16" s="623">
        <v>24600.44</v>
      </c>
      <c r="AV16" s="624">
        <f t="shared" si="28"/>
        <v>3891.56</v>
      </c>
      <c r="AW16" s="622">
        <f t="shared" si="0"/>
        <v>417648.4</v>
      </c>
      <c r="AX16" s="622">
        <f t="shared" si="29"/>
        <v>126129.82</v>
      </c>
      <c r="AY16" s="622">
        <f t="shared" si="30"/>
        <v>543778.22</v>
      </c>
      <c r="AZ16" s="625">
        <f t="shared" si="31"/>
        <v>417.6</v>
      </c>
      <c r="BA16" s="625">
        <f t="shared" si="32"/>
        <v>126.1</v>
      </c>
      <c r="BB16" s="625">
        <f t="shared" si="33"/>
        <v>543.70000000000005</v>
      </c>
      <c r="BC16" s="616">
        <v>0.95</v>
      </c>
      <c r="BD16" s="625">
        <f t="shared" si="34"/>
        <v>396.7</v>
      </c>
      <c r="BE16" s="625">
        <f t="shared" si="35"/>
        <v>119.8</v>
      </c>
      <c r="BF16" s="625">
        <f t="shared" si="36"/>
        <v>516.5</v>
      </c>
      <c r="BG16" s="626">
        <f>'[3]свод (2024)'!$B$116</f>
        <v>0.99758349999999996</v>
      </c>
      <c r="BH16" s="625">
        <f t="shared" si="37"/>
        <v>395.7</v>
      </c>
      <c r="BI16" s="625">
        <f t="shared" si="38"/>
        <v>119.5</v>
      </c>
      <c r="BJ16" s="625">
        <f t="shared" si="39"/>
        <v>515.20000000000005</v>
      </c>
      <c r="BK16" s="627">
        <f t="shared" si="40"/>
        <v>-21.9</v>
      </c>
      <c r="BL16" s="627">
        <f t="shared" si="41"/>
        <v>-6.6</v>
      </c>
      <c r="BM16" s="627">
        <f t="shared" si="42"/>
        <v>-28.5</v>
      </c>
      <c r="BN16" s="627">
        <f t="shared" si="43"/>
        <v>0</v>
      </c>
      <c r="BO16" s="627">
        <f t="shared" si="44"/>
        <v>0</v>
      </c>
      <c r="BP16" s="628"/>
      <c r="BQ16" s="627">
        <f t="shared" si="45"/>
        <v>395.7</v>
      </c>
      <c r="BR16" s="627">
        <f t="shared" si="45"/>
        <v>119.5</v>
      </c>
      <c r="BS16" s="627">
        <f t="shared" si="46"/>
        <v>515.20000000000005</v>
      </c>
    </row>
    <row r="17" spans="1:71" s="629" customFormat="1" ht="15.75" x14ac:dyDescent="0.25">
      <c r="A17" s="613" t="s">
        <v>397</v>
      </c>
      <c r="B17" s="614" t="s">
        <v>632</v>
      </c>
      <c r="C17" s="615">
        <v>0.5</v>
      </c>
      <c r="D17" s="615">
        <v>7755</v>
      </c>
      <c r="E17" s="616">
        <v>1.0549999999999999</v>
      </c>
      <c r="F17" s="617">
        <f t="shared" si="1"/>
        <v>8182</v>
      </c>
      <c r="G17" s="616">
        <v>1.01</v>
      </c>
      <c r="H17" s="617">
        <f t="shared" si="2"/>
        <v>8264</v>
      </c>
      <c r="I17" s="618">
        <f t="shared" si="3"/>
        <v>4132</v>
      </c>
      <c r="J17" s="619">
        <f t="shared" si="4"/>
        <v>0</v>
      </c>
      <c r="K17" s="620"/>
      <c r="L17" s="618">
        <f t="shared" si="5"/>
        <v>0</v>
      </c>
      <c r="M17" s="619">
        <f t="shared" si="6"/>
        <v>0</v>
      </c>
      <c r="N17" s="620"/>
      <c r="O17" s="618">
        <f t="shared" si="7"/>
        <v>0</v>
      </c>
      <c r="P17" s="619">
        <f t="shared" si="8"/>
        <v>0.2</v>
      </c>
      <c r="Q17" s="620">
        <v>775.5</v>
      </c>
      <c r="R17" s="618">
        <f t="shared" si="9"/>
        <v>826.4</v>
      </c>
      <c r="S17" s="619">
        <f t="shared" si="10"/>
        <v>0</v>
      </c>
      <c r="T17" s="620"/>
      <c r="U17" s="618">
        <f t="shared" si="11"/>
        <v>0</v>
      </c>
      <c r="V17" s="619">
        <f t="shared" si="12"/>
        <v>0</v>
      </c>
      <c r="W17" s="620"/>
      <c r="X17" s="618">
        <f t="shared" si="13"/>
        <v>0</v>
      </c>
      <c r="Y17" s="619">
        <f t="shared" si="14"/>
        <v>0.6</v>
      </c>
      <c r="Z17" s="620">
        <v>2326.5</v>
      </c>
      <c r="AA17" s="618">
        <f t="shared" si="15"/>
        <v>2479.1999999999998</v>
      </c>
      <c r="AB17" s="619">
        <f t="shared" si="16"/>
        <v>0.2</v>
      </c>
      <c r="AC17" s="620">
        <v>775.5</v>
      </c>
      <c r="AD17" s="618">
        <f t="shared" si="17"/>
        <v>826.4</v>
      </c>
      <c r="AE17" s="619">
        <f t="shared" si="18"/>
        <v>0</v>
      </c>
      <c r="AF17" s="620"/>
      <c r="AG17" s="618">
        <f t="shared" si="19"/>
        <v>0</v>
      </c>
      <c r="AH17" s="619">
        <f t="shared" si="20"/>
        <v>0</v>
      </c>
      <c r="AI17" s="620"/>
      <c r="AJ17" s="618">
        <f t="shared" si="21"/>
        <v>0</v>
      </c>
      <c r="AK17" s="619">
        <f t="shared" si="22"/>
        <v>0</v>
      </c>
      <c r="AL17" s="620"/>
      <c r="AM17" s="618">
        <f t="shared" si="23"/>
        <v>0</v>
      </c>
      <c r="AN17" s="621">
        <v>19242</v>
      </c>
      <c r="AO17" s="618">
        <f t="shared" si="24"/>
        <v>1357</v>
      </c>
      <c r="AP17" s="621"/>
      <c r="AQ17" s="617">
        <f t="shared" si="25"/>
        <v>0</v>
      </c>
      <c r="AR17" s="618">
        <f t="shared" si="26"/>
        <v>9621</v>
      </c>
      <c r="AS17" s="617">
        <v>12</v>
      </c>
      <c r="AT17" s="622">
        <f t="shared" si="27"/>
        <v>115452</v>
      </c>
      <c r="AU17" s="623">
        <v>9813.42</v>
      </c>
      <c r="AV17" s="624">
        <f t="shared" si="28"/>
        <v>1154.52</v>
      </c>
      <c r="AW17" s="622">
        <f t="shared" si="0"/>
        <v>126419.94</v>
      </c>
      <c r="AX17" s="622">
        <f t="shared" si="29"/>
        <v>38178.82</v>
      </c>
      <c r="AY17" s="622">
        <f t="shared" si="30"/>
        <v>164598.76</v>
      </c>
      <c r="AZ17" s="625">
        <f t="shared" si="31"/>
        <v>126.4</v>
      </c>
      <c r="BA17" s="625">
        <f t="shared" si="32"/>
        <v>38.200000000000003</v>
      </c>
      <c r="BB17" s="625">
        <f t="shared" si="33"/>
        <v>164.6</v>
      </c>
      <c r="BC17" s="616">
        <v>0.95</v>
      </c>
      <c r="BD17" s="625">
        <f t="shared" si="34"/>
        <v>120.1</v>
      </c>
      <c r="BE17" s="625">
        <f t="shared" si="35"/>
        <v>36.299999999999997</v>
      </c>
      <c r="BF17" s="625">
        <f t="shared" si="36"/>
        <v>156.4</v>
      </c>
      <c r="BG17" s="626">
        <f>'[3]свод (2024)'!$B$116</f>
        <v>0.99758349999999996</v>
      </c>
      <c r="BH17" s="625">
        <f t="shared" si="37"/>
        <v>119.8</v>
      </c>
      <c r="BI17" s="625">
        <f t="shared" si="38"/>
        <v>36.200000000000003</v>
      </c>
      <c r="BJ17" s="625">
        <f t="shared" si="39"/>
        <v>156</v>
      </c>
      <c r="BK17" s="627">
        <f t="shared" si="40"/>
        <v>-6.6</v>
      </c>
      <c r="BL17" s="627">
        <f t="shared" si="41"/>
        <v>-2</v>
      </c>
      <c r="BM17" s="627">
        <f t="shared" si="42"/>
        <v>-8.6</v>
      </c>
      <c r="BN17" s="627">
        <f t="shared" si="43"/>
        <v>0</v>
      </c>
      <c r="BO17" s="627">
        <f t="shared" si="44"/>
        <v>0</v>
      </c>
      <c r="BP17" s="628"/>
      <c r="BQ17" s="627">
        <f t="shared" si="45"/>
        <v>119.8</v>
      </c>
      <c r="BR17" s="627">
        <f t="shared" si="45"/>
        <v>36.200000000000003</v>
      </c>
      <c r="BS17" s="627">
        <f t="shared" si="46"/>
        <v>156</v>
      </c>
    </row>
    <row r="18" spans="1:71" s="629" customFormat="1" ht="15.75" x14ac:dyDescent="0.25">
      <c r="A18" s="613" t="s">
        <v>397</v>
      </c>
      <c r="B18" s="614" t="s">
        <v>1103</v>
      </c>
      <c r="C18" s="615">
        <v>5</v>
      </c>
      <c r="D18" s="615">
        <v>13772</v>
      </c>
      <c r="E18" s="616">
        <v>1.0549999999999999</v>
      </c>
      <c r="F18" s="617">
        <f t="shared" si="1"/>
        <v>14530</v>
      </c>
      <c r="G18" s="616">
        <v>1.01</v>
      </c>
      <c r="H18" s="617">
        <f t="shared" si="2"/>
        <v>14676</v>
      </c>
      <c r="I18" s="618">
        <f t="shared" si="3"/>
        <v>73380</v>
      </c>
      <c r="J18" s="619">
        <f t="shared" si="4"/>
        <v>0</v>
      </c>
      <c r="K18" s="620"/>
      <c r="L18" s="618">
        <f t="shared" si="5"/>
        <v>0</v>
      </c>
      <c r="M18" s="619">
        <f t="shared" si="6"/>
        <v>0</v>
      </c>
      <c r="N18" s="620"/>
      <c r="O18" s="618">
        <f t="shared" si="7"/>
        <v>0</v>
      </c>
      <c r="P18" s="619">
        <f t="shared" si="8"/>
        <v>0.15</v>
      </c>
      <c r="Q18" s="620">
        <v>10329</v>
      </c>
      <c r="R18" s="618">
        <f t="shared" si="9"/>
        <v>11007</v>
      </c>
      <c r="S18" s="619">
        <f t="shared" si="10"/>
        <v>0</v>
      </c>
      <c r="T18" s="620"/>
      <c r="U18" s="618">
        <f t="shared" si="11"/>
        <v>0</v>
      </c>
      <c r="V18" s="619">
        <f t="shared" si="12"/>
        <v>0.5</v>
      </c>
      <c r="W18" s="620">
        <v>34430</v>
      </c>
      <c r="X18" s="618">
        <f t="shared" si="13"/>
        <v>36690</v>
      </c>
      <c r="Y18" s="619">
        <f t="shared" si="14"/>
        <v>0</v>
      </c>
      <c r="Z18" s="620"/>
      <c r="AA18" s="618">
        <f t="shared" si="15"/>
        <v>0</v>
      </c>
      <c r="AB18" s="619">
        <f t="shared" si="16"/>
        <v>0.2</v>
      </c>
      <c r="AC18" s="620">
        <v>13772</v>
      </c>
      <c r="AD18" s="618">
        <f t="shared" si="17"/>
        <v>14676</v>
      </c>
      <c r="AE18" s="619">
        <f t="shared" si="18"/>
        <v>0</v>
      </c>
      <c r="AF18" s="620"/>
      <c r="AG18" s="618">
        <f t="shared" si="19"/>
        <v>0</v>
      </c>
      <c r="AH18" s="619">
        <f t="shared" si="20"/>
        <v>0</v>
      </c>
      <c r="AI18" s="620"/>
      <c r="AJ18" s="618">
        <f t="shared" si="21"/>
        <v>0</v>
      </c>
      <c r="AK18" s="619">
        <f t="shared" si="22"/>
        <v>0</v>
      </c>
      <c r="AL18" s="620"/>
      <c r="AM18" s="618">
        <f t="shared" si="23"/>
        <v>0</v>
      </c>
      <c r="AN18" s="621">
        <v>19242</v>
      </c>
      <c r="AO18" s="618">
        <f t="shared" si="24"/>
        <v>0</v>
      </c>
      <c r="AP18" s="621"/>
      <c r="AQ18" s="617">
        <f t="shared" si="25"/>
        <v>0</v>
      </c>
      <c r="AR18" s="618">
        <f t="shared" si="26"/>
        <v>135753</v>
      </c>
      <c r="AS18" s="617">
        <v>12</v>
      </c>
      <c r="AT18" s="622">
        <f t="shared" si="27"/>
        <v>1629036</v>
      </c>
      <c r="AU18" s="623">
        <v>98134.2</v>
      </c>
      <c r="AV18" s="624">
        <f t="shared" si="28"/>
        <v>16290.36</v>
      </c>
      <c r="AW18" s="622">
        <f t="shared" si="0"/>
        <v>1743460.56</v>
      </c>
      <c r="AX18" s="622">
        <f t="shared" si="29"/>
        <v>526525.09</v>
      </c>
      <c r="AY18" s="622">
        <f t="shared" si="30"/>
        <v>2269985.65</v>
      </c>
      <c r="AZ18" s="625">
        <f t="shared" si="31"/>
        <v>1743.5</v>
      </c>
      <c r="BA18" s="625">
        <f t="shared" si="32"/>
        <v>526.5</v>
      </c>
      <c r="BB18" s="625">
        <f t="shared" si="33"/>
        <v>2270</v>
      </c>
      <c r="BC18" s="616">
        <v>0.95</v>
      </c>
      <c r="BD18" s="625">
        <f t="shared" si="34"/>
        <v>1656.3</v>
      </c>
      <c r="BE18" s="625">
        <f t="shared" si="35"/>
        <v>500.2</v>
      </c>
      <c r="BF18" s="625">
        <f t="shared" si="36"/>
        <v>2156.5</v>
      </c>
      <c r="BG18" s="626">
        <f>'[3]свод (2024)'!$B$116</f>
        <v>0.99758349999999996</v>
      </c>
      <c r="BH18" s="625">
        <f t="shared" si="37"/>
        <v>1652.3</v>
      </c>
      <c r="BI18" s="625">
        <f t="shared" si="38"/>
        <v>499</v>
      </c>
      <c r="BJ18" s="625">
        <f t="shared" si="39"/>
        <v>2151.3000000000002</v>
      </c>
      <c r="BK18" s="627">
        <f t="shared" si="40"/>
        <v>-91.2</v>
      </c>
      <c r="BL18" s="627">
        <f t="shared" si="41"/>
        <v>-27.5</v>
      </c>
      <c r="BM18" s="627">
        <f t="shared" si="42"/>
        <v>-118.7</v>
      </c>
      <c r="BN18" s="627">
        <f t="shared" si="43"/>
        <v>0</v>
      </c>
      <c r="BO18" s="627">
        <f t="shared" si="44"/>
        <v>0</v>
      </c>
      <c r="BP18" s="628"/>
      <c r="BQ18" s="627">
        <f t="shared" si="45"/>
        <v>1652.3</v>
      </c>
      <c r="BR18" s="627">
        <f t="shared" si="45"/>
        <v>499</v>
      </c>
      <c r="BS18" s="627">
        <f t="shared" si="46"/>
        <v>2151.3000000000002</v>
      </c>
    </row>
    <row r="19" spans="1:71" s="629" customFormat="1" ht="15.75" x14ac:dyDescent="0.25">
      <c r="A19" s="613" t="s">
        <v>397</v>
      </c>
      <c r="B19" s="614" t="s">
        <v>1104</v>
      </c>
      <c r="C19" s="615">
        <v>2</v>
      </c>
      <c r="D19" s="615">
        <v>13132</v>
      </c>
      <c r="E19" s="616">
        <v>1.0549999999999999</v>
      </c>
      <c r="F19" s="617">
        <f t="shared" si="1"/>
        <v>13855</v>
      </c>
      <c r="G19" s="616">
        <v>1.01</v>
      </c>
      <c r="H19" s="617">
        <f t="shared" si="2"/>
        <v>13994</v>
      </c>
      <c r="I19" s="618">
        <f t="shared" si="3"/>
        <v>27988</v>
      </c>
      <c r="J19" s="619">
        <f t="shared" si="4"/>
        <v>0</v>
      </c>
      <c r="K19" s="620"/>
      <c r="L19" s="618">
        <f t="shared" si="5"/>
        <v>0</v>
      </c>
      <c r="M19" s="619">
        <f t="shared" si="6"/>
        <v>0</v>
      </c>
      <c r="N19" s="620"/>
      <c r="O19" s="618">
        <f t="shared" si="7"/>
        <v>0</v>
      </c>
      <c r="P19" s="619">
        <f t="shared" si="8"/>
        <v>0.15</v>
      </c>
      <c r="Q19" s="620">
        <v>3939.6</v>
      </c>
      <c r="R19" s="618">
        <f t="shared" si="9"/>
        <v>4198.2</v>
      </c>
      <c r="S19" s="619">
        <f t="shared" si="10"/>
        <v>0</v>
      </c>
      <c r="T19" s="620"/>
      <c r="U19" s="618">
        <f t="shared" si="11"/>
        <v>0</v>
      </c>
      <c r="V19" s="619">
        <f t="shared" si="12"/>
        <v>0.5</v>
      </c>
      <c r="W19" s="620">
        <v>13132</v>
      </c>
      <c r="X19" s="618">
        <f t="shared" si="13"/>
        <v>13994</v>
      </c>
      <c r="Y19" s="619">
        <f t="shared" si="14"/>
        <v>0</v>
      </c>
      <c r="Z19" s="620"/>
      <c r="AA19" s="618">
        <f t="shared" si="15"/>
        <v>0</v>
      </c>
      <c r="AB19" s="619">
        <f t="shared" si="16"/>
        <v>0.2</v>
      </c>
      <c r="AC19" s="620">
        <v>5252.8</v>
      </c>
      <c r="AD19" s="618">
        <f t="shared" si="17"/>
        <v>5597.6</v>
      </c>
      <c r="AE19" s="619">
        <f t="shared" si="18"/>
        <v>0</v>
      </c>
      <c r="AF19" s="620"/>
      <c r="AG19" s="618">
        <f t="shared" si="19"/>
        <v>0</v>
      </c>
      <c r="AH19" s="619">
        <f t="shared" si="20"/>
        <v>0</v>
      </c>
      <c r="AI19" s="620"/>
      <c r="AJ19" s="618">
        <f t="shared" si="21"/>
        <v>0</v>
      </c>
      <c r="AK19" s="619">
        <f t="shared" si="22"/>
        <v>0</v>
      </c>
      <c r="AL19" s="620"/>
      <c r="AM19" s="618">
        <f t="shared" si="23"/>
        <v>0</v>
      </c>
      <c r="AN19" s="621">
        <v>19242</v>
      </c>
      <c r="AO19" s="618">
        <f t="shared" si="24"/>
        <v>0</v>
      </c>
      <c r="AP19" s="621"/>
      <c r="AQ19" s="617">
        <f t="shared" si="25"/>
        <v>0</v>
      </c>
      <c r="AR19" s="618">
        <f t="shared" si="26"/>
        <v>51777.8</v>
      </c>
      <c r="AS19" s="617">
        <v>12</v>
      </c>
      <c r="AT19" s="622">
        <f t="shared" si="27"/>
        <v>621333.6</v>
      </c>
      <c r="AU19" s="623">
        <v>39253.68</v>
      </c>
      <c r="AV19" s="624">
        <f t="shared" si="28"/>
        <v>6213.34</v>
      </c>
      <c r="AW19" s="622">
        <f t="shared" si="0"/>
        <v>666800.62</v>
      </c>
      <c r="AX19" s="622">
        <f t="shared" si="29"/>
        <v>201373.79</v>
      </c>
      <c r="AY19" s="622">
        <f t="shared" si="30"/>
        <v>868174.41</v>
      </c>
      <c r="AZ19" s="625">
        <f t="shared" si="31"/>
        <v>666.8</v>
      </c>
      <c r="BA19" s="625">
        <f t="shared" si="32"/>
        <v>201.4</v>
      </c>
      <c r="BB19" s="625">
        <f t="shared" si="33"/>
        <v>868.2</v>
      </c>
      <c r="BC19" s="616">
        <v>0.95</v>
      </c>
      <c r="BD19" s="625">
        <f t="shared" si="34"/>
        <v>633.5</v>
      </c>
      <c r="BE19" s="625">
        <f t="shared" si="35"/>
        <v>191.3</v>
      </c>
      <c r="BF19" s="625">
        <f t="shared" si="36"/>
        <v>824.8</v>
      </c>
      <c r="BG19" s="626">
        <f>'[3]свод (2024)'!$B$116</f>
        <v>0.99758349999999996</v>
      </c>
      <c r="BH19" s="625">
        <f t="shared" si="37"/>
        <v>632</v>
      </c>
      <c r="BI19" s="625">
        <f t="shared" si="38"/>
        <v>190.9</v>
      </c>
      <c r="BJ19" s="625">
        <f t="shared" si="39"/>
        <v>822.9</v>
      </c>
      <c r="BK19" s="627">
        <f t="shared" si="40"/>
        <v>-34.799999999999997</v>
      </c>
      <c r="BL19" s="627">
        <f t="shared" si="41"/>
        <v>-10.5</v>
      </c>
      <c r="BM19" s="627">
        <f t="shared" si="42"/>
        <v>-45.3</v>
      </c>
      <c r="BN19" s="627">
        <f t="shared" si="43"/>
        <v>0</v>
      </c>
      <c r="BO19" s="627">
        <f t="shared" si="44"/>
        <v>0</v>
      </c>
      <c r="BP19" s="628"/>
      <c r="BQ19" s="627">
        <f t="shared" si="45"/>
        <v>632</v>
      </c>
      <c r="BR19" s="627">
        <f t="shared" si="45"/>
        <v>190.9</v>
      </c>
      <c r="BS19" s="627">
        <f t="shared" si="46"/>
        <v>822.9</v>
      </c>
    </row>
    <row r="20" spans="1:71" s="629" customFormat="1" ht="15.75" x14ac:dyDescent="0.25">
      <c r="A20" s="613" t="s">
        <v>397</v>
      </c>
      <c r="B20" s="614" t="s">
        <v>1105</v>
      </c>
      <c r="C20" s="615">
        <v>1</v>
      </c>
      <c r="D20" s="615">
        <v>5274</v>
      </c>
      <c r="E20" s="616">
        <v>1.0549999999999999</v>
      </c>
      <c r="F20" s="617">
        <f t="shared" si="1"/>
        <v>5565</v>
      </c>
      <c r="G20" s="616">
        <v>1.01</v>
      </c>
      <c r="H20" s="617">
        <f t="shared" si="2"/>
        <v>5621</v>
      </c>
      <c r="I20" s="618">
        <f t="shared" si="3"/>
        <v>5621</v>
      </c>
      <c r="J20" s="619">
        <f t="shared" si="4"/>
        <v>0</v>
      </c>
      <c r="K20" s="620"/>
      <c r="L20" s="618">
        <f t="shared" si="5"/>
        <v>0</v>
      </c>
      <c r="M20" s="619">
        <f t="shared" si="6"/>
        <v>0</v>
      </c>
      <c r="N20" s="620"/>
      <c r="O20" s="618">
        <f t="shared" si="7"/>
        <v>0</v>
      </c>
      <c r="P20" s="619">
        <f t="shared" si="8"/>
        <v>0.2</v>
      </c>
      <c r="Q20" s="620">
        <v>1054.8</v>
      </c>
      <c r="R20" s="618">
        <f t="shared" si="9"/>
        <v>1124.2</v>
      </c>
      <c r="S20" s="619">
        <f t="shared" si="10"/>
        <v>0</v>
      </c>
      <c r="T20" s="620"/>
      <c r="U20" s="618">
        <f t="shared" si="11"/>
        <v>0</v>
      </c>
      <c r="V20" s="619">
        <f t="shared" si="12"/>
        <v>0</v>
      </c>
      <c r="W20" s="620"/>
      <c r="X20" s="618">
        <f t="shared" si="13"/>
        <v>0</v>
      </c>
      <c r="Y20" s="619">
        <f t="shared" si="14"/>
        <v>2</v>
      </c>
      <c r="Z20" s="620">
        <v>10548</v>
      </c>
      <c r="AA20" s="618">
        <f t="shared" si="15"/>
        <v>11242</v>
      </c>
      <c r="AB20" s="619">
        <f t="shared" si="16"/>
        <v>0.3</v>
      </c>
      <c r="AC20" s="620">
        <v>1582.2</v>
      </c>
      <c r="AD20" s="618">
        <f t="shared" si="17"/>
        <v>1686.3</v>
      </c>
      <c r="AE20" s="619">
        <f t="shared" si="18"/>
        <v>0</v>
      </c>
      <c r="AF20" s="620"/>
      <c r="AG20" s="618">
        <f t="shared" si="19"/>
        <v>0</v>
      </c>
      <c r="AH20" s="619">
        <f t="shared" si="20"/>
        <v>0</v>
      </c>
      <c r="AI20" s="620"/>
      <c r="AJ20" s="618">
        <f t="shared" si="21"/>
        <v>0</v>
      </c>
      <c r="AK20" s="619">
        <f t="shared" si="22"/>
        <v>0</v>
      </c>
      <c r="AL20" s="620"/>
      <c r="AM20" s="618">
        <f t="shared" si="23"/>
        <v>0</v>
      </c>
      <c r="AN20" s="621">
        <v>19242</v>
      </c>
      <c r="AO20" s="618">
        <f t="shared" si="24"/>
        <v>0</v>
      </c>
      <c r="AP20" s="621"/>
      <c r="AQ20" s="617">
        <f t="shared" si="25"/>
        <v>0</v>
      </c>
      <c r="AR20" s="618">
        <f t="shared" si="26"/>
        <v>19673.5</v>
      </c>
      <c r="AS20" s="617">
        <v>12</v>
      </c>
      <c r="AT20" s="622">
        <f t="shared" si="27"/>
        <v>236082</v>
      </c>
      <c r="AU20" s="623">
        <v>19626.84</v>
      </c>
      <c r="AV20" s="624">
        <f t="shared" si="28"/>
        <v>2360.8200000000002</v>
      </c>
      <c r="AW20" s="622">
        <f t="shared" si="0"/>
        <v>258069.66</v>
      </c>
      <c r="AX20" s="622">
        <f t="shared" si="29"/>
        <v>77937.039999999994</v>
      </c>
      <c r="AY20" s="622">
        <f t="shared" si="30"/>
        <v>336006.7</v>
      </c>
      <c r="AZ20" s="625">
        <f t="shared" si="31"/>
        <v>258.10000000000002</v>
      </c>
      <c r="BA20" s="625">
        <f t="shared" si="32"/>
        <v>77.900000000000006</v>
      </c>
      <c r="BB20" s="625">
        <f t="shared" si="33"/>
        <v>336</v>
      </c>
      <c r="BC20" s="616">
        <v>0.95</v>
      </c>
      <c r="BD20" s="625">
        <f t="shared" si="34"/>
        <v>245.2</v>
      </c>
      <c r="BE20" s="625">
        <f t="shared" si="35"/>
        <v>74.099999999999994</v>
      </c>
      <c r="BF20" s="625">
        <f t="shared" si="36"/>
        <v>319.3</v>
      </c>
      <c r="BG20" s="626">
        <f>'[3]свод (2024)'!$B$116</f>
        <v>0.99758349999999996</v>
      </c>
      <c r="BH20" s="625">
        <f t="shared" si="37"/>
        <v>244.6</v>
      </c>
      <c r="BI20" s="625">
        <f t="shared" si="38"/>
        <v>73.900000000000006</v>
      </c>
      <c r="BJ20" s="625">
        <f t="shared" si="39"/>
        <v>318.5</v>
      </c>
      <c r="BK20" s="627">
        <f t="shared" si="40"/>
        <v>-13.5</v>
      </c>
      <c r="BL20" s="627">
        <f t="shared" si="41"/>
        <v>-4</v>
      </c>
      <c r="BM20" s="627">
        <f t="shared" si="42"/>
        <v>-17.5</v>
      </c>
      <c r="BN20" s="627">
        <f t="shared" si="43"/>
        <v>0</v>
      </c>
      <c r="BO20" s="627">
        <f t="shared" si="44"/>
        <v>0</v>
      </c>
      <c r="BP20" s="628"/>
      <c r="BQ20" s="627">
        <f t="shared" si="45"/>
        <v>244.6</v>
      </c>
      <c r="BR20" s="627">
        <f t="shared" si="45"/>
        <v>73.900000000000006</v>
      </c>
      <c r="BS20" s="627">
        <f t="shared" si="46"/>
        <v>318.5</v>
      </c>
    </row>
    <row r="21" spans="1:71" s="629" customFormat="1" ht="24" x14ac:dyDescent="0.25">
      <c r="A21" s="613" t="s">
        <v>397</v>
      </c>
      <c r="B21" s="614" t="s">
        <v>1106</v>
      </c>
      <c r="C21" s="615">
        <v>0.5</v>
      </c>
      <c r="D21" s="615">
        <v>4336</v>
      </c>
      <c r="E21" s="616">
        <v>1.0549999999999999</v>
      </c>
      <c r="F21" s="617">
        <f t="shared" si="1"/>
        <v>4575</v>
      </c>
      <c r="G21" s="616">
        <v>1.01</v>
      </c>
      <c r="H21" s="617">
        <f t="shared" si="2"/>
        <v>4621</v>
      </c>
      <c r="I21" s="618">
        <f t="shared" si="3"/>
        <v>2310.5</v>
      </c>
      <c r="J21" s="619">
        <f t="shared" si="4"/>
        <v>0</v>
      </c>
      <c r="K21" s="620"/>
      <c r="L21" s="618">
        <f t="shared" si="5"/>
        <v>0</v>
      </c>
      <c r="M21" s="619">
        <f t="shared" si="6"/>
        <v>0</v>
      </c>
      <c r="N21" s="620"/>
      <c r="O21" s="618">
        <f t="shared" si="7"/>
        <v>0</v>
      </c>
      <c r="P21" s="619">
        <f t="shared" si="8"/>
        <v>0.2</v>
      </c>
      <c r="Q21" s="620">
        <v>433.6</v>
      </c>
      <c r="R21" s="618">
        <f t="shared" si="9"/>
        <v>462.1</v>
      </c>
      <c r="S21" s="619">
        <f t="shared" si="10"/>
        <v>0</v>
      </c>
      <c r="T21" s="620"/>
      <c r="U21" s="618">
        <f t="shared" si="11"/>
        <v>0</v>
      </c>
      <c r="V21" s="619">
        <f t="shared" si="12"/>
        <v>0</v>
      </c>
      <c r="W21" s="620"/>
      <c r="X21" s="618">
        <f t="shared" si="13"/>
        <v>0</v>
      </c>
      <c r="Y21" s="619">
        <f t="shared" si="14"/>
        <v>0</v>
      </c>
      <c r="Z21" s="620"/>
      <c r="AA21" s="618">
        <f t="shared" si="15"/>
        <v>0</v>
      </c>
      <c r="AB21" s="619">
        <f t="shared" si="16"/>
        <v>0</v>
      </c>
      <c r="AC21" s="620"/>
      <c r="AD21" s="618">
        <f t="shared" si="17"/>
        <v>0</v>
      </c>
      <c r="AE21" s="619">
        <f t="shared" si="18"/>
        <v>0</v>
      </c>
      <c r="AF21" s="620"/>
      <c r="AG21" s="618">
        <f t="shared" si="19"/>
        <v>0</v>
      </c>
      <c r="AH21" s="619">
        <f t="shared" si="20"/>
        <v>0</v>
      </c>
      <c r="AI21" s="620"/>
      <c r="AJ21" s="618">
        <f t="shared" si="21"/>
        <v>0</v>
      </c>
      <c r="AK21" s="619">
        <f t="shared" si="22"/>
        <v>0</v>
      </c>
      <c r="AL21" s="620"/>
      <c r="AM21" s="618">
        <f t="shared" si="23"/>
        <v>0</v>
      </c>
      <c r="AN21" s="621">
        <v>19242</v>
      </c>
      <c r="AO21" s="618">
        <f t="shared" si="24"/>
        <v>6848.4</v>
      </c>
      <c r="AP21" s="621"/>
      <c r="AQ21" s="617">
        <f t="shared" si="25"/>
        <v>0</v>
      </c>
      <c r="AR21" s="618">
        <f t="shared" si="26"/>
        <v>9621</v>
      </c>
      <c r="AS21" s="617">
        <v>12</v>
      </c>
      <c r="AT21" s="622">
        <f t="shared" si="27"/>
        <v>115452</v>
      </c>
      <c r="AU21" s="623">
        <v>9813.42</v>
      </c>
      <c r="AV21" s="624">
        <f t="shared" si="28"/>
        <v>1154.52</v>
      </c>
      <c r="AW21" s="622">
        <f t="shared" si="0"/>
        <v>126419.94</v>
      </c>
      <c r="AX21" s="622">
        <f t="shared" si="29"/>
        <v>38178.82</v>
      </c>
      <c r="AY21" s="622">
        <f t="shared" si="30"/>
        <v>164598.76</v>
      </c>
      <c r="AZ21" s="625">
        <f t="shared" si="31"/>
        <v>126.4</v>
      </c>
      <c r="BA21" s="625">
        <f t="shared" si="32"/>
        <v>38.200000000000003</v>
      </c>
      <c r="BB21" s="625">
        <f t="shared" si="33"/>
        <v>164.6</v>
      </c>
      <c r="BC21" s="616">
        <v>0.95</v>
      </c>
      <c r="BD21" s="625">
        <f t="shared" si="34"/>
        <v>120.1</v>
      </c>
      <c r="BE21" s="625">
        <f t="shared" si="35"/>
        <v>36.299999999999997</v>
      </c>
      <c r="BF21" s="625">
        <f t="shared" si="36"/>
        <v>156.4</v>
      </c>
      <c r="BG21" s="626">
        <f>'[3]свод (2024)'!$B$116</f>
        <v>0.99758349999999996</v>
      </c>
      <c r="BH21" s="625">
        <f t="shared" si="37"/>
        <v>119.8</v>
      </c>
      <c r="BI21" s="625">
        <f t="shared" si="38"/>
        <v>36.200000000000003</v>
      </c>
      <c r="BJ21" s="625">
        <f t="shared" si="39"/>
        <v>156</v>
      </c>
      <c r="BK21" s="627">
        <f t="shared" si="40"/>
        <v>-6.6</v>
      </c>
      <c r="BL21" s="627">
        <f t="shared" si="41"/>
        <v>-2</v>
      </c>
      <c r="BM21" s="627">
        <f t="shared" si="42"/>
        <v>-8.6</v>
      </c>
      <c r="BN21" s="627">
        <f t="shared" si="43"/>
        <v>0</v>
      </c>
      <c r="BO21" s="627">
        <f t="shared" si="44"/>
        <v>0</v>
      </c>
      <c r="BP21" s="628"/>
      <c r="BQ21" s="627">
        <f t="shared" si="45"/>
        <v>119.8</v>
      </c>
      <c r="BR21" s="627">
        <f t="shared" si="45"/>
        <v>36.200000000000003</v>
      </c>
      <c r="BS21" s="627">
        <f t="shared" si="46"/>
        <v>156</v>
      </c>
    </row>
    <row r="22" spans="1:71" s="629" customFormat="1" ht="15.75" x14ac:dyDescent="0.25">
      <c r="A22" s="613" t="s">
        <v>397</v>
      </c>
      <c r="B22" s="614" t="s">
        <v>1107</v>
      </c>
      <c r="C22" s="615">
        <v>2</v>
      </c>
      <c r="D22" s="615">
        <v>14449</v>
      </c>
      <c r="E22" s="616">
        <v>1.0549999999999999</v>
      </c>
      <c r="F22" s="617">
        <f t="shared" si="1"/>
        <v>15244</v>
      </c>
      <c r="G22" s="616">
        <v>1.01</v>
      </c>
      <c r="H22" s="617">
        <f t="shared" si="2"/>
        <v>15397</v>
      </c>
      <c r="I22" s="618">
        <f t="shared" si="3"/>
        <v>30794</v>
      </c>
      <c r="J22" s="619">
        <f t="shared" si="4"/>
        <v>0</v>
      </c>
      <c r="K22" s="620"/>
      <c r="L22" s="618">
        <f t="shared" si="5"/>
        <v>0</v>
      </c>
      <c r="M22" s="619">
        <f t="shared" si="6"/>
        <v>0</v>
      </c>
      <c r="N22" s="620"/>
      <c r="O22" s="618">
        <f t="shared" si="7"/>
        <v>0</v>
      </c>
      <c r="P22" s="619">
        <f t="shared" si="8"/>
        <v>0.15</v>
      </c>
      <c r="Q22" s="620">
        <v>4334.7</v>
      </c>
      <c r="R22" s="618">
        <f t="shared" si="9"/>
        <v>4619.1000000000004</v>
      </c>
      <c r="S22" s="619">
        <f t="shared" si="10"/>
        <v>0</v>
      </c>
      <c r="T22" s="620"/>
      <c r="U22" s="618">
        <f t="shared" si="11"/>
        <v>0</v>
      </c>
      <c r="V22" s="619">
        <f t="shared" si="12"/>
        <v>0.5</v>
      </c>
      <c r="W22" s="620">
        <v>14449</v>
      </c>
      <c r="X22" s="618">
        <f t="shared" si="13"/>
        <v>15397</v>
      </c>
      <c r="Y22" s="619">
        <f t="shared" si="14"/>
        <v>0</v>
      </c>
      <c r="Z22" s="620"/>
      <c r="AA22" s="618">
        <f t="shared" si="15"/>
        <v>0</v>
      </c>
      <c r="AB22" s="619">
        <f t="shared" si="16"/>
        <v>0.2</v>
      </c>
      <c r="AC22" s="620">
        <v>5779.6</v>
      </c>
      <c r="AD22" s="618">
        <f t="shared" si="17"/>
        <v>6158.8</v>
      </c>
      <c r="AE22" s="619">
        <f t="shared" si="18"/>
        <v>0</v>
      </c>
      <c r="AF22" s="620"/>
      <c r="AG22" s="618">
        <f t="shared" si="19"/>
        <v>0</v>
      </c>
      <c r="AH22" s="619">
        <f t="shared" si="20"/>
        <v>0</v>
      </c>
      <c r="AI22" s="620"/>
      <c r="AJ22" s="618">
        <f t="shared" si="21"/>
        <v>0</v>
      </c>
      <c r="AK22" s="619">
        <f t="shared" si="22"/>
        <v>0</v>
      </c>
      <c r="AL22" s="620"/>
      <c r="AM22" s="618">
        <f t="shared" si="23"/>
        <v>0</v>
      </c>
      <c r="AN22" s="621">
        <v>19242</v>
      </c>
      <c r="AO22" s="618">
        <f t="shared" si="24"/>
        <v>0</v>
      </c>
      <c r="AP22" s="621"/>
      <c r="AQ22" s="617">
        <f t="shared" si="25"/>
        <v>0</v>
      </c>
      <c r="AR22" s="618">
        <f t="shared" si="26"/>
        <v>56968.9</v>
      </c>
      <c r="AS22" s="617">
        <v>12</v>
      </c>
      <c r="AT22" s="622">
        <f t="shared" si="27"/>
        <v>683626.8</v>
      </c>
      <c r="AU22" s="623">
        <v>39253.68</v>
      </c>
      <c r="AV22" s="624">
        <f t="shared" si="28"/>
        <v>6836.27</v>
      </c>
      <c r="AW22" s="622">
        <f t="shared" si="0"/>
        <v>729716.75</v>
      </c>
      <c r="AX22" s="622">
        <f t="shared" si="29"/>
        <v>220374.46</v>
      </c>
      <c r="AY22" s="622">
        <f t="shared" si="30"/>
        <v>950091.21</v>
      </c>
      <c r="AZ22" s="625">
        <f t="shared" si="31"/>
        <v>729.7</v>
      </c>
      <c r="BA22" s="625">
        <f t="shared" si="32"/>
        <v>220.4</v>
      </c>
      <c r="BB22" s="625">
        <f t="shared" si="33"/>
        <v>950.1</v>
      </c>
      <c r="BC22" s="616">
        <v>0.95</v>
      </c>
      <c r="BD22" s="625">
        <f t="shared" si="34"/>
        <v>693.2</v>
      </c>
      <c r="BE22" s="625">
        <f t="shared" si="35"/>
        <v>209.3</v>
      </c>
      <c r="BF22" s="625">
        <f t="shared" si="36"/>
        <v>902.5</v>
      </c>
      <c r="BG22" s="626">
        <f>'[3]свод (2024)'!$B$116</f>
        <v>0.99758349999999996</v>
      </c>
      <c r="BH22" s="625">
        <f t="shared" si="37"/>
        <v>691.5</v>
      </c>
      <c r="BI22" s="625">
        <f t="shared" si="38"/>
        <v>208.8</v>
      </c>
      <c r="BJ22" s="625">
        <f t="shared" si="39"/>
        <v>900.3</v>
      </c>
      <c r="BK22" s="627">
        <f t="shared" si="40"/>
        <v>-38.200000000000003</v>
      </c>
      <c r="BL22" s="627">
        <f t="shared" si="41"/>
        <v>-11.6</v>
      </c>
      <c r="BM22" s="627">
        <f t="shared" si="42"/>
        <v>-49.8</v>
      </c>
      <c r="BN22" s="627">
        <f t="shared" si="43"/>
        <v>0</v>
      </c>
      <c r="BO22" s="627">
        <f t="shared" si="44"/>
        <v>0</v>
      </c>
      <c r="BP22" s="628"/>
      <c r="BQ22" s="627">
        <f t="shared" si="45"/>
        <v>691.5</v>
      </c>
      <c r="BR22" s="627">
        <f t="shared" si="45"/>
        <v>208.8</v>
      </c>
      <c r="BS22" s="627">
        <f t="shared" si="46"/>
        <v>900.3</v>
      </c>
    </row>
    <row r="23" spans="1:71" s="629" customFormat="1" ht="15.75" x14ac:dyDescent="0.25">
      <c r="A23" s="613" t="s">
        <v>397</v>
      </c>
      <c r="B23" s="614" t="s">
        <v>1108</v>
      </c>
      <c r="C23" s="615">
        <v>2</v>
      </c>
      <c r="D23" s="615">
        <v>14449</v>
      </c>
      <c r="E23" s="616">
        <v>1.0549999999999999</v>
      </c>
      <c r="F23" s="617">
        <f t="shared" si="1"/>
        <v>15244</v>
      </c>
      <c r="G23" s="616">
        <v>1.01</v>
      </c>
      <c r="H23" s="617">
        <f t="shared" si="2"/>
        <v>15397</v>
      </c>
      <c r="I23" s="618">
        <f t="shared" si="3"/>
        <v>30794</v>
      </c>
      <c r="J23" s="619">
        <f t="shared" si="4"/>
        <v>0</v>
      </c>
      <c r="K23" s="620"/>
      <c r="L23" s="618">
        <f t="shared" si="5"/>
        <v>0</v>
      </c>
      <c r="M23" s="619">
        <f t="shared" si="6"/>
        <v>0</v>
      </c>
      <c r="N23" s="620"/>
      <c r="O23" s="618">
        <f t="shared" si="7"/>
        <v>0</v>
      </c>
      <c r="P23" s="619">
        <f t="shared" si="8"/>
        <v>0.15</v>
      </c>
      <c r="Q23" s="620">
        <v>4334.7</v>
      </c>
      <c r="R23" s="618">
        <f t="shared" si="9"/>
        <v>4619.1000000000004</v>
      </c>
      <c r="S23" s="619">
        <f t="shared" si="10"/>
        <v>0.25</v>
      </c>
      <c r="T23" s="620">
        <v>7224.5</v>
      </c>
      <c r="U23" s="618">
        <f t="shared" si="11"/>
        <v>7698.5</v>
      </c>
      <c r="V23" s="619">
        <f t="shared" si="12"/>
        <v>0.5</v>
      </c>
      <c r="W23" s="620">
        <v>14449</v>
      </c>
      <c r="X23" s="618">
        <f t="shared" si="13"/>
        <v>15397</v>
      </c>
      <c r="Y23" s="619">
        <f t="shared" si="14"/>
        <v>0</v>
      </c>
      <c r="Z23" s="620"/>
      <c r="AA23" s="618">
        <f t="shared" si="15"/>
        <v>0</v>
      </c>
      <c r="AB23" s="619">
        <f t="shared" si="16"/>
        <v>0.2</v>
      </c>
      <c r="AC23" s="620">
        <v>5779.6</v>
      </c>
      <c r="AD23" s="618">
        <f t="shared" si="17"/>
        <v>6158.8</v>
      </c>
      <c r="AE23" s="619">
        <f t="shared" si="18"/>
        <v>0</v>
      </c>
      <c r="AF23" s="620"/>
      <c r="AG23" s="618">
        <f t="shared" si="19"/>
        <v>0</v>
      </c>
      <c r="AH23" s="619">
        <f t="shared" si="20"/>
        <v>0</v>
      </c>
      <c r="AI23" s="620"/>
      <c r="AJ23" s="618">
        <f t="shared" si="21"/>
        <v>0</v>
      </c>
      <c r="AK23" s="619">
        <f t="shared" si="22"/>
        <v>0</v>
      </c>
      <c r="AL23" s="620"/>
      <c r="AM23" s="618">
        <f t="shared" si="23"/>
        <v>0</v>
      </c>
      <c r="AN23" s="621">
        <v>19242</v>
      </c>
      <c r="AO23" s="618">
        <f t="shared" si="24"/>
        <v>0</v>
      </c>
      <c r="AP23" s="621"/>
      <c r="AQ23" s="617">
        <f t="shared" si="25"/>
        <v>0</v>
      </c>
      <c r="AR23" s="618">
        <f t="shared" si="26"/>
        <v>64667.4</v>
      </c>
      <c r="AS23" s="617">
        <v>12</v>
      </c>
      <c r="AT23" s="622">
        <f t="shared" si="27"/>
        <v>776008.8</v>
      </c>
      <c r="AU23" s="623">
        <v>39253.68</v>
      </c>
      <c r="AV23" s="624">
        <f t="shared" si="28"/>
        <v>7760.09</v>
      </c>
      <c r="AW23" s="622">
        <f t="shared" si="0"/>
        <v>823022.57</v>
      </c>
      <c r="AX23" s="622">
        <f t="shared" si="29"/>
        <v>248552.82</v>
      </c>
      <c r="AY23" s="622">
        <f t="shared" si="30"/>
        <v>1071575.3899999999</v>
      </c>
      <c r="AZ23" s="625">
        <f t="shared" si="31"/>
        <v>823</v>
      </c>
      <c r="BA23" s="625">
        <f t="shared" si="32"/>
        <v>248.5</v>
      </c>
      <c r="BB23" s="625">
        <f t="shared" si="33"/>
        <v>1071.5</v>
      </c>
      <c r="BC23" s="616">
        <v>0.95</v>
      </c>
      <c r="BD23" s="625">
        <f t="shared" si="34"/>
        <v>781.9</v>
      </c>
      <c r="BE23" s="625">
        <f t="shared" si="35"/>
        <v>236.1</v>
      </c>
      <c r="BF23" s="625">
        <f t="shared" si="36"/>
        <v>1018</v>
      </c>
      <c r="BG23" s="626">
        <f>'[3]свод (2024)'!$B$116</f>
        <v>0.99758349999999996</v>
      </c>
      <c r="BH23" s="625">
        <f t="shared" si="37"/>
        <v>780</v>
      </c>
      <c r="BI23" s="625">
        <f t="shared" si="38"/>
        <v>235.6</v>
      </c>
      <c r="BJ23" s="625">
        <f t="shared" si="39"/>
        <v>1015.6</v>
      </c>
      <c r="BK23" s="627">
        <f t="shared" si="40"/>
        <v>-43</v>
      </c>
      <c r="BL23" s="627">
        <f t="shared" si="41"/>
        <v>-12.9</v>
      </c>
      <c r="BM23" s="627">
        <f t="shared" si="42"/>
        <v>-55.9</v>
      </c>
      <c r="BN23" s="627">
        <f t="shared" si="43"/>
        <v>0</v>
      </c>
      <c r="BO23" s="627">
        <f t="shared" si="44"/>
        <v>0</v>
      </c>
      <c r="BP23" s="628"/>
      <c r="BQ23" s="627">
        <f t="shared" si="45"/>
        <v>780</v>
      </c>
      <c r="BR23" s="627">
        <f t="shared" si="45"/>
        <v>235.6</v>
      </c>
      <c r="BS23" s="627">
        <f t="shared" si="46"/>
        <v>1015.6</v>
      </c>
    </row>
    <row r="24" spans="1:71" s="644" customFormat="1" ht="15.75" x14ac:dyDescent="0.25">
      <c r="A24" s="630" t="s">
        <v>37</v>
      </c>
      <c r="B24" s="631"/>
      <c r="C24" s="632">
        <f>SUM(C12:C23)</f>
        <v>17.5</v>
      </c>
      <c r="D24" s="632">
        <f t="shared" ref="D24:BO24" si="47">SUM(D12:D23)</f>
        <v>172885</v>
      </c>
      <c r="E24" s="633">
        <f t="shared" si="47"/>
        <v>12.66</v>
      </c>
      <c r="F24" s="634">
        <f t="shared" si="47"/>
        <v>182399</v>
      </c>
      <c r="G24" s="633">
        <f t="shared" si="47"/>
        <v>12.12</v>
      </c>
      <c r="H24" s="634">
        <f t="shared" si="47"/>
        <v>184228</v>
      </c>
      <c r="I24" s="635">
        <f t="shared" si="47"/>
        <v>277527</v>
      </c>
      <c r="J24" s="636">
        <f t="shared" si="47"/>
        <v>0.15</v>
      </c>
      <c r="K24" s="637">
        <f t="shared" si="47"/>
        <v>527.85</v>
      </c>
      <c r="L24" s="635">
        <f t="shared" si="47"/>
        <v>562.58000000000004</v>
      </c>
      <c r="M24" s="636">
        <f t="shared" si="47"/>
        <v>0</v>
      </c>
      <c r="N24" s="637">
        <f t="shared" si="47"/>
        <v>0</v>
      </c>
      <c r="O24" s="635">
        <f t="shared" si="47"/>
        <v>0</v>
      </c>
      <c r="P24" s="636">
        <f t="shared" si="47"/>
        <v>2.0299999999999998</v>
      </c>
      <c r="Q24" s="637">
        <f t="shared" si="47"/>
        <v>39913.269999999997</v>
      </c>
      <c r="R24" s="635">
        <f t="shared" si="47"/>
        <v>42532.27</v>
      </c>
      <c r="S24" s="636">
        <f t="shared" si="47"/>
        <v>0.25</v>
      </c>
      <c r="T24" s="637">
        <f t="shared" si="47"/>
        <v>7224.5</v>
      </c>
      <c r="U24" s="635">
        <f t="shared" si="47"/>
        <v>7698.5</v>
      </c>
      <c r="V24" s="636">
        <f t="shared" si="47"/>
        <v>2</v>
      </c>
      <c r="W24" s="637">
        <f t="shared" si="47"/>
        <v>76460</v>
      </c>
      <c r="X24" s="635">
        <f t="shared" si="47"/>
        <v>81478</v>
      </c>
      <c r="Y24" s="636">
        <f t="shared" si="47"/>
        <v>3.28</v>
      </c>
      <c r="Z24" s="637">
        <f t="shared" si="47"/>
        <v>29005.7</v>
      </c>
      <c r="AA24" s="635">
        <f t="shared" si="47"/>
        <v>30910.240000000002</v>
      </c>
      <c r="AB24" s="636">
        <f t="shared" si="47"/>
        <v>2.35</v>
      </c>
      <c r="AC24" s="637">
        <f t="shared" si="47"/>
        <v>51406.2</v>
      </c>
      <c r="AD24" s="635">
        <f t="shared" si="47"/>
        <v>54779.35</v>
      </c>
      <c r="AE24" s="636">
        <f t="shared" si="47"/>
        <v>0</v>
      </c>
      <c r="AF24" s="637">
        <f t="shared" si="47"/>
        <v>0</v>
      </c>
      <c r="AG24" s="635">
        <f t="shared" si="47"/>
        <v>0</v>
      </c>
      <c r="AH24" s="636">
        <f t="shared" si="47"/>
        <v>0</v>
      </c>
      <c r="AI24" s="637">
        <f t="shared" si="47"/>
        <v>0</v>
      </c>
      <c r="AJ24" s="635">
        <f t="shared" si="47"/>
        <v>0</v>
      </c>
      <c r="AK24" s="636">
        <f t="shared" si="47"/>
        <v>0</v>
      </c>
      <c r="AL24" s="637">
        <f t="shared" si="47"/>
        <v>0</v>
      </c>
      <c r="AM24" s="635">
        <f t="shared" si="47"/>
        <v>0</v>
      </c>
      <c r="AN24" s="632">
        <f t="shared" si="47"/>
        <v>230904</v>
      </c>
      <c r="AO24" s="635">
        <f t="shared" si="47"/>
        <v>11525.55</v>
      </c>
      <c r="AP24" s="632">
        <f t="shared" si="47"/>
        <v>0</v>
      </c>
      <c r="AQ24" s="634">
        <f t="shared" si="47"/>
        <v>0</v>
      </c>
      <c r="AR24" s="635">
        <f t="shared" si="47"/>
        <v>507013.49</v>
      </c>
      <c r="AS24" s="634">
        <f t="shared" si="47"/>
        <v>144</v>
      </c>
      <c r="AT24" s="635">
        <f t="shared" si="47"/>
        <v>6084161.8799999999</v>
      </c>
      <c r="AU24" s="634">
        <f t="shared" si="47"/>
        <v>366277.05</v>
      </c>
      <c r="AV24" s="638">
        <f t="shared" si="47"/>
        <v>60841.62</v>
      </c>
      <c r="AW24" s="635">
        <f t="shared" si="47"/>
        <v>6511280.5499999998</v>
      </c>
      <c r="AX24" s="635">
        <f t="shared" si="47"/>
        <v>1966406.73</v>
      </c>
      <c r="AY24" s="635">
        <f t="shared" si="47"/>
        <v>8477687.2799999993</v>
      </c>
      <c r="AZ24" s="639">
        <f t="shared" si="47"/>
        <v>6511.3</v>
      </c>
      <c r="BA24" s="639">
        <f t="shared" si="47"/>
        <v>1966.4</v>
      </c>
      <c r="BB24" s="639">
        <f t="shared" si="47"/>
        <v>8477.7000000000007</v>
      </c>
      <c r="BC24" s="633">
        <f t="shared" si="47"/>
        <v>11.4</v>
      </c>
      <c r="BD24" s="639">
        <f t="shared" si="47"/>
        <v>6185.8</v>
      </c>
      <c r="BE24" s="639">
        <f t="shared" si="47"/>
        <v>1868.2</v>
      </c>
      <c r="BF24" s="639">
        <f t="shared" si="47"/>
        <v>8054</v>
      </c>
      <c r="BG24" s="640">
        <f>'[3]свод (2024)'!$B$116</f>
        <v>0.99758349999999996</v>
      </c>
      <c r="BH24" s="639">
        <f t="shared" si="47"/>
        <v>6170.7</v>
      </c>
      <c r="BI24" s="639">
        <f t="shared" si="47"/>
        <v>1863.7</v>
      </c>
      <c r="BJ24" s="639">
        <f t="shared" si="47"/>
        <v>8034.4</v>
      </c>
      <c r="BK24" s="641">
        <f t="shared" si="47"/>
        <v>-340.6</v>
      </c>
      <c r="BL24" s="641">
        <f t="shared" si="47"/>
        <v>-102.7</v>
      </c>
      <c r="BM24" s="641">
        <f t="shared" si="47"/>
        <v>-443.3</v>
      </c>
      <c r="BN24" s="642">
        <f t="shared" si="47"/>
        <v>0</v>
      </c>
      <c r="BO24" s="642">
        <f t="shared" si="47"/>
        <v>0</v>
      </c>
      <c r="BP24" s="643">
        <f>SUM(BP12:BP23)</f>
        <v>0</v>
      </c>
      <c r="BQ24" s="642">
        <f>SUM(BQ12:BQ23)</f>
        <v>6170.7</v>
      </c>
      <c r="BR24" s="642">
        <f>SUM(BR12:BR23)</f>
        <v>1863.7</v>
      </c>
      <c r="BS24" s="642">
        <f>SUM(BS12:BS23)</f>
        <v>8034.4</v>
      </c>
    </row>
  </sheetData>
  <mergeCells count="12">
    <mergeCell ref="BN8:BP8"/>
    <mergeCell ref="BQ8:BS8"/>
    <mergeCell ref="B2:AR2"/>
    <mergeCell ref="B3:AR3"/>
    <mergeCell ref="B4:AR4"/>
    <mergeCell ref="B5:AR5"/>
    <mergeCell ref="B6:AR6"/>
    <mergeCell ref="A8:A9"/>
    <mergeCell ref="B8:B9"/>
    <mergeCell ref="C8:C9"/>
    <mergeCell ref="D8:BJ8"/>
    <mergeCell ref="BK8:BM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310A7-EC3C-45DE-BDDE-0ACEB04F88F8}">
  <sheetPr>
    <pageSetUpPr fitToPage="1"/>
  </sheetPr>
  <dimension ref="A2:AY35"/>
  <sheetViews>
    <sheetView workbookViewId="0">
      <selection activeCell="BB32" sqref="BB32"/>
    </sheetView>
  </sheetViews>
  <sheetFormatPr defaultRowHeight="15" x14ac:dyDescent="0.25"/>
  <cols>
    <col min="1" max="1" width="67.7109375" style="565" customWidth="1"/>
    <col min="2" max="2" width="11.7109375" style="565" hidden="1" customWidth="1"/>
    <col min="3" max="3" width="0" style="565" hidden="1" customWidth="1"/>
    <col min="4" max="4" width="16.28515625" style="565" hidden="1" customWidth="1"/>
    <col min="5" max="5" width="10.140625" style="565" hidden="1" customWidth="1"/>
    <col min="6" max="6" width="27" style="565" hidden="1" customWidth="1"/>
    <col min="7" max="7" width="10.140625" style="565" hidden="1" customWidth="1"/>
    <col min="8" max="8" width="17.5703125" style="565" hidden="1" customWidth="1"/>
    <col min="9" max="9" width="9.7109375" style="565" hidden="1" customWidth="1"/>
    <col min="10" max="10" width="11.7109375" style="565" hidden="1" customWidth="1"/>
    <col min="11" max="11" width="0" style="565" hidden="1" customWidth="1"/>
    <col min="12" max="12" width="16.28515625" style="565" hidden="1" customWidth="1"/>
    <col min="13" max="13" width="10.140625" style="565" hidden="1" customWidth="1"/>
    <col min="14" max="14" width="27" style="565" hidden="1" customWidth="1"/>
    <col min="15" max="15" width="10.140625" style="565" hidden="1" customWidth="1"/>
    <col min="16" max="16" width="17.5703125" style="565" hidden="1" customWidth="1"/>
    <col min="17" max="17" width="9.7109375" style="565" hidden="1" customWidth="1"/>
    <col min="18" max="18" width="11.7109375" style="565" hidden="1" customWidth="1"/>
    <col min="19" max="19" width="9.140625" style="565" hidden="1" customWidth="1"/>
    <col min="20" max="20" width="16.28515625" style="565" hidden="1" customWidth="1"/>
    <col min="21" max="21" width="10.140625" style="565" hidden="1" customWidth="1"/>
    <col min="22" max="22" width="27" style="565" hidden="1" customWidth="1"/>
    <col min="23" max="23" width="10.140625" style="565" hidden="1" customWidth="1"/>
    <col min="24" max="24" width="17.5703125" style="565" hidden="1" customWidth="1"/>
    <col min="25" max="25" width="9.7109375" style="565" hidden="1" customWidth="1"/>
    <col min="26" max="26" width="11.7109375" style="565" hidden="1" customWidth="1"/>
    <col min="27" max="27" width="9.140625" style="565" hidden="1" customWidth="1"/>
    <col min="28" max="28" width="16.28515625" style="565" hidden="1" customWidth="1"/>
    <col min="29" max="29" width="10.140625" style="565" hidden="1" customWidth="1"/>
    <col min="30" max="30" width="27" style="565" hidden="1" customWidth="1"/>
    <col min="31" max="31" width="10.140625" style="565" hidden="1" customWidth="1"/>
    <col min="32" max="32" width="17.5703125" style="565" hidden="1" customWidth="1"/>
    <col min="33" max="33" width="9.7109375" style="565" hidden="1" customWidth="1"/>
    <col min="34" max="34" width="11.7109375" style="565" customWidth="1"/>
    <col min="35" max="35" width="9.140625" style="565" hidden="1" customWidth="1"/>
    <col min="36" max="36" width="16.28515625" style="565" hidden="1" customWidth="1"/>
    <col min="37" max="37" width="10.140625" style="565" hidden="1" customWidth="1"/>
    <col min="38" max="38" width="27" style="565" hidden="1" customWidth="1"/>
    <col min="39" max="39" width="10.140625" style="565" hidden="1" customWidth="1"/>
    <col min="40" max="40" width="17.5703125" style="565" hidden="1" customWidth="1"/>
    <col min="41" max="41" width="9.7109375" style="565" hidden="1" customWidth="1"/>
    <col min="42" max="42" width="11.7109375" style="565" hidden="1" customWidth="1"/>
    <col min="43" max="43" width="0" style="565" hidden="1" customWidth="1"/>
    <col min="44" max="44" width="16.28515625" style="565" hidden="1" customWidth="1"/>
    <col min="45" max="45" width="10.140625" style="565" hidden="1" customWidth="1"/>
    <col min="46" max="46" width="27" style="565" hidden="1" customWidth="1"/>
    <col min="47" max="47" width="10.140625" style="565" hidden="1" customWidth="1"/>
    <col min="48" max="48" width="17.5703125" style="565" hidden="1" customWidth="1"/>
    <col min="49" max="49" width="9.7109375" style="565" hidden="1" customWidth="1"/>
    <col min="50" max="50" width="11.7109375" style="565" hidden="1" customWidth="1"/>
    <col min="51" max="256" width="9.140625" style="565"/>
    <col min="257" max="257" width="67.7109375" style="565" customWidth="1"/>
    <col min="258" max="258" width="11.7109375" style="565" customWidth="1"/>
    <col min="259" max="259" width="9.140625" style="565"/>
    <col min="260" max="265" width="0" style="565" hidden="1" customWidth="1"/>
    <col min="266" max="266" width="11.7109375" style="565" customWidth="1"/>
    <col min="267" max="267" width="9.140625" style="565"/>
    <col min="268" max="273" width="0" style="565" hidden="1" customWidth="1"/>
    <col min="274" max="274" width="11.7109375" style="565" customWidth="1"/>
    <col min="275" max="275" width="9.140625" style="565"/>
    <col min="276" max="281" width="0" style="565" hidden="1" customWidth="1"/>
    <col min="282" max="282" width="11.7109375" style="565" customWidth="1"/>
    <col min="283" max="283" width="9.140625" style="565"/>
    <col min="284" max="289" width="0" style="565" hidden="1" customWidth="1"/>
    <col min="290" max="290" width="11.7109375" style="565" customWidth="1"/>
    <col min="291" max="512" width="9.140625" style="565"/>
    <col min="513" max="513" width="67.7109375" style="565" customWidth="1"/>
    <col min="514" max="514" width="11.7109375" style="565" customWidth="1"/>
    <col min="515" max="515" width="9.140625" style="565"/>
    <col min="516" max="521" width="0" style="565" hidden="1" customWidth="1"/>
    <col min="522" max="522" width="11.7109375" style="565" customWidth="1"/>
    <col min="523" max="523" width="9.140625" style="565"/>
    <col min="524" max="529" width="0" style="565" hidden="1" customWidth="1"/>
    <col min="530" max="530" width="11.7109375" style="565" customWidth="1"/>
    <col min="531" max="531" width="9.140625" style="565"/>
    <col min="532" max="537" width="0" style="565" hidden="1" customWidth="1"/>
    <col min="538" max="538" width="11.7109375" style="565" customWidth="1"/>
    <col min="539" max="539" width="9.140625" style="565"/>
    <col min="540" max="545" width="0" style="565" hidden="1" customWidth="1"/>
    <col min="546" max="546" width="11.7109375" style="565" customWidth="1"/>
    <col min="547" max="768" width="9.140625" style="565"/>
    <col min="769" max="769" width="67.7109375" style="565" customWidth="1"/>
    <col min="770" max="770" width="11.7109375" style="565" customWidth="1"/>
    <col min="771" max="771" width="9.140625" style="565"/>
    <col min="772" max="777" width="0" style="565" hidden="1" customWidth="1"/>
    <col min="778" max="778" width="11.7109375" style="565" customWidth="1"/>
    <col min="779" max="779" width="9.140625" style="565"/>
    <col min="780" max="785" width="0" style="565" hidden="1" customWidth="1"/>
    <col min="786" max="786" width="11.7109375" style="565" customWidth="1"/>
    <col min="787" max="787" width="9.140625" style="565"/>
    <col min="788" max="793" width="0" style="565" hidden="1" customWidth="1"/>
    <col min="794" max="794" width="11.7109375" style="565" customWidth="1"/>
    <col min="795" max="795" width="9.140625" style="565"/>
    <col min="796" max="801" width="0" style="565" hidden="1" customWidth="1"/>
    <col min="802" max="802" width="11.7109375" style="565" customWidth="1"/>
    <col min="803" max="1024" width="9.140625" style="565"/>
    <col min="1025" max="1025" width="67.7109375" style="565" customWidth="1"/>
    <col min="1026" max="1026" width="11.7109375" style="565" customWidth="1"/>
    <col min="1027" max="1027" width="9.140625" style="565"/>
    <col min="1028" max="1033" width="0" style="565" hidden="1" customWidth="1"/>
    <col min="1034" max="1034" width="11.7109375" style="565" customWidth="1"/>
    <col min="1035" max="1035" width="9.140625" style="565"/>
    <col min="1036" max="1041" width="0" style="565" hidden="1" customWidth="1"/>
    <col min="1042" max="1042" width="11.7109375" style="565" customWidth="1"/>
    <col min="1043" max="1043" width="9.140625" style="565"/>
    <col min="1044" max="1049" width="0" style="565" hidden="1" customWidth="1"/>
    <col min="1050" max="1050" width="11.7109375" style="565" customWidth="1"/>
    <col min="1051" max="1051" width="9.140625" style="565"/>
    <col min="1052" max="1057" width="0" style="565" hidden="1" customWidth="1"/>
    <col min="1058" max="1058" width="11.7109375" style="565" customWidth="1"/>
    <col min="1059" max="1280" width="9.140625" style="565"/>
    <col min="1281" max="1281" width="67.7109375" style="565" customWidth="1"/>
    <col min="1282" max="1282" width="11.7109375" style="565" customWidth="1"/>
    <col min="1283" max="1283" width="9.140625" style="565"/>
    <col min="1284" max="1289" width="0" style="565" hidden="1" customWidth="1"/>
    <col min="1290" max="1290" width="11.7109375" style="565" customWidth="1"/>
    <col min="1291" max="1291" width="9.140625" style="565"/>
    <col min="1292" max="1297" width="0" style="565" hidden="1" customWidth="1"/>
    <col min="1298" max="1298" width="11.7109375" style="565" customWidth="1"/>
    <col min="1299" max="1299" width="9.140625" style="565"/>
    <col min="1300" max="1305" width="0" style="565" hidden="1" customWidth="1"/>
    <col min="1306" max="1306" width="11.7109375" style="565" customWidth="1"/>
    <col min="1307" max="1307" width="9.140625" style="565"/>
    <col min="1308" max="1313" width="0" style="565" hidden="1" customWidth="1"/>
    <col min="1314" max="1314" width="11.7109375" style="565" customWidth="1"/>
    <col min="1315" max="1536" width="9.140625" style="565"/>
    <col min="1537" max="1537" width="67.7109375" style="565" customWidth="1"/>
    <col min="1538" max="1538" width="11.7109375" style="565" customWidth="1"/>
    <col min="1539" max="1539" width="9.140625" style="565"/>
    <col min="1540" max="1545" width="0" style="565" hidden="1" customWidth="1"/>
    <col min="1546" max="1546" width="11.7109375" style="565" customWidth="1"/>
    <col min="1547" max="1547" width="9.140625" style="565"/>
    <col min="1548" max="1553" width="0" style="565" hidden="1" customWidth="1"/>
    <col min="1554" max="1554" width="11.7109375" style="565" customWidth="1"/>
    <col min="1555" max="1555" width="9.140625" style="565"/>
    <col min="1556" max="1561" width="0" style="565" hidden="1" customWidth="1"/>
    <col min="1562" max="1562" width="11.7109375" style="565" customWidth="1"/>
    <col min="1563" max="1563" width="9.140625" style="565"/>
    <col min="1564" max="1569" width="0" style="565" hidden="1" customWidth="1"/>
    <col min="1570" max="1570" width="11.7109375" style="565" customWidth="1"/>
    <col min="1571" max="1792" width="9.140625" style="565"/>
    <col min="1793" max="1793" width="67.7109375" style="565" customWidth="1"/>
    <col min="1794" max="1794" width="11.7109375" style="565" customWidth="1"/>
    <col min="1795" max="1795" width="9.140625" style="565"/>
    <col min="1796" max="1801" width="0" style="565" hidden="1" customWidth="1"/>
    <col min="1802" max="1802" width="11.7109375" style="565" customWidth="1"/>
    <col min="1803" max="1803" width="9.140625" style="565"/>
    <col min="1804" max="1809" width="0" style="565" hidden="1" customWidth="1"/>
    <col min="1810" max="1810" width="11.7109375" style="565" customWidth="1"/>
    <col min="1811" max="1811" width="9.140625" style="565"/>
    <col min="1812" max="1817" width="0" style="565" hidden="1" customWidth="1"/>
    <col min="1818" max="1818" width="11.7109375" style="565" customWidth="1"/>
    <col min="1819" max="1819" width="9.140625" style="565"/>
    <col min="1820" max="1825" width="0" style="565" hidden="1" customWidth="1"/>
    <col min="1826" max="1826" width="11.7109375" style="565" customWidth="1"/>
    <col min="1827" max="2048" width="9.140625" style="565"/>
    <col min="2049" max="2049" width="67.7109375" style="565" customWidth="1"/>
    <col min="2050" max="2050" width="11.7109375" style="565" customWidth="1"/>
    <col min="2051" max="2051" width="9.140625" style="565"/>
    <col min="2052" max="2057" width="0" style="565" hidden="1" customWidth="1"/>
    <col min="2058" max="2058" width="11.7109375" style="565" customWidth="1"/>
    <col min="2059" max="2059" width="9.140625" style="565"/>
    <col min="2060" max="2065" width="0" style="565" hidden="1" customWidth="1"/>
    <col min="2066" max="2066" width="11.7109375" style="565" customWidth="1"/>
    <col min="2067" max="2067" width="9.140625" style="565"/>
    <col min="2068" max="2073" width="0" style="565" hidden="1" customWidth="1"/>
    <col min="2074" max="2074" width="11.7109375" style="565" customWidth="1"/>
    <col min="2075" max="2075" width="9.140625" style="565"/>
    <col min="2076" max="2081" width="0" style="565" hidden="1" customWidth="1"/>
    <col min="2082" max="2082" width="11.7109375" style="565" customWidth="1"/>
    <col min="2083" max="2304" width="9.140625" style="565"/>
    <col min="2305" max="2305" width="67.7109375" style="565" customWidth="1"/>
    <col min="2306" max="2306" width="11.7109375" style="565" customWidth="1"/>
    <col min="2307" max="2307" width="9.140625" style="565"/>
    <col min="2308" max="2313" width="0" style="565" hidden="1" customWidth="1"/>
    <col min="2314" max="2314" width="11.7109375" style="565" customWidth="1"/>
    <col min="2315" max="2315" width="9.140625" style="565"/>
    <col min="2316" max="2321" width="0" style="565" hidden="1" customWidth="1"/>
    <col min="2322" max="2322" width="11.7109375" style="565" customWidth="1"/>
    <col min="2323" max="2323" width="9.140625" style="565"/>
    <col min="2324" max="2329" width="0" style="565" hidden="1" customWidth="1"/>
    <col min="2330" max="2330" width="11.7109375" style="565" customWidth="1"/>
    <col min="2331" max="2331" width="9.140625" style="565"/>
    <col min="2332" max="2337" width="0" style="565" hidden="1" customWidth="1"/>
    <col min="2338" max="2338" width="11.7109375" style="565" customWidth="1"/>
    <col min="2339" max="2560" width="9.140625" style="565"/>
    <col min="2561" max="2561" width="67.7109375" style="565" customWidth="1"/>
    <col min="2562" max="2562" width="11.7109375" style="565" customWidth="1"/>
    <col min="2563" max="2563" width="9.140625" style="565"/>
    <col min="2564" max="2569" width="0" style="565" hidden="1" customWidth="1"/>
    <col min="2570" max="2570" width="11.7109375" style="565" customWidth="1"/>
    <col min="2571" max="2571" width="9.140625" style="565"/>
    <col min="2572" max="2577" width="0" style="565" hidden="1" customWidth="1"/>
    <col min="2578" max="2578" width="11.7109375" style="565" customWidth="1"/>
    <col min="2579" max="2579" width="9.140625" style="565"/>
    <col min="2580" max="2585" width="0" style="565" hidden="1" customWidth="1"/>
    <col min="2586" max="2586" width="11.7109375" style="565" customWidth="1"/>
    <col min="2587" max="2587" width="9.140625" style="565"/>
    <col min="2588" max="2593" width="0" style="565" hidden="1" customWidth="1"/>
    <col min="2594" max="2594" width="11.7109375" style="565" customWidth="1"/>
    <col min="2595" max="2816" width="9.140625" style="565"/>
    <col min="2817" max="2817" width="67.7109375" style="565" customWidth="1"/>
    <col min="2818" max="2818" width="11.7109375" style="565" customWidth="1"/>
    <col min="2819" max="2819" width="9.140625" style="565"/>
    <col min="2820" max="2825" width="0" style="565" hidden="1" customWidth="1"/>
    <col min="2826" max="2826" width="11.7109375" style="565" customWidth="1"/>
    <col min="2827" max="2827" width="9.140625" style="565"/>
    <col min="2828" max="2833" width="0" style="565" hidden="1" customWidth="1"/>
    <col min="2834" max="2834" width="11.7109375" style="565" customWidth="1"/>
    <col min="2835" max="2835" width="9.140625" style="565"/>
    <col min="2836" max="2841" width="0" style="565" hidden="1" customWidth="1"/>
    <col min="2842" max="2842" width="11.7109375" style="565" customWidth="1"/>
    <col min="2843" max="2843" width="9.140625" style="565"/>
    <col min="2844" max="2849" width="0" style="565" hidden="1" customWidth="1"/>
    <col min="2850" max="2850" width="11.7109375" style="565" customWidth="1"/>
    <col min="2851" max="3072" width="9.140625" style="565"/>
    <col min="3073" max="3073" width="67.7109375" style="565" customWidth="1"/>
    <col min="3074" max="3074" width="11.7109375" style="565" customWidth="1"/>
    <col min="3075" max="3075" width="9.140625" style="565"/>
    <col min="3076" max="3081" width="0" style="565" hidden="1" customWidth="1"/>
    <col min="3082" max="3082" width="11.7109375" style="565" customWidth="1"/>
    <col min="3083" max="3083" width="9.140625" style="565"/>
    <col min="3084" max="3089" width="0" style="565" hidden="1" customWidth="1"/>
    <col min="3090" max="3090" width="11.7109375" style="565" customWidth="1"/>
    <col min="3091" max="3091" width="9.140625" style="565"/>
    <col min="3092" max="3097" width="0" style="565" hidden="1" customWidth="1"/>
    <col min="3098" max="3098" width="11.7109375" style="565" customWidth="1"/>
    <col min="3099" max="3099" width="9.140625" style="565"/>
    <col min="3100" max="3105" width="0" style="565" hidden="1" customWidth="1"/>
    <col min="3106" max="3106" width="11.7109375" style="565" customWidth="1"/>
    <col min="3107" max="3328" width="9.140625" style="565"/>
    <col min="3329" max="3329" width="67.7109375" style="565" customWidth="1"/>
    <col min="3330" max="3330" width="11.7109375" style="565" customWidth="1"/>
    <col min="3331" max="3331" width="9.140625" style="565"/>
    <col min="3332" max="3337" width="0" style="565" hidden="1" customWidth="1"/>
    <col min="3338" max="3338" width="11.7109375" style="565" customWidth="1"/>
    <col min="3339" max="3339" width="9.140625" style="565"/>
    <col min="3340" max="3345" width="0" style="565" hidden="1" customWidth="1"/>
    <col min="3346" max="3346" width="11.7109375" style="565" customWidth="1"/>
    <col min="3347" max="3347" width="9.140625" style="565"/>
    <col min="3348" max="3353" width="0" style="565" hidden="1" customWidth="1"/>
    <col min="3354" max="3354" width="11.7109375" style="565" customWidth="1"/>
    <col min="3355" max="3355" width="9.140625" style="565"/>
    <col min="3356" max="3361" width="0" style="565" hidden="1" customWidth="1"/>
    <col min="3362" max="3362" width="11.7109375" style="565" customWidth="1"/>
    <col min="3363" max="3584" width="9.140625" style="565"/>
    <col min="3585" max="3585" width="67.7109375" style="565" customWidth="1"/>
    <col min="3586" max="3586" width="11.7109375" style="565" customWidth="1"/>
    <col min="3587" max="3587" width="9.140625" style="565"/>
    <col min="3588" max="3593" width="0" style="565" hidden="1" customWidth="1"/>
    <col min="3594" max="3594" width="11.7109375" style="565" customWidth="1"/>
    <col min="3595" max="3595" width="9.140625" style="565"/>
    <col min="3596" max="3601" width="0" style="565" hidden="1" customWidth="1"/>
    <col min="3602" max="3602" width="11.7109375" style="565" customWidth="1"/>
    <col min="3603" max="3603" width="9.140625" style="565"/>
    <col min="3604" max="3609" width="0" style="565" hidden="1" customWidth="1"/>
    <col min="3610" max="3610" width="11.7109375" style="565" customWidth="1"/>
    <col min="3611" max="3611" width="9.140625" style="565"/>
    <col min="3612" max="3617" width="0" style="565" hidden="1" customWidth="1"/>
    <col min="3618" max="3618" width="11.7109375" style="565" customWidth="1"/>
    <col min="3619" max="3840" width="9.140625" style="565"/>
    <col min="3841" max="3841" width="67.7109375" style="565" customWidth="1"/>
    <col min="3842" max="3842" width="11.7109375" style="565" customWidth="1"/>
    <col min="3843" max="3843" width="9.140625" style="565"/>
    <col min="3844" max="3849" width="0" style="565" hidden="1" customWidth="1"/>
    <col min="3850" max="3850" width="11.7109375" style="565" customWidth="1"/>
    <col min="3851" max="3851" width="9.140625" style="565"/>
    <col min="3852" max="3857" width="0" style="565" hidden="1" customWidth="1"/>
    <col min="3858" max="3858" width="11.7109375" style="565" customWidth="1"/>
    <col min="3859" max="3859" width="9.140625" style="565"/>
    <col min="3860" max="3865" width="0" style="565" hidden="1" customWidth="1"/>
    <col min="3866" max="3866" width="11.7109375" style="565" customWidth="1"/>
    <col min="3867" max="3867" width="9.140625" style="565"/>
    <col min="3868" max="3873" width="0" style="565" hidden="1" customWidth="1"/>
    <col min="3874" max="3874" width="11.7109375" style="565" customWidth="1"/>
    <col min="3875" max="4096" width="9.140625" style="565"/>
    <col min="4097" max="4097" width="67.7109375" style="565" customWidth="1"/>
    <col min="4098" max="4098" width="11.7109375" style="565" customWidth="1"/>
    <col min="4099" max="4099" width="9.140625" style="565"/>
    <col min="4100" max="4105" width="0" style="565" hidden="1" customWidth="1"/>
    <col min="4106" max="4106" width="11.7109375" style="565" customWidth="1"/>
    <col min="4107" max="4107" width="9.140625" style="565"/>
    <col min="4108" max="4113" width="0" style="565" hidden="1" customWidth="1"/>
    <col min="4114" max="4114" width="11.7109375" style="565" customWidth="1"/>
    <col min="4115" max="4115" width="9.140625" style="565"/>
    <col min="4116" max="4121" width="0" style="565" hidden="1" customWidth="1"/>
    <col min="4122" max="4122" width="11.7109375" style="565" customWidth="1"/>
    <col min="4123" max="4123" width="9.140625" style="565"/>
    <col min="4124" max="4129" width="0" style="565" hidden="1" customWidth="1"/>
    <col min="4130" max="4130" width="11.7109375" style="565" customWidth="1"/>
    <col min="4131" max="4352" width="9.140625" style="565"/>
    <col min="4353" max="4353" width="67.7109375" style="565" customWidth="1"/>
    <col min="4354" max="4354" width="11.7109375" style="565" customWidth="1"/>
    <col min="4355" max="4355" width="9.140625" style="565"/>
    <col min="4356" max="4361" width="0" style="565" hidden="1" customWidth="1"/>
    <col min="4362" max="4362" width="11.7109375" style="565" customWidth="1"/>
    <col min="4363" max="4363" width="9.140625" style="565"/>
    <col min="4364" max="4369" width="0" style="565" hidden="1" customWidth="1"/>
    <col min="4370" max="4370" width="11.7109375" style="565" customWidth="1"/>
    <col min="4371" max="4371" width="9.140625" style="565"/>
    <col min="4372" max="4377" width="0" style="565" hidden="1" customWidth="1"/>
    <col min="4378" max="4378" width="11.7109375" style="565" customWidth="1"/>
    <col min="4379" max="4379" width="9.140625" style="565"/>
    <col min="4380" max="4385" width="0" style="565" hidden="1" customWidth="1"/>
    <col min="4386" max="4386" width="11.7109375" style="565" customWidth="1"/>
    <col min="4387" max="4608" width="9.140625" style="565"/>
    <col min="4609" max="4609" width="67.7109375" style="565" customWidth="1"/>
    <col min="4610" max="4610" width="11.7109375" style="565" customWidth="1"/>
    <col min="4611" max="4611" width="9.140625" style="565"/>
    <col min="4612" max="4617" width="0" style="565" hidden="1" customWidth="1"/>
    <col min="4618" max="4618" width="11.7109375" style="565" customWidth="1"/>
    <col min="4619" max="4619" width="9.140625" style="565"/>
    <col min="4620" max="4625" width="0" style="565" hidden="1" customWidth="1"/>
    <col min="4626" max="4626" width="11.7109375" style="565" customWidth="1"/>
    <col min="4627" max="4627" width="9.140625" style="565"/>
    <col min="4628" max="4633" width="0" style="565" hidden="1" customWidth="1"/>
    <col min="4634" max="4634" width="11.7109375" style="565" customWidth="1"/>
    <col min="4635" max="4635" width="9.140625" style="565"/>
    <col min="4636" max="4641" width="0" style="565" hidden="1" customWidth="1"/>
    <col min="4642" max="4642" width="11.7109375" style="565" customWidth="1"/>
    <col min="4643" max="4864" width="9.140625" style="565"/>
    <col min="4865" max="4865" width="67.7109375" style="565" customWidth="1"/>
    <col min="4866" max="4866" width="11.7109375" style="565" customWidth="1"/>
    <col min="4867" max="4867" width="9.140625" style="565"/>
    <col min="4868" max="4873" width="0" style="565" hidden="1" customWidth="1"/>
    <col min="4874" max="4874" width="11.7109375" style="565" customWidth="1"/>
    <col min="4875" max="4875" width="9.140625" style="565"/>
    <col min="4876" max="4881" width="0" style="565" hidden="1" customWidth="1"/>
    <col min="4882" max="4882" width="11.7109375" style="565" customWidth="1"/>
    <col min="4883" max="4883" width="9.140625" style="565"/>
    <col min="4884" max="4889" width="0" style="565" hidden="1" customWidth="1"/>
    <col min="4890" max="4890" width="11.7109375" style="565" customWidth="1"/>
    <col min="4891" max="4891" width="9.140625" style="565"/>
    <col min="4892" max="4897" width="0" style="565" hidden="1" customWidth="1"/>
    <col min="4898" max="4898" width="11.7109375" style="565" customWidth="1"/>
    <col min="4899" max="5120" width="9.140625" style="565"/>
    <col min="5121" max="5121" width="67.7109375" style="565" customWidth="1"/>
    <col min="5122" max="5122" width="11.7109375" style="565" customWidth="1"/>
    <col min="5123" max="5123" width="9.140625" style="565"/>
    <col min="5124" max="5129" width="0" style="565" hidden="1" customWidth="1"/>
    <col min="5130" max="5130" width="11.7109375" style="565" customWidth="1"/>
    <col min="5131" max="5131" width="9.140625" style="565"/>
    <col min="5132" max="5137" width="0" style="565" hidden="1" customWidth="1"/>
    <col min="5138" max="5138" width="11.7109375" style="565" customWidth="1"/>
    <col min="5139" max="5139" width="9.140625" style="565"/>
    <col min="5140" max="5145" width="0" style="565" hidden="1" customWidth="1"/>
    <col min="5146" max="5146" width="11.7109375" style="565" customWidth="1"/>
    <col min="5147" max="5147" width="9.140625" style="565"/>
    <col min="5148" max="5153" width="0" style="565" hidden="1" customWidth="1"/>
    <col min="5154" max="5154" width="11.7109375" style="565" customWidth="1"/>
    <col min="5155" max="5376" width="9.140625" style="565"/>
    <col min="5377" max="5377" width="67.7109375" style="565" customWidth="1"/>
    <col min="5378" max="5378" width="11.7109375" style="565" customWidth="1"/>
    <col min="5379" max="5379" width="9.140625" style="565"/>
    <col min="5380" max="5385" width="0" style="565" hidden="1" customWidth="1"/>
    <col min="5386" max="5386" width="11.7109375" style="565" customWidth="1"/>
    <col min="5387" max="5387" width="9.140625" style="565"/>
    <col min="5388" max="5393" width="0" style="565" hidden="1" customWidth="1"/>
    <col min="5394" max="5394" width="11.7109375" style="565" customWidth="1"/>
    <col min="5395" max="5395" width="9.140625" style="565"/>
    <col min="5396" max="5401" width="0" style="565" hidden="1" customWidth="1"/>
    <col min="5402" max="5402" width="11.7109375" style="565" customWidth="1"/>
    <col min="5403" max="5403" width="9.140625" style="565"/>
    <col min="5404" max="5409" width="0" style="565" hidden="1" customWidth="1"/>
    <col min="5410" max="5410" width="11.7109375" style="565" customWidth="1"/>
    <col min="5411" max="5632" width="9.140625" style="565"/>
    <col min="5633" max="5633" width="67.7109375" style="565" customWidth="1"/>
    <col min="5634" max="5634" width="11.7109375" style="565" customWidth="1"/>
    <col min="5635" max="5635" width="9.140625" style="565"/>
    <col min="5636" max="5641" width="0" style="565" hidden="1" customWidth="1"/>
    <col min="5642" max="5642" width="11.7109375" style="565" customWidth="1"/>
    <col min="5643" max="5643" width="9.140625" style="565"/>
    <col min="5644" max="5649" width="0" style="565" hidden="1" customWidth="1"/>
    <col min="5650" max="5650" width="11.7109375" style="565" customWidth="1"/>
    <col min="5651" max="5651" width="9.140625" style="565"/>
    <col min="5652" max="5657" width="0" style="565" hidden="1" customWidth="1"/>
    <col min="5658" max="5658" width="11.7109375" style="565" customWidth="1"/>
    <col min="5659" max="5659" width="9.140625" style="565"/>
    <col min="5660" max="5665" width="0" style="565" hidden="1" customWidth="1"/>
    <col min="5666" max="5666" width="11.7109375" style="565" customWidth="1"/>
    <col min="5667" max="5888" width="9.140625" style="565"/>
    <col min="5889" max="5889" width="67.7109375" style="565" customWidth="1"/>
    <col min="5890" max="5890" width="11.7109375" style="565" customWidth="1"/>
    <col min="5891" max="5891" width="9.140625" style="565"/>
    <col min="5892" max="5897" width="0" style="565" hidden="1" customWidth="1"/>
    <col min="5898" max="5898" width="11.7109375" style="565" customWidth="1"/>
    <col min="5899" max="5899" width="9.140625" style="565"/>
    <col min="5900" max="5905" width="0" style="565" hidden="1" customWidth="1"/>
    <col min="5906" max="5906" width="11.7109375" style="565" customWidth="1"/>
    <col min="5907" max="5907" width="9.140625" style="565"/>
    <col min="5908" max="5913" width="0" style="565" hidden="1" customWidth="1"/>
    <col min="5914" max="5914" width="11.7109375" style="565" customWidth="1"/>
    <col min="5915" max="5915" width="9.140625" style="565"/>
    <col min="5916" max="5921" width="0" style="565" hidden="1" customWidth="1"/>
    <col min="5922" max="5922" width="11.7109375" style="565" customWidth="1"/>
    <col min="5923" max="6144" width="9.140625" style="565"/>
    <col min="6145" max="6145" width="67.7109375" style="565" customWidth="1"/>
    <col min="6146" max="6146" width="11.7109375" style="565" customWidth="1"/>
    <col min="6147" max="6147" width="9.140625" style="565"/>
    <col min="6148" max="6153" width="0" style="565" hidden="1" customWidth="1"/>
    <col min="6154" max="6154" width="11.7109375" style="565" customWidth="1"/>
    <col min="6155" max="6155" width="9.140625" style="565"/>
    <col min="6156" max="6161" width="0" style="565" hidden="1" customWidth="1"/>
    <col min="6162" max="6162" width="11.7109375" style="565" customWidth="1"/>
    <col min="6163" max="6163" width="9.140625" style="565"/>
    <col min="6164" max="6169" width="0" style="565" hidden="1" customWidth="1"/>
    <col min="6170" max="6170" width="11.7109375" style="565" customWidth="1"/>
    <col min="6171" max="6171" width="9.140625" style="565"/>
    <col min="6172" max="6177" width="0" style="565" hidden="1" customWidth="1"/>
    <col min="6178" max="6178" width="11.7109375" style="565" customWidth="1"/>
    <col min="6179" max="6400" width="9.140625" style="565"/>
    <col min="6401" max="6401" width="67.7109375" style="565" customWidth="1"/>
    <col min="6402" max="6402" width="11.7109375" style="565" customWidth="1"/>
    <col min="6403" max="6403" width="9.140625" style="565"/>
    <col min="6404" max="6409" width="0" style="565" hidden="1" customWidth="1"/>
    <col min="6410" max="6410" width="11.7109375" style="565" customWidth="1"/>
    <col min="6411" max="6411" width="9.140625" style="565"/>
    <col min="6412" max="6417" width="0" style="565" hidden="1" customWidth="1"/>
    <col min="6418" max="6418" width="11.7109375" style="565" customWidth="1"/>
    <col min="6419" max="6419" width="9.140625" style="565"/>
    <col min="6420" max="6425" width="0" style="565" hidden="1" customWidth="1"/>
    <col min="6426" max="6426" width="11.7109375" style="565" customWidth="1"/>
    <col min="6427" max="6427" width="9.140625" style="565"/>
    <col min="6428" max="6433" width="0" style="565" hidden="1" customWidth="1"/>
    <col min="6434" max="6434" width="11.7109375" style="565" customWidth="1"/>
    <col min="6435" max="6656" width="9.140625" style="565"/>
    <col min="6657" max="6657" width="67.7109375" style="565" customWidth="1"/>
    <col min="6658" max="6658" width="11.7109375" style="565" customWidth="1"/>
    <col min="6659" max="6659" width="9.140625" style="565"/>
    <col min="6660" max="6665" width="0" style="565" hidden="1" customWidth="1"/>
    <col min="6666" max="6666" width="11.7109375" style="565" customWidth="1"/>
    <col min="6667" max="6667" width="9.140625" style="565"/>
    <col min="6668" max="6673" width="0" style="565" hidden="1" customWidth="1"/>
    <col min="6674" max="6674" width="11.7109375" style="565" customWidth="1"/>
    <col min="6675" max="6675" width="9.140625" style="565"/>
    <col min="6676" max="6681" width="0" style="565" hidden="1" customWidth="1"/>
    <col min="6682" max="6682" width="11.7109375" style="565" customWidth="1"/>
    <col min="6683" max="6683" width="9.140625" style="565"/>
    <col min="6684" max="6689" width="0" style="565" hidden="1" customWidth="1"/>
    <col min="6690" max="6690" width="11.7109375" style="565" customWidth="1"/>
    <col min="6691" max="6912" width="9.140625" style="565"/>
    <col min="6913" max="6913" width="67.7109375" style="565" customWidth="1"/>
    <col min="6914" max="6914" width="11.7109375" style="565" customWidth="1"/>
    <col min="6915" max="6915" width="9.140625" style="565"/>
    <col min="6916" max="6921" width="0" style="565" hidden="1" customWidth="1"/>
    <col min="6922" max="6922" width="11.7109375" style="565" customWidth="1"/>
    <col min="6923" max="6923" width="9.140625" style="565"/>
    <col min="6924" max="6929" width="0" style="565" hidden="1" customWidth="1"/>
    <col min="6930" max="6930" width="11.7109375" style="565" customWidth="1"/>
    <col min="6931" max="6931" width="9.140625" style="565"/>
    <col min="6932" max="6937" width="0" style="565" hidden="1" customWidth="1"/>
    <col min="6938" max="6938" width="11.7109375" style="565" customWidth="1"/>
    <col min="6939" max="6939" width="9.140625" style="565"/>
    <col min="6940" max="6945" width="0" style="565" hidden="1" customWidth="1"/>
    <col min="6946" max="6946" width="11.7109375" style="565" customWidth="1"/>
    <col min="6947" max="7168" width="9.140625" style="565"/>
    <col min="7169" max="7169" width="67.7109375" style="565" customWidth="1"/>
    <col min="7170" max="7170" width="11.7109375" style="565" customWidth="1"/>
    <col min="7171" max="7171" width="9.140625" style="565"/>
    <col min="7172" max="7177" width="0" style="565" hidden="1" customWidth="1"/>
    <col min="7178" max="7178" width="11.7109375" style="565" customWidth="1"/>
    <col min="7179" max="7179" width="9.140625" style="565"/>
    <col min="7180" max="7185" width="0" style="565" hidden="1" customWidth="1"/>
    <col min="7186" max="7186" width="11.7109375" style="565" customWidth="1"/>
    <col min="7187" max="7187" width="9.140625" style="565"/>
    <col min="7188" max="7193" width="0" style="565" hidden="1" customWidth="1"/>
    <col min="7194" max="7194" width="11.7109375" style="565" customWidth="1"/>
    <col min="7195" max="7195" width="9.140625" style="565"/>
    <col min="7196" max="7201" width="0" style="565" hidden="1" customWidth="1"/>
    <col min="7202" max="7202" width="11.7109375" style="565" customWidth="1"/>
    <col min="7203" max="7424" width="9.140625" style="565"/>
    <col min="7425" max="7425" width="67.7109375" style="565" customWidth="1"/>
    <col min="7426" max="7426" width="11.7109375" style="565" customWidth="1"/>
    <col min="7427" max="7427" width="9.140625" style="565"/>
    <col min="7428" max="7433" width="0" style="565" hidden="1" customWidth="1"/>
    <col min="7434" max="7434" width="11.7109375" style="565" customWidth="1"/>
    <col min="7435" max="7435" width="9.140625" style="565"/>
    <col min="7436" max="7441" width="0" style="565" hidden="1" customWidth="1"/>
    <col min="7442" max="7442" width="11.7109375" style="565" customWidth="1"/>
    <col min="7443" max="7443" width="9.140625" style="565"/>
    <col min="7444" max="7449" width="0" style="565" hidden="1" customWidth="1"/>
    <col min="7450" max="7450" width="11.7109375" style="565" customWidth="1"/>
    <col min="7451" max="7451" width="9.140625" style="565"/>
    <col min="7452" max="7457" width="0" style="565" hidden="1" customWidth="1"/>
    <col min="7458" max="7458" width="11.7109375" style="565" customWidth="1"/>
    <col min="7459" max="7680" width="9.140625" style="565"/>
    <col min="7681" max="7681" width="67.7109375" style="565" customWidth="1"/>
    <col min="7682" max="7682" width="11.7109375" style="565" customWidth="1"/>
    <col min="7683" max="7683" width="9.140625" style="565"/>
    <col min="7684" max="7689" width="0" style="565" hidden="1" customWidth="1"/>
    <col min="7690" max="7690" width="11.7109375" style="565" customWidth="1"/>
    <col min="7691" max="7691" width="9.140625" style="565"/>
    <col min="7692" max="7697" width="0" style="565" hidden="1" customWidth="1"/>
    <col min="7698" max="7698" width="11.7109375" style="565" customWidth="1"/>
    <col min="7699" max="7699" width="9.140625" style="565"/>
    <col min="7700" max="7705" width="0" style="565" hidden="1" customWidth="1"/>
    <col min="7706" max="7706" width="11.7109375" style="565" customWidth="1"/>
    <col min="7707" max="7707" width="9.140625" style="565"/>
    <col min="7708" max="7713" width="0" style="565" hidden="1" customWidth="1"/>
    <col min="7714" max="7714" width="11.7109375" style="565" customWidth="1"/>
    <col min="7715" max="7936" width="9.140625" style="565"/>
    <col min="7937" max="7937" width="67.7109375" style="565" customWidth="1"/>
    <col min="7938" max="7938" width="11.7109375" style="565" customWidth="1"/>
    <col min="7939" max="7939" width="9.140625" style="565"/>
    <col min="7940" max="7945" width="0" style="565" hidden="1" customWidth="1"/>
    <col min="7946" max="7946" width="11.7109375" style="565" customWidth="1"/>
    <col min="7947" max="7947" width="9.140625" style="565"/>
    <col min="7948" max="7953" width="0" style="565" hidden="1" customWidth="1"/>
    <col min="7954" max="7954" width="11.7109375" style="565" customWidth="1"/>
    <col min="7955" max="7955" width="9.140625" style="565"/>
    <col min="7956" max="7961" width="0" style="565" hidden="1" customWidth="1"/>
    <col min="7962" max="7962" width="11.7109375" style="565" customWidth="1"/>
    <col min="7963" max="7963" width="9.140625" style="565"/>
    <col min="7964" max="7969" width="0" style="565" hidden="1" customWidth="1"/>
    <col min="7970" max="7970" width="11.7109375" style="565" customWidth="1"/>
    <col min="7971" max="8192" width="9.140625" style="565"/>
    <col min="8193" max="8193" width="67.7109375" style="565" customWidth="1"/>
    <col min="8194" max="8194" width="11.7109375" style="565" customWidth="1"/>
    <col min="8195" max="8195" width="9.140625" style="565"/>
    <col min="8196" max="8201" width="0" style="565" hidden="1" customWidth="1"/>
    <col min="8202" max="8202" width="11.7109375" style="565" customWidth="1"/>
    <col min="8203" max="8203" width="9.140625" style="565"/>
    <col min="8204" max="8209" width="0" style="565" hidden="1" customWidth="1"/>
    <col min="8210" max="8210" width="11.7109375" style="565" customWidth="1"/>
    <col min="8211" max="8211" width="9.140625" style="565"/>
    <col min="8212" max="8217" width="0" style="565" hidden="1" customWidth="1"/>
    <col min="8218" max="8218" width="11.7109375" style="565" customWidth="1"/>
    <col min="8219" max="8219" width="9.140625" style="565"/>
    <col min="8220" max="8225" width="0" style="565" hidden="1" customWidth="1"/>
    <col min="8226" max="8226" width="11.7109375" style="565" customWidth="1"/>
    <col min="8227" max="8448" width="9.140625" style="565"/>
    <col min="8449" max="8449" width="67.7109375" style="565" customWidth="1"/>
    <col min="8450" max="8450" width="11.7109375" style="565" customWidth="1"/>
    <col min="8451" max="8451" width="9.140625" style="565"/>
    <col min="8452" max="8457" width="0" style="565" hidden="1" customWidth="1"/>
    <col min="8458" max="8458" width="11.7109375" style="565" customWidth="1"/>
    <col min="8459" max="8459" width="9.140625" style="565"/>
    <col min="8460" max="8465" width="0" style="565" hidden="1" customWidth="1"/>
    <col min="8466" max="8466" width="11.7109375" style="565" customWidth="1"/>
    <col min="8467" max="8467" width="9.140625" style="565"/>
    <col min="8468" max="8473" width="0" style="565" hidden="1" customWidth="1"/>
    <col min="8474" max="8474" width="11.7109375" style="565" customWidth="1"/>
    <col min="8475" max="8475" width="9.140625" style="565"/>
    <col min="8476" max="8481" width="0" style="565" hidden="1" customWidth="1"/>
    <col min="8482" max="8482" width="11.7109375" style="565" customWidth="1"/>
    <col min="8483" max="8704" width="9.140625" style="565"/>
    <col min="8705" max="8705" width="67.7109375" style="565" customWidth="1"/>
    <col min="8706" max="8706" width="11.7109375" style="565" customWidth="1"/>
    <col min="8707" max="8707" width="9.140625" style="565"/>
    <col min="8708" max="8713" width="0" style="565" hidden="1" customWidth="1"/>
    <col min="8714" max="8714" width="11.7109375" style="565" customWidth="1"/>
    <col min="8715" max="8715" width="9.140625" style="565"/>
    <col min="8716" max="8721" width="0" style="565" hidden="1" customWidth="1"/>
    <col min="8722" max="8722" width="11.7109375" style="565" customWidth="1"/>
    <col min="8723" max="8723" width="9.140625" style="565"/>
    <col min="8724" max="8729" width="0" style="565" hidden="1" customWidth="1"/>
    <col min="8730" max="8730" width="11.7109375" style="565" customWidth="1"/>
    <col min="8731" max="8731" width="9.140625" style="565"/>
    <col min="8732" max="8737" width="0" style="565" hidden="1" customWidth="1"/>
    <col min="8738" max="8738" width="11.7109375" style="565" customWidth="1"/>
    <col min="8739" max="8960" width="9.140625" style="565"/>
    <col min="8961" max="8961" width="67.7109375" style="565" customWidth="1"/>
    <col min="8962" max="8962" width="11.7109375" style="565" customWidth="1"/>
    <col min="8963" max="8963" width="9.140625" style="565"/>
    <col min="8964" max="8969" width="0" style="565" hidden="1" customWidth="1"/>
    <col min="8970" max="8970" width="11.7109375" style="565" customWidth="1"/>
    <col min="8971" max="8971" width="9.140625" style="565"/>
    <col min="8972" max="8977" width="0" style="565" hidden="1" customWidth="1"/>
    <col min="8978" max="8978" width="11.7109375" style="565" customWidth="1"/>
    <col min="8979" max="8979" width="9.140625" style="565"/>
    <col min="8980" max="8985" width="0" style="565" hidden="1" customWidth="1"/>
    <col min="8986" max="8986" width="11.7109375" style="565" customWidth="1"/>
    <col min="8987" max="8987" width="9.140625" style="565"/>
    <col min="8988" max="8993" width="0" style="565" hidden="1" customWidth="1"/>
    <col min="8994" max="8994" width="11.7109375" style="565" customWidth="1"/>
    <col min="8995" max="9216" width="9.140625" style="565"/>
    <col min="9217" max="9217" width="67.7109375" style="565" customWidth="1"/>
    <col min="9218" max="9218" width="11.7109375" style="565" customWidth="1"/>
    <col min="9219" max="9219" width="9.140625" style="565"/>
    <col min="9220" max="9225" width="0" style="565" hidden="1" customWidth="1"/>
    <col min="9226" max="9226" width="11.7109375" style="565" customWidth="1"/>
    <col min="9227" max="9227" width="9.140625" style="565"/>
    <col min="9228" max="9233" width="0" style="565" hidden="1" customWidth="1"/>
    <col min="9234" max="9234" width="11.7109375" style="565" customWidth="1"/>
    <col min="9235" max="9235" width="9.140625" style="565"/>
    <col min="9236" max="9241" width="0" style="565" hidden="1" customWidth="1"/>
    <col min="9242" max="9242" width="11.7109375" style="565" customWidth="1"/>
    <col min="9243" max="9243" width="9.140625" style="565"/>
    <col min="9244" max="9249" width="0" style="565" hidden="1" customWidth="1"/>
    <col min="9250" max="9250" width="11.7109375" style="565" customWidth="1"/>
    <col min="9251" max="9472" width="9.140625" style="565"/>
    <col min="9473" max="9473" width="67.7109375" style="565" customWidth="1"/>
    <col min="9474" max="9474" width="11.7109375" style="565" customWidth="1"/>
    <col min="9475" max="9475" width="9.140625" style="565"/>
    <col min="9476" max="9481" width="0" style="565" hidden="1" customWidth="1"/>
    <col min="9482" max="9482" width="11.7109375" style="565" customWidth="1"/>
    <col min="9483" max="9483" width="9.140625" style="565"/>
    <col min="9484" max="9489" width="0" style="565" hidden="1" customWidth="1"/>
    <col min="9490" max="9490" width="11.7109375" style="565" customWidth="1"/>
    <col min="9491" max="9491" width="9.140625" style="565"/>
    <col min="9492" max="9497" width="0" style="565" hidden="1" customWidth="1"/>
    <col min="9498" max="9498" width="11.7109375" style="565" customWidth="1"/>
    <col min="9499" max="9499" width="9.140625" style="565"/>
    <col min="9500" max="9505" width="0" style="565" hidden="1" customWidth="1"/>
    <col min="9506" max="9506" width="11.7109375" style="565" customWidth="1"/>
    <col min="9507" max="9728" width="9.140625" style="565"/>
    <col min="9729" max="9729" width="67.7109375" style="565" customWidth="1"/>
    <col min="9730" max="9730" width="11.7109375" style="565" customWidth="1"/>
    <col min="9731" max="9731" width="9.140625" style="565"/>
    <col min="9732" max="9737" width="0" style="565" hidden="1" customWidth="1"/>
    <col min="9738" max="9738" width="11.7109375" style="565" customWidth="1"/>
    <col min="9739" max="9739" width="9.140625" style="565"/>
    <col min="9740" max="9745" width="0" style="565" hidden="1" customWidth="1"/>
    <col min="9746" max="9746" width="11.7109375" style="565" customWidth="1"/>
    <col min="9747" max="9747" width="9.140625" style="565"/>
    <col min="9748" max="9753" width="0" style="565" hidden="1" customWidth="1"/>
    <col min="9754" max="9754" width="11.7109375" style="565" customWidth="1"/>
    <col min="9755" max="9755" width="9.140625" style="565"/>
    <col min="9756" max="9761" width="0" style="565" hidden="1" customWidth="1"/>
    <col min="9762" max="9762" width="11.7109375" style="565" customWidth="1"/>
    <col min="9763" max="9984" width="9.140625" style="565"/>
    <col min="9985" max="9985" width="67.7109375" style="565" customWidth="1"/>
    <col min="9986" max="9986" width="11.7109375" style="565" customWidth="1"/>
    <col min="9987" max="9987" width="9.140625" style="565"/>
    <col min="9988" max="9993" width="0" style="565" hidden="1" customWidth="1"/>
    <col min="9994" max="9994" width="11.7109375" style="565" customWidth="1"/>
    <col min="9995" max="9995" width="9.140625" style="565"/>
    <col min="9996" max="10001" width="0" style="565" hidden="1" customWidth="1"/>
    <col min="10002" max="10002" width="11.7109375" style="565" customWidth="1"/>
    <col min="10003" max="10003" width="9.140625" style="565"/>
    <col min="10004" max="10009" width="0" style="565" hidden="1" customWidth="1"/>
    <col min="10010" max="10010" width="11.7109375" style="565" customWidth="1"/>
    <col min="10011" max="10011" width="9.140625" style="565"/>
    <col min="10012" max="10017" width="0" style="565" hidden="1" customWidth="1"/>
    <col min="10018" max="10018" width="11.7109375" style="565" customWidth="1"/>
    <col min="10019" max="10240" width="9.140625" style="565"/>
    <col min="10241" max="10241" width="67.7109375" style="565" customWidth="1"/>
    <col min="10242" max="10242" width="11.7109375" style="565" customWidth="1"/>
    <col min="10243" max="10243" width="9.140625" style="565"/>
    <col min="10244" max="10249" width="0" style="565" hidden="1" customWidth="1"/>
    <col min="10250" max="10250" width="11.7109375" style="565" customWidth="1"/>
    <col min="10251" max="10251" width="9.140625" style="565"/>
    <col min="10252" max="10257" width="0" style="565" hidden="1" customWidth="1"/>
    <col min="10258" max="10258" width="11.7109375" style="565" customWidth="1"/>
    <col min="10259" max="10259" width="9.140625" style="565"/>
    <col min="10260" max="10265" width="0" style="565" hidden="1" customWidth="1"/>
    <col min="10266" max="10266" width="11.7109375" style="565" customWidth="1"/>
    <col min="10267" max="10267" width="9.140625" style="565"/>
    <col min="10268" max="10273" width="0" style="565" hidden="1" customWidth="1"/>
    <col min="10274" max="10274" width="11.7109375" style="565" customWidth="1"/>
    <col min="10275" max="10496" width="9.140625" style="565"/>
    <col min="10497" max="10497" width="67.7109375" style="565" customWidth="1"/>
    <col min="10498" max="10498" width="11.7109375" style="565" customWidth="1"/>
    <col min="10499" max="10499" width="9.140625" style="565"/>
    <col min="10500" max="10505" width="0" style="565" hidden="1" customWidth="1"/>
    <col min="10506" max="10506" width="11.7109375" style="565" customWidth="1"/>
    <col min="10507" max="10507" width="9.140625" style="565"/>
    <col min="10508" max="10513" width="0" style="565" hidden="1" customWidth="1"/>
    <col min="10514" max="10514" width="11.7109375" style="565" customWidth="1"/>
    <col min="10515" max="10515" width="9.140625" style="565"/>
    <col min="10516" max="10521" width="0" style="565" hidden="1" customWidth="1"/>
    <col min="10522" max="10522" width="11.7109375" style="565" customWidth="1"/>
    <col min="10523" max="10523" width="9.140625" style="565"/>
    <col min="10524" max="10529" width="0" style="565" hidden="1" customWidth="1"/>
    <col min="10530" max="10530" width="11.7109375" style="565" customWidth="1"/>
    <col min="10531" max="10752" width="9.140625" style="565"/>
    <col min="10753" max="10753" width="67.7109375" style="565" customWidth="1"/>
    <col min="10754" max="10754" width="11.7109375" style="565" customWidth="1"/>
    <col min="10755" max="10755" width="9.140625" style="565"/>
    <col min="10756" max="10761" width="0" style="565" hidden="1" customWidth="1"/>
    <col min="10762" max="10762" width="11.7109375" style="565" customWidth="1"/>
    <col min="10763" max="10763" width="9.140625" style="565"/>
    <col min="10764" max="10769" width="0" style="565" hidden="1" customWidth="1"/>
    <col min="10770" max="10770" width="11.7109375" style="565" customWidth="1"/>
    <col min="10771" max="10771" width="9.140625" style="565"/>
    <col min="10772" max="10777" width="0" style="565" hidden="1" customWidth="1"/>
    <col min="10778" max="10778" width="11.7109375" style="565" customWidth="1"/>
    <col min="10779" max="10779" width="9.140625" style="565"/>
    <col min="10780" max="10785" width="0" style="565" hidden="1" customWidth="1"/>
    <col min="10786" max="10786" width="11.7109375" style="565" customWidth="1"/>
    <col min="10787" max="11008" width="9.140625" style="565"/>
    <col min="11009" max="11009" width="67.7109375" style="565" customWidth="1"/>
    <col min="11010" max="11010" width="11.7109375" style="565" customWidth="1"/>
    <col min="11011" max="11011" width="9.140625" style="565"/>
    <col min="11012" max="11017" width="0" style="565" hidden="1" customWidth="1"/>
    <col min="11018" max="11018" width="11.7109375" style="565" customWidth="1"/>
    <col min="11019" max="11019" width="9.140625" style="565"/>
    <col min="11020" max="11025" width="0" style="565" hidden="1" customWidth="1"/>
    <col min="11026" max="11026" width="11.7109375" style="565" customWidth="1"/>
    <col min="11027" max="11027" width="9.140625" style="565"/>
    <col min="11028" max="11033" width="0" style="565" hidden="1" customWidth="1"/>
    <col min="11034" max="11034" width="11.7109375" style="565" customWidth="1"/>
    <col min="11035" max="11035" width="9.140625" style="565"/>
    <col min="11036" max="11041" width="0" style="565" hidden="1" customWidth="1"/>
    <col min="11042" max="11042" width="11.7109375" style="565" customWidth="1"/>
    <col min="11043" max="11264" width="9.140625" style="565"/>
    <col min="11265" max="11265" width="67.7109375" style="565" customWidth="1"/>
    <col min="11266" max="11266" width="11.7109375" style="565" customWidth="1"/>
    <col min="11267" max="11267" width="9.140625" style="565"/>
    <col min="11268" max="11273" width="0" style="565" hidden="1" customWidth="1"/>
    <col min="11274" max="11274" width="11.7109375" style="565" customWidth="1"/>
    <col min="11275" max="11275" width="9.140625" style="565"/>
    <col min="11276" max="11281" width="0" style="565" hidden="1" customWidth="1"/>
    <col min="11282" max="11282" width="11.7109375" style="565" customWidth="1"/>
    <col min="11283" max="11283" width="9.140625" style="565"/>
    <col min="11284" max="11289" width="0" style="565" hidden="1" customWidth="1"/>
    <col min="11290" max="11290" width="11.7109375" style="565" customWidth="1"/>
    <col min="11291" max="11291" width="9.140625" style="565"/>
    <col min="11292" max="11297" width="0" style="565" hidden="1" customWidth="1"/>
    <col min="11298" max="11298" width="11.7109375" style="565" customWidth="1"/>
    <col min="11299" max="11520" width="9.140625" style="565"/>
    <col min="11521" max="11521" width="67.7109375" style="565" customWidth="1"/>
    <col min="11522" max="11522" width="11.7109375" style="565" customWidth="1"/>
    <col min="11523" max="11523" width="9.140625" style="565"/>
    <col min="11524" max="11529" width="0" style="565" hidden="1" customWidth="1"/>
    <col min="11530" max="11530" width="11.7109375" style="565" customWidth="1"/>
    <col min="11531" max="11531" width="9.140625" style="565"/>
    <col min="11532" max="11537" width="0" style="565" hidden="1" customWidth="1"/>
    <col min="11538" max="11538" width="11.7109375" style="565" customWidth="1"/>
    <col min="11539" max="11539" width="9.140625" style="565"/>
    <col min="11540" max="11545" width="0" style="565" hidden="1" customWidth="1"/>
    <col min="11546" max="11546" width="11.7109375" style="565" customWidth="1"/>
    <col min="11547" max="11547" width="9.140625" style="565"/>
    <col min="11548" max="11553" width="0" style="565" hidden="1" customWidth="1"/>
    <col min="11554" max="11554" width="11.7109375" style="565" customWidth="1"/>
    <col min="11555" max="11776" width="9.140625" style="565"/>
    <col min="11777" max="11777" width="67.7109375" style="565" customWidth="1"/>
    <col min="11778" max="11778" width="11.7109375" style="565" customWidth="1"/>
    <col min="11779" max="11779" width="9.140625" style="565"/>
    <col min="11780" max="11785" width="0" style="565" hidden="1" customWidth="1"/>
    <col min="11786" max="11786" width="11.7109375" style="565" customWidth="1"/>
    <col min="11787" max="11787" width="9.140625" style="565"/>
    <col min="11788" max="11793" width="0" style="565" hidden="1" customWidth="1"/>
    <col min="11794" max="11794" width="11.7109375" style="565" customWidth="1"/>
    <col min="11795" max="11795" width="9.140625" style="565"/>
    <col min="11796" max="11801" width="0" style="565" hidden="1" customWidth="1"/>
    <col min="11802" max="11802" width="11.7109375" style="565" customWidth="1"/>
    <col min="11803" max="11803" width="9.140625" style="565"/>
    <col min="11804" max="11809" width="0" style="565" hidden="1" customWidth="1"/>
    <col min="11810" max="11810" width="11.7109375" style="565" customWidth="1"/>
    <col min="11811" max="12032" width="9.140625" style="565"/>
    <col min="12033" max="12033" width="67.7109375" style="565" customWidth="1"/>
    <col min="12034" max="12034" width="11.7109375" style="565" customWidth="1"/>
    <col min="12035" max="12035" width="9.140625" style="565"/>
    <col min="12036" max="12041" width="0" style="565" hidden="1" customWidth="1"/>
    <col min="12042" max="12042" width="11.7109375" style="565" customWidth="1"/>
    <col min="12043" max="12043" width="9.140625" style="565"/>
    <col min="12044" max="12049" width="0" style="565" hidden="1" customWidth="1"/>
    <col min="12050" max="12050" width="11.7109375" style="565" customWidth="1"/>
    <col min="12051" max="12051" width="9.140625" style="565"/>
    <col min="12052" max="12057" width="0" style="565" hidden="1" customWidth="1"/>
    <col min="12058" max="12058" width="11.7109375" style="565" customWidth="1"/>
    <col min="12059" max="12059" width="9.140625" style="565"/>
    <col min="12060" max="12065" width="0" style="565" hidden="1" customWidth="1"/>
    <col min="12066" max="12066" width="11.7109375" style="565" customWidth="1"/>
    <col min="12067" max="12288" width="9.140625" style="565"/>
    <col min="12289" max="12289" width="67.7109375" style="565" customWidth="1"/>
    <col min="12290" max="12290" width="11.7109375" style="565" customWidth="1"/>
    <col min="12291" max="12291" width="9.140625" style="565"/>
    <col min="12292" max="12297" width="0" style="565" hidden="1" customWidth="1"/>
    <col min="12298" max="12298" width="11.7109375" style="565" customWidth="1"/>
    <col min="12299" max="12299" width="9.140625" style="565"/>
    <col min="12300" max="12305" width="0" style="565" hidden="1" customWidth="1"/>
    <col min="12306" max="12306" width="11.7109375" style="565" customWidth="1"/>
    <col min="12307" max="12307" width="9.140625" style="565"/>
    <col min="12308" max="12313" width="0" style="565" hidden="1" customWidth="1"/>
    <col min="12314" max="12314" width="11.7109375" style="565" customWidth="1"/>
    <col min="12315" max="12315" width="9.140625" style="565"/>
    <col min="12316" max="12321" width="0" style="565" hidden="1" customWidth="1"/>
    <col min="12322" max="12322" width="11.7109375" style="565" customWidth="1"/>
    <col min="12323" max="12544" width="9.140625" style="565"/>
    <col min="12545" max="12545" width="67.7109375" style="565" customWidth="1"/>
    <col min="12546" max="12546" width="11.7109375" style="565" customWidth="1"/>
    <col min="12547" max="12547" width="9.140625" style="565"/>
    <col min="12548" max="12553" width="0" style="565" hidden="1" customWidth="1"/>
    <col min="12554" max="12554" width="11.7109375" style="565" customWidth="1"/>
    <col min="12555" max="12555" width="9.140625" style="565"/>
    <col min="12556" max="12561" width="0" style="565" hidden="1" customWidth="1"/>
    <col min="12562" max="12562" width="11.7109375" style="565" customWidth="1"/>
    <col min="12563" max="12563" width="9.140625" style="565"/>
    <col min="12564" max="12569" width="0" style="565" hidden="1" customWidth="1"/>
    <col min="12570" max="12570" width="11.7109375" style="565" customWidth="1"/>
    <col min="12571" max="12571" width="9.140625" style="565"/>
    <col min="12572" max="12577" width="0" style="565" hidden="1" customWidth="1"/>
    <col min="12578" max="12578" width="11.7109375" style="565" customWidth="1"/>
    <col min="12579" max="12800" width="9.140625" style="565"/>
    <col min="12801" max="12801" width="67.7109375" style="565" customWidth="1"/>
    <col min="12802" max="12802" width="11.7109375" style="565" customWidth="1"/>
    <col min="12803" max="12803" width="9.140625" style="565"/>
    <col min="12804" max="12809" width="0" style="565" hidden="1" customWidth="1"/>
    <col min="12810" max="12810" width="11.7109375" style="565" customWidth="1"/>
    <col min="12811" max="12811" width="9.140625" style="565"/>
    <col min="12812" max="12817" width="0" style="565" hidden="1" customWidth="1"/>
    <col min="12818" max="12818" width="11.7109375" style="565" customWidth="1"/>
    <col min="12819" max="12819" width="9.140625" style="565"/>
    <col min="12820" max="12825" width="0" style="565" hidden="1" customWidth="1"/>
    <col min="12826" max="12826" width="11.7109375" style="565" customWidth="1"/>
    <col min="12827" max="12827" width="9.140625" style="565"/>
    <col min="12828" max="12833" width="0" style="565" hidden="1" customWidth="1"/>
    <col min="12834" max="12834" width="11.7109375" style="565" customWidth="1"/>
    <col min="12835" max="13056" width="9.140625" style="565"/>
    <col min="13057" max="13057" width="67.7109375" style="565" customWidth="1"/>
    <col min="13058" max="13058" width="11.7109375" style="565" customWidth="1"/>
    <col min="13059" max="13059" width="9.140625" style="565"/>
    <col min="13060" max="13065" width="0" style="565" hidden="1" customWidth="1"/>
    <col min="13066" max="13066" width="11.7109375" style="565" customWidth="1"/>
    <col min="13067" max="13067" width="9.140625" style="565"/>
    <col min="13068" max="13073" width="0" style="565" hidden="1" customWidth="1"/>
    <col min="13074" max="13074" width="11.7109375" style="565" customWidth="1"/>
    <col min="13075" max="13075" width="9.140625" style="565"/>
    <col min="13076" max="13081" width="0" style="565" hidden="1" customWidth="1"/>
    <col min="13082" max="13082" width="11.7109375" style="565" customWidth="1"/>
    <col min="13083" max="13083" width="9.140625" style="565"/>
    <col min="13084" max="13089" width="0" style="565" hidden="1" customWidth="1"/>
    <col min="13090" max="13090" width="11.7109375" style="565" customWidth="1"/>
    <col min="13091" max="13312" width="9.140625" style="565"/>
    <col min="13313" max="13313" width="67.7109375" style="565" customWidth="1"/>
    <col min="13314" max="13314" width="11.7109375" style="565" customWidth="1"/>
    <col min="13315" max="13315" width="9.140625" style="565"/>
    <col min="13316" max="13321" width="0" style="565" hidden="1" customWidth="1"/>
    <col min="13322" max="13322" width="11.7109375" style="565" customWidth="1"/>
    <col min="13323" max="13323" width="9.140625" style="565"/>
    <col min="13324" max="13329" width="0" style="565" hidden="1" customWidth="1"/>
    <col min="13330" max="13330" width="11.7109375" style="565" customWidth="1"/>
    <col min="13331" max="13331" width="9.140625" style="565"/>
    <col min="13332" max="13337" width="0" style="565" hidden="1" customWidth="1"/>
    <col min="13338" max="13338" width="11.7109375" style="565" customWidth="1"/>
    <col min="13339" max="13339" width="9.140625" style="565"/>
    <col min="13340" max="13345" width="0" style="565" hidden="1" customWidth="1"/>
    <col min="13346" max="13346" width="11.7109375" style="565" customWidth="1"/>
    <col min="13347" max="13568" width="9.140625" style="565"/>
    <col min="13569" max="13569" width="67.7109375" style="565" customWidth="1"/>
    <col min="13570" max="13570" width="11.7109375" style="565" customWidth="1"/>
    <col min="13571" max="13571" width="9.140625" style="565"/>
    <col min="13572" max="13577" width="0" style="565" hidden="1" customWidth="1"/>
    <col min="13578" max="13578" width="11.7109375" style="565" customWidth="1"/>
    <col min="13579" max="13579" width="9.140625" style="565"/>
    <col min="13580" max="13585" width="0" style="565" hidden="1" customWidth="1"/>
    <col min="13586" max="13586" width="11.7109375" style="565" customWidth="1"/>
    <col min="13587" max="13587" width="9.140625" style="565"/>
    <col min="13588" max="13593" width="0" style="565" hidden="1" customWidth="1"/>
    <col min="13594" max="13594" width="11.7109375" style="565" customWidth="1"/>
    <col min="13595" max="13595" width="9.140625" style="565"/>
    <col min="13596" max="13601" width="0" style="565" hidden="1" customWidth="1"/>
    <col min="13602" max="13602" width="11.7109375" style="565" customWidth="1"/>
    <col min="13603" max="13824" width="9.140625" style="565"/>
    <col min="13825" max="13825" width="67.7109375" style="565" customWidth="1"/>
    <col min="13826" max="13826" width="11.7109375" style="565" customWidth="1"/>
    <col min="13827" max="13827" width="9.140625" style="565"/>
    <col min="13828" max="13833" width="0" style="565" hidden="1" customWidth="1"/>
    <col min="13834" max="13834" width="11.7109375" style="565" customWidth="1"/>
    <col min="13835" max="13835" width="9.140625" style="565"/>
    <col min="13836" max="13841" width="0" style="565" hidden="1" customWidth="1"/>
    <col min="13842" max="13842" width="11.7109375" style="565" customWidth="1"/>
    <col min="13843" max="13843" width="9.140625" style="565"/>
    <col min="13844" max="13849" width="0" style="565" hidden="1" customWidth="1"/>
    <col min="13850" max="13850" width="11.7109375" style="565" customWidth="1"/>
    <col min="13851" max="13851" width="9.140625" style="565"/>
    <col min="13852" max="13857" width="0" style="565" hidden="1" customWidth="1"/>
    <col min="13858" max="13858" width="11.7109375" style="565" customWidth="1"/>
    <col min="13859" max="14080" width="9.140625" style="565"/>
    <col min="14081" max="14081" width="67.7109375" style="565" customWidth="1"/>
    <col min="14082" max="14082" width="11.7109375" style="565" customWidth="1"/>
    <col min="14083" max="14083" width="9.140625" style="565"/>
    <col min="14084" max="14089" width="0" style="565" hidden="1" customWidth="1"/>
    <col min="14090" max="14090" width="11.7109375" style="565" customWidth="1"/>
    <col min="14091" max="14091" width="9.140625" style="565"/>
    <col min="14092" max="14097" width="0" style="565" hidden="1" customWidth="1"/>
    <col min="14098" max="14098" width="11.7109375" style="565" customWidth="1"/>
    <col min="14099" max="14099" width="9.140625" style="565"/>
    <col min="14100" max="14105" width="0" style="565" hidden="1" customWidth="1"/>
    <col min="14106" max="14106" width="11.7109375" style="565" customWidth="1"/>
    <col min="14107" max="14107" width="9.140625" style="565"/>
    <col min="14108" max="14113" width="0" style="565" hidden="1" customWidth="1"/>
    <col min="14114" max="14114" width="11.7109375" style="565" customWidth="1"/>
    <col min="14115" max="14336" width="9.140625" style="565"/>
    <col min="14337" max="14337" width="67.7109375" style="565" customWidth="1"/>
    <col min="14338" max="14338" width="11.7109375" style="565" customWidth="1"/>
    <col min="14339" max="14339" width="9.140625" style="565"/>
    <col min="14340" max="14345" width="0" style="565" hidden="1" customWidth="1"/>
    <col min="14346" max="14346" width="11.7109375" style="565" customWidth="1"/>
    <col min="14347" max="14347" width="9.140625" style="565"/>
    <col min="14348" max="14353" width="0" style="565" hidden="1" customWidth="1"/>
    <col min="14354" max="14354" width="11.7109375" style="565" customWidth="1"/>
    <col min="14355" max="14355" width="9.140625" style="565"/>
    <col min="14356" max="14361" width="0" style="565" hidden="1" customWidth="1"/>
    <col min="14362" max="14362" width="11.7109375" style="565" customWidth="1"/>
    <col min="14363" max="14363" width="9.140625" style="565"/>
    <col min="14364" max="14369" width="0" style="565" hidden="1" customWidth="1"/>
    <col min="14370" max="14370" width="11.7109375" style="565" customWidth="1"/>
    <col min="14371" max="14592" width="9.140625" style="565"/>
    <col min="14593" max="14593" width="67.7109375" style="565" customWidth="1"/>
    <col min="14594" max="14594" width="11.7109375" style="565" customWidth="1"/>
    <col min="14595" max="14595" width="9.140625" style="565"/>
    <col min="14596" max="14601" width="0" style="565" hidden="1" customWidth="1"/>
    <col min="14602" max="14602" width="11.7109375" style="565" customWidth="1"/>
    <col min="14603" max="14603" width="9.140625" style="565"/>
    <col min="14604" max="14609" width="0" style="565" hidden="1" customWidth="1"/>
    <col min="14610" max="14610" width="11.7109375" style="565" customWidth="1"/>
    <col min="14611" max="14611" width="9.140625" style="565"/>
    <col min="14612" max="14617" width="0" style="565" hidden="1" customWidth="1"/>
    <col min="14618" max="14618" width="11.7109375" style="565" customWidth="1"/>
    <col min="14619" max="14619" width="9.140625" style="565"/>
    <col min="14620" max="14625" width="0" style="565" hidden="1" customWidth="1"/>
    <col min="14626" max="14626" width="11.7109375" style="565" customWidth="1"/>
    <col min="14627" max="14848" width="9.140625" style="565"/>
    <col min="14849" max="14849" width="67.7109375" style="565" customWidth="1"/>
    <col min="14850" max="14850" width="11.7109375" style="565" customWidth="1"/>
    <col min="14851" max="14851" width="9.140625" style="565"/>
    <col min="14852" max="14857" width="0" style="565" hidden="1" customWidth="1"/>
    <col min="14858" max="14858" width="11.7109375" style="565" customWidth="1"/>
    <col min="14859" max="14859" width="9.140625" style="565"/>
    <col min="14860" max="14865" width="0" style="565" hidden="1" customWidth="1"/>
    <col min="14866" max="14866" width="11.7109375" style="565" customWidth="1"/>
    <col min="14867" max="14867" width="9.140625" style="565"/>
    <col min="14868" max="14873" width="0" style="565" hidden="1" customWidth="1"/>
    <col min="14874" max="14874" width="11.7109375" style="565" customWidth="1"/>
    <col min="14875" max="14875" width="9.140625" style="565"/>
    <col min="14876" max="14881" width="0" style="565" hidden="1" customWidth="1"/>
    <col min="14882" max="14882" width="11.7109375" style="565" customWidth="1"/>
    <col min="14883" max="15104" width="9.140625" style="565"/>
    <col min="15105" max="15105" width="67.7109375" style="565" customWidth="1"/>
    <col min="15106" max="15106" width="11.7109375" style="565" customWidth="1"/>
    <col min="15107" max="15107" width="9.140625" style="565"/>
    <col min="15108" max="15113" width="0" style="565" hidden="1" customWidth="1"/>
    <col min="15114" max="15114" width="11.7109375" style="565" customWidth="1"/>
    <col min="15115" max="15115" width="9.140625" style="565"/>
    <col min="15116" max="15121" width="0" style="565" hidden="1" customWidth="1"/>
    <col min="15122" max="15122" width="11.7109375" style="565" customWidth="1"/>
    <col min="15123" max="15123" width="9.140625" style="565"/>
    <col min="15124" max="15129" width="0" style="565" hidden="1" customWidth="1"/>
    <col min="15130" max="15130" width="11.7109375" style="565" customWidth="1"/>
    <col min="15131" max="15131" width="9.140625" style="565"/>
    <col min="15132" max="15137" width="0" style="565" hidden="1" customWidth="1"/>
    <col min="15138" max="15138" width="11.7109375" style="565" customWidth="1"/>
    <col min="15139" max="15360" width="9.140625" style="565"/>
    <col min="15361" max="15361" width="67.7109375" style="565" customWidth="1"/>
    <col min="15362" max="15362" width="11.7109375" style="565" customWidth="1"/>
    <col min="15363" max="15363" width="9.140625" style="565"/>
    <col min="15364" max="15369" width="0" style="565" hidden="1" customWidth="1"/>
    <col min="15370" max="15370" width="11.7109375" style="565" customWidth="1"/>
    <col min="15371" max="15371" width="9.140625" style="565"/>
    <col min="15372" max="15377" width="0" style="565" hidden="1" customWidth="1"/>
    <col min="15378" max="15378" width="11.7109375" style="565" customWidth="1"/>
    <col min="15379" max="15379" width="9.140625" style="565"/>
    <col min="15380" max="15385" width="0" style="565" hidden="1" customWidth="1"/>
    <col min="15386" max="15386" width="11.7109375" style="565" customWidth="1"/>
    <col min="15387" max="15387" width="9.140625" style="565"/>
    <col min="15388" max="15393" width="0" style="565" hidden="1" customWidth="1"/>
    <col min="15394" max="15394" width="11.7109375" style="565" customWidth="1"/>
    <col min="15395" max="15616" width="9.140625" style="565"/>
    <col min="15617" max="15617" width="67.7109375" style="565" customWidth="1"/>
    <col min="15618" max="15618" width="11.7109375" style="565" customWidth="1"/>
    <col min="15619" max="15619" width="9.140625" style="565"/>
    <col min="15620" max="15625" width="0" style="565" hidden="1" customWidth="1"/>
    <col min="15626" max="15626" width="11.7109375" style="565" customWidth="1"/>
    <col min="15627" max="15627" width="9.140625" style="565"/>
    <col min="15628" max="15633" width="0" style="565" hidden="1" customWidth="1"/>
    <col min="15634" max="15634" width="11.7109375" style="565" customWidth="1"/>
    <col min="15635" max="15635" width="9.140625" style="565"/>
    <col min="15636" max="15641" width="0" style="565" hidden="1" customWidth="1"/>
    <col min="15642" max="15642" width="11.7109375" style="565" customWidth="1"/>
    <col min="15643" max="15643" width="9.140625" style="565"/>
    <col min="15644" max="15649" width="0" style="565" hidden="1" customWidth="1"/>
    <col min="15650" max="15650" width="11.7109375" style="565" customWidth="1"/>
    <col min="15651" max="15872" width="9.140625" style="565"/>
    <col min="15873" max="15873" width="67.7109375" style="565" customWidth="1"/>
    <col min="15874" max="15874" width="11.7109375" style="565" customWidth="1"/>
    <col min="15875" max="15875" width="9.140625" style="565"/>
    <col min="15876" max="15881" width="0" style="565" hidden="1" customWidth="1"/>
    <col min="15882" max="15882" width="11.7109375" style="565" customWidth="1"/>
    <col min="15883" max="15883" width="9.140625" style="565"/>
    <col min="15884" max="15889" width="0" style="565" hidden="1" customWidth="1"/>
    <col min="15890" max="15890" width="11.7109375" style="565" customWidth="1"/>
    <col min="15891" max="15891" width="9.140625" style="565"/>
    <col min="15892" max="15897" width="0" style="565" hidden="1" customWidth="1"/>
    <col min="15898" max="15898" width="11.7109375" style="565" customWidth="1"/>
    <col min="15899" max="15899" width="9.140625" style="565"/>
    <col min="15900" max="15905" width="0" style="565" hidden="1" customWidth="1"/>
    <col min="15906" max="15906" width="11.7109375" style="565" customWidth="1"/>
    <col min="15907" max="16128" width="9.140625" style="565"/>
    <col min="16129" max="16129" width="67.7109375" style="565" customWidth="1"/>
    <col min="16130" max="16130" width="11.7109375" style="565" customWidth="1"/>
    <col min="16131" max="16131" width="9.140625" style="565"/>
    <col min="16132" max="16137" width="0" style="565" hidden="1" customWidth="1"/>
    <col min="16138" max="16138" width="11.7109375" style="565" customWidth="1"/>
    <col min="16139" max="16139" width="9.140625" style="565"/>
    <col min="16140" max="16145" width="0" style="565" hidden="1" customWidth="1"/>
    <col min="16146" max="16146" width="11.7109375" style="565" customWidth="1"/>
    <col min="16147" max="16147" width="9.140625" style="565"/>
    <col min="16148" max="16153" width="0" style="565" hidden="1" customWidth="1"/>
    <col min="16154" max="16154" width="11.7109375" style="565" customWidth="1"/>
    <col min="16155" max="16155" width="9.140625" style="565"/>
    <col min="16156" max="16161" width="0" style="565" hidden="1" customWidth="1"/>
    <col min="16162" max="16162" width="11.7109375" style="565" customWidth="1"/>
    <col min="16163" max="16384" width="9.140625" style="565"/>
  </cols>
  <sheetData>
    <row r="2" spans="1:51" x14ac:dyDescent="0.25">
      <c r="A2" s="564" t="s">
        <v>555</v>
      </c>
    </row>
    <row r="3" spans="1:51" x14ac:dyDescent="0.25">
      <c r="B3" s="565" t="s">
        <v>556</v>
      </c>
      <c r="J3" s="565" t="s">
        <v>557</v>
      </c>
      <c r="R3" s="565" t="s">
        <v>633</v>
      </c>
      <c r="Z3" s="565" t="s">
        <v>634</v>
      </c>
      <c r="AH3" s="565" t="s">
        <v>635</v>
      </c>
      <c r="AP3" s="566" t="s">
        <v>636</v>
      </c>
      <c r="AX3" s="566" t="s">
        <v>995</v>
      </c>
    </row>
    <row r="4" spans="1:51" x14ac:dyDescent="0.25">
      <c r="A4" s="565" t="s">
        <v>558</v>
      </c>
      <c r="B4" s="567">
        <v>248</v>
      </c>
      <c r="C4" s="565" t="s">
        <v>559</v>
      </c>
      <c r="J4" s="567">
        <v>249</v>
      </c>
      <c r="K4" s="565" t="s">
        <v>559</v>
      </c>
      <c r="R4" s="567">
        <v>247</v>
      </c>
      <c r="S4" s="565" t="s">
        <v>559</v>
      </c>
      <c r="Z4" s="567">
        <v>247</v>
      </c>
      <c r="AA4" s="565" t="s">
        <v>559</v>
      </c>
      <c r="AH4" s="567">
        <v>247</v>
      </c>
      <c r="AI4" s="565" t="s">
        <v>559</v>
      </c>
      <c r="AP4" s="567">
        <v>247</v>
      </c>
      <c r="AQ4" s="565" t="s">
        <v>559</v>
      </c>
      <c r="AX4" s="567">
        <v>247</v>
      </c>
      <c r="AY4" s="565" t="s">
        <v>559</v>
      </c>
    </row>
    <row r="5" spans="1:51" x14ac:dyDescent="0.25">
      <c r="A5" s="565" t="s">
        <v>560</v>
      </c>
      <c r="B5" s="565">
        <v>8</v>
      </c>
      <c r="C5" s="565" t="s">
        <v>561</v>
      </c>
      <c r="J5" s="565">
        <v>8</v>
      </c>
      <c r="K5" s="565" t="s">
        <v>561</v>
      </c>
      <c r="R5" s="565">
        <v>8</v>
      </c>
      <c r="S5" s="565" t="s">
        <v>561</v>
      </c>
      <c r="Z5" s="565">
        <v>8</v>
      </c>
      <c r="AA5" s="565" t="s">
        <v>561</v>
      </c>
      <c r="AH5" s="565">
        <v>8</v>
      </c>
      <c r="AI5" s="565" t="s">
        <v>561</v>
      </c>
      <c r="AP5" s="565">
        <v>8</v>
      </c>
      <c r="AQ5" s="565" t="s">
        <v>561</v>
      </c>
      <c r="AX5" s="565">
        <v>8</v>
      </c>
      <c r="AY5" s="565" t="s">
        <v>561</v>
      </c>
    </row>
    <row r="6" spans="1:51" x14ac:dyDescent="0.25">
      <c r="A6" s="565" t="s">
        <v>562</v>
      </c>
      <c r="B6" s="567">
        <v>5</v>
      </c>
      <c r="C6" s="565" t="s">
        <v>559</v>
      </c>
      <c r="J6" s="567">
        <v>4</v>
      </c>
      <c r="K6" s="565" t="s">
        <v>559</v>
      </c>
      <c r="R6" s="567">
        <v>3</v>
      </c>
      <c r="S6" s="565" t="s">
        <v>559</v>
      </c>
      <c r="Z6" s="567">
        <v>3</v>
      </c>
      <c r="AA6" s="565" t="s">
        <v>559</v>
      </c>
      <c r="AH6" s="567">
        <v>3</v>
      </c>
      <c r="AI6" s="565" t="s">
        <v>559</v>
      </c>
      <c r="AP6" s="567">
        <v>3</v>
      </c>
      <c r="AQ6" s="565" t="s">
        <v>559</v>
      </c>
      <c r="AX6" s="567">
        <v>3</v>
      </c>
      <c r="AY6" s="565" t="s">
        <v>559</v>
      </c>
    </row>
    <row r="7" spans="1:51" x14ac:dyDescent="0.25">
      <c r="A7" s="565" t="s">
        <v>563</v>
      </c>
      <c r="B7" s="568">
        <f>B4*B5-B6</f>
        <v>1979</v>
      </c>
      <c r="C7" s="565" t="s">
        <v>561</v>
      </c>
      <c r="J7" s="568">
        <f>J4*J5-J6</f>
        <v>1988</v>
      </c>
      <c r="K7" s="565" t="s">
        <v>561</v>
      </c>
      <c r="R7" s="568">
        <f>R4*R5-R6</f>
        <v>1973</v>
      </c>
      <c r="S7" s="565" t="s">
        <v>561</v>
      </c>
      <c r="Z7" s="568">
        <f>Z4*Z5-Z6</f>
        <v>1973</v>
      </c>
      <c r="AA7" s="565" t="s">
        <v>561</v>
      </c>
      <c r="AH7" s="568">
        <f>AH4*AH5-AH6</f>
        <v>1973</v>
      </c>
      <c r="AI7" s="565" t="s">
        <v>561</v>
      </c>
      <c r="AP7" s="568">
        <f>AP4*AP5-AP6</f>
        <v>1973</v>
      </c>
      <c r="AQ7" s="565" t="s">
        <v>561</v>
      </c>
      <c r="AX7" s="568">
        <f>AX4*AX5-AX6</f>
        <v>1973</v>
      </c>
      <c r="AY7" s="565" t="s">
        <v>561</v>
      </c>
    </row>
    <row r="8" spans="1:51" x14ac:dyDescent="0.25">
      <c r="A8" s="565" t="s">
        <v>564</v>
      </c>
      <c r="B8" s="565">
        <v>12</v>
      </c>
      <c r="C8" s="565" t="s">
        <v>565</v>
      </c>
      <c r="J8" s="565">
        <v>12</v>
      </c>
      <c r="K8" s="565" t="s">
        <v>565</v>
      </c>
      <c r="R8" s="565">
        <v>12</v>
      </c>
      <c r="S8" s="565" t="s">
        <v>565</v>
      </c>
      <c r="Z8" s="565">
        <v>12</v>
      </c>
      <c r="AA8" s="565" t="s">
        <v>565</v>
      </c>
      <c r="AH8" s="565">
        <v>12</v>
      </c>
      <c r="AI8" s="565" t="s">
        <v>565</v>
      </c>
      <c r="AP8" s="565">
        <v>12</v>
      </c>
      <c r="AQ8" s="565" t="s">
        <v>565</v>
      </c>
      <c r="AX8" s="565">
        <v>12</v>
      </c>
      <c r="AY8" s="565" t="s">
        <v>565</v>
      </c>
    </row>
    <row r="9" spans="1:51" x14ac:dyDescent="0.25">
      <c r="A9" s="565" t="s">
        <v>566</v>
      </c>
      <c r="B9" s="569">
        <f>B7/B8</f>
        <v>164.92</v>
      </c>
      <c r="C9" s="565" t="s">
        <v>561</v>
      </c>
      <c r="J9" s="569">
        <f>J7/J8</f>
        <v>165.67</v>
      </c>
      <c r="K9" s="565" t="s">
        <v>561</v>
      </c>
      <c r="R9" s="569">
        <f>R7/R8</f>
        <v>164.42</v>
      </c>
      <c r="S9" s="565" t="s">
        <v>561</v>
      </c>
      <c r="Z9" s="569">
        <f>Z7/Z8</f>
        <v>164.42</v>
      </c>
      <c r="AA9" s="565" t="s">
        <v>561</v>
      </c>
      <c r="AH9" s="569">
        <f>AH7/AH8</f>
        <v>164.42</v>
      </c>
      <c r="AI9" s="565" t="s">
        <v>561</v>
      </c>
      <c r="AP9" s="569">
        <f>AP7/AP8</f>
        <v>164.42</v>
      </c>
      <c r="AQ9" s="565" t="s">
        <v>561</v>
      </c>
      <c r="AX9" s="569">
        <f>AX7/AX8</f>
        <v>164.42</v>
      </c>
      <c r="AY9" s="565" t="s">
        <v>561</v>
      </c>
    </row>
    <row r="10" spans="1:51" x14ac:dyDescent="0.25">
      <c r="A10" s="565" t="s">
        <v>567</v>
      </c>
      <c r="B10" s="570">
        <v>4169</v>
      </c>
      <c r="C10" s="565" t="s">
        <v>513</v>
      </c>
      <c r="D10" s="565" t="s">
        <v>568</v>
      </c>
      <c r="E10" s="571">
        <v>4169</v>
      </c>
      <c r="F10" s="565" t="s">
        <v>569</v>
      </c>
      <c r="G10" s="572">
        <f>CEILING(E10*1.03,1)</f>
        <v>4295</v>
      </c>
      <c r="H10" s="565" t="s">
        <v>570</v>
      </c>
      <c r="I10" s="573">
        <f>(E10*9+G10*3)/12</f>
        <v>4200.5</v>
      </c>
      <c r="J10" s="570">
        <v>4169</v>
      </c>
      <c r="K10" s="565" t="s">
        <v>513</v>
      </c>
      <c r="L10" s="565" t="s">
        <v>568</v>
      </c>
      <c r="M10" s="571">
        <v>4169</v>
      </c>
      <c r="N10" s="565" t="s">
        <v>637</v>
      </c>
      <c r="O10" s="572">
        <f>CEILING(M10*1.04,1)</f>
        <v>4336</v>
      </c>
      <c r="P10" s="565" t="s">
        <v>570</v>
      </c>
      <c r="Q10" s="573">
        <f>(M10*9+O10*3)/12</f>
        <v>4210.75</v>
      </c>
      <c r="R10" s="570">
        <v>4210.75</v>
      </c>
      <c r="S10" s="565" t="s">
        <v>513</v>
      </c>
      <c r="T10" s="566" t="s">
        <v>638</v>
      </c>
      <c r="U10" s="572">
        <f>CEILING(M10*1.04,1)</f>
        <v>4336</v>
      </c>
      <c r="V10" s="566" t="s">
        <v>996</v>
      </c>
      <c r="W10" s="572">
        <f>CEILING(U10*1.055,1)</f>
        <v>4575</v>
      </c>
      <c r="X10" s="565" t="s">
        <v>570</v>
      </c>
      <c r="Y10" s="573">
        <f>(U10*9+W10*3)/12</f>
        <v>4395.75</v>
      </c>
      <c r="Z10" s="570">
        <v>4395.75</v>
      </c>
      <c r="AA10" s="565" t="s">
        <v>513</v>
      </c>
      <c r="AB10" s="565" t="s">
        <v>639</v>
      </c>
      <c r="AC10" s="572">
        <f>CEILING(U10*1.055,1)</f>
        <v>4575</v>
      </c>
      <c r="AD10" s="565" t="s">
        <v>640</v>
      </c>
      <c r="AE10" s="572">
        <f>CEILING(AC10*1.04,1)</f>
        <v>4758</v>
      </c>
      <c r="AF10" s="565" t="s">
        <v>570</v>
      </c>
      <c r="AG10" s="573">
        <f>(AC10*9+AE10*3)/12</f>
        <v>4620.75</v>
      </c>
      <c r="AH10" s="570">
        <v>4620.75</v>
      </c>
      <c r="AI10" s="565" t="s">
        <v>513</v>
      </c>
      <c r="AJ10" s="566" t="s">
        <v>641</v>
      </c>
      <c r="AK10" s="572">
        <f>CEILING(AC10*1.04,1)</f>
        <v>4758</v>
      </c>
      <c r="AL10" s="566" t="s">
        <v>642</v>
      </c>
      <c r="AM10" s="572">
        <f>CEILING(AK10*1.04,1)</f>
        <v>4949</v>
      </c>
      <c r="AN10" s="565" t="s">
        <v>570</v>
      </c>
      <c r="AO10" s="573">
        <f>(AK10*9+AM10*3)/12</f>
        <v>4805.75</v>
      </c>
      <c r="AP10" s="570">
        <v>4805.75</v>
      </c>
      <c r="AQ10" s="565" t="s">
        <v>513</v>
      </c>
      <c r="AR10" s="566" t="s">
        <v>997</v>
      </c>
      <c r="AS10" s="572">
        <f>CEILING(AK10*1.04,1)</f>
        <v>4949</v>
      </c>
      <c r="AT10" s="566" t="s">
        <v>998</v>
      </c>
      <c r="AU10" s="572">
        <f>CEILING(AS10*1.04,1)</f>
        <v>5147</v>
      </c>
      <c r="AV10" s="565" t="s">
        <v>570</v>
      </c>
      <c r="AW10" s="573">
        <f>(AS10*9+AU10*3)/12</f>
        <v>4998.5</v>
      </c>
      <c r="AX10" s="570">
        <v>4998.5</v>
      </c>
      <c r="AY10" s="565" t="s">
        <v>513</v>
      </c>
    </row>
    <row r="11" spans="1:51" x14ac:dyDescent="0.25">
      <c r="A11" s="574" t="s">
        <v>571</v>
      </c>
      <c r="B11" s="572">
        <f>B10/B9</f>
        <v>25.28</v>
      </c>
      <c r="C11" s="565" t="s">
        <v>513</v>
      </c>
      <c r="J11" s="572">
        <f>J10/J9</f>
        <v>25.16</v>
      </c>
      <c r="K11" s="565" t="s">
        <v>513</v>
      </c>
      <c r="R11" s="572">
        <f>R10/R9</f>
        <v>25.61</v>
      </c>
      <c r="S11" s="565" t="s">
        <v>513</v>
      </c>
      <c r="Z11" s="572">
        <f>Z10/Z9</f>
        <v>26.73</v>
      </c>
      <c r="AA11" s="565" t="s">
        <v>513</v>
      </c>
      <c r="AH11" s="572">
        <f>AH10/AH9</f>
        <v>28.1</v>
      </c>
      <c r="AI11" s="565" t="s">
        <v>513</v>
      </c>
      <c r="AP11" s="572">
        <f>AP10/AP9</f>
        <v>29.23</v>
      </c>
      <c r="AQ11" s="565" t="s">
        <v>513</v>
      </c>
      <c r="AX11" s="572">
        <f>AX10/AX9</f>
        <v>30.4</v>
      </c>
      <c r="AY11" s="565" t="s">
        <v>513</v>
      </c>
    </row>
    <row r="12" spans="1:51" x14ac:dyDescent="0.25">
      <c r="A12" s="565" t="s">
        <v>572</v>
      </c>
      <c r="B12" s="565">
        <v>35</v>
      </c>
      <c r="C12" s="565" t="s">
        <v>573</v>
      </c>
      <c r="J12" s="565">
        <v>35</v>
      </c>
      <c r="K12" s="565" t="s">
        <v>573</v>
      </c>
      <c r="R12" s="565">
        <v>35</v>
      </c>
      <c r="S12" s="565" t="s">
        <v>573</v>
      </c>
      <c r="Z12" s="565">
        <v>35</v>
      </c>
      <c r="AA12" s="565" t="s">
        <v>573</v>
      </c>
      <c r="AH12" s="565">
        <v>35</v>
      </c>
      <c r="AI12" s="565" t="s">
        <v>573</v>
      </c>
      <c r="AP12" s="565">
        <v>35</v>
      </c>
      <c r="AQ12" s="565" t="s">
        <v>573</v>
      </c>
      <c r="AX12" s="565">
        <v>35</v>
      </c>
      <c r="AY12" s="565" t="s">
        <v>573</v>
      </c>
    </row>
    <row r="13" spans="1:51" x14ac:dyDescent="0.25">
      <c r="A13" s="575" t="s">
        <v>574</v>
      </c>
      <c r="B13" s="576">
        <f>B11*B12/100</f>
        <v>8.85</v>
      </c>
      <c r="C13" s="565" t="s">
        <v>513</v>
      </c>
      <c r="J13" s="576">
        <f>J11*J12/100</f>
        <v>8.81</v>
      </c>
      <c r="K13" s="565" t="s">
        <v>513</v>
      </c>
      <c r="R13" s="576">
        <f>R11*R12/100</f>
        <v>8.9600000000000009</v>
      </c>
      <c r="S13" s="565" t="s">
        <v>513</v>
      </c>
      <c r="Z13" s="576">
        <f>Z11*Z12/100</f>
        <v>9.36</v>
      </c>
      <c r="AA13" s="565" t="s">
        <v>513</v>
      </c>
      <c r="AH13" s="576">
        <f>AH11*AH12/100</f>
        <v>9.84</v>
      </c>
      <c r="AI13" s="565" t="s">
        <v>513</v>
      </c>
      <c r="AP13" s="576">
        <f>AP11*AP12/100</f>
        <v>10.23</v>
      </c>
      <c r="AQ13" s="565" t="s">
        <v>513</v>
      </c>
      <c r="AX13" s="576">
        <f>AX11*AX12/100</f>
        <v>10.64</v>
      </c>
      <c r="AY13" s="565" t="s">
        <v>513</v>
      </c>
    </row>
    <row r="14" spans="1:51" x14ac:dyDescent="0.25">
      <c r="A14" s="565" t="s">
        <v>575</v>
      </c>
      <c r="B14" s="565">
        <v>100</v>
      </c>
      <c r="C14" s="565" t="s">
        <v>573</v>
      </c>
      <c r="J14" s="565">
        <v>100</v>
      </c>
      <c r="K14" s="565" t="s">
        <v>573</v>
      </c>
      <c r="R14" s="565">
        <v>100</v>
      </c>
      <c r="S14" s="565" t="s">
        <v>573</v>
      </c>
      <c r="Z14" s="565">
        <v>100</v>
      </c>
      <c r="AA14" s="565" t="s">
        <v>573</v>
      </c>
      <c r="AH14" s="565">
        <v>100</v>
      </c>
      <c r="AI14" s="565" t="s">
        <v>573</v>
      </c>
      <c r="AP14" s="565">
        <v>100</v>
      </c>
      <c r="AQ14" s="565" t="s">
        <v>573</v>
      </c>
      <c r="AX14" s="565">
        <v>100</v>
      </c>
      <c r="AY14" s="565" t="s">
        <v>573</v>
      </c>
    </row>
    <row r="15" spans="1:51" x14ac:dyDescent="0.25">
      <c r="A15" s="575" t="s">
        <v>576</v>
      </c>
      <c r="B15" s="576">
        <f>B11*B14/100</f>
        <v>25.28</v>
      </c>
      <c r="C15" s="565" t="s">
        <v>513</v>
      </c>
      <c r="J15" s="576">
        <f>J11*J14/100</f>
        <v>25.16</v>
      </c>
      <c r="K15" s="565" t="s">
        <v>513</v>
      </c>
      <c r="R15" s="576">
        <f>R11*R14/100</f>
        <v>25.61</v>
      </c>
      <c r="S15" s="565" t="s">
        <v>513</v>
      </c>
      <c r="Z15" s="576">
        <f>Z11*Z14/100</f>
        <v>26.73</v>
      </c>
      <c r="AA15" s="565" t="s">
        <v>513</v>
      </c>
      <c r="AH15" s="576">
        <f>AH11*AH14/100</f>
        <v>28.1</v>
      </c>
      <c r="AI15" s="565" t="s">
        <v>513</v>
      </c>
      <c r="AP15" s="576">
        <f>AP11*AP14/100</f>
        <v>29.23</v>
      </c>
      <c r="AQ15" s="565" t="s">
        <v>513</v>
      </c>
      <c r="AX15" s="576">
        <f>AX11*AX14/100</f>
        <v>30.4</v>
      </c>
      <c r="AY15" s="565" t="s">
        <v>513</v>
      </c>
    </row>
    <row r="17" spans="1:51" x14ac:dyDescent="0.25">
      <c r="A17" s="577" t="s">
        <v>577</v>
      </c>
      <c r="B17" s="567">
        <v>366</v>
      </c>
      <c r="C17" s="565" t="s">
        <v>559</v>
      </c>
      <c r="J17" s="567">
        <v>365</v>
      </c>
      <c r="K17" s="565" t="s">
        <v>559</v>
      </c>
      <c r="R17" s="567">
        <v>365</v>
      </c>
      <c r="S17" s="565" t="s">
        <v>559</v>
      </c>
      <c r="Z17" s="567">
        <v>365</v>
      </c>
      <c r="AA17" s="565" t="s">
        <v>559</v>
      </c>
      <c r="AH17" s="567">
        <v>365</v>
      </c>
      <c r="AI17" s="565" t="s">
        <v>559</v>
      </c>
      <c r="AP17" s="567">
        <v>365</v>
      </c>
      <c r="AQ17" s="565" t="s">
        <v>559</v>
      </c>
      <c r="AX17" s="567">
        <v>365</v>
      </c>
      <c r="AY17" s="565" t="s">
        <v>559</v>
      </c>
    </row>
    <row r="18" spans="1:51" x14ac:dyDescent="0.25">
      <c r="A18" s="577" t="s">
        <v>578</v>
      </c>
      <c r="B18" s="565">
        <v>8</v>
      </c>
      <c r="C18" s="565" t="s">
        <v>561</v>
      </c>
      <c r="J18" s="565">
        <v>8</v>
      </c>
      <c r="K18" s="565" t="s">
        <v>561</v>
      </c>
      <c r="R18" s="565">
        <v>8</v>
      </c>
      <c r="S18" s="565" t="s">
        <v>561</v>
      </c>
      <c r="Z18" s="565">
        <v>8</v>
      </c>
      <c r="AA18" s="565" t="s">
        <v>561</v>
      </c>
      <c r="AH18" s="565">
        <v>8</v>
      </c>
      <c r="AI18" s="565" t="s">
        <v>561</v>
      </c>
      <c r="AP18" s="565">
        <v>8</v>
      </c>
      <c r="AQ18" s="565" t="s">
        <v>561</v>
      </c>
      <c r="AX18" s="565">
        <v>8</v>
      </c>
      <c r="AY18" s="565" t="s">
        <v>561</v>
      </c>
    </row>
    <row r="19" spans="1:51" x14ac:dyDescent="0.25">
      <c r="A19" s="578" t="s">
        <v>579</v>
      </c>
      <c r="B19" s="569">
        <f>B17*B18</f>
        <v>2928</v>
      </c>
      <c r="C19" s="565" t="s">
        <v>561</v>
      </c>
      <c r="J19" s="569">
        <f>J17*J18</f>
        <v>2920</v>
      </c>
      <c r="K19" s="565" t="s">
        <v>561</v>
      </c>
      <c r="R19" s="569">
        <f>R17*R18</f>
        <v>2920</v>
      </c>
      <c r="S19" s="565" t="s">
        <v>561</v>
      </c>
      <c r="Z19" s="569">
        <f>Z17*Z18</f>
        <v>2920</v>
      </c>
      <c r="AA19" s="565" t="s">
        <v>561</v>
      </c>
      <c r="AH19" s="569">
        <f>AH17*AH18</f>
        <v>2920</v>
      </c>
      <c r="AI19" s="565" t="s">
        <v>561</v>
      </c>
      <c r="AP19" s="569">
        <f>AP17*AP18</f>
        <v>2920</v>
      </c>
      <c r="AQ19" s="565" t="s">
        <v>561</v>
      </c>
      <c r="AX19" s="569">
        <f>AX17*AX18</f>
        <v>2920</v>
      </c>
      <c r="AY19" s="565" t="s">
        <v>561</v>
      </c>
    </row>
    <row r="20" spans="1:51" x14ac:dyDescent="0.25">
      <c r="A20" s="565" t="s">
        <v>580</v>
      </c>
      <c r="B20" s="569">
        <f>B19/12/3</f>
        <v>81.33</v>
      </c>
      <c r="C20" s="565" t="s">
        <v>561</v>
      </c>
      <c r="J20" s="569">
        <f>J19/12/3</f>
        <v>81.11</v>
      </c>
      <c r="K20" s="565" t="s">
        <v>561</v>
      </c>
      <c r="R20" s="569">
        <f>R19/12/3</f>
        <v>81.11</v>
      </c>
      <c r="S20" s="565" t="s">
        <v>561</v>
      </c>
      <c r="Z20" s="569">
        <f>Z19/12/3</f>
        <v>81.11</v>
      </c>
      <c r="AA20" s="565" t="s">
        <v>561</v>
      </c>
      <c r="AH20" s="569">
        <f>AH19/12/3</f>
        <v>81.11</v>
      </c>
      <c r="AI20" s="565" t="s">
        <v>561</v>
      </c>
      <c r="AP20" s="569">
        <f>AP19/12/3</f>
        <v>81.11</v>
      </c>
      <c r="AQ20" s="565" t="s">
        <v>561</v>
      </c>
      <c r="AX20" s="569">
        <f>AX19/12/3</f>
        <v>81.11</v>
      </c>
      <c r="AY20" s="565" t="s">
        <v>561</v>
      </c>
    </row>
    <row r="21" spans="1:51" x14ac:dyDescent="0.25">
      <c r="A21" s="575" t="s">
        <v>581</v>
      </c>
      <c r="B21" s="576">
        <f>B20*B13</f>
        <v>719.77</v>
      </c>
      <c r="C21" s="565" t="s">
        <v>513</v>
      </c>
      <c r="J21" s="576">
        <f>J20*J13</f>
        <v>714.58</v>
      </c>
      <c r="K21" s="565" t="s">
        <v>513</v>
      </c>
      <c r="R21" s="576">
        <f>R20*R13</f>
        <v>726.75</v>
      </c>
      <c r="S21" s="565" t="s">
        <v>513</v>
      </c>
      <c r="Z21" s="576">
        <f>Z20*Z13</f>
        <v>759.19</v>
      </c>
      <c r="AA21" s="565" t="s">
        <v>513</v>
      </c>
      <c r="AH21" s="576">
        <f>AH20*AH13</f>
        <v>798.12</v>
      </c>
      <c r="AI21" s="565" t="s">
        <v>513</v>
      </c>
      <c r="AP21" s="576">
        <f>AP20*AP13</f>
        <v>829.76</v>
      </c>
      <c r="AQ21" s="565" t="s">
        <v>513</v>
      </c>
      <c r="AX21" s="576">
        <f>AX20*AX13</f>
        <v>863.01</v>
      </c>
      <c r="AY21" s="565" t="s">
        <v>513</v>
      </c>
    </row>
    <row r="22" spans="1:51" x14ac:dyDescent="0.25">
      <c r="B22" s="569"/>
      <c r="J22" s="569"/>
      <c r="R22" s="569"/>
      <c r="Z22" s="569"/>
      <c r="AH22" s="569"/>
      <c r="AP22" s="569"/>
      <c r="AX22" s="569"/>
    </row>
    <row r="23" spans="1:51" x14ac:dyDescent="0.25">
      <c r="B23" s="569"/>
      <c r="J23" s="569"/>
      <c r="R23" s="569"/>
      <c r="Z23" s="569"/>
      <c r="AH23" s="569"/>
      <c r="AP23" s="569"/>
      <c r="AX23" s="569"/>
    </row>
    <row r="24" spans="1:51" x14ac:dyDescent="0.25">
      <c r="A24" s="577" t="s">
        <v>582</v>
      </c>
      <c r="B24" s="567">
        <v>14</v>
      </c>
      <c r="C24" s="565" t="s">
        <v>559</v>
      </c>
      <c r="J24" s="567">
        <v>14</v>
      </c>
      <c r="K24" s="565" t="s">
        <v>559</v>
      </c>
      <c r="R24" s="567">
        <v>14</v>
      </c>
      <c r="S24" s="565" t="s">
        <v>559</v>
      </c>
      <c r="Z24" s="567">
        <v>14</v>
      </c>
      <c r="AA24" s="565" t="s">
        <v>559</v>
      </c>
      <c r="AH24" s="567">
        <v>14</v>
      </c>
      <c r="AI24" s="565" t="s">
        <v>559</v>
      </c>
      <c r="AP24" s="567">
        <v>14</v>
      </c>
      <c r="AQ24" s="565" t="s">
        <v>559</v>
      </c>
      <c r="AX24" s="567">
        <v>14</v>
      </c>
      <c r="AY24" s="565" t="s">
        <v>559</v>
      </c>
    </row>
    <row r="25" spans="1:51" x14ac:dyDescent="0.25">
      <c r="A25" s="577" t="s">
        <v>583</v>
      </c>
      <c r="B25" s="565">
        <v>24</v>
      </c>
      <c r="C25" s="565" t="s">
        <v>561</v>
      </c>
      <c r="J25" s="565">
        <v>24</v>
      </c>
      <c r="K25" s="565" t="s">
        <v>561</v>
      </c>
      <c r="R25" s="565">
        <v>24</v>
      </c>
      <c r="S25" s="565" t="s">
        <v>561</v>
      </c>
      <c r="Z25" s="565">
        <v>24</v>
      </c>
      <c r="AA25" s="565" t="s">
        <v>561</v>
      </c>
      <c r="AH25" s="565">
        <v>24</v>
      </c>
      <c r="AI25" s="565" t="s">
        <v>561</v>
      </c>
      <c r="AP25" s="565">
        <v>24</v>
      </c>
      <c r="AQ25" s="565" t="s">
        <v>561</v>
      </c>
      <c r="AX25" s="565">
        <v>24</v>
      </c>
      <c r="AY25" s="565" t="s">
        <v>561</v>
      </c>
    </row>
    <row r="26" spans="1:51" ht="30" x14ac:dyDescent="0.25">
      <c r="A26" s="579" t="s">
        <v>584</v>
      </c>
      <c r="B26" s="569">
        <f>B24*B25</f>
        <v>336</v>
      </c>
      <c r="C26" s="565" t="s">
        <v>561</v>
      </c>
      <c r="J26" s="569">
        <f>J24*J25</f>
        <v>336</v>
      </c>
      <c r="K26" s="565" t="s">
        <v>561</v>
      </c>
      <c r="R26" s="569">
        <f>R24*R25</f>
        <v>336</v>
      </c>
      <c r="S26" s="565" t="s">
        <v>561</v>
      </c>
      <c r="Z26" s="569">
        <f>Z24*Z25</f>
        <v>336</v>
      </c>
      <c r="AA26" s="565" t="s">
        <v>561</v>
      </c>
      <c r="AH26" s="569">
        <f>AH24*AH25</f>
        <v>336</v>
      </c>
      <c r="AI26" s="565" t="s">
        <v>561</v>
      </c>
      <c r="AP26" s="569">
        <f>AP24*AP25</f>
        <v>336</v>
      </c>
      <c r="AQ26" s="565" t="s">
        <v>561</v>
      </c>
      <c r="AX26" s="569">
        <f>AX24*AX25</f>
        <v>336</v>
      </c>
      <c r="AY26" s="565" t="s">
        <v>561</v>
      </c>
    </row>
    <row r="27" spans="1:51" x14ac:dyDescent="0.25">
      <c r="A27" s="565" t="s">
        <v>580</v>
      </c>
      <c r="B27" s="569">
        <f>B26/12/3</f>
        <v>9.33</v>
      </c>
      <c r="C27" s="565" t="s">
        <v>561</v>
      </c>
      <c r="J27" s="569">
        <f>J26/12/3</f>
        <v>9.33</v>
      </c>
      <c r="K27" s="565" t="s">
        <v>561</v>
      </c>
      <c r="R27" s="569">
        <f>R26/12/3</f>
        <v>9.33</v>
      </c>
      <c r="S27" s="565" t="s">
        <v>561</v>
      </c>
      <c r="Z27" s="569">
        <f>Z26/12/3</f>
        <v>9.33</v>
      </c>
      <c r="AA27" s="565" t="s">
        <v>561</v>
      </c>
      <c r="AH27" s="569">
        <f>AH26/12/3</f>
        <v>9.33</v>
      </c>
      <c r="AI27" s="565" t="s">
        <v>561</v>
      </c>
      <c r="AP27" s="569">
        <f>AP26/12/3</f>
        <v>9.33</v>
      </c>
      <c r="AQ27" s="565" t="s">
        <v>561</v>
      </c>
      <c r="AX27" s="569">
        <f>AX26/12/3</f>
        <v>9.33</v>
      </c>
      <c r="AY27" s="565" t="s">
        <v>561</v>
      </c>
    </row>
    <row r="28" spans="1:51" x14ac:dyDescent="0.25">
      <c r="A28" s="575" t="s">
        <v>585</v>
      </c>
      <c r="B28" s="576">
        <f>B27*B15</f>
        <v>235.86</v>
      </c>
      <c r="C28" s="565" t="s">
        <v>513</v>
      </c>
      <c r="J28" s="576">
        <f>J27*J15</f>
        <v>234.74</v>
      </c>
      <c r="K28" s="565" t="s">
        <v>513</v>
      </c>
      <c r="R28" s="576">
        <f>R27*R15</f>
        <v>238.94</v>
      </c>
      <c r="S28" s="565" t="s">
        <v>513</v>
      </c>
      <c r="Z28" s="576">
        <f>Z27*Z15</f>
        <v>249.39</v>
      </c>
      <c r="AA28" s="565" t="s">
        <v>513</v>
      </c>
      <c r="AH28" s="576">
        <f>AH27*AH15</f>
        <v>262.17</v>
      </c>
      <c r="AI28" s="565" t="s">
        <v>513</v>
      </c>
      <c r="AP28" s="576">
        <f>AP27*AP15</f>
        <v>272.72000000000003</v>
      </c>
      <c r="AQ28" s="565" t="s">
        <v>513</v>
      </c>
      <c r="AX28" s="576">
        <f>AX27*AX15</f>
        <v>283.63</v>
      </c>
      <c r="AY28" s="565" t="s">
        <v>513</v>
      </c>
    </row>
    <row r="31" spans="1:51" ht="18.75" x14ac:dyDescent="0.3">
      <c r="A31" s="575" t="s">
        <v>586</v>
      </c>
      <c r="B31" s="580">
        <f>B21+B28</f>
        <v>955.63</v>
      </c>
      <c r="C31" s="565" t="s">
        <v>513</v>
      </c>
      <c r="J31" s="581">
        <f>J21+J28</f>
        <v>949.32</v>
      </c>
      <c r="K31" s="565" t="s">
        <v>513</v>
      </c>
      <c r="R31" s="581">
        <f>R21+R28</f>
        <v>965.69</v>
      </c>
      <c r="S31" s="565" t="s">
        <v>513</v>
      </c>
      <c r="Z31" s="581">
        <f>Z21+Z28</f>
        <v>1008.58</v>
      </c>
      <c r="AA31" s="565" t="s">
        <v>513</v>
      </c>
      <c r="AH31" s="581">
        <f>AH21+AH28</f>
        <v>1060.29</v>
      </c>
      <c r="AI31" s="565" t="s">
        <v>513</v>
      </c>
      <c r="AP31" s="581">
        <f>AP21+AP28</f>
        <v>1102.48</v>
      </c>
      <c r="AQ31" s="565" t="s">
        <v>513</v>
      </c>
      <c r="AX31" s="581">
        <f>AX21+AX28</f>
        <v>1146.6400000000001</v>
      </c>
      <c r="AY31" s="565" t="s">
        <v>513</v>
      </c>
    </row>
    <row r="32" spans="1:51" x14ac:dyDescent="0.25">
      <c r="A32" s="575" t="s">
        <v>587</v>
      </c>
      <c r="B32" s="576">
        <f>B31/B10*100</f>
        <v>22.92</v>
      </c>
      <c r="C32" s="565" t="s">
        <v>573</v>
      </c>
      <c r="J32" s="576">
        <f>J31/J10*100</f>
        <v>22.77</v>
      </c>
      <c r="K32" s="565" t="s">
        <v>573</v>
      </c>
      <c r="R32" s="576">
        <f>R31/R10*100</f>
        <v>22.93</v>
      </c>
      <c r="S32" s="565" t="s">
        <v>573</v>
      </c>
      <c r="Z32" s="576">
        <f>Z31/Z10*100</f>
        <v>22.94</v>
      </c>
      <c r="AA32" s="565" t="s">
        <v>573</v>
      </c>
      <c r="AH32" s="576">
        <f>AH31/AH10*100</f>
        <v>22.95</v>
      </c>
      <c r="AI32" s="565" t="s">
        <v>573</v>
      </c>
      <c r="AP32" s="576">
        <f>AP31/AP10*100</f>
        <v>22.94</v>
      </c>
      <c r="AQ32" s="565" t="s">
        <v>573</v>
      </c>
      <c r="AX32" s="576">
        <f>AX31/AX10*100</f>
        <v>22.94</v>
      </c>
      <c r="AY32" s="565" t="s">
        <v>573</v>
      </c>
    </row>
    <row r="33" spans="1:51" x14ac:dyDescent="0.25">
      <c r="A33" s="575" t="s">
        <v>588</v>
      </c>
      <c r="B33" s="582">
        <f>B32/100</f>
        <v>0.22919999999999999</v>
      </c>
      <c r="C33" s="565" t="s">
        <v>589</v>
      </c>
      <c r="J33" s="582">
        <f>J32/100</f>
        <v>0.22770000000000001</v>
      </c>
      <c r="K33" s="565" t="s">
        <v>589</v>
      </c>
      <c r="R33" s="582">
        <f>R32/100</f>
        <v>0.2293</v>
      </c>
      <c r="S33" s="565" t="s">
        <v>589</v>
      </c>
      <c r="Z33" s="582">
        <f>Z32/100</f>
        <v>0.22939999999999999</v>
      </c>
      <c r="AA33" s="565" t="s">
        <v>589</v>
      </c>
      <c r="AH33" s="582">
        <f>AH32/100</f>
        <v>0.22950000000000001</v>
      </c>
      <c r="AI33" s="565" t="s">
        <v>589</v>
      </c>
      <c r="AP33" s="582">
        <f>AP32/100</f>
        <v>0.22939999999999999</v>
      </c>
      <c r="AQ33" s="565" t="s">
        <v>589</v>
      </c>
      <c r="AX33" s="582">
        <f>AX32/100</f>
        <v>0.22939999999999999</v>
      </c>
      <c r="AY33" s="565" t="s">
        <v>589</v>
      </c>
    </row>
    <row r="34" spans="1:51" x14ac:dyDescent="0.25">
      <c r="A34" s="565" t="s">
        <v>590</v>
      </c>
      <c r="B34" s="569">
        <f>B31*3</f>
        <v>2866.89</v>
      </c>
      <c r="J34" s="569">
        <f>J31*3</f>
        <v>2847.96</v>
      </c>
      <c r="R34" s="569">
        <f>R31*3</f>
        <v>2897.07</v>
      </c>
      <c r="Z34" s="569">
        <f>Z31*3</f>
        <v>3025.74</v>
      </c>
      <c r="AH34" s="569">
        <f>AH31*3</f>
        <v>3180.87</v>
      </c>
      <c r="AP34" s="569">
        <f>AP31*3</f>
        <v>3307.44</v>
      </c>
      <c r="AX34" s="569">
        <f>AX31*3</f>
        <v>3439.92</v>
      </c>
    </row>
    <row r="35" spans="1:51" x14ac:dyDescent="0.25">
      <c r="B35" s="568">
        <f>B34*12</f>
        <v>34402.68</v>
      </c>
      <c r="C35" s="568"/>
      <c r="D35" s="568"/>
      <c r="E35" s="568"/>
      <c r="F35" s="568"/>
      <c r="G35" s="568"/>
      <c r="H35" s="568"/>
      <c r="I35" s="568"/>
      <c r="J35" s="568">
        <f>J34*12</f>
        <v>34175.519999999997</v>
      </c>
      <c r="K35" s="568"/>
      <c r="L35" s="568"/>
      <c r="M35" s="568"/>
      <c r="N35" s="568"/>
      <c r="O35" s="568"/>
      <c r="P35" s="568"/>
      <c r="Q35" s="568"/>
      <c r="R35" s="568">
        <f>R34*12</f>
        <v>34764.839999999997</v>
      </c>
      <c r="S35" s="568"/>
      <c r="T35" s="568"/>
      <c r="U35" s="568"/>
      <c r="V35" s="568"/>
      <c r="W35" s="568"/>
      <c r="X35" s="568"/>
      <c r="Y35" s="568"/>
      <c r="Z35" s="568">
        <f>Z34*12</f>
        <v>36308.879999999997</v>
      </c>
      <c r="AA35" s="568"/>
      <c r="AB35" s="568"/>
      <c r="AC35" s="568"/>
      <c r="AD35" s="568"/>
      <c r="AE35" s="568"/>
      <c r="AF35" s="568"/>
      <c r="AG35" s="568"/>
      <c r="AH35" s="568">
        <f>AH34*12</f>
        <v>38170.44</v>
      </c>
      <c r="AI35" s="568"/>
      <c r="AJ35" s="568"/>
      <c r="AK35" s="568"/>
      <c r="AL35" s="568"/>
      <c r="AM35" s="568"/>
      <c r="AN35" s="568"/>
      <c r="AO35" s="568"/>
      <c r="AP35" s="568">
        <f>AP34*12</f>
        <v>39689.279999999999</v>
      </c>
      <c r="AQ35" s="568"/>
      <c r="AR35" s="568"/>
      <c r="AS35" s="568"/>
      <c r="AT35" s="568"/>
      <c r="AU35" s="568"/>
      <c r="AV35" s="568"/>
      <c r="AW35" s="568"/>
      <c r="AX35" s="568">
        <f>AX34*12</f>
        <v>41279.040000000001</v>
      </c>
      <c r="AY35" s="568"/>
    </row>
  </sheetData>
  <pageMargins left="0.7" right="0.7" top="0.75" bottom="0.75" header="0.3" footer="0.3"/>
  <pageSetup paperSize="9" scale="69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  <pageSetUpPr fitToPage="1"/>
  </sheetPr>
  <dimension ref="A2:O125"/>
  <sheetViews>
    <sheetView zoomScale="80" zoomScaleNormal="80" zoomScaleSheetLayoutView="80" workbookViewId="0">
      <pane xSplit="2" ySplit="9" topLeftCell="E101" activePane="bottomRight" state="frozen"/>
      <selection pane="topRight" activeCell="C1" sqref="C1"/>
      <selection pane="bottomLeft" activeCell="A10" sqref="A10"/>
      <selection pane="bottomRight" activeCell="R117" sqref="R117"/>
    </sheetView>
  </sheetViews>
  <sheetFormatPr defaultRowHeight="15" x14ac:dyDescent="0.25"/>
  <cols>
    <col min="1" max="1" width="6" style="1" customWidth="1"/>
    <col min="2" max="2" width="71.85546875" style="1" customWidth="1"/>
    <col min="3" max="3" width="50.28515625" style="1" hidden="1" customWidth="1"/>
    <col min="4" max="4" width="22.28515625" style="1" hidden="1" customWidth="1"/>
    <col min="5" max="5" width="7.5703125" style="1" customWidth="1"/>
    <col min="6" max="6" width="7" style="1" customWidth="1"/>
    <col min="7" max="7" width="7.7109375" style="1" customWidth="1"/>
    <col min="8" max="8" width="10.5703125" style="1" customWidth="1"/>
    <col min="9" max="9" width="9.7109375" style="1" customWidth="1"/>
    <col min="10" max="10" width="8" style="1" customWidth="1"/>
    <col min="11" max="11" width="11.5703125" style="1" customWidth="1"/>
    <col min="12" max="12" width="12" style="1" customWidth="1"/>
    <col min="13" max="13" width="11" style="1" customWidth="1"/>
    <col min="14" max="14" width="9.140625" style="132" customWidth="1"/>
    <col min="15" max="15" width="7.7109375" style="1" hidden="1" customWidth="1"/>
    <col min="16" max="17" width="9.140625" style="1" customWidth="1"/>
    <col min="18" max="179" width="9.140625" style="1"/>
    <col min="180" max="180" width="6.28515625" style="1" customWidth="1"/>
    <col min="181" max="181" width="71.85546875" style="1" customWidth="1"/>
    <col min="182" max="182" width="7.5703125" style="1" customWidth="1"/>
    <col min="183" max="183" width="7" style="1" customWidth="1"/>
    <col min="184" max="184" width="7.7109375" style="1" customWidth="1"/>
    <col min="185" max="185" width="9.28515625" style="1" customWidth="1"/>
    <col min="186" max="186" width="9.7109375" style="1" customWidth="1"/>
    <col min="187" max="187" width="8" style="1" customWidth="1"/>
    <col min="188" max="188" width="11.5703125" style="1" customWidth="1"/>
    <col min="189" max="189" width="12" style="1" customWidth="1"/>
    <col min="190" max="190" width="11" style="1" customWidth="1"/>
    <col min="191" max="191" width="8.28515625" style="1" customWidth="1"/>
    <col min="192" max="192" width="7.7109375" style="1" customWidth="1"/>
    <col min="193" max="193" width="7" style="1" customWidth="1"/>
    <col min="194" max="194" width="7.7109375" style="1" customWidth="1"/>
    <col min="195" max="195" width="9.28515625" style="1" customWidth="1"/>
    <col min="196" max="196" width="9.7109375" style="1" customWidth="1"/>
    <col min="197" max="197" width="8" style="1" customWidth="1"/>
    <col min="198" max="198" width="11.5703125" style="1" customWidth="1"/>
    <col min="199" max="199" width="12" style="1" customWidth="1"/>
    <col min="200" max="200" width="11" style="1" customWidth="1"/>
    <col min="201" max="201" width="8.28515625" style="1" customWidth="1"/>
    <col min="202" max="202" width="7.7109375" style="1" customWidth="1"/>
    <col min="203" max="203" width="7" style="1" customWidth="1"/>
    <col min="204" max="204" width="7.7109375" style="1" customWidth="1"/>
    <col min="205" max="205" width="9.28515625" style="1" customWidth="1"/>
    <col min="206" max="206" width="9.7109375" style="1" customWidth="1"/>
    <col min="207" max="207" width="8" style="1" customWidth="1"/>
    <col min="208" max="208" width="11.5703125" style="1" customWidth="1"/>
    <col min="209" max="209" width="12" style="1" customWidth="1"/>
    <col min="210" max="210" width="11" style="1" customWidth="1"/>
    <col min="211" max="211" width="8.28515625" style="1" customWidth="1"/>
    <col min="212" max="212" width="7.7109375" style="1" customWidth="1"/>
    <col min="213" max="213" width="7" style="1" customWidth="1"/>
    <col min="214" max="214" width="7.7109375" style="1" customWidth="1"/>
    <col min="215" max="215" width="9.28515625" style="1" customWidth="1"/>
    <col min="216" max="216" width="9.7109375" style="1" customWidth="1"/>
    <col min="217" max="217" width="8" style="1" customWidth="1"/>
    <col min="218" max="218" width="11.5703125" style="1" customWidth="1"/>
    <col min="219" max="219" width="12" style="1" customWidth="1"/>
    <col min="220" max="220" width="11" style="1" customWidth="1"/>
    <col min="221" max="221" width="8.28515625" style="1" customWidth="1"/>
    <col min="222" max="222" width="7.7109375" style="1" customWidth="1"/>
    <col min="223" max="223" width="7" style="1" customWidth="1"/>
    <col min="224" max="224" width="7.7109375" style="1" customWidth="1"/>
    <col min="225" max="225" width="9.28515625" style="1" customWidth="1"/>
    <col min="226" max="226" width="9.7109375" style="1" customWidth="1"/>
    <col min="227" max="227" width="8" style="1" customWidth="1"/>
    <col min="228" max="228" width="11.5703125" style="1" customWidth="1"/>
    <col min="229" max="229" width="12" style="1" customWidth="1"/>
    <col min="230" max="230" width="11" style="1" customWidth="1"/>
    <col min="231" max="231" width="8.28515625" style="1" customWidth="1"/>
    <col min="232" max="232" width="7.7109375" style="1" customWidth="1"/>
    <col min="233" max="233" width="7.85546875" style="1" customWidth="1"/>
    <col min="234" max="234" width="7.7109375" style="1" customWidth="1"/>
    <col min="235" max="235" width="9.28515625" style="1" customWidth="1"/>
    <col min="236" max="236" width="9.7109375" style="1" customWidth="1"/>
    <col min="237" max="237" width="8" style="1" customWidth="1"/>
    <col min="238" max="238" width="11.5703125" style="1" customWidth="1"/>
    <col min="239" max="239" width="12" style="1" customWidth="1"/>
    <col min="240" max="240" width="11" style="1" customWidth="1"/>
    <col min="241" max="241" width="8.28515625" style="1" customWidth="1"/>
    <col min="242" max="435" width="9.140625" style="1"/>
    <col min="436" max="436" width="6.28515625" style="1" customWidth="1"/>
    <col min="437" max="437" width="71.85546875" style="1" customWidth="1"/>
    <col min="438" max="438" width="7.5703125" style="1" customWidth="1"/>
    <col min="439" max="439" width="7" style="1" customWidth="1"/>
    <col min="440" max="440" width="7.7109375" style="1" customWidth="1"/>
    <col min="441" max="441" width="9.28515625" style="1" customWidth="1"/>
    <col min="442" max="442" width="9.7109375" style="1" customWidth="1"/>
    <col min="443" max="443" width="8" style="1" customWidth="1"/>
    <col min="444" max="444" width="11.5703125" style="1" customWidth="1"/>
    <col min="445" max="445" width="12" style="1" customWidth="1"/>
    <col min="446" max="446" width="11" style="1" customWidth="1"/>
    <col min="447" max="447" width="8.28515625" style="1" customWidth="1"/>
    <col min="448" max="448" width="7.7109375" style="1" customWidth="1"/>
    <col min="449" max="449" width="7" style="1" customWidth="1"/>
    <col min="450" max="450" width="7.7109375" style="1" customWidth="1"/>
    <col min="451" max="451" width="9.28515625" style="1" customWidth="1"/>
    <col min="452" max="452" width="9.7109375" style="1" customWidth="1"/>
    <col min="453" max="453" width="8" style="1" customWidth="1"/>
    <col min="454" max="454" width="11.5703125" style="1" customWidth="1"/>
    <col min="455" max="455" width="12" style="1" customWidth="1"/>
    <col min="456" max="456" width="11" style="1" customWidth="1"/>
    <col min="457" max="457" width="8.28515625" style="1" customWidth="1"/>
    <col min="458" max="458" width="7.7109375" style="1" customWidth="1"/>
    <col min="459" max="459" width="7" style="1" customWidth="1"/>
    <col min="460" max="460" width="7.7109375" style="1" customWidth="1"/>
    <col min="461" max="461" width="9.28515625" style="1" customWidth="1"/>
    <col min="462" max="462" width="9.7109375" style="1" customWidth="1"/>
    <col min="463" max="463" width="8" style="1" customWidth="1"/>
    <col min="464" max="464" width="11.5703125" style="1" customWidth="1"/>
    <col min="465" max="465" width="12" style="1" customWidth="1"/>
    <col min="466" max="466" width="11" style="1" customWidth="1"/>
    <col min="467" max="467" width="8.28515625" style="1" customWidth="1"/>
    <col min="468" max="468" width="7.7109375" style="1" customWidth="1"/>
    <col min="469" max="469" width="7" style="1" customWidth="1"/>
    <col min="470" max="470" width="7.7109375" style="1" customWidth="1"/>
    <col min="471" max="471" width="9.28515625" style="1" customWidth="1"/>
    <col min="472" max="472" width="9.7109375" style="1" customWidth="1"/>
    <col min="473" max="473" width="8" style="1" customWidth="1"/>
    <col min="474" max="474" width="11.5703125" style="1" customWidth="1"/>
    <col min="475" max="475" width="12" style="1" customWidth="1"/>
    <col min="476" max="476" width="11" style="1" customWidth="1"/>
    <col min="477" max="477" width="8.28515625" style="1" customWidth="1"/>
    <col min="478" max="478" width="7.7109375" style="1" customWidth="1"/>
    <col min="479" max="479" width="7" style="1" customWidth="1"/>
    <col min="480" max="480" width="7.7109375" style="1" customWidth="1"/>
    <col min="481" max="481" width="9.28515625" style="1" customWidth="1"/>
    <col min="482" max="482" width="9.7109375" style="1" customWidth="1"/>
    <col min="483" max="483" width="8" style="1" customWidth="1"/>
    <col min="484" max="484" width="11.5703125" style="1" customWidth="1"/>
    <col min="485" max="485" width="12" style="1" customWidth="1"/>
    <col min="486" max="486" width="11" style="1" customWidth="1"/>
    <col min="487" max="487" width="8.28515625" style="1" customWidth="1"/>
    <col min="488" max="488" width="7.7109375" style="1" customWidth="1"/>
    <col min="489" max="489" width="7.85546875" style="1" customWidth="1"/>
    <col min="490" max="490" width="7.7109375" style="1" customWidth="1"/>
    <col min="491" max="491" width="9.28515625" style="1" customWidth="1"/>
    <col min="492" max="492" width="9.7109375" style="1" customWidth="1"/>
    <col min="493" max="493" width="8" style="1" customWidth="1"/>
    <col min="494" max="494" width="11.5703125" style="1" customWidth="1"/>
    <col min="495" max="495" width="12" style="1" customWidth="1"/>
    <col min="496" max="496" width="11" style="1" customWidth="1"/>
    <col min="497" max="497" width="8.28515625" style="1" customWidth="1"/>
    <col min="498" max="691" width="9.140625" style="1"/>
    <col min="692" max="692" width="6.28515625" style="1" customWidth="1"/>
    <col min="693" max="693" width="71.85546875" style="1" customWidth="1"/>
    <col min="694" max="694" width="7.5703125" style="1" customWidth="1"/>
    <col min="695" max="695" width="7" style="1" customWidth="1"/>
    <col min="696" max="696" width="7.7109375" style="1" customWidth="1"/>
    <col min="697" max="697" width="9.28515625" style="1" customWidth="1"/>
    <col min="698" max="698" width="9.7109375" style="1" customWidth="1"/>
    <col min="699" max="699" width="8" style="1" customWidth="1"/>
    <col min="700" max="700" width="11.5703125" style="1" customWidth="1"/>
    <col min="701" max="701" width="12" style="1" customWidth="1"/>
    <col min="702" max="702" width="11" style="1" customWidth="1"/>
    <col min="703" max="703" width="8.28515625" style="1" customWidth="1"/>
    <col min="704" max="704" width="7.7109375" style="1" customWidth="1"/>
    <col min="705" max="705" width="7" style="1" customWidth="1"/>
    <col min="706" max="706" width="7.7109375" style="1" customWidth="1"/>
    <col min="707" max="707" width="9.28515625" style="1" customWidth="1"/>
    <col min="708" max="708" width="9.7109375" style="1" customWidth="1"/>
    <col min="709" max="709" width="8" style="1" customWidth="1"/>
    <col min="710" max="710" width="11.5703125" style="1" customWidth="1"/>
    <col min="711" max="711" width="12" style="1" customWidth="1"/>
    <col min="712" max="712" width="11" style="1" customWidth="1"/>
    <col min="713" max="713" width="8.28515625" style="1" customWidth="1"/>
    <col min="714" max="714" width="7.7109375" style="1" customWidth="1"/>
    <col min="715" max="715" width="7" style="1" customWidth="1"/>
    <col min="716" max="716" width="7.7109375" style="1" customWidth="1"/>
    <col min="717" max="717" width="9.28515625" style="1" customWidth="1"/>
    <col min="718" max="718" width="9.7109375" style="1" customWidth="1"/>
    <col min="719" max="719" width="8" style="1" customWidth="1"/>
    <col min="720" max="720" width="11.5703125" style="1" customWidth="1"/>
    <col min="721" max="721" width="12" style="1" customWidth="1"/>
    <col min="722" max="722" width="11" style="1" customWidth="1"/>
    <col min="723" max="723" width="8.28515625" style="1" customWidth="1"/>
    <col min="724" max="724" width="7.7109375" style="1" customWidth="1"/>
    <col min="725" max="725" width="7" style="1" customWidth="1"/>
    <col min="726" max="726" width="7.7109375" style="1" customWidth="1"/>
    <col min="727" max="727" width="9.28515625" style="1" customWidth="1"/>
    <col min="728" max="728" width="9.7109375" style="1" customWidth="1"/>
    <col min="729" max="729" width="8" style="1" customWidth="1"/>
    <col min="730" max="730" width="11.5703125" style="1" customWidth="1"/>
    <col min="731" max="731" width="12" style="1" customWidth="1"/>
    <col min="732" max="732" width="11" style="1" customWidth="1"/>
    <col min="733" max="733" width="8.28515625" style="1" customWidth="1"/>
    <col min="734" max="734" width="7.7109375" style="1" customWidth="1"/>
    <col min="735" max="735" width="7" style="1" customWidth="1"/>
    <col min="736" max="736" width="7.7109375" style="1" customWidth="1"/>
    <col min="737" max="737" width="9.28515625" style="1" customWidth="1"/>
    <col min="738" max="738" width="9.7109375" style="1" customWidth="1"/>
    <col min="739" max="739" width="8" style="1" customWidth="1"/>
    <col min="740" max="740" width="11.5703125" style="1" customWidth="1"/>
    <col min="741" max="741" width="12" style="1" customWidth="1"/>
    <col min="742" max="742" width="11" style="1" customWidth="1"/>
    <col min="743" max="743" width="8.28515625" style="1" customWidth="1"/>
    <col min="744" max="744" width="7.7109375" style="1" customWidth="1"/>
    <col min="745" max="745" width="7.85546875" style="1" customWidth="1"/>
    <col min="746" max="746" width="7.7109375" style="1" customWidth="1"/>
    <col min="747" max="747" width="9.28515625" style="1" customWidth="1"/>
    <col min="748" max="748" width="9.7109375" style="1" customWidth="1"/>
    <col min="749" max="749" width="8" style="1" customWidth="1"/>
    <col min="750" max="750" width="11.5703125" style="1" customWidth="1"/>
    <col min="751" max="751" width="12" style="1" customWidth="1"/>
    <col min="752" max="752" width="11" style="1" customWidth="1"/>
    <col min="753" max="753" width="8.28515625" style="1" customWidth="1"/>
    <col min="754" max="947" width="9.140625" style="1"/>
    <col min="948" max="948" width="6.28515625" style="1" customWidth="1"/>
    <col min="949" max="949" width="71.85546875" style="1" customWidth="1"/>
    <col min="950" max="950" width="7.5703125" style="1" customWidth="1"/>
    <col min="951" max="951" width="7" style="1" customWidth="1"/>
    <col min="952" max="952" width="7.7109375" style="1" customWidth="1"/>
    <col min="953" max="953" width="9.28515625" style="1" customWidth="1"/>
    <col min="954" max="954" width="9.7109375" style="1" customWidth="1"/>
    <col min="955" max="955" width="8" style="1" customWidth="1"/>
    <col min="956" max="956" width="11.5703125" style="1" customWidth="1"/>
    <col min="957" max="957" width="12" style="1" customWidth="1"/>
    <col min="958" max="958" width="11" style="1" customWidth="1"/>
    <col min="959" max="959" width="8.28515625" style="1" customWidth="1"/>
    <col min="960" max="960" width="7.7109375" style="1" customWidth="1"/>
    <col min="961" max="961" width="7" style="1" customWidth="1"/>
    <col min="962" max="962" width="7.7109375" style="1" customWidth="1"/>
    <col min="963" max="963" width="9.28515625" style="1" customWidth="1"/>
    <col min="964" max="964" width="9.7109375" style="1" customWidth="1"/>
    <col min="965" max="965" width="8" style="1" customWidth="1"/>
    <col min="966" max="966" width="11.5703125" style="1" customWidth="1"/>
    <col min="967" max="967" width="12" style="1" customWidth="1"/>
    <col min="968" max="968" width="11" style="1" customWidth="1"/>
    <col min="969" max="969" width="8.28515625" style="1" customWidth="1"/>
    <col min="970" max="970" width="7.7109375" style="1" customWidth="1"/>
    <col min="971" max="971" width="7" style="1" customWidth="1"/>
    <col min="972" max="972" width="7.7109375" style="1" customWidth="1"/>
    <col min="973" max="973" width="9.28515625" style="1" customWidth="1"/>
    <col min="974" max="974" width="9.7109375" style="1" customWidth="1"/>
    <col min="975" max="975" width="8" style="1" customWidth="1"/>
    <col min="976" max="976" width="11.5703125" style="1" customWidth="1"/>
    <col min="977" max="977" width="12" style="1" customWidth="1"/>
    <col min="978" max="978" width="11" style="1" customWidth="1"/>
    <col min="979" max="979" width="8.28515625" style="1" customWidth="1"/>
    <col min="980" max="980" width="7.7109375" style="1" customWidth="1"/>
    <col min="981" max="981" width="7" style="1" customWidth="1"/>
    <col min="982" max="982" width="7.7109375" style="1" customWidth="1"/>
    <col min="983" max="983" width="9.28515625" style="1" customWidth="1"/>
    <col min="984" max="984" width="9.7109375" style="1" customWidth="1"/>
    <col min="985" max="985" width="8" style="1" customWidth="1"/>
    <col min="986" max="986" width="11.5703125" style="1" customWidth="1"/>
    <col min="987" max="987" width="12" style="1" customWidth="1"/>
    <col min="988" max="988" width="11" style="1" customWidth="1"/>
    <col min="989" max="989" width="8.28515625" style="1" customWidth="1"/>
    <col min="990" max="990" width="7.7109375" style="1" customWidth="1"/>
    <col min="991" max="991" width="7" style="1" customWidth="1"/>
    <col min="992" max="992" width="7.7109375" style="1" customWidth="1"/>
    <col min="993" max="993" width="9.28515625" style="1" customWidth="1"/>
    <col min="994" max="994" width="9.7109375" style="1" customWidth="1"/>
    <col min="995" max="995" width="8" style="1" customWidth="1"/>
    <col min="996" max="996" width="11.5703125" style="1" customWidth="1"/>
    <col min="997" max="997" width="12" style="1" customWidth="1"/>
    <col min="998" max="998" width="11" style="1" customWidth="1"/>
    <col min="999" max="999" width="8.28515625" style="1" customWidth="1"/>
    <col min="1000" max="1000" width="7.7109375" style="1" customWidth="1"/>
    <col min="1001" max="1001" width="7.85546875" style="1" customWidth="1"/>
    <col min="1002" max="1002" width="7.7109375" style="1" customWidth="1"/>
    <col min="1003" max="1003" width="9.28515625" style="1" customWidth="1"/>
    <col min="1004" max="1004" width="9.7109375" style="1" customWidth="1"/>
    <col min="1005" max="1005" width="8" style="1" customWidth="1"/>
    <col min="1006" max="1006" width="11.5703125" style="1" customWidth="1"/>
    <col min="1007" max="1007" width="12" style="1" customWidth="1"/>
    <col min="1008" max="1008" width="11" style="1" customWidth="1"/>
    <col min="1009" max="1009" width="8.28515625" style="1" customWidth="1"/>
    <col min="1010" max="1203" width="9.140625" style="1"/>
    <col min="1204" max="1204" width="6.28515625" style="1" customWidth="1"/>
    <col min="1205" max="1205" width="71.85546875" style="1" customWidth="1"/>
    <col min="1206" max="1206" width="7.5703125" style="1" customWidth="1"/>
    <col min="1207" max="1207" width="7" style="1" customWidth="1"/>
    <col min="1208" max="1208" width="7.7109375" style="1" customWidth="1"/>
    <col min="1209" max="1209" width="9.28515625" style="1" customWidth="1"/>
    <col min="1210" max="1210" width="9.7109375" style="1" customWidth="1"/>
    <col min="1211" max="1211" width="8" style="1" customWidth="1"/>
    <col min="1212" max="1212" width="11.5703125" style="1" customWidth="1"/>
    <col min="1213" max="1213" width="12" style="1" customWidth="1"/>
    <col min="1214" max="1214" width="11" style="1" customWidth="1"/>
    <col min="1215" max="1215" width="8.28515625" style="1" customWidth="1"/>
    <col min="1216" max="1216" width="7.7109375" style="1" customWidth="1"/>
    <col min="1217" max="1217" width="7" style="1" customWidth="1"/>
    <col min="1218" max="1218" width="7.7109375" style="1" customWidth="1"/>
    <col min="1219" max="1219" width="9.28515625" style="1" customWidth="1"/>
    <col min="1220" max="1220" width="9.7109375" style="1" customWidth="1"/>
    <col min="1221" max="1221" width="8" style="1" customWidth="1"/>
    <col min="1222" max="1222" width="11.5703125" style="1" customWidth="1"/>
    <col min="1223" max="1223" width="12" style="1" customWidth="1"/>
    <col min="1224" max="1224" width="11" style="1" customWidth="1"/>
    <col min="1225" max="1225" width="8.28515625" style="1" customWidth="1"/>
    <col min="1226" max="1226" width="7.7109375" style="1" customWidth="1"/>
    <col min="1227" max="1227" width="7" style="1" customWidth="1"/>
    <col min="1228" max="1228" width="7.7109375" style="1" customWidth="1"/>
    <col min="1229" max="1229" width="9.28515625" style="1" customWidth="1"/>
    <col min="1230" max="1230" width="9.7109375" style="1" customWidth="1"/>
    <col min="1231" max="1231" width="8" style="1" customWidth="1"/>
    <col min="1232" max="1232" width="11.5703125" style="1" customWidth="1"/>
    <col min="1233" max="1233" width="12" style="1" customWidth="1"/>
    <col min="1234" max="1234" width="11" style="1" customWidth="1"/>
    <col min="1235" max="1235" width="8.28515625" style="1" customWidth="1"/>
    <col min="1236" max="1236" width="7.7109375" style="1" customWidth="1"/>
    <col min="1237" max="1237" width="7" style="1" customWidth="1"/>
    <col min="1238" max="1238" width="7.7109375" style="1" customWidth="1"/>
    <col min="1239" max="1239" width="9.28515625" style="1" customWidth="1"/>
    <col min="1240" max="1240" width="9.7109375" style="1" customWidth="1"/>
    <col min="1241" max="1241" width="8" style="1" customWidth="1"/>
    <col min="1242" max="1242" width="11.5703125" style="1" customWidth="1"/>
    <col min="1243" max="1243" width="12" style="1" customWidth="1"/>
    <col min="1244" max="1244" width="11" style="1" customWidth="1"/>
    <col min="1245" max="1245" width="8.28515625" style="1" customWidth="1"/>
    <col min="1246" max="1246" width="7.7109375" style="1" customWidth="1"/>
    <col min="1247" max="1247" width="7" style="1" customWidth="1"/>
    <col min="1248" max="1248" width="7.7109375" style="1" customWidth="1"/>
    <col min="1249" max="1249" width="9.28515625" style="1" customWidth="1"/>
    <col min="1250" max="1250" width="9.7109375" style="1" customWidth="1"/>
    <col min="1251" max="1251" width="8" style="1" customWidth="1"/>
    <col min="1252" max="1252" width="11.5703125" style="1" customWidth="1"/>
    <col min="1253" max="1253" width="12" style="1" customWidth="1"/>
    <col min="1254" max="1254" width="11" style="1" customWidth="1"/>
    <col min="1255" max="1255" width="8.28515625" style="1" customWidth="1"/>
    <col min="1256" max="1256" width="7.7109375" style="1" customWidth="1"/>
    <col min="1257" max="1257" width="7.85546875" style="1" customWidth="1"/>
    <col min="1258" max="1258" width="7.7109375" style="1" customWidth="1"/>
    <col min="1259" max="1259" width="9.28515625" style="1" customWidth="1"/>
    <col min="1260" max="1260" width="9.7109375" style="1" customWidth="1"/>
    <col min="1261" max="1261" width="8" style="1" customWidth="1"/>
    <col min="1262" max="1262" width="11.5703125" style="1" customWidth="1"/>
    <col min="1263" max="1263" width="12" style="1" customWidth="1"/>
    <col min="1264" max="1264" width="11" style="1" customWidth="1"/>
    <col min="1265" max="1265" width="8.28515625" style="1" customWidth="1"/>
    <col min="1266" max="1459" width="9.140625" style="1"/>
    <col min="1460" max="1460" width="6.28515625" style="1" customWidth="1"/>
    <col min="1461" max="1461" width="71.85546875" style="1" customWidth="1"/>
    <col min="1462" max="1462" width="7.5703125" style="1" customWidth="1"/>
    <col min="1463" max="1463" width="7" style="1" customWidth="1"/>
    <col min="1464" max="1464" width="7.7109375" style="1" customWidth="1"/>
    <col min="1465" max="1465" width="9.28515625" style="1" customWidth="1"/>
    <col min="1466" max="1466" width="9.7109375" style="1" customWidth="1"/>
    <col min="1467" max="1467" width="8" style="1" customWidth="1"/>
    <col min="1468" max="1468" width="11.5703125" style="1" customWidth="1"/>
    <col min="1469" max="1469" width="12" style="1" customWidth="1"/>
    <col min="1470" max="1470" width="11" style="1" customWidth="1"/>
    <col min="1471" max="1471" width="8.28515625" style="1" customWidth="1"/>
    <col min="1472" max="1472" width="7.7109375" style="1" customWidth="1"/>
    <col min="1473" max="1473" width="7" style="1" customWidth="1"/>
    <col min="1474" max="1474" width="7.7109375" style="1" customWidth="1"/>
    <col min="1475" max="1475" width="9.28515625" style="1" customWidth="1"/>
    <col min="1476" max="1476" width="9.7109375" style="1" customWidth="1"/>
    <col min="1477" max="1477" width="8" style="1" customWidth="1"/>
    <col min="1478" max="1478" width="11.5703125" style="1" customWidth="1"/>
    <col min="1479" max="1479" width="12" style="1" customWidth="1"/>
    <col min="1480" max="1480" width="11" style="1" customWidth="1"/>
    <col min="1481" max="1481" width="8.28515625" style="1" customWidth="1"/>
    <col min="1482" max="1482" width="7.7109375" style="1" customWidth="1"/>
    <col min="1483" max="1483" width="7" style="1" customWidth="1"/>
    <col min="1484" max="1484" width="7.7109375" style="1" customWidth="1"/>
    <col min="1485" max="1485" width="9.28515625" style="1" customWidth="1"/>
    <col min="1486" max="1486" width="9.7109375" style="1" customWidth="1"/>
    <col min="1487" max="1487" width="8" style="1" customWidth="1"/>
    <col min="1488" max="1488" width="11.5703125" style="1" customWidth="1"/>
    <col min="1489" max="1489" width="12" style="1" customWidth="1"/>
    <col min="1490" max="1490" width="11" style="1" customWidth="1"/>
    <col min="1491" max="1491" width="8.28515625" style="1" customWidth="1"/>
    <col min="1492" max="1492" width="7.7109375" style="1" customWidth="1"/>
    <col min="1493" max="1493" width="7" style="1" customWidth="1"/>
    <col min="1494" max="1494" width="7.7109375" style="1" customWidth="1"/>
    <col min="1495" max="1495" width="9.28515625" style="1" customWidth="1"/>
    <col min="1496" max="1496" width="9.7109375" style="1" customWidth="1"/>
    <col min="1497" max="1497" width="8" style="1" customWidth="1"/>
    <col min="1498" max="1498" width="11.5703125" style="1" customWidth="1"/>
    <col min="1499" max="1499" width="12" style="1" customWidth="1"/>
    <col min="1500" max="1500" width="11" style="1" customWidth="1"/>
    <col min="1501" max="1501" width="8.28515625" style="1" customWidth="1"/>
    <col min="1502" max="1502" width="7.7109375" style="1" customWidth="1"/>
    <col min="1503" max="1503" width="7" style="1" customWidth="1"/>
    <col min="1504" max="1504" width="7.7109375" style="1" customWidth="1"/>
    <col min="1505" max="1505" width="9.28515625" style="1" customWidth="1"/>
    <col min="1506" max="1506" width="9.7109375" style="1" customWidth="1"/>
    <col min="1507" max="1507" width="8" style="1" customWidth="1"/>
    <col min="1508" max="1508" width="11.5703125" style="1" customWidth="1"/>
    <col min="1509" max="1509" width="12" style="1" customWidth="1"/>
    <col min="1510" max="1510" width="11" style="1" customWidth="1"/>
    <col min="1511" max="1511" width="8.28515625" style="1" customWidth="1"/>
    <col min="1512" max="1512" width="7.7109375" style="1" customWidth="1"/>
    <col min="1513" max="1513" width="7.85546875" style="1" customWidth="1"/>
    <col min="1514" max="1514" width="7.7109375" style="1" customWidth="1"/>
    <col min="1515" max="1515" width="9.28515625" style="1" customWidth="1"/>
    <col min="1516" max="1516" width="9.7109375" style="1" customWidth="1"/>
    <col min="1517" max="1517" width="8" style="1" customWidth="1"/>
    <col min="1518" max="1518" width="11.5703125" style="1" customWidth="1"/>
    <col min="1519" max="1519" width="12" style="1" customWidth="1"/>
    <col min="1520" max="1520" width="11" style="1" customWidth="1"/>
    <col min="1521" max="1521" width="8.28515625" style="1" customWidth="1"/>
    <col min="1522" max="1715" width="9.140625" style="1"/>
    <col min="1716" max="1716" width="6.28515625" style="1" customWidth="1"/>
    <col min="1717" max="1717" width="71.85546875" style="1" customWidth="1"/>
    <col min="1718" max="1718" width="7.5703125" style="1" customWidth="1"/>
    <col min="1719" max="1719" width="7" style="1" customWidth="1"/>
    <col min="1720" max="1720" width="7.7109375" style="1" customWidth="1"/>
    <col min="1721" max="1721" width="9.28515625" style="1" customWidth="1"/>
    <col min="1722" max="1722" width="9.7109375" style="1" customWidth="1"/>
    <col min="1723" max="1723" width="8" style="1" customWidth="1"/>
    <col min="1724" max="1724" width="11.5703125" style="1" customWidth="1"/>
    <col min="1725" max="1725" width="12" style="1" customWidth="1"/>
    <col min="1726" max="1726" width="11" style="1" customWidth="1"/>
    <col min="1727" max="1727" width="8.28515625" style="1" customWidth="1"/>
    <col min="1728" max="1728" width="7.7109375" style="1" customWidth="1"/>
    <col min="1729" max="1729" width="7" style="1" customWidth="1"/>
    <col min="1730" max="1730" width="7.7109375" style="1" customWidth="1"/>
    <col min="1731" max="1731" width="9.28515625" style="1" customWidth="1"/>
    <col min="1732" max="1732" width="9.7109375" style="1" customWidth="1"/>
    <col min="1733" max="1733" width="8" style="1" customWidth="1"/>
    <col min="1734" max="1734" width="11.5703125" style="1" customWidth="1"/>
    <col min="1735" max="1735" width="12" style="1" customWidth="1"/>
    <col min="1736" max="1736" width="11" style="1" customWidth="1"/>
    <col min="1737" max="1737" width="8.28515625" style="1" customWidth="1"/>
    <col min="1738" max="1738" width="7.7109375" style="1" customWidth="1"/>
    <col min="1739" max="1739" width="7" style="1" customWidth="1"/>
    <col min="1740" max="1740" width="7.7109375" style="1" customWidth="1"/>
    <col min="1741" max="1741" width="9.28515625" style="1" customWidth="1"/>
    <col min="1742" max="1742" width="9.7109375" style="1" customWidth="1"/>
    <col min="1743" max="1743" width="8" style="1" customWidth="1"/>
    <col min="1744" max="1744" width="11.5703125" style="1" customWidth="1"/>
    <col min="1745" max="1745" width="12" style="1" customWidth="1"/>
    <col min="1746" max="1746" width="11" style="1" customWidth="1"/>
    <col min="1747" max="1747" width="8.28515625" style="1" customWidth="1"/>
    <col min="1748" max="1748" width="7.7109375" style="1" customWidth="1"/>
    <col min="1749" max="1749" width="7" style="1" customWidth="1"/>
    <col min="1750" max="1750" width="7.7109375" style="1" customWidth="1"/>
    <col min="1751" max="1751" width="9.28515625" style="1" customWidth="1"/>
    <col min="1752" max="1752" width="9.7109375" style="1" customWidth="1"/>
    <col min="1753" max="1753" width="8" style="1" customWidth="1"/>
    <col min="1754" max="1754" width="11.5703125" style="1" customWidth="1"/>
    <col min="1755" max="1755" width="12" style="1" customWidth="1"/>
    <col min="1756" max="1756" width="11" style="1" customWidth="1"/>
    <col min="1757" max="1757" width="8.28515625" style="1" customWidth="1"/>
    <col min="1758" max="1758" width="7.7109375" style="1" customWidth="1"/>
    <col min="1759" max="1759" width="7" style="1" customWidth="1"/>
    <col min="1760" max="1760" width="7.7109375" style="1" customWidth="1"/>
    <col min="1761" max="1761" width="9.28515625" style="1" customWidth="1"/>
    <col min="1762" max="1762" width="9.7109375" style="1" customWidth="1"/>
    <col min="1763" max="1763" width="8" style="1" customWidth="1"/>
    <col min="1764" max="1764" width="11.5703125" style="1" customWidth="1"/>
    <col min="1765" max="1765" width="12" style="1" customWidth="1"/>
    <col min="1766" max="1766" width="11" style="1" customWidth="1"/>
    <col min="1767" max="1767" width="8.28515625" style="1" customWidth="1"/>
    <col min="1768" max="1768" width="7.7109375" style="1" customWidth="1"/>
    <col min="1769" max="1769" width="7.85546875" style="1" customWidth="1"/>
    <col min="1770" max="1770" width="7.7109375" style="1" customWidth="1"/>
    <col min="1771" max="1771" width="9.28515625" style="1" customWidth="1"/>
    <col min="1772" max="1772" width="9.7109375" style="1" customWidth="1"/>
    <col min="1773" max="1773" width="8" style="1" customWidth="1"/>
    <col min="1774" max="1774" width="11.5703125" style="1" customWidth="1"/>
    <col min="1775" max="1775" width="12" style="1" customWidth="1"/>
    <col min="1776" max="1776" width="11" style="1" customWidth="1"/>
    <col min="1777" max="1777" width="8.28515625" style="1" customWidth="1"/>
    <col min="1778" max="1971" width="9.140625" style="1"/>
    <col min="1972" max="1972" width="6.28515625" style="1" customWidth="1"/>
    <col min="1973" max="1973" width="71.85546875" style="1" customWidth="1"/>
    <col min="1974" max="1974" width="7.5703125" style="1" customWidth="1"/>
    <col min="1975" max="1975" width="7" style="1" customWidth="1"/>
    <col min="1976" max="1976" width="7.7109375" style="1" customWidth="1"/>
    <col min="1977" max="1977" width="9.28515625" style="1" customWidth="1"/>
    <col min="1978" max="1978" width="9.7109375" style="1" customWidth="1"/>
    <col min="1979" max="1979" width="8" style="1" customWidth="1"/>
    <col min="1980" max="1980" width="11.5703125" style="1" customWidth="1"/>
    <col min="1981" max="1981" width="12" style="1" customWidth="1"/>
    <col min="1982" max="1982" width="11" style="1" customWidth="1"/>
    <col min="1983" max="1983" width="8.28515625" style="1" customWidth="1"/>
    <col min="1984" max="1984" width="7.7109375" style="1" customWidth="1"/>
    <col min="1985" max="1985" width="7" style="1" customWidth="1"/>
    <col min="1986" max="1986" width="7.7109375" style="1" customWidth="1"/>
    <col min="1987" max="1987" width="9.28515625" style="1" customWidth="1"/>
    <col min="1988" max="1988" width="9.7109375" style="1" customWidth="1"/>
    <col min="1989" max="1989" width="8" style="1" customWidth="1"/>
    <col min="1990" max="1990" width="11.5703125" style="1" customWidth="1"/>
    <col min="1991" max="1991" width="12" style="1" customWidth="1"/>
    <col min="1992" max="1992" width="11" style="1" customWidth="1"/>
    <col min="1993" max="1993" width="8.28515625" style="1" customWidth="1"/>
    <col min="1994" max="1994" width="7.7109375" style="1" customWidth="1"/>
    <col min="1995" max="1995" width="7" style="1" customWidth="1"/>
    <col min="1996" max="1996" width="7.7109375" style="1" customWidth="1"/>
    <col min="1997" max="1997" width="9.28515625" style="1" customWidth="1"/>
    <col min="1998" max="1998" width="9.7109375" style="1" customWidth="1"/>
    <col min="1999" max="1999" width="8" style="1" customWidth="1"/>
    <col min="2000" max="2000" width="11.5703125" style="1" customWidth="1"/>
    <col min="2001" max="2001" width="12" style="1" customWidth="1"/>
    <col min="2002" max="2002" width="11" style="1" customWidth="1"/>
    <col min="2003" max="2003" width="8.28515625" style="1" customWidth="1"/>
    <col min="2004" max="2004" width="7.7109375" style="1" customWidth="1"/>
    <col min="2005" max="2005" width="7" style="1" customWidth="1"/>
    <col min="2006" max="2006" width="7.7109375" style="1" customWidth="1"/>
    <col min="2007" max="2007" width="9.28515625" style="1" customWidth="1"/>
    <col min="2008" max="2008" width="9.7109375" style="1" customWidth="1"/>
    <col min="2009" max="2009" width="8" style="1" customWidth="1"/>
    <col min="2010" max="2010" width="11.5703125" style="1" customWidth="1"/>
    <col min="2011" max="2011" width="12" style="1" customWidth="1"/>
    <col min="2012" max="2012" width="11" style="1" customWidth="1"/>
    <col min="2013" max="2013" width="8.28515625" style="1" customWidth="1"/>
    <col min="2014" max="2014" width="7.7109375" style="1" customWidth="1"/>
    <col min="2015" max="2015" width="7" style="1" customWidth="1"/>
    <col min="2016" max="2016" width="7.7109375" style="1" customWidth="1"/>
    <col min="2017" max="2017" width="9.28515625" style="1" customWidth="1"/>
    <col min="2018" max="2018" width="9.7109375" style="1" customWidth="1"/>
    <col min="2019" max="2019" width="8" style="1" customWidth="1"/>
    <col min="2020" max="2020" width="11.5703125" style="1" customWidth="1"/>
    <col min="2021" max="2021" width="12" style="1" customWidth="1"/>
    <col min="2022" max="2022" width="11" style="1" customWidth="1"/>
    <col min="2023" max="2023" width="8.28515625" style="1" customWidth="1"/>
    <col min="2024" max="2024" width="7.7109375" style="1" customWidth="1"/>
    <col min="2025" max="2025" width="7.85546875" style="1" customWidth="1"/>
    <col min="2026" max="2026" width="7.7109375" style="1" customWidth="1"/>
    <col min="2027" max="2027" width="9.28515625" style="1" customWidth="1"/>
    <col min="2028" max="2028" width="9.7109375" style="1" customWidth="1"/>
    <col min="2029" max="2029" width="8" style="1" customWidth="1"/>
    <col min="2030" max="2030" width="11.5703125" style="1" customWidth="1"/>
    <col min="2031" max="2031" width="12" style="1" customWidth="1"/>
    <col min="2032" max="2032" width="11" style="1" customWidth="1"/>
    <col min="2033" max="2033" width="8.28515625" style="1" customWidth="1"/>
    <col min="2034" max="2227" width="9.140625" style="1"/>
    <col min="2228" max="2228" width="6.28515625" style="1" customWidth="1"/>
    <col min="2229" max="2229" width="71.85546875" style="1" customWidth="1"/>
    <col min="2230" max="2230" width="7.5703125" style="1" customWidth="1"/>
    <col min="2231" max="2231" width="7" style="1" customWidth="1"/>
    <col min="2232" max="2232" width="7.7109375" style="1" customWidth="1"/>
    <col min="2233" max="2233" width="9.28515625" style="1" customWidth="1"/>
    <col min="2234" max="2234" width="9.7109375" style="1" customWidth="1"/>
    <col min="2235" max="2235" width="8" style="1" customWidth="1"/>
    <col min="2236" max="2236" width="11.5703125" style="1" customWidth="1"/>
    <col min="2237" max="2237" width="12" style="1" customWidth="1"/>
    <col min="2238" max="2238" width="11" style="1" customWidth="1"/>
    <col min="2239" max="2239" width="8.28515625" style="1" customWidth="1"/>
    <col min="2240" max="2240" width="7.7109375" style="1" customWidth="1"/>
    <col min="2241" max="2241" width="7" style="1" customWidth="1"/>
    <col min="2242" max="2242" width="7.7109375" style="1" customWidth="1"/>
    <col min="2243" max="2243" width="9.28515625" style="1" customWidth="1"/>
    <col min="2244" max="2244" width="9.7109375" style="1" customWidth="1"/>
    <col min="2245" max="2245" width="8" style="1" customWidth="1"/>
    <col min="2246" max="2246" width="11.5703125" style="1" customWidth="1"/>
    <col min="2247" max="2247" width="12" style="1" customWidth="1"/>
    <col min="2248" max="2248" width="11" style="1" customWidth="1"/>
    <col min="2249" max="2249" width="8.28515625" style="1" customWidth="1"/>
    <col min="2250" max="2250" width="7.7109375" style="1" customWidth="1"/>
    <col min="2251" max="2251" width="7" style="1" customWidth="1"/>
    <col min="2252" max="2252" width="7.7109375" style="1" customWidth="1"/>
    <col min="2253" max="2253" width="9.28515625" style="1" customWidth="1"/>
    <col min="2254" max="2254" width="9.7109375" style="1" customWidth="1"/>
    <col min="2255" max="2255" width="8" style="1" customWidth="1"/>
    <col min="2256" max="2256" width="11.5703125" style="1" customWidth="1"/>
    <col min="2257" max="2257" width="12" style="1" customWidth="1"/>
    <col min="2258" max="2258" width="11" style="1" customWidth="1"/>
    <col min="2259" max="2259" width="8.28515625" style="1" customWidth="1"/>
    <col min="2260" max="2260" width="7.7109375" style="1" customWidth="1"/>
    <col min="2261" max="2261" width="7" style="1" customWidth="1"/>
    <col min="2262" max="2262" width="7.7109375" style="1" customWidth="1"/>
    <col min="2263" max="2263" width="9.28515625" style="1" customWidth="1"/>
    <col min="2264" max="2264" width="9.7109375" style="1" customWidth="1"/>
    <col min="2265" max="2265" width="8" style="1" customWidth="1"/>
    <col min="2266" max="2266" width="11.5703125" style="1" customWidth="1"/>
    <col min="2267" max="2267" width="12" style="1" customWidth="1"/>
    <col min="2268" max="2268" width="11" style="1" customWidth="1"/>
    <col min="2269" max="2269" width="8.28515625" style="1" customWidth="1"/>
    <col min="2270" max="2270" width="7.7109375" style="1" customWidth="1"/>
    <col min="2271" max="2271" width="7" style="1" customWidth="1"/>
    <col min="2272" max="2272" width="7.7109375" style="1" customWidth="1"/>
    <col min="2273" max="2273" width="9.28515625" style="1" customWidth="1"/>
    <col min="2274" max="2274" width="9.7109375" style="1" customWidth="1"/>
    <col min="2275" max="2275" width="8" style="1" customWidth="1"/>
    <col min="2276" max="2276" width="11.5703125" style="1" customWidth="1"/>
    <col min="2277" max="2277" width="12" style="1" customWidth="1"/>
    <col min="2278" max="2278" width="11" style="1" customWidth="1"/>
    <col min="2279" max="2279" width="8.28515625" style="1" customWidth="1"/>
    <col min="2280" max="2280" width="7.7109375" style="1" customWidth="1"/>
    <col min="2281" max="2281" width="7.85546875" style="1" customWidth="1"/>
    <col min="2282" max="2282" width="7.7109375" style="1" customWidth="1"/>
    <col min="2283" max="2283" width="9.28515625" style="1" customWidth="1"/>
    <col min="2284" max="2284" width="9.7109375" style="1" customWidth="1"/>
    <col min="2285" max="2285" width="8" style="1" customWidth="1"/>
    <col min="2286" max="2286" width="11.5703125" style="1" customWidth="1"/>
    <col min="2287" max="2287" width="12" style="1" customWidth="1"/>
    <col min="2288" max="2288" width="11" style="1" customWidth="1"/>
    <col min="2289" max="2289" width="8.28515625" style="1" customWidth="1"/>
    <col min="2290" max="2483" width="9.140625" style="1"/>
    <col min="2484" max="2484" width="6.28515625" style="1" customWidth="1"/>
    <col min="2485" max="2485" width="71.85546875" style="1" customWidth="1"/>
    <col min="2486" max="2486" width="7.5703125" style="1" customWidth="1"/>
    <col min="2487" max="2487" width="7" style="1" customWidth="1"/>
    <col min="2488" max="2488" width="7.7109375" style="1" customWidth="1"/>
    <col min="2489" max="2489" width="9.28515625" style="1" customWidth="1"/>
    <col min="2490" max="2490" width="9.7109375" style="1" customWidth="1"/>
    <col min="2491" max="2491" width="8" style="1" customWidth="1"/>
    <col min="2492" max="2492" width="11.5703125" style="1" customWidth="1"/>
    <col min="2493" max="2493" width="12" style="1" customWidth="1"/>
    <col min="2494" max="2494" width="11" style="1" customWidth="1"/>
    <col min="2495" max="2495" width="8.28515625" style="1" customWidth="1"/>
    <col min="2496" max="2496" width="7.7109375" style="1" customWidth="1"/>
    <col min="2497" max="2497" width="7" style="1" customWidth="1"/>
    <col min="2498" max="2498" width="7.7109375" style="1" customWidth="1"/>
    <col min="2499" max="2499" width="9.28515625" style="1" customWidth="1"/>
    <col min="2500" max="2500" width="9.7109375" style="1" customWidth="1"/>
    <col min="2501" max="2501" width="8" style="1" customWidth="1"/>
    <col min="2502" max="2502" width="11.5703125" style="1" customWidth="1"/>
    <col min="2503" max="2503" width="12" style="1" customWidth="1"/>
    <col min="2504" max="2504" width="11" style="1" customWidth="1"/>
    <col min="2505" max="2505" width="8.28515625" style="1" customWidth="1"/>
    <col min="2506" max="2506" width="7.7109375" style="1" customWidth="1"/>
    <col min="2507" max="2507" width="7" style="1" customWidth="1"/>
    <col min="2508" max="2508" width="7.7109375" style="1" customWidth="1"/>
    <col min="2509" max="2509" width="9.28515625" style="1" customWidth="1"/>
    <col min="2510" max="2510" width="9.7109375" style="1" customWidth="1"/>
    <col min="2511" max="2511" width="8" style="1" customWidth="1"/>
    <col min="2512" max="2512" width="11.5703125" style="1" customWidth="1"/>
    <col min="2513" max="2513" width="12" style="1" customWidth="1"/>
    <col min="2514" max="2514" width="11" style="1" customWidth="1"/>
    <col min="2515" max="2515" width="8.28515625" style="1" customWidth="1"/>
    <col min="2516" max="2516" width="7.7109375" style="1" customWidth="1"/>
    <col min="2517" max="2517" width="7" style="1" customWidth="1"/>
    <col min="2518" max="2518" width="7.7109375" style="1" customWidth="1"/>
    <col min="2519" max="2519" width="9.28515625" style="1" customWidth="1"/>
    <col min="2520" max="2520" width="9.7109375" style="1" customWidth="1"/>
    <col min="2521" max="2521" width="8" style="1" customWidth="1"/>
    <col min="2522" max="2522" width="11.5703125" style="1" customWidth="1"/>
    <col min="2523" max="2523" width="12" style="1" customWidth="1"/>
    <col min="2524" max="2524" width="11" style="1" customWidth="1"/>
    <col min="2525" max="2525" width="8.28515625" style="1" customWidth="1"/>
    <col min="2526" max="2526" width="7.7109375" style="1" customWidth="1"/>
    <col min="2527" max="2527" width="7" style="1" customWidth="1"/>
    <col min="2528" max="2528" width="7.7109375" style="1" customWidth="1"/>
    <col min="2529" max="2529" width="9.28515625" style="1" customWidth="1"/>
    <col min="2530" max="2530" width="9.7109375" style="1" customWidth="1"/>
    <col min="2531" max="2531" width="8" style="1" customWidth="1"/>
    <col min="2532" max="2532" width="11.5703125" style="1" customWidth="1"/>
    <col min="2533" max="2533" width="12" style="1" customWidth="1"/>
    <col min="2534" max="2534" width="11" style="1" customWidth="1"/>
    <col min="2535" max="2535" width="8.28515625" style="1" customWidth="1"/>
    <col min="2536" max="2536" width="7.7109375" style="1" customWidth="1"/>
    <col min="2537" max="2537" width="7.85546875" style="1" customWidth="1"/>
    <col min="2538" max="2538" width="7.7109375" style="1" customWidth="1"/>
    <col min="2539" max="2539" width="9.28515625" style="1" customWidth="1"/>
    <col min="2540" max="2540" width="9.7109375" style="1" customWidth="1"/>
    <col min="2541" max="2541" width="8" style="1" customWidth="1"/>
    <col min="2542" max="2542" width="11.5703125" style="1" customWidth="1"/>
    <col min="2543" max="2543" width="12" style="1" customWidth="1"/>
    <col min="2544" max="2544" width="11" style="1" customWidth="1"/>
    <col min="2545" max="2545" width="8.28515625" style="1" customWidth="1"/>
    <col min="2546" max="2739" width="9.140625" style="1"/>
    <col min="2740" max="2740" width="6.28515625" style="1" customWidth="1"/>
    <col min="2741" max="2741" width="71.85546875" style="1" customWidth="1"/>
    <col min="2742" max="2742" width="7.5703125" style="1" customWidth="1"/>
    <col min="2743" max="2743" width="7" style="1" customWidth="1"/>
    <col min="2744" max="2744" width="7.7109375" style="1" customWidth="1"/>
    <col min="2745" max="2745" width="9.28515625" style="1" customWidth="1"/>
    <col min="2746" max="2746" width="9.7109375" style="1" customWidth="1"/>
    <col min="2747" max="2747" width="8" style="1" customWidth="1"/>
    <col min="2748" max="2748" width="11.5703125" style="1" customWidth="1"/>
    <col min="2749" max="2749" width="12" style="1" customWidth="1"/>
    <col min="2750" max="2750" width="11" style="1" customWidth="1"/>
    <col min="2751" max="2751" width="8.28515625" style="1" customWidth="1"/>
    <col min="2752" max="2752" width="7.7109375" style="1" customWidth="1"/>
    <col min="2753" max="2753" width="7" style="1" customWidth="1"/>
    <col min="2754" max="2754" width="7.7109375" style="1" customWidth="1"/>
    <col min="2755" max="2755" width="9.28515625" style="1" customWidth="1"/>
    <col min="2756" max="2756" width="9.7109375" style="1" customWidth="1"/>
    <col min="2757" max="2757" width="8" style="1" customWidth="1"/>
    <col min="2758" max="2758" width="11.5703125" style="1" customWidth="1"/>
    <col min="2759" max="2759" width="12" style="1" customWidth="1"/>
    <col min="2760" max="2760" width="11" style="1" customWidth="1"/>
    <col min="2761" max="2761" width="8.28515625" style="1" customWidth="1"/>
    <col min="2762" max="2762" width="7.7109375" style="1" customWidth="1"/>
    <col min="2763" max="2763" width="7" style="1" customWidth="1"/>
    <col min="2764" max="2764" width="7.7109375" style="1" customWidth="1"/>
    <col min="2765" max="2765" width="9.28515625" style="1" customWidth="1"/>
    <col min="2766" max="2766" width="9.7109375" style="1" customWidth="1"/>
    <col min="2767" max="2767" width="8" style="1" customWidth="1"/>
    <col min="2768" max="2768" width="11.5703125" style="1" customWidth="1"/>
    <col min="2769" max="2769" width="12" style="1" customWidth="1"/>
    <col min="2770" max="2770" width="11" style="1" customWidth="1"/>
    <col min="2771" max="2771" width="8.28515625" style="1" customWidth="1"/>
    <col min="2772" max="2772" width="7.7109375" style="1" customWidth="1"/>
    <col min="2773" max="2773" width="7" style="1" customWidth="1"/>
    <col min="2774" max="2774" width="7.7109375" style="1" customWidth="1"/>
    <col min="2775" max="2775" width="9.28515625" style="1" customWidth="1"/>
    <col min="2776" max="2776" width="9.7109375" style="1" customWidth="1"/>
    <col min="2777" max="2777" width="8" style="1" customWidth="1"/>
    <col min="2778" max="2778" width="11.5703125" style="1" customWidth="1"/>
    <col min="2779" max="2779" width="12" style="1" customWidth="1"/>
    <col min="2780" max="2780" width="11" style="1" customWidth="1"/>
    <col min="2781" max="2781" width="8.28515625" style="1" customWidth="1"/>
    <col min="2782" max="2782" width="7.7109375" style="1" customWidth="1"/>
    <col min="2783" max="2783" width="7" style="1" customWidth="1"/>
    <col min="2784" max="2784" width="7.7109375" style="1" customWidth="1"/>
    <col min="2785" max="2785" width="9.28515625" style="1" customWidth="1"/>
    <col min="2786" max="2786" width="9.7109375" style="1" customWidth="1"/>
    <col min="2787" max="2787" width="8" style="1" customWidth="1"/>
    <col min="2788" max="2788" width="11.5703125" style="1" customWidth="1"/>
    <col min="2789" max="2789" width="12" style="1" customWidth="1"/>
    <col min="2790" max="2790" width="11" style="1" customWidth="1"/>
    <col min="2791" max="2791" width="8.28515625" style="1" customWidth="1"/>
    <col min="2792" max="2792" width="7.7109375" style="1" customWidth="1"/>
    <col min="2793" max="2793" width="7.85546875" style="1" customWidth="1"/>
    <col min="2794" max="2794" width="7.7109375" style="1" customWidth="1"/>
    <col min="2795" max="2795" width="9.28515625" style="1" customWidth="1"/>
    <col min="2796" max="2796" width="9.7109375" style="1" customWidth="1"/>
    <col min="2797" max="2797" width="8" style="1" customWidth="1"/>
    <col min="2798" max="2798" width="11.5703125" style="1" customWidth="1"/>
    <col min="2799" max="2799" width="12" style="1" customWidth="1"/>
    <col min="2800" max="2800" width="11" style="1" customWidth="1"/>
    <col min="2801" max="2801" width="8.28515625" style="1" customWidth="1"/>
    <col min="2802" max="2995" width="9.140625" style="1"/>
    <col min="2996" max="2996" width="6.28515625" style="1" customWidth="1"/>
    <col min="2997" max="2997" width="71.85546875" style="1" customWidth="1"/>
    <col min="2998" max="2998" width="7.5703125" style="1" customWidth="1"/>
    <col min="2999" max="2999" width="7" style="1" customWidth="1"/>
    <col min="3000" max="3000" width="7.7109375" style="1" customWidth="1"/>
    <col min="3001" max="3001" width="9.28515625" style="1" customWidth="1"/>
    <col min="3002" max="3002" width="9.7109375" style="1" customWidth="1"/>
    <col min="3003" max="3003" width="8" style="1" customWidth="1"/>
    <col min="3004" max="3004" width="11.5703125" style="1" customWidth="1"/>
    <col min="3005" max="3005" width="12" style="1" customWidth="1"/>
    <col min="3006" max="3006" width="11" style="1" customWidth="1"/>
    <col min="3007" max="3007" width="8.28515625" style="1" customWidth="1"/>
    <col min="3008" max="3008" width="7.7109375" style="1" customWidth="1"/>
    <col min="3009" max="3009" width="7" style="1" customWidth="1"/>
    <col min="3010" max="3010" width="7.7109375" style="1" customWidth="1"/>
    <col min="3011" max="3011" width="9.28515625" style="1" customWidth="1"/>
    <col min="3012" max="3012" width="9.7109375" style="1" customWidth="1"/>
    <col min="3013" max="3013" width="8" style="1" customWidth="1"/>
    <col min="3014" max="3014" width="11.5703125" style="1" customWidth="1"/>
    <col min="3015" max="3015" width="12" style="1" customWidth="1"/>
    <col min="3016" max="3016" width="11" style="1" customWidth="1"/>
    <col min="3017" max="3017" width="8.28515625" style="1" customWidth="1"/>
    <col min="3018" max="3018" width="7.7109375" style="1" customWidth="1"/>
    <col min="3019" max="3019" width="7" style="1" customWidth="1"/>
    <col min="3020" max="3020" width="7.7109375" style="1" customWidth="1"/>
    <col min="3021" max="3021" width="9.28515625" style="1" customWidth="1"/>
    <col min="3022" max="3022" width="9.7109375" style="1" customWidth="1"/>
    <col min="3023" max="3023" width="8" style="1" customWidth="1"/>
    <col min="3024" max="3024" width="11.5703125" style="1" customWidth="1"/>
    <col min="3025" max="3025" width="12" style="1" customWidth="1"/>
    <col min="3026" max="3026" width="11" style="1" customWidth="1"/>
    <col min="3027" max="3027" width="8.28515625" style="1" customWidth="1"/>
    <col min="3028" max="3028" width="7.7109375" style="1" customWidth="1"/>
    <col min="3029" max="3029" width="7" style="1" customWidth="1"/>
    <col min="3030" max="3030" width="7.7109375" style="1" customWidth="1"/>
    <col min="3031" max="3031" width="9.28515625" style="1" customWidth="1"/>
    <col min="3032" max="3032" width="9.7109375" style="1" customWidth="1"/>
    <col min="3033" max="3033" width="8" style="1" customWidth="1"/>
    <col min="3034" max="3034" width="11.5703125" style="1" customWidth="1"/>
    <col min="3035" max="3035" width="12" style="1" customWidth="1"/>
    <col min="3036" max="3036" width="11" style="1" customWidth="1"/>
    <col min="3037" max="3037" width="8.28515625" style="1" customWidth="1"/>
    <col min="3038" max="3038" width="7.7109375" style="1" customWidth="1"/>
    <col min="3039" max="3039" width="7" style="1" customWidth="1"/>
    <col min="3040" max="3040" width="7.7109375" style="1" customWidth="1"/>
    <col min="3041" max="3041" width="9.28515625" style="1" customWidth="1"/>
    <col min="3042" max="3042" width="9.7109375" style="1" customWidth="1"/>
    <col min="3043" max="3043" width="8" style="1" customWidth="1"/>
    <col min="3044" max="3044" width="11.5703125" style="1" customWidth="1"/>
    <col min="3045" max="3045" width="12" style="1" customWidth="1"/>
    <col min="3046" max="3046" width="11" style="1" customWidth="1"/>
    <col min="3047" max="3047" width="8.28515625" style="1" customWidth="1"/>
    <col min="3048" max="3048" width="7.7109375" style="1" customWidth="1"/>
    <col min="3049" max="3049" width="7.85546875" style="1" customWidth="1"/>
    <col min="3050" max="3050" width="7.7109375" style="1" customWidth="1"/>
    <col min="3051" max="3051" width="9.28515625" style="1" customWidth="1"/>
    <col min="3052" max="3052" width="9.7109375" style="1" customWidth="1"/>
    <col min="3053" max="3053" width="8" style="1" customWidth="1"/>
    <col min="3054" max="3054" width="11.5703125" style="1" customWidth="1"/>
    <col min="3055" max="3055" width="12" style="1" customWidth="1"/>
    <col min="3056" max="3056" width="11" style="1" customWidth="1"/>
    <col min="3057" max="3057" width="8.28515625" style="1" customWidth="1"/>
    <col min="3058" max="3251" width="9.140625" style="1"/>
    <col min="3252" max="3252" width="6.28515625" style="1" customWidth="1"/>
    <col min="3253" max="3253" width="71.85546875" style="1" customWidth="1"/>
    <col min="3254" max="3254" width="7.5703125" style="1" customWidth="1"/>
    <col min="3255" max="3255" width="7" style="1" customWidth="1"/>
    <col min="3256" max="3256" width="7.7109375" style="1" customWidth="1"/>
    <col min="3257" max="3257" width="9.28515625" style="1" customWidth="1"/>
    <col min="3258" max="3258" width="9.7109375" style="1" customWidth="1"/>
    <col min="3259" max="3259" width="8" style="1" customWidth="1"/>
    <col min="3260" max="3260" width="11.5703125" style="1" customWidth="1"/>
    <col min="3261" max="3261" width="12" style="1" customWidth="1"/>
    <col min="3262" max="3262" width="11" style="1" customWidth="1"/>
    <col min="3263" max="3263" width="8.28515625" style="1" customWidth="1"/>
    <col min="3264" max="3264" width="7.7109375" style="1" customWidth="1"/>
    <col min="3265" max="3265" width="7" style="1" customWidth="1"/>
    <col min="3266" max="3266" width="7.7109375" style="1" customWidth="1"/>
    <col min="3267" max="3267" width="9.28515625" style="1" customWidth="1"/>
    <col min="3268" max="3268" width="9.7109375" style="1" customWidth="1"/>
    <col min="3269" max="3269" width="8" style="1" customWidth="1"/>
    <col min="3270" max="3270" width="11.5703125" style="1" customWidth="1"/>
    <col min="3271" max="3271" width="12" style="1" customWidth="1"/>
    <col min="3272" max="3272" width="11" style="1" customWidth="1"/>
    <col min="3273" max="3273" width="8.28515625" style="1" customWidth="1"/>
    <col min="3274" max="3274" width="7.7109375" style="1" customWidth="1"/>
    <col min="3275" max="3275" width="7" style="1" customWidth="1"/>
    <col min="3276" max="3276" width="7.7109375" style="1" customWidth="1"/>
    <col min="3277" max="3277" width="9.28515625" style="1" customWidth="1"/>
    <col min="3278" max="3278" width="9.7109375" style="1" customWidth="1"/>
    <col min="3279" max="3279" width="8" style="1" customWidth="1"/>
    <col min="3280" max="3280" width="11.5703125" style="1" customWidth="1"/>
    <col min="3281" max="3281" width="12" style="1" customWidth="1"/>
    <col min="3282" max="3282" width="11" style="1" customWidth="1"/>
    <col min="3283" max="3283" width="8.28515625" style="1" customWidth="1"/>
    <col min="3284" max="3284" width="7.7109375" style="1" customWidth="1"/>
    <col min="3285" max="3285" width="7" style="1" customWidth="1"/>
    <col min="3286" max="3286" width="7.7109375" style="1" customWidth="1"/>
    <col min="3287" max="3287" width="9.28515625" style="1" customWidth="1"/>
    <col min="3288" max="3288" width="9.7109375" style="1" customWidth="1"/>
    <col min="3289" max="3289" width="8" style="1" customWidth="1"/>
    <col min="3290" max="3290" width="11.5703125" style="1" customWidth="1"/>
    <col min="3291" max="3291" width="12" style="1" customWidth="1"/>
    <col min="3292" max="3292" width="11" style="1" customWidth="1"/>
    <col min="3293" max="3293" width="8.28515625" style="1" customWidth="1"/>
    <col min="3294" max="3294" width="7.7109375" style="1" customWidth="1"/>
    <col min="3295" max="3295" width="7" style="1" customWidth="1"/>
    <col min="3296" max="3296" width="7.7109375" style="1" customWidth="1"/>
    <col min="3297" max="3297" width="9.28515625" style="1" customWidth="1"/>
    <col min="3298" max="3298" width="9.7109375" style="1" customWidth="1"/>
    <col min="3299" max="3299" width="8" style="1" customWidth="1"/>
    <col min="3300" max="3300" width="11.5703125" style="1" customWidth="1"/>
    <col min="3301" max="3301" width="12" style="1" customWidth="1"/>
    <col min="3302" max="3302" width="11" style="1" customWidth="1"/>
    <col min="3303" max="3303" width="8.28515625" style="1" customWidth="1"/>
    <col min="3304" max="3304" width="7.7109375" style="1" customWidth="1"/>
    <col min="3305" max="3305" width="7.85546875" style="1" customWidth="1"/>
    <col min="3306" max="3306" width="7.7109375" style="1" customWidth="1"/>
    <col min="3307" max="3307" width="9.28515625" style="1" customWidth="1"/>
    <col min="3308" max="3308" width="9.7109375" style="1" customWidth="1"/>
    <col min="3309" max="3309" width="8" style="1" customWidth="1"/>
    <col min="3310" max="3310" width="11.5703125" style="1" customWidth="1"/>
    <col min="3311" max="3311" width="12" style="1" customWidth="1"/>
    <col min="3312" max="3312" width="11" style="1" customWidth="1"/>
    <col min="3313" max="3313" width="8.28515625" style="1" customWidth="1"/>
    <col min="3314" max="3507" width="9.140625" style="1"/>
    <col min="3508" max="3508" width="6.28515625" style="1" customWidth="1"/>
    <col min="3509" max="3509" width="71.85546875" style="1" customWidth="1"/>
    <col min="3510" max="3510" width="7.5703125" style="1" customWidth="1"/>
    <col min="3511" max="3511" width="7" style="1" customWidth="1"/>
    <col min="3512" max="3512" width="7.7109375" style="1" customWidth="1"/>
    <col min="3513" max="3513" width="9.28515625" style="1" customWidth="1"/>
    <col min="3514" max="3514" width="9.7109375" style="1" customWidth="1"/>
    <col min="3515" max="3515" width="8" style="1" customWidth="1"/>
    <col min="3516" max="3516" width="11.5703125" style="1" customWidth="1"/>
    <col min="3517" max="3517" width="12" style="1" customWidth="1"/>
    <col min="3518" max="3518" width="11" style="1" customWidth="1"/>
    <col min="3519" max="3519" width="8.28515625" style="1" customWidth="1"/>
    <col min="3520" max="3520" width="7.7109375" style="1" customWidth="1"/>
    <col min="3521" max="3521" width="7" style="1" customWidth="1"/>
    <col min="3522" max="3522" width="7.7109375" style="1" customWidth="1"/>
    <col min="3523" max="3523" width="9.28515625" style="1" customWidth="1"/>
    <col min="3524" max="3524" width="9.7109375" style="1" customWidth="1"/>
    <col min="3525" max="3525" width="8" style="1" customWidth="1"/>
    <col min="3526" max="3526" width="11.5703125" style="1" customWidth="1"/>
    <col min="3527" max="3527" width="12" style="1" customWidth="1"/>
    <col min="3528" max="3528" width="11" style="1" customWidth="1"/>
    <col min="3529" max="3529" width="8.28515625" style="1" customWidth="1"/>
    <col min="3530" max="3530" width="7.7109375" style="1" customWidth="1"/>
    <col min="3531" max="3531" width="7" style="1" customWidth="1"/>
    <col min="3532" max="3532" width="7.7109375" style="1" customWidth="1"/>
    <col min="3533" max="3533" width="9.28515625" style="1" customWidth="1"/>
    <col min="3534" max="3534" width="9.7109375" style="1" customWidth="1"/>
    <col min="3535" max="3535" width="8" style="1" customWidth="1"/>
    <col min="3536" max="3536" width="11.5703125" style="1" customWidth="1"/>
    <col min="3537" max="3537" width="12" style="1" customWidth="1"/>
    <col min="3538" max="3538" width="11" style="1" customWidth="1"/>
    <col min="3539" max="3539" width="8.28515625" style="1" customWidth="1"/>
    <col min="3540" max="3540" width="7.7109375" style="1" customWidth="1"/>
    <col min="3541" max="3541" width="7" style="1" customWidth="1"/>
    <col min="3542" max="3542" width="7.7109375" style="1" customWidth="1"/>
    <col min="3543" max="3543" width="9.28515625" style="1" customWidth="1"/>
    <col min="3544" max="3544" width="9.7109375" style="1" customWidth="1"/>
    <col min="3545" max="3545" width="8" style="1" customWidth="1"/>
    <col min="3546" max="3546" width="11.5703125" style="1" customWidth="1"/>
    <col min="3547" max="3547" width="12" style="1" customWidth="1"/>
    <col min="3548" max="3548" width="11" style="1" customWidth="1"/>
    <col min="3549" max="3549" width="8.28515625" style="1" customWidth="1"/>
    <col min="3550" max="3550" width="7.7109375" style="1" customWidth="1"/>
    <col min="3551" max="3551" width="7" style="1" customWidth="1"/>
    <col min="3552" max="3552" width="7.7109375" style="1" customWidth="1"/>
    <col min="3553" max="3553" width="9.28515625" style="1" customWidth="1"/>
    <col min="3554" max="3554" width="9.7109375" style="1" customWidth="1"/>
    <col min="3555" max="3555" width="8" style="1" customWidth="1"/>
    <col min="3556" max="3556" width="11.5703125" style="1" customWidth="1"/>
    <col min="3557" max="3557" width="12" style="1" customWidth="1"/>
    <col min="3558" max="3558" width="11" style="1" customWidth="1"/>
    <col min="3559" max="3559" width="8.28515625" style="1" customWidth="1"/>
    <col min="3560" max="3560" width="7.7109375" style="1" customWidth="1"/>
    <col min="3561" max="3561" width="7.85546875" style="1" customWidth="1"/>
    <col min="3562" max="3562" width="7.7109375" style="1" customWidth="1"/>
    <col min="3563" max="3563" width="9.28515625" style="1" customWidth="1"/>
    <col min="3564" max="3564" width="9.7109375" style="1" customWidth="1"/>
    <col min="3565" max="3565" width="8" style="1" customWidth="1"/>
    <col min="3566" max="3566" width="11.5703125" style="1" customWidth="1"/>
    <col min="3567" max="3567" width="12" style="1" customWidth="1"/>
    <col min="3568" max="3568" width="11" style="1" customWidth="1"/>
    <col min="3569" max="3569" width="8.28515625" style="1" customWidth="1"/>
    <col min="3570" max="3763" width="9.140625" style="1"/>
    <col min="3764" max="3764" width="6.28515625" style="1" customWidth="1"/>
    <col min="3765" max="3765" width="71.85546875" style="1" customWidth="1"/>
    <col min="3766" max="3766" width="7.5703125" style="1" customWidth="1"/>
    <col min="3767" max="3767" width="7" style="1" customWidth="1"/>
    <col min="3768" max="3768" width="7.7109375" style="1" customWidth="1"/>
    <col min="3769" max="3769" width="9.28515625" style="1" customWidth="1"/>
    <col min="3770" max="3770" width="9.7109375" style="1" customWidth="1"/>
    <col min="3771" max="3771" width="8" style="1" customWidth="1"/>
    <col min="3772" max="3772" width="11.5703125" style="1" customWidth="1"/>
    <col min="3773" max="3773" width="12" style="1" customWidth="1"/>
    <col min="3774" max="3774" width="11" style="1" customWidth="1"/>
    <col min="3775" max="3775" width="8.28515625" style="1" customWidth="1"/>
    <col min="3776" max="3776" width="7.7109375" style="1" customWidth="1"/>
    <col min="3777" max="3777" width="7" style="1" customWidth="1"/>
    <col min="3778" max="3778" width="7.7109375" style="1" customWidth="1"/>
    <col min="3779" max="3779" width="9.28515625" style="1" customWidth="1"/>
    <col min="3780" max="3780" width="9.7109375" style="1" customWidth="1"/>
    <col min="3781" max="3781" width="8" style="1" customWidth="1"/>
    <col min="3782" max="3782" width="11.5703125" style="1" customWidth="1"/>
    <col min="3783" max="3783" width="12" style="1" customWidth="1"/>
    <col min="3784" max="3784" width="11" style="1" customWidth="1"/>
    <col min="3785" max="3785" width="8.28515625" style="1" customWidth="1"/>
    <col min="3786" max="3786" width="7.7109375" style="1" customWidth="1"/>
    <col min="3787" max="3787" width="7" style="1" customWidth="1"/>
    <col min="3788" max="3788" width="7.7109375" style="1" customWidth="1"/>
    <col min="3789" max="3789" width="9.28515625" style="1" customWidth="1"/>
    <col min="3790" max="3790" width="9.7109375" style="1" customWidth="1"/>
    <col min="3791" max="3791" width="8" style="1" customWidth="1"/>
    <col min="3792" max="3792" width="11.5703125" style="1" customWidth="1"/>
    <col min="3793" max="3793" width="12" style="1" customWidth="1"/>
    <col min="3794" max="3794" width="11" style="1" customWidth="1"/>
    <col min="3795" max="3795" width="8.28515625" style="1" customWidth="1"/>
    <col min="3796" max="3796" width="7.7109375" style="1" customWidth="1"/>
    <col min="3797" max="3797" width="7" style="1" customWidth="1"/>
    <col min="3798" max="3798" width="7.7109375" style="1" customWidth="1"/>
    <col min="3799" max="3799" width="9.28515625" style="1" customWidth="1"/>
    <col min="3800" max="3800" width="9.7109375" style="1" customWidth="1"/>
    <col min="3801" max="3801" width="8" style="1" customWidth="1"/>
    <col min="3802" max="3802" width="11.5703125" style="1" customWidth="1"/>
    <col min="3803" max="3803" width="12" style="1" customWidth="1"/>
    <col min="3804" max="3804" width="11" style="1" customWidth="1"/>
    <col min="3805" max="3805" width="8.28515625" style="1" customWidth="1"/>
    <col min="3806" max="3806" width="7.7109375" style="1" customWidth="1"/>
    <col min="3807" max="3807" width="7" style="1" customWidth="1"/>
    <col min="3808" max="3808" width="7.7109375" style="1" customWidth="1"/>
    <col min="3809" max="3809" width="9.28515625" style="1" customWidth="1"/>
    <col min="3810" max="3810" width="9.7109375" style="1" customWidth="1"/>
    <col min="3811" max="3811" width="8" style="1" customWidth="1"/>
    <col min="3812" max="3812" width="11.5703125" style="1" customWidth="1"/>
    <col min="3813" max="3813" width="12" style="1" customWidth="1"/>
    <col min="3814" max="3814" width="11" style="1" customWidth="1"/>
    <col min="3815" max="3815" width="8.28515625" style="1" customWidth="1"/>
    <col min="3816" max="3816" width="7.7109375" style="1" customWidth="1"/>
    <col min="3817" max="3817" width="7.85546875" style="1" customWidth="1"/>
    <col min="3818" max="3818" width="7.7109375" style="1" customWidth="1"/>
    <col min="3819" max="3819" width="9.28515625" style="1" customWidth="1"/>
    <col min="3820" max="3820" width="9.7109375" style="1" customWidth="1"/>
    <col min="3821" max="3821" width="8" style="1" customWidth="1"/>
    <col min="3822" max="3822" width="11.5703125" style="1" customWidth="1"/>
    <col min="3823" max="3823" width="12" style="1" customWidth="1"/>
    <col min="3824" max="3824" width="11" style="1" customWidth="1"/>
    <col min="3825" max="3825" width="8.28515625" style="1" customWidth="1"/>
    <col min="3826" max="4019" width="9.140625" style="1"/>
    <col min="4020" max="4020" width="6.28515625" style="1" customWidth="1"/>
    <col min="4021" max="4021" width="71.85546875" style="1" customWidth="1"/>
    <col min="4022" max="4022" width="7.5703125" style="1" customWidth="1"/>
    <col min="4023" max="4023" width="7" style="1" customWidth="1"/>
    <col min="4024" max="4024" width="7.7109375" style="1" customWidth="1"/>
    <col min="4025" max="4025" width="9.28515625" style="1" customWidth="1"/>
    <col min="4026" max="4026" width="9.7109375" style="1" customWidth="1"/>
    <col min="4027" max="4027" width="8" style="1" customWidth="1"/>
    <col min="4028" max="4028" width="11.5703125" style="1" customWidth="1"/>
    <col min="4029" max="4029" width="12" style="1" customWidth="1"/>
    <col min="4030" max="4030" width="11" style="1" customWidth="1"/>
    <col min="4031" max="4031" width="8.28515625" style="1" customWidth="1"/>
    <col min="4032" max="4032" width="7.7109375" style="1" customWidth="1"/>
    <col min="4033" max="4033" width="7" style="1" customWidth="1"/>
    <col min="4034" max="4034" width="7.7109375" style="1" customWidth="1"/>
    <col min="4035" max="4035" width="9.28515625" style="1" customWidth="1"/>
    <col min="4036" max="4036" width="9.7109375" style="1" customWidth="1"/>
    <col min="4037" max="4037" width="8" style="1" customWidth="1"/>
    <col min="4038" max="4038" width="11.5703125" style="1" customWidth="1"/>
    <col min="4039" max="4039" width="12" style="1" customWidth="1"/>
    <col min="4040" max="4040" width="11" style="1" customWidth="1"/>
    <col min="4041" max="4041" width="8.28515625" style="1" customWidth="1"/>
    <col min="4042" max="4042" width="7.7109375" style="1" customWidth="1"/>
    <col min="4043" max="4043" width="7" style="1" customWidth="1"/>
    <col min="4044" max="4044" width="7.7109375" style="1" customWidth="1"/>
    <col min="4045" max="4045" width="9.28515625" style="1" customWidth="1"/>
    <col min="4046" max="4046" width="9.7109375" style="1" customWidth="1"/>
    <col min="4047" max="4047" width="8" style="1" customWidth="1"/>
    <col min="4048" max="4048" width="11.5703125" style="1" customWidth="1"/>
    <col min="4049" max="4049" width="12" style="1" customWidth="1"/>
    <col min="4050" max="4050" width="11" style="1" customWidth="1"/>
    <col min="4051" max="4051" width="8.28515625" style="1" customWidth="1"/>
    <col min="4052" max="4052" width="7.7109375" style="1" customWidth="1"/>
    <col min="4053" max="4053" width="7" style="1" customWidth="1"/>
    <col min="4054" max="4054" width="7.7109375" style="1" customWidth="1"/>
    <col min="4055" max="4055" width="9.28515625" style="1" customWidth="1"/>
    <col min="4056" max="4056" width="9.7109375" style="1" customWidth="1"/>
    <col min="4057" max="4057" width="8" style="1" customWidth="1"/>
    <col min="4058" max="4058" width="11.5703125" style="1" customWidth="1"/>
    <col min="4059" max="4059" width="12" style="1" customWidth="1"/>
    <col min="4060" max="4060" width="11" style="1" customWidth="1"/>
    <col min="4061" max="4061" width="8.28515625" style="1" customWidth="1"/>
    <col min="4062" max="4062" width="7.7109375" style="1" customWidth="1"/>
    <col min="4063" max="4063" width="7" style="1" customWidth="1"/>
    <col min="4064" max="4064" width="7.7109375" style="1" customWidth="1"/>
    <col min="4065" max="4065" width="9.28515625" style="1" customWidth="1"/>
    <col min="4066" max="4066" width="9.7109375" style="1" customWidth="1"/>
    <col min="4067" max="4067" width="8" style="1" customWidth="1"/>
    <col min="4068" max="4068" width="11.5703125" style="1" customWidth="1"/>
    <col min="4069" max="4069" width="12" style="1" customWidth="1"/>
    <col min="4070" max="4070" width="11" style="1" customWidth="1"/>
    <col min="4071" max="4071" width="8.28515625" style="1" customWidth="1"/>
    <col min="4072" max="4072" width="7.7109375" style="1" customWidth="1"/>
    <col min="4073" max="4073" width="7.85546875" style="1" customWidth="1"/>
    <col min="4074" max="4074" width="7.7109375" style="1" customWidth="1"/>
    <col min="4075" max="4075" width="9.28515625" style="1" customWidth="1"/>
    <col min="4076" max="4076" width="9.7109375" style="1" customWidth="1"/>
    <col min="4077" max="4077" width="8" style="1" customWidth="1"/>
    <col min="4078" max="4078" width="11.5703125" style="1" customWidth="1"/>
    <col min="4079" max="4079" width="12" style="1" customWidth="1"/>
    <col min="4080" max="4080" width="11" style="1" customWidth="1"/>
    <col min="4081" max="4081" width="8.28515625" style="1" customWidth="1"/>
    <col min="4082" max="4275" width="9.140625" style="1"/>
    <col min="4276" max="4276" width="6.28515625" style="1" customWidth="1"/>
    <col min="4277" max="4277" width="71.85546875" style="1" customWidth="1"/>
    <col min="4278" max="4278" width="7.5703125" style="1" customWidth="1"/>
    <col min="4279" max="4279" width="7" style="1" customWidth="1"/>
    <col min="4280" max="4280" width="7.7109375" style="1" customWidth="1"/>
    <col min="4281" max="4281" width="9.28515625" style="1" customWidth="1"/>
    <col min="4282" max="4282" width="9.7109375" style="1" customWidth="1"/>
    <col min="4283" max="4283" width="8" style="1" customWidth="1"/>
    <col min="4284" max="4284" width="11.5703125" style="1" customWidth="1"/>
    <col min="4285" max="4285" width="12" style="1" customWidth="1"/>
    <col min="4286" max="4286" width="11" style="1" customWidth="1"/>
    <col min="4287" max="4287" width="8.28515625" style="1" customWidth="1"/>
    <col min="4288" max="4288" width="7.7109375" style="1" customWidth="1"/>
    <col min="4289" max="4289" width="7" style="1" customWidth="1"/>
    <col min="4290" max="4290" width="7.7109375" style="1" customWidth="1"/>
    <col min="4291" max="4291" width="9.28515625" style="1" customWidth="1"/>
    <col min="4292" max="4292" width="9.7109375" style="1" customWidth="1"/>
    <col min="4293" max="4293" width="8" style="1" customWidth="1"/>
    <col min="4294" max="4294" width="11.5703125" style="1" customWidth="1"/>
    <col min="4295" max="4295" width="12" style="1" customWidth="1"/>
    <col min="4296" max="4296" width="11" style="1" customWidth="1"/>
    <col min="4297" max="4297" width="8.28515625" style="1" customWidth="1"/>
    <col min="4298" max="4298" width="7.7109375" style="1" customWidth="1"/>
    <col min="4299" max="4299" width="7" style="1" customWidth="1"/>
    <col min="4300" max="4300" width="7.7109375" style="1" customWidth="1"/>
    <col min="4301" max="4301" width="9.28515625" style="1" customWidth="1"/>
    <col min="4302" max="4302" width="9.7109375" style="1" customWidth="1"/>
    <col min="4303" max="4303" width="8" style="1" customWidth="1"/>
    <col min="4304" max="4304" width="11.5703125" style="1" customWidth="1"/>
    <col min="4305" max="4305" width="12" style="1" customWidth="1"/>
    <col min="4306" max="4306" width="11" style="1" customWidth="1"/>
    <col min="4307" max="4307" width="8.28515625" style="1" customWidth="1"/>
    <col min="4308" max="4308" width="7.7109375" style="1" customWidth="1"/>
    <col min="4309" max="4309" width="7" style="1" customWidth="1"/>
    <col min="4310" max="4310" width="7.7109375" style="1" customWidth="1"/>
    <col min="4311" max="4311" width="9.28515625" style="1" customWidth="1"/>
    <col min="4312" max="4312" width="9.7109375" style="1" customWidth="1"/>
    <col min="4313" max="4313" width="8" style="1" customWidth="1"/>
    <col min="4314" max="4314" width="11.5703125" style="1" customWidth="1"/>
    <col min="4315" max="4315" width="12" style="1" customWidth="1"/>
    <col min="4316" max="4316" width="11" style="1" customWidth="1"/>
    <col min="4317" max="4317" width="8.28515625" style="1" customWidth="1"/>
    <col min="4318" max="4318" width="7.7109375" style="1" customWidth="1"/>
    <col min="4319" max="4319" width="7" style="1" customWidth="1"/>
    <col min="4320" max="4320" width="7.7109375" style="1" customWidth="1"/>
    <col min="4321" max="4321" width="9.28515625" style="1" customWidth="1"/>
    <col min="4322" max="4322" width="9.7109375" style="1" customWidth="1"/>
    <col min="4323" max="4323" width="8" style="1" customWidth="1"/>
    <col min="4324" max="4324" width="11.5703125" style="1" customWidth="1"/>
    <col min="4325" max="4325" width="12" style="1" customWidth="1"/>
    <col min="4326" max="4326" width="11" style="1" customWidth="1"/>
    <col min="4327" max="4327" width="8.28515625" style="1" customWidth="1"/>
    <col min="4328" max="4328" width="7.7109375" style="1" customWidth="1"/>
    <col min="4329" max="4329" width="7.85546875" style="1" customWidth="1"/>
    <col min="4330" max="4330" width="7.7109375" style="1" customWidth="1"/>
    <col min="4331" max="4331" width="9.28515625" style="1" customWidth="1"/>
    <col min="4332" max="4332" width="9.7109375" style="1" customWidth="1"/>
    <col min="4333" max="4333" width="8" style="1" customWidth="1"/>
    <col min="4334" max="4334" width="11.5703125" style="1" customWidth="1"/>
    <col min="4335" max="4335" width="12" style="1" customWidth="1"/>
    <col min="4336" max="4336" width="11" style="1" customWidth="1"/>
    <col min="4337" max="4337" width="8.28515625" style="1" customWidth="1"/>
    <col min="4338" max="4531" width="9.140625" style="1"/>
    <col min="4532" max="4532" width="6.28515625" style="1" customWidth="1"/>
    <col min="4533" max="4533" width="71.85546875" style="1" customWidth="1"/>
    <col min="4534" max="4534" width="7.5703125" style="1" customWidth="1"/>
    <col min="4535" max="4535" width="7" style="1" customWidth="1"/>
    <col min="4536" max="4536" width="7.7109375" style="1" customWidth="1"/>
    <col min="4537" max="4537" width="9.28515625" style="1" customWidth="1"/>
    <col min="4538" max="4538" width="9.7109375" style="1" customWidth="1"/>
    <col min="4539" max="4539" width="8" style="1" customWidth="1"/>
    <col min="4540" max="4540" width="11.5703125" style="1" customWidth="1"/>
    <col min="4541" max="4541" width="12" style="1" customWidth="1"/>
    <col min="4542" max="4542" width="11" style="1" customWidth="1"/>
    <col min="4543" max="4543" width="8.28515625" style="1" customWidth="1"/>
    <col min="4544" max="4544" width="7.7109375" style="1" customWidth="1"/>
    <col min="4545" max="4545" width="7" style="1" customWidth="1"/>
    <col min="4546" max="4546" width="7.7109375" style="1" customWidth="1"/>
    <col min="4547" max="4547" width="9.28515625" style="1" customWidth="1"/>
    <col min="4548" max="4548" width="9.7109375" style="1" customWidth="1"/>
    <col min="4549" max="4549" width="8" style="1" customWidth="1"/>
    <col min="4550" max="4550" width="11.5703125" style="1" customWidth="1"/>
    <col min="4551" max="4551" width="12" style="1" customWidth="1"/>
    <col min="4552" max="4552" width="11" style="1" customWidth="1"/>
    <col min="4553" max="4553" width="8.28515625" style="1" customWidth="1"/>
    <col min="4554" max="4554" width="7.7109375" style="1" customWidth="1"/>
    <col min="4555" max="4555" width="7" style="1" customWidth="1"/>
    <col min="4556" max="4556" width="7.7109375" style="1" customWidth="1"/>
    <col min="4557" max="4557" width="9.28515625" style="1" customWidth="1"/>
    <col min="4558" max="4558" width="9.7109375" style="1" customWidth="1"/>
    <col min="4559" max="4559" width="8" style="1" customWidth="1"/>
    <col min="4560" max="4560" width="11.5703125" style="1" customWidth="1"/>
    <col min="4561" max="4561" width="12" style="1" customWidth="1"/>
    <col min="4562" max="4562" width="11" style="1" customWidth="1"/>
    <col min="4563" max="4563" width="8.28515625" style="1" customWidth="1"/>
    <col min="4564" max="4564" width="7.7109375" style="1" customWidth="1"/>
    <col min="4565" max="4565" width="7" style="1" customWidth="1"/>
    <col min="4566" max="4566" width="7.7109375" style="1" customWidth="1"/>
    <col min="4567" max="4567" width="9.28515625" style="1" customWidth="1"/>
    <col min="4568" max="4568" width="9.7109375" style="1" customWidth="1"/>
    <col min="4569" max="4569" width="8" style="1" customWidth="1"/>
    <col min="4570" max="4570" width="11.5703125" style="1" customWidth="1"/>
    <col min="4571" max="4571" width="12" style="1" customWidth="1"/>
    <col min="4572" max="4572" width="11" style="1" customWidth="1"/>
    <col min="4573" max="4573" width="8.28515625" style="1" customWidth="1"/>
    <col min="4574" max="4574" width="7.7109375" style="1" customWidth="1"/>
    <col min="4575" max="4575" width="7" style="1" customWidth="1"/>
    <col min="4576" max="4576" width="7.7109375" style="1" customWidth="1"/>
    <col min="4577" max="4577" width="9.28515625" style="1" customWidth="1"/>
    <col min="4578" max="4578" width="9.7109375" style="1" customWidth="1"/>
    <col min="4579" max="4579" width="8" style="1" customWidth="1"/>
    <col min="4580" max="4580" width="11.5703125" style="1" customWidth="1"/>
    <col min="4581" max="4581" width="12" style="1" customWidth="1"/>
    <col min="4582" max="4582" width="11" style="1" customWidth="1"/>
    <col min="4583" max="4583" width="8.28515625" style="1" customWidth="1"/>
    <col min="4584" max="4584" width="7.7109375" style="1" customWidth="1"/>
    <col min="4585" max="4585" width="7.85546875" style="1" customWidth="1"/>
    <col min="4586" max="4586" width="7.7109375" style="1" customWidth="1"/>
    <col min="4587" max="4587" width="9.28515625" style="1" customWidth="1"/>
    <col min="4588" max="4588" width="9.7109375" style="1" customWidth="1"/>
    <col min="4589" max="4589" width="8" style="1" customWidth="1"/>
    <col min="4590" max="4590" width="11.5703125" style="1" customWidth="1"/>
    <col min="4591" max="4591" width="12" style="1" customWidth="1"/>
    <col min="4592" max="4592" width="11" style="1" customWidth="1"/>
    <col min="4593" max="4593" width="8.28515625" style="1" customWidth="1"/>
    <col min="4594" max="4787" width="9.140625" style="1"/>
    <col min="4788" max="4788" width="6.28515625" style="1" customWidth="1"/>
    <col min="4789" max="4789" width="71.85546875" style="1" customWidth="1"/>
    <col min="4790" max="4790" width="7.5703125" style="1" customWidth="1"/>
    <col min="4791" max="4791" width="7" style="1" customWidth="1"/>
    <col min="4792" max="4792" width="7.7109375" style="1" customWidth="1"/>
    <col min="4793" max="4793" width="9.28515625" style="1" customWidth="1"/>
    <col min="4794" max="4794" width="9.7109375" style="1" customWidth="1"/>
    <col min="4795" max="4795" width="8" style="1" customWidth="1"/>
    <col min="4796" max="4796" width="11.5703125" style="1" customWidth="1"/>
    <col min="4797" max="4797" width="12" style="1" customWidth="1"/>
    <col min="4798" max="4798" width="11" style="1" customWidth="1"/>
    <col min="4799" max="4799" width="8.28515625" style="1" customWidth="1"/>
    <col min="4800" max="4800" width="7.7109375" style="1" customWidth="1"/>
    <col min="4801" max="4801" width="7" style="1" customWidth="1"/>
    <col min="4802" max="4802" width="7.7109375" style="1" customWidth="1"/>
    <col min="4803" max="4803" width="9.28515625" style="1" customWidth="1"/>
    <col min="4804" max="4804" width="9.7109375" style="1" customWidth="1"/>
    <col min="4805" max="4805" width="8" style="1" customWidth="1"/>
    <col min="4806" max="4806" width="11.5703125" style="1" customWidth="1"/>
    <col min="4807" max="4807" width="12" style="1" customWidth="1"/>
    <col min="4808" max="4808" width="11" style="1" customWidth="1"/>
    <col min="4809" max="4809" width="8.28515625" style="1" customWidth="1"/>
    <col min="4810" max="4810" width="7.7109375" style="1" customWidth="1"/>
    <col min="4811" max="4811" width="7" style="1" customWidth="1"/>
    <col min="4812" max="4812" width="7.7109375" style="1" customWidth="1"/>
    <col min="4813" max="4813" width="9.28515625" style="1" customWidth="1"/>
    <col min="4814" max="4814" width="9.7109375" style="1" customWidth="1"/>
    <col min="4815" max="4815" width="8" style="1" customWidth="1"/>
    <col min="4816" max="4816" width="11.5703125" style="1" customWidth="1"/>
    <col min="4817" max="4817" width="12" style="1" customWidth="1"/>
    <col min="4818" max="4818" width="11" style="1" customWidth="1"/>
    <col min="4819" max="4819" width="8.28515625" style="1" customWidth="1"/>
    <col min="4820" max="4820" width="7.7109375" style="1" customWidth="1"/>
    <col min="4821" max="4821" width="7" style="1" customWidth="1"/>
    <col min="4822" max="4822" width="7.7109375" style="1" customWidth="1"/>
    <col min="4823" max="4823" width="9.28515625" style="1" customWidth="1"/>
    <col min="4824" max="4824" width="9.7109375" style="1" customWidth="1"/>
    <col min="4825" max="4825" width="8" style="1" customWidth="1"/>
    <col min="4826" max="4826" width="11.5703125" style="1" customWidth="1"/>
    <col min="4827" max="4827" width="12" style="1" customWidth="1"/>
    <col min="4828" max="4828" width="11" style="1" customWidth="1"/>
    <col min="4829" max="4829" width="8.28515625" style="1" customWidth="1"/>
    <col min="4830" max="4830" width="7.7109375" style="1" customWidth="1"/>
    <col min="4831" max="4831" width="7" style="1" customWidth="1"/>
    <col min="4832" max="4832" width="7.7109375" style="1" customWidth="1"/>
    <col min="4833" max="4833" width="9.28515625" style="1" customWidth="1"/>
    <col min="4834" max="4834" width="9.7109375" style="1" customWidth="1"/>
    <col min="4835" max="4835" width="8" style="1" customWidth="1"/>
    <col min="4836" max="4836" width="11.5703125" style="1" customWidth="1"/>
    <col min="4837" max="4837" width="12" style="1" customWidth="1"/>
    <col min="4838" max="4838" width="11" style="1" customWidth="1"/>
    <col min="4839" max="4839" width="8.28515625" style="1" customWidth="1"/>
    <col min="4840" max="4840" width="7.7109375" style="1" customWidth="1"/>
    <col min="4841" max="4841" width="7.85546875" style="1" customWidth="1"/>
    <col min="4842" max="4842" width="7.7109375" style="1" customWidth="1"/>
    <col min="4843" max="4843" width="9.28515625" style="1" customWidth="1"/>
    <col min="4844" max="4844" width="9.7109375" style="1" customWidth="1"/>
    <col min="4845" max="4845" width="8" style="1" customWidth="1"/>
    <col min="4846" max="4846" width="11.5703125" style="1" customWidth="1"/>
    <col min="4847" max="4847" width="12" style="1" customWidth="1"/>
    <col min="4848" max="4848" width="11" style="1" customWidth="1"/>
    <col min="4849" max="4849" width="8.28515625" style="1" customWidth="1"/>
    <col min="4850" max="5043" width="9.140625" style="1"/>
    <col min="5044" max="5044" width="6.28515625" style="1" customWidth="1"/>
    <col min="5045" max="5045" width="71.85546875" style="1" customWidth="1"/>
    <col min="5046" max="5046" width="7.5703125" style="1" customWidth="1"/>
    <col min="5047" max="5047" width="7" style="1" customWidth="1"/>
    <col min="5048" max="5048" width="7.7109375" style="1" customWidth="1"/>
    <col min="5049" max="5049" width="9.28515625" style="1" customWidth="1"/>
    <col min="5050" max="5050" width="9.7109375" style="1" customWidth="1"/>
    <col min="5051" max="5051" width="8" style="1" customWidth="1"/>
    <col min="5052" max="5052" width="11.5703125" style="1" customWidth="1"/>
    <col min="5053" max="5053" width="12" style="1" customWidth="1"/>
    <col min="5054" max="5054" width="11" style="1" customWidth="1"/>
    <col min="5055" max="5055" width="8.28515625" style="1" customWidth="1"/>
    <col min="5056" max="5056" width="7.7109375" style="1" customWidth="1"/>
    <col min="5057" max="5057" width="7" style="1" customWidth="1"/>
    <col min="5058" max="5058" width="7.7109375" style="1" customWidth="1"/>
    <col min="5059" max="5059" width="9.28515625" style="1" customWidth="1"/>
    <col min="5060" max="5060" width="9.7109375" style="1" customWidth="1"/>
    <col min="5061" max="5061" width="8" style="1" customWidth="1"/>
    <col min="5062" max="5062" width="11.5703125" style="1" customWidth="1"/>
    <col min="5063" max="5063" width="12" style="1" customWidth="1"/>
    <col min="5064" max="5064" width="11" style="1" customWidth="1"/>
    <col min="5065" max="5065" width="8.28515625" style="1" customWidth="1"/>
    <col min="5066" max="5066" width="7.7109375" style="1" customWidth="1"/>
    <col min="5067" max="5067" width="7" style="1" customWidth="1"/>
    <col min="5068" max="5068" width="7.7109375" style="1" customWidth="1"/>
    <col min="5069" max="5069" width="9.28515625" style="1" customWidth="1"/>
    <col min="5070" max="5070" width="9.7109375" style="1" customWidth="1"/>
    <col min="5071" max="5071" width="8" style="1" customWidth="1"/>
    <col min="5072" max="5072" width="11.5703125" style="1" customWidth="1"/>
    <col min="5073" max="5073" width="12" style="1" customWidth="1"/>
    <col min="5074" max="5074" width="11" style="1" customWidth="1"/>
    <col min="5075" max="5075" width="8.28515625" style="1" customWidth="1"/>
    <col min="5076" max="5076" width="7.7109375" style="1" customWidth="1"/>
    <col min="5077" max="5077" width="7" style="1" customWidth="1"/>
    <col min="5078" max="5078" width="7.7109375" style="1" customWidth="1"/>
    <col min="5079" max="5079" width="9.28515625" style="1" customWidth="1"/>
    <col min="5080" max="5080" width="9.7109375" style="1" customWidth="1"/>
    <col min="5081" max="5081" width="8" style="1" customWidth="1"/>
    <col min="5082" max="5082" width="11.5703125" style="1" customWidth="1"/>
    <col min="5083" max="5083" width="12" style="1" customWidth="1"/>
    <col min="5084" max="5084" width="11" style="1" customWidth="1"/>
    <col min="5085" max="5085" width="8.28515625" style="1" customWidth="1"/>
    <col min="5086" max="5086" width="7.7109375" style="1" customWidth="1"/>
    <col min="5087" max="5087" width="7" style="1" customWidth="1"/>
    <col min="5088" max="5088" width="7.7109375" style="1" customWidth="1"/>
    <col min="5089" max="5089" width="9.28515625" style="1" customWidth="1"/>
    <col min="5090" max="5090" width="9.7109375" style="1" customWidth="1"/>
    <col min="5091" max="5091" width="8" style="1" customWidth="1"/>
    <col min="5092" max="5092" width="11.5703125" style="1" customWidth="1"/>
    <col min="5093" max="5093" width="12" style="1" customWidth="1"/>
    <col min="5094" max="5094" width="11" style="1" customWidth="1"/>
    <col min="5095" max="5095" width="8.28515625" style="1" customWidth="1"/>
    <col min="5096" max="5096" width="7.7109375" style="1" customWidth="1"/>
    <col min="5097" max="5097" width="7.85546875" style="1" customWidth="1"/>
    <col min="5098" max="5098" width="7.7109375" style="1" customWidth="1"/>
    <col min="5099" max="5099" width="9.28515625" style="1" customWidth="1"/>
    <col min="5100" max="5100" width="9.7109375" style="1" customWidth="1"/>
    <col min="5101" max="5101" width="8" style="1" customWidth="1"/>
    <col min="5102" max="5102" width="11.5703125" style="1" customWidth="1"/>
    <col min="5103" max="5103" width="12" style="1" customWidth="1"/>
    <col min="5104" max="5104" width="11" style="1" customWidth="1"/>
    <col min="5105" max="5105" width="8.28515625" style="1" customWidth="1"/>
    <col min="5106" max="5299" width="9.140625" style="1"/>
    <col min="5300" max="5300" width="6.28515625" style="1" customWidth="1"/>
    <col min="5301" max="5301" width="71.85546875" style="1" customWidth="1"/>
    <col min="5302" max="5302" width="7.5703125" style="1" customWidth="1"/>
    <col min="5303" max="5303" width="7" style="1" customWidth="1"/>
    <col min="5304" max="5304" width="7.7109375" style="1" customWidth="1"/>
    <col min="5305" max="5305" width="9.28515625" style="1" customWidth="1"/>
    <col min="5306" max="5306" width="9.7109375" style="1" customWidth="1"/>
    <col min="5307" max="5307" width="8" style="1" customWidth="1"/>
    <col min="5308" max="5308" width="11.5703125" style="1" customWidth="1"/>
    <col min="5309" max="5309" width="12" style="1" customWidth="1"/>
    <col min="5310" max="5310" width="11" style="1" customWidth="1"/>
    <col min="5311" max="5311" width="8.28515625" style="1" customWidth="1"/>
    <col min="5312" max="5312" width="7.7109375" style="1" customWidth="1"/>
    <col min="5313" max="5313" width="7" style="1" customWidth="1"/>
    <col min="5314" max="5314" width="7.7109375" style="1" customWidth="1"/>
    <col min="5315" max="5315" width="9.28515625" style="1" customWidth="1"/>
    <col min="5316" max="5316" width="9.7109375" style="1" customWidth="1"/>
    <col min="5317" max="5317" width="8" style="1" customWidth="1"/>
    <col min="5318" max="5318" width="11.5703125" style="1" customWidth="1"/>
    <col min="5319" max="5319" width="12" style="1" customWidth="1"/>
    <col min="5320" max="5320" width="11" style="1" customWidth="1"/>
    <col min="5321" max="5321" width="8.28515625" style="1" customWidth="1"/>
    <col min="5322" max="5322" width="7.7109375" style="1" customWidth="1"/>
    <col min="5323" max="5323" width="7" style="1" customWidth="1"/>
    <col min="5324" max="5324" width="7.7109375" style="1" customWidth="1"/>
    <col min="5325" max="5325" width="9.28515625" style="1" customWidth="1"/>
    <col min="5326" max="5326" width="9.7109375" style="1" customWidth="1"/>
    <col min="5327" max="5327" width="8" style="1" customWidth="1"/>
    <col min="5328" max="5328" width="11.5703125" style="1" customWidth="1"/>
    <col min="5329" max="5329" width="12" style="1" customWidth="1"/>
    <col min="5330" max="5330" width="11" style="1" customWidth="1"/>
    <col min="5331" max="5331" width="8.28515625" style="1" customWidth="1"/>
    <col min="5332" max="5332" width="7.7109375" style="1" customWidth="1"/>
    <col min="5333" max="5333" width="7" style="1" customWidth="1"/>
    <col min="5334" max="5334" width="7.7109375" style="1" customWidth="1"/>
    <col min="5335" max="5335" width="9.28515625" style="1" customWidth="1"/>
    <col min="5336" max="5336" width="9.7109375" style="1" customWidth="1"/>
    <col min="5337" max="5337" width="8" style="1" customWidth="1"/>
    <col min="5338" max="5338" width="11.5703125" style="1" customWidth="1"/>
    <col min="5339" max="5339" width="12" style="1" customWidth="1"/>
    <col min="5340" max="5340" width="11" style="1" customWidth="1"/>
    <col min="5341" max="5341" width="8.28515625" style="1" customWidth="1"/>
    <col min="5342" max="5342" width="7.7109375" style="1" customWidth="1"/>
    <col min="5343" max="5343" width="7" style="1" customWidth="1"/>
    <col min="5344" max="5344" width="7.7109375" style="1" customWidth="1"/>
    <col min="5345" max="5345" width="9.28515625" style="1" customWidth="1"/>
    <col min="5346" max="5346" width="9.7109375" style="1" customWidth="1"/>
    <col min="5347" max="5347" width="8" style="1" customWidth="1"/>
    <col min="5348" max="5348" width="11.5703125" style="1" customWidth="1"/>
    <col min="5349" max="5349" width="12" style="1" customWidth="1"/>
    <col min="5350" max="5350" width="11" style="1" customWidth="1"/>
    <col min="5351" max="5351" width="8.28515625" style="1" customWidth="1"/>
    <col min="5352" max="5352" width="7.7109375" style="1" customWidth="1"/>
    <col min="5353" max="5353" width="7.85546875" style="1" customWidth="1"/>
    <col min="5354" max="5354" width="7.7109375" style="1" customWidth="1"/>
    <col min="5355" max="5355" width="9.28515625" style="1" customWidth="1"/>
    <col min="5356" max="5356" width="9.7109375" style="1" customWidth="1"/>
    <col min="5357" max="5357" width="8" style="1" customWidth="1"/>
    <col min="5358" max="5358" width="11.5703125" style="1" customWidth="1"/>
    <col min="5359" max="5359" width="12" style="1" customWidth="1"/>
    <col min="5360" max="5360" width="11" style="1" customWidth="1"/>
    <col min="5361" max="5361" width="8.28515625" style="1" customWidth="1"/>
    <col min="5362" max="5555" width="9.140625" style="1"/>
    <col min="5556" max="5556" width="6.28515625" style="1" customWidth="1"/>
    <col min="5557" max="5557" width="71.85546875" style="1" customWidth="1"/>
    <col min="5558" max="5558" width="7.5703125" style="1" customWidth="1"/>
    <col min="5559" max="5559" width="7" style="1" customWidth="1"/>
    <col min="5560" max="5560" width="7.7109375" style="1" customWidth="1"/>
    <col min="5561" max="5561" width="9.28515625" style="1" customWidth="1"/>
    <col min="5562" max="5562" width="9.7109375" style="1" customWidth="1"/>
    <col min="5563" max="5563" width="8" style="1" customWidth="1"/>
    <col min="5564" max="5564" width="11.5703125" style="1" customWidth="1"/>
    <col min="5565" max="5565" width="12" style="1" customWidth="1"/>
    <col min="5566" max="5566" width="11" style="1" customWidth="1"/>
    <col min="5567" max="5567" width="8.28515625" style="1" customWidth="1"/>
    <col min="5568" max="5568" width="7.7109375" style="1" customWidth="1"/>
    <col min="5569" max="5569" width="7" style="1" customWidth="1"/>
    <col min="5570" max="5570" width="7.7109375" style="1" customWidth="1"/>
    <col min="5571" max="5571" width="9.28515625" style="1" customWidth="1"/>
    <col min="5572" max="5572" width="9.7109375" style="1" customWidth="1"/>
    <col min="5573" max="5573" width="8" style="1" customWidth="1"/>
    <col min="5574" max="5574" width="11.5703125" style="1" customWidth="1"/>
    <col min="5575" max="5575" width="12" style="1" customWidth="1"/>
    <col min="5576" max="5576" width="11" style="1" customWidth="1"/>
    <col min="5577" max="5577" width="8.28515625" style="1" customWidth="1"/>
    <col min="5578" max="5578" width="7.7109375" style="1" customWidth="1"/>
    <col min="5579" max="5579" width="7" style="1" customWidth="1"/>
    <col min="5580" max="5580" width="7.7109375" style="1" customWidth="1"/>
    <col min="5581" max="5581" width="9.28515625" style="1" customWidth="1"/>
    <col min="5582" max="5582" width="9.7109375" style="1" customWidth="1"/>
    <col min="5583" max="5583" width="8" style="1" customWidth="1"/>
    <col min="5584" max="5584" width="11.5703125" style="1" customWidth="1"/>
    <col min="5585" max="5585" width="12" style="1" customWidth="1"/>
    <col min="5586" max="5586" width="11" style="1" customWidth="1"/>
    <col min="5587" max="5587" width="8.28515625" style="1" customWidth="1"/>
    <col min="5588" max="5588" width="7.7109375" style="1" customWidth="1"/>
    <col min="5589" max="5589" width="7" style="1" customWidth="1"/>
    <col min="5590" max="5590" width="7.7109375" style="1" customWidth="1"/>
    <col min="5591" max="5591" width="9.28515625" style="1" customWidth="1"/>
    <col min="5592" max="5592" width="9.7109375" style="1" customWidth="1"/>
    <col min="5593" max="5593" width="8" style="1" customWidth="1"/>
    <col min="5594" max="5594" width="11.5703125" style="1" customWidth="1"/>
    <col min="5595" max="5595" width="12" style="1" customWidth="1"/>
    <col min="5596" max="5596" width="11" style="1" customWidth="1"/>
    <col min="5597" max="5597" width="8.28515625" style="1" customWidth="1"/>
    <col min="5598" max="5598" width="7.7109375" style="1" customWidth="1"/>
    <col min="5599" max="5599" width="7" style="1" customWidth="1"/>
    <col min="5600" max="5600" width="7.7109375" style="1" customWidth="1"/>
    <col min="5601" max="5601" width="9.28515625" style="1" customWidth="1"/>
    <col min="5602" max="5602" width="9.7109375" style="1" customWidth="1"/>
    <col min="5603" max="5603" width="8" style="1" customWidth="1"/>
    <col min="5604" max="5604" width="11.5703125" style="1" customWidth="1"/>
    <col min="5605" max="5605" width="12" style="1" customWidth="1"/>
    <col min="5606" max="5606" width="11" style="1" customWidth="1"/>
    <col min="5607" max="5607" width="8.28515625" style="1" customWidth="1"/>
    <col min="5608" max="5608" width="7.7109375" style="1" customWidth="1"/>
    <col min="5609" max="5609" width="7.85546875" style="1" customWidth="1"/>
    <col min="5610" max="5610" width="7.7109375" style="1" customWidth="1"/>
    <col min="5611" max="5611" width="9.28515625" style="1" customWidth="1"/>
    <col min="5612" max="5612" width="9.7109375" style="1" customWidth="1"/>
    <col min="5613" max="5613" width="8" style="1" customWidth="1"/>
    <col min="5614" max="5614" width="11.5703125" style="1" customWidth="1"/>
    <col min="5615" max="5615" width="12" style="1" customWidth="1"/>
    <col min="5616" max="5616" width="11" style="1" customWidth="1"/>
    <col min="5617" max="5617" width="8.28515625" style="1" customWidth="1"/>
    <col min="5618" max="5811" width="9.140625" style="1"/>
    <col min="5812" max="5812" width="6.28515625" style="1" customWidth="1"/>
    <col min="5813" max="5813" width="71.85546875" style="1" customWidth="1"/>
    <col min="5814" max="5814" width="7.5703125" style="1" customWidth="1"/>
    <col min="5815" max="5815" width="7" style="1" customWidth="1"/>
    <col min="5816" max="5816" width="7.7109375" style="1" customWidth="1"/>
    <col min="5817" max="5817" width="9.28515625" style="1" customWidth="1"/>
    <col min="5818" max="5818" width="9.7109375" style="1" customWidth="1"/>
    <col min="5819" max="5819" width="8" style="1" customWidth="1"/>
    <col min="5820" max="5820" width="11.5703125" style="1" customWidth="1"/>
    <col min="5821" max="5821" width="12" style="1" customWidth="1"/>
    <col min="5822" max="5822" width="11" style="1" customWidth="1"/>
    <col min="5823" max="5823" width="8.28515625" style="1" customWidth="1"/>
    <col min="5824" max="5824" width="7.7109375" style="1" customWidth="1"/>
    <col min="5825" max="5825" width="7" style="1" customWidth="1"/>
    <col min="5826" max="5826" width="7.7109375" style="1" customWidth="1"/>
    <col min="5827" max="5827" width="9.28515625" style="1" customWidth="1"/>
    <col min="5828" max="5828" width="9.7109375" style="1" customWidth="1"/>
    <col min="5829" max="5829" width="8" style="1" customWidth="1"/>
    <col min="5830" max="5830" width="11.5703125" style="1" customWidth="1"/>
    <col min="5831" max="5831" width="12" style="1" customWidth="1"/>
    <col min="5832" max="5832" width="11" style="1" customWidth="1"/>
    <col min="5833" max="5833" width="8.28515625" style="1" customWidth="1"/>
    <col min="5834" max="5834" width="7.7109375" style="1" customWidth="1"/>
    <col min="5835" max="5835" width="7" style="1" customWidth="1"/>
    <col min="5836" max="5836" width="7.7109375" style="1" customWidth="1"/>
    <col min="5837" max="5837" width="9.28515625" style="1" customWidth="1"/>
    <col min="5838" max="5838" width="9.7109375" style="1" customWidth="1"/>
    <col min="5839" max="5839" width="8" style="1" customWidth="1"/>
    <col min="5840" max="5840" width="11.5703125" style="1" customWidth="1"/>
    <col min="5841" max="5841" width="12" style="1" customWidth="1"/>
    <col min="5842" max="5842" width="11" style="1" customWidth="1"/>
    <col min="5843" max="5843" width="8.28515625" style="1" customWidth="1"/>
    <col min="5844" max="5844" width="7.7109375" style="1" customWidth="1"/>
    <col min="5845" max="5845" width="7" style="1" customWidth="1"/>
    <col min="5846" max="5846" width="7.7109375" style="1" customWidth="1"/>
    <col min="5847" max="5847" width="9.28515625" style="1" customWidth="1"/>
    <col min="5848" max="5848" width="9.7109375" style="1" customWidth="1"/>
    <col min="5849" max="5849" width="8" style="1" customWidth="1"/>
    <col min="5850" max="5850" width="11.5703125" style="1" customWidth="1"/>
    <col min="5851" max="5851" width="12" style="1" customWidth="1"/>
    <col min="5852" max="5852" width="11" style="1" customWidth="1"/>
    <col min="5853" max="5853" width="8.28515625" style="1" customWidth="1"/>
    <col min="5854" max="5854" width="7.7109375" style="1" customWidth="1"/>
    <col min="5855" max="5855" width="7" style="1" customWidth="1"/>
    <col min="5856" max="5856" width="7.7109375" style="1" customWidth="1"/>
    <col min="5857" max="5857" width="9.28515625" style="1" customWidth="1"/>
    <col min="5858" max="5858" width="9.7109375" style="1" customWidth="1"/>
    <col min="5859" max="5859" width="8" style="1" customWidth="1"/>
    <col min="5860" max="5860" width="11.5703125" style="1" customWidth="1"/>
    <col min="5861" max="5861" width="12" style="1" customWidth="1"/>
    <col min="5862" max="5862" width="11" style="1" customWidth="1"/>
    <col min="5863" max="5863" width="8.28515625" style="1" customWidth="1"/>
    <col min="5864" max="5864" width="7.7109375" style="1" customWidth="1"/>
    <col min="5865" max="5865" width="7.85546875" style="1" customWidth="1"/>
    <col min="5866" max="5866" width="7.7109375" style="1" customWidth="1"/>
    <col min="5867" max="5867" width="9.28515625" style="1" customWidth="1"/>
    <col min="5868" max="5868" width="9.7109375" style="1" customWidth="1"/>
    <col min="5869" max="5869" width="8" style="1" customWidth="1"/>
    <col min="5870" max="5870" width="11.5703125" style="1" customWidth="1"/>
    <col min="5871" max="5871" width="12" style="1" customWidth="1"/>
    <col min="5872" max="5872" width="11" style="1" customWidth="1"/>
    <col min="5873" max="5873" width="8.28515625" style="1" customWidth="1"/>
    <col min="5874" max="6067" width="9.140625" style="1"/>
    <col min="6068" max="6068" width="6.28515625" style="1" customWidth="1"/>
    <col min="6069" max="6069" width="71.85546875" style="1" customWidth="1"/>
    <col min="6070" max="6070" width="7.5703125" style="1" customWidth="1"/>
    <col min="6071" max="6071" width="7" style="1" customWidth="1"/>
    <col min="6072" max="6072" width="7.7109375" style="1" customWidth="1"/>
    <col min="6073" max="6073" width="9.28515625" style="1" customWidth="1"/>
    <col min="6074" max="6074" width="9.7109375" style="1" customWidth="1"/>
    <col min="6075" max="6075" width="8" style="1" customWidth="1"/>
    <col min="6076" max="6076" width="11.5703125" style="1" customWidth="1"/>
    <col min="6077" max="6077" width="12" style="1" customWidth="1"/>
    <col min="6078" max="6078" width="11" style="1" customWidth="1"/>
    <col min="6079" max="6079" width="8.28515625" style="1" customWidth="1"/>
    <col min="6080" max="6080" width="7.7109375" style="1" customWidth="1"/>
    <col min="6081" max="6081" width="7" style="1" customWidth="1"/>
    <col min="6082" max="6082" width="7.7109375" style="1" customWidth="1"/>
    <col min="6083" max="6083" width="9.28515625" style="1" customWidth="1"/>
    <col min="6084" max="6084" width="9.7109375" style="1" customWidth="1"/>
    <col min="6085" max="6085" width="8" style="1" customWidth="1"/>
    <col min="6086" max="6086" width="11.5703125" style="1" customWidth="1"/>
    <col min="6087" max="6087" width="12" style="1" customWidth="1"/>
    <col min="6088" max="6088" width="11" style="1" customWidth="1"/>
    <col min="6089" max="6089" width="8.28515625" style="1" customWidth="1"/>
    <col min="6090" max="6090" width="7.7109375" style="1" customWidth="1"/>
    <col min="6091" max="6091" width="7" style="1" customWidth="1"/>
    <col min="6092" max="6092" width="7.7109375" style="1" customWidth="1"/>
    <col min="6093" max="6093" width="9.28515625" style="1" customWidth="1"/>
    <col min="6094" max="6094" width="9.7109375" style="1" customWidth="1"/>
    <col min="6095" max="6095" width="8" style="1" customWidth="1"/>
    <col min="6096" max="6096" width="11.5703125" style="1" customWidth="1"/>
    <col min="6097" max="6097" width="12" style="1" customWidth="1"/>
    <col min="6098" max="6098" width="11" style="1" customWidth="1"/>
    <col min="6099" max="6099" width="8.28515625" style="1" customWidth="1"/>
    <col min="6100" max="6100" width="7.7109375" style="1" customWidth="1"/>
    <col min="6101" max="6101" width="7" style="1" customWidth="1"/>
    <col min="6102" max="6102" width="7.7109375" style="1" customWidth="1"/>
    <col min="6103" max="6103" width="9.28515625" style="1" customWidth="1"/>
    <col min="6104" max="6104" width="9.7109375" style="1" customWidth="1"/>
    <col min="6105" max="6105" width="8" style="1" customWidth="1"/>
    <col min="6106" max="6106" width="11.5703125" style="1" customWidth="1"/>
    <col min="6107" max="6107" width="12" style="1" customWidth="1"/>
    <col min="6108" max="6108" width="11" style="1" customWidth="1"/>
    <col min="6109" max="6109" width="8.28515625" style="1" customWidth="1"/>
    <col min="6110" max="6110" width="7.7109375" style="1" customWidth="1"/>
    <col min="6111" max="6111" width="7" style="1" customWidth="1"/>
    <col min="6112" max="6112" width="7.7109375" style="1" customWidth="1"/>
    <col min="6113" max="6113" width="9.28515625" style="1" customWidth="1"/>
    <col min="6114" max="6114" width="9.7109375" style="1" customWidth="1"/>
    <col min="6115" max="6115" width="8" style="1" customWidth="1"/>
    <col min="6116" max="6116" width="11.5703125" style="1" customWidth="1"/>
    <col min="6117" max="6117" width="12" style="1" customWidth="1"/>
    <col min="6118" max="6118" width="11" style="1" customWidth="1"/>
    <col min="6119" max="6119" width="8.28515625" style="1" customWidth="1"/>
    <col min="6120" max="6120" width="7.7109375" style="1" customWidth="1"/>
    <col min="6121" max="6121" width="7.85546875" style="1" customWidth="1"/>
    <col min="6122" max="6122" width="7.7109375" style="1" customWidth="1"/>
    <col min="6123" max="6123" width="9.28515625" style="1" customWidth="1"/>
    <col min="6124" max="6124" width="9.7109375" style="1" customWidth="1"/>
    <col min="6125" max="6125" width="8" style="1" customWidth="1"/>
    <col min="6126" max="6126" width="11.5703125" style="1" customWidth="1"/>
    <col min="6127" max="6127" width="12" style="1" customWidth="1"/>
    <col min="6128" max="6128" width="11" style="1" customWidth="1"/>
    <col min="6129" max="6129" width="8.28515625" style="1" customWidth="1"/>
    <col min="6130" max="6323" width="9.140625" style="1"/>
    <col min="6324" max="6324" width="6.28515625" style="1" customWidth="1"/>
    <col min="6325" max="6325" width="71.85546875" style="1" customWidth="1"/>
    <col min="6326" max="6326" width="7.5703125" style="1" customWidth="1"/>
    <col min="6327" max="6327" width="7" style="1" customWidth="1"/>
    <col min="6328" max="6328" width="7.7109375" style="1" customWidth="1"/>
    <col min="6329" max="6329" width="9.28515625" style="1" customWidth="1"/>
    <col min="6330" max="6330" width="9.7109375" style="1" customWidth="1"/>
    <col min="6331" max="6331" width="8" style="1" customWidth="1"/>
    <col min="6332" max="6332" width="11.5703125" style="1" customWidth="1"/>
    <col min="6333" max="6333" width="12" style="1" customWidth="1"/>
    <col min="6334" max="6334" width="11" style="1" customWidth="1"/>
    <col min="6335" max="6335" width="8.28515625" style="1" customWidth="1"/>
    <col min="6336" max="6336" width="7.7109375" style="1" customWidth="1"/>
    <col min="6337" max="6337" width="7" style="1" customWidth="1"/>
    <col min="6338" max="6338" width="7.7109375" style="1" customWidth="1"/>
    <col min="6339" max="6339" width="9.28515625" style="1" customWidth="1"/>
    <col min="6340" max="6340" width="9.7109375" style="1" customWidth="1"/>
    <col min="6341" max="6341" width="8" style="1" customWidth="1"/>
    <col min="6342" max="6342" width="11.5703125" style="1" customWidth="1"/>
    <col min="6343" max="6343" width="12" style="1" customWidth="1"/>
    <col min="6344" max="6344" width="11" style="1" customWidth="1"/>
    <col min="6345" max="6345" width="8.28515625" style="1" customWidth="1"/>
    <col min="6346" max="6346" width="7.7109375" style="1" customWidth="1"/>
    <col min="6347" max="6347" width="7" style="1" customWidth="1"/>
    <col min="6348" max="6348" width="7.7109375" style="1" customWidth="1"/>
    <col min="6349" max="6349" width="9.28515625" style="1" customWidth="1"/>
    <col min="6350" max="6350" width="9.7109375" style="1" customWidth="1"/>
    <col min="6351" max="6351" width="8" style="1" customWidth="1"/>
    <col min="6352" max="6352" width="11.5703125" style="1" customWidth="1"/>
    <col min="6353" max="6353" width="12" style="1" customWidth="1"/>
    <col min="6354" max="6354" width="11" style="1" customWidth="1"/>
    <col min="6355" max="6355" width="8.28515625" style="1" customWidth="1"/>
    <col min="6356" max="6356" width="7.7109375" style="1" customWidth="1"/>
    <col min="6357" max="6357" width="7" style="1" customWidth="1"/>
    <col min="6358" max="6358" width="7.7109375" style="1" customWidth="1"/>
    <col min="6359" max="6359" width="9.28515625" style="1" customWidth="1"/>
    <col min="6360" max="6360" width="9.7109375" style="1" customWidth="1"/>
    <col min="6361" max="6361" width="8" style="1" customWidth="1"/>
    <col min="6362" max="6362" width="11.5703125" style="1" customWidth="1"/>
    <col min="6363" max="6363" width="12" style="1" customWidth="1"/>
    <col min="6364" max="6364" width="11" style="1" customWidth="1"/>
    <col min="6365" max="6365" width="8.28515625" style="1" customWidth="1"/>
    <col min="6366" max="6366" width="7.7109375" style="1" customWidth="1"/>
    <col min="6367" max="6367" width="7" style="1" customWidth="1"/>
    <col min="6368" max="6368" width="7.7109375" style="1" customWidth="1"/>
    <col min="6369" max="6369" width="9.28515625" style="1" customWidth="1"/>
    <col min="6370" max="6370" width="9.7109375" style="1" customWidth="1"/>
    <col min="6371" max="6371" width="8" style="1" customWidth="1"/>
    <col min="6372" max="6372" width="11.5703125" style="1" customWidth="1"/>
    <col min="6373" max="6373" width="12" style="1" customWidth="1"/>
    <col min="6374" max="6374" width="11" style="1" customWidth="1"/>
    <col min="6375" max="6375" width="8.28515625" style="1" customWidth="1"/>
    <col min="6376" max="6376" width="7.7109375" style="1" customWidth="1"/>
    <col min="6377" max="6377" width="7.85546875" style="1" customWidth="1"/>
    <col min="6378" max="6378" width="7.7109375" style="1" customWidth="1"/>
    <col min="6379" max="6379" width="9.28515625" style="1" customWidth="1"/>
    <col min="6380" max="6380" width="9.7109375" style="1" customWidth="1"/>
    <col min="6381" max="6381" width="8" style="1" customWidth="1"/>
    <col min="6382" max="6382" width="11.5703125" style="1" customWidth="1"/>
    <col min="6383" max="6383" width="12" style="1" customWidth="1"/>
    <col min="6384" max="6384" width="11" style="1" customWidth="1"/>
    <col min="6385" max="6385" width="8.28515625" style="1" customWidth="1"/>
    <col min="6386" max="6579" width="9.140625" style="1"/>
    <col min="6580" max="6580" width="6.28515625" style="1" customWidth="1"/>
    <col min="6581" max="6581" width="71.85546875" style="1" customWidth="1"/>
    <col min="6582" max="6582" width="7.5703125" style="1" customWidth="1"/>
    <col min="6583" max="6583" width="7" style="1" customWidth="1"/>
    <col min="6584" max="6584" width="7.7109375" style="1" customWidth="1"/>
    <col min="6585" max="6585" width="9.28515625" style="1" customWidth="1"/>
    <col min="6586" max="6586" width="9.7109375" style="1" customWidth="1"/>
    <col min="6587" max="6587" width="8" style="1" customWidth="1"/>
    <col min="6588" max="6588" width="11.5703125" style="1" customWidth="1"/>
    <col min="6589" max="6589" width="12" style="1" customWidth="1"/>
    <col min="6590" max="6590" width="11" style="1" customWidth="1"/>
    <col min="6591" max="6591" width="8.28515625" style="1" customWidth="1"/>
    <col min="6592" max="6592" width="7.7109375" style="1" customWidth="1"/>
    <col min="6593" max="6593" width="7" style="1" customWidth="1"/>
    <col min="6594" max="6594" width="7.7109375" style="1" customWidth="1"/>
    <col min="6595" max="6595" width="9.28515625" style="1" customWidth="1"/>
    <col min="6596" max="6596" width="9.7109375" style="1" customWidth="1"/>
    <col min="6597" max="6597" width="8" style="1" customWidth="1"/>
    <col min="6598" max="6598" width="11.5703125" style="1" customWidth="1"/>
    <col min="6599" max="6599" width="12" style="1" customWidth="1"/>
    <col min="6600" max="6600" width="11" style="1" customWidth="1"/>
    <col min="6601" max="6601" width="8.28515625" style="1" customWidth="1"/>
    <col min="6602" max="6602" width="7.7109375" style="1" customWidth="1"/>
    <col min="6603" max="6603" width="7" style="1" customWidth="1"/>
    <col min="6604" max="6604" width="7.7109375" style="1" customWidth="1"/>
    <col min="6605" max="6605" width="9.28515625" style="1" customWidth="1"/>
    <col min="6606" max="6606" width="9.7109375" style="1" customWidth="1"/>
    <col min="6607" max="6607" width="8" style="1" customWidth="1"/>
    <col min="6608" max="6608" width="11.5703125" style="1" customWidth="1"/>
    <col min="6609" max="6609" width="12" style="1" customWidth="1"/>
    <col min="6610" max="6610" width="11" style="1" customWidth="1"/>
    <col min="6611" max="6611" width="8.28515625" style="1" customWidth="1"/>
    <col min="6612" max="6612" width="7.7109375" style="1" customWidth="1"/>
    <col min="6613" max="6613" width="7" style="1" customWidth="1"/>
    <col min="6614" max="6614" width="7.7109375" style="1" customWidth="1"/>
    <col min="6615" max="6615" width="9.28515625" style="1" customWidth="1"/>
    <col min="6616" max="6616" width="9.7109375" style="1" customWidth="1"/>
    <col min="6617" max="6617" width="8" style="1" customWidth="1"/>
    <col min="6618" max="6618" width="11.5703125" style="1" customWidth="1"/>
    <col min="6619" max="6619" width="12" style="1" customWidth="1"/>
    <col min="6620" max="6620" width="11" style="1" customWidth="1"/>
    <col min="6621" max="6621" width="8.28515625" style="1" customWidth="1"/>
    <col min="6622" max="6622" width="7.7109375" style="1" customWidth="1"/>
    <col min="6623" max="6623" width="7" style="1" customWidth="1"/>
    <col min="6624" max="6624" width="7.7109375" style="1" customWidth="1"/>
    <col min="6625" max="6625" width="9.28515625" style="1" customWidth="1"/>
    <col min="6626" max="6626" width="9.7109375" style="1" customWidth="1"/>
    <col min="6627" max="6627" width="8" style="1" customWidth="1"/>
    <col min="6628" max="6628" width="11.5703125" style="1" customWidth="1"/>
    <col min="6629" max="6629" width="12" style="1" customWidth="1"/>
    <col min="6630" max="6630" width="11" style="1" customWidth="1"/>
    <col min="6631" max="6631" width="8.28515625" style="1" customWidth="1"/>
    <col min="6632" max="6632" width="7.7109375" style="1" customWidth="1"/>
    <col min="6633" max="6633" width="7.85546875" style="1" customWidth="1"/>
    <col min="6634" max="6634" width="7.7109375" style="1" customWidth="1"/>
    <col min="6635" max="6635" width="9.28515625" style="1" customWidth="1"/>
    <col min="6636" max="6636" width="9.7109375" style="1" customWidth="1"/>
    <col min="6637" max="6637" width="8" style="1" customWidth="1"/>
    <col min="6638" max="6638" width="11.5703125" style="1" customWidth="1"/>
    <col min="6639" max="6639" width="12" style="1" customWidth="1"/>
    <col min="6640" max="6640" width="11" style="1" customWidth="1"/>
    <col min="6641" max="6641" width="8.28515625" style="1" customWidth="1"/>
    <col min="6642" max="6835" width="9.140625" style="1"/>
    <col min="6836" max="6836" width="6.28515625" style="1" customWidth="1"/>
    <col min="6837" max="6837" width="71.85546875" style="1" customWidth="1"/>
    <col min="6838" max="6838" width="7.5703125" style="1" customWidth="1"/>
    <col min="6839" max="6839" width="7" style="1" customWidth="1"/>
    <col min="6840" max="6840" width="7.7109375" style="1" customWidth="1"/>
    <col min="6841" max="6841" width="9.28515625" style="1" customWidth="1"/>
    <col min="6842" max="6842" width="9.7109375" style="1" customWidth="1"/>
    <col min="6843" max="6843" width="8" style="1" customWidth="1"/>
    <col min="6844" max="6844" width="11.5703125" style="1" customWidth="1"/>
    <col min="6845" max="6845" width="12" style="1" customWidth="1"/>
    <col min="6846" max="6846" width="11" style="1" customWidth="1"/>
    <col min="6847" max="6847" width="8.28515625" style="1" customWidth="1"/>
    <col min="6848" max="6848" width="7.7109375" style="1" customWidth="1"/>
    <col min="6849" max="6849" width="7" style="1" customWidth="1"/>
    <col min="6850" max="6850" width="7.7109375" style="1" customWidth="1"/>
    <col min="6851" max="6851" width="9.28515625" style="1" customWidth="1"/>
    <col min="6852" max="6852" width="9.7109375" style="1" customWidth="1"/>
    <col min="6853" max="6853" width="8" style="1" customWidth="1"/>
    <col min="6854" max="6854" width="11.5703125" style="1" customWidth="1"/>
    <col min="6855" max="6855" width="12" style="1" customWidth="1"/>
    <col min="6856" max="6856" width="11" style="1" customWidth="1"/>
    <col min="6857" max="6857" width="8.28515625" style="1" customWidth="1"/>
    <col min="6858" max="6858" width="7.7109375" style="1" customWidth="1"/>
    <col min="6859" max="6859" width="7" style="1" customWidth="1"/>
    <col min="6860" max="6860" width="7.7109375" style="1" customWidth="1"/>
    <col min="6861" max="6861" width="9.28515625" style="1" customWidth="1"/>
    <col min="6862" max="6862" width="9.7109375" style="1" customWidth="1"/>
    <col min="6863" max="6863" width="8" style="1" customWidth="1"/>
    <col min="6864" max="6864" width="11.5703125" style="1" customWidth="1"/>
    <col min="6865" max="6865" width="12" style="1" customWidth="1"/>
    <col min="6866" max="6866" width="11" style="1" customWidth="1"/>
    <col min="6867" max="6867" width="8.28515625" style="1" customWidth="1"/>
    <col min="6868" max="6868" width="7.7109375" style="1" customWidth="1"/>
    <col min="6869" max="6869" width="7" style="1" customWidth="1"/>
    <col min="6870" max="6870" width="7.7109375" style="1" customWidth="1"/>
    <col min="6871" max="6871" width="9.28515625" style="1" customWidth="1"/>
    <col min="6872" max="6872" width="9.7109375" style="1" customWidth="1"/>
    <col min="6873" max="6873" width="8" style="1" customWidth="1"/>
    <col min="6874" max="6874" width="11.5703125" style="1" customWidth="1"/>
    <col min="6875" max="6875" width="12" style="1" customWidth="1"/>
    <col min="6876" max="6876" width="11" style="1" customWidth="1"/>
    <col min="6877" max="6877" width="8.28515625" style="1" customWidth="1"/>
    <col min="6878" max="6878" width="7.7109375" style="1" customWidth="1"/>
    <col min="6879" max="6879" width="7" style="1" customWidth="1"/>
    <col min="6880" max="6880" width="7.7109375" style="1" customWidth="1"/>
    <col min="6881" max="6881" width="9.28515625" style="1" customWidth="1"/>
    <col min="6882" max="6882" width="9.7109375" style="1" customWidth="1"/>
    <col min="6883" max="6883" width="8" style="1" customWidth="1"/>
    <col min="6884" max="6884" width="11.5703125" style="1" customWidth="1"/>
    <col min="6885" max="6885" width="12" style="1" customWidth="1"/>
    <col min="6886" max="6886" width="11" style="1" customWidth="1"/>
    <col min="6887" max="6887" width="8.28515625" style="1" customWidth="1"/>
    <col min="6888" max="6888" width="7.7109375" style="1" customWidth="1"/>
    <col min="6889" max="6889" width="7.85546875" style="1" customWidth="1"/>
    <col min="6890" max="6890" width="7.7109375" style="1" customWidth="1"/>
    <col min="6891" max="6891" width="9.28515625" style="1" customWidth="1"/>
    <col min="6892" max="6892" width="9.7109375" style="1" customWidth="1"/>
    <col min="6893" max="6893" width="8" style="1" customWidth="1"/>
    <col min="6894" max="6894" width="11.5703125" style="1" customWidth="1"/>
    <col min="6895" max="6895" width="12" style="1" customWidth="1"/>
    <col min="6896" max="6896" width="11" style="1" customWidth="1"/>
    <col min="6897" max="6897" width="8.28515625" style="1" customWidth="1"/>
    <col min="6898" max="7091" width="9.140625" style="1"/>
    <col min="7092" max="7092" width="6.28515625" style="1" customWidth="1"/>
    <col min="7093" max="7093" width="71.85546875" style="1" customWidth="1"/>
    <col min="7094" max="7094" width="7.5703125" style="1" customWidth="1"/>
    <col min="7095" max="7095" width="7" style="1" customWidth="1"/>
    <col min="7096" max="7096" width="7.7109375" style="1" customWidth="1"/>
    <col min="7097" max="7097" width="9.28515625" style="1" customWidth="1"/>
    <col min="7098" max="7098" width="9.7109375" style="1" customWidth="1"/>
    <col min="7099" max="7099" width="8" style="1" customWidth="1"/>
    <col min="7100" max="7100" width="11.5703125" style="1" customWidth="1"/>
    <col min="7101" max="7101" width="12" style="1" customWidth="1"/>
    <col min="7102" max="7102" width="11" style="1" customWidth="1"/>
    <col min="7103" max="7103" width="8.28515625" style="1" customWidth="1"/>
    <col min="7104" max="7104" width="7.7109375" style="1" customWidth="1"/>
    <col min="7105" max="7105" width="7" style="1" customWidth="1"/>
    <col min="7106" max="7106" width="7.7109375" style="1" customWidth="1"/>
    <col min="7107" max="7107" width="9.28515625" style="1" customWidth="1"/>
    <col min="7108" max="7108" width="9.7109375" style="1" customWidth="1"/>
    <col min="7109" max="7109" width="8" style="1" customWidth="1"/>
    <col min="7110" max="7110" width="11.5703125" style="1" customWidth="1"/>
    <col min="7111" max="7111" width="12" style="1" customWidth="1"/>
    <col min="7112" max="7112" width="11" style="1" customWidth="1"/>
    <col min="7113" max="7113" width="8.28515625" style="1" customWidth="1"/>
    <col min="7114" max="7114" width="7.7109375" style="1" customWidth="1"/>
    <col min="7115" max="7115" width="7" style="1" customWidth="1"/>
    <col min="7116" max="7116" width="7.7109375" style="1" customWidth="1"/>
    <col min="7117" max="7117" width="9.28515625" style="1" customWidth="1"/>
    <col min="7118" max="7118" width="9.7109375" style="1" customWidth="1"/>
    <col min="7119" max="7119" width="8" style="1" customWidth="1"/>
    <col min="7120" max="7120" width="11.5703125" style="1" customWidth="1"/>
    <col min="7121" max="7121" width="12" style="1" customWidth="1"/>
    <col min="7122" max="7122" width="11" style="1" customWidth="1"/>
    <col min="7123" max="7123" width="8.28515625" style="1" customWidth="1"/>
    <col min="7124" max="7124" width="7.7109375" style="1" customWidth="1"/>
    <col min="7125" max="7125" width="7" style="1" customWidth="1"/>
    <col min="7126" max="7126" width="7.7109375" style="1" customWidth="1"/>
    <col min="7127" max="7127" width="9.28515625" style="1" customWidth="1"/>
    <col min="7128" max="7128" width="9.7109375" style="1" customWidth="1"/>
    <col min="7129" max="7129" width="8" style="1" customWidth="1"/>
    <col min="7130" max="7130" width="11.5703125" style="1" customWidth="1"/>
    <col min="7131" max="7131" width="12" style="1" customWidth="1"/>
    <col min="7132" max="7132" width="11" style="1" customWidth="1"/>
    <col min="7133" max="7133" width="8.28515625" style="1" customWidth="1"/>
    <col min="7134" max="7134" width="7.7109375" style="1" customWidth="1"/>
    <col min="7135" max="7135" width="7" style="1" customWidth="1"/>
    <col min="7136" max="7136" width="7.7109375" style="1" customWidth="1"/>
    <col min="7137" max="7137" width="9.28515625" style="1" customWidth="1"/>
    <col min="7138" max="7138" width="9.7109375" style="1" customWidth="1"/>
    <col min="7139" max="7139" width="8" style="1" customWidth="1"/>
    <col min="7140" max="7140" width="11.5703125" style="1" customWidth="1"/>
    <col min="7141" max="7141" width="12" style="1" customWidth="1"/>
    <col min="7142" max="7142" width="11" style="1" customWidth="1"/>
    <col min="7143" max="7143" width="8.28515625" style="1" customWidth="1"/>
    <col min="7144" max="7144" width="7.7109375" style="1" customWidth="1"/>
    <col min="7145" max="7145" width="7.85546875" style="1" customWidth="1"/>
    <col min="7146" max="7146" width="7.7109375" style="1" customWidth="1"/>
    <col min="7147" max="7147" width="9.28515625" style="1" customWidth="1"/>
    <col min="7148" max="7148" width="9.7109375" style="1" customWidth="1"/>
    <col min="7149" max="7149" width="8" style="1" customWidth="1"/>
    <col min="7150" max="7150" width="11.5703125" style="1" customWidth="1"/>
    <col min="7151" max="7151" width="12" style="1" customWidth="1"/>
    <col min="7152" max="7152" width="11" style="1" customWidth="1"/>
    <col min="7153" max="7153" width="8.28515625" style="1" customWidth="1"/>
    <col min="7154" max="7347" width="9.140625" style="1"/>
    <col min="7348" max="7348" width="6.28515625" style="1" customWidth="1"/>
    <col min="7349" max="7349" width="71.85546875" style="1" customWidth="1"/>
    <col min="7350" max="7350" width="7.5703125" style="1" customWidth="1"/>
    <col min="7351" max="7351" width="7" style="1" customWidth="1"/>
    <col min="7352" max="7352" width="7.7109375" style="1" customWidth="1"/>
    <col min="7353" max="7353" width="9.28515625" style="1" customWidth="1"/>
    <col min="7354" max="7354" width="9.7109375" style="1" customWidth="1"/>
    <col min="7355" max="7355" width="8" style="1" customWidth="1"/>
    <col min="7356" max="7356" width="11.5703125" style="1" customWidth="1"/>
    <col min="7357" max="7357" width="12" style="1" customWidth="1"/>
    <col min="7358" max="7358" width="11" style="1" customWidth="1"/>
    <col min="7359" max="7359" width="8.28515625" style="1" customWidth="1"/>
    <col min="7360" max="7360" width="7.7109375" style="1" customWidth="1"/>
    <col min="7361" max="7361" width="7" style="1" customWidth="1"/>
    <col min="7362" max="7362" width="7.7109375" style="1" customWidth="1"/>
    <col min="7363" max="7363" width="9.28515625" style="1" customWidth="1"/>
    <col min="7364" max="7364" width="9.7109375" style="1" customWidth="1"/>
    <col min="7365" max="7365" width="8" style="1" customWidth="1"/>
    <col min="7366" max="7366" width="11.5703125" style="1" customWidth="1"/>
    <col min="7367" max="7367" width="12" style="1" customWidth="1"/>
    <col min="7368" max="7368" width="11" style="1" customWidth="1"/>
    <col min="7369" max="7369" width="8.28515625" style="1" customWidth="1"/>
    <col min="7370" max="7370" width="7.7109375" style="1" customWidth="1"/>
    <col min="7371" max="7371" width="7" style="1" customWidth="1"/>
    <col min="7372" max="7372" width="7.7109375" style="1" customWidth="1"/>
    <col min="7373" max="7373" width="9.28515625" style="1" customWidth="1"/>
    <col min="7374" max="7374" width="9.7109375" style="1" customWidth="1"/>
    <col min="7375" max="7375" width="8" style="1" customWidth="1"/>
    <col min="7376" max="7376" width="11.5703125" style="1" customWidth="1"/>
    <col min="7377" max="7377" width="12" style="1" customWidth="1"/>
    <col min="7378" max="7378" width="11" style="1" customWidth="1"/>
    <col min="7379" max="7379" width="8.28515625" style="1" customWidth="1"/>
    <col min="7380" max="7380" width="7.7109375" style="1" customWidth="1"/>
    <col min="7381" max="7381" width="7" style="1" customWidth="1"/>
    <col min="7382" max="7382" width="7.7109375" style="1" customWidth="1"/>
    <col min="7383" max="7383" width="9.28515625" style="1" customWidth="1"/>
    <col min="7384" max="7384" width="9.7109375" style="1" customWidth="1"/>
    <col min="7385" max="7385" width="8" style="1" customWidth="1"/>
    <col min="7386" max="7386" width="11.5703125" style="1" customWidth="1"/>
    <col min="7387" max="7387" width="12" style="1" customWidth="1"/>
    <col min="7388" max="7388" width="11" style="1" customWidth="1"/>
    <col min="7389" max="7389" width="8.28515625" style="1" customWidth="1"/>
    <col min="7390" max="7390" width="7.7109375" style="1" customWidth="1"/>
    <col min="7391" max="7391" width="7" style="1" customWidth="1"/>
    <col min="7392" max="7392" width="7.7109375" style="1" customWidth="1"/>
    <col min="7393" max="7393" width="9.28515625" style="1" customWidth="1"/>
    <col min="7394" max="7394" width="9.7109375" style="1" customWidth="1"/>
    <col min="7395" max="7395" width="8" style="1" customWidth="1"/>
    <col min="7396" max="7396" width="11.5703125" style="1" customWidth="1"/>
    <col min="7397" max="7397" width="12" style="1" customWidth="1"/>
    <col min="7398" max="7398" width="11" style="1" customWidth="1"/>
    <col min="7399" max="7399" width="8.28515625" style="1" customWidth="1"/>
    <col min="7400" max="7400" width="7.7109375" style="1" customWidth="1"/>
    <col min="7401" max="7401" width="7.85546875" style="1" customWidth="1"/>
    <col min="7402" max="7402" width="7.7109375" style="1" customWidth="1"/>
    <col min="7403" max="7403" width="9.28515625" style="1" customWidth="1"/>
    <col min="7404" max="7404" width="9.7109375" style="1" customWidth="1"/>
    <col min="7405" max="7405" width="8" style="1" customWidth="1"/>
    <col min="7406" max="7406" width="11.5703125" style="1" customWidth="1"/>
    <col min="7407" max="7407" width="12" style="1" customWidth="1"/>
    <col min="7408" max="7408" width="11" style="1" customWidth="1"/>
    <col min="7409" max="7409" width="8.28515625" style="1" customWidth="1"/>
    <col min="7410" max="7603" width="9.140625" style="1"/>
    <col min="7604" max="7604" width="6.28515625" style="1" customWidth="1"/>
    <col min="7605" max="7605" width="71.85546875" style="1" customWidth="1"/>
    <col min="7606" max="7606" width="7.5703125" style="1" customWidth="1"/>
    <col min="7607" max="7607" width="7" style="1" customWidth="1"/>
    <col min="7608" max="7608" width="7.7109375" style="1" customWidth="1"/>
    <col min="7609" max="7609" width="9.28515625" style="1" customWidth="1"/>
    <col min="7610" max="7610" width="9.7109375" style="1" customWidth="1"/>
    <col min="7611" max="7611" width="8" style="1" customWidth="1"/>
    <col min="7612" max="7612" width="11.5703125" style="1" customWidth="1"/>
    <col min="7613" max="7613" width="12" style="1" customWidth="1"/>
    <col min="7614" max="7614" width="11" style="1" customWidth="1"/>
    <col min="7615" max="7615" width="8.28515625" style="1" customWidth="1"/>
    <col min="7616" max="7616" width="7.7109375" style="1" customWidth="1"/>
    <col min="7617" max="7617" width="7" style="1" customWidth="1"/>
    <col min="7618" max="7618" width="7.7109375" style="1" customWidth="1"/>
    <col min="7619" max="7619" width="9.28515625" style="1" customWidth="1"/>
    <col min="7620" max="7620" width="9.7109375" style="1" customWidth="1"/>
    <col min="7621" max="7621" width="8" style="1" customWidth="1"/>
    <col min="7622" max="7622" width="11.5703125" style="1" customWidth="1"/>
    <col min="7623" max="7623" width="12" style="1" customWidth="1"/>
    <col min="7624" max="7624" width="11" style="1" customWidth="1"/>
    <col min="7625" max="7625" width="8.28515625" style="1" customWidth="1"/>
    <col min="7626" max="7626" width="7.7109375" style="1" customWidth="1"/>
    <col min="7627" max="7627" width="7" style="1" customWidth="1"/>
    <col min="7628" max="7628" width="7.7109375" style="1" customWidth="1"/>
    <col min="7629" max="7629" width="9.28515625" style="1" customWidth="1"/>
    <col min="7630" max="7630" width="9.7109375" style="1" customWidth="1"/>
    <col min="7631" max="7631" width="8" style="1" customWidth="1"/>
    <col min="7632" max="7632" width="11.5703125" style="1" customWidth="1"/>
    <col min="7633" max="7633" width="12" style="1" customWidth="1"/>
    <col min="7634" max="7634" width="11" style="1" customWidth="1"/>
    <col min="7635" max="7635" width="8.28515625" style="1" customWidth="1"/>
    <col min="7636" max="7636" width="7.7109375" style="1" customWidth="1"/>
    <col min="7637" max="7637" width="7" style="1" customWidth="1"/>
    <col min="7638" max="7638" width="7.7109375" style="1" customWidth="1"/>
    <col min="7639" max="7639" width="9.28515625" style="1" customWidth="1"/>
    <col min="7640" max="7640" width="9.7109375" style="1" customWidth="1"/>
    <col min="7641" max="7641" width="8" style="1" customWidth="1"/>
    <col min="7642" max="7642" width="11.5703125" style="1" customWidth="1"/>
    <col min="7643" max="7643" width="12" style="1" customWidth="1"/>
    <col min="7644" max="7644" width="11" style="1" customWidth="1"/>
    <col min="7645" max="7645" width="8.28515625" style="1" customWidth="1"/>
    <col min="7646" max="7646" width="7.7109375" style="1" customWidth="1"/>
    <col min="7647" max="7647" width="7" style="1" customWidth="1"/>
    <col min="7648" max="7648" width="7.7109375" style="1" customWidth="1"/>
    <col min="7649" max="7649" width="9.28515625" style="1" customWidth="1"/>
    <col min="7650" max="7650" width="9.7109375" style="1" customWidth="1"/>
    <col min="7651" max="7651" width="8" style="1" customWidth="1"/>
    <col min="7652" max="7652" width="11.5703125" style="1" customWidth="1"/>
    <col min="7653" max="7653" width="12" style="1" customWidth="1"/>
    <col min="7654" max="7654" width="11" style="1" customWidth="1"/>
    <col min="7655" max="7655" width="8.28515625" style="1" customWidth="1"/>
    <col min="7656" max="7656" width="7.7109375" style="1" customWidth="1"/>
    <col min="7657" max="7657" width="7.85546875" style="1" customWidth="1"/>
    <col min="7658" max="7658" width="7.7109375" style="1" customWidth="1"/>
    <col min="7659" max="7659" width="9.28515625" style="1" customWidth="1"/>
    <col min="7660" max="7660" width="9.7109375" style="1" customWidth="1"/>
    <col min="7661" max="7661" width="8" style="1" customWidth="1"/>
    <col min="7662" max="7662" width="11.5703125" style="1" customWidth="1"/>
    <col min="7663" max="7663" width="12" style="1" customWidth="1"/>
    <col min="7664" max="7664" width="11" style="1" customWidth="1"/>
    <col min="7665" max="7665" width="8.28515625" style="1" customWidth="1"/>
    <col min="7666" max="7859" width="9.140625" style="1"/>
    <col min="7860" max="7860" width="6.28515625" style="1" customWidth="1"/>
    <col min="7861" max="7861" width="71.85546875" style="1" customWidth="1"/>
    <col min="7862" max="7862" width="7.5703125" style="1" customWidth="1"/>
    <col min="7863" max="7863" width="7" style="1" customWidth="1"/>
    <col min="7864" max="7864" width="7.7109375" style="1" customWidth="1"/>
    <col min="7865" max="7865" width="9.28515625" style="1" customWidth="1"/>
    <col min="7866" max="7866" width="9.7109375" style="1" customWidth="1"/>
    <col min="7867" max="7867" width="8" style="1" customWidth="1"/>
    <col min="7868" max="7868" width="11.5703125" style="1" customWidth="1"/>
    <col min="7869" max="7869" width="12" style="1" customWidth="1"/>
    <col min="7870" max="7870" width="11" style="1" customWidth="1"/>
    <col min="7871" max="7871" width="8.28515625" style="1" customWidth="1"/>
    <col min="7872" max="7872" width="7.7109375" style="1" customWidth="1"/>
    <col min="7873" max="7873" width="7" style="1" customWidth="1"/>
    <col min="7874" max="7874" width="7.7109375" style="1" customWidth="1"/>
    <col min="7875" max="7875" width="9.28515625" style="1" customWidth="1"/>
    <col min="7876" max="7876" width="9.7109375" style="1" customWidth="1"/>
    <col min="7877" max="7877" width="8" style="1" customWidth="1"/>
    <col min="7878" max="7878" width="11.5703125" style="1" customWidth="1"/>
    <col min="7879" max="7879" width="12" style="1" customWidth="1"/>
    <col min="7880" max="7880" width="11" style="1" customWidth="1"/>
    <col min="7881" max="7881" width="8.28515625" style="1" customWidth="1"/>
    <col min="7882" max="7882" width="7.7109375" style="1" customWidth="1"/>
    <col min="7883" max="7883" width="7" style="1" customWidth="1"/>
    <col min="7884" max="7884" width="7.7109375" style="1" customWidth="1"/>
    <col min="7885" max="7885" width="9.28515625" style="1" customWidth="1"/>
    <col min="7886" max="7886" width="9.7109375" style="1" customWidth="1"/>
    <col min="7887" max="7887" width="8" style="1" customWidth="1"/>
    <col min="7888" max="7888" width="11.5703125" style="1" customWidth="1"/>
    <col min="7889" max="7889" width="12" style="1" customWidth="1"/>
    <col min="7890" max="7890" width="11" style="1" customWidth="1"/>
    <col min="7891" max="7891" width="8.28515625" style="1" customWidth="1"/>
    <col min="7892" max="7892" width="7.7109375" style="1" customWidth="1"/>
    <col min="7893" max="7893" width="7" style="1" customWidth="1"/>
    <col min="7894" max="7894" width="7.7109375" style="1" customWidth="1"/>
    <col min="7895" max="7895" width="9.28515625" style="1" customWidth="1"/>
    <col min="7896" max="7896" width="9.7109375" style="1" customWidth="1"/>
    <col min="7897" max="7897" width="8" style="1" customWidth="1"/>
    <col min="7898" max="7898" width="11.5703125" style="1" customWidth="1"/>
    <col min="7899" max="7899" width="12" style="1" customWidth="1"/>
    <col min="7900" max="7900" width="11" style="1" customWidth="1"/>
    <col min="7901" max="7901" width="8.28515625" style="1" customWidth="1"/>
    <col min="7902" max="7902" width="7.7109375" style="1" customWidth="1"/>
    <col min="7903" max="7903" width="7" style="1" customWidth="1"/>
    <col min="7904" max="7904" width="7.7109375" style="1" customWidth="1"/>
    <col min="7905" max="7905" width="9.28515625" style="1" customWidth="1"/>
    <col min="7906" max="7906" width="9.7109375" style="1" customWidth="1"/>
    <col min="7907" max="7907" width="8" style="1" customWidth="1"/>
    <col min="7908" max="7908" width="11.5703125" style="1" customWidth="1"/>
    <col min="7909" max="7909" width="12" style="1" customWidth="1"/>
    <col min="7910" max="7910" width="11" style="1" customWidth="1"/>
    <col min="7911" max="7911" width="8.28515625" style="1" customWidth="1"/>
    <col min="7912" max="7912" width="7.7109375" style="1" customWidth="1"/>
    <col min="7913" max="7913" width="7.85546875" style="1" customWidth="1"/>
    <col min="7914" max="7914" width="7.7109375" style="1" customWidth="1"/>
    <col min="7915" max="7915" width="9.28515625" style="1" customWidth="1"/>
    <col min="7916" max="7916" width="9.7109375" style="1" customWidth="1"/>
    <col min="7917" max="7917" width="8" style="1" customWidth="1"/>
    <col min="7918" max="7918" width="11.5703125" style="1" customWidth="1"/>
    <col min="7919" max="7919" width="12" style="1" customWidth="1"/>
    <col min="7920" max="7920" width="11" style="1" customWidth="1"/>
    <col min="7921" max="7921" width="8.28515625" style="1" customWidth="1"/>
    <col min="7922" max="8115" width="9.140625" style="1"/>
    <col min="8116" max="8116" width="6.28515625" style="1" customWidth="1"/>
    <col min="8117" max="8117" width="71.85546875" style="1" customWidth="1"/>
    <col min="8118" max="8118" width="7.5703125" style="1" customWidth="1"/>
    <col min="8119" max="8119" width="7" style="1" customWidth="1"/>
    <col min="8120" max="8120" width="7.7109375" style="1" customWidth="1"/>
    <col min="8121" max="8121" width="9.28515625" style="1" customWidth="1"/>
    <col min="8122" max="8122" width="9.7109375" style="1" customWidth="1"/>
    <col min="8123" max="8123" width="8" style="1" customWidth="1"/>
    <col min="8124" max="8124" width="11.5703125" style="1" customWidth="1"/>
    <col min="8125" max="8125" width="12" style="1" customWidth="1"/>
    <col min="8126" max="8126" width="11" style="1" customWidth="1"/>
    <col min="8127" max="8127" width="8.28515625" style="1" customWidth="1"/>
    <col min="8128" max="8128" width="7.7109375" style="1" customWidth="1"/>
    <col min="8129" max="8129" width="7" style="1" customWidth="1"/>
    <col min="8130" max="8130" width="7.7109375" style="1" customWidth="1"/>
    <col min="8131" max="8131" width="9.28515625" style="1" customWidth="1"/>
    <col min="8132" max="8132" width="9.7109375" style="1" customWidth="1"/>
    <col min="8133" max="8133" width="8" style="1" customWidth="1"/>
    <col min="8134" max="8134" width="11.5703125" style="1" customWidth="1"/>
    <col min="8135" max="8135" width="12" style="1" customWidth="1"/>
    <col min="8136" max="8136" width="11" style="1" customWidth="1"/>
    <col min="8137" max="8137" width="8.28515625" style="1" customWidth="1"/>
    <col min="8138" max="8138" width="7.7109375" style="1" customWidth="1"/>
    <col min="8139" max="8139" width="7" style="1" customWidth="1"/>
    <col min="8140" max="8140" width="7.7109375" style="1" customWidth="1"/>
    <col min="8141" max="8141" width="9.28515625" style="1" customWidth="1"/>
    <col min="8142" max="8142" width="9.7109375" style="1" customWidth="1"/>
    <col min="8143" max="8143" width="8" style="1" customWidth="1"/>
    <col min="8144" max="8144" width="11.5703125" style="1" customWidth="1"/>
    <col min="8145" max="8145" width="12" style="1" customWidth="1"/>
    <col min="8146" max="8146" width="11" style="1" customWidth="1"/>
    <col min="8147" max="8147" width="8.28515625" style="1" customWidth="1"/>
    <col min="8148" max="8148" width="7.7109375" style="1" customWidth="1"/>
    <col min="8149" max="8149" width="7" style="1" customWidth="1"/>
    <col min="8150" max="8150" width="7.7109375" style="1" customWidth="1"/>
    <col min="8151" max="8151" width="9.28515625" style="1" customWidth="1"/>
    <col min="8152" max="8152" width="9.7109375" style="1" customWidth="1"/>
    <col min="8153" max="8153" width="8" style="1" customWidth="1"/>
    <col min="8154" max="8154" width="11.5703125" style="1" customWidth="1"/>
    <col min="8155" max="8155" width="12" style="1" customWidth="1"/>
    <col min="8156" max="8156" width="11" style="1" customWidth="1"/>
    <col min="8157" max="8157" width="8.28515625" style="1" customWidth="1"/>
    <col min="8158" max="8158" width="7.7109375" style="1" customWidth="1"/>
    <col min="8159" max="8159" width="7" style="1" customWidth="1"/>
    <col min="8160" max="8160" width="7.7109375" style="1" customWidth="1"/>
    <col min="8161" max="8161" width="9.28515625" style="1" customWidth="1"/>
    <col min="8162" max="8162" width="9.7109375" style="1" customWidth="1"/>
    <col min="8163" max="8163" width="8" style="1" customWidth="1"/>
    <col min="8164" max="8164" width="11.5703125" style="1" customWidth="1"/>
    <col min="8165" max="8165" width="12" style="1" customWidth="1"/>
    <col min="8166" max="8166" width="11" style="1" customWidth="1"/>
    <col min="8167" max="8167" width="8.28515625" style="1" customWidth="1"/>
    <col min="8168" max="8168" width="7.7109375" style="1" customWidth="1"/>
    <col min="8169" max="8169" width="7.85546875" style="1" customWidth="1"/>
    <col min="8170" max="8170" width="7.7109375" style="1" customWidth="1"/>
    <col min="8171" max="8171" width="9.28515625" style="1" customWidth="1"/>
    <col min="8172" max="8172" width="9.7109375" style="1" customWidth="1"/>
    <col min="8173" max="8173" width="8" style="1" customWidth="1"/>
    <col min="8174" max="8174" width="11.5703125" style="1" customWidth="1"/>
    <col min="8175" max="8175" width="12" style="1" customWidth="1"/>
    <col min="8176" max="8176" width="11" style="1" customWidth="1"/>
    <col min="8177" max="8177" width="8.28515625" style="1" customWidth="1"/>
    <col min="8178" max="8371" width="9.140625" style="1"/>
    <col min="8372" max="8372" width="6.28515625" style="1" customWidth="1"/>
    <col min="8373" max="8373" width="71.85546875" style="1" customWidth="1"/>
    <col min="8374" max="8374" width="7.5703125" style="1" customWidth="1"/>
    <col min="8375" max="8375" width="7" style="1" customWidth="1"/>
    <col min="8376" max="8376" width="7.7109375" style="1" customWidth="1"/>
    <col min="8377" max="8377" width="9.28515625" style="1" customWidth="1"/>
    <col min="8378" max="8378" width="9.7109375" style="1" customWidth="1"/>
    <col min="8379" max="8379" width="8" style="1" customWidth="1"/>
    <col min="8380" max="8380" width="11.5703125" style="1" customWidth="1"/>
    <col min="8381" max="8381" width="12" style="1" customWidth="1"/>
    <col min="8382" max="8382" width="11" style="1" customWidth="1"/>
    <col min="8383" max="8383" width="8.28515625" style="1" customWidth="1"/>
    <col min="8384" max="8384" width="7.7109375" style="1" customWidth="1"/>
    <col min="8385" max="8385" width="7" style="1" customWidth="1"/>
    <col min="8386" max="8386" width="7.7109375" style="1" customWidth="1"/>
    <col min="8387" max="8387" width="9.28515625" style="1" customWidth="1"/>
    <col min="8388" max="8388" width="9.7109375" style="1" customWidth="1"/>
    <col min="8389" max="8389" width="8" style="1" customWidth="1"/>
    <col min="8390" max="8390" width="11.5703125" style="1" customWidth="1"/>
    <col min="8391" max="8391" width="12" style="1" customWidth="1"/>
    <col min="8392" max="8392" width="11" style="1" customWidth="1"/>
    <col min="8393" max="8393" width="8.28515625" style="1" customWidth="1"/>
    <col min="8394" max="8394" width="7.7109375" style="1" customWidth="1"/>
    <col min="8395" max="8395" width="7" style="1" customWidth="1"/>
    <col min="8396" max="8396" width="7.7109375" style="1" customWidth="1"/>
    <col min="8397" max="8397" width="9.28515625" style="1" customWidth="1"/>
    <col min="8398" max="8398" width="9.7109375" style="1" customWidth="1"/>
    <col min="8399" max="8399" width="8" style="1" customWidth="1"/>
    <col min="8400" max="8400" width="11.5703125" style="1" customWidth="1"/>
    <col min="8401" max="8401" width="12" style="1" customWidth="1"/>
    <col min="8402" max="8402" width="11" style="1" customWidth="1"/>
    <col min="8403" max="8403" width="8.28515625" style="1" customWidth="1"/>
    <col min="8404" max="8404" width="7.7109375" style="1" customWidth="1"/>
    <col min="8405" max="8405" width="7" style="1" customWidth="1"/>
    <col min="8406" max="8406" width="7.7109375" style="1" customWidth="1"/>
    <col min="8407" max="8407" width="9.28515625" style="1" customWidth="1"/>
    <col min="8408" max="8408" width="9.7109375" style="1" customWidth="1"/>
    <col min="8409" max="8409" width="8" style="1" customWidth="1"/>
    <col min="8410" max="8410" width="11.5703125" style="1" customWidth="1"/>
    <col min="8411" max="8411" width="12" style="1" customWidth="1"/>
    <col min="8412" max="8412" width="11" style="1" customWidth="1"/>
    <col min="8413" max="8413" width="8.28515625" style="1" customWidth="1"/>
    <col min="8414" max="8414" width="7.7109375" style="1" customWidth="1"/>
    <col min="8415" max="8415" width="7" style="1" customWidth="1"/>
    <col min="8416" max="8416" width="7.7109375" style="1" customWidth="1"/>
    <col min="8417" max="8417" width="9.28515625" style="1" customWidth="1"/>
    <col min="8418" max="8418" width="9.7109375" style="1" customWidth="1"/>
    <col min="8419" max="8419" width="8" style="1" customWidth="1"/>
    <col min="8420" max="8420" width="11.5703125" style="1" customWidth="1"/>
    <col min="8421" max="8421" width="12" style="1" customWidth="1"/>
    <col min="8422" max="8422" width="11" style="1" customWidth="1"/>
    <col min="8423" max="8423" width="8.28515625" style="1" customWidth="1"/>
    <col min="8424" max="8424" width="7.7109375" style="1" customWidth="1"/>
    <col min="8425" max="8425" width="7.85546875" style="1" customWidth="1"/>
    <col min="8426" max="8426" width="7.7109375" style="1" customWidth="1"/>
    <col min="8427" max="8427" width="9.28515625" style="1" customWidth="1"/>
    <col min="8428" max="8428" width="9.7109375" style="1" customWidth="1"/>
    <col min="8429" max="8429" width="8" style="1" customWidth="1"/>
    <col min="8430" max="8430" width="11.5703125" style="1" customWidth="1"/>
    <col min="8431" max="8431" width="12" style="1" customWidth="1"/>
    <col min="8432" max="8432" width="11" style="1" customWidth="1"/>
    <col min="8433" max="8433" width="8.28515625" style="1" customWidth="1"/>
    <col min="8434" max="8627" width="9.140625" style="1"/>
    <col min="8628" max="8628" width="6.28515625" style="1" customWidth="1"/>
    <col min="8629" max="8629" width="71.85546875" style="1" customWidth="1"/>
    <col min="8630" max="8630" width="7.5703125" style="1" customWidth="1"/>
    <col min="8631" max="8631" width="7" style="1" customWidth="1"/>
    <col min="8632" max="8632" width="7.7109375" style="1" customWidth="1"/>
    <col min="8633" max="8633" width="9.28515625" style="1" customWidth="1"/>
    <col min="8634" max="8634" width="9.7109375" style="1" customWidth="1"/>
    <col min="8635" max="8635" width="8" style="1" customWidth="1"/>
    <col min="8636" max="8636" width="11.5703125" style="1" customWidth="1"/>
    <col min="8637" max="8637" width="12" style="1" customWidth="1"/>
    <col min="8638" max="8638" width="11" style="1" customWidth="1"/>
    <col min="8639" max="8639" width="8.28515625" style="1" customWidth="1"/>
    <col min="8640" max="8640" width="7.7109375" style="1" customWidth="1"/>
    <col min="8641" max="8641" width="7" style="1" customWidth="1"/>
    <col min="8642" max="8642" width="7.7109375" style="1" customWidth="1"/>
    <col min="8643" max="8643" width="9.28515625" style="1" customWidth="1"/>
    <col min="8644" max="8644" width="9.7109375" style="1" customWidth="1"/>
    <col min="8645" max="8645" width="8" style="1" customWidth="1"/>
    <col min="8646" max="8646" width="11.5703125" style="1" customWidth="1"/>
    <col min="8647" max="8647" width="12" style="1" customWidth="1"/>
    <col min="8648" max="8648" width="11" style="1" customWidth="1"/>
    <col min="8649" max="8649" width="8.28515625" style="1" customWidth="1"/>
    <col min="8650" max="8650" width="7.7109375" style="1" customWidth="1"/>
    <col min="8651" max="8651" width="7" style="1" customWidth="1"/>
    <col min="8652" max="8652" width="7.7109375" style="1" customWidth="1"/>
    <col min="8653" max="8653" width="9.28515625" style="1" customWidth="1"/>
    <col min="8654" max="8654" width="9.7109375" style="1" customWidth="1"/>
    <col min="8655" max="8655" width="8" style="1" customWidth="1"/>
    <col min="8656" max="8656" width="11.5703125" style="1" customWidth="1"/>
    <col min="8657" max="8657" width="12" style="1" customWidth="1"/>
    <col min="8658" max="8658" width="11" style="1" customWidth="1"/>
    <col min="8659" max="8659" width="8.28515625" style="1" customWidth="1"/>
    <col min="8660" max="8660" width="7.7109375" style="1" customWidth="1"/>
    <col min="8661" max="8661" width="7" style="1" customWidth="1"/>
    <col min="8662" max="8662" width="7.7109375" style="1" customWidth="1"/>
    <col min="8663" max="8663" width="9.28515625" style="1" customWidth="1"/>
    <col min="8664" max="8664" width="9.7109375" style="1" customWidth="1"/>
    <col min="8665" max="8665" width="8" style="1" customWidth="1"/>
    <col min="8666" max="8666" width="11.5703125" style="1" customWidth="1"/>
    <col min="8667" max="8667" width="12" style="1" customWidth="1"/>
    <col min="8668" max="8668" width="11" style="1" customWidth="1"/>
    <col min="8669" max="8669" width="8.28515625" style="1" customWidth="1"/>
    <col min="8670" max="8670" width="7.7109375" style="1" customWidth="1"/>
    <col min="8671" max="8671" width="7" style="1" customWidth="1"/>
    <col min="8672" max="8672" width="7.7109375" style="1" customWidth="1"/>
    <col min="8673" max="8673" width="9.28515625" style="1" customWidth="1"/>
    <col min="8674" max="8674" width="9.7109375" style="1" customWidth="1"/>
    <col min="8675" max="8675" width="8" style="1" customWidth="1"/>
    <col min="8676" max="8676" width="11.5703125" style="1" customWidth="1"/>
    <col min="8677" max="8677" width="12" style="1" customWidth="1"/>
    <col min="8678" max="8678" width="11" style="1" customWidth="1"/>
    <col min="8679" max="8679" width="8.28515625" style="1" customWidth="1"/>
    <col min="8680" max="8680" width="7.7109375" style="1" customWidth="1"/>
    <col min="8681" max="8681" width="7.85546875" style="1" customWidth="1"/>
    <col min="8682" max="8682" width="7.7109375" style="1" customWidth="1"/>
    <col min="8683" max="8683" width="9.28515625" style="1" customWidth="1"/>
    <col min="8684" max="8684" width="9.7109375" style="1" customWidth="1"/>
    <col min="8685" max="8685" width="8" style="1" customWidth="1"/>
    <col min="8686" max="8686" width="11.5703125" style="1" customWidth="1"/>
    <col min="8687" max="8687" width="12" style="1" customWidth="1"/>
    <col min="8688" max="8688" width="11" style="1" customWidth="1"/>
    <col min="8689" max="8689" width="8.28515625" style="1" customWidth="1"/>
    <col min="8690" max="8883" width="9.140625" style="1"/>
    <col min="8884" max="8884" width="6.28515625" style="1" customWidth="1"/>
    <col min="8885" max="8885" width="71.85546875" style="1" customWidth="1"/>
    <col min="8886" max="8886" width="7.5703125" style="1" customWidth="1"/>
    <col min="8887" max="8887" width="7" style="1" customWidth="1"/>
    <col min="8888" max="8888" width="7.7109375" style="1" customWidth="1"/>
    <col min="8889" max="8889" width="9.28515625" style="1" customWidth="1"/>
    <col min="8890" max="8890" width="9.7109375" style="1" customWidth="1"/>
    <col min="8891" max="8891" width="8" style="1" customWidth="1"/>
    <col min="8892" max="8892" width="11.5703125" style="1" customWidth="1"/>
    <col min="8893" max="8893" width="12" style="1" customWidth="1"/>
    <col min="8894" max="8894" width="11" style="1" customWidth="1"/>
    <col min="8895" max="8895" width="8.28515625" style="1" customWidth="1"/>
    <col min="8896" max="8896" width="7.7109375" style="1" customWidth="1"/>
    <col min="8897" max="8897" width="7" style="1" customWidth="1"/>
    <col min="8898" max="8898" width="7.7109375" style="1" customWidth="1"/>
    <col min="8899" max="8899" width="9.28515625" style="1" customWidth="1"/>
    <col min="8900" max="8900" width="9.7109375" style="1" customWidth="1"/>
    <col min="8901" max="8901" width="8" style="1" customWidth="1"/>
    <col min="8902" max="8902" width="11.5703125" style="1" customWidth="1"/>
    <col min="8903" max="8903" width="12" style="1" customWidth="1"/>
    <col min="8904" max="8904" width="11" style="1" customWidth="1"/>
    <col min="8905" max="8905" width="8.28515625" style="1" customWidth="1"/>
    <col min="8906" max="8906" width="7.7109375" style="1" customWidth="1"/>
    <col min="8907" max="8907" width="7" style="1" customWidth="1"/>
    <col min="8908" max="8908" width="7.7109375" style="1" customWidth="1"/>
    <col min="8909" max="8909" width="9.28515625" style="1" customWidth="1"/>
    <col min="8910" max="8910" width="9.7109375" style="1" customWidth="1"/>
    <col min="8911" max="8911" width="8" style="1" customWidth="1"/>
    <col min="8912" max="8912" width="11.5703125" style="1" customWidth="1"/>
    <col min="8913" max="8913" width="12" style="1" customWidth="1"/>
    <col min="8914" max="8914" width="11" style="1" customWidth="1"/>
    <col min="8915" max="8915" width="8.28515625" style="1" customWidth="1"/>
    <col min="8916" max="8916" width="7.7109375" style="1" customWidth="1"/>
    <col min="8917" max="8917" width="7" style="1" customWidth="1"/>
    <col min="8918" max="8918" width="7.7109375" style="1" customWidth="1"/>
    <col min="8919" max="8919" width="9.28515625" style="1" customWidth="1"/>
    <col min="8920" max="8920" width="9.7109375" style="1" customWidth="1"/>
    <col min="8921" max="8921" width="8" style="1" customWidth="1"/>
    <col min="8922" max="8922" width="11.5703125" style="1" customWidth="1"/>
    <col min="8923" max="8923" width="12" style="1" customWidth="1"/>
    <col min="8924" max="8924" width="11" style="1" customWidth="1"/>
    <col min="8925" max="8925" width="8.28515625" style="1" customWidth="1"/>
    <col min="8926" max="8926" width="7.7109375" style="1" customWidth="1"/>
    <col min="8927" max="8927" width="7" style="1" customWidth="1"/>
    <col min="8928" max="8928" width="7.7109375" style="1" customWidth="1"/>
    <col min="8929" max="8929" width="9.28515625" style="1" customWidth="1"/>
    <col min="8930" max="8930" width="9.7109375" style="1" customWidth="1"/>
    <col min="8931" max="8931" width="8" style="1" customWidth="1"/>
    <col min="8932" max="8932" width="11.5703125" style="1" customWidth="1"/>
    <col min="8933" max="8933" width="12" style="1" customWidth="1"/>
    <col min="8934" max="8934" width="11" style="1" customWidth="1"/>
    <col min="8935" max="8935" width="8.28515625" style="1" customWidth="1"/>
    <col min="8936" max="8936" width="7.7109375" style="1" customWidth="1"/>
    <col min="8937" max="8937" width="7.85546875" style="1" customWidth="1"/>
    <col min="8938" max="8938" width="7.7109375" style="1" customWidth="1"/>
    <col min="8939" max="8939" width="9.28515625" style="1" customWidth="1"/>
    <col min="8940" max="8940" width="9.7109375" style="1" customWidth="1"/>
    <col min="8941" max="8941" width="8" style="1" customWidth="1"/>
    <col min="8942" max="8942" width="11.5703125" style="1" customWidth="1"/>
    <col min="8943" max="8943" width="12" style="1" customWidth="1"/>
    <col min="8944" max="8944" width="11" style="1" customWidth="1"/>
    <col min="8945" max="8945" width="8.28515625" style="1" customWidth="1"/>
    <col min="8946" max="9139" width="9.140625" style="1"/>
    <col min="9140" max="9140" width="6.28515625" style="1" customWidth="1"/>
    <col min="9141" max="9141" width="71.85546875" style="1" customWidth="1"/>
    <col min="9142" max="9142" width="7.5703125" style="1" customWidth="1"/>
    <col min="9143" max="9143" width="7" style="1" customWidth="1"/>
    <col min="9144" max="9144" width="7.7109375" style="1" customWidth="1"/>
    <col min="9145" max="9145" width="9.28515625" style="1" customWidth="1"/>
    <col min="9146" max="9146" width="9.7109375" style="1" customWidth="1"/>
    <col min="9147" max="9147" width="8" style="1" customWidth="1"/>
    <col min="9148" max="9148" width="11.5703125" style="1" customWidth="1"/>
    <col min="9149" max="9149" width="12" style="1" customWidth="1"/>
    <col min="9150" max="9150" width="11" style="1" customWidth="1"/>
    <col min="9151" max="9151" width="8.28515625" style="1" customWidth="1"/>
    <col min="9152" max="9152" width="7.7109375" style="1" customWidth="1"/>
    <col min="9153" max="9153" width="7" style="1" customWidth="1"/>
    <col min="9154" max="9154" width="7.7109375" style="1" customWidth="1"/>
    <col min="9155" max="9155" width="9.28515625" style="1" customWidth="1"/>
    <col min="9156" max="9156" width="9.7109375" style="1" customWidth="1"/>
    <col min="9157" max="9157" width="8" style="1" customWidth="1"/>
    <col min="9158" max="9158" width="11.5703125" style="1" customWidth="1"/>
    <col min="9159" max="9159" width="12" style="1" customWidth="1"/>
    <col min="9160" max="9160" width="11" style="1" customWidth="1"/>
    <col min="9161" max="9161" width="8.28515625" style="1" customWidth="1"/>
    <col min="9162" max="9162" width="7.7109375" style="1" customWidth="1"/>
    <col min="9163" max="9163" width="7" style="1" customWidth="1"/>
    <col min="9164" max="9164" width="7.7109375" style="1" customWidth="1"/>
    <col min="9165" max="9165" width="9.28515625" style="1" customWidth="1"/>
    <col min="9166" max="9166" width="9.7109375" style="1" customWidth="1"/>
    <col min="9167" max="9167" width="8" style="1" customWidth="1"/>
    <col min="9168" max="9168" width="11.5703125" style="1" customWidth="1"/>
    <col min="9169" max="9169" width="12" style="1" customWidth="1"/>
    <col min="9170" max="9170" width="11" style="1" customWidth="1"/>
    <col min="9171" max="9171" width="8.28515625" style="1" customWidth="1"/>
    <col min="9172" max="9172" width="7.7109375" style="1" customWidth="1"/>
    <col min="9173" max="9173" width="7" style="1" customWidth="1"/>
    <col min="9174" max="9174" width="7.7109375" style="1" customWidth="1"/>
    <col min="9175" max="9175" width="9.28515625" style="1" customWidth="1"/>
    <col min="9176" max="9176" width="9.7109375" style="1" customWidth="1"/>
    <col min="9177" max="9177" width="8" style="1" customWidth="1"/>
    <col min="9178" max="9178" width="11.5703125" style="1" customWidth="1"/>
    <col min="9179" max="9179" width="12" style="1" customWidth="1"/>
    <col min="9180" max="9180" width="11" style="1" customWidth="1"/>
    <col min="9181" max="9181" width="8.28515625" style="1" customWidth="1"/>
    <col min="9182" max="9182" width="7.7109375" style="1" customWidth="1"/>
    <col min="9183" max="9183" width="7" style="1" customWidth="1"/>
    <col min="9184" max="9184" width="7.7109375" style="1" customWidth="1"/>
    <col min="9185" max="9185" width="9.28515625" style="1" customWidth="1"/>
    <col min="9186" max="9186" width="9.7109375" style="1" customWidth="1"/>
    <col min="9187" max="9187" width="8" style="1" customWidth="1"/>
    <col min="9188" max="9188" width="11.5703125" style="1" customWidth="1"/>
    <col min="9189" max="9189" width="12" style="1" customWidth="1"/>
    <col min="9190" max="9190" width="11" style="1" customWidth="1"/>
    <col min="9191" max="9191" width="8.28515625" style="1" customWidth="1"/>
    <col min="9192" max="9192" width="7.7109375" style="1" customWidth="1"/>
    <col min="9193" max="9193" width="7.85546875" style="1" customWidth="1"/>
    <col min="9194" max="9194" width="7.7109375" style="1" customWidth="1"/>
    <col min="9195" max="9195" width="9.28515625" style="1" customWidth="1"/>
    <col min="9196" max="9196" width="9.7109375" style="1" customWidth="1"/>
    <col min="9197" max="9197" width="8" style="1" customWidth="1"/>
    <col min="9198" max="9198" width="11.5703125" style="1" customWidth="1"/>
    <col min="9199" max="9199" width="12" style="1" customWidth="1"/>
    <col min="9200" max="9200" width="11" style="1" customWidth="1"/>
    <col min="9201" max="9201" width="8.28515625" style="1" customWidth="1"/>
    <col min="9202" max="9395" width="9.140625" style="1"/>
    <col min="9396" max="9396" width="6.28515625" style="1" customWidth="1"/>
    <col min="9397" max="9397" width="71.85546875" style="1" customWidth="1"/>
    <col min="9398" max="9398" width="7.5703125" style="1" customWidth="1"/>
    <col min="9399" max="9399" width="7" style="1" customWidth="1"/>
    <col min="9400" max="9400" width="7.7109375" style="1" customWidth="1"/>
    <col min="9401" max="9401" width="9.28515625" style="1" customWidth="1"/>
    <col min="9402" max="9402" width="9.7109375" style="1" customWidth="1"/>
    <col min="9403" max="9403" width="8" style="1" customWidth="1"/>
    <col min="9404" max="9404" width="11.5703125" style="1" customWidth="1"/>
    <col min="9405" max="9405" width="12" style="1" customWidth="1"/>
    <col min="9406" max="9406" width="11" style="1" customWidth="1"/>
    <col min="9407" max="9407" width="8.28515625" style="1" customWidth="1"/>
    <col min="9408" max="9408" width="7.7109375" style="1" customWidth="1"/>
    <col min="9409" max="9409" width="7" style="1" customWidth="1"/>
    <col min="9410" max="9410" width="7.7109375" style="1" customWidth="1"/>
    <col min="9411" max="9411" width="9.28515625" style="1" customWidth="1"/>
    <col min="9412" max="9412" width="9.7109375" style="1" customWidth="1"/>
    <col min="9413" max="9413" width="8" style="1" customWidth="1"/>
    <col min="9414" max="9414" width="11.5703125" style="1" customWidth="1"/>
    <col min="9415" max="9415" width="12" style="1" customWidth="1"/>
    <col min="9416" max="9416" width="11" style="1" customWidth="1"/>
    <col min="9417" max="9417" width="8.28515625" style="1" customWidth="1"/>
    <col min="9418" max="9418" width="7.7109375" style="1" customWidth="1"/>
    <col min="9419" max="9419" width="7" style="1" customWidth="1"/>
    <col min="9420" max="9420" width="7.7109375" style="1" customWidth="1"/>
    <col min="9421" max="9421" width="9.28515625" style="1" customWidth="1"/>
    <col min="9422" max="9422" width="9.7109375" style="1" customWidth="1"/>
    <col min="9423" max="9423" width="8" style="1" customWidth="1"/>
    <col min="9424" max="9424" width="11.5703125" style="1" customWidth="1"/>
    <col min="9425" max="9425" width="12" style="1" customWidth="1"/>
    <col min="9426" max="9426" width="11" style="1" customWidth="1"/>
    <col min="9427" max="9427" width="8.28515625" style="1" customWidth="1"/>
    <col min="9428" max="9428" width="7.7109375" style="1" customWidth="1"/>
    <col min="9429" max="9429" width="7" style="1" customWidth="1"/>
    <col min="9430" max="9430" width="7.7109375" style="1" customWidth="1"/>
    <col min="9431" max="9431" width="9.28515625" style="1" customWidth="1"/>
    <col min="9432" max="9432" width="9.7109375" style="1" customWidth="1"/>
    <col min="9433" max="9433" width="8" style="1" customWidth="1"/>
    <col min="9434" max="9434" width="11.5703125" style="1" customWidth="1"/>
    <col min="9435" max="9435" width="12" style="1" customWidth="1"/>
    <col min="9436" max="9436" width="11" style="1" customWidth="1"/>
    <col min="9437" max="9437" width="8.28515625" style="1" customWidth="1"/>
    <col min="9438" max="9438" width="7.7109375" style="1" customWidth="1"/>
    <col min="9439" max="9439" width="7" style="1" customWidth="1"/>
    <col min="9440" max="9440" width="7.7109375" style="1" customWidth="1"/>
    <col min="9441" max="9441" width="9.28515625" style="1" customWidth="1"/>
    <col min="9442" max="9442" width="9.7109375" style="1" customWidth="1"/>
    <col min="9443" max="9443" width="8" style="1" customWidth="1"/>
    <col min="9444" max="9444" width="11.5703125" style="1" customWidth="1"/>
    <col min="9445" max="9445" width="12" style="1" customWidth="1"/>
    <col min="9446" max="9446" width="11" style="1" customWidth="1"/>
    <col min="9447" max="9447" width="8.28515625" style="1" customWidth="1"/>
    <col min="9448" max="9448" width="7.7109375" style="1" customWidth="1"/>
    <col min="9449" max="9449" width="7.85546875" style="1" customWidth="1"/>
    <col min="9450" max="9450" width="7.7109375" style="1" customWidth="1"/>
    <col min="9451" max="9451" width="9.28515625" style="1" customWidth="1"/>
    <col min="9452" max="9452" width="9.7109375" style="1" customWidth="1"/>
    <col min="9453" max="9453" width="8" style="1" customWidth="1"/>
    <col min="9454" max="9454" width="11.5703125" style="1" customWidth="1"/>
    <col min="9455" max="9455" width="12" style="1" customWidth="1"/>
    <col min="9456" max="9456" width="11" style="1" customWidth="1"/>
    <col min="9457" max="9457" width="8.28515625" style="1" customWidth="1"/>
    <col min="9458" max="9651" width="9.140625" style="1"/>
    <col min="9652" max="9652" width="6.28515625" style="1" customWidth="1"/>
    <col min="9653" max="9653" width="71.85546875" style="1" customWidth="1"/>
    <col min="9654" max="9654" width="7.5703125" style="1" customWidth="1"/>
    <col min="9655" max="9655" width="7" style="1" customWidth="1"/>
    <col min="9656" max="9656" width="7.7109375" style="1" customWidth="1"/>
    <col min="9657" max="9657" width="9.28515625" style="1" customWidth="1"/>
    <col min="9658" max="9658" width="9.7109375" style="1" customWidth="1"/>
    <col min="9659" max="9659" width="8" style="1" customWidth="1"/>
    <col min="9660" max="9660" width="11.5703125" style="1" customWidth="1"/>
    <col min="9661" max="9661" width="12" style="1" customWidth="1"/>
    <col min="9662" max="9662" width="11" style="1" customWidth="1"/>
    <col min="9663" max="9663" width="8.28515625" style="1" customWidth="1"/>
    <col min="9664" max="9664" width="7.7109375" style="1" customWidth="1"/>
    <col min="9665" max="9665" width="7" style="1" customWidth="1"/>
    <col min="9666" max="9666" width="7.7109375" style="1" customWidth="1"/>
    <col min="9667" max="9667" width="9.28515625" style="1" customWidth="1"/>
    <col min="9668" max="9668" width="9.7109375" style="1" customWidth="1"/>
    <col min="9669" max="9669" width="8" style="1" customWidth="1"/>
    <col min="9670" max="9670" width="11.5703125" style="1" customWidth="1"/>
    <col min="9671" max="9671" width="12" style="1" customWidth="1"/>
    <col min="9672" max="9672" width="11" style="1" customWidth="1"/>
    <col min="9673" max="9673" width="8.28515625" style="1" customWidth="1"/>
    <col min="9674" max="9674" width="7.7109375" style="1" customWidth="1"/>
    <col min="9675" max="9675" width="7" style="1" customWidth="1"/>
    <col min="9676" max="9676" width="7.7109375" style="1" customWidth="1"/>
    <col min="9677" max="9677" width="9.28515625" style="1" customWidth="1"/>
    <col min="9678" max="9678" width="9.7109375" style="1" customWidth="1"/>
    <col min="9679" max="9679" width="8" style="1" customWidth="1"/>
    <col min="9680" max="9680" width="11.5703125" style="1" customWidth="1"/>
    <col min="9681" max="9681" width="12" style="1" customWidth="1"/>
    <col min="9682" max="9682" width="11" style="1" customWidth="1"/>
    <col min="9683" max="9683" width="8.28515625" style="1" customWidth="1"/>
    <col min="9684" max="9684" width="7.7109375" style="1" customWidth="1"/>
    <col min="9685" max="9685" width="7" style="1" customWidth="1"/>
    <col min="9686" max="9686" width="7.7109375" style="1" customWidth="1"/>
    <col min="9687" max="9687" width="9.28515625" style="1" customWidth="1"/>
    <col min="9688" max="9688" width="9.7109375" style="1" customWidth="1"/>
    <col min="9689" max="9689" width="8" style="1" customWidth="1"/>
    <col min="9690" max="9690" width="11.5703125" style="1" customWidth="1"/>
    <col min="9691" max="9691" width="12" style="1" customWidth="1"/>
    <col min="9692" max="9692" width="11" style="1" customWidth="1"/>
    <col min="9693" max="9693" width="8.28515625" style="1" customWidth="1"/>
    <col min="9694" max="9694" width="7.7109375" style="1" customWidth="1"/>
    <col min="9695" max="9695" width="7" style="1" customWidth="1"/>
    <col min="9696" max="9696" width="7.7109375" style="1" customWidth="1"/>
    <col min="9697" max="9697" width="9.28515625" style="1" customWidth="1"/>
    <col min="9698" max="9698" width="9.7109375" style="1" customWidth="1"/>
    <col min="9699" max="9699" width="8" style="1" customWidth="1"/>
    <col min="9700" max="9700" width="11.5703125" style="1" customWidth="1"/>
    <col min="9701" max="9701" width="12" style="1" customWidth="1"/>
    <col min="9702" max="9702" width="11" style="1" customWidth="1"/>
    <col min="9703" max="9703" width="8.28515625" style="1" customWidth="1"/>
    <col min="9704" max="9704" width="7.7109375" style="1" customWidth="1"/>
    <col min="9705" max="9705" width="7.85546875" style="1" customWidth="1"/>
    <col min="9706" max="9706" width="7.7109375" style="1" customWidth="1"/>
    <col min="9707" max="9707" width="9.28515625" style="1" customWidth="1"/>
    <col min="9708" max="9708" width="9.7109375" style="1" customWidth="1"/>
    <col min="9709" max="9709" width="8" style="1" customWidth="1"/>
    <col min="9710" max="9710" width="11.5703125" style="1" customWidth="1"/>
    <col min="9711" max="9711" width="12" style="1" customWidth="1"/>
    <col min="9712" max="9712" width="11" style="1" customWidth="1"/>
    <col min="9713" max="9713" width="8.28515625" style="1" customWidth="1"/>
    <col min="9714" max="9907" width="9.140625" style="1"/>
    <col min="9908" max="9908" width="6.28515625" style="1" customWidth="1"/>
    <col min="9909" max="9909" width="71.85546875" style="1" customWidth="1"/>
    <col min="9910" max="9910" width="7.5703125" style="1" customWidth="1"/>
    <col min="9911" max="9911" width="7" style="1" customWidth="1"/>
    <col min="9912" max="9912" width="7.7109375" style="1" customWidth="1"/>
    <col min="9913" max="9913" width="9.28515625" style="1" customWidth="1"/>
    <col min="9914" max="9914" width="9.7109375" style="1" customWidth="1"/>
    <col min="9915" max="9915" width="8" style="1" customWidth="1"/>
    <col min="9916" max="9916" width="11.5703125" style="1" customWidth="1"/>
    <col min="9917" max="9917" width="12" style="1" customWidth="1"/>
    <col min="9918" max="9918" width="11" style="1" customWidth="1"/>
    <col min="9919" max="9919" width="8.28515625" style="1" customWidth="1"/>
    <col min="9920" max="9920" width="7.7109375" style="1" customWidth="1"/>
    <col min="9921" max="9921" width="7" style="1" customWidth="1"/>
    <col min="9922" max="9922" width="7.7109375" style="1" customWidth="1"/>
    <col min="9923" max="9923" width="9.28515625" style="1" customWidth="1"/>
    <col min="9924" max="9924" width="9.7109375" style="1" customWidth="1"/>
    <col min="9925" max="9925" width="8" style="1" customWidth="1"/>
    <col min="9926" max="9926" width="11.5703125" style="1" customWidth="1"/>
    <col min="9927" max="9927" width="12" style="1" customWidth="1"/>
    <col min="9928" max="9928" width="11" style="1" customWidth="1"/>
    <col min="9929" max="9929" width="8.28515625" style="1" customWidth="1"/>
    <col min="9930" max="9930" width="7.7109375" style="1" customWidth="1"/>
    <col min="9931" max="9931" width="7" style="1" customWidth="1"/>
    <col min="9932" max="9932" width="7.7109375" style="1" customWidth="1"/>
    <col min="9933" max="9933" width="9.28515625" style="1" customWidth="1"/>
    <col min="9934" max="9934" width="9.7109375" style="1" customWidth="1"/>
    <col min="9935" max="9935" width="8" style="1" customWidth="1"/>
    <col min="9936" max="9936" width="11.5703125" style="1" customWidth="1"/>
    <col min="9937" max="9937" width="12" style="1" customWidth="1"/>
    <col min="9938" max="9938" width="11" style="1" customWidth="1"/>
    <col min="9939" max="9939" width="8.28515625" style="1" customWidth="1"/>
    <col min="9940" max="9940" width="7.7109375" style="1" customWidth="1"/>
    <col min="9941" max="9941" width="7" style="1" customWidth="1"/>
    <col min="9942" max="9942" width="7.7109375" style="1" customWidth="1"/>
    <col min="9943" max="9943" width="9.28515625" style="1" customWidth="1"/>
    <col min="9944" max="9944" width="9.7109375" style="1" customWidth="1"/>
    <col min="9945" max="9945" width="8" style="1" customWidth="1"/>
    <col min="9946" max="9946" width="11.5703125" style="1" customWidth="1"/>
    <col min="9947" max="9947" width="12" style="1" customWidth="1"/>
    <col min="9948" max="9948" width="11" style="1" customWidth="1"/>
    <col min="9949" max="9949" width="8.28515625" style="1" customWidth="1"/>
    <col min="9950" max="9950" width="7.7109375" style="1" customWidth="1"/>
    <col min="9951" max="9951" width="7" style="1" customWidth="1"/>
    <col min="9952" max="9952" width="7.7109375" style="1" customWidth="1"/>
    <col min="9953" max="9953" width="9.28515625" style="1" customWidth="1"/>
    <col min="9954" max="9954" width="9.7109375" style="1" customWidth="1"/>
    <col min="9955" max="9955" width="8" style="1" customWidth="1"/>
    <col min="9956" max="9956" width="11.5703125" style="1" customWidth="1"/>
    <col min="9957" max="9957" width="12" style="1" customWidth="1"/>
    <col min="9958" max="9958" width="11" style="1" customWidth="1"/>
    <col min="9959" max="9959" width="8.28515625" style="1" customWidth="1"/>
    <col min="9960" max="9960" width="7.7109375" style="1" customWidth="1"/>
    <col min="9961" max="9961" width="7.85546875" style="1" customWidth="1"/>
    <col min="9962" max="9962" width="7.7109375" style="1" customWidth="1"/>
    <col min="9963" max="9963" width="9.28515625" style="1" customWidth="1"/>
    <col min="9964" max="9964" width="9.7109375" style="1" customWidth="1"/>
    <col min="9965" max="9965" width="8" style="1" customWidth="1"/>
    <col min="9966" max="9966" width="11.5703125" style="1" customWidth="1"/>
    <col min="9967" max="9967" width="12" style="1" customWidth="1"/>
    <col min="9968" max="9968" width="11" style="1" customWidth="1"/>
    <col min="9969" max="9969" width="8.28515625" style="1" customWidth="1"/>
    <col min="9970" max="10163" width="9.140625" style="1"/>
    <col min="10164" max="10164" width="6.28515625" style="1" customWidth="1"/>
    <col min="10165" max="10165" width="71.85546875" style="1" customWidth="1"/>
    <col min="10166" max="10166" width="7.5703125" style="1" customWidth="1"/>
    <col min="10167" max="10167" width="7" style="1" customWidth="1"/>
    <col min="10168" max="10168" width="7.7109375" style="1" customWidth="1"/>
    <col min="10169" max="10169" width="9.28515625" style="1" customWidth="1"/>
    <col min="10170" max="10170" width="9.7109375" style="1" customWidth="1"/>
    <col min="10171" max="10171" width="8" style="1" customWidth="1"/>
    <col min="10172" max="10172" width="11.5703125" style="1" customWidth="1"/>
    <col min="10173" max="10173" width="12" style="1" customWidth="1"/>
    <col min="10174" max="10174" width="11" style="1" customWidth="1"/>
    <col min="10175" max="10175" width="8.28515625" style="1" customWidth="1"/>
    <col min="10176" max="10176" width="7.7109375" style="1" customWidth="1"/>
    <col min="10177" max="10177" width="7" style="1" customWidth="1"/>
    <col min="10178" max="10178" width="7.7109375" style="1" customWidth="1"/>
    <col min="10179" max="10179" width="9.28515625" style="1" customWidth="1"/>
    <col min="10180" max="10180" width="9.7109375" style="1" customWidth="1"/>
    <col min="10181" max="10181" width="8" style="1" customWidth="1"/>
    <col min="10182" max="10182" width="11.5703125" style="1" customWidth="1"/>
    <col min="10183" max="10183" width="12" style="1" customWidth="1"/>
    <col min="10184" max="10184" width="11" style="1" customWidth="1"/>
    <col min="10185" max="10185" width="8.28515625" style="1" customWidth="1"/>
    <col min="10186" max="10186" width="7.7109375" style="1" customWidth="1"/>
    <col min="10187" max="10187" width="7" style="1" customWidth="1"/>
    <col min="10188" max="10188" width="7.7109375" style="1" customWidth="1"/>
    <col min="10189" max="10189" width="9.28515625" style="1" customWidth="1"/>
    <col min="10190" max="10190" width="9.7109375" style="1" customWidth="1"/>
    <col min="10191" max="10191" width="8" style="1" customWidth="1"/>
    <col min="10192" max="10192" width="11.5703125" style="1" customWidth="1"/>
    <col min="10193" max="10193" width="12" style="1" customWidth="1"/>
    <col min="10194" max="10194" width="11" style="1" customWidth="1"/>
    <col min="10195" max="10195" width="8.28515625" style="1" customWidth="1"/>
    <col min="10196" max="10196" width="7.7109375" style="1" customWidth="1"/>
    <col min="10197" max="10197" width="7" style="1" customWidth="1"/>
    <col min="10198" max="10198" width="7.7109375" style="1" customWidth="1"/>
    <col min="10199" max="10199" width="9.28515625" style="1" customWidth="1"/>
    <col min="10200" max="10200" width="9.7109375" style="1" customWidth="1"/>
    <col min="10201" max="10201" width="8" style="1" customWidth="1"/>
    <col min="10202" max="10202" width="11.5703125" style="1" customWidth="1"/>
    <col min="10203" max="10203" width="12" style="1" customWidth="1"/>
    <col min="10204" max="10204" width="11" style="1" customWidth="1"/>
    <col min="10205" max="10205" width="8.28515625" style="1" customWidth="1"/>
    <col min="10206" max="10206" width="7.7109375" style="1" customWidth="1"/>
    <col min="10207" max="10207" width="7" style="1" customWidth="1"/>
    <col min="10208" max="10208" width="7.7109375" style="1" customWidth="1"/>
    <col min="10209" max="10209" width="9.28515625" style="1" customWidth="1"/>
    <col min="10210" max="10210" width="9.7109375" style="1" customWidth="1"/>
    <col min="10211" max="10211" width="8" style="1" customWidth="1"/>
    <col min="10212" max="10212" width="11.5703125" style="1" customWidth="1"/>
    <col min="10213" max="10213" width="12" style="1" customWidth="1"/>
    <col min="10214" max="10214" width="11" style="1" customWidth="1"/>
    <col min="10215" max="10215" width="8.28515625" style="1" customWidth="1"/>
    <col min="10216" max="10216" width="7.7109375" style="1" customWidth="1"/>
    <col min="10217" max="10217" width="7.85546875" style="1" customWidth="1"/>
    <col min="10218" max="10218" width="7.7109375" style="1" customWidth="1"/>
    <col min="10219" max="10219" width="9.28515625" style="1" customWidth="1"/>
    <col min="10220" max="10220" width="9.7109375" style="1" customWidth="1"/>
    <col min="10221" max="10221" width="8" style="1" customWidth="1"/>
    <col min="10222" max="10222" width="11.5703125" style="1" customWidth="1"/>
    <col min="10223" max="10223" width="12" style="1" customWidth="1"/>
    <col min="10224" max="10224" width="11" style="1" customWidth="1"/>
    <col min="10225" max="10225" width="8.28515625" style="1" customWidth="1"/>
    <col min="10226" max="10419" width="9.140625" style="1"/>
    <col min="10420" max="10420" width="6.28515625" style="1" customWidth="1"/>
    <col min="10421" max="10421" width="71.85546875" style="1" customWidth="1"/>
    <col min="10422" max="10422" width="7.5703125" style="1" customWidth="1"/>
    <col min="10423" max="10423" width="7" style="1" customWidth="1"/>
    <col min="10424" max="10424" width="7.7109375" style="1" customWidth="1"/>
    <col min="10425" max="10425" width="9.28515625" style="1" customWidth="1"/>
    <col min="10426" max="10426" width="9.7109375" style="1" customWidth="1"/>
    <col min="10427" max="10427" width="8" style="1" customWidth="1"/>
    <col min="10428" max="10428" width="11.5703125" style="1" customWidth="1"/>
    <col min="10429" max="10429" width="12" style="1" customWidth="1"/>
    <col min="10430" max="10430" width="11" style="1" customWidth="1"/>
    <col min="10431" max="10431" width="8.28515625" style="1" customWidth="1"/>
    <col min="10432" max="10432" width="7.7109375" style="1" customWidth="1"/>
    <col min="10433" max="10433" width="7" style="1" customWidth="1"/>
    <col min="10434" max="10434" width="7.7109375" style="1" customWidth="1"/>
    <col min="10435" max="10435" width="9.28515625" style="1" customWidth="1"/>
    <col min="10436" max="10436" width="9.7109375" style="1" customWidth="1"/>
    <col min="10437" max="10437" width="8" style="1" customWidth="1"/>
    <col min="10438" max="10438" width="11.5703125" style="1" customWidth="1"/>
    <col min="10439" max="10439" width="12" style="1" customWidth="1"/>
    <col min="10440" max="10440" width="11" style="1" customWidth="1"/>
    <col min="10441" max="10441" width="8.28515625" style="1" customWidth="1"/>
    <col min="10442" max="10442" width="7.7109375" style="1" customWidth="1"/>
    <col min="10443" max="10443" width="7" style="1" customWidth="1"/>
    <col min="10444" max="10444" width="7.7109375" style="1" customWidth="1"/>
    <col min="10445" max="10445" width="9.28515625" style="1" customWidth="1"/>
    <col min="10446" max="10446" width="9.7109375" style="1" customWidth="1"/>
    <col min="10447" max="10447" width="8" style="1" customWidth="1"/>
    <col min="10448" max="10448" width="11.5703125" style="1" customWidth="1"/>
    <col min="10449" max="10449" width="12" style="1" customWidth="1"/>
    <col min="10450" max="10450" width="11" style="1" customWidth="1"/>
    <col min="10451" max="10451" width="8.28515625" style="1" customWidth="1"/>
    <col min="10452" max="10452" width="7.7109375" style="1" customWidth="1"/>
    <col min="10453" max="10453" width="7" style="1" customWidth="1"/>
    <col min="10454" max="10454" width="7.7109375" style="1" customWidth="1"/>
    <col min="10455" max="10455" width="9.28515625" style="1" customWidth="1"/>
    <col min="10456" max="10456" width="9.7109375" style="1" customWidth="1"/>
    <col min="10457" max="10457" width="8" style="1" customWidth="1"/>
    <col min="10458" max="10458" width="11.5703125" style="1" customWidth="1"/>
    <col min="10459" max="10459" width="12" style="1" customWidth="1"/>
    <col min="10460" max="10460" width="11" style="1" customWidth="1"/>
    <col min="10461" max="10461" width="8.28515625" style="1" customWidth="1"/>
    <col min="10462" max="10462" width="7.7109375" style="1" customWidth="1"/>
    <col min="10463" max="10463" width="7" style="1" customWidth="1"/>
    <col min="10464" max="10464" width="7.7109375" style="1" customWidth="1"/>
    <col min="10465" max="10465" width="9.28515625" style="1" customWidth="1"/>
    <col min="10466" max="10466" width="9.7109375" style="1" customWidth="1"/>
    <col min="10467" max="10467" width="8" style="1" customWidth="1"/>
    <col min="10468" max="10468" width="11.5703125" style="1" customWidth="1"/>
    <col min="10469" max="10469" width="12" style="1" customWidth="1"/>
    <col min="10470" max="10470" width="11" style="1" customWidth="1"/>
    <col min="10471" max="10471" width="8.28515625" style="1" customWidth="1"/>
    <col min="10472" max="10472" width="7.7109375" style="1" customWidth="1"/>
    <col min="10473" max="10473" width="7.85546875" style="1" customWidth="1"/>
    <col min="10474" max="10474" width="7.7109375" style="1" customWidth="1"/>
    <col min="10475" max="10475" width="9.28515625" style="1" customWidth="1"/>
    <col min="10476" max="10476" width="9.7109375" style="1" customWidth="1"/>
    <col min="10477" max="10477" width="8" style="1" customWidth="1"/>
    <col min="10478" max="10478" width="11.5703125" style="1" customWidth="1"/>
    <col min="10479" max="10479" width="12" style="1" customWidth="1"/>
    <col min="10480" max="10480" width="11" style="1" customWidth="1"/>
    <col min="10481" max="10481" width="8.28515625" style="1" customWidth="1"/>
    <col min="10482" max="10675" width="9.140625" style="1"/>
    <col min="10676" max="10676" width="6.28515625" style="1" customWidth="1"/>
    <col min="10677" max="10677" width="71.85546875" style="1" customWidth="1"/>
    <col min="10678" max="10678" width="7.5703125" style="1" customWidth="1"/>
    <col min="10679" max="10679" width="7" style="1" customWidth="1"/>
    <col min="10680" max="10680" width="7.7109375" style="1" customWidth="1"/>
    <col min="10681" max="10681" width="9.28515625" style="1" customWidth="1"/>
    <col min="10682" max="10682" width="9.7109375" style="1" customWidth="1"/>
    <col min="10683" max="10683" width="8" style="1" customWidth="1"/>
    <col min="10684" max="10684" width="11.5703125" style="1" customWidth="1"/>
    <col min="10685" max="10685" width="12" style="1" customWidth="1"/>
    <col min="10686" max="10686" width="11" style="1" customWidth="1"/>
    <col min="10687" max="10687" width="8.28515625" style="1" customWidth="1"/>
    <col min="10688" max="10688" width="7.7109375" style="1" customWidth="1"/>
    <col min="10689" max="10689" width="7" style="1" customWidth="1"/>
    <col min="10690" max="10690" width="7.7109375" style="1" customWidth="1"/>
    <col min="10691" max="10691" width="9.28515625" style="1" customWidth="1"/>
    <col min="10692" max="10692" width="9.7109375" style="1" customWidth="1"/>
    <col min="10693" max="10693" width="8" style="1" customWidth="1"/>
    <col min="10694" max="10694" width="11.5703125" style="1" customWidth="1"/>
    <col min="10695" max="10695" width="12" style="1" customWidth="1"/>
    <col min="10696" max="10696" width="11" style="1" customWidth="1"/>
    <col min="10697" max="10697" width="8.28515625" style="1" customWidth="1"/>
    <col min="10698" max="10698" width="7.7109375" style="1" customWidth="1"/>
    <col min="10699" max="10699" width="7" style="1" customWidth="1"/>
    <col min="10700" max="10700" width="7.7109375" style="1" customWidth="1"/>
    <col min="10701" max="10701" width="9.28515625" style="1" customWidth="1"/>
    <col min="10702" max="10702" width="9.7109375" style="1" customWidth="1"/>
    <col min="10703" max="10703" width="8" style="1" customWidth="1"/>
    <col min="10704" max="10704" width="11.5703125" style="1" customWidth="1"/>
    <col min="10705" max="10705" width="12" style="1" customWidth="1"/>
    <col min="10706" max="10706" width="11" style="1" customWidth="1"/>
    <col min="10707" max="10707" width="8.28515625" style="1" customWidth="1"/>
    <col min="10708" max="10708" width="7.7109375" style="1" customWidth="1"/>
    <col min="10709" max="10709" width="7" style="1" customWidth="1"/>
    <col min="10710" max="10710" width="7.7109375" style="1" customWidth="1"/>
    <col min="10711" max="10711" width="9.28515625" style="1" customWidth="1"/>
    <col min="10712" max="10712" width="9.7109375" style="1" customWidth="1"/>
    <col min="10713" max="10713" width="8" style="1" customWidth="1"/>
    <col min="10714" max="10714" width="11.5703125" style="1" customWidth="1"/>
    <col min="10715" max="10715" width="12" style="1" customWidth="1"/>
    <col min="10716" max="10716" width="11" style="1" customWidth="1"/>
    <col min="10717" max="10717" width="8.28515625" style="1" customWidth="1"/>
    <col min="10718" max="10718" width="7.7109375" style="1" customWidth="1"/>
    <col min="10719" max="10719" width="7" style="1" customWidth="1"/>
    <col min="10720" max="10720" width="7.7109375" style="1" customWidth="1"/>
    <col min="10721" max="10721" width="9.28515625" style="1" customWidth="1"/>
    <col min="10722" max="10722" width="9.7109375" style="1" customWidth="1"/>
    <col min="10723" max="10723" width="8" style="1" customWidth="1"/>
    <col min="10724" max="10724" width="11.5703125" style="1" customWidth="1"/>
    <col min="10725" max="10725" width="12" style="1" customWidth="1"/>
    <col min="10726" max="10726" width="11" style="1" customWidth="1"/>
    <col min="10727" max="10727" width="8.28515625" style="1" customWidth="1"/>
    <col min="10728" max="10728" width="7.7109375" style="1" customWidth="1"/>
    <col min="10729" max="10729" width="7.85546875" style="1" customWidth="1"/>
    <col min="10730" max="10730" width="7.7109375" style="1" customWidth="1"/>
    <col min="10731" max="10731" width="9.28515625" style="1" customWidth="1"/>
    <col min="10732" max="10732" width="9.7109375" style="1" customWidth="1"/>
    <col min="10733" max="10733" width="8" style="1" customWidth="1"/>
    <col min="10734" max="10734" width="11.5703125" style="1" customWidth="1"/>
    <col min="10735" max="10735" width="12" style="1" customWidth="1"/>
    <col min="10736" max="10736" width="11" style="1" customWidth="1"/>
    <col min="10737" max="10737" width="8.28515625" style="1" customWidth="1"/>
    <col min="10738" max="10931" width="9.140625" style="1"/>
    <col min="10932" max="10932" width="6.28515625" style="1" customWidth="1"/>
    <col min="10933" max="10933" width="71.85546875" style="1" customWidth="1"/>
    <col min="10934" max="10934" width="7.5703125" style="1" customWidth="1"/>
    <col min="10935" max="10935" width="7" style="1" customWidth="1"/>
    <col min="10936" max="10936" width="7.7109375" style="1" customWidth="1"/>
    <col min="10937" max="10937" width="9.28515625" style="1" customWidth="1"/>
    <col min="10938" max="10938" width="9.7109375" style="1" customWidth="1"/>
    <col min="10939" max="10939" width="8" style="1" customWidth="1"/>
    <col min="10940" max="10940" width="11.5703125" style="1" customWidth="1"/>
    <col min="10941" max="10941" width="12" style="1" customWidth="1"/>
    <col min="10942" max="10942" width="11" style="1" customWidth="1"/>
    <col min="10943" max="10943" width="8.28515625" style="1" customWidth="1"/>
    <col min="10944" max="10944" width="7.7109375" style="1" customWidth="1"/>
    <col min="10945" max="10945" width="7" style="1" customWidth="1"/>
    <col min="10946" max="10946" width="7.7109375" style="1" customWidth="1"/>
    <col min="10947" max="10947" width="9.28515625" style="1" customWidth="1"/>
    <col min="10948" max="10948" width="9.7109375" style="1" customWidth="1"/>
    <col min="10949" max="10949" width="8" style="1" customWidth="1"/>
    <col min="10950" max="10950" width="11.5703125" style="1" customWidth="1"/>
    <col min="10951" max="10951" width="12" style="1" customWidth="1"/>
    <col min="10952" max="10952" width="11" style="1" customWidth="1"/>
    <col min="10953" max="10953" width="8.28515625" style="1" customWidth="1"/>
    <col min="10954" max="10954" width="7.7109375" style="1" customWidth="1"/>
    <col min="10955" max="10955" width="7" style="1" customWidth="1"/>
    <col min="10956" max="10956" width="7.7109375" style="1" customWidth="1"/>
    <col min="10957" max="10957" width="9.28515625" style="1" customWidth="1"/>
    <col min="10958" max="10958" width="9.7109375" style="1" customWidth="1"/>
    <col min="10959" max="10959" width="8" style="1" customWidth="1"/>
    <col min="10960" max="10960" width="11.5703125" style="1" customWidth="1"/>
    <col min="10961" max="10961" width="12" style="1" customWidth="1"/>
    <col min="10962" max="10962" width="11" style="1" customWidth="1"/>
    <col min="10963" max="10963" width="8.28515625" style="1" customWidth="1"/>
    <col min="10964" max="10964" width="7.7109375" style="1" customWidth="1"/>
    <col min="10965" max="10965" width="7" style="1" customWidth="1"/>
    <col min="10966" max="10966" width="7.7109375" style="1" customWidth="1"/>
    <col min="10967" max="10967" width="9.28515625" style="1" customWidth="1"/>
    <col min="10968" max="10968" width="9.7109375" style="1" customWidth="1"/>
    <col min="10969" max="10969" width="8" style="1" customWidth="1"/>
    <col min="10970" max="10970" width="11.5703125" style="1" customWidth="1"/>
    <col min="10971" max="10971" width="12" style="1" customWidth="1"/>
    <col min="10972" max="10972" width="11" style="1" customWidth="1"/>
    <col min="10973" max="10973" width="8.28515625" style="1" customWidth="1"/>
    <col min="10974" max="10974" width="7.7109375" style="1" customWidth="1"/>
    <col min="10975" max="10975" width="7" style="1" customWidth="1"/>
    <col min="10976" max="10976" width="7.7109375" style="1" customWidth="1"/>
    <col min="10977" max="10977" width="9.28515625" style="1" customWidth="1"/>
    <col min="10978" max="10978" width="9.7109375" style="1" customWidth="1"/>
    <col min="10979" max="10979" width="8" style="1" customWidth="1"/>
    <col min="10980" max="10980" width="11.5703125" style="1" customWidth="1"/>
    <col min="10981" max="10981" width="12" style="1" customWidth="1"/>
    <col min="10982" max="10982" width="11" style="1" customWidth="1"/>
    <col min="10983" max="10983" width="8.28515625" style="1" customWidth="1"/>
    <col min="10984" max="10984" width="7.7109375" style="1" customWidth="1"/>
    <col min="10985" max="10985" width="7.85546875" style="1" customWidth="1"/>
    <col min="10986" max="10986" width="7.7109375" style="1" customWidth="1"/>
    <col min="10987" max="10987" width="9.28515625" style="1" customWidth="1"/>
    <col min="10988" max="10988" width="9.7109375" style="1" customWidth="1"/>
    <col min="10989" max="10989" width="8" style="1" customWidth="1"/>
    <col min="10990" max="10990" width="11.5703125" style="1" customWidth="1"/>
    <col min="10991" max="10991" width="12" style="1" customWidth="1"/>
    <col min="10992" max="10992" width="11" style="1" customWidth="1"/>
    <col min="10993" max="10993" width="8.28515625" style="1" customWidth="1"/>
    <col min="10994" max="11187" width="9.140625" style="1"/>
    <col min="11188" max="11188" width="6.28515625" style="1" customWidth="1"/>
    <col min="11189" max="11189" width="71.85546875" style="1" customWidth="1"/>
    <col min="11190" max="11190" width="7.5703125" style="1" customWidth="1"/>
    <col min="11191" max="11191" width="7" style="1" customWidth="1"/>
    <col min="11192" max="11192" width="7.7109375" style="1" customWidth="1"/>
    <col min="11193" max="11193" width="9.28515625" style="1" customWidth="1"/>
    <col min="11194" max="11194" width="9.7109375" style="1" customWidth="1"/>
    <col min="11195" max="11195" width="8" style="1" customWidth="1"/>
    <col min="11196" max="11196" width="11.5703125" style="1" customWidth="1"/>
    <col min="11197" max="11197" width="12" style="1" customWidth="1"/>
    <col min="11198" max="11198" width="11" style="1" customWidth="1"/>
    <col min="11199" max="11199" width="8.28515625" style="1" customWidth="1"/>
    <col min="11200" max="11200" width="7.7109375" style="1" customWidth="1"/>
    <col min="11201" max="11201" width="7" style="1" customWidth="1"/>
    <col min="11202" max="11202" width="7.7109375" style="1" customWidth="1"/>
    <col min="11203" max="11203" width="9.28515625" style="1" customWidth="1"/>
    <col min="11204" max="11204" width="9.7109375" style="1" customWidth="1"/>
    <col min="11205" max="11205" width="8" style="1" customWidth="1"/>
    <col min="11206" max="11206" width="11.5703125" style="1" customWidth="1"/>
    <col min="11207" max="11207" width="12" style="1" customWidth="1"/>
    <col min="11208" max="11208" width="11" style="1" customWidth="1"/>
    <col min="11209" max="11209" width="8.28515625" style="1" customWidth="1"/>
    <col min="11210" max="11210" width="7.7109375" style="1" customWidth="1"/>
    <col min="11211" max="11211" width="7" style="1" customWidth="1"/>
    <col min="11212" max="11212" width="7.7109375" style="1" customWidth="1"/>
    <col min="11213" max="11213" width="9.28515625" style="1" customWidth="1"/>
    <col min="11214" max="11214" width="9.7109375" style="1" customWidth="1"/>
    <col min="11215" max="11215" width="8" style="1" customWidth="1"/>
    <col min="11216" max="11216" width="11.5703125" style="1" customWidth="1"/>
    <col min="11217" max="11217" width="12" style="1" customWidth="1"/>
    <col min="11218" max="11218" width="11" style="1" customWidth="1"/>
    <col min="11219" max="11219" width="8.28515625" style="1" customWidth="1"/>
    <col min="11220" max="11220" width="7.7109375" style="1" customWidth="1"/>
    <col min="11221" max="11221" width="7" style="1" customWidth="1"/>
    <col min="11222" max="11222" width="7.7109375" style="1" customWidth="1"/>
    <col min="11223" max="11223" width="9.28515625" style="1" customWidth="1"/>
    <col min="11224" max="11224" width="9.7109375" style="1" customWidth="1"/>
    <col min="11225" max="11225" width="8" style="1" customWidth="1"/>
    <col min="11226" max="11226" width="11.5703125" style="1" customWidth="1"/>
    <col min="11227" max="11227" width="12" style="1" customWidth="1"/>
    <col min="11228" max="11228" width="11" style="1" customWidth="1"/>
    <col min="11229" max="11229" width="8.28515625" style="1" customWidth="1"/>
    <col min="11230" max="11230" width="7.7109375" style="1" customWidth="1"/>
    <col min="11231" max="11231" width="7" style="1" customWidth="1"/>
    <col min="11232" max="11232" width="7.7109375" style="1" customWidth="1"/>
    <col min="11233" max="11233" width="9.28515625" style="1" customWidth="1"/>
    <col min="11234" max="11234" width="9.7109375" style="1" customWidth="1"/>
    <col min="11235" max="11235" width="8" style="1" customWidth="1"/>
    <col min="11236" max="11236" width="11.5703125" style="1" customWidth="1"/>
    <col min="11237" max="11237" width="12" style="1" customWidth="1"/>
    <col min="11238" max="11238" width="11" style="1" customWidth="1"/>
    <col min="11239" max="11239" width="8.28515625" style="1" customWidth="1"/>
    <col min="11240" max="11240" width="7.7109375" style="1" customWidth="1"/>
    <col min="11241" max="11241" width="7.85546875" style="1" customWidth="1"/>
    <col min="11242" max="11242" width="7.7109375" style="1" customWidth="1"/>
    <col min="11243" max="11243" width="9.28515625" style="1" customWidth="1"/>
    <col min="11244" max="11244" width="9.7109375" style="1" customWidth="1"/>
    <col min="11245" max="11245" width="8" style="1" customWidth="1"/>
    <col min="11246" max="11246" width="11.5703125" style="1" customWidth="1"/>
    <col min="11247" max="11247" width="12" style="1" customWidth="1"/>
    <col min="11248" max="11248" width="11" style="1" customWidth="1"/>
    <col min="11249" max="11249" width="8.28515625" style="1" customWidth="1"/>
    <col min="11250" max="11443" width="9.140625" style="1"/>
    <col min="11444" max="11444" width="6.28515625" style="1" customWidth="1"/>
    <col min="11445" max="11445" width="71.85546875" style="1" customWidth="1"/>
    <col min="11446" max="11446" width="7.5703125" style="1" customWidth="1"/>
    <col min="11447" max="11447" width="7" style="1" customWidth="1"/>
    <col min="11448" max="11448" width="7.7109375" style="1" customWidth="1"/>
    <col min="11449" max="11449" width="9.28515625" style="1" customWidth="1"/>
    <col min="11450" max="11450" width="9.7109375" style="1" customWidth="1"/>
    <col min="11451" max="11451" width="8" style="1" customWidth="1"/>
    <col min="11452" max="11452" width="11.5703125" style="1" customWidth="1"/>
    <col min="11453" max="11453" width="12" style="1" customWidth="1"/>
    <col min="11454" max="11454" width="11" style="1" customWidth="1"/>
    <col min="11455" max="11455" width="8.28515625" style="1" customWidth="1"/>
    <col min="11456" max="11456" width="7.7109375" style="1" customWidth="1"/>
    <col min="11457" max="11457" width="7" style="1" customWidth="1"/>
    <col min="11458" max="11458" width="7.7109375" style="1" customWidth="1"/>
    <col min="11459" max="11459" width="9.28515625" style="1" customWidth="1"/>
    <col min="11460" max="11460" width="9.7109375" style="1" customWidth="1"/>
    <col min="11461" max="11461" width="8" style="1" customWidth="1"/>
    <col min="11462" max="11462" width="11.5703125" style="1" customWidth="1"/>
    <col min="11463" max="11463" width="12" style="1" customWidth="1"/>
    <col min="11464" max="11464" width="11" style="1" customWidth="1"/>
    <col min="11465" max="11465" width="8.28515625" style="1" customWidth="1"/>
    <col min="11466" max="11466" width="7.7109375" style="1" customWidth="1"/>
    <col min="11467" max="11467" width="7" style="1" customWidth="1"/>
    <col min="11468" max="11468" width="7.7109375" style="1" customWidth="1"/>
    <col min="11469" max="11469" width="9.28515625" style="1" customWidth="1"/>
    <col min="11470" max="11470" width="9.7109375" style="1" customWidth="1"/>
    <col min="11471" max="11471" width="8" style="1" customWidth="1"/>
    <col min="11472" max="11472" width="11.5703125" style="1" customWidth="1"/>
    <col min="11473" max="11473" width="12" style="1" customWidth="1"/>
    <col min="11474" max="11474" width="11" style="1" customWidth="1"/>
    <col min="11475" max="11475" width="8.28515625" style="1" customWidth="1"/>
    <col min="11476" max="11476" width="7.7109375" style="1" customWidth="1"/>
    <col min="11477" max="11477" width="7" style="1" customWidth="1"/>
    <col min="11478" max="11478" width="7.7109375" style="1" customWidth="1"/>
    <col min="11479" max="11479" width="9.28515625" style="1" customWidth="1"/>
    <col min="11480" max="11480" width="9.7109375" style="1" customWidth="1"/>
    <col min="11481" max="11481" width="8" style="1" customWidth="1"/>
    <col min="11482" max="11482" width="11.5703125" style="1" customWidth="1"/>
    <col min="11483" max="11483" width="12" style="1" customWidth="1"/>
    <col min="11484" max="11484" width="11" style="1" customWidth="1"/>
    <col min="11485" max="11485" width="8.28515625" style="1" customWidth="1"/>
    <col min="11486" max="11486" width="7.7109375" style="1" customWidth="1"/>
    <col min="11487" max="11487" width="7" style="1" customWidth="1"/>
    <col min="11488" max="11488" width="7.7109375" style="1" customWidth="1"/>
    <col min="11489" max="11489" width="9.28515625" style="1" customWidth="1"/>
    <col min="11490" max="11490" width="9.7109375" style="1" customWidth="1"/>
    <col min="11491" max="11491" width="8" style="1" customWidth="1"/>
    <col min="11492" max="11492" width="11.5703125" style="1" customWidth="1"/>
    <col min="11493" max="11493" width="12" style="1" customWidth="1"/>
    <col min="11494" max="11494" width="11" style="1" customWidth="1"/>
    <col min="11495" max="11495" width="8.28515625" style="1" customWidth="1"/>
    <col min="11496" max="11496" width="7.7109375" style="1" customWidth="1"/>
    <col min="11497" max="11497" width="7.85546875" style="1" customWidth="1"/>
    <col min="11498" max="11498" width="7.7109375" style="1" customWidth="1"/>
    <col min="11499" max="11499" width="9.28515625" style="1" customWidth="1"/>
    <col min="11500" max="11500" width="9.7109375" style="1" customWidth="1"/>
    <col min="11501" max="11501" width="8" style="1" customWidth="1"/>
    <col min="11502" max="11502" width="11.5703125" style="1" customWidth="1"/>
    <col min="11503" max="11503" width="12" style="1" customWidth="1"/>
    <col min="11504" max="11504" width="11" style="1" customWidth="1"/>
    <col min="11505" max="11505" width="8.28515625" style="1" customWidth="1"/>
    <col min="11506" max="11699" width="9.140625" style="1"/>
    <col min="11700" max="11700" width="6.28515625" style="1" customWidth="1"/>
    <col min="11701" max="11701" width="71.85546875" style="1" customWidth="1"/>
    <col min="11702" max="11702" width="7.5703125" style="1" customWidth="1"/>
    <col min="11703" max="11703" width="7" style="1" customWidth="1"/>
    <col min="11704" max="11704" width="7.7109375" style="1" customWidth="1"/>
    <col min="11705" max="11705" width="9.28515625" style="1" customWidth="1"/>
    <col min="11706" max="11706" width="9.7109375" style="1" customWidth="1"/>
    <col min="11707" max="11707" width="8" style="1" customWidth="1"/>
    <col min="11708" max="11708" width="11.5703125" style="1" customWidth="1"/>
    <col min="11709" max="11709" width="12" style="1" customWidth="1"/>
    <col min="11710" max="11710" width="11" style="1" customWidth="1"/>
    <col min="11711" max="11711" width="8.28515625" style="1" customWidth="1"/>
    <col min="11712" max="11712" width="7.7109375" style="1" customWidth="1"/>
    <col min="11713" max="11713" width="7" style="1" customWidth="1"/>
    <col min="11714" max="11714" width="7.7109375" style="1" customWidth="1"/>
    <col min="11715" max="11715" width="9.28515625" style="1" customWidth="1"/>
    <col min="11716" max="11716" width="9.7109375" style="1" customWidth="1"/>
    <col min="11717" max="11717" width="8" style="1" customWidth="1"/>
    <col min="11718" max="11718" width="11.5703125" style="1" customWidth="1"/>
    <col min="11719" max="11719" width="12" style="1" customWidth="1"/>
    <col min="11720" max="11720" width="11" style="1" customWidth="1"/>
    <col min="11721" max="11721" width="8.28515625" style="1" customWidth="1"/>
    <col min="11722" max="11722" width="7.7109375" style="1" customWidth="1"/>
    <col min="11723" max="11723" width="7" style="1" customWidth="1"/>
    <col min="11724" max="11724" width="7.7109375" style="1" customWidth="1"/>
    <col min="11725" max="11725" width="9.28515625" style="1" customWidth="1"/>
    <col min="11726" max="11726" width="9.7109375" style="1" customWidth="1"/>
    <col min="11727" max="11727" width="8" style="1" customWidth="1"/>
    <col min="11728" max="11728" width="11.5703125" style="1" customWidth="1"/>
    <col min="11729" max="11729" width="12" style="1" customWidth="1"/>
    <col min="11730" max="11730" width="11" style="1" customWidth="1"/>
    <col min="11731" max="11731" width="8.28515625" style="1" customWidth="1"/>
    <col min="11732" max="11732" width="7.7109375" style="1" customWidth="1"/>
    <col min="11733" max="11733" width="7" style="1" customWidth="1"/>
    <col min="11734" max="11734" width="7.7109375" style="1" customWidth="1"/>
    <col min="11735" max="11735" width="9.28515625" style="1" customWidth="1"/>
    <col min="11736" max="11736" width="9.7109375" style="1" customWidth="1"/>
    <col min="11737" max="11737" width="8" style="1" customWidth="1"/>
    <col min="11738" max="11738" width="11.5703125" style="1" customWidth="1"/>
    <col min="11739" max="11739" width="12" style="1" customWidth="1"/>
    <col min="11740" max="11740" width="11" style="1" customWidth="1"/>
    <col min="11741" max="11741" width="8.28515625" style="1" customWidth="1"/>
    <col min="11742" max="11742" width="7.7109375" style="1" customWidth="1"/>
    <col min="11743" max="11743" width="7" style="1" customWidth="1"/>
    <col min="11744" max="11744" width="7.7109375" style="1" customWidth="1"/>
    <col min="11745" max="11745" width="9.28515625" style="1" customWidth="1"/>
    <col min="11746" max="11746" width="9.7109375" style="1" customWidth="1"/>
    <col min="11747" max="11747" width="8" style="1" customWidth="1"/>
    <col min="11748" max="11748" width="11.5703125" style="1" customWidth="1"/>
    <col min="11749" max="11749" width="12" style="1" customWidth="1"/>
    <col min="11750" max="11750" width="11" style="1" customWidth="1"/>
    <col min="11751" max="11751" width="8.28515625" style="1" customWidth="1"/>
    <col min="11752" max="11752" width="7.7109375" style="1" customWidth="1"/>
    <col min="11753" max="11753" width="7.85546875" style="1" customWidth="1"/>
    <col min="11754" max="11754" width="7.7109375" style="1" customWidth="1"/>
    <col min="11755" max="11755" width="9.28515625" style="1" customWidth="1"/>
    <col min="11756" max="11756" width="9.7109375" style="1" customWidth="1"/>
    <col min="11757" max="11757" width="8" style="1" customWidth="1"/>
    <col min="11758" max="11758" width="11.5703125" style="1" customWidth="1"/>
    <col min="11759" max="11759" width="12" style="1" customWidth="1"/>
    <col min="11760" max="11760" width="11" style="1" customWidth="1"/>
    <col min="11761" max="11761" width="8.28515625" style="1" customWidth="1"/>
    <col min="11762" max="11955" width="9.140625" style="1"/>
    <col min="11956" max="11956" width="6.28515625" style="1" customWidth="1"/>
    <col min="11957" max="11957" width="71.85546875" style="1" customWidth="1"/>
    <col min="11958" max="11958" width="7.5703125" style="1" customWidth="1"/>
    <col min="11959" max="11959" width="7" style="1" customWidth="1"/>
    <col min="11960" max="11960" width="7.7109375" style="1" customWidth="1"/>
    <col min="11961" max="11961" width="9.28515625" style="1" customWidth="1"/>
    <col min="11962" max="11962" width="9.7109375" style="1" customWidth="1"/>
    <col min="11963" max="11963" width="8" style="1" customWidth="1"/>
    <col min="11964" max="11964" width="11.5703125" style="1" customWidth="1"/>
    <col min="11965" max="11965" width="12" style="1" customWidth="1"/>
    <col min="11966" max="11966" width="11" style="1" customWidth="1"/>
    <col min="11967" max="11967" width="8.28515625" style="1" customWidth="1"/>
    <col min="11968" max="11968" width="7.7109375" style="1" customWidth="1"/>
    <col min="11969" max="11969" width="7" style="1" customWidth="1"/>
    <col min="11970" max="11970" width="7.7109375" style="1" customWidth="1"/>
    <col min="11971" max="11971" width="9.28515625" style="1" customWidth="1"/>
    <col min="11972" max="11972" width="9.7109375" style="1" customWidth="1"/>
    <col min="11973" max="11973" width="8" style="1" customWidth="1"/>
    <col min="11974" max="11974" width="11.5703125" style="1" customWidth="1"/>
    <col min="11975" max="11975" width="12" style="1" customWidth="1"/>
    <col min="11976" max="11976" width="11" style="1" customWidth="1"/>
    <col min="11977" max="11977" width="8.28515625" style="1" customWidth="1"/>
    <col min="11978" max="11978" width="7.7109375" style="1" customWidth="1"/>
    <col min="11979" max="11979" width="7" style="1" customWidth="1"/>
    <col min="11980" max="11980" width="7.7109375" style="1" customWidth="1"/>
    <col min="11981" max="11981" width="9.28515625" style="1" customWidth="1"/>
    <col min="11982" max="11982" width="9.7109375" style="1" customWidth="1"/>
    <col min="11983" max="11983" width="8" style="1" customWidth="1"/>
    <col min="11984" max="11984" width="11.5703125" style="1" customWidth="1"/>
    <col min="11985" max="11985" width="12" style="1" customWidth="1"/>
    <col min="11986" max="11986" width="11" style="1" customWidth="1"/>
    <col min="11987" max="11987" width="8.28515625" style="1" customWidth="1"/>
    <col min="11988" max="11988" width="7.7109375" style="1" customWidth="1"/>
    <col min="11989" max="11989" width="7" style="1" customWidth="1"/>
    <col min="11990" max="11990" width="7.7109375" style="1" customWidth="1"/>
    <col min="11991" max="11991" width="9.28515625" style="1" customWidth="1"/>
    <col min="11992" max="11992" width="9.7109375" style="1" customWidth="1"/>
    <col min="11993" max="11993" width="8" style="1" customWidth="1"/>
    <col min="11994" max="11994" width="11.5703125" style="1" customWidth="1"/>
    <col min="11995" max="11995" width="12" style="1" customWidth="1"/>
    <col min="11996" max="11996" width="11" style="1" customWidth="1"/>
    <col min="11997" max="11997" width="8.28515625" style="1" customWidth="1"/>
    <col min="11998" max="11998" width="7.7109375" style="1" customWidth="1"/>
    <col min="11999" max="11999" width="7" style="1" customWidth="1"/>
    <col min="12000" max="12000" width="7.7109375" style="1" customWidth="1"/>
    <col min="12001" max="12001" width="9.28515625" style="1" customWidth="1"/>
    <col min="12002" max="12002" width="9.7109375" style="1" customWidth="1"/>
    <col min="12003" max="12003" width="8" style="1" customWidth="1"/>
    <col min="12004" max="12004" width="11.5703125" style="1" customWidth="1"/>
    <col min="12005" max="12005" width="12" style="1" customWidth="1"/>
    <col min="12006" max="12006" width="11" style="1" customWidth="1"/>
    <col min="12007" max="12007" width="8.28515625" style="1" customWidth="1"/>
    <col min="12008" max="12008" width="7.7109375" style="1" customWidth="1"/>
    <col min="12009" max="12009" width="7.85546875" style="1" customWidth="1"/>
    <col min="12010" max="12010" width="7.7109375" style="1" customWidth="1"/>
    <col min="12011" max="12011" width="9.28515625" style="1" customWidth="1"/>
    <col min="12012" max="12012" width="9.7109375" style="1" customWidth="1"/>
    <col min="12013" max="12013" width="8" style="1" customWidth="1"/>
    <col min="12014" max="12014" width="11.5703125" style="1" customWidth="1"/>
    <col min="12015" max="12015" width="12" style="1" customWidth="1"/>
    <col min="12016" max="12016" width="11" style="1" customWidth="1"/>
    <col min="12017" max="12017" width="8.28515625" style="1" customWidth="1"/>
    <col min="12018" max="12211" width="9.140625" style="1"/>
    <col min="12212" max="12212" width="6.28515625" style="1" customWidth="1"/>
    <col min="12213" max="12213" width="71.85546875" style="1" customWidth="1"/>
    <col min="12214" max="12214" width="7.5703125" style="1" customWidth="1"/>
    <col min="12215" max="12215" width="7" style="1" customWidth="1"/>
    <col min="12216" max="12216" width="7.7109375" style="1" customWidth="1"/>
    <col min="12217" max="12217" width="9.28515625" style="1" customWidth="1"/>
    <col min="12218" max="12218" width="9.7109375" style="1" customWidth="1"/>
    <col min="12219" max="12219" width="8" style="1" customWidth="1"/>
    <col min="12220" max="12220" width="11.5703125" style="1" customWidth="1"/>
    <col min="12221" max="12221" width="12" style="1" customWidth="1"/>
    <col min="12222" max="12222" width="11" style="1" customWidth="1"/>
    <col min="12223" max="12223" width="8.28515625" style="1" customWidth="1"/>
    <col min="12224" max="12224" width="7.7109375" style="1" customWidth="1"/>
    <col min="12225" max="12225" width="7" style="1" customWidth="1"/>
    <col min="12226" max="12226" width="7.7109375" style="1" customWidth="1"/>
    <col min="12227" max="12227" width="9.28515625" style="1" customWidth="1"/>
    <col min="12228" max="12228" width="9.7109375" style="1" customWidth="1"/>
    <col min="12229" max="12229" width="8" style="1" customWidth="1"/>
    <col min="12230" max="12230" width="11.5703125" style="1" customWidth="1"/>
    <col min="12231" max="12231" width="12" style="1" customWidth="1"/>
    <col min="12232" max="12232" width="11" style="1" customWidth="1"/>
    <col min="12233" max="12233" width="8.28515625" style="1" customWidth="1"/>
    <col min="12234" max="12234" width="7.7109375" style="1" customWidth="1"/>
    <col min="12235" max="12235" width="7" style="1" customWidth="1"/>
    <col min="12236" max="12236" width="7.7109375" style="1" customWidth="1"/>
    <col min="12237" max="12237" width="9.28515625" style="1" customWidth="1"/>
    <col min="12238" max="12238" width="9.7109375" style="1" customWidth="1"/>
    <col min="12239" max="12239" width="8" style="1" customWidth="1"/>
    <col min="12240" max="12240" width="11.5703125" style="1" customWidth="1"/>
    <col min="12241" max="12241" width="12" style="1" customWidth="1"/>
    <col min="12242" max="12242" width="11" style="1" customWidth="1"/>
    <col min="12243" max="12243" width="8.28515625" style="1" customWidth="1"/>
    <col min="12244" max="12244" width="7.7109375" style="1" customWidth="1"/>
    <col min="12245" max="12245" width="7" style="1" customWidth="1"/>
    <col min="12246" max="12246" width="7.7109375" style="1" customWidth="1"/>
    <col min="12247" max="12247" width="9.28515625" style="1" customWidth="1"/>
    <col min="12248" max="12248" width="9.7109375" style="1" customWidth="1"/>
    <col min="12249" max="12249" width="8" style="1" customWidth="1"/>
    <col min="12250" max="12250" width="11.5703125" style="1" customWidth="1"/>
    <col min="12251" max="12251" width="12" style="1" customWidth="1"/>
    <col min="12252" max="12252" width="11" style="1" customWidth="1"/>
    <col min="12253" max="12253" width="8.28515625" style="1" customWidth="1"/>
    <col min="12254" max="12254" width="7.7109375" style="1" customWidth="1"/>
    <col min="12255" max="12255" width="7" style="1" customWidth="1"/>
    <col min="12256" max="12256" width="7.7109375" style="1" customWidth="1"/>
    <col min="12257" max="12257" width="9.28515625" style="1" customWidth="1"/>
    <col min="12258" max="12258" width="9.7109375" style="1" customWidth="1"/>
    <col min="12259" max="12259" width="8" style="1" customWidth="1"/>
    <col min="12260" max="12260" width="11.5703125" style="1" customWidth="1"/>
    <col min="12261" max="12261" width="12" style="1" customWidth="1"/>
    <col min="12262" max="12262" width="11" style="1" customWidth="1"/>
    <col min="12263" max="12263" width="8.28515625" style="1" customWidth="1"/>
    <col min="12264" max="12264" width="7.7109375" style="1" customWidth="1"/>
    <col min="12265" max="12265" width="7.85546875" style="1" customWidth="1"/>
    <col min="12266" max="12266" width="7.7109375" style="1" customWidth="1"/>
    <col min="12267" max="12267" width="9.28515625" style="1" customWidth="1"/>
    <col min="12268" max="12268" width="9.7109375" style="1" customWidth="1"/>
    <col min="12269" max="12269" width="8" style="1" customWidth="1"/>
    <col min="12270" max="12270" width="11.5703125" style="1" customWidth="1"/>
    <col min="12271" max="12271" width="12" style="1" customWidth="1"/>
    <col min="12272" max="12272" width="11" style="1" customWidth="1"/>
    <col min="12273" max="12273" width="8.28515625" style="1" customWidth="1"/>
    <col min="12274" max="12467" width="9.140625" style="1"/>
    <col min="12468" max="12468" width="6.28515625" style="1" customWidth="1"/>
    <col min="12469" max="12469" width="71.85546875" style="1" customWidth="1"/>
    <col min="12470" max="12470" width="7.5703125" style="1" customWidth="1"/>
    <col min="12471" max="12471" width="7" style="1" customWidth="1"/>
    <col min="12472" max="12472" width="7.7109375" style="1" customWidth="1"/>
    <col min="12473" max="12473" width="9.28515625" style="1" customWidth="1"/>
    <col min="12474" max="12474" width="9.7109375" style="1" customWidth="1"/>
    <col min="12475" max="12475" width="8" style="1" customWidth="1"/>
    <col min="12476" max="12476" width="11.5703125" style="1" customWidth="1"/>
    <col min="12477" max="12477" width="12" style="1" customWidth="1"/>
    <col min="12478" max="12478" width="11" style="1" customWidth="1"/>
    <col min="12479" max="12479" width="8.28515625" style="1" customWidth="1"/>
    <col min="12480" max="12480" width="7.7109375" style="1" customWidth="1"/>
    <col min="12481" max="12481" width="7" style="1" customWidth="1"/>
    <col min="12482" max="12482" width="7.7109375" style="1" customWidth="1"/>
    <col min="12483" max="12483" width="9.28515625" style="1" customWidth="1"/>
    <col min="12484" max="12484" width="9.7109375" style="1" customWidth="1"/>
    <col min="12485" max="12485" width="8" style="1" customWidth="1"/>
    <col min="12486" max="12486" width="11.5703125" style="1" customWidth="1"/>
    <col min="12487" max="12487" width="12" style="1" customWidth="1"/>
    <col min="12488" max="12488" width="11" style="1" customWidth="1"/>
    <col min="12489" max="12489" width="8.28515625" style="1" customWidth="1"/>
    <col min="12490" max="12490" width="7.7109375" style="1" customWidth="1"/>
    <col min="12491" max="12491" width="7" style="1" customWidth="1"/>
    <col min="12492" max="12492" width="7.7109375" style="1" customWidth="1"/>
    <col min="12493" max="12493" width="9.28515625" style="1" customWidth="1"/>
    <col min="12494" max="12494" width="9.7109375" style="1" customWidth="1"/>
    <col min="12495" max="12495" width="8" style="1" customWidth="1"/>
    <col min="12496" max="12496" width="11.5703125" style="1" customWidth="1"/>
    <col min="12497" max="12497" width="12" style="1" customWidth="1"/>
    <col min="12498" max="12498" width="11" style="1" customWidth="1"/>
    <col min="12499" max="12499" width="8.28515625" style="1" customWidth="1"/>
    <col min="12500" max="12500" width="7.7109375" style="1" customWidth="1"/>
    <col min="12501" max="12501" width="7" style="1" customWidth="1"/>
    <col min="12502" max="12502" width="7.7109375" style="1" customWidth="1"/>
    <col min="12503" max="12503" width="9.28515625" style="1" customWidth="1"/>
    <col min="12504" max="12504" width="9.7109375" style="1" customWidth="1"/>
    <col min="12505" max="12505" width="8" style="1" customWidth="1"/>
    <col min="12506" max="12506" width="11.5703125" style="1" customWidth="1"/>
    <col min="12507" max="12507" width="12" style="1" customWidth="1"/>
    <col min="12508" max="12508" width="11" style="1" customWidth="1"/>
    <col min="12509" max="12509" width="8.28515625" style="1" customWidth="1"/>
    <col min="12510" max="12510" width="7.7109375" style="1" customWidth="1"/>
    <col min="12511" max="12511" width="7" style="1" customWidth="1"/>
    <col min="12512" max="12512" width="7.7109375" style="1" customWidth="1"/>
    <col min="12513" max="12513" width="9.28515625" style="1" customWidth="1"/>
    <col min="12514" max="12514" width="9.7109375" style="1" customWidth="1"/>
    <col min="12515" max="12515" width="8" style="1" customWidth="1"/>
    <col min="12516" max="12516" width="11.5703125" style="1" customWidth="1"/>
    <col min="12517" max="12517" width="12" style="1" customWidth="1"/>
    <col min="12518" max="12518" width="11" style="1" customWidth="1"/>
    <col min="12519" max="12519" width="8.28515625" style="1" customWidth="1"/>
    <col min="12520" max="12520" width="7.7109375" style="1" customWidth="1"/>
    <col min="12521" max="12521" width="7.85546875" style="1" customWidth="1"/>
    <col min="12522" max="12522" width="7.7109375" style="1" customWidth="1"/>
    <col min="12523" max="12523" width="9.28515625" style="1" customWidth="1"/>
    <col min="12524" max="12524" width="9.7109375" style="1" customWidth="1"/>
    <col min="12525" max="12525" width="8" style="1" customWidth="1"/>
    <col min="12526" max="12526" width="11.5703125" style="1" customWidth="1"/>
    <col min="12527" max="12527" width="12" style="1" customWidth="1"/>
    <col min="12528" max="12528" width="11" style="1" customWidth="1"/>
    <col min="12529" max="12529" width="8.28515625" style="1" customWidth="1"/>
    <col min="12530" max="12723" width="9.140625" style="1"/>
    <col min="12724" max="12724" width="6.28515625" style="1" customWidth="1"/>
    <col min="12725" max="12725" width="71.85546875" style="1" customWidth="1"/>
    <col min="12726" max="12726" width="7.5703125" style="1" customWidth="1"/>
    <col min="12727" max="12727" width="7" style="1" customWidth="1"/>
    <col min="12728" max="12728" width="7.7109375" style="1" customWidth="1"/>
    <col min="12729" max="12729" width="9.28515625" style="1" customWidth="1"/>
    <col min="12730" max="12730" width="9.7109375" style="1" customWidth="1"/>
    <col min="12731" max="12731" width="8" style="1" customWidth="1"/>
    <col min="12732" max="12732" width="11.5703125" style="1" customWidth="1"/>
    <col min="12733" max="12733" width="12" style="1" customWidth="1"/>
    <col min="12734" max="12734" width="11" style="1" customWidth="1"/>
    <col min="12735" max="12735" width="8.28515625" style="1" customWidth="1"/>
    <col min="12736" max="12736" width="7.7109375" style="1" customWidth="1"/>
    <col min="12737" max="12737" width="7" style="1" customWidth="1"/>
    <col min="12738" max="12738" width="7.7109375" style="1" customWidth="1"/>
    <col min="12739" max="12739" width="9.28515625" style="1" customWidth="1"/>
    <col min="12740" max="12740" width="9.7109375" style="1" customWidth="1"/>
    <col min="12741" max="12741" width="8" style="1" customWidth="1"/>
    <col min="12742" max="12742" width="11.5703125" style="1" customWidth="1"/>
    <col min="12743" max="12743" width="12" style="1" customWidth="1"/>
    <col min="12744" max="12744" width="11" style="1" customWidth="1"/>
    <col min="12745" max="12745" width="8.28515625" style="1" customWidth="1"/>
    <col min="12746" max="12746" width="7.7109375" style="1" customWidth="1"/>
    <col min="12747" max="12747" width="7" style="1" customWidth="1"/>
    <col min="12748" max="12748" width="7.7109375" style="1" customWidth="1"/>
    <col min="12749" max="12749" width="9.28515625" style="1" customWidth="1"/>
    <col min="12750" max="12750" width="9.7109375" style="1" customWidth="1"/>
    <col min="12751" max="12751" width="8" style="1" customWidth="1"/>
    <col min="12752" max="12752" width="11.5703125" style="1" customWidth="1"/>
    <col min="12753" max="12753" width="12" style="1" customWidth="1"/>
    <col min="12754" max="12754" width="11" style="1" customWidth="1"/>
    <col min="12755" max="12755" width="8.28515625" style="1" customWidth="1"/>
    <col min="12756" max="12756" width="7.7109375" style="1" customWidth="1"/>
    <col min="12757" max="12757" width="7" style="1" customWidth="1"/>
    <col min="12758" max="12758" width="7.7109375" style="1" customWidth="1"/>
    <col min="12759" max="12759" width="9.28515625" style="1" customWidth="1"/>
    <col min="12760" max="12760" width="9.7109375" style="1" customWidth="1"/>
    <col min="12761" max="12761" width="8" style="1" customWidth="1"/>
    <col min="12762" max="12762" width="11.5703125" style="1" customWidth="1"/>
    <col min="12763" max="12763" width="12" style="1" customWidth="1"/>
    <col min="12764" max="12764" width="11" style="1" customWidth="1"/>
    <col min="12765" max="12765" width="8.28515625" style="1" customWidth="1"/>
    <col min="12766" max="12766" width="7.7109375" style="1" customWidth="1"/>
    <col min="12767" max="12767" width="7" style="1" customWidth="1"/>
    <col min="12768" max="12768" width="7.7109375" style="1" customWidth="1"/>
    <col min="12769" max="12769" width="9.28515625" style="1" customWidth="1"/>
    <col min="12770" max="12770" width="9.7109375" style="1" customWidth="1"/>
    <col min="12771" max="12771" width="8" style="1" customWidth="1"/>
    <col min="12772" max="12772" width="11.5703125" style="1" customWidth="1"/>
    <col min="12773" max="12773" width="12" style="1" customWidth="1"/>
    <col min="12774" max="12774" width="11" style="1" customWidth="1"/>
    <col min="12775" max="12775" width="8.28515625" style="1" customWidth="1"/>
    <col min="12776" max="12776" width="7.7109375" style="1" customWidth="1"/>
    <col min="12777" max="12777" width="7.85546875" style="1" customWidth="1"/>
    <col min="12778" max="12778" width="7.7109375" style="1" customWidth="1"/>
    <col min="12779" max="12779" width="9.28515625" style="1" customWidth="1"/>
    <col min="12780" max="12780" width="9.7109375" style="1" customWidth="1"/>
    <col min="12781" max="12781" width="8" style="1" customWidth="1"/>
    <col min="12782" max="12782" width="11.5703125" style="1" customWidth="1"/>
    <col min="12783" max="12783" width="12" style="1" customWidth="1"/>
    <col min="12784" max="12784" width="11" style="1" customWidth="1"/>
    <col min="12785" max="12785" width="8.28515625" style="1" customWidth="1"/>
    <col min="12786" max="12979" width="9.140625" style="1"/>
    <col min="12980" max="12980" width="6.28515625" style="1" customWidth="1"/>
    <col min="12981" max="12981" width="71.85546875" style="1" customWidth="1"/>
    <col min="12982" max="12982" width="7.5703125" style="1" customWidth="1"/>
    <col min="12983" max="12983" width="7" style="1" customWidth="1"/>
    <col min="12984" max="12984" width="7.7109375" style="1" customWidth="1"/>
    <col min="12985" max="12985" width="9.28515625" style="1" customWidth="1"/>
    <col min="12986" max="12986" width="9.7109375" style="1" customWidth="1"/>
    <col min="12987" max="12987" width="8" style="1" customWidth="1"/>
    <col min="12988" max="12988" width="11.5703125" style="1" customWidth="1"/>
    <col min="12989" max="12989" width="12" style="1" customWidth="1"/>
    <col min="12990" max="12990" width="11" style="1" customWidth="1"/>
    <col min="12991" max="12991" width="8.28515625" style="1" customWidth="1"/>
    <col min="12992" max="12992" width="7.7109375" style="1" customWidth="1"/>
    <col min="12993" max="12993" width="7" style="1" customWidth="1"/>
    <col min="12994" max="12994" width="7.7109375" style="1" customWidth="1"/>
    <col min="12995" max="12995" width="9.28515625" style="1" customWidth="1"/>
    <col min="12996" max="12996" width="9.7109375" style="1" customWidth="1"/>
    <col min="12997" max="12997" width="8" style="1" customWidth="1"/>
    <col min="12998" max="12998" width="11.5703125" style="1" customWidth="1"/>
    <col min="12999" max="12999" width="12" style="1" customWidth="1"/>
    <col min="13000" max="13000" width="11" style="1" customWidth="1"/>
    <col min="13001" max="13001" width="8.28515625" style="1" customWidth="1"/>
    <col min="13002" max="13002" width="7.7109375" style="1" customWidth="1"/>
    <col min="13003" max="13003" width="7" style="1" customWidth="1"/>
    <col min="13004" max="13004" width="7.7109375" style="1" customWidth="1"/>
    <col min="13005" max="13005" width="9.28515625" style="1" customWidth="1"/>
    <col min="13006" max="13006" width="9.7109375" style="1" customWidth="1"/>
    <col min="13007" max="13007" width="8" style="1" customWidth="1"/>
    <col min="13008" max="13008" width="11.5703125" style="1" customWidth="1"/>
    <col min="13009" max="13009" width="12" style="1" customWidth="1"/>
    <col min="13010" max="13010" width="11" style="1" customWidth="1"/>
    <col min="13011" max="13011" width="8.28515625" style="1" customWidth="1"/>
    <col min="13012" max="13012" width="7.7109375" style="1" customWidth="1"/>
    <col min="13013" max="13013" width="7" style="1" customWidth="1"/>
    <col min="13014" max="13014" width="7.7109375" style="1" customWidth="1"/>
    <col min="13015" max="13015" width="9.28515625" style="1" customWidth="1"/>
    <col min="13016" max="13016" width="9.7109375" style="1" customWidth="1"/>
    <col min="13017" max="13017" width="8" style="1" customWidth="1"/>
    <col min="13018" max="13018" width="11.5703125" style="1" customWidth="1"/>
    <col min="13019" max="13019" width="12" style="1" customWidth="1"/>
    <col min="13020" max="13020" width="11" style="1" customWidth="1"/>
    <col min="13021" max="13021" width="8.28515625" style="1" customWidth="1"/>
    <col min="13022" max="13022" width="7.7109375" style="1" customWidth="1"/>
    <col min="13023" max="13023" width="7" style="1" customWidth="1"/>
    <col min="13024" max="13024" width="7.7109375" style="1" customWidth="1"/>
    <col min="13025" max="13025" width="9.28515625" style="1" customWidth="1"/>
    <col min="13026" max="13026" width="9.7109375" style="1" customWidth="1"/>
    <col min="13027" max="13027" width="8" style="1" customWidth="1"/>
    <col min="13028" max="13028" width="11.5703125" style="1" customWidth="1"/>
    <col min="13029" max="13029" width="12" style="1" customWidth="1"/>
    <col min="13030" max="13030" width="11" style="1" customWidth="1"/>
    <col min="13031" max="13031" width="8.28515625" style="1" customWidth="1"/>
    <col min="13032" max="13032" width="7.7109375" style="1" customWidth="1"/>
    <col min="13033" max="13033" width="7.85546875" style="1" customWidth="1"/>
    <col min="13034" max="13034" width="7.7109375" style="1" customWidth="1"/>
    <col min="13035" max="13035" width="9.28515625" style="1" customWidth="1"/>
    <col min="13036" max="13036" width="9.7109375" style="1" customWidth="1"/>
    <col min="13037" max="13037" width="8" style="1" customWidth="1"/>
    <col min="13038" max="13038" width="11.5703125" style="1" customWidth="1"/>
    <col min="13039" max="13039" width="12" style="1" customWidth="1"/>
    <col min="13040" max="13040" width="11" style="1" customWidth="1"/>
    <col min="13041" max="13041" width="8.28515625" style="1" customWidth="1"/>
    <col min="13042" max="13235" width="9.140625" style="1"/>
    <col min="13236" max="13236" width="6.28515625" style="1" customWidth="1"/>
    <col min="13237" max="13237" width="71.85546875" style="1" customWidth="1"/>
    <col min="13238" max="13238" width="7.5703125" style="1" customWidth="1"/>
    <col min="13239" max="13239" width="7" style="1" customWidth="1"/>
    <col min="13240" max="13240" width="7.7109375" style="1" customWidth="1"/>
    <col min="13241" max="13241" width="9.28515625" style="1" customWidth="1"/>
    <col min="13242" max="13242" width="9.7109375" style="1" customWidth="1"/>
    <col min="13243" max="13243" width="8" style="1" customWidth="1"/>
    <col min="13244" max="13244" width="11.5703125" style="1" customWidth="1"/>
    <col min="13245" max="13245" width="12" style="1" customWidth="1"/>
    <col min="13246" max="13246" width="11" style="1" customWidth="1"/>
    <col min="13247" max="13247" width="8.28515625" style="1" customWidth="1"/>
    <col min="13248" max="13248" width="7.7109375" style="1" customWidth="1"/>
    <col min="13249" max="13249" width="7" style="1" customWidth="1"/>
    <col min="13250" max="13250" width="7.7109375" style="1" customWidth="1"/>
    <col min="13251" max="13251" width="9.28515625" style="1" customWidth="1"/>
    <col min="13252" max="13252" width="9.7109375" style="1" customWidth="1"/>
    <col min="13253" max="13253" width="8" style="1" customWidth="1"/>
    <col min="13254" max="13254" width="11.5703125" style="1" customWidth="1"/>
    <col min="13255" max="13255" width="12" style="1" customWidth="1"/>
    <col min="13256" max="13256" width="11" style="1" customWidth="1"/>
    <col min="13257" max="13257" width="8.28515625" style="1" customWidth="1"/>
    <col min="13258" max="13258" width="7.7109375" style="1" customWidth="1"/>
    <col min="13259" max="13259" width="7" style="1" customWidth="1"/>
    <col min="13260" max="13260" width="7.7109375" style="1" customWidth="1"/>
    <col min="13261" max="13261" width="9.28515625" style="1" customWidth="1"/>
    <col min="13262" max="13262" width="9.7109375" style="1" customWidth="1"/>
    <col min="13263" max="13263" width="8" style="1" customWidth="1"/>
    <col min="13264" max="13264" width="11.5703125" style="1" customWidth="1"/>
    <col min="13265" max="13265" width="12" style="1" customWidth="1"/>
    <col min="13266" max="13266" width="11" style="1" customWidth="1"/>
    <col min="13267" max="13267" width="8.28515625" style="1" customWidth="1"/>
    <col min="13268" max="13268" width="7.7109375" style="1" customWidth="1"/>
    <col min="13269" max="13269" width="7" style="1" customWidth="1"/>
    <col min="13270" max="13270" width="7.7109375" style="1" customWidth="1"/>
    <col min="13271" max="13271" width="9.28515625" style="1" customWidth="1"/>
    <col min="13272" max="13272" width="9.7109375" style="1" customWidth="1"/>
    <col min="13273" max="13273" width="8" style="1" customWidth="1"/>
    <col min="13274" max="13274" width="11.5703125" style="1" customWidth="1"/>
    <col min="13275" max="13275" width="12" style="1" customWidth="1"/>
    <col min="13276" max="13276" width="11" style="1" customWidth="1"/>
    <col min="13277" max="13277" width="8.28515625" style="1" customWidth="1"/>
    <col min="13278" max="13278" width="7.7109375" style="1" customWidth="1"/>
    <col min="13279" max="13279" width="7" style="1" customWidth="1"/>
    <col min="13280" max="13280" width="7.7109375" style="1" customWidth="1"/>
    <col min="13281" max="13281" width="9.28515625" style="1" customWidth="1"/>
    <col min="13282" max="13282" width="9.7109375" style="1" customWidth="1"/>
    <col min="13283" max="13283" width="8" style="1" customWidth="1"/>
    <col min="13284" max="13284" width="11.5703125" style="1" customWidth="1"/>
    <col min="13285" max="13285" width="12" style="1" customWidth="1"/>
    <col min="13286" max="13286" width="11" style="1" customWidth="1"/>
    <col min="13287" max="13287" width="8.28515625" style="1" customWidth="1"/>
    <col min="13288" max="13288" width="7.7109375" style="1" customWidth="1"/>
    <col min="13289" max="13289" width="7.85546875" style="1" customWidth="1"/>
    <col min="13290" max="13290" width="7.7109375" style="1" customWidth="1"/>
    <col min="13291" max="13291" width="9.28515625" style="1" customWidth="1"/>
    <col min="13292" max="13292" width="9.7109375" style="1" customWidth="1"/>
    <col min="13293" max="13293" width="8" style="1" customWidth="1"/>
    <col min="13294" max="13294" width="11.5703125" style="1" customWidth="1"/>
    <col min="13295" max="13295" width="12" style="1" customWidth="1"/>
    <col min="13296" max="13296" width="11" style="1" customWidth="1"/>
    <col min="13297" max="13297" width="8.28515625" style="1" customWidth="1"/>
    <col min="13298" max="13491" width="9.140625" style="1"/>
    <col min="13492" max="13492" width="6.28515625" style="1" customWidth="1"/>
    <col min="13493" max="13493" width="71.85546875" style="1" customWidth="1"/>
    <col min="13494" max="13494" width="7.5703125" style="1" customWidth="1"/>
    <col min="13495" max="13495" width="7" style="1" customWidth="1"/>
    <col min="13496" max="13496" width="7.7109375" style="1" customWidth="1"/>
    <col min="13497" max="13497" width="9.28515625" style="1" customWidth="1"/>
    <col min="13498" max="13498" width="9.7109375" style="1" customWidth="1"/>
    <col min="13499" max="13499" width="8" style="1" customWidth="1"/>
    <col min="13500" max="13500" width="11.5703125" style="1" customWidth="1"/>
    <col min="13501" max="13501" width="12" style="1" customWidth="1"/>
    <col min="13502" max="13502" width="11" style="1" customWidth="1"/>
    <col min="13503" max="13503" width="8.28515625" style="1" customWidth="1"/>
    <col min="13504" max="13504" width="7.7109375" style="1" customWidth="1"/>
    <col min="13505" max="13505" width="7" style="1" customWidth="1"/>
    <col min="13506" max="13506" width="7.7109375" style="1" customWidth="1"/>
    <col min="13507" max="13507" width="9.28515625" style="1" customWidth="1"/>
    <col min="13508" max="13508" width="9.7109375" style="1" customWidth="1"/>
    <col min="13509" max="13509" width="8" style="1" customWidth="1"/>
    <col min="13510" max="13510" width="11.5703125" style="1" customWidth="1"/>
    <col min="13511" max="13511" width="12" style="1" customWidth="1"/>
    <col min="13512" max="13512" width="11" style="1" customWidth="1"/>
    <col min="13513" max="13513" width="8.28515625" style="1" customWidth="1"/>
    <col min="13514" max="13514" width="7.7109375" style="1" customWidth="1"/>
    <col min="13515" max="13515" width="7" style="1" customWidth="1"/>
    <col min="13516" max="13516" width="7.7109375" style="1" customWidth="1"/>
    <col min="13517" max="13517" width="9.28515625" style="1" customWidth="1"/>
    <col min="13518" max="13518" width="9.7109375" style="1" customWidth="1"/>
    <col min="13519" max="13519" width="8" style="1" customWidth="1"/>
    <col min="13520" max="13520" width="11.5703125" style="1" customWidth="1"/>
    <col min="13521" max="13521" width="12" style="1" customWidth="1"/>
    <col min="13522" max="13522" width="11" style="1" customWidth="1"/>
    <col min="13523" max="13523" width="8.28515625" style="1" customWidth="1"/>
    <col min="13524" max="13524" width="7.7109375" style="1" customWidth="1"/>
    <col min="13525" max="13525" width="7" style="1" customWidth="1"/>
    <col min="13526" max="13526" width="7.7109375" style="1" customWidth="1"/>
    <col min="13527" max="13527" width="9.28515625" style="1" customWidth="1"/>
    <col min="13528" max="13528" width="9.7109375" style="1" customWidth="1"/>
    <col min="13529" max="13529" width="8" style="1" customWidth="1"/>
    <col min="13530" max="13530" width="11.5703125" style="1" customWidth="1"/>
    <col min="13531" max="13531" width="12" style="1" customWidth="1"/>
    <col min="13532" max="13532" width="11" style="1" customWidth="1"/>
    <col min="13533" max="13533" width="8.28515625" style="1" customWidth="1"/>
    <col min="13534" max="13534" width="7.7109375" style="1" customWidth="1"/>
    <col min="13535" max="13535" width="7" style="1" customWidth="1"/>
    <col min="13536" max="13536" width="7.7109375" style="1" customWidth="1"/>
    <col min="13537" max="13537" width="9.28515625" style="1" customWidth="1"/>
    <col min="13538" max="13538" width="9.7109375" style="1" customWidth="1"/>
    <col min="13539" max="13539" width="8" style="1" customWidth="1"/>
    <col min="13540" max="13540" width="11.5703125" style="1" customWidth="1"/>
    <col min="13541" max="13541" width="12" style="1" customWidth="1"/>
    <col min="13542" max="13542" width="11" style="1" customWidth="1"/>
    <col min="13543" max="13543" width="8.28515625" style="1" customWidth="1"/>
    <col min="13544" max="13544" width="7.7109375" style="1" customWidth="1"/>
    <col min="13545" max="13545" width="7.85546875" style="1" customWidth="1"/>
    <col min="13546" max="13546" width="7.7109375" style="1" customWidth="1"/>
    <col min="13547" max="13547" width="9.28515625" style="1" customWidth="1"/>
    <col min="13548" max="13548" width="9.7109375" style="1" customWidth="1"/>
    <col min="13549" max="13549" width="8" style="1" customWidth="1"/>
    <col min="13550" max="13550" width="11.5703125" style="1" customWidth="1"/>
    <col min="13551" max="13551" width="12" style="1" customWidth="1"/>
    <col min="13552" max="13552" width="11" style="1" customWidth="1"/>
    <col min="13553" max="13553" width="8.28515625" style="1" customWidth="1"/>
    <col min="13554" max="13747" width="9.140625" style="1"/>
    <col min="13748" max="13748" width="6.28515625" style="1" customWidth="1"/>
    <col min="13749" max="13749" width="71.85546875" style="1" customWidth="1"/>
    <col min="13750" max="13750" width="7.5703125" style="1" customWidth="1"/>
    <col min="13751" max="13751" width="7" style="1" customWidth="1"/>
    <col min="13752" max="13752" width="7.7109375" style="1" customWidth="1"/>
    <col min="13753" max="13753" width="9.28515625" style="1" customWidth="1"/>
    <col min="13754" max="13754" width="9.7109375" style="1" customWidth="1"/>
    <col min="13755" max="13755" width="8" style="1" customWidth="1"/>
    <col min="13756" max="13756" width="11.5703125" style="1" customWidth="1"/>
    <col min="13757" max="13757" width="12" style="1" customWidth="1"/>
    <col min="13758" max="13758" width="11" style="1" customWidth="1"/>
    <col min="13759" max="13759" width="8.28515625" style="1" customWidth="1"/>
    <col min="13760" max="13760" width="7.7109375" style="1" customWidth="1"/>
    <col min="13761" max="13761" width="7" style="1" customWidth="1"/>
    <col min="13762" max="13762" width="7.7109375" style="1" customWidth="1"/>
    <col min="13763" max="13763" width="9.28515625" style="1" customWidth="1"/>
    <col min="13764" max="13764" width="9.7109375" style="1" customWidth="1"/>
    <col min="13765" max="13765" width="8" style="1" customWidth="1"/>
    <col min="13766" max="13766" width="11.5703125" style="1" customWidth="1"/>
    <col min="13767" max="13767" width="12" style="1" customWidth="1"/>
    <col min="13768" max="13768" width="11" style="1" customWidth="1"/>
    <col min="13769" max="13769" width="8.28515625" style="1" customWidth="1"/>
    <col min="13770" max="13770" width="7.7109375" style="1" customWidth="1"/>
    <col min="13771" max="13771" width="7" style="1" customWidth="1"/>
    <col min="13772" max="13772" width="7.7109375" style="1" customWidth="1"/>
    <col min="13773" max="13773" width="9.28515625" style="1" customWidth="1"/>
    <col min="13774" max="13774" width="9.7109375" style="1" customWidth="1"/>
    <col min="13775" max="13775" width="8" style="1" customWidth="1"/>
    <col min="13776" max="13776" width="11.5703125" style="1" customWidth="1"/>
    <col min="13777" max="13777" width="12" style="1" customWidth="1"/>
    <col min="13778" max="13778" width="11" style="1" customWidth="1"/>
    <col min="13779" max="13779" width="8.28515625" style="1" customWidth="1"/>
    <col min="13780" max="13780" width="7.7109375" style="1" customWidth="1"/>
    <col min="13781" max="13781" width="7" style="1" customWidth="1"/>
    <col min="13782" max="13782" width="7.7109375" style="1" customWidth="1"/>
    <col min="13783" max="13783" width="9.28515625" style="1" customWidth="1"/>
    <col min="13784" max="13784" width="9.7109375" style="1" customWidth="1"/>
    <col min="13785" max="13785" width="8" style="1" customWidth="1"/>
    <col min="13786" max="13786" width="11.5703125" style="1" customWidth="1"/>
    <col min="13787" max="13787" width="12" style="1" customWidth="1"/>
    <col min="13788" max="13788" width="11" style="1" customWidth="1"/>
    <col min="13789" max="13789" width="8.28515625" style="1" customWidth="1"/>
    <col min="13790" max="13790" width="7.7109375" style="1" customWidth="1"/>
    <col min="13791" max="13791" width="7" style="1" customWidth="1"/>
    <col min="13792" max="13792" width="7.7109375" style="1" customWidth="1"/>
    <col min="13793" max="13793" width="9.28515625" style="1" customWidth="1"/>
    <col min="13794" max="13794" width="9.7109375" style="1" customWidth="1"/>
    <col min="13795" max="13795" width="8" style="1" customWidth="1"/>
    <col min="13796" max="13796" width="11.5703125" style="1" customWidth="1"/>
    <col min="13797" max="13797" width="12" style="1" customWidth="1"/>
    <col min="13798" max="13798" width="11" style="1" customWidth="1"/>
    <col min="13799" max="13799" width="8.28515625" style="1" customWidth="1"/>
    <col min="13800" max="13800" width="7.7109375" style="1" customWidth="1"/>
    <col min="13801" max="13801" width="7.85546875" style="1" customWidth="1"/>
    <col min="13802" max="13802" width="7.7109375" style="1" customWidth="1"/>
    <col min="13803" max="13803" width="9.28515625" style="1" customWidth="1"/>
    <col min="13804" max="13804" width="9.7109375" style="1" customWidth="1"/>
    <col min="13805" max="13805" width="8" style="1" customWidth="1"/>
    <col min="13806" max="13806" width="11.5703125" style="1" customWidth="1"/>
    <col min="13807" max="13807" width="12" style="1" customWidth="1"/>
    <col min="13808" max="13808" width="11" style="1" customWidth="1"/>
    <col min="13809" max="13809" width="8.28515625" style="1" customWidth="1"/>
    <col min="13810" max="14003" width="9.140625" style="1"/>
    <col min="14004" max="14004" width="6.28515625" style="1" customWidth="1"/>
    <col min="14005" max="14005" width="71.85546875" style="1" customWidth="1"/>
    <col min="14006" max="14006" width="7.5703125" style="1" customWidth="1"/>
    <col min="14007" max="14007" width="7" style="1" customWidth="1"/>
    <col min="14008" max="14008" width="7.7109375" style="1" customWidth="1"/>
    <col min="14009" max="14009" width="9.28515625" style="1" customWidth="1"/>
    <col min="14010" max="14010" width="9.7109375" style="1" customWidth="1"/>
    <col min="14011" max="14011" width="8" style="1" customWidth="1"/>
    <col min="14012" max="14012" width="11.5703125" style="1" customWidth="1"/>
    <col min="14013" max="14013" width="12" style="1" customWidth="1"/>
    <col min="14014" max="14014" width="11" style="1" customWidth="1"/>
    <col min="14015" max="14015" width="8.28515625" style="1" customWidth="1"/>
    <col min="14016" max="14016" width="7.7109375" style="1" customWidth="1"/>
    <col min="14017" max="14017" width="7" style="1" customWidth="1"/>
    <col min="14018" max="14018" width="7.7109375" style="1" customWidth="1"/>
    <col min="14019" max="14019" width="9.28515625" style="1" customWidth="1"/>
    <col min="14020" max="14020" width="9.7109375" style="1" customWidth="1"/>
    <col min="14021" max="14021" width="8" style="1" customWidth="1"/>
    <col min="14022" max="14022" width="11.5703125" style="1" customWidth="1"/>
    <col min="14023" max="14023" width="12" style="1" customWidth="1"/>
    <col min="14024" max="14024" width="11" style="1" customWidth="1"/>
    <col min="14025" max="14025" width="8.28515625" style="1" customWidth="1"/>
    <col min="14026" max="14026" width="7.7109375" style="1" customWidth="1"/>
    <col min="14027" max="14027" width="7" style="1" customWidth="1"/>
    <col min="14028" max="14028" width="7.7109375" style="1" customWidth="1"/>
    <col min="14029" max="14029" width="9.28515625" style="1" customWidth="1"/>
    <col min="14030" max="14030" width="9.7109375" style="1" customWidth="1"/>
    <col min="14031" max="14031" width="8" style="1" customWidth="1"/>
    <col min="14032" max="14032" width="11.5703125" style="1" customWidth="1"/>
    <col min="14033" max="14033" width="12" style="1" customWidth="1"/>
    <col min="14034" max="14034" width="11" style="1" customWidth="1"/>
    <col min="14035" max="14035" width="8.28515625" style="1" customWidth="1"/>
    <col min="14036" max="14036" width="7.7109375" style="1" customWidth="1"/>
    <col min="14037" max="14037" width="7" style="1" customWidth="1"/>
    <col min="14038" max="14038" width="7.7109375" style="1" customWidth="1"/>
    <col min="14039" max="14039" width="9.28515625" style="1" customWidth="1"/>
    <col min="14040" max="14040" width="9.7109375" style="1" customWidth="1"/>
    <col min="14041" max="14041" width="8" style="1" customWidth="1"/>
    <col min="14042" max="14042" width="11.5703125" style="1" customWidth="1"/>
    <col min="14043" max="14043" width="12" style="1" customWidth="1"/>
    <col min="14044" max="14044" width="11" style="1" customWidth="1"/>
    <col min="14045" max="14045" width="8.28515625" style="1" customWidth="1"/>
    <col min="14046" max="14046" width="7.7109375" style="1" customWidth="1"/>
    <col min="14047" max="14047" width="7" style="1" customWidth="1"/>
    <col min="14048" max="14048" width="7.7109375" style="1" customWidth="1"/>
    <col min="14049" max="14049" width="9.28515625" style="1" customWidth="1"/>
    <col min="14050" max="14050" width="9.7109375" style="1" customWidth="1"/>
    <col min="14051" max="14051" width="8" style="1" customWidth="1"/>
    <col min="14052" max="14052" width="11.5703125" style="1" customWidth="1"/>
    <col min="14053" max="14053" width="12" style="1" customWidth="1"/>
    <col min="14054" max="14054" width="11" style="1" customWidth="1"/>
    <col min="14055" max="14055" width="8.28515625" style="1" customWidth="1"/>
    <col min="14056" max="14056" width="7.7109375" style="1" customWidth="1"/>
    <col min="14057" max="14057" width="7.85546875" style="1" customWidth="1"/>
    <col min="14058" max="14058" width="7.7109375" style="1" customWidth="1"/>
    <col min="14059" max="14059" width="9.28515625" style="1" customWidth="1"/>
    <col min="14060" max="14060" width="9.7109375" style="1" customWidth="1"/>
    <col min="14061" max="14061" width="8" style="1" customWidth="1"/>
    <col min="14062" max="14062" width="11.5703125" style="1" customWidth="1"/>
    <col min="14063" max="14063" width="12" style="1" customWidth="1"/>
    <col min="14064" max="14064" width="11" style="1" customWidth="1"/>
    <col min="14065" max="14065" width="8.28515625" style="1" customWidth="1"/>
    <col min="14066" max="14259" width="9.140625" style="1"/>
    <col min="14260" max="14260" width="6.28515625" style="1" customWidth="1"/>
    <col min="14261" max="14261" width="71.85546875" style="1" customWidth="1"/>
    <col min="14262" max="14262" width="7.5703125" style="1" customWidth="1"/>
    <col min="14263" max="14263" width="7" style="1" customWidth="1"/>
    <col min="14264" max="14264" width="7.7109375" style="1" customWidth="1"/>
    <col min="14265" max="14265" width="9.28515625" style="1" customWidth="1"/>
    <col min="14266" max="14266" width="9.7109375" style="1" customWidth="1"/>
    <col min="14267" max="14267" width="8" style="1" customWidth="1"/>
    <col min="14268" max="14268" width="11.5703125" style="1" customWidth="1"/>
    <col min="14269" max="14269" width="12" style="1" customWidth="1"/>
    <col min="14270" max="14270" width="11" style="1" customWidth="1"/>
    <col min="14271" max="14271" width="8.28515625" style="1" customWidth="1"/>
    <col min="14272" max="14272" width="7.7109375" style="1" customWidth="1"/>
    <col min="14273" max="14273" width="7" style="1" customWidth="1"/>
    <col min="14274" max="14274" width="7.7109375" style="1" customWidth="1"/>
    <col min="14275" max="14275" width="9.28515625" style="1" customWidth="1"/>
    <col min="14276" max="14276" width="9.7109375" style="1" customWidth="1"/>
    <col min="14277" max="14277" width="8" style="1" customWidth="1"/>
    <col min="14278" max="14278" width="11.5703125" style="1" customWidth="1"/>
    <col min="14279" max="14279" width="12" style="1" customWidth="1"/>
    <col min="14280" max="14280" width="11" style="1" customWidth="1"/>
    <col min="14281" max="14281" width="8.28515625" style="1" customWidth="1"/>
    <col min="14282" max="14282" width="7.7109375" style="1" customWidth="1"/>
    <col min="14283" max="14283" width="7" style="1" customWidth="1"/>
    <col min="14284" max="14284" width="7.7109375" style="1" customWidth="1"/>
    <col min="14285" max="14285" width="9.28515625" style="1" customWidth="1"/>
    <col min="14286" max="14286" width="9.7109375" style="1" customWidth="1"/>
    <col min="14287" max="14287" width="8" style="1" customWidth="1"/>
    <col min="14288" max="14288" width="11.5703125" style="1" customWidth="1"/>
    <col min="14289" max="14289" width="12" style="1" customWidth="1"/>
    <col min="14290" max="14290" width="11" style="1" customWidth="1"/>
    <col min="14291" max="14291" width="8.28515625" style="1" customWidth="1"/>
    <col min="14292" max="14292" width="7.7109375" style="1" customWidth="1"/>
    <col min="14293" max="14293" width="7" style="1" customWidth="1"/>
    <col min="14294" max="14294" width="7.7109375" style="1" customWidth="1"/>
    <col min="14295" max="14295" width="9.28515625" style="1" customWidth="1"/>
    <col min="14296" max="14296" width="9.7109375" style="1" customWidth="1"/>
    <col min="14297" max="14297" width="8" style="1" customWidth="1"/>
    <col min="14298" max="14298" width="11.5703125" style="1" customWidth="1"/>
    <col min="14299" max="14299" width="12" style="1" customWidth="1"/>
    <col min="14300" max="14300" width="11" style="1" customWidth="1"/>
    <col min="14301" max="14301" width="8.28515625" style="1" customWidth="1"/>
    <col min="14302" max="14302" width="7.7109375" style="1" customWidth="1"/>
    <col min="14303" max="14303" width="7" style="1" customWidth="1"/>
    <col min="14304" max="14304" width="7.7109375" style="1" customWidth="1"/>
    <col min="14305" max="14305" width="9.28515625" style="1" customWidth="1"/>
    <col min="14306" max="14306" width="9.7109375" style="1" customWidth="1"/>
    <col min="14307" max="14307" width="8" style="1" customWidth="1"/>
    <col min="14308" max="14308" width="11.5703125" style="1" customWidth="1"/>
    <col min="14309" max="14309" width="12" style="1" customWidth="1"/>
    <col min="14310" max="14310" width="11" style="1" customWidth="1"/>
    <col min="14311" max="14311" width="8.28515625" style="1" customWidth="1"/>
    <col min="14312" max="14312" width="7.7109375" style="1" customWidth="1"/>
    <col min="14313" max="14313" width="7.85546875" style="1" customWidth="1"/>
    <col min="14314" max="14314" width="7.7109375" style="1" customWidth="1"/>
    <col min="14315" max="14315" width="9.28515625" style="1" customWidth="1"/>
    <col min="14316" max="14316" width="9.7109375" style="1" customWidth="1"/>
    <col min="14317" max="14317" width="8" style="1" customWidth="1"/>
    <col min="14318" max="14318" width="11.5703125" style="1" customWidth="1"/>
    <col min="14319" max="14319" width="12" style="1" customWidth="1"/>
    <col min="14320" max="14320" width="11" style="1" customWidth="1"/>
    <col min="14321" max="14321" width="8.28515625" style="1" customWidth="1"/>
    <col min="14322" max="14515" width="9.140625" style="1"/>
    <col min="14516" max="14516" width="6.28515625" style="1" customWidth="1"/>
    <col min="14517" max="14517" width="71.85546875" style="1" customWidth="1"/>
    <col min="14518" max="14518" width="7.5703125" style="1" customWidth="1"/>
    <col min="14519" max="14519" width="7" style="1" customWidth="1"/>
    <col min="14520" max="14520" width="7.7109375" style="1" customWidth="1"/>
    <col min="14521" max="14521" width="9.28515625" style="1" customWidth="1"/>
    <col min="14522" max="14522" width="9.7109375" style="1" customWidth="1"/>
    <col min="14523" max="14523" width="8" style="1" customWidth="1"/>
    <col min="14524" max="14524" width="11.5703125" style="1" customWidth="1"/>
    <col min="14525" max="14525" width="12" style="1" customWidth="1"/>
    <col min="14526" max="14526" width="11" style="1" customWidth="1"/>
    <col min="14527" max="14527" width="8.28515625" style="1" customWidth="1"/>
    <col min="14528" max="14528" width="7.7109375" style="1" customWidth="1"/>
    <col min="14529" max="14529" width="7" style="1" customWidth="1"/>
    <col min="14530" max="14530" width="7.7109375" style="1" customWidth="1"/>
    <col min="14531" max="14531" width="9.28515625" style="1" customWidth="1"/>
    <col min="14532" max="14532" width="9.7109375" style="1" customWidth="1"/>
    <col min="14533" max="14533" width="8" style="1" customWidth="1"/>
    <col min="14534" max="14534" width="11.5703125" style="1" customWidth="1"/>
    <col min="14535" max="14535" width="12" style="1" customWidth="1"/>
    <col min="14536" max="14536" width="11" style="1" customWidth="1"/>
    <col min="14537" max="14537" width="8.28515625" style="1" customWidth="1"/>
    <col min="14538" max="14538" width="7.7109375" style="1" customWidth="1"/>
    <col min="14539" max="14539" width="7" style="1" customWidth="1"/>
    <col min="14540" max="14540" width="7.7109375" style="1" customWidth="1"/>
    <col min="14541" max="14541" width="9.28515625" style="1" customWidth="1"/>
    <col min="14542" max="14542" width="9.7109375" style="1" customWidth="1"/>
    <col min="14543" max="14543" width="8" style="1" customWidth="1"/>
    <col min="14544" max="14544" width="11.5703125" style="1" customWidth="1"/>
    <col min="14545" max="14545" width="12" style="1" customWidth="1"/>
    <col min="14546" max="14546" width="11" style="1" customWidth="1"/>
    <col min="14547" max="14547" width="8.28515625" style="1" customWidth="1"/>
    <col min="14548" max="14548" width="7.7109375" style="1" customWidth="1"/>
    <col min="14549" max="14549" width="7" style="1" customWidth="1"/>
    <col min="14550" max="14550" width="7.7109375" style="1" customWidth="1"/>
    <col min="14551" max="14551" width="9.28515625" style="1" customWidth="1"/>
    <col min="14552" max="14552" width="9.7109375" style="1" customWidth="1"/>
    <col min="14553" max="14553" width="8" style="1" customWidth="1"/>
    <col min="14554" max="14554" width="11.5703125" style="1" customWidth="1"/>
    <col min="14555" max="14555" width="12" style="1" customWidth="1"/>
    <col min="14556" max="14556" width="11" style="1" customWidth="1"/>
    <col min="14557" max="14557" width="8.28515625" style="1" customWidth="1"/>
    <col min="14558" max="14558" width="7.7109375" style="1" customWidth="1"/>
    <col min="14559" max="14559" width="7" style="1" customWidth="1"/>
    <col min="14560" max="14560" width="7.7109375" style="1" customWidth="1"/>
    <col min="14561" max="14561" width="9.28515625" style="1" customWidth="1"/>
    <col min="14562" max="14562" width="9.7109375" style="1" customWidth="1"/>
    <col min="14563" max="14563" width="8" style="1" customWidth="1"/>
    <col min="14564" max="14564" width="11.5703125" style="1" customWidth="1"/>
    <col min="14565" max="14565" width="12" style="1" customWidth="1"/>
    <col min="14566" max="14566" width="11" style="1" customWidth="1"/>
    <col min="14567" max="14567" width="8.28515625" style="1" customWidth="1"/>
    <col min="14568" max="14568" width="7.7109375" style="1" customWidth="1"/>
    <col min="14569" max="14569" width="7.85546875" style="1" customWidth="1"/>
    <col min="14570" max="14570" width="7.7109375" style="1" customWidth="1"/>
    <col min="14571" max="14571" width="9.28515625" style="1" customWidth="1"/>
    <col min="14572" max="14572" width="9.7109375" style="1" customWidth="1"/>
    <col min="14573" max="14573" width="8" style="1" customWidth="1"/>
    <col min="14574" max="14574" width="11.5703125" style="1" customWidth="1"/>
    <col min="14575" max="14575" width="12" style="1" customWidth="1"/>
    <col min="14576" max="14576" width="11" style="1" customWidth="1"/>
    <col min="14577" max="14577" width="8.28515625" style="1" customWidth="1"/>
    <col min="14578" max="14771" width="9.140625" style="1"/>
    <col min="14772" max="14772" width="6.28515625" style="1" customWidth="1"/>
    <col min="14773" max="14773" width="71.85546875" style="1" customWidth="1"/>
    <col min="14774" max="14774" width="7.5703125" style="1" customWidth="1"/>
    <col min="14775" max="14775" width="7" style="1" customWidth="1"/>
    <col min="14776" max="14776" width="7.7109375" style="1" customWidth="1"/>
    <col min="14777" max="14777" width="9.28515625" style="1" customWidth="1"/>
    <col min="14778" max="14778" width="9.7109375" style="1" customWidth="1"/>
    <col min="14779" max="14779" width="8" style="1" customWidth="1"/>
    <col min="14780" max="14780" width="11.5703125" style="1" customWidth="1"/>
    <col min="14781" max="14781" width="12" style="1" customWidth="1"/>
    <col min="14782" max="14782" width="11" style="1" customWidth="1"/>
    <col min="14783" max="14783" width="8.28515625" style="1" customWidth="1"/>
    <col min="14784" max="14784" width="7.7109375" style="1" customWidth="1"/>
    <col min="14785" max="14785" width="7" style="1" customWidth="1"/>
    <col min="14786" max="14786" width="7.7109375" style="1" customWidth="1"/>
    <col min="14787" max="14787" width="9.28515625" style="1" customWidth="1"/>
    <col min="14788" max="14788" width="9.7109375" style="1" customWidth="1"/>
    <col min="14789" max="14789" width="8" style="1" customWidth="1"/>
    <col min="14790" max="14790" width="11.5703125" style="1" customWidth="1"/>
    <col min="14791" max="14791" width="12" style="1" customWidth="1"/>
    <col min="14792" max="14792" width="11" style="1" customWidth="1"/>
    <col min="14793" max="14793" width="8.28515625" style="1" customWidth="1"/>
    <col min="14794" max="14794" width="7.7109375" style="1" customWidth="1"/>
    <col min="14795" max="14795" width="7" style="1" customWidth="1"/>
    <col min="14796" max="14796" width="7.7109375" style="1" customWidth="1"/>
    <col min="14797" max="14797" width="9.28515625" style="1" customWidth="1"/>
    <col min="14798" max="14798" width="9.7109375" style="1" customWidth="1"/>
    <col min="14799" max="14799" width="8" style="1" customWidth="1"/>
    <col min="14800" max="14800" width="11.5703125" style="1" customWidth="1"/>
    <col min="14801" max="14801" width="12" style="1" customWidth="1"/>
    <col min="14802" max="14802" width="11" style="1" customWidth="1"/>
    <col min="14803" max="14803" width="8.28515625" style="1" customWidth="1"/>
    <col min="14804" max="14804" width="7.7109375" style="1" customWidth="1"/>
    <col min="14805" max="14805" width="7" style="1" customWidth="1"/>
    <col min="14806" max="14806" width="7.7109375" style="1" customWidth="1"/>
    <col min="14807" max="14807" width="9.28515625" style="1" customWidth="1"/>
    <col min="14808" max="14808" width="9.7109375" style="1" customWidth="1"/>
    <col min="14809" max="14809" width="8" style="1" customWidth="1"/>
    <col min="14810" max="14810" width="11.5703125" style="1" customWidth="1"/>
    <col min="14811" max="14811" width="12" style="1" customWidth="1"/>
    <col min="14812" max="14812" width="11" style="1" customWidth="1"/>
    <col min="14813" max="14813" width="8.28515625" style="1" customWidth="1"/>
    <col min="14814" max="14814" width="7.7109375" style="1" customWidth="1"/>
    <col min="14815" max="14815" width="7" style="1" customWidth="1"/>
    <col min="14816" max="14816" width="7.7109375" style="1" customWidth="1"/>
    <col min="14817" max="14817" width="9.28515625" style="1" customWidth="1"/>
    <col min="14818" max="14818" width="9.7109375" style="1" customWidth="1"/>
    <col min="14819" max="14819" width="8" style="1" customWidth="1"/>
    <col min="14820" max="14820" width="11.5703125" style="1" customWidth="1"/>
    <col min="14821" max="14821" width="12" style="1" customWidth="1"/>
    <col min="14822" max="14822" width="11" style="1" customWidth="1"/>
    <col min="14823" max="14823" width="8.28515625" style="1" customWidth="1"/>
    <col min="14824" max="14824" width="7.7109375" style="1" customWidth="1"/>
    <col min="14825" max="14825" width="7.85546875" style="1" customWidth="1"/>
    <col min="14826" max="14826" width="7.7109375" style="1" customWidth="1"/>
    <col min="14827" max="14827" width="9.28515625" style="1" customWidth="1"/>
    <col min="14828" max="14828" width="9.7109375" style="1" customWidth="1"/>
    <col min="14829" max="14829" width="8" style="1" customWidth="1"/>
    <col min="14830" max="14830" width="11.5703125" style="1" customWidth="1"/>
    <col min="14831" max="14831" width="12" style="1" customWidth="1"/>
    <col min="14832" max="14832" width="11" style="1" customWidth="1"/>
    <col min="14833" max="14833" width="8.28515625" style="1" customWidth="1"/>
    <col min="14834" max="15027" width="9.140625" style="1"/>
    <col min="15028" max="15028" width="6.28515625" style="1" customWidth="1"/>
    <col min="15029" max="15029" width="71.85546875" style="1" customWidth="1"/>
    <col min="15030" max="15030" width="7.5703125" style="1" customWidth="1"/>
    <col min="15031" max="15031" width="7" style="1" customWidth="1"/>
    <col min="15032" max="15032" width="7.7109375" style="1" customWidth="1"/>
    <col min="15033" max="15033" width="9.28515625" style="1" customWidth="1"/>
    <col min="15034" max="15034" width="9.7109375" style="1" customWidth="1"/>
    <col min="15035" max="15035" width="8" style="1" customWidth="1"/>
    <col min="15036" max="15036" width="11.5703125" style="1" customWidth="1"/>
    <col min="15037" max="15037" width="12" style="1" customWidth="1"/>
    <col min="15038" max="15038" width="11" style="1" customWidth="1"/>
    <col min="15039" max="15039" width="8.28515625" style="1" customWidth="1"/>
    <col min="15040" max="15040" width="7.7109375" style="1" customWidth="1"/>
    <col min="15041" max="15041" width="7" style="1" customWidth="1"/>
    <col min="15042" max="15042" width="7.7109375" style="1" customWidth="1"/>
    <col min="15043" max="15043" width="9.28515625" style="1" customWidth="1"/>
    <col min="15044" max="15044" width="9.7109375" style="1" customWidth="1"/>
    <col min="15045" max="15045" width="8" style="1" customWidth="1"/>
    <col min="15046" max="15046" width="11.5703125" style="1" customWidth="1"/>
    <col min="15047" max="15047" width="12" style="1" customWidth="1"/>
    <col min="15048" max="15048" width="11" style="1" customWidth="1"/>
    <col min="15049" max="15049" width="8.28515625" style="1" customWidth="1"/>
    <col min="15050" max="15050" width="7.7109375" style="1" customWidth="1"/>
    <col min="15051" max="15051" width="7" style="1" customWidth="1"/>
    <col min="15052" max="15052" width="7.7109375" style="1" customWidth="1"/>
    <col min="15053" max="15053" width="9.28515625" style="1" customWidth="1"/>
    <col min="15054" max="15054" width="9.7109375" style="1" customWidth="1"/>
    <col min="15055" max="15055" width="8" style="1" customWidth="1"/>
    <col min="15056" max="15056" width="11.5703125" style="1" customWidth="1"/>
    <col min="15057" max="15057" width="12" style="1" customWidth="1"/>
    <col min="15058" max="15058" width="11" style="1" customWidth="1"/>
    <col min="15059" max="15059" width="8.28515625" style="1" customWidth="1"/>
    <col min="15060" max="15060" width="7.7109375" style="1" customWidth="1"/>
    <col min="15061" max="15061" width="7" style="1" customWidth="1"/>
    <col min="15062" max="15062" width="7.7109375" style="1" customWidth="1"/>
    <col min="15063" max="15063" width="9.28515625" style="1" customWidth="1"/>
    <col min="15064" max="15064" width="9.7109375" style="1" customWidth="1"/>
    <col min="15065" max="15065" width="8" style="1" customWidth="1"/>
    <col min="15066" max="15066" width="11.5703125" style="1" customWidth="1"/>
    <col min="15067" max="15067" width="12" style="1" customWidth="1"/>
    <col min="15068" max="15068" width="11" style="1" customWidth="1"/>
    <col min="15069" max="15069" width="8.28515625" style="1" customWidth="1"/>
    <col min="15070" max="15070" width="7.7109375" style="1" customWidth="1"/>
    <col min="15071" max="15071" width="7" style="1" customWidth="1"/>
    <col min="15072" max="15072" width="7.7109375" style="1" customWidth="1"/>
    <col min="15073" max="15073" width="9.28515625" style="1" customWidth="1"/>
    <col min="15074" max="15074" width="9.7109375" style="1" customWidth="1"/>
    <col min="15075" max="15075" width="8" style="1" customWidth="1"/>
    <col min="15076" max="15076" width="11.5703125" style="1" customWidth="1"/>
    <col min="15077" max="15077" width="12" style="1" customWidth="1"/>
    <col min="15078" max="15078" width="11" style="1" customWidth="1"/>
    <col min="15079" max="15079" width="8.28515625" style="1" customWidth="1"/>
    <col min="15080" max="15080" width="7.7109375" style="1" customWidth="1"/>
    <col min="15081" max="15081" width="7.85546875" style="1" customWidth="1"/>
    <col min="15082" max="15082" width="7.7109375" style="1" customWidth="1"/>
    <col min="15083" max="15083" width="9.28515625" style="1" customWidth="1"/>
    <col min="15084" max="15084" width="9.7109375" style="1" customWidth="1"/>
    <col min="15085" max="15085" width="8" style="1" customWidth="1"/>
    <col min="15086" max="15086" width="11.5703125" style="1" customWidth="1"/>
    <col min="15087" max="15087" width="12" style="1" customWidth="1"/>
    <col min="15088" max="15088" width="11" style="1" customWidth="1"/>
    <col min="15089" max="15089" width="8.28515625" style="1" customWidth="1"/>
    <col min="15090" max="15283" width="9.140625" style="1"/>
    <col min="15284" max="15284" width="6.28515625" style="1" customWidth="1"/>
    <col min="15285" max="15285" width="71.85546875" style="1" customWidth="1"/>
    <col min="15286" max="15286" width="7.5703125" style="1" customWidth="1"/>
    <col min="15287" max="15287" width="7" style="1" customWidth="1"/>
    <col min="15288" max="15288" width="7.7109375" style="1" customWidth="1"/>
    <col min="15289" max="15289" width="9.28515625" style="1" customWidth="1"/>
    <col min="15290" max="15290" width="9.7109375" style="1" customWidth="1"/>
    <col min="15291" max="15291" width="8" style="1" customWidth="1"/>
    <col min="15292" max="15292" width="11.5703125" style="1" customWidth="1"/>
    <col min="15293" max="15293" width="12" style="1" customWidth="1"/>
    <col min="15294" max="15294" width="11" style="1" customWidth="1"/>
    <col min="15295" max="15295" width="8.28515625" style="1" customWidth="1"/>
    <col min="15296" max="15296" width="7.7109375" style="1" customWidth="1"/>
    <col min="15297" max="15297" width="7" style="1" customWidth="1"/>
    <col min="15298" max="15298" width="7.7109375" style="1" customWidth="1"/>
    <col min="15299" max="15299" width="9.28515625" style="1" customWidth="1"/>
    <col min="15300" max="15300" width="9.7109375" style="1" customWidth="1"/>
    <col min="15301" max="15301" width="8" style="1" customWidth="1"/>
    <col min="15302" max="15302" width="11.5703125" style="1" customWidth="1"/>
    <col min="15303" max="15303" width="12" style="1" customWidth="1"/>
    <col min="15304" max="15304" width="11" style="1" customWidth="1"/>
    <col min="15305" max="15305" width="8.28515625" style="1" customWidth="1"/>
    <col min="15306" max="15306" width="7.7109375" style="1" customWidth="1"/>
    <col min="15307" max="15307" width="7" style="1" customWidth="1"/>
    <col min="15308" max="15308" width="7.7109375" style="1" customWidth="1"/>
    <col min="15309" max="15309" width="9.28515625" style="1" customWidth="1"/>
    <col min="15310" max="15310" width="9.7109375" style="1" customWidth="1"/>
    <col min="15311" max="15311" width="8" style="1" customWidth="1"/>
    <col min="15312" max="15312" width="11.5703125" style="1" customWidth="1"/>
    <col min="15313" max="15313" width="12" style="1" customWidth="1"/>
    <col min="15314" max="15314" width="11" style="1" customWidth="1"/>
    <col min="15315" max="15315" width="8.28515625" style="1" customWidth="1"/>
    <col min="15316" max="15316" width="7.7109375" style="1" customWidth="1"/>
    <col min="15317" max="15317" width="7" style="1" customWidth="1"/>
    <col min="15318" max="15318" width="7.7109375" style="1" customWidth="1"/>
    <col min="15319" max="15319" width="9.28515625" style="1" customWidth="1"/>
    <col min="15320" max="15320" width="9.7109375" style="1" customWidth="1"/>
    <col min="15321" max="15321" width="8" style="1" customWidth="1"/>
    <col min="15322" max="15322" width="11.5703125" style="1" customWidth="1"/>
    <col min="15323" max="15323" width="12" style="1" customWidth="1"/>
    <col min="15324" max="15324" width="11" style="1" customWidth="1"/>
    <col min="15325" max="15325" width="8.28515625" style="1" customWidth="1"/>
    <col min="15326" max="15326" width="7.7109375" style="1" customWidth="1"/>
    <col min="15327" max="15327" width="7" style="1" customWidth="1"/>
    <col min="15328" max="15328" width="7.7109375" style="1" customWidth="1"/>
    <col min="15329" max="15329" width="9.28515625" style="1" customWidth="1"/>
    <col min="15330" max="15330" width="9.7109375" style="1" customWidth="1"/>
    <col min="15331" max="15331" width="8" style="1" customWidth="1"/>
    <col min="15332" max="15332" width="11.5703125" style="1" customWidth="1"/>
    <col min="15333" max="15333" width="12" style="1" customWidth="1"/>
    <col min="15334" max="15334" width="11" style="1" customWidth="1"/>
    <col min="15335" max="15335" width="8.28515625" style="1" customWidth="1"/>
    <col min="15336" max="15336" width="7.7109375" style="1" customWidth="1"/>
    <col min="15337" max="15337" width="7.85546875" style="1" customWidth="1"/>
    <col min="15338" max="15338" width="7.7109375" style="1" customWidth="1"/>
    <col min="15339" max="15339" width="9.28515625" style="1" customWidth="1"/>
    <col min="15340" max="15340" width="9.7109375" style="1" customWidth="1"/>
    <col min="15341" max="15341" width="8" style="1" customWidth="1"/>
    <col min="15342" max="15342" width="11.5703125" style="1" customWidth="1"/>
    <col min="15343" max="15343" width="12" style="1" customWidth="1"/>
    <col min="15344" max="15344" width="11" style="1" customWidth="1"/>
    <col min="15345" max="15345" width="8.28515625" style="1" customWidth="1"/>
    <col min="15346" max="15539" width="9.140625" style="1"/>
    <col min="15540" max="15540" width="6.28515625" style="1" customWidth="1"/>
    <col min="15541" max="15541" width="71.85546875" style="1" customWidth="1"/>
    <col min="15542" max="15542" width="7.5703125" style="1" customWidth="1"/>
    <col min="15543" max="15543" width="7" style="1" customWidth="1"/>
    <col min="15544" max="15544" width="7.7109375" style="1" customWidth="1"/>
    <col min="15545" max="15545" width="9.28515625" style="1" customWidth="1"/>
    <col min="15546" max="15546" width="9.7109375" style="1" customWidth="1"/>
    <col min="15547" max="15547" width="8" style="1" customWidth="1"/>
    <col min="15548" max="15548" width="11.5703125" style="1" customWidth="1"/>
    <col min="15549" max="15549" width="12" style="1" customWidth="1"/>
    <col min="15550" max="15550" width="11" style="1" customWidth="1"/>
    <col min="15551" max="15551" width="8.28515625" style="1" customWidth="1"/>
    <col min="15552" max="15552" width="7.7109375" style="1" customWidth="1"/>
    <col min="15553" max="15553" width="7" style="1" customWidth="1"/>
    <col min="15554" max="15554" width="7.7109375" style="1" customWidth="1"/>
    <col min="15555" max="15555" width="9.28515625" style="1" customWidth="1"/>
    <col min="15556" max="15556" width="9.7109375" style="1" customWidth="1"/>
    <col min="15557" max="15557" width="8" style="1" customWidth="1"/>
    <col min="15558" max="15558" width="11.5703125" style="1" customWidth="1"/>
    <col min="15559" max="15559" width="12" style="1" customWidth="1"/>
    <col min="15560" max="15560" width="11" style="1" customWidth="1"/>
    <col min="15561" max="15561" width="8.28515625" style="1" customWidth="1"/>
    <col min="15562" max="15562" width="7.7109375" style="1" customWidth="1"/>
    <col min="15563" max="15563" width="7" style="1" customWidth="1"/>
    <col min="15564" max="15564" width="7.7109375" style="1" customWidth="1"/>
    <col min="15565" max="15565" width="9.28515625" style="1" customWidth="1"/>
    <col min="15566" max="15566" width="9.7109375" style="1" customWidth="1"/>
    <col min="15567" max="15567" width="8" style="1" customWidth="1"/>
    <col min="15568" max="15568" width="11.5703125" style="1" customWidth="1"/>
    <col min="15569" max="15569" width="12" style="1" customWidth="1"/>
    <col min="15570" max="15570" width="11" style="1" customWidth="1"/>
    <col min="15571" max="15571" width="8.28515625" style="1" customWidth="1"/>
    <col min="15572" max="15572" width="7.7109375" style="1" customWidth="1"/>
    <col min="15573" max="15573" width="7" style="1" customWidth="1"/>
    <col min="15574" max="15574" width="7.7109375" style="1" customWidth="1"/>
    <col min="15575" max="15575" width="9.28515625" style="1" customWidth="1"/>
    <col min="15576" max="15576" width="9.7109375" style="1" customWidth="1"/>
    <col min="15577" max="15577" width="8" style="1" customWidth="1"/>
    <col min="15578" max="15578" width="11.5703125" style="1" customWidth="1"/>
    <col min="15579" max="15579" width="12" style="1" customWidth="1"/>
    <col min="15580" max="15580" width="11" style="1" customWidth="1"/>
    <col min="15581" max="15581" width="8.28515625" style="1" customWidth="1"/>
    <col min="15582" max="15582" width="7.7109375" style="1" customWidth="1"/>
    <col min="15583" max="15583" width="7" style="1" customWidth="1"/>
    <col min="15584" max="15584" width="7.7109375" style="1" customWidth="1"/>
    <col min="15585" max="15585" width="9.28515625" style="1" customWidth="1"/>
    <col min="15586" max="15586" width="9.7109375" style="1" customWidth="1"/>
    <col min="15587" max="15587" width="8" style="1" customWidth="1"/>
    <col min="15588" max="15588" width="11.5703125" style="1" customWidth="1"/>
    <col min="15589" max="15589" width="12" style="1" customWidth="1"/>
    <col min="15590" max="15590" width="11" style="1" customWidth="1"/>
    <col min="15591" max="15591" width="8.28515625" style="1" customWidth="1"/>
    <col min="15592" max="15592" width="7.7109375" style="1" customWidth="1"/>
    <col min="15593" max="15593" width="7.85546875" style="1" customWidth="1"/>
    <col min="15594" max="15594" width="7.7109375" style="1" customWidth="1"/>
    <col min="15595" max="15595" width="9.28515625" style="1" customWidth="1"/>
    <col min="15596" max="15596" width="9.7109375" style="1" customWidth="1"/>
    <col min="15597" max="15597" width="8" style="1" customWidth="1"/>
    <col min="15598" max="15598" width="11.5703125" style="1" customWidth="1"/>
    <col min="15599" max="15599" width="12" style="1" customWidth="1"/>
    <col min="15600" max="15600" width="11" style="1" customWidth="1"/>
    <col min="15601" max="15601" width="8.28515625" style="1" customWidth="1"/>
    <col min="15602" max="16384" width="9.140625" style="1"/>
  </cols>
  <sheetData>
    <row r="2" spans="1:15" x14ac:dyDescent="0.25">
      <c r="A2" s="764" t="s">
        <v>416</v>
      </c>
      <c r="B2" s="764"/>
      <c r="C2" s="764"/>
      <c r="D2" s="764"/>
      <c r="E2" s="764"/>
      <c r="K2" s="1" t="s">
        <v>456</v>
      </c>
    </row>
    <row r="3" spans="1:15" x14ac:dyDescent="0.25">
      <c r="A3" s="707" t="s">
        <v>415</v>
      </c>
      <c r="B3" s="707"/>
      <c r="C3" s="707"/>
      <c r="D3" s="707"/>
      <c r="E3" s="707"/>
    </row>
    <row r="4" spans="1:15" x14ac:dyDescent="0.25">
      <c r="A4" s="765" t="s">
        <v>206</v>
      </c>
      <c r="B4" s="765"/>
      <c r="C4" s="765"/>
      <c r="D4" s="765"/>
      <c r="E4" s="765"/>
    </row>
    <row r="5" spans="1:15" x14ac:dyDescent="0.25">
      <c r="A5" s="766" t="s">
        <v>443</v>
      </c>
      <c r="B5" s="766"/>
      <c r="C5" s="766"/>
      <c r="D5" s="766"/>
      <c r="E5" s="766"/>
      <c r="F5" s="768" t="s">
        <v>994</v>
      </c>
      <c r="G5" s="768"/>
      <c r="H5" s="768"/>
      <c r="I5" s="768"/>
      <c r="J5" s="768"/>
      <c r="K5" s="768"/>
      <c r="L5" s="768"/>
      <c r="M5" s="768"/>
      <c r="N5" s="768"/>
    </row>
    <row r="6" spans="1:15" ht="30" x14ac:dyDescent="0.25">
      <c r="A6" s="33" t="s">
        <v>2</v>
      </c>
      <c r="B6" s="33" t="s">
        <v>3</v>
      </c>
      <c r="C6" s="33"/>
      <c r="D6" s="33"/>
      <c r="E6" s="151" t="s">
        <v>414</v>
      </c>
      <c r="F6" s="767" t="s">
        <v>439</v>
      </c>
      <c r="G6" s="767"/>
      <c r="H6" s="767"/>
      <c r="I6" s="767"/>
      <c r="J6" s="767"/>
      <c r="K6" s="767"/>
      <c r="L6" s="767"/>
      <c r="M6" s="767"/>
      <c r="N6" s="767"/>
      <c r="O6" s="767"/>
    </row>
    <row r="7" spans="1:15" ht="33.75" x14ac:dyDescent="0.25">
      <c r="A7" s="3">
        <v>1</v>
      </c>
      <c r="B7" s="3">
        <v>2</v>
      </c>
      <c r="C7" s="3"/>
      <c r="D7" s="3"/>
      <c r="E7" s="3">
        <v>3</v>
      </c>
      <c r="F7" s="3">
        <v>4</v>
      </c>
      <c r="G7" s="3">
        <v>5</v>
      </c>
      <c r="H7" s="3">
        <v>6</v>
      </c>
      <c r="I7" s="3" t="s">
        <v>412</v>
      </c>
      <c r="J7" s="3">
        <v>8</v>
      </c>
      <c r="K7" s="3" t="s">
        <v>411</v>
      </c>
      <c r="L7" s="3" t="s">
        <v>410</v>
      </c>
      <c r="M7" s="3" t="s">
        <v>409</v>
      </c>
      <c r="N7" s="149" t="s">
        <v>398</v>
      </c>
      <c r="O7" s="3" t="s">
        <v>413</v>
      </c>
    </row>
    <row r="8" spans="1:15" x14ac:dyDescent="0.25">
      <c r="A8" s="14" t="s">
        <v>11</v>
      </c>
      <c r="B8" s="15" t="s">
        <v>156</v>
      </c>
      <c r="C8" s="15"/>
      <c r="D8" s="15"/>
      <c r="E8" s="7"/>
      <c r="F8" s="7"/>
      <c r="G8" s="7"/>
      <c r="H8" s="7"/>
      <c r="I8" s="7"/>
      <c r="J8" s="7"/>
      <c r="K8" s="8"/>
      <c r="L8" s="8"/>
      <c r="M8" s="8"/>
      <c r="N8" s="148"/>
      <c r="O8" s="7"/>
    </row>
    <row r="9" spans="1:15" ht="90" x14ac:dyDescent="0.25">
      <c r="A9" s="14" t="s">
        <v>13</v>
      </c>
      <c r="B9" s="15" t="s">
        <v>14</v>
      </c>
      <c r="C9" s="15"/>
      <c r="D9" s="15"/>
      <c r="E9" s="7"/>
      <c r="F9" s="94" t="s">
        <v>404</v>
      </c>
      <c r="G9" s="94" t="s">
        <v>403</v>
      </c>
      <c r="H9" s="94" t="s">
        <v>402</v>
      </c>
      <c r="I9" s="154" t="s">
        <v>408</v>
      </c>
      <c r="J9" s="94" t="s">
        <v>39</v>
      </c>
      <c r="K9" s="154" t="s">
        <v>407</v>
      </c>
      <c r="L9" s="94" t="s">
        <v>406</v>
      </c>
      <c r="M9" s="94"/>
      <c r="N9" s="155"/>
      <c r="O9" s="94" t="s">
        <v>405</v>
      </c>
    </row>
    <row r="10" spans="1:15" x14ac:dyDescent="0.25">
      <c r="A10" s="5" t="s">
        <v>40</v>
      </c>
      <c r="B10" s="13" t="s">
        <v>41</v>
      </c>
      <c r="C10" s="13"/>
      <c r="D10" s="13"/>
      <c r="E10" s="4" t="s">
        <v>34</v>
      </c>
      <c r="F10" s="19">
        <f>SUM(F12:F23)</f>
        <v>1553</v>
      </c>
      <c r="G10" s="4"/>
      <c r="H10" s="108"/>
      <c r="I10" s="135">
        <f>IF(F10&gt;0,H10/F10,0)</f>
        <v>0</v>
      </c>
      <c r="J10" s="106">
        <f>IF(M10&gt;0,M10/H10,0)</f>
        <v>0</v>
      </c>
      <c r="K10" s="134">
        <f>I10*J10</f>
        <v>0</v>
      </c>
      <c r="L10" s="106">
        <f>K10*F10</f>
        <v>0</v>
      </c>
      <c r="M10" s="108"/>
      <c r="N10" s="133">
        <f>M10-L10</f>
        <v>0</v>
      </c>
      <c r="O10" s="136"/>
    </row>
    <row r="11" spans="1:15" s="132" customFormat="1" x14ac:dyDescent="0.25">
      <c r="A11" s="142"/>
      <c r="B11" s="140" t="s">
        <v>398</v>
      </c>
      <c r="C11" s="140"/>
      <c r="D11" s="140"/>
      <c r="E11" s="140"/>
      <c r="F11" s="141"/>
      <c r="G11" s="140"/>
      <c r="H11" s="133">
        <f>H10-(SUM(H12:H23))</f>
        <v>0</v>
      </c>
      <c r="I11" s="139"/>
      <c r="J11" s="133"/>
      <c r="K11" s="147"/>
      <c r="L11" s="133">
        <f>L10-(SUM(L12:L23))</f>
        <v>0</v>
      </c>
      <c r="M11" s="133"/>
      <c r="N11" s="133"/>
      <c r="O11" s="140"/>
    </row>
    <row r="12" spans="1:15" x14ac:dyDescent="0.25">
      <c r="A12" s="156"/>
      <c r="B12" s="138" t="s">
        <v>357</v>
      </c>
      <c r="C12" s="12"/>
      <c r="D12" s="12"/>
      <c r="E12" s="4" t="s">
        <v>34</v>
      </c>
      <c r="F12" s="317">
        <f>'прил № 4 (01.01.24)'!L286</f>
        <v>433</v>
      </c>
      <c r="G12" s="146">
        <f t="shared" ref="G12:G23" si="0">F12/F$10</f>
        <v>0.27882000000000001</v>
      </c>
      <c r="H12" s="145">
        <f t="shared" ref="H12:H23" si="1">H$10*G12</f>
        <v>0</v>
      </c>
      <c r="I12" s="135">
        <f t="shared" ref="I12:I24" si="2">IF(F12&gt;0,H12/F12,0)</f>
        <v>0</v>
      </c>
      <c r="J12" s="144">
        <f t="shared" ref="J12:J23" si="3">J$10</f>
        <v>0</v>
      </c>
      <c r="K12" s="134">
        <f t="shared" ref="K12:K24" si="4">I12*J12</f>
        <v>0</v>
      </c>
      <c r="L12" s="106">
        <f t="shared" ref="L12:L24" si="5">K12*F12</f>
        <v>0</v>
      </c>
      <c r="M12" s="106"/>
      <c r="N12" s="133"/>
      <c r="O12" s="136"/>
    </row>
    <row r="13" spans="1:15" ht="24" x14ac:dyDescent="0.25">
      <c r="A13" s="156"/>
      <c r="B13" s="138" t="s">
        <v>360</v>
      </c>
      <c r="C13" s="12"/>
      <c r="D13" s="12"/>
      <c r="E13" s="4" t="s">
        <v>34</v>
      </c>
      <c r="F13" s="317">
        <f>'прил № 4 (01.01.24)'!L287</f>
        <v>160</v>
      </c>
      <c r="G13" s="146">
        <f t="shared" si="0"/>
        <v>0.10303</v>
      </c>
      <c r="H13" s="145">
        <f t="shared" si="1"/>
        <v>0</v>
      </c>
      <c r="I13" s="135">
        <f t="shared" si="2"/>
        <v>0</v>
      </c>
      <c r="J13" s="144">
        <f t="shared" si="3"/>
        <v>0</v>
      </c>
      <c r="K13" s="134">
        <f t="shared" si="4"/>
        <v>0</v>
      </c>
      <c r="L13" s="106">
        <f t="shared" si="5"/>
        <v>0</v>
      </c>
      <c r="M13" s="106"/>
      <c r="N13" s="133"/>
      <c r="O13" s="136"/>
    </row>
    <row r="14" spans="1:15" x14ac:dyDescent="0.25">
      <c r="A14" s="156"/>
      <c r="B14" s="138" t="s">
        <v>366</v>
      </c>
      <c r="C14" s="12"/>
      <c r="D14" s="12"/>
      <c r="E14" s="4" t="s">
        <v>34</v>
      </c>
      <c r="F14" s="317">
        <f>'прил № 4 (01.01.24)'!L288</f>
        <v>184</v>
      </c>
      <c r="G14" s="146">
        <f t="shared" si="0"/>
        <v>0.11848</v>
      </c>
      <c r="H14" s="145">
        <f t="shared" si="1"/>
        <v>0</v>
      </c>
      <c r="I14" s="135">
        <f t="shared" si="2"/>
        <v>0</v>
      </c>
      <c r="J14" s="144">
        <f t="shared" si="3"/>
        <v>0</v>
      </c>
      <c r="K14" s="134">
        <f t="shared" si="4"/>
        <v>0</v>
      </c>
      <c r="L14" s="106">
        <f t="shared" si="5"/>
        <v>0</v>
      </c>
      <c r="M14" s="106"/>
      <c r="N14" s="133"/>
      <c r="O14" s="136"/>
    </row>
    <row r="15" spans="1:15" x14ac:dyDescent="0.25">
      <c r="A15" s="156"/>
      <c r="B15" s="138" t="s">
        <v>372</v>
      </c>
      <c r="C15" s="12"/>
      <c r="D15" s="12"/>
      <c r="E15" s="4" t="s">
        <v>34</v>
      </c>
      <c r="F15" s="317">
        <f>'прил № 4 (01.01.24)'!L289</f>
        <v>47</v>
      </c>
      <c r="G15" s="146">
        <f t="shared" si="0"/>
        <v>3.0259999999999999E-2</v>
      </c>
      <c r="H15" s="145">
        <f t="shared" si="1"/>
        <v>0</v>
      </c>
      <c r="I15" s="135">
        <f t="shared" si="2"/>
        <v>0</v>
      </c>
      <c r="J15" s="144">
        <f t="shared" si="3"/>
        <v>0</v>
      </c>
      <c r="K15" s="134">
        <f t="shared" si="4"/>
        <v>0</v>
      </c>
      <c r="L15" s="106">
        <f t="shared" si="5"/>
        <v>0</v>
      </c>
      <c r="M15" s="106"/>
      <c r="N15" s="133"/>
      <c r="O15" s="136"/>
    </row>
    <row r="16" spans="1:15" ht="24" x14ac:dyDescent="0.25">
      <c r="A16" s="156"/>
      <c r="B16" s="138" t="s">
        <v>358</v>
      </c>
      <c r="C16" s="12"/>
      <c r="D16" s="12"/>
      <c r="E16" s="4" t="s">
        <v>34</v>
      </c>
      <c r="F16" s="317">
        <f>'прил № 4 (01.01.24)'!L290</f>
        <v>348</v>
      </c>
      <c r="G16" s="146">
        <f t="shared" si="0"/>
        <v>0.22408</v>
      </c>
      <c r="H16" s="145">
        <f t="shared" si="1"/>
        <v>0</v>
      </c>
      <c r="I16" s="135">
        <f t="shared" si="2"/>
        <v>0</v>
      </c>
      <c r="J16" s="144">
        <f t="shared" si="3"/>
        <v>0</v>
      </c>
      <c r="K16" s="134">
        <f t="shared" si="4"/>
        <v>0</v>
      </c>
      <c r="L16" s="106">
        <f t="shared" si="5"/>
        <v>0</v>
      </c>
      <c r="M16" s="106"/>
      <c r="N16" s="133"/>
      <c r="O16" s="136"/>
    </row>
    <row r="17" spans="1:15" ht="24" x14ac:dyDescent="0.25">
      <c r="A17" s="156"/>
      <c r="B17" s="138" t="s">
        <v>362</v>
      </c>
      <c r="C17" s="12"/>
      <c r="D17" s="12"/>
      <c r="E17" s="4" t="s">
        <v>34</v>
      </c>
      <c r="F17" s="317">
        <f>'прил № 4 (01.01.24)'!L291</f>
        <v>127</v>
      </c>
      <c r="G17" s="146">
        <f t="shared" si="0"/>
        <v>8.1780000000000005E-2</v>
      </c>
      <c r="H17" s="145">
        <f t="shared" si="1"/>
        <v>0</v>
      </c>
      <c r="I17" s="135">
        <f t="shared" si="2"/>
        <v>0</v>
      </c>
      <c r="J17" s="144">
        <f t="shared" si="3"/>
        <v>0</v>
      </c>
      <c r="K17" s="134">
        <f t="shared" si="4"/>
        <v>0</v>
      </c>
      <c r="L17" s="106">
        <f t="shared" si="5"/>
        <v>0</v>
      </c>
      <c r="M17" s="106"/>
      <c r="N17" s="133"/>
      <c r="O17" s="136"/>
    </row>
    <row r="18" spans="1:15" ht="24" x14ac:dyDescent="0.25">
      <c r="A18" s="156"/>
      <c r="B18" s="138" t="s">
        <v>368</v>
      </c>
      <c r="C18" s="12"/>
      <c r="D18" s="12"/>
      <c r="E18" s="4" t="s">
        <v>34</v>
      </c>
      <c r="F18" s="317">
        <f>'прил № 4 (01.01.24)'!L292</f>
        <v>53</v>
      </c>
      <c r="G18" s="146">
        <f t="shared" si="0"/>
        <v>3.4130000000000001E-2</v>
      </c>
      <c r="H18" s="145">
        <f t="shared" si="1"/>
        <v>0</v>
      </c>
      <c r="I18" s="135">
        <f t="shared" si="2"/>
        <v>0</v>
      </c>
      <c r="J18" s="144">
        <f t="shared" si="3"/>
        <v>0</v>
      </c>
      <c r="K18" s="134">
        <f t="shared" si="4"/>
        <v>0</v>
      </c>
      <c r="L18" s="106">
        <f t="shared" si="5"/>
        <v>0</v>
      </c>
      <c r="M18" s="106"/>
      <c r="N18" s="133"/>
      <c r="O18" s="136"/>
    </row>
    <row r="19" spans="1:15" ht="24" x14ac:dyDescent="0.25">
      <c r="A19" s="156"/>
      <c r="B19" s="138" t="s">
        <v>374</v>
      </c>
      <c r="C19" s="12"/>
      <c r="D19" s="12"/>
      <c r="E19" s="4" t="s">
        <v>34</v>
      </c>
      <c r="F19" s="317">
        <f>'прил № 4 (01.01.24)'!L293</f>
        <v>4</v>
      </c>
      <c r="G19" s="146">
        <f t="shared" si="0"/>
        <v>2.5799999999999998E-3</v>
      </c>
      <c r="H19" s="145">
        <f t="shared" si="1"/>
        <v>0</v>
      </c>
      <c r="I19" s="135">
        <f t="shared" si="2"/>
        <v>0</v>
      </c>
      <c r="J19" s="144">
        <f t="shared" si="3"/>
        <v>0</v>
      </c>
      <c r="K19" s="134">
        <f t="shared" si="4"/>
        <v>0</v>
      </c>
      <c r="L19" s="106">
        <f t="shared" si="5"/>
        <v>0</v>
      </c>
      <c r="M19" s="106"/>
      <c r="N19" s="133"/>
      <c r="O19" s="136"/>
    </row>
    <row r="20" spans="1:15" ht="24" x14ac:dyDescent="0.25">
      <c r="A20" s="156"/>
      <c r="B20" s="138" t="s">
        <v>356</v>
      </c>
      <c r="C20" s="12"/>
      <c r="D20" s="12"/>
      <c r="E20" s="4" t="s">
        <v>34</v>
      </c>
      <c r="F20" s="317">
        <f>'прил № 4 (01.01.24)'!L294</f>
        <v>64</v>
      </c>
      <c r="G20" s="146">
        <f t="shared" si="0"/>
        <v>4.1209999999999997E-2</v>
      </c>
      <c r="H20" s="145">
        <f t="shared" si="1"/>
        <v>0</v>
      </c>
      <c r="I20" s="135">
        <f t="shared" si="2"/>
        <v>0</v>
      </c>
      <c r="J20" s="144">
        <f t="shared" si="3"/>
        <v>0</v>
      </c>
      <c r="K20" s="134">
        <f t="shared" si="4"/>
        <v>0</v>
      </c>
      <c r="L20" s="106">
        <f t="shared" si="5"/>
        <v>0</v>
      </c>
      <c r="M20" s="106"/>
      <c r="N20" s="133"/>
      <c r="O20" s="136"/>
    </row>
    <row r="21" spans="1:15" ht="24" x14ac:dyDescent="0.25">
      <c r="A21" s="156"/>
      <c r="B21" s="138" t="s">
        <v>364</v>
      </c>
      <c r="C21" s="12"/>
      <c r="D21" s="12"/>
      <c r="E21" s="4" t="s">
        <v>34</v>
      </c>
      <c r="F21" s="317">
        <f>'прил № 4 (01.01.24)'!L295</f>
        <v>83</v>
      </c>
      <c r="G21" s="146">
        <f t="shared" si="0"/>
        <v>5.3440000000000001E-2</v>
      </c>
      <c r="H21" s="145">
        <f t="shared" si="1"/>
        <v>0</v>
      </c>
      <c r="I21" s="135">
        <f t="shared" si="2"/>
        <v>0</v>
      </c>
      <c r="J21" s="144">
        <f t="shared" si="3"/>
        <v>0</v>
      </c>
      <c r="K21" s="134">
        <f t="shared" si="4"/>
        <v>0</v>
      </c>
      <c r="L21" s="106">
        <f t="shared" si="5"/>
        <v>0</v>
      </c>
      <c r="M21" s="106"/>
      <c r="N21" s="133"/>
      <c r="O21" s="136"/>
    </row>
    <row r="22" spans="1:15" ht="24" x14ac:dyDescent="0.25">
      <c r="A22" s="156"/>
      <c r="B22" s="138" t="s">
        <v>370</v>
      </c>
      <c r="C22" s="12"/>
      <c r="D22" s="12"/>
      <c r="E22" s="4" t="s">
        <v>34</v>
      </c>
      <c r="F22" s="317">
        <f>'прил № 4 (01.01.24)'!L296</f>
        <v>45</v>
      </c>
      <c r="G22" s="146">
        <f t="shared" si="0"/>
        <v>2.8979999999999999E-2</v>
      </c>
      <c r="H22" s="145">
        <f t="shared" si="1"/>
        <v>0</v>
      </c>
      <c r="I22" s="135">
        <f t="shared" si="2"/>
        <v>0</v>
      </c>
      <c r="J22" s="144">
        <f t="shared" si="3"/>
        <v>0</v>
      </c>
      <c r="K22" s="134">
        <f t="shared" si="4"/>
        <v>0</v>
      </c>
      <c r="L22" s="106">
        <f t="shared" si="5"/>
        <v>0</v>
      </c>
      <c r="M22" s="106"/>
      <c r="N22" s="133"/>
      <c r="O22" s="136"/>
    </row>
    <row r="23" spans="1:15" ht="24" x14ac:dyDescent="0.25">
      <c r="A23" s="156"/>
      <c r="B23" s="138" t="s">
        <v>376</v>
      </c>
      <c r="C23" s="12"/>
      <c r="D23" s="12"/>
      <c r="E23" s="4" t="s">
        <v>34</v>
      </c>
      <c r="F23" s="317">
        <f>'прил № 4 (01.01.24)'!L297</f>
        <v>5</v>
      </c>
      <c r="G23" s="146">
        <f t="shared" si="0"/>
        <v>3.2200000000000002E-3</v>
      </c>
      <c r="H23" s="145">
        <f t="shared" si="1"/>
        <v>0</v>
      </c>
      <c r="I23" s="135">
        <f t="shared" si="2"/>
        <v>0</v>
      </c>
      <c r="J23" s="144">
        <f t="shared" si="3"/>
        <v>0</v>
      </c>
      <c r="K23" s="134">
        <f t="shared" si="4"/>
        <v>0</v>
      </c>
      <c r="L23" s="106">
        <f t="shared" si="5"/>
        <v>0</v>
      </c>
      <c r="M23" s="106"/>
      <c r="N23" s="133"/>
      <c r="O23" s="136"/>
    </row>
    <row r="24" spans="1:15" x14ac:dyDescent="0.25">
      <c r="A24" s="5" t="s">
        <v>42</v>
      </c>
      <c r="B24" s="13" t="s">
        <v>43</v>
      </c>
      <c r="C24" s="13"/>
      <c r="D24" s="13"/>
      <c r="E24" s="4" t="s">
        <v>35</v>
      </c>
      <c r="F24" s="19">
        <f>SUM(F26:F37)</f>
        <v>1553</v>
      </c>
      <c r="G24" s="4"/>
      <c r="H24" s="108"/>
      <c r="I24" s="135">
        <f t="shared" si="2"/>
        <v>0</v>
      </c>
      <c r="J24" s="106">
        <f>IF(M24&gt;0,M24/H24,0)</f>
        <v>0</v>
      </c>
      <c r="K24" s="134">
        <f t="shared" si="4"/>
        <v>0</v>
      </c>
      <c r="L24" s="106">
        <f t="shared" si="5"/>
        <v>0</v>
      </c>
      <c r="M24" s="108"/>
      <c r="N24" s="133">
        <f>M24-L24</f>
        <v>0</v>
      </c>
      <c r="O24" s="136"/>
    </row>
    <row r="25" spans="1:15" s="132" customFormat="1" x14ac:dyDescent="0.25">
      <c r="A25" s="142"/>
      <c r="B25" s="140" t="s">
        <v>398</v>
      </c>
      <c r="C25" s="140"/>
      <c r="D25" s="140"/>
      <c r="E25" s="140"/>
      <c r="F25" s="141"/>
      <c r="G25" s="140"/>
      <c r="H25" s="133">
        <f>H24-(SUM(H26:H37))</f>
        <v>0</v>
      </c>
      <c r="I25" s="139"/>
      <c r="J25" s="133"/>
      <c r="K25" s="147"/>
      <c r="L25" s="133">
        <f>L24-(SUM(L26:L37))</f>
        <v>0</v>
      </c>
      <c r="M25" s="133"/>
      <c r="N25" s="133"/>
      <c r="O25" s="140"/>
    </row>
    <row r="26" spans="1:15" x14ac:dyDescent="0.25">
      <c r="A26" s="156"/>
      <c r="B26" s="138" t="s">
        <v>357</v>
      </c>
      <c r="C26" s="12"/>
      <c r="D26" s="12"/>
      <c r="E26" s="4" t="s">
        <v>35</v>
      </c>
      <c r="F26" s="137">
        <f t="shared" ref="F26:F37" si="6">F12</f>
        <v>433</v>
      </c>
      <c r="G26" s="146">
        <f t="shared" ref="G26:G37" si="7">F26/F$24</f>
        <v>0.27882000000000001</v>
      </c>
      <c r="H26" s="145">
        <f t="shared" ref="H26:H37" si="8">H$24*G26</f>
        <v>0</v>
      </c>
      <c r="I26" s="135">
        <f t="shared" ref="I26:I38" si="9">IF(F26&gt;0,H26/F26,0)</f>
        <v>0</v>
      </c>
      <c r="J26" s="144">
        <f t="shared" ref="J26:J37" si="10">J$24</f>
        <v>0</v>
      </c>
      <c r="K26" s="134">
        <f t="shared" ref="K26:K38" si="11">I26*J26</f>
        <v>0</v>
      </c>
      <c r="L26" s="106">
        <f t="shared" ref="L26:L38" si="12">K26*F26</f>
        <v>0</v>
      </c>
      <c r="M26" s="106"/>
      <c r="N26" s="133"/>
      <c r="O26" s="136"/>
    </row>
    <row r="27" spans="1:15" ht="24" x14ac:dyDescent="0.25">
      <c r="A27" s="156"/>
      <c r="B27" s="138" t="s">
        <v>360</v>
      </c>
      <c r="C27" s="12"/>
      <c r="D27" s="12"/>
      <c r="E27" s="4" t="s">
        <v>35</v>
      </c>
      <c r="F27" s="137">
        <f t="shared" si="6"/>
        <v>160</v>
      </c>
      <c r="G27" s="146">
        <f t="shared" si="7"/>
        <v>0.10303</v>
      </c>
      <c r="H27" s="145">
        <f t="shared" si="8"/>
        <v>0</v>
      </c>
      <c r="I27" s="135">
        <f t="shared" si="9"/>
        <v>0</v>
      </c>
      <c r="J27" s="144">
        <f t="shared" si="10"/>
        <v>0</v>
      </c>
      <c r="K27" s="134">
        <f t="shared" si="11"/>
        <v>0</v>
      </c>
      <c r="L27" s="106">
        <f t="shared" si="12"/>
        <v>0</v>
      </c>
      <c r="M27" s="106"/>
      <c r="N27" s="133"/>
      <c r="O27" s="136"/>
    </row>
    <row r="28" spans="1:15" x14ac:dyDescent="0.25">
      <c r="A28" s="156"/>
      <c r="B28" s="138" t="s">
        <v>366</v>
      </c>
      <c r="C28" s="12"/>
      <c r="D28" s="12"/>
      <c r="E28" s="4" t="s">
        <v>35</v>
      </c>
      <c r="F28" s="137">
        <f t="shared" si="6"/>
        <v>184</v>
      </c>
      <c r="G28" s="146">
        <f t="shared" si="7"/>
        <v>0.11848</v>
      </c>
      <c r="H28" s="145">
        <f t="shared" si="8"/>
        <v>0</v>
      </c>
      <c r="I28" s="135">
        <f t="shared" si="9"/>
        <v>0</v>
      </c>
      <c r="J28" s="144">
        <f t="shared" si="10"/>
        <v>0</v>
      </c>
      <c r="K28" s="134">
        <f t="shared" si="11"/>
        <v>0</v>
      </c>
      <c r="L28" s="106">
        <f t="shared" si="12"/>
        <v>0</v>
      </c>
      <c r="M28" s="106"/>
      <c r="N28" s="133"/>
      <c r="O28" s="136"/>
    </row>
    <row r="29" spans="1:15" x14ac:dyDescent="0.25">
      <c r="A29" s="156"/>
      <c r="B29" s="138" t="s">
        <v>372</v>
      </c>
      <c r="C29" s="12"/>
      <c r="D29" s="12"/>
      <c r="E29" s="4" t="s">
        <v>35</v>
      </c>
      <c r="F29" s="137">
        <f t="shared" si="6"/>
        <v>47</v>
      </c>
      <c r="G29" s="146">
        <f t="shared" si="7"/>
        <v>3.0259999999999999E-2</v>
      </c>
      <c r="H29" s="145">
        <f t="shared" si="8"/>
        <v>0</v>
      </c>
      <c r="I29" s="135">
        <f t="shared" si="9"/>
        <v>0</v>
      </c>
      <c r="J29" s="144">
        <f t="shared" si="10"/>
        <v>0</v>
      </c>
      <c r="K29" s="134">
        <f t="shared" si="11"/>
        <v>0</v>
      </c>
      <c r="L29" s="106">
        <f t="shared" si="12"/>
        <v>0</v>
      </c>
      <c r="M29" s="106"/>
      <c r="N29" s="133"/>
      <c r="O29" s="136"/>
    </row>
    <row r="30" spans="1:15" ht="24" x14ac:dyDescent="0.25">
      <c r="A30" s="156"/>
      <c r="B30" s="138" t="s">
        <v>358</v>
      </c>
      <c r="C30" s="12"/>
      <c r="D30" s="12"/>
      <c r="E30" s="4" t="s">
        <v>35</v>
      </c>
      <c r="F30" s="137">
        <f t="shared" si="6"/>
        <v>348</v>
      </c>
      <c r="G30" s="146">
        <f t="shared" si="7"/>
        <v>0.22408</v>
      </c>
      <c r="H30" s="145">
        <f t="shared" si="8"/>
        <v>0</v>
      </c>
      <c r="I30" s="135">
        <f t="shared" si="9"/>
        <v>0</v>
      </c>
      <c r="J30" s="144">
        <f t="shared" si="10"/>
        <v>0</v>
      </c>
      <c r="K30" s="134">
        <f t="shared" si="11"/>
        <v>0</v>
      </c>
      <c r="L30" s="106">
        <f t="shared" si="12"/>
        <v>0</v>
      </c>
      <c r="M30" s="106"/>
      <c r="N30" s="133"/>
      <c r="O30" s="136"/>
    </row>
    <row r="31" spans="1:15" ht="24" x14ac:dyDescent="0.25">
      <c r="A31" s="156"/>
      <c r="B31" s="138" t="s">
        <v>362</v>
      </c>
      <c r="C31" s="12"/>
      <c r="D31" s="12"/>
      <c r="E31" s="4" t="s">
        <v>35</v>
      </c>
      <c r="F31" s="137">
        <f t="shared" si="6"/>
        <v>127</v>
      </c>
      <c r="G31" s="146">
        <f t="shared" si="7"/>
        <v>8.1780000000000005E-2</v>
      </c>
      <c r="H31" s="145">
        <f t="shared" si="8"/>
        <v>0</v>
      </c>
      <c r="I31" s="135">
        <f t="shared" si="9"/>
        <v>0</v>
      </c>
      <c r="J31" s="144">
        <f t="shared" si="10"/>
        <v>0</v>
      </c>
      <c r="K31" s="134">
        <f t="shared" si="11"/>
        <v>0</v>
      </c>
      <c r="L31" s="106">
        <f t="shared" si="12"/>
        <v>0</v>
      </c>
      <c r="M31" s="106"/>
      <c r="N31" s="133"/>
      <c r="O31" s="136"/>
    </row>
    <row r="32" spans="1:15" ht="24" x14ac:dyDescent="0.25">
      <c r="A32" s="156"/>
      <c r="B32" s="138" t="s">
        <v>368</v>
      </c>
      <c r="C32" s="12"/>
      <c r="D32" s="12"/>
      <c r="E32" s="4" t="s">
        <v>35</v>
      </c>
      <c r="F32" s="137">
        <f t="shared" si="6"/>
        <v>53</v>
      </c>
      <c r="G32" s="146">
        <f t="shared" si="7"/>
        <v>3.4130000000000001E-2</v>
      </c>
      <c r="H32" s="145">
        <f t="shared" si="8"/>
        <v>0</v>
      </c>
      <c r="I32" s="135">
        <f t="shared" si="9"/>
        <v>0</v>
      </c>
      <c r="J32" s="144">
        <f t="shared" si="10"/>
        <v>0</v>
      </c>
      <c r="K32" s="134">
        <f t="shared" si="11"/>
        <v>0</v>
      </c>
      <c r="L32" s="106">
        <f t="shared" si="12"/>
        <v>0</v>
      </c>
      <c r="M32" s="106"/>
      <c r="N32" s="133"/>
      <c r="O32" s="136"/>
    </row>
    <row r="33" spans="1:15" ht="24" x14ac:dyDescent="0.25">
      <c r="A33" s="156"/>
      <c r="B33" s="138" t="s">
        <v>374</v>
      </c>
      <c r="C33" s="12"/>
      <c r="D33" s="12"/>
      <c r="E33" s="4" t="s">
        <v>35</v>
      </c>
      <c r="F33" s="137">
        <f t="shared" si="6"/>
        <v>4</v>
      </c>
      <c r="G33" s="146">
        <f t="shared" si="7"/>
        <v>2.5799999999999998E-3</v>
      </c>
      <c r="H33" s="145">
        <f t="shared" si="8"/>
        <v>0</v>
      </c>
      <c r="I33" s="135">
        <f t="shared" si="9"/>
        <v>0</v>
      </c>
      <c r="J33" s="144">
        <f t="shared" si="10"/>
        <v>0</v>
      </c>
      <c r="K33" s="134">
        <f t="shared" si="11"/>
        <v>0</v>
      </c>
      <c r="L33" s="106">
        <f t="shared" si="12"/>
        <v>0</v>
      </c>
      <c r="M33" s="106"/>
      <c r="N33" s="133"/>
      <c r="O33" s="136"/>
    </row>
    <row r="34" spans="1:15" ht="24" x14ac:dyDescent="0.25">
      <c r="A34" s="156"/>
      <c r="B34" s="138" t="s">
        <v>356</v>
      </c>
      <c r="C34" s="12"/>
      <c r="D34" s="12"/>
      <c r="E34" s="4" t="s">
        <v>35</v>
      </c>
      <c r="F34" s="137">
        <f t="shared" si="6"/>
        <v>64</v>
      </c>
      <c r="G34" s="146">
        <f t="shared" si="7"/>
        <v>4.1209999999999997E-2</v>
      </c>
      <c r="H34" s="145">
        <f t="shared" si="8"/>
        <v>0</v>
      </c>
      <c r="I34" s="135">
        <f t="shared" si="9"/>
        <v>0</v>
      </c>
      <c r="J34" s="144">
        <f t="shared" si="10"/>
        <v>0</v>
      </c>
      <c r="K34" s="134">
        <f t="shared" si="11"/>
        <v>0</v>
      </c>
      <c r="L34" s="106">
        <f t="shared" si="12"/>
        <v>0</v>
      </c>
      <c r="M34" s="106"/>
      <c r="N34" s="133"/>
      <c r="O34" s="136"/>
    </row>
    <row r="35" spans="1:15" ht="24" x14ac:dyDescent="0.25">
      <c r="A35" s="156"/>
      <c r="B35" s="138" t="s">
        <v>364</v>
      </c>
      <c r="C35" s="12"/>
      <c r="D35" s="12"/>
      <c r="E35" s="4" t="s">
        <v>35</v>
      </c>
      <c r="F35" s="137">
        <f t="shared" si="6"/>
        <v>83</v>
      </c>
      <c r="G35" s="146">
        <f t="shared" si="7"/>
        <v>5.3440000000000001E-2</v>
      </c>
      <c r="H35" s="145">
        <f t="shared" si="8"/>
        <v>0</v>
      </c>
      <c r="I35" s="135">
        <f t="shared" si="9"/>
        <v>0</v>
      </c>
      <c r="J35" s="144">
        <f t="shared" si="10"/>
        <v>0</v>
      </c>
      <c r="K35" s="134">
        <f t="shared" si="11"/>
        <v>0</v>
      </c>
      <c r="L35" s="106">
        <f t="shared" si="12"/>
        <v>0</v>
      </c>
      <c r="M35" s="106"/>
      <c r="N35" s="133"/>
      <c r="O35" s="136"/>
    </row>
    <row r="36" spans="1:15" ht="24" x14ac:dyDescent="0.25">
      <c r="A36" s="156"/>
      <c r="B36" s="138" t="s">
        <v>370</v>
      </c>
      <c r="C36" s="12"/>
      <c r="D36" s="12"/>
      <c r="E36" s="4" t="s">
        <v>35</v>
      </c>
      <c r="F36" s="137">
        <f t="shared" si="6"/>
        <v>45</v>
      </c>
      <c r="G36" s="146">
        <f t="shared" si="7"/>
        <v>2.8979999999999999E-2</v>
      </c>
      <c r="H36" s="145">
        <f t="shared" si="8"/>
        <v>0</v>
      </c>
      <c r="I36" s="135">
        <f t="shared" si="9"/>
        <v>0</v>
      </c>
      <c r="J36" s="144">
        <f t="shared" si="10"/>
        <v>0</v>
      </c>
      <c r="K36" s="134">
        <f t="shared" si="11"/>
        <v>0</v>
      </c>
      <c r="L36" s="106">
        <f t="shared" si="12"/>
        <v>0</v>
      </c>
      <c r="M36" s="106"/>
      <c r="N36" s="133"/>
      <c r="O36" s="136"/>
    </row>
    <row r="37" spans="1:15" ht="24" x14ac:dyDescent="0.25">
      <c r="A37" s="156"/>
      <c r="B37" s="138" t="s">
        <v>376</v>
      </c>
      <c r="C37" s="12"/>
      <c r="D37" s="12"/>
      <c r="E37" s="4" t="s">
        <v>35</v>
      </c>
      <c r="F37" s="137">
        <f t="shared" si="6"/>
        <v>5</v>
      </c>
      <c r="G37" s="146">
        <f t="shared" si="7"/>
        <v>3.2200000000000002E-3</v>
      </c>
      <c r="H37" s="145">
        <f t="shared" si="8"/>
        <v>0</v>
      </c>
      <c r="I37" s="135">
        <f t="shared" si="9"/>
        <v>0</v>
      </c>
      <c r="J37" s="144">
        <f t="shared" si="10"/>
        <v>0</v>
      </c>
      <c r="K37" s="134">
        <f t="shared" si="11"/>
        <v>0</v>
      </c>
      <c r="L37" s="106">
        <f t="shared" si="12"/>
        <v>0</v>
      </c>
      <c r="M37" s="106"/>
      <c r="N37" s="133"/>
      <c r="O37" s="136"/>
    </row>
    <row r="38" spans="1:15" x14ac:dyDescent="0.25">
      <c r="A38" s="5" t="s">
        <v>44</v>
      </c>
      <c r="B38" s="13" t="s">
        <v>45</v>
      </c>
      <c r="C38" s="13"/>
      <c r="D38" s="13"/>
      <c r="E38" s="4" t="s">
        <v>36</v>
      </c>
      <c r="F38" s="19">
        <f>SUM(F40:F51)</f>
        <v>1553</v>
      </c>
      <c r="G38" s="4"/>
      <c r="H38" s="108">
        <v>23.4</v>
      </c>
      <c r="I38" s="135">
        <f t="shared" si="9"/>
        <v>1.506761E-2</v>
      </c>
      <c r="J38" s="106">
        <f>IF(M38&gt;0,M38/H38,0)</f>
        <v>3274.05</v>
      </c>
      <c r="K38" s="134">
        <f t="shared" si="11"/>
        <v>49.33211</v>
      </c>
      <c r="L38" s="106">
        <f t="shared" si="12"/>
        <v>76612.77</v>
      </c>
      <c r="M38" s="108">
        <v>76612.77</v>
      </c>
      <c r="N38" s="133">
        <f>M38-L38</f>
        <v>0</v>
      </c>
      <c r="O38" s="136"/>
    </row>
    <row r="39" spans="1:15" s="132" customFormat="1" x14ac:dyDescent="0.25">
      <c r="A39" s="142"/>
      <c r="B39" s="140" t="s">
        <v>398</v>
      </c>
      <c r="C39" s="140"/>
      <c r="D39" s="140"/>
      <c r="E39" s="140"/>
      <c r="F39" s="141"/>
      <c r="G39" s="140"/>
      <c r="H39" s="133">
        <f>H38-(SUM(H40:H51))</f>
        <v>0.01</v>
      </c>
      <c r="I39" s="139"/>
      <c r="J39" s="133"/>
      <c r="K39" s="147"/>
      <c r="L39" s="133">
        <f>L38-(SUM(L40:L51))</f>
        <v>32.75</v>
      </c>
      <c r="M39" s="133"/>
      <c r="N39" s="133"/>
      <c r="O39" s="140"/>
    </row>
    <row r="40" spans="1:15" x14ac:dyDescent="0.25">
      <c r="A40" s="156"/>
      <c r="B40" s="138" t="s">
        <v>357</v>
      </c>
      <c r="C40" s="12"/>
      <c r="D40" s="12"/>
      <c r="E40" s="4" t="s">
        <v>36</v>
      </c>
      <c r="F40" s="137">
        <f t="shared" ref="F40:F51" si="13">F12</f>
        <v>433</v>
      </c>
      <c r="G40" s="146">
        <f t="shared" ref="G40:G51" si="14">F40/F$38</f>
        <v>0.27882000000000001</v>
      </c>
      <c r="H40" s="145">
        <f t="shared" ref="H40:H51" si="15">H$38*G40</f>
        <v>6.52</v>
      </c>
      <c r="I40" s="135">
        <f t="shared" ref="I40:I52" si="16">IF(F40&gt;0,H40/F40,0)</f>
        <v>1.505774E-2</v>
      </c>
      <c r="J40" s="144">
        <f t="shared" ref="J40:J51" si="17">J$38</f>
        <v>3274.05</v>
      </c>
      <c r="K40" s="134">
        <f t="shared" ref="K40:K52" si="18">I40*J40</f>
        <v>49.299790000000002</v>
      </c>
      <c r="L40" s="106">
        <f t="shared" ref="L40:L52" si="19">K40*F40</f>
        <v>21346.81</v>
      </c>
      <c r="M40" s="106"/>
      <c r="N40" s="133"/>
      <c r="O40" s="136"/>
    </row>
    <row r="41" spans="1:15" ht="24" x14ac:dyDescent="0.25">
      <c r="A41" s="156"/>
      <c r="B41" s="138" t="s">
        <v>360</v>
      </c>
      <c r="C41" s="12"/>
      <c r="D41" s="12"/>
      <c r="E41" s="4" t="s">
        <v>36</v>
      </c>
      <c r="F41" s="137">
        <f t="shared" si="13"/>
        <v>160</v>
      </c>
      <c r="G41" s="146">
        <f t="shared" si="14"/>
        <v>0.10303</v>
      </c>
      <c r="H41" s="145">
        <f t="shared" si="15"/>
        <v>2.41</v>
      </c>
      <c r="I41" s="135">
        <f t="shared" si="16"/>
        <v>1.50625E-2</v>
      </c>
      <c r="J41" s="144">
        <f t="shared" si="17"/>
        <v>3274.05</v>
      </c>
      <c r="K41" s="134">
        <f t="shared" si="18"/>
        <v>49.315379999999998</v>
      </c>
      <c r="L41" s="106">
        <f t="shared" si="19"/>
        <v>7890.46</v>
      </c>
      <c r="M41" s="106"/>
      <c r="N41" s="133"/>
      <c r="O41" s="136"/>
    </row>
    <row r="42" spans="1:15" x14ac:dyDescent="0.25">
      <c r="A42" s="156"/>
      <c r="B42" s="138" t="s">
        <v>366</v>
      </c>
      <c r="C42" s="12"/>
      <c r="D42" s="12"/>
      <c r="E42" s="4" t="s">
        <v>36</v>
      </c>
      <c r="F42" s="137">
        <f t="shared" si="13"/>
        <v>184</v>
      </c>
      <c r="G42" s="146">
        <f t="shared" si="14"/>
        <v>0.11848</v>
      </c>
      <c r="H42" s="145">
        <f t="shared" si="15"/>
        <v>2.77</v>
      </c>
      <c r="I42" s="135">
        <f t="shared" si="16"/>
        <v>1.5054349999999999E-2</v>
      </c>
      <c r="J42" s="144">
        <f t="shared" si="17"/>
        <v>3274.05</v>
      </c>
      <c r="K42" s="134">
        <f t="shared" si="18"/>
        <v>49.288690000000003</v>
      </c>
      <c r="L42" s="106">
        <f t="shared" si="19"/>
        <v>9069.1200000000008</v>
      </c>
      <c r="M42" s="106"/>
      <c r="N42" s="133"/>
      <c r="O42" s="136"/>
    </row>
    <row r="43" spans="1:15" x14ac:dyDescent="0.25">
      <c r="A43" s="156"/>
      <c r="B43" s="138" t="s">
        <v>372</v>
      </c>
      <c r="C43" s="12"/>
      <c r="D43" s="12"/>
      <c r="E43" s="4" t="s">
        <v>36</v>
      </c>
      <c r="F43" s="137">
        <f t="shared" si="13"/>
        <v>47</v>
      </c>
      <c r="G43" s="146">
        <f t="shared" si="14"/>
        <v>3.0259999999999999E-2</v>
      </c>
      <c r="H43" s="145">
        <f t="shared" si="15"/>
        <v>0.71</v>
      </c>
      <c r="I43" s="135">
        <f t="shared" si="16"/>
        <v>1.5106380000000001E-2</v>
      </c>
      <c r="J43" s="144">
        <f t="shared" si="17"/>
        <v>3274.05</v>
      </c>
      <c r="K43" s="134">
        <f t="shared" si="18"/>
        <v>49.459040000000002</v>
      </c>
      <c r="L43" s="106">
        <f t="shared" si="19"/>
        <v>2324.5700000000002</v>
      </c>
      <c r="M43" s="106"/>
      <c r="N43" s="133"/>
      <c r="O43" s="136"/>
    </row>
    <row r="44" spans="1:15" ht="24" x14ac:dyDescent="0.25">
      <c r="A44" s="156"/>
      <c r="B44" s="138" t="s">
        <v>358</v>
      </c>
      <c r="C44" s="12"/>
      <c r="D44" s="12"/>
      <c r="E44" s="4" t="s">
        <v>36</v>
      </c>
      <c r="F44" s="137">
        <f t="shared" si="13"/>
        <v>348</v>
      </c>
      <c r="G44" s="146">
        <f t="shared" si="14"/>
        <v>0.22408</v>
      </c>
      <c r="H44" s="145">
        <f t="shared" si="15"/>
        <v>5.24</v>
      </c>
      <c r="I44" s="135">
        <f t="shared" si="16"/>
        <v>1.505747E-2</v>
      </c>
      <c r="J44" s="144">
        <f t="shared" si="17"/>
        <v>3274.05</v>
      </c>
      <c r="K44" s="134">
        <f t="shared" si="18"/>
        <v>49.298909999999999</v>
      </c>
      <c r="L44" s="106">
        <f t="shared" si="19"/>
        <v>17156.02</v>
      </c>
      <c r="M44" s="106"/>
      <c r="N44" s="133"/>
      <c r="O44" s="136"/>
    </row>
    <row r="45" spans="1:15" ht="24" x14ac:dyDescent="0.25">
      <c r="A45" s="156"/>
      <c r="B45" s="138" t="s">
        <v>362</v>
      </c>
      <c r="C45" s="12"/>
      <c r="D45" s="12"/>
      <c r="E45" s="4" t="s">
        <v>36</v>
      </c>
      <c r="F45" s="137">
        <f t="shared" si="13"/>
        <v>127</v>
      </c>
      <c r="G45" s="146">
        <f t="shared" si="14"/>
        <v>8.1780000000000005E-2</v>
      </c>
      <c r="H45" s="145">
        <f t="shared" si="15"/>
        <v>1.91</v>
      </c>
      <c r="I45" s="135">
        <f t="shared" si="16"/>
        <v>1.503937E-2</v>
      </c>
      <c r="J45" s="144">
        <f t="shared" si="17"/>
        <v>3274.05</v>
      </c>
      <c r="K45" s="134">
        <f t="shared" si="18"/>
        <v>49.239649999999997</v>
      </c>
      <c r="L45" s="106">
        <f t="shared" si="19"/>
        <v>6253.44</v>
      </c>
      <c r="M45" s="106"/>
      <c r="N45" s="133"/>
      <c r="O45" s="136"/>
    </row>
    <row r="46" spans="1:15" ht="24" x14ac:dyDescent="0.25">
      <c r="A46" s="156"/>
      <c r="B46" s="138" t="s">
        <v>368</v>
      </c>
      <c r="C46" s="12"/>
      <c r="D46" s="12"/>
      <c r="E46" s="4" t="s">
        <v>36</v>
      </c>
      <c r="F46" s="137">
        <f t="shared" si="13"/>
        <v>53</v>
      </c>
      <c r="G46" s="146">
        <f t="shared" si="14"/>
        <v>3.4130000000000001E-2</v>
      </c>
      <c r="H46" s="145">
        <f t="shared" si="15"/>
        <v>0.8</v>
      </c>
      <c r="I46" s="135">
        <f t="shared" si="16"/>
        <v>1.5094339999999999E-2</v>
      </c>
      <c r="J46" s="144">
        <f t="shared" si="17"/>
        <v>3274.05</v>
      </c>
      <c r="K46" s="134">
        <f t="shared" si="18"/>
        <v>49.419620000000002</v>
      </c>
      <c r="L46" s="106">
        <f t="shared" si="19"/>
        <v>2619.2399999999998</v>
      </c>
      <c r="M46" s="106"/>
      <c r="N46" s="133"/>
      <c r="O46" s="136"/>
    </row>
    <row r="47" spans="1:15" ht="24" x14ac:dyDescent="0.25">
      <c r="A47" s="156"/>
      <c r="B47" s="138" t="s">
        <v>374</v>
      </c>
      <c r="C47" s="12"/>
      <c r="D47" s="12"/>
      <c r="E47" s="4" t="s">
        <v>36</v>
      </c>
      <c r="F47" s="137">
        <f t="shared" si="13"/>
        <v>4</v>
      </c>
      <c r="G47" s="146">
        <f t="shared" si="14"/>
        <v>2.5799999999999998E-3</v>
      </c>
      <c r="H47" s="145">
        <f t="shared" si="15"/>
        <v>0.06</v>
      </c>
      <c r="I47" s="135">
        <f t="shared" si="16"/>
        <v>1.4999999999999999E-2</v>
      </c>
      <c r="J47" s="144">
        <f t="shared" si="17"/>
        <v>3274.05</v>
      </c>
      <c r="K47" s="134">
        <f t="shared" si="18"/>
        <v>49.110750000000003</v>
      </c>
      <c r="L47" s="106">
        <f t="shared" si="19"/>
        <v>196.44</v>
      </c>
      <c r="M47" s="106"/>
      <c r="N47" s="133"/>
      <c r="O47" s="136"/>
    </row>
    <row r="48" spans="1:15" ht="24" x14ac:dyDescent="0.25">
      <c r="A48" s="156"/>
      <c r="B48" s="138" t="s">
        <v>356</v>
      </c>
      <c r="C48" s="12"/>
      <c r="D48" s="12"/>
      <c r="E48" s="4" t="s">
        <v>36</v>
      </c>
      <c r="F48" s="137">
        <f t="shared" si="13"/>
        <v>64</v>
      </c>
      <c r="G48" s="146">
        <f t="shared" si="14"/>
        <v>4.1209999999999997E-2</v>
      </c>
      <c r="H48" s="145">
        <f t="shared" si="15"/>
        <v>0.96</v>
      </c>
      <c r="I48" s="135">
        <f t="shared" si="16"/>
        <v>1.4999999999999999E-2</v>
      </c>
      <c r="J48" s="144">
        <f t="shared" si="17"/>
        <v>3274.05</v>
      </c>
      <c r="K48" s="134">
        <f t="shared" si="18"/>
        <v>49.110750000000003</v>
      </c>
      <c r="L48" s="106">
        <f t="shared" si="19"/>
        <v>3143.09</v>
      </c>
      <c r="M48" s="106"/>
      <c r="N48" s="133"/>
      <c r="O48" s="136"/>
    </row>
    <row r="49" spans="1:15" ht="24" x14ac:dyDescent="0.25">
      <c r="A49" s="156"/>
      <c r="B49" s="138" t="s">
        <v>364</v>
      </c>
      <c r="C49" s="12"/>
      <c r="D49" s="12"/>
      <c r="E49" s="4" t="s">
        <v>36</v>
      </c>
      <c r="F49" s="137">
        <f t="shared" si="13"/>
        <v>83</v>
      </c>
      <c r="G49" s="146">
        <f t="shared" si="14"/>
        <v>5.3440000000000001E-2</v>
      </c>
      <c r="H49" s="145">
        <f t="shared" si="15"/>
        <v>1.25</v>
      </c>
      <c r="I49" s="135">
        <f t="shared" si="16"/>
        <v>1.5060240000000001E-2</v>
      </c>
      <c r="J49" s="144">
        <f t="shared" si="17"/>
        <v>3274.05</v>
      </c>
      <c r="K49" s="134">
        <f t="shared" si="18"/>
        <v>49.307980000000001</v>
      </c>
      <c r="L49" s="106">
        <f t="shared" si="19"/>
        <v>4092.56</v>
      </c>
      <c r="M49" s="106"/>
      <c r="N49" s="133"/>
      <c r="O49" s="136"/>
    </row>
    <row r="50" spans="1:15" ht="24" x14ac:dyDescent="0.25">
      <c r="A50" s="156"/>
      <c r="B50" s="138" t="s">
        <v>370</v>
      </c>
      <c r="C50" s="12"/>
      <c r="D50" s="12"/>
      <c r="E50" s="4" t="s">
        <v>36</v>
      </c>
      <c r="F50" s="137">
        <f t="shared" si="13"/>
        <v>45</v>
      </c>
      <c r="G50" s="146">
        <f t="shared" si="14"/>
        <v>2.8979999999999999E-2</v>
      </c>
      <c r="H50" s="145">
        <f t="shared" si="15"/>
        <v>0.68</v>
      </c>
      <c r="I50" s="135">
        <f t="shared" si="16"/>
        <v>1.5111110000000001E-2</v>
      </c>
      <c r="J50" s="144">
        <f t="shared" si="17"/>
        <v>3274.05</v>
      </c>
      <c r="K50" s="134">
        <f t="shared" si="18"/>
        <v>49.474530000000001</v>
      </c>
      <c r="L50" s="106">
        <f t="shared" si="19"/>
        <v>2226.35</v>
      </c>
      <c r="M50" s="106"/>
      <c r="N50" s="133"/>
      <c r="O50" s="136"/>
    </row>
    <row r="51" spans="1:15" ht="24" x14ac:dyDescent="0.25">
      <c r="A51" s="156"/>
      <c r="B51" s="138" t="s">
        <v>376</v>
      </c>
      <c r="C51" s="12"/>
      <c r="D51" s="12"/>
      <c r="E51" s="4" t="s">
        <v>36</v>
      </c>
      <c r="F51" s="137">
        <f t="shared" si="13"/>
        <v>5</v>
      </c>
      <c r="G51" s="146">
        <f t="shared" si="14"/>
        <v>3.2200000000000002E-3</v>
      </c>
      <c r="H51" s="145">
        <f t="shared" si="15"/>
        <v>0.08</v>
      </c>
      <c r="I51" s="135">
        <f t="shared" si="16"/>
        <v>1.6E-2</v>
      </c>
      <c r="J51" s="144">
        <f t="shared" si="17"/>
        <v>3274.05</v>
      </c>
      <c r="K51" s="134">
        <f t="shared" si="18"/>
        <v>52.384799999999998</v>
      </c>
      <c r="L51" s="106">
        <f t="shared" si="19"/>
        <v>261.92</v>
      </c>
      <c r="M51" s="106"/>
      <c r="N51" s="133"/>
      <c r="O51" s="136"/>
    </row>
    <row r="52" spans="1:15" x14ac:dyDescent="0.25">
      <c r="A52" s="5" t="s">
        <v>46</v>
      </c>
      <c r="B52" s="13" t="s">
        <v>47</v>
      </c>
      <c r="C52" s="13"/>
      <c r="D52" s="13"/>
      <c r="E52" s="4" t="s">
        <v>34</v>
      </c>
      <c r="F52" s="19">
        <f>SUM(F54:F65)</f>
        <v>1553</v>
      </c>
      <c r="G52" s="4"/>
      <c r="H52" s="108"/>
      <c r="I52" s="135">
        <f t="shared" si="16"/>
        <v>0</v>
      </c>
      <c r="J52" s="106">
        <f>IF(M52&gt;0,M52/H52,0)</f>
        <v>0</v>
      </c>
      <c r="K52" s="134">
        <f t="shared" si="18"/>
        <v>0</v>
      </c>
      <c r="L52" s="106">
        <f t="shared" si="19"/>
        <v>0</v>
      </c>
      <c r="M52" s="108"/>
      <c r="N52" s="133">
        <f>M52-L52</f>
        <v>0</v>
      </c>
      <c r="O52" s="136"/>
    </row>
    <row r="53" spans="1:15" s="132" customFormat="1" x14ac:dyDescent="0.25">
      <c r="A53" s="142"/>
      <c r="B53" s="140" t="s">
        <v>398</v>
      </c>
      <c r="C53" s="140"/>
      <c r="D53" s="140"/>
      <c r="E53" s="140"/>
      <c r="F53" s="141"/>
      <c r="G53" s="140"/>
      <c r="H53" s="133">
        <f>H52-(SUM(H54:H65))</f>
        <v>0</v>
      </c>
      <c r="I53" s="139"/>
      <c r="J53" s="133"/>
      <c r="K53" s="147"/>
      <c r="L53" s="133">
        <f>L52-(SUM(L54:L65))</f>
        <v>0</v>
      </c>
      <c r="M53" s="133"/>
      <c r="N53" s="133"/>
      <c r="O53" s="140"/>
    </row>
    <row r="54" spans="1:15" x14ac:dyDescent="0.25">
      <c r="A54" s="156"/>
      <c r="B54" s="138" t="s">
        <v>357</v>
      </c>
      <c r="C54" s="12"/>
      <c r="D54" s="12"/>
      <c r="E54" s="4" t="s">
        <v>34</v>
      </c>
      <c r="F54" s="137">
        <f t="shared" ref="F54:F65" si="20">F12</f>
        <v>433</v>
      </c>
      <c r="G54" s="146">
        <f t="shared" ref="G54:G65" si="21">F54/F$52</f>
        <v>0.27882000000000001</v>
      </c>
      <c r="H54" s="145">
        <f t="shared" ref="H54:H65" si="22">H$52*G54</f>
        <v>0</v>
      </c>
      <c r="I54" s="135">
        <f t="shared" ref="I54:I66" si="23">IF(F54&gt;0,H54/F54,0)</f>
        <v>0</v>
      </c>
      <c r="J54" s="144">
        <f t="shared" ref="J54:J65" si="24">J$52</f>
        <v>0</v>
      </c>
      <c r="K54" s="134">
        <f t="shared" ref="K54:K66" si="25">I54*J54</f>
        <v>0</v>
      </c>
      <c r="L54" s="106">
        <f t="shared" ref="L54:L66" si="26">K54*F54</f>
        <v>0</v>
      </c>
      <c r="M54" s="106"/>
      <c r="N54" s="133"/>
      <c r="O54" s="136"/>
    </row>
    <row r="55" spans="1:15" ht="24" x14ac:dyDescent="0.25">
      <c r="A55" s="156"/>
      <c r="B55" s="138" t="s">
        <v>360</v>
      </c>
      <c r="C55" s="12"/>
      <c r="D55" s="12"/>
      <c r="E55" s="4" t="s">
        <v>34</v>
      </c>
      <c r="F55" s="137">
        <f t="shared" si="20"/>
        <v>160</v>
      </c>
      <c r="G55" s="146">
        <f t="shared" si="21"/>
        <v>0.10303</v>
      </c>
      <c r="H55" s="145">
        <f t="shared" si="22"/>
        <v>0</v>
      </c>
      <c r="I55" s="135">
        <f t="shared" si="23"/>
        <v>0</v>
      </c>
      <c r="J55" s="144">
        <f t="shared" si="24"/>
        <v>0</v>
      </c>
      <c r="K55" s="134">
        <f t="shared" si="25"/>
        <v>0</v>
      </c>
      <c r="L55" s="106">
        <f t="shared" si="26"/>
        <v>0</v>
      </c>
      <c r="M55" s="106"/>
      <c r="N55" s="133"/>
      <c r="O55" s="136"/>
    </row>
    <row r="56" spans="1:15" x14ac:dyDescent="0.25">
      <c r="A56" s="156"/>
      <c r="B56" s="138" t="s">
        <v>366</v>
      </c>
      <c r="C56" s="12"/>
      <c r="D56" s="12"/>
      <c r="E56" s="4" t="s">
        <v>34</v>
      </c>
      <c r="F56" s="137">
        <f t="shared" si="20"/>
        <v>184</v>
      </c>
      <c r="G56" s="146">
        <f t="shared" si="21"/>
        <v>0.11848</v>
      </c>
      <c r="H56" s="145">
        <f t="shared" si="22"/>
        <v>0</v>
      </c>
      <c r="I56" s="135">
        <f t="shared" si="23"/>
        <v>0</v>
      </c>
      <c r="J56" s="144">
        <f t="shared" si="24"/>
        <v>0</v>
      </c>
      <c r="K56" s="134">
        <f t="shared" si="25"/>
        <v>0</v>
      </c>
      <c r="L56" s="106">
        <f t="shared" si="26"/>
        <v>0</v>
      </c>
      <c r="M56" s="106"/>
      <c r="N56" s="133"/>
      <c r="O56" s="136"/>
    </row>
    <row r="57" spans="1:15" x14ac:dyDescent="0.25">
      <c r="A57" s="156"/>
      <c r="B57" s="138" t="s">
        <v>372</v>
      </c>
      <c r="C57" s="12"/>
      <c r="D57" s="12"/>
      <c r="E57" s="4" t="s">
        <v>34</v>
      </c>
      <c r="F57" s="137">
        <f t="shared" si="20"/>
        <v>47</v>
      </c>
      <c r="G57" s="146">
        <f t="shared" si="21"/>
        <v>3.0259999999999999E-2</v>
      </c>
      <c r="H57" s="145">
        <f t="shared" si="22"/>
        <v>0</v>
      </c>
      <c r="I57" s="135">
        <f t="shared" si="23"/>
        <v>0</v>
      </c>
      <c r="J57" s="144">
        <f t="shared" si="24"/>
        <v>0</v>
      </c>
      <c r="K57" s="134">
        <f t="shared" si="25"/>
        <v>0</v>
      </c>
      <c r="L57" s="106">
        <f t="shared" si="26"/>
        <v>0</v>
      </c>
      <c r="M57" s="106"/>
      <c r="N57" s="133"/>
      <c r="O57" s="136"/>
    </row>
    <row r="58" spans="1:15" ht="24" x14ac:dyDescent="0.25">
      <c r="A58" s="156"/>
      <c r="B58" s="138" t="s">
        <v>358</v>
      </c>
      <c r="C58" s="12"/>
      <c r="D58" s="12"/>
      <c r="E58" s="4" t="s">
        <v>34</v>
      </c>
      <c r="F58" s="137">
        <f t="shared" si="20"/>
        <v>348</v>
      </c>
      <c r="G58" s="146">
        <f t="shared" si="21"/>
        <v>0.22408</v>
      </c>
      <c r="H58" s="145">
        <f t="shared" si="22"/>
        <v>0</v>
      </c>
      <c r="I58" s="135">
        <f t="shared" si="23"/>
        <v>0</v>
      </c>
      <c r="J58" s="144">
        <f t="shared" si="24"/>
        <v>0</v>
      </c>
      <c r="K58" s="134">
        <f t="shared" si="25"/>
        <v>0</v>
      </c>
      <c r="L58" s="106">
        <f t="shared" si="26"/>
        <v>0</v>
      </c>
      <c r="M58" s="106"/>
      <c r="N58" s="133"/>
      <c r="O58" s="136"/>
    </row>
    <row r="59" spans="1:15" ht="24" x14ac:dyDescent="0.25">
      <c r="A59" s="156"/>
      <c r="B59" s="138" t="s">
        <v>362</v>
      </c>
      <c r="C59" s="12"/>
      <c r="D59" s="12"/>
      <c r="E59" s="4" t="s">
        <v>34</v>
      </c>
      <c r="F59" s="137">
        <f t="shared" si="20"/>
        <v>127</v>
      </c>
      <c r="G59" s="146">
        <f t="shared" si="21"/>
        <v>8.1780000000000005E-2</v>
      </c>
      <c r="H59" s="145">
        <f t="shared" si="22"/>
        <v>0</v>
      </c>
      <c r="I59" s="135">
        <f t="shared" si="23"/>
        <v>0</v>
      </c>
      <c r="J59" s="144">
        <f t="shared" si="24"/>
        <v>0</v>
      </c>
      <c r="K59" s="134">
        <f t="shared" si="25"/>
        <v>0</v>
      </c>
      <c r="L59" s="106">
        <f t="shared" si="26"/>
        <v>0</v>
      </c>
      <c r="M59" s="106"/>
      <c r="N59" s="133"/>
      <c r="O59" s="136"/>
    </row>
    <row r="60" spans="1:15" ht="24" x14ac:dyDescent="0.25">
      <c r="A60" s="156"/>
      <c r="B60" s="138" t="s">
        <v>368</v>
      </c>
      <c r="C60" s="12"/>
      <c r="D60" s="12"/>
      <c r="E60" s="4" t="s">
        <v>34</v>
      </c>
      <c r="F60" s="137">
        <f t="shared" si="20"/>
        <v>53</v>
      </c>
      <c r="G60" s="146">
        <f t="shared" si="21"/>
        <v>3.4130000000000001E-2</v>
      </c>
      <c r="H60" s="145">
        <f t="shared" si="22"/>
        <v>0</v>
      </c>
      <c r="I60" s="135">
        <f t="shared" si="23"/>
        <v>0</v>
      </c>
      <c r="J60" s="144">
        <f t="shared" si="24"/>
        <v>0</v>
      </c>
      <c r="K60" s="134">
        <f t="shared" si="25"/>
        <v>0</v>
      </c>
      <c r="L60" s="106">
        <f t="shared" si="26"/>
        <v>0</v>
      </c>
      <c r="M60" s="106"/>
      <c r="N60" s="133"/>
      <c r="O60" s="136"/>
    </row>
    <row r="61" spans="1:15" ht="24" x14ac:dyDescent="0.25">
      <c r="A61" s="156"/>
      <c r="B61" s="138" t="s">
        <v>374</v>
      </c>
      <c r="C61" s="12"/>
      <c r="D61" s="12"/>
      <c r="E61" s="4" t="s">
        <v>34</v>
      </c>
      <c r="F61" s="137">
        <f t="shared" si="20"/>
        <v>4</v>
      </c>
      <c r="G61" s="146">
        <f t="shared" si="21"/>
        <v>2.5799999999999998E-3</v>
      </c>
      <c r="H61" s="145">
        <f t="shared" si="22"/>
        <v>0</v>
      </c>
      <c r="I61" s="135">
        <f t="shared" si="23"/>
        <v>0</v>
      </c>
      <c r="J61" s="144">
        <f t="shared" si="24"/>
        <v>0</v>
      </c>
      <c r="K61" s="134">
        <f t="shared" si="25"/>
        <v>0</v>
      </c>
      <c r="L61" s="106">
        <f t="shared" si="26"/>
        <v>0</v>
      </c>
      <c r="M61" s="106"/>
      <c r="N61" s="133"/>
      <c r="O61" s="136"/>
    </row>
    <row r="62" spans="1:15" ht="24" x14ac:dyDescent="0.25">
      <c r="A62" s="156"/>
      <c r="B62" s="138" t="s">
        <v>356</v>
      </c>
      <c r="C62" s="12"/>
      <c r="D62" s="12"/>
      <c r="E62" s="4" t="s">
        <v>34</v>
      </c>
      <c r="F62" s="137">
        <f t="shared" si="20"/>
        <v>64</v>
      </c>
      <c r="G62" s="146">
        <f t="shared" si="21"/>
        <v>4.1209999999999997E-2</v>
      </c>
      <c r="H62" s="145">
        <f t="shared" si="22"/>
        <v>0</v>
      </c>
      <c r="I62" s="135">
        <f t="shared" si="23"/>
        <v>0</v>
      </c>
      <c r="J62" s="144">
        <f t="shared" si="24"/>
        <v>0</v>
      </c>
      <c r="K62" s="134">
        <f t="shared" si="25"/>
        <v>0</v>
      </c>
      <c r="L62" s="106">
        <f t="shared" si="26"/>
        <v>0</v>
      </c>
      <c r="M62" s="106"/>
      <c r="N62" s="133"/>
      <c r="O62" s="136"/>
    </row>
    <row r="63" spans="1:15" ht="24" x14ac:dyDescent="0.25">
      <c r="A63" s="156"/>
      <c r="B63" s="138" t="s">
        <v>364</v>
      </c>
      <c r="C63" s="12"/>
      <c r="D63" s="12"/>
      <c r="E63" s="4" t="s">
        <v>34</v>
      </c>
      <c r="F63" s="137">
        <f t="shared" si="20"/>
        <v>83</v>
      </c>
      <c r="G63" s="146">
        <f t="shared" si="21"/>
        <v>5.3440000000000001E-2</v>
      </c>
      <c r="H63" s="145">
        <f t="shared" si="22"/>
        <v>0</v>
      </c>
      <c r="I63" s="135">
        <f t="shared" si="23"/>
        <v>0</v>
      </c>
      <c r="J63" s="144">
        <f t="shared" si="24"/>
        <v>0</v>
      </c>
      <c r="K63" s="134">
        <f t="shared" si="25"/>
        <v>0</v>
      </c>
      <c r="L63" s="106">
        <f t="shared" si="26"/>
        <v>0</v>
      </c>
      <c r="M63" s="106"/>
      <c r="N63" s="133"/>
      <c r="O63" s="136"/>
    </row>
    <row r="64" spans="1:15" ht="24" x14ac:dyDescent="0.25">
      <c r="A64" s="156"/>
      <c r="B64" s="138" t="s">
        <v>370</v>
      </c>
      <c r="C64" s="12"/>
      <c r="D64" s="12"/>
      <c r="E64" s="4" t="s">
        <v>34</v>
      </c>
      <c r="F64" s="137">
        <f t="shared" si="20"/>
        <v>45</v>
      </c>
      <c r="G64" s="146">
        <f t="shared" si="21"/>
        <v>2.8979999999999999E-2</v>
      </c>
      <c r="H64" s="145">
        <f t="shared" si="22"/>
        <v>0</v>
      </c>
      <c r="I64" s="135">
        <f t="shared" si="23"/>
        <v>0</v>
      </c>
      <c r="J64" s="144">
        <f t="shared" si="24"/>
        <v>0</v>
      </c>
      <c r="K64" s="134">
        <f t="shared" si="25"/>
        <v>0</v>
      </c>
      <c r="L64" s="106">
        <f t="shared" si="26"/>
        <v>0</v>
      </c>
      <c r="M64" s="106"/>
      <c r="N64" s="133"/>
      <c r="O64" s="136"/>
    </row>
    <row r="65" spans="1:15" ht="24" x14ac:dyDescent="0.25">
      <c r="A65" s="156"/>
      <c r="B65" s="138" t="s">
        <v>376</v>
      </c>
      <c r="C65" s="12"/>
      <c r="D65" s="12"/>
      <c r="E65" s="4" t="s">
        <v>34</v>
      </c>
      <c r="F65" s="137">
        <f t="shared" si="20"/>
        <v>5</v>
      </c>
      <c r="G65" s="146">
        <f t="shared" si="21"/>
        <v>3.2200000000000002E-3</v>
      </c>
      <c r="H65" s="145">
        <f t="shared" si="22"/>
        <v>0</v>
      </c>
      <c r="I65" s="135">
        <f t="shared" si="23"/>
        <v>0</v>
      </c>
      <c r="J65" s="144">
        <f t="shared" si="24"/>
        <v>0</v>
      </c>
      <c r="K65" s="134">
        <f t="shared" si="25"/>
        <v>0</v>
      </c>
      <c r="L65" s="106">
        <f t="shared" si="26"/>
        <v>0</v>
      </c>
      <c r="M65" s="106"/>
      <c r="N65" s="133"/>
      <c r="O65" s="136"/>
    </row>
    <row r="66" spans="1:15" x14ac:dyDescent="0.25">
      <c r="A66" s="5" t="s">
        <v>48</v>
      </c>
      <c r="B66" s="13" t="s">
        <v>401</v>
      </c>
      <c r="C66" s="13"/>
      <c r="D66" s="13"/>
      <c r="E66" s="4" t="s">
        <v>34</v>
      </c>
      <c r="F66" s="19">
        <f>SUM(F68:F79)</f>
        <v>1553</v>
      </c>
      <c r="G66" s="4"/>
      <c r="H66" s="108"/>
      <c r="I66" s="135">
        <f t="shared" si="23"/>
        <v>0</v>
      </c>
      <c r="J66" s="106">
        <f>IF(M66&gt;0,M66/H66,0)</f>
        <v>0</v>
      </c>
      <c r="K66" s="134">
        <f t="shared" si="25"/>
        <v>0</v>
      </c>
      <c r="L66" s="106">
        <f t="shared" si="26"/>
        <v>0</v>
      </c>
      <c r="M66" s="108"/>
      <c r="N66" s="133">
        <f>M66-L66</f>
        <v>0</v>
      </c>
      <c r="O66" s="136"/>
    </row>
    <row r="67" spans="1:15" s="132" customFormat="1" x14ac:dyDescent="0.25">
      <c r="A67" s="142"/>
      <c r="B67" s="140" t="s">
        <v>398</v>
      </c>
      <c r="C67" s="140"/>
      <c r="D67" s="140"/>
      <c r="E67" s="140"/>
      <c r="F67" s="141"/>
      <c r="G67" s="140"/>
      <c r="H67" s="133">
        <f>H66-(SUM(H68:H79))</f>
        <v>0</v>
      </c>
      <c r="I67" s="139"/>
      <c r="J67" s="133"/>
      <c r="K67" s="147"/>
      <c r="L67" s="133">
        <f>L66-(SUM(L68:L79))</f>
        <v>0</v>
      </c>
      <c r="M67" s="133"/>
      <c r="N67" s="133"/>
      <c r="O67" s="140"/>
    </row>
    <row r="68" spans="1:15" x14ac:dyDescent="0.25">
      <c r="A68" s="156"/>
      <c r="B68" s="138" t="s">
        <v>357</v>
      </c>
      <c r="C68" s="12"/>
      <c r="D68" s="12"/>
      <c r="E68" s="4" t="s">
        <v>34</v>
      </c>
      <c r="F68" s="137">
        <f t="shared" ref="F68:F79" si="27">F12</f>
        <v>433</v>
      </c>
      <c r="G68" s="146">
        <f t="shared" ref="G68:G79" si="28">F68/F$66</f>
        <v>0.27882000000000001</v>
      </c>
      <c r="H68" s="145">
        <f t="shared" ref="H68:H79" si="29">H$66*G68</f>
        <v>0</v>
      </c>
      <c r="I68" s="135">
        <f t="shared" ref="I68:I79" si="30">IF(F68&gt;0,H68/F68,0)</f>
        <v>0</v>
      </c>
      <c r="J68" s="144">
        <f t="shared" ref="J68:J79" si="31">J$66</f>
        <v>0</v>
      </c>
      <c r="K68" s="134">
        <f t="shared" ref="K68:K79" si="32">I68*J68</f>
        <v>0</v>
      </c>
      <c r="L68" s="106">
        <f t="shared" ref="L68:L80" si="33">K68*F68</f>
        <v>0</v>
      </c>
      <c r="M68" s="106"/>
      <c r="N68" s="133"/>
      <c r="O68" s="136"/>
    </row>
    <row r="69" spans="1:15" ht="24" x14ac:dyDescent="0.25">
      <c r="A69" s="156"/>
      <c r="B69" s="138" t="s">
        <v>360</v>
      </c>
      <c r="C69" s="12"/>
      <c r="D69" s="12"/>
      <c r="E69" s="4" t="s">
        <v>34</v>
      </c>
      <c r="F69" s="137">
        <f t="shared" si="27"/>
        <v>160</v>
      </c>
      <c r="G69" s="146">
        <f t="shared" si="28"/>
        <v>0.10303</v>
      </c>
      <c r="H69" s="145">
        <f t="shared" si="29"/>
        <v>0</v>
      </c>
      <c r="I69" s="135">
        <f t="shared" si="30"/>
        <v>0</v>
      </c>
      <c r="J69" s="144">
        <f t="shared" si="31"/>
        <v>0</v>
      </c>
      <c r="K69" s="134">
        <f t="shared" si="32"/>
        <v>0</v>
      </c>
      <c r="L69" s="106">
        <f t="shared" si="33"/>
        <v>0</v>
      </c>
      <c r="M69" s="106"/>
      <c r="N69" s="133"/>
      <c r="O69" s="136"/>
    </row>
    <row r="70" spans="1:15" x14ac:dyDescent="0.25">
      <c r="A70" s="156"/>
      <c r="B70" s="138" t="s">
        <v>366</v>
      </c>
      <c r="C70" s="12"/>
      <c r="D70" s="12"/>
      <c r="E70" s="4" t="s">
        <v>34</v>
      </c>
      <c r="F70" s="137">
        <f t="shared" si="27"/>
        <v>184</v>
      </c>
      <c r="G70" s="146">
        <f t="shared" si="28"/>
        <v>0.11848</v>
      </c>
      <c r="H70" s="145">
        <f t="shared" si="29"/>
        <v>0</v>
      </c>
      <c r="I70" s="135">
        <f t="shared" si="30"/>
        <v>0</v>
      </c>
      <c r="J70" s="144">
        <f t="shared" si="31"/>
        <v>0</v>
      </c>
      <c r="K70" s="134">
        <f t="shared" si="32"/>
        <v>0</v>
      </c>
      <c r="L70" s="106">
        <f t="shared" si="33"/>
        <v>0</v>
      </c>
      <c r="M70" s="106"/>
      <c r="N70" s="133"/>
      <c r="O70" s="136"/>
    </row>
    <row r="71" spans="1:15" x14ac:dyDescent="0.25">
      <c r="A71" s="156"/>
      <c r="B71" s="138" t="s">
        <v>372</v>
      </c>
      <c r="C71" s="12"/>
      <c r="D71" s="12"/>
      <c r="E71" s="4" t="s">
        <v>34</v>
      </c>
      <c r="F71" s="137">
        <f t="shared" si="27"/>
        <v>47</v>
      </c>
      <c r="G71" s="146">
        <f t="shared" si="28"/>
        <v>3.0259999999999999E-2</v>
      </c>
      <c r="H71" s="145">
        <f t="shared" si="29"/>
        <v>0</v>
      </c>
      <c r="I71" s="135">
        <f t="shared" si="30"/>
        <v>0</v>
      </c>
      <c r="J71" s="144">
        <f t="shared" si="31"/>
        <v>0</v>
      </c>
      <c r="K71" s="134">
        <f t="shared" si="32"/>
        <v>0</v>
      </c>
      <c r="L71" s="106">
        <f t="shared" si="33"/>
        <v>0</v>
      </c>
      <c r="M71" s="106"/>
      <c r="N71" s="133"/>
      <c r="O71" s="136"/>
    </row>
    <row r="72" spans="1:15" ht="24" x14ac:dyDescent="0.25">
      <c r="A72" s="156"/>
      <c r="B72" s="138" t="s">
        <v>358</v>
      </c>
      <c r="C72" s="12"/>
      <c r="D72" s="12"/>
      <c r="E72" s="4" t="s">
        <v>34</v>
      </c>
      <c r="F72" s="137">
        <f t="shared" si="27"/>
        <v>348</v>
      </c>
      <c r="G72" s="146">
        <f t="shared" si="28"/>
        <v>0.22408</v>
      </c>
      <c r="H72" s="145">
        <f t="shared" si="29"/>
        <v>0</v>
      </c>
      <c r="I72" s="135">
        <f t="shared" si="30"/>
        <v>0</v>
      </c>
      <c r="J72" s="144">
        <f t="shared" si="31"/>
        <v>0</v>
      </c>
      <c r="K72" s="134">
        <f t="shared" si="32"/>
        <v>0</v>
      </c>
      <c r="L72" s="106">
        <f t="shared" si="33"/>
        <v>0</v>
      </c>
      <c r="M72" s="106"/>
      <c r="N72" s="133"/>
      <c r="O72" s="136"/>
    </row>
    <row r="73" spans="1:15" ht="24" x14ac:dyDescent="0.25">
      <c r="A73" s="156"/>
      <c r="B73" s="138" t="s">
        <v>362</v>
      </c>
      <c r="C73" s="12"/>
      <c r="D73" s="12"/>
      <c r="E73" s="4" t="s">
        <v>34</v>
      </c>
      <c r="F73" s="137">
        <f t="shared" si="27"/>
        <v>127</v>
      </c>
      <c r="G73" s="146">
        <f t="shared" si="28"/>
        <v>8.1780000000000005E-2</v>
      </c>
      <c r="H73" s="145">
        <f t="shared" si="29"/>
        <v>0</v>
      </c>
      <c r="I73" s="135">
        <f t="shared" si="30"/>
        <v>0</v>
      </c>
      <c r="J73" s="144">
        <f t="shared" si="31"/>
        <v>0</v>
      </c>
      <c r="K73" s="134">
        <f t="shared" si="32"/>
        <v>0</v>
      </c>
      <c r="L73" s="106">
        <f t="shared" si="33"/>
        <v>0</v>
      </c>
      <c r="M73" s="106"/>
      <c r="N73" s="133"/>
      <c r="O73" s="136"/>
    </row>
    <row r="74" spans="1:15" ht="24" x14ac:dyDescent="0.25">
      <c r="A74" s="156"/>
      <c r="B74" s="138" t="s">
        <v>368</v>
      </c>
      <c r="C74" s="12"/>
      <c r="D74" s="12"/>
      <c r="E74" s="4" t="s">
        <v>34</v>
      </c>
      <c r="F74" s="137">
        <f t="shared" si="27"/>
        <v>53</v>
      </c>
      <c r="G74" s="146">
        <f t="shared" si="28"/>
        <v>3.4130000000000001E-2</v>
      </c>
      <c r="H74" s="145">
        <f t="shared" si="29"/>
        <v>0</v>
      </c>
      <c r="I74" s="135">
        <f t="shared" si="30"/>
        <v>0</v>
      </c>
      <c r="J74" s="144">
        <f t="shared" si="31"/>
        <v>0</v>
      </c>
      <c r="K74" s="134">
        <f t="shared" si="32"/>
        <v>0</v>
      </c>
      <c r="L74" s="106">
        <f t="shared" si="33"/>
        <v>0</v>
      </c>
      <c r="M74" s="106"/>
      <c r="N74" s="133"/>
      <c r="O74" s="136"/>
    </row>
    <row r="75" spans="1:15" ht="24" x14ac:dyDescent="0.25">
      <c r="A75" s="156"/>
      <c r="B75" s="138" t="s">
        <v>374</v>
      </c>
      <c r="C75" s="12"/>
      <c r="D75" s="12"/>
      <c r="E75" s="4" t="s">
        <v>34</v>
      </c>
      <c r="F75" s="137">
        <f t="shared" si="27"/>
        <v>4</v>
      </c>
      <c r="G75" s="146">
        <f t="shared" si="28"/>
        <v>2.5799999999999998E-3</v>
      </c>
      <c r="H75" s="145">
        <f t="shared" si="29"/>
        <v>0</v>
      </c>
      <c r="I75" s="135">
        <f t="shared" si="30"/>
        <v>0</v>
      </c>
      <c r="J75" s="144">
        <f t="shared" si="31"/>
        <v>0</v>
      </c>
      <c r="K75" s="134">
        <f t="shared" si="32"/>
        <v>0</v>
      </c>
      <c r="L75" s="106">
        <f t="shared" si="33"/>
        <v>0</v>
      </c>
      <c r="M75" s="106"/>
      <c r="N75" s="133"/>
      <c r="O75" s="136"/>
    </row>
    <row r="76" spans="1:15" ht="24" x14ac:dyDescent="0.25">
      <c r="A76" s="156"/>
      <c r="B76" s="138" t="s">
        <v>356</v>
      </c>
      <c r="C76" s="12"/>
      <c r="D76" s="12"/>
      <c r="E76" s="4" t="s">
        <v>34</v>
      </c>
      <c r="F76" s="137">
        <f t="shared" si="27"/>
        <v>64</v>
      </c>
      <c r="G76" s="146">
        <f t="shared" si="28"/>
        <v>4.1209999999999997E-2</v>
      </c>
      <c r="H76" s="145">
        <f t="shared" si="29"/>
        <v>0</v>
      </c>
      <c r="I76" s="135">
        <f t="shared" si="30"/>
        <v>0</v>
      </c>
      <c r="J76" s="144">
        <f t="shared" si="31"/>
        <v>0</v>
      </c>
      <c r="K76" s="134">
        <f t="shared" si="32"/>
        <v>0</v>
      </c>
      <c r="L76" s="106">
        <f t="shared" si="33"/>
        <v>0</v>
      </c>
      <c r="M76" s="106"/>
      <c r="N76" s="133"/>
      <c r="O76" s="136"/>
    </row>
    <row r="77" spans="1:15" ht="24" x14ac:dyDescent="0.25">
      <c r="A77" s="156"/>
      <c r="B77" s="138" t="s">
        <v>364</v>
      </c>
      <c r="C77" s="12"/>
      <c r="D77" s="12"/>
      <c r="E77" s="4" t="s">
        <v>34</v>
      </c>
      <c r="F77" s="137">
        <f t="shared" si="27"/>
        <v>83</v>
      </c>
      <c r="G77" s="146">
        <f t="shared" si="28"/>
        <v>5.3440000000000001E-2</v>
      </c>
      <c r="H77" s="145">
        <f t="shared" si="29"/>
        <v>0</v>
      </c>
      <c r="I77" s="135">
        <f t="shared" si="30"/>
        <v>0</v>
      </c>
      <c r="J77" s="144">
        <f t="shared" si="31"/>
        <v>0</v>
      </c>
      <c r="K77" s="134">
        <f t="shared" si="32"/>
        <v>0</v>
      </c>
      <c r="L77" s="106">
        <f t="shared" si="33"/>
        <v>0</v>
      </c>
      <c r="M77" s="106"/>
      <c r="N77" s="133"/>
      <c r="O77" s="136"/>
    </row>
    <row r="78" spans="1:15" ht="24" x14ac:dyDescent="0.25">
      <c r="A78" s="156"/>
      <c r="B78" s="138" t="s">
        <v>370</v>
      </c>
      <c r="C78" s="12"/>
      <c r="D78" s="12"/>
      <c r="E78" s="4" t="s">
        <v>34</v>
      </c>
      <c r="F78" s="137">
        <f t="shared" si="27"/>
        <v>45</v>
      </c>
      <c r="G78" s="146">
        <f t="shared" si="28"/>
        <v>2.8979999999999999E-2</v>
      </c>
      <c r="H78" s="145">
        <f t="shared" si="29"/>
        <v>0</v>
      </c>
      <c r="I78" s="135">
        <f t="shared" si="30"/>
        <v>0</v>
      </c>
      <c r="J78" s="144">
        <f t="shared" si="31"/>
        <v>0</v>
      </c>
      <c r="K78" s="134">
        <f t="shared" si="32"/>
        <v>0</v>
      </c>
      <c r="L78" s="106">
        <f t="shared" si="33"/>
        <v>0</v>
      </c>
      <c r="M78" s="106"/>
      <c r="N78" s="133"/>
      <c r="O78" s="136"/>
    </row>
    <row r="79" spans="1:15" ht="24" x14ac:dyDescent="0.25">
      <c r="A79" s="156"/>
      <c r="B79" s="138" t="s">
        <v>376</v>
      </c>
      <c r="C79" s="12"/>
      <c r="D79" s="12"/>
      <c r="E79" s="4" t="s">
        <v>34</v>
      </c>
      <c r="F79" s="137">
        <f t="shared" si="27"/>
        <v>5</v>
      </c>
      <c r="G79" s="146">
        <f t="shared" si="28"/>
        <v>3.2200000000000002E-3</v>
      </c>
      <c r="H79" s="145">
        <f t="shared" si="29"/>
        <v>0</v>
      </c>
      <c r="I79" s="135">
        <f t="shared" si="30"/>
        <v>0</v>
      </c>
      <c r="J79" s="144">
        <f t="shared" si="31"/>
        <v>0</v>
      </c>
      <c r="K79" s="134">
        <f t="shared" si="32"/>
        <v>0</v>
      </c>
      <c r="L79" s="106">
        <f t="shared" si="33"/>
        <v>0</v>
      </c>
      <c r="M79" s="106"/>
      <c r="N79" s="133"/>
      <c r="O79" s="136"/>
    </row>
    <row r="80" spans="1:15" x14ac:dyDescent="0.25">
      <c r="A80" s="5" t="s">
        <v>400</v>
      </c>
      <c r="B80" s="13" t="s">
        <v>399</v>
      </c>
      <c r="C80" s="13"/>
      <c r="D80" s="13"/>
      <c r="E80" s="4" t="s">
        <v>34</v>
      </c>
      <c r="F80" s="19">
        <f>SUM(F82:F93)</f>
        <v>1553</v>
      </c>
      <c r="G80" s="4"/>
      <c r="H80" s="143"/>
      <c r="I80" s="135"/>
      <c r="J80" s="106"/>
      <c r="K80" s="134">
        <f>K10+K24+K38+K52+K66</f>
        <v>49.33211</v>
      </c>
      <c r="L80" s="106">
        <f t="shared" si="33"/>
        <v>76612.77</v>
      </c>
      <c r="M80" s="109">
        <f>M10+M24+M38+M52+M66</f>
        <v>76612.77</v>
      </c>
      <c r="N80" s="133">
        <f>M80-L80</f>
        <v>0</v>
      </c>
      <c r="O80" s="136"/>
    </row>
    <row r="81" spans="1:15" s="132" customFormat="1" x14ac:dyDescent="0.25">
      <c r="A81" s="142"/>
      <c r="B81" s="140" t="s">
        <v>398</v>
      </c>
      <c r="C81" s="140"/>
      <c r="D81" s="140"/>
      <c r="E81" s="140"/>
      <c r="F81" s="141"/>
      <c r="G81" s="140"/>
      <c r="H81" s="133"/>
      <c r="I81" s="139"/>
      <c r="J81" s="133"/>
      <c r="K81" s="133"/>
      <c r="L81" s="133">
        <f>L80-(SUM(L82:L93))</f>
        <v>32.75</v>
      </c>
      <c r="M81" s="133"/>
      <c r="N81" s="133"/>
      <c r="O81" s="140"/>
    </row>
    <row r="82" spans="1:15" x14ac:dyDescent="0.25">
      <c r="A82" s="156"/>
      <c r="B82" s="138" t="s">
        <v>357</v>
      </c>
      <c r="C82" s="12"/>
      <c r="D82" s="12"/>
      <c r="E82" s="4"/>
      <c r="F82" s="137">
        <f t="shared" ref="F82:F93" si="34">F12</f>
        <v>433</v>
      </c>
      <c r="G82" s="136"/>
      <c r="H82" s="106"/>
      <c r="I82" s="135"/>
      <c r="J82" s="107"/>
      <c r="K82" s="134">
        <f t="shared" ref="K82:L93" si="35">K12+K26+K40+K54+K68</f>
        <v>49.299790000000002</v>
      </c>
      <c r="L82" s="106">
        <f t="shared" si="35"/>
        <v>21346.81</v>
      </c>
      <c r="M82" s="106"/>
      <c r="N82" s="133"/>
      <c r="O82" s="136"/>
    </row>
    <row r="83" spans="1:15" ht="24" x14ac:dyDescent="0.25">
      <c r="A83" s="156"/>
      <c r="B83" s="138" t="s">
        <v>360</v>
      </c>
      <c r="C83" s="12"/>
      <c r="D83" s="12"/>
      <c r="E83" s="4"/>
      <c r="F83" s="137">
        <f t="shared" si="34"/>
        <v>160</v>
      </c>
      <c r="G83" s="136"/>
      <c r="H83" s="106"/>
      <c r="I83" s="135"/>
      <c r="J83" s="107"/>
      <c r="K83" s="134">
        <f t="shared" si="35"/>
        <v>49.315379999999998</v>
      </c>
      <c r="L83" s="106">
        <f t="shared" si="35"/>
        <v>7890.46</v>
      </c>
      <c r="M83" s="106"/>
      <c r="N83" s="133"/>
      <c r="O83" s="136"/>
    </row>
    <row r="84" spans="1:15" x14ac:dyDescent="0.25">
      <c r="A84" s="156"/>
      <c r="B84" s="138" t="s">
        <v>366</v>
      </c>
      <c r="C84" s="12"/>
      <c r="D84" s="12"/>
      <c r="E84" s="4"/>
      <c r="F84" s="137">
        <f t="shared" si="34"/>
        <v>184</v>
      </c>
      <c r="G84" s="136"/>
      <c r="H84" s="106"/>
      <c r="I84" s="135"/>
      <c r="J84" s="107"/>
      <c r="K84" s="134">
        <f t="shared" si="35"/>
        <v>49.288690000000003</v>
      </c>
      <c r="L84" s="106">
        <f t="shared" si="35"/>
        <v>9069.1200000000008</v>
      </c>
      <c r="M84" s="106"/>
      <c r="N84" s="133"/>
      <c r="O84" s="136"/>
    </row>
    <row r="85" spans="1:15" x14ac:dyDescent="0.25">
      <c r="A85" s="156"/>
      <c r="B85" s="138" t="s">
        <v>372</v>
      </c>
      <c r="C85" s="12"/>
      <c r="D85" s="12"/>
      <c r="E85" s="4"/>
      <c r="F85" s="137">
        <f t="shared" si="34"/>
        <v>47</v>
      </c>
      <c r="G85" s="136"/>
      <c r="H85" s="106"/>
      <c r="I85" s="135"/>
      <c r="J85" s="107"/>
      <c r="K85" s="134">
        <f t="shared" si="35"/>
        <v>49.459040000000002</v>
      </c>
      <c r="L85" s="106">
        <f t="shared" si="35"/>
        <v>2324.5700000000002</v>
      </c>
      <c r="M85" s="106"/>
      <c r="N85" s="133"/>
      <c r="O85" s="136"/>
    </row>
    <row r="86" spans="1:15" ht="24" x14ac:dyDescent="0.25">
      <c r="A86" s="156"/>
      <c r="B86" s="138" t="s">
        <v>358</v>
      </c>
      <c r="C86" s="12"/>
      <c r="D86" s="12"/>
      <c r="E86" s="4"/>
      <c r="F86" s="137">
        <f t="shared" si="34"/>
        <v>348</v>
      </c>
      <c r="G86" s="136"/>
      <c r="H86" s="106"/>
      <c r="I86" s="135"/>
      <c r="J86" s="107"/>
      <c r="K86" s="134">
        <f t="shared" si="35"/>
        <v>49.298909999999999</v>
      </c>
      <c r="L86" s="106">
        <f t="shared" si="35"/>
        <v>17156.02</v>
      </c>
      <c r="M86" s="106"/>
      <c r="N86" s="133"/>
      <c r="O86" s="136"/>
    </row>
    <row r="87" spans="1:15" ht="24" x14ac:dyDescent="0.25">
      <c r="A87" s="156"/>
      <c r="B87" s="138" t="s">
        <v>362</v>
      </c>
      <c r="C87" s="12"/>
      <c r="D87" s="12"/>
      <c r="E87" s="4"/>
      <c r="F87" s="137">
        <f t="shared" si="34"/>
        <v>127</v>
      </c>
      <c r="G87" s="136"/>
      <c r="H87" s="106"/>
      <c r="I87" s="135"/>
      <c r="J87" s="107"/>
      <c r="K87" s="134">
        <f t="shared" si="35"/>
        <v>49.239649999999997</v>
      </c>
      <c r="L87" s="106">
        <f t="shared" si="35"/>
        <v>6253.44</v>
      </c>
      <c r="M87" s="106"/>
      <c r="N87" s="133"/>
      <c r="O87" s="136"/>
    </row>
    <row r="88" spans="1:15" ht="24" x14ac:dyDescent="0.25">
      <c r="A88" s="156"/>
      <c r="B88" s="138" t="s">
        <v>368</v>
      </c>
      <c r="C88" s="12"/>
      <c r="D88" s="12"/>
      <c r="E88" s="4"/>
      <c r="F88" s="137">
        <f t="shared" si="34"/>
        <v>53</v>
      </c>
      <c r="G88" s="136"/>
      <c r="H88" s="106"/>
      <c r="I88" s="135"/>
      <c r="J88" s="107"/>
      <c r="K88" s="134">
        <f t="shared" si="35"/>
        <v>49.419620000000002</v>
      </c>
      <c r="L88" s="106">
        <f t="shared" si="35"/>
        <v>2619.2399999999998</v>
      </c>
      <c r="M88" s="106"/>
      <c r="N88" s="133"/>
      <c r="O88" s="136"/>
    </row>
    <row r="89" spans="1:15" ht="24" x14ac:dyDescent="0.25">
      <c r="A89" s="156"/>
      <c r="B89" s="138" t="s">
        <v>374</v>
      </c>
      <c r="C89" s="12"/>
      <c r="D89" s="12"/>
      <c r="E89" s="4"/>
      <c r="F89" s="137">
        <f t="shared" si="34"/>
        <v>4</v>
      </c>
      <c r="G89" s="136"/>
      <c r="H89" s="106"/>
      <c r="I89" s="135"/>
      <c r="J89" s="107"/>
      <c r="K89" s="134">
        <f t="shared" si="35"/>
        <v>49.110750000000003</v>
      </c>
      <c r="L89" s="106">
        <f t="shared" si="35"/>
        <v>196.44</v>
      </c>
      <c r="M89" s="106"/>
      <c r="N89" s="133"/>
      <c r="O89" s="136"/>
    </row>
    <row r="90" spans="1:15" ht="24" x14ac:dyDescent="0.25">
      <c r="A90" s="156"/>
      <c r="B90" s="138" t="s">
        <v>356</v>
      </c>
      <c r="C90" s="12"/>
      <c r="D90" s="12"/>
      <c r="E90" s="4"/>
      <c r="F90" s="137">
        <f t="shared" si="34"/>
        <v>64</v>
      </c>
      <c r="G90" s="136"/>
      <c r="H90" s="106"/>
      <c r="I90" s="135"/>
      <c r="J90" s="107"/>
      <c r="K90" s="134">
        <f t="shared" si="35"/>
        <v>49.110750000000003</v>
      </c>
      <c r="L90" s="106">
        <f t="shared" si="35"/>
        <v>3143.09</v>
      </c>
      <c r="M90" s="106"/>
      <c r="N90" s="133"/>
      <c r="O90" s="136"/>
    </row>
    <row r="91" spans="1:15" ht="24" x14ac:dyDescent="0.25">
      <c r="A91" s="156"/>
      <c r="B91" s="138" t="s">
        <v>364</v>
      </c>
      <c r="C91" s="12"/>
      <c r="D91" s="12"/>
      <c r="E91" s="4"/>
      <c r="F91" s="137">
        <f t="shared" si="34"/>
        <v>83</v>
      </c>
      <c r="G91" s="136"/>
      <c r="H91" s="106"/>
      <c r="I91" s="135"/>
      <c r="J91" s="107"/>
      <c r="K91" s="134">
        <f t="shared" si="35"/>
        <v>49.307980000000001</v>
      </c>
      <c r="L91" s="106">
        <f t="shared" si="35"/>
        <v>4092.56</v>
      </c>
      <c r="M91" s="106"/>
      <c r="N91" s="133"/>
      <c r="O91" s="136"/>
    </row>
    <row r="92" spans="1:15" ht="24" x14ac:dyDescent="0.25">
      <c r="A92" s="156"/>
      <c r="B92" s="138" t="s">
        <v>370</v>
      </c>
      <c r="C92" s="12"/>
      <c r="D92" s="12"/>
      <c r="E92" s="4"/>
      <c r="F92" s="137">
        <f t="shared" si="34"/>
        <v>45</v>
      </c>
      <c r="G92" s="136"/>
      <c r="H92" s="106"/>
      <c r="I92" s="135"/>
      <c r="J92" s="107"/>
      <c r="K92" s="134">
        <f t="shared" si="35"/>
        <v>49.474530000000001</v>
      </c>
      <c r="L92" s="106">
        <f t="shared" si="35"/>
        <v>2226.35</v>
      </c>
      <c r="M92" s="106"/>
      <c r="N92" s="133"/>
      <c r="O92" s="136"/>
    </row>
    <row r="93" spans="1:15" ht="24" x14ac:dyDescent="0.25">
      <c r="A93" s="156"/>
      <c r="B93" s="138" t="s">
        <v>376</v>
      </c>
      <c r="C93" s="12"/>
      <c r="D93" s="12"/>
      <c r="E93" s="4"/>
      <c r="F93" s="137">
        <f t="shared" si="34"/>
        <v>5</v>
      </c>
      <c r="G93" s="136"/>
      <c r="H93" s="106"/>
      <c r="I93" s="135"/>
      <c r="J93" s="107"/>
      <c r="K93" s="134">
        <f t="shared" si="35"/>
        <v>52.384799999999998</v>
      </c>
      <c r="L93" s="106">
        <f t="shared" si="35"/>
        <v>261.92</v>
      </c>
      <c r="M93" s="106"/>
      <c r="N93" s="133"/>
      <c r="O93" s="136"/>
    </row>
    <row r="94" spans="1:15" x14ac:dyDescent="0.25">
      <c r="A94" s="43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157"/>
      <c r="O94" s="43"/>
    </row>
    <row r="95" spans="1:15" x14ac:dyDescent="0.25">
      <c r="A95" s="5" t="s">
        <v>440</v>
      </c>
      <c r="B95" s="13" t="s">
        <v>442</v>
      </c>
      <c r="C95" s="13"/>
      <c r="D95" s="13"/>
      <c r="E95" s="4" t="s">
        <v>34</v>
      </c>
      <c r="F95" s="19">
        <f>SUM(F97:F108)</f>
        <v>1553</v>
      </c>
      <c r="G95" s="4"/>
      <c r="H95" s="108">
        <f>0.51*12</f>
        <v>6.12</v>
      </c>
      <c r="I95" s="135">
        <f t="shared" ref="I95" si="36">IF(F95&gt;0,H95/F95,0)</f>
        <v>3.9407599999999997E-3</v>
      </c>
      <c r="J95" s="106">
        <f>IF(M95&gt;0,M95/H95,0)</f>
        <v>854.75</v>
      </c>
      <c r="K95" s="134">
        <f t="shared" ref="K95" si="37">I95*J95</f>
        <v>3.36836</v>
      </c>
      <c r="L95" s="106">
        <f t="shared" ref="L95" si="38">K95*F95</f>
        <v>5231.0600000000004</v>
      </c>
      <c r="M95" s="108">
        <v>5231.07</v>
      </c>
      <c r="N95" s="133">
        <f>M95-L95</f>
        <v>0.01</v>
      </c>
      <c r="O95" s="136"/>
    </row>
    <row r="96" spans="1:15" s="132" customFormat="1" x14ac:dyDescent="0.25">
      <c r="A96" s="142"/>
      <c r="B96" s="140" t="s">
        <v>398</v>
      </c>
      <c r="C96" s="140"/>
      <c r="D96" s="140"/>
      <c r="E96" s="140"/>
      <c r="F96" s="141"/>
      <c r="G96" s="140"/>
      <c r="H96" s="133">
        <f>H95-(SUM(H97:H108))</f>
        <v>0</v>
      </c>
      <c r="I96" s="139"/>
      <c r="J96" s="133"/>
      <c r="K96" s="147"/>
      <c r="L96" s="133">
        <f>L95-(SUM(L97:L108))</f>
        <v>0.84</v>
      </c>
      <c r="M96" s="133"/>
      <c r="N96" s="133"/>
      <c r="O96" s="140"/>
    </row>
    <row r="97" spans="1:15" x14ac:dyDescent="0.25">
      <c r="A97" s="156"/>
      <c r="B97" s="138" t="s">
        <v>357</v>
      </c>
      <c r="C97" s="12"/>
      <c r="D97" s="12"/>
      <c r="E97" s="4" t="s">
        <v>34</v>
      </c>
      <c r="F97" s="137">
        <f>F12</f>
        <v>433</v>
      </c>
      <c r="G97" s="146">
        <f>F97/F$95</f>
        <v>0.27882000000000001</v>
      </c>
      <c r="H97" s="152">
        <f>H$95*G97</f>
        <v>1.706</v>
      </c>
      <c r="I97" s="135">
        <f t="shared" ref="I97:I108" si="39">IF(F97&gt;0,H97/F97,0)</f>
        <v>3.9399500000000002E-3</v>
      </c>
      <c r="J97" s="144">
        <f>J$95</f>
        <v>854.75</v>
      </c>
      <c r="K97" s="134">
        <f t="shared" ref="K97:K108" si="40">I97*J97</f>
        <v>3.3676699999999999</v>
      </c>
      <c r="L97" s="106">
        <f t="shared" ref="L97:L109" si="41">K97*F97</f>
        <v>1458.2</v>
      </c>
      <c r="M97" s="106"/>
      <c r="N97" s="133"/>
      <c r="O97" s="136"/>
    </row>
    <row r="98" spans="1:15" ht="24" x14ac:dyDescent="0.25">
      <c r="A98" s="156"/>
      <c r="B98" s="138" t="s">
        <v>360</v>
      </c>
      <c r="C98" s="12"/>
      <c r="D98" s="12"/>
      <c r="E98" s="4" t="s">
        <v>34</v>
      </c>
      <c r="F98" s="137">
        <f t="shared" ref="F98:F108" si="42">F13</f>
        <v>160</v>
      </c>
      <c r="G98" s="146">
        <f t="shared" ref="G98:G108" si="43">F98/F$95</f>
        <v>0.10303</v>
      </c>
      <c r="H98" s="152">
        <f t="shared" ref="H98:H108" si="44">H$95*G98</f>
        <v>0.63100000000000001</v>
      </c>
      <c r="I98" s="135">
        <f t="shared" si="39"/>
        <v>3.9437500000000002E-3</v>
      </c>
      <c r="J98" s="144">
        <f t="shared" ref="J98:J108" si="45">J$95</f>
        <v>854.75</v>
      </c>
      <c r="K98" s="134">
        <f t="shared" si="40"/>
        <v>3.3709199999999999</v>
      </c>
      <c r="L98" s="106">
        <f t="shared" si="41"/>
        <v>539.35</v>
      </c>
      <c r="M98" s="106"/>
      <c r="N98" s="133"/>
      <c r="O98" s="136"/>
    </row>
    <row r="99" spans="1:15" x14ac:dyDescent="0.25">
      <c r="A99" s="156"/>
      <c r="B99" s="138" t="s">
        <v>366</v>
      </c>
      <c r="C99" s="12"/>
      <c r="D99" s="12"/>
      <c r="E99" s="4" t="s">
        <v>34</v>
      </c>
      <c r="F99" s="137">
        <f t="shared" si="42"/>
        <v>184</v>
      </c>
      <c r="G99" s="146">
        <f t="shared" si="43"/>
        <v>0.11848</v>
      </c>
      <c r="H99" s="152">
        <f t="shared" si="44"/>
        <v>0.72499999999999998</v>
      </c>
      <c r="I99" s="135">
        <f t="shared" si="39"/>
        <v>3.9402200000000004E-3</v>
      </c>
      <c r="J99" s="144">
        <f t="shared" si="45"/>
        <v>854.75</v>
      </c>
      <c r="K99" s="134">
        <f t="shared" si="40"/>
        <v>3.3679000000000001</v>
      </c>
      <c r="L99" s="106">
        <f t="shared" si="41"/>
        <v>619.69000000000005</v>
      </c>
      <c r="M99" s="106"/>
      <c r="N99" s="133"/>
      <c r="O99" s="136"/>
    </row>
    <row r="100" spans="1:15" x14ac:dyDescent="0.25">
      <c r="A100" s="156"/>
      <c r="B100" s="138" t="s">
        <v>372</v>
      </c>
      <c r="C100" s="12"/>
      <c r="D100" s="12"/>
      <c r="E100" s="4" t="s">
        <v>34</v>
      </c>
      <c r="F100" s="137">
        <f t="shared" si="42"/>
        <v>47</v>
      </c>
      <c r="G100" s="146">
        <f t="shared" si="43"/>
        <v>3.0259999999999999E-2</v>
      </c>
      <c r="H100" s="152">
        <f t="shared" si="44"/>
        <v>0.185</v>
      </c>
      <c r="I100" s="135">
        <f t="shared" si="39"/>
        <v>3.9361700000000001E-3</v>
      </c>
      <c r="J100" s="144">
        <f t="shared" si="45"/>
        <v>854.75</v>
      </c>
      <c r="K100" s="134">
        <f t="shared" si="40"/>
        <v>3.3644400000000001</v>
      </c>
      <c r="L100" s="106">
        <f t="shared" si="41"/>
        <v>158.13</v>
      </c>
      <c r="M100" s="106"/>
      <c r="N100" s="133"/>
      <c r="O100" s="136"/>
    </row>
    <row r="101" spans="1:15" ht="24" x14ac:dyDescent="0.25">
      <c r="A101" s="156"/>
      <c r="B101" s="138" t="s">
        <v>358</v>
      </c>
      <c r="C101" s="12"/>
      <c r="D101" s="12"/>
      <c r="E101" s="4" t="s">
        <v>34</v>
      </c>
      <c r="F101" s="137">
        <f t="shared" si="42"/>
        <v>348</v>
      </c>
      <c r="G101" s="146">
        <f t="shared" si="43"/>
        <v>0.22408</v>
      </c>
      <c r="H101" s="152">
        <f t="shared" si="44"/>
        <v>1.371</v>
      </c>
      <c r="I101" s="135">
        <f t="shared" si="39"/>
        <v>3.9396600000000002E-3</v>
      </c>
      <c r="J101" s="144">
        <f t="shared" si="45"/>
        <v>854.75</v>
      </c>
      <c r="K101" s="134">
        <f t="shared" si="40"/>
        <v>3.3674200000000001</v>
      </c>
      <c r="L101" s="106">
        <f t="shared" si="41"/>
        <v>1171.8599999999999</v>
      </c>
      <c r="M101" s="106"/>
      <c r="N101" s="133"/>
      <c r="O101" s="136"/>
    </row>
    <row r="102" spans="1:15" ht="24" x14ac:dyDescent="0.25">
      <c r="A102" s="156"/>
      <c r="B102" s="138" t="s">
        <v>362</v>
      </c>
      <c r="C102" s="12"/>
      <c r="D102" s="12"/>
      <c r="E102" s="4" t="s">
        <v>34</v>
      </c>
      <c r="F102" s="137">
        <f t="shared" si="42"/>
        <v>127</v>
      </c>
      <c r="G102" s="146">
        <f t="shared" si="43"/>
        <v>8.1780000000000005E-2</v>
      </c>
      <c r="H102" s="152">
        <f t="shared" si="44"/>
        <v>0.5</v>
      </c>
      <c r="I102" s="135">
        <f t="shared" si="39"/>
        <v>3.9370100000000003E-3</v>
      </c>
      <c r="J102" s="144">
        <f t="shared" si="45"/>
        <v>854.75</v>
      </c>
      <c r="K102" s="134">
        <f t="shared" si="40"/>
        <v>3.3651599999999999</v>
      </c>
      <c r="L102" s="106">
        <f t="shared" si="41"/>
        <v>427.38</v>
      </c>
      <c r="M102" s="106"/>
      <c r="N102" s="133"/>
      <c r="O102" s="136"/>
    </row>
    <row r="103" spans="1:15" ht="24" x14ac:dyDescent="0.25">
      <c r="A103" s="156"/>
      <c r="B103" s="138" t="s">
        <v>368</v>
      </c>
      <c r="C103" s="12"/>
      <c r="D103" s="12"/>
      <c r="E103" s="4" t="s">
        <v>34</v>
      </c>
      <c r="F103" s="137">
        <f t="shared" si="42"/>
        <v>53</v>
      </c>
      <c r="G103" s="146">
        <f t="shared" si="43"/>
        <v>3.4130000000000001E-2</v>
      </c>
      <c r="H103" s="152">
        <f t="shared" si="44"/>
        <v>0.20899999999999999</v>
      </c>
      <c r="I103" s="135">
        <f t="shared" si="39"/>
        <v>3.9433999999999997E-3</v>
      </c>
      <c r="J103" s="144">
        <f t="shared" si="45"/>
        <v>854.75</v>
      </c>
      <c r="K103" s="134">
        <f t="shared" si="40"/>
        <v>3.3706200000000002</v>
      </c>
      <c r="L103" s="106">
        <f t="shared" si="41"/>
        <v>178.64</v>
      </c>
      <c r="M103" s="106"/>
      <c r="N103" s="133"/>
      <c r="O103" s="136"/>
    </row>
    <row r="104" spans="1:15" ht="24" x14ac:dyDescent="0.25">
      <c r="A104" s="156"/>
      <c r="B104" s="138" t="s">
        <v>374</v>
      </c>
      <c r="C104" s="12"/>
      <c r="D104" s="12"/>
      <c r="E104" s="4" t="s">
        <v>34</v>
      </c>
      <c r="F104" s="137">
        <f t="shared" si="42"/>
        <v>4</v>
      </c>
      <c r="G104" s="146">
        <f t="shared" si="43"/>
        <v>2.5799999999999998E-3</v>
      </c>
      <c r="H104" s="152">
        <f t="shared" si="44"/>
        <v>1.6E-2</v>
      </c>
      <c r="I104" s="135">
        <f t="shared" si="39"/>
        <v>4.0000000000000001E-3</v>
      </c>
      <c r="J104" s="144">
        <f t="shared" si="45"/>
        <v>854.75</v>
      </c>
      <c r="K104" s="134">
        <f t="shared" si="40"/>
        <v>3.419</v>
      </c>
      <c r="L104" s="106">
        <f t="shared" si="41"/>
        <v>13.68</v>
      </c>
      <c r="M104" s="106"/>
      <c r="N104" s="133"/>
      <c r="O104" s="136"/>
    </row>
    <row r="105" spans="1:15" ht="24" x14ac:dyDescent="0.25">
      <c r="A105" s="156"/>
      <c r="B105" s="138" t="s">
        <v>356</v>
      </c>
      <c r="C105" s="12"/>
      <c r="D105" s="12"/>
      <c r="E105" s="4" t="s">
        <v>34</v>
      </c>
      <c r="F105" s="137">
        <f t="shared" si="42"/>
        <v>64</v>
      </c>
      <c r="G105" s="146">
        <f t="shared" si="43"/>
        <v>4.1209999999999997E-2</v>
      </c>
      <c r="H105" s="152">
        <f t="shared" si="44"/>
        <v>0.252</v>
      </c>
      <c r="I105" s="135">
        <f t="shared" si="39"/>
        <v>3.9375E-3</v>
      </c>
      <c r="J105" s="144">
        <f t="shared" si="45"/>
        <v>854.75</v>
      </c>
      <c r="K105" s="134">
        <f t="shared" si="40"/>
        <v>3.36558</v>
      </c>
      <c r="L105" s="106">
        <f t="shared" si="41"/>
        <v>215.4</v>
      </c>
      <c r="M105" s="106"/>
      <c r="N105" s="133"/>
      <c r="O105" s="136"/>
    </row>
    <row r="106" spans="1:15" ht="24" x14ac:dyDescent="0.25">
      <c r="A106" s="156"/>
      <c r="B106" s="138" t="s">
        <v>364</v>
      </c>
      <c r="C106" s="12"/>
      <c r="D106" s="12"/>
      <c r="E106" s="4" t="s">
        <v>34</v>
      </c>
      <c r="F106" s="137">
        <f t="shared" si="42"/>
        <v>83</v>
      </c>
      <c r="G106" s="146">
        <f t="shared" si="43"/>
        <v>5.3440000000000001E-2</v>
      </c>
      <c r="H106" s="152">
        <f t="shared" si="44"/>
        <v>0.32700000000000001</v>
      </c>
      <c r="I106" s="135">
        <f t="shared" si="39"/>
        <v>3.9397599999999996E-3</v>
      </c>
      <c r="J106" s="144">
        <f t="shared" si="45"/>
        <v>854.75</v>
      </c>
      <c r="K106" s="134">
        <f t="shared" si="40"/>
        <v>3.3675099999999998</v>
      </c>
      <c r="L106" s="106">
        <f t="shared" si="41"/>
        <v>279.5</v>
      </c>
      <c r="M106" s="106"/>
      <c r="N106" s="133"/>
      <c r="O106" s="136"/>
    </row>
    <row r="107" spans="1:15" ht="24" x14ac:dyDescent="0.25">
      <c r="A107" s="156"/>
      <c r="B107" s="138" t="s">
        <v>370</v>
      </c>
      <c r="C107" s="12"/>
      <c r="D107" s="12"/>
      <c r="E107" s="4" t="s">
        <v>34</v>
      </c>
      <c r="F107" s="137">
        <f t="shared" si="42"/>
        <v>45</v>
      </c>
      <c r="G107" s="146">
        <f t="shared" si="43"/>
        <v>2.8979999999999999E-2</v>
      </c>
      <c r="H107" s="152">
        <f t="shared" si="44"/>
        <v>0.17699999999999999</v>
      </c>
      <c r="I107" s="135">
        <f t="shared" si="39"/>
        <v>3.9333299999999996E-3</v>
      </c>
      <c r="J107" s="144">
        <f t="shared" si="45"/>
        <v>854.75</v>
      </c>
      <c r="K107" s="134">
        <f t="shared" si="40"/>
        <v>3.3620100000000002</v>
      </c>
      <c r="L107" s="106">
        <f t="shared" si="41"/>
        <v>151.29</v>
      </c>
      <c r="M107" s="106"/>
      <c r="N107" s="133"/>
      <c r="O107" s="136"/>
    </row>
    <row r="108" spans="1:15" ht="24" x14ac:dyDescent="0.25">
      <c r="A108" s="156"/>
      <c r="B108" s="138" t="s">
        <v>376</v>
      </c>
      <c r="C108" s="12"/>
      <c r="D108" s="12"/>
      <c r="E108" s="4" t="s">
        <v>34</v>
      </c>
      <c r="F108" s="137">
        <f t="shared" si="42"/>
        <v>5</v>
      </c>
      <c r="G108" s="146">
        <f t="shared" si="43"/>
        <v>3.2200000000000002E-3</v>
      </c>
      <c r="H108" s="152">
        <f t="shared" si="44"/>
        <v>0.02</v>
      </c>
      <c r="I108" s="135">
        <f t="shared" si="39"/>
        <v>4.0000000000000001E-3</v>
      </c>
      <c r="J108" s="144">
        <f t="shared" si="45"/>
        <v>854.75</v>
      </c>
      <c r="K108" s="134">
        <f t="shared" si="40"/>
        <v>3.419</v>
      </c>
      <c r="L108" s="106">
        <f t="shared" si="41"/>
        <v>17.100000000000001</v>
      </c>
      <c r="M108" s="106"/>
      <c r="N108" s="133"/>
      <c r="O108" s="136"/>
    </row>
    <row r="109" spans="1:15" x14ac:dyDescent="0.25">
      <c r="A109" s="5" t="s">
        <v>441</v>
      </c>
      <c r="B109" s="13" t="s">
        <v>399</v>
      </c>
      <c r="C109" s="13"/>
      <c r="D109" s="13"/>
      <c r="E109" s="4" t="s">
        <v>34</v>
      </c>
      <c r="F109" s="19">
        <f>SUM(F111:F122)</f>
        <v>1553</v>
      </c>
      <c r="G109" s="4"/>
      <c r="H109" s="143"/>
      <c r="I109" s="135"/>
      <c r="J109" s="106"/>
      <c r="K109" s="134">
        <f>K80+K95</f>
        <v>52.700470000000003</v>
      </c>
      <c r="L109" s="106">
        <f t="shared" si="41"/>
        <v>81843.83</v>
      </c>
      <c r="M109" s="109">
        <f>M80+M95</f>
        <v>81843.839999999997</v>
      </c>
      <c r="N109" s="133">
        <f>M109-L109</f>
        <v>0.01</v>
      </c>
      <c r="O109" s="136"/>
    </row>
    <row r="110" spans="1:15" s="132" customFormat="1" x14ac:dyDescent="0.25">
      <c r="A110" s="142"/>
      <c r="B110" s="140" t="s">
        <v>398</v>
      </c>
      <c r="C110" s="140"/>
      <c r="D110" s="140"/>
      <c r="E110" s="140"/>
      <c r="F110" s="141"/>
      <c r="G110" s="140"/>
      <c r="H110" s="133"/>
      <c r="I110" s="139"/>
      <c r="J110" s="133"/>
      <c r="K110" s="133"/>
      <c r="L110" s="133">
        <f>L109-(SUM(L111:L122))</f>
        <v>33.590000000000003</v>
      </c>
      <c r="M110" s="133"/>
      <c r="N110" s="133"/>
      <c r="O110" s="140"/>
    </row>
    <row r="111" spans="1:15" x14ac:dyDescent="0.25">
      <c r="A111" s="156"/>
      <c r="B111" s="138" t="s">
        <v>357</v>
      </c>
      <c r="C111" s="12"/>
      <c r="D111" s="12"/>
      <c r="E111" s="4"/>
      <c r="F111" s="137">
        <f>F12</f>
        <v>433</v>
      </c>
      <c r="G111" s="136"/>
      <c r="H111" s="106"/>
      <c r="I111" s="135"/>
      <c r="J111" s="107"/>
      <c r="K111" s="134">
        <f t="shared" ref="K111:L111" si="46">K82+K97</f>
        <v>52.667459999999998</v>
      </c>
      <c r="L111" s="106">
        <f t="shared" si="46"/>
        <v>22805.01</v>
      </c>
      <c r="M111" s="106"/>
      <c r="N111" s="133"/>
      <c r="O111" s="136"/>
    </row>
    <row r="112" spans="1:15" ht="24" x14ac:dyDescent="0.25">
      <c r="A112" s="156"/>
      <c r="B112" s="138" t="s">
        <v>360</v>
      </c>
      <c r="C112" s="12"/>
      <c r="D112" s="12"/>
      <c r="E112" s="4"/>
      <c r="F112" s="137">
        <f t="shared" ref="F112:F122" si="47">F13</f>
        <v>160</v>
      </c>
      <c r="G112" s="136"/>
      <c r="H112" s="106"/>
      <c r="I112" s="135"/>
      <c r="J112" s="107"/>
      <c r="K112" s="134">
        <f t="shared" ref="K112:L112" si="48">K83+K98</f>
        <v>52.686300000000003</v>
      </c>
      <c r="L112" s="106">
        <f t="shared" si="48"/>
        <v>8429.81</v>
      </c>
      <c r="M112" s="106"/>
      <c r="N112" s="133"/>
      <c r="O112" s="136"/>
    </row>
    <row r="113" spans="1:15" x14ac:dyDescent="0.25">
      <c r="A113" s="156"/>
      <c r="B113" s="138" t="s">
        <v>366</v>
      </c>
      <c r="C113" s="12"/>
      <c r="D113" s="12"/>
      <c r="E113" s="4"/>
      <c r="F113" s="137">
        <f t="shared" si="47"/>
        <v>184</v>
      </c>
      <c r="G113" s="136"/>
      <c r="H113" s="106"/>
      <c r="I113" s="135"/>
      <c r="J113" s="107"/>
      <c r="K113" s="134">
        <f t="shared" ref="K113:L113" si="49">K84+K99</f>
        <v>52.656590000000001</v>
      </c>
      <c r="L113" s="106">
        <f t="shared" si="49"/>
        <v>9688.81</v>
      </c>
      <c r="M113" s="106"/>
      <c r="N113" s="133"/>
      <c r="O113" s="136"/>
    </row>
    <row r="114" spans="1:15" x14ac:dyDescent="0.25">
      <c r="A114" s="156"/>
      <c r="B114" s="138" t="s">
        <v>372</v>
      </c>
      <c r="C114" s="12"/>
      <c r="D114" s="12"/>
      <c r="E114" s="4"/>
      <c r="F114" s="137">
        <f t="shared" si="47"/>
        <v>47</v>
      </c>
      <c r="G114" s="136"/>
      <c r="H114" s="106"/>
      <c r="I114" s="135"/>
      <c r="J114" s="107"/>
      <c r="K114" s="134">
        <f t="shared" ref="K114:L114" si="50">K85+K100</f>
        <v>52.823480000000004</v>
      </c>
      <c r="L114" s="106">
        <f t="shared" si="50"/>
        <v>2482.6999999999998</v>
      </c>
      <c r="M114" s="106"/>
      <c r="N114" s="133"/>
      <c r="O114" s="136"/>
    </row>
    <row r="115" spans="1:15" ht="24" x14ac:dyDescent="0.25">
      <c r="A115" s="156"/>
      <c r="B115" s="138" t="s">
        <v>358</v>
      </c>
      <c r="C115" s="12"/>
      <c r="D115" s="12"/>
      <c r="E115" s="4"/>
      <c r="F115" s="137">
        <f t="shared" si="47"/>
        <v>348</v>
      </c>
      <c r="G115" s="136"/>
      <c r="H115" s="106"/>
      <c r="I115" s="135"/>
      <c r="J115" s="107"/>
      <c r="K115" s="134">
        <f t="shared" ref="K115:L115" si="51">K86+K101</f>
        <v>52.666330000000002</v>
      </c>
      <c r="L115" s="106">
        <f t="shared" si="51"/>
        <v>18327.88</v>
      </c>
      <c r="M115" s="106"/>
      <c r="N115" s="133"/>
      <c r="O115" s="136"/>
    </row>
    <row r="116" spans="1:15" ht="24" x14ac:dyDescent="0.25">
      <c r="A116" s="156"/>
      <c r="B116" s="138" t="s">
        <v>362</v>
      </c>
      <c r="C116" s="12"/>
      <c r="D116" s="12"/>
      <c r="E116" s="4"/>
      <c r="F116" s="137">
        <f t="shared" si="47"/>
        <v>127</v>
      </c>
      <c r="G116" s="136"/>
      <c r="H116" s="106"/>
      <c r="I116" s="135"/>
      <c r="J116" s="107"/>
      <c r="K116" s="134">
        <f t="shared" ref="K116:L116" si="52">K87+K102</f>
        <v>52.604810000000001</v>
      </c>
      <c r="L116" s="106">
        <f t="shared" si="52"/>
        <v>6680.82</v>
      </c>
      <c r="M116" s="106"/>
      <c r="N116" s="133"/>
      <c r="O116" s="136"/>
    </row>
    <row r="117" spans="1:15" ht="24" x14ac:dyDescent="0.25">
      <c r="A117" s="156"/>
      <c r="B117" s="138" t="s">
        <v>368</v>
      </c>
      <c r="C117" s="12"/>
      <c r="D117" s="12"/>
      <c r="E117" s="4"/>
      <c r="F117" s="137">
        <f t="shared" si="47"/>
        <v>53</v>
      </c>
      <c r="G117" s="136"/>
      <c r="H117" s="106"/>
      <c r="I117" s="135"/>
      <c r="J117" s="107"/>
      <c r="K117" s="134">
        <f t="shared" ref="K117:L117" si="53">K88+K103</f>
        <v>52.790239999999997</v>
      </c>
      <c r="L117" s="106">
        <f t="shared" si="53"/>
        <v>2797.88</v>
      </c>
      <c r="M117" s="106"/>
      <c r="N117" s="133"/>
      <c r="O117" s="136"/>
    </row>
    <row r="118" spans="1:15" ht="24" x14ac:dyDescent="0.25">
      <c r="A118" s="156"/>
      <c r="B118" s="138" t="s">
        <v>374</v>
      </c>
      <c r="C118" s="12"/>
      <c r="D118" s="12"/>
      <c r="E118" s="4"/>
      <c r="F118" s="137">
        <f t="shared" si="47"/>
        <v>4</v>
      </c>
      <c r="G118" s="136"/>
      <c r="H118" s="106"/>
      <c r="I118" s="135"/>
      <c r="J118" s="107"/>
      <c r="K118" s="134">
        <f t="shared" ref="K118:L118" si="54">K89+K104</f>
        <v>52.52975</v>
      </c>
      <c r="L118" s="106">
        <f t="shared" si="54"/>
        <v>210.12</v>
      </c>
      <c r="M118" s="106"/>
      <c r="N118" s="133"/>
      <c r="O118" s="136"/>
    </row>
    <row r="119" spans="1:15" ht="24" x14ac:dyDescent="0.25">
      <c r="A119" s="156"/>
      <c r="B119" s="138" t="s">
        <v>356</v>
      </c>
      <c r="C119" s="12"/>
      <c r="D119" s="12"/>
      <c r="E119" s="4"/>
      <c r="F119" s="137">
        <f t="shared" si="47"/>
        <v>64</v>
      </c>
      <c r="G119" s="136"/>
      <c r="H119" s="106"/>
      <c r="I119" s="135"/>
      <c r="J119" s="107"/>
      <c r="K119" s="134">
        <f t="shared" ref="K119:L119" si="55">K90+K105</f>
        <v>52.476329999999997</v>
      </c>
      <c r="L119" s="106">
        <f t="shared" si="55"/>
        <v>3358.49</v>
      </c>
      <c r="M119" s="106"/>
      <c r="N119" s="133"/>
      <c r="O119" s="136"/>
    </row>
    <row r="120" spans="1:15" ht="24" x14ac:dyDescent="0.25">
      <c r="A120" s="156"/>
      <c r="B120" s="138" t="s">
        <v>364</v>
      </c>
      <c r="C120" s="12"/>
      <c r="D120" s="12"/>
      <c r="E120" s="4"/>
      <c r="F120" s="137">
        <f t="shared" si="47"/>
        <v>83</v>
      </c>
      <c r="G120" s="136"/>
      <c r="H120" s="106"/>
      <c r="I120" s="135"/>
      <c r="J120" s="107"/>
      <c r="K120" s="134">
        <f t="shared" ref="K120:L120" si="56">K91+K106</f>
        <v>52.675490000000003</v>
      </c>
      <c r="L120" s="106">
        <f t="shared" si="56"/>
        <v>4372.0600000000004</v>
      </c>
      <c r="M120" s="106"/>
      <c r="N120" s="133"/>
      <c r="O120" s="136"/>
    </row>
    <row r="121" spans="1:15" ht="24" x14ac:dyDescent="0.25">
      <c r="A121" s="156"/>
      <c r="B121" s="138" t="s">
        <v>370</v>
      </c>
      <c r="C121" s="12"/>
      <c r="D121" s="12"/>
      <c r="E121" s="4"/>
      <c r="F121" s="137">
        <f t="shared" si="47"/>
        <v>45</v>
      </c>
      <c r="G121" s="136"/>
      <c r="H121" s="106"/>
      <c r="I121" s="135"/>
      <c r="J121" s="107"/>
      <c r="K121" s="134">
        <f t="shared" ref="K121:L121" si="57">K92+K107</f>
        <v>52.836539999999999</v>
      </c>
      <c r="L121" s="106">
        <f t="shared" si="57"/>
        <v>2377.64</v>
      </c>
      <c r="M121" s="106"/>
      <c r="N121" s="133"/>
      <c r="O121" s="136"/>
    </row>
    <row r="122" spans="1:15" ht="24" x14ac:dyDescent="0.25">
      <c r="A122" s="156"/>
      <c r="B122" s="138" t="s">
        <v>376</v>
      </c>
      <c r="C122" s="12"/>
      <c r="D122" s="12"/>
      <c r="E122" s="4"/>
      <c r="F122" s="137">
        <f t="shared" si="47"/>
        <v>5</v>
      </c>
      <c r="G122" s="136"/>
      <c r="H122" s="106"/>
      <c r="I122" s="135"/>
      <c r="J122" s="107"/>
      <c r="K122" s="134">
        <f t="shared" ref="K122:L122" si="58">K93+K108</f>
        <v>55.803800000000003</v>
      </c>
      <c r="L122" s="106">
        <f t="shared" si="58"/>
        <v>279.02</v>
      </c>
      <c r="M122" s="106"/>
      <c r="N122" s="133"/>
      <c r="O122" s="136"/>
    </row>
    <row r="125" spans="1:15" x14ac:dyDescent="0.25">
      <c r="B125" s="1" t="s">
        <v>444</v>
      </c>
      <c r="H125" s="763" t="s">
        <v>245</v>
      </c>
      <c r="I125" s="763"/>
      <c r="J125" s="763"/>
    </row>
  </sheetData>
  <mergeCells count="7">
    <mergeCell ref="H125:J125"/>
    <mergeCell ref="A2:E2"/>
    <mergeCell ref="A3:E3"/>
    <mergeCell ref="A4:E4"/>
    <mergeCell ref="A5:E5"/>
    <mergeCell ref="F6:O6"/>
    <mergeCell ref="F5:N5"/>
  </mergeCells>
  <pageMargins left="0.70866141732283472" right="0.70866141732283472" top="0.74803149606299213" bottom="0.74803149606299213" header="0.31496062992125984" footer="0.31496062992125984"/>
  <pageSetup paperSize="9" scale="24" fitToWidth="0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B7274-C1C9-4A8F-B149-E6AC9471D445}">
  <dimension ref="A1:BQ135"/>
  <sheetViews>
    <sheetView zoomScale="78" zoomScaleNormal="78" workbookViewId="0">
      <pane xSplit="1" ySplit="14" topLeftCell="AV15" activePane="bottomRight" state="frozen"/>
      <selection activeCell="CJ160" sqref="CJ160"/>
      <selection pane="topRight" activeCell="CJ160" sqref="CJ160"/>
      <selection pane="bottomLeft" activeCell="CJ160" sqref="CJ160"/>
      <selection pane="bottomRight" activeCell="BB116" sqref="BB116"/>
    </sheetView>
  </sheetViews>
  <sheetFormatPr defaultRowHeight="15" x14ac:dyDescent="0.25"/>
  <cols>
    <col min="1" max="1" width="25.7109375" style="454" customWidth="1"/>
    <col min="2" max="2" width="13.5703125" style="454" customWidth="1"/>
    <col min="3" max="3" width="11.7109375" style="454" customWidth="1"/>
    <col min="4" max="4" width="12.28515625" style="454" customWidth="1"/>
    <col min="5" max="5" width="13.28515625" style="454" customWidth="1"/>
    <col min="6" max="6" width="17.28515625" style="454" customWidth="1"/>
    <col min="7" max="7" width="16" style="454" customWidth="1"/>
    <col min="8" max="8" width="21.85546875" style="454" customWidth="1"/>
    <col min="9" max="9" width="13.140625" style="454" customWidth="1"/>
    <col min="10" max="10" width="17.28515625" style="454" customWidth="1"/>
    <col min="11" max="11" width="18.7109375" style="454" customWidth="1"/>
    <col min="12" max="14" width="13.5703125" style="454" customWidth="1"/>
    <col min="15" max="15" width="13" style="454" customWidth="1"/>
    <col min="16" max="16" width="21" style="454" customWidth="1"/>
    <col min="17" max="17" width="14.28515625" style="454" customWidth="1"/>
    <col min="18" max="18" width="16.28515625" style="454" customWidth="1"/>
    <col min="19" max="19" width="13.140625" style="454" customWidth="1"/>
    <col min="20" max="20" width="16.85546875" style="454" customWidth="1"/>
    <col min="21" max="21" width="13.5703125" style="454" customWidth="1"/>
    <col min="22" max="22" width="10.85546875" style="454" customWidth="1"/>
    <col min="23" max="23" width="14.7109375" style="454" customWidth="1"/>
    <col min="24" max="24" width="14.42578125" style="454" customWidth="1"/>
    <col min="25" max="25" width="14.5703125" style="454" customWidth="1"/>
    <col min="26" max="26" width="14.7109375" style="454" customWidth="1"/>
    <col min="27" max="28" width="14.28515625" style="454" customWidth="1"/>
    <col min="29" max="29" width="17.28515625" style="454" customWidth="1"/>
    <col min="30" max="30" width="13.140625" style="454" customWidth="1"/>
    <col min="31" max="31" width="17.140625" style="454" customWidth="1"/>
    <col min="32" max="32" width="14.7109375" style="454" customWidth="1"/>
    <col min="33" max="33" width="9.140625" style="454"/>
    <col min="34" max="34" width="11.42578125" style="454" customWidth="1"/>
    <col min="35" max="35" width="10.28515625" style="454" customWidth="1"/>
    <col min="36" max="36" width="13.28515625" style="454" customWidth="1"/>
    <col min="37" max="37" width="9.140625" style="454"/>
    <col min="38" max="38" width="12.5703125" style="454" customWidth="1"/>
    <col min="39" max="39" width="12.85546875" style="454" customWidth="1"/>
    <col min="40" max="40" width="14.140625" style="454" customWidth="1"/>
    <col min="41" max="41" width="9.140625" style="454"/>
    <col min="42" max="42" width="15.28515625" style="454" customWidth="1"/>
    <col min="43" max="43" width="17.42578125" style="454" customWidth="1"/>
    <col min="44" max="44" width="17" style="454" customWidth="1"/>
    <col min="45" max="45" width="19.5703125" style="454" customWidth="1"/>
    <col min="46" max="46" width="14.28515625" style="454" customWidth="1"/>
    <col min="47" max="47" width="16.5703125" style="454" customWidth="1"/>
    <col min="48" max="48" width="13.140625" style="454" customWidth="1"/>
    <col min="49" max="49" width="16.5703125" style="454" customWidth="1"/>
    <col min="50" max="50" width="14.7109375" style="454" customWidth="1"/>
    <col min="51" max="53" width="16" style="454" customWidth="1"/>
    <col min="54" max="54" width="18.28515625" style="454" customWidth="1"/>
    <col min="55" max="56" width="16" style="454" customWidth="1"/>
    <col min="57" max="57" width="13.140625" style="454" customWidth="1"/>
    <col min="58" max="59" width="16" style="454" customWidth="1"/>
    <col min="60" max="60" width="23.5703125" style="454" customWidth="1"/>
    <col min="61" max="62" width="15" style="454" customWidth="1"/>
    <col min="63" max="65" width="19.7109375" style="454" customWidth="1"/>
    <col min="66" max="66" width="16.140625" style="454" customWidth="1"/>
    <col min="67" max="67" width="17.5703125" style="454" customWidth="1"/>
    <col min="68" max="68" width="13.140625" style="453" customWidth="1"/>
    <col min="69" max="69" width="12.140625" style="453" customWidth="1"/>
    <col min="70" max="16384" width="9.140625" style="453"/>
  </cols>
  <sheetData>
    <row r="1" spans="1:69" x14ac:dyDescent="0.25">
      <c r="A1" s="450"/>
      <c r="B1" s="450"/>
      <c r="C1" s="450"/>
      <c r="D1" s="450"/>
      <c r="E1" s="450"/>
      <c r="F1" s="450"/>
      <c r="G1" s="451"/>
      <c r="H1" s="451"/>
      <c r="I1" s="452"/>
      <c r="J1" s="451"/>
      <c r="K1" s="451"/>
      <c r="L1" s="450"/>
      <c r="M1" s="450"/>
      <c r="N1" s="450"/>
      <c r="O1" s="450"/>
      <c r="P1" s="450"/>
      <c r="Q1" s="450"/>
      <c r="R1" s="451"/>
      <c r="S1" s="452"/>
      <c r="T1" s="451"/>
      <c r="U1" s="451"/>
      <c r="V1" s="450"/>
      <c r="W1" s="450"/>
      <c r="X1" s="450"/>
      <c r="Y1" s="450"/>
      <c r="Z1" s="450"/>
      <c r="AA1" s="450"/>
      <c r="AB1" s="450"/>
      <c r="AC1" s="451"/>
      <c r="AD1" s="452"/>
      <c r="AE1" s="451"/>
      <c r="AF1" s="451"/>
      <c r="AG1" s="450"/>
      <c r="AH1" s="450"/>
      <c r="AI1" s="450"/>
      <c r="AJ1" s="450"/>
      <c r="AK1" s="450"/>
      <c r="AL1" s="450"/>
      <c r="AM1" s="450"/>
      <c r="AN1" s="450"/>
      <c r="AO1" s="450"/>
      <c r="AP1" s="450"/>
      <c r="AQ1" s="450"/>
      <c r="AR1" s="450"/>
      <c r="AS1" s="450"/>
      <c r="AT1" s="451"/>
      <c r="AU1" s="451"/>
      <c r="AV1" s="452"/>
      <c r="AW1" s="451"/>
      <c r="AX1" s="451"/>
      <c r="AY1" s="451"/>
      <c r="AZ1" s="451"/>
      <c r="BA1" s="451"/>
      <c r="BB1" s="451"/>
      <c r="BC1" s="451"/>
      <c r="BD1" s="451"/>
      <c r="BE1" s="452"/>
      <c r="BF1" s="451"/>
      <c r="BG1" s="451"/>
      <c r="BH1" s="451"/>
      <c r="BI1" s="451"/>
      <c r="BJ1" s="451"/>
      <c r="BK1" s="451"/>
      <c r="BL1" s="451"/>
      <c r="BM1" s="451"/>
      <c r="BN1" s="210"/>
      <c r="BO1" s="210"/>
    </row>
    <row r="2" spans="1:69" ht="15.75" x14ac:dyDescent="0.25">
      <c r="B2" s="455" t="s">
        <v>882</v>
      </c>
      <c r="C2" s="455"/>
      <c r="D2" s="455"/>
      <c r="E2" s="455"/>
      <c r="F2" s="455"/>
      <c r="G2" s="455"/>
      <c r="H2" s="456"/>
      <c r="I2" s="456"/>
      <c r="J2" s="456"/>
      <c r="K2" s="456"/>
      <c r="L2" s="456"/>
      <c r="M2" s="456"/>
      <c r="N2" s="456"/>
      <c r="O2" s="456"/>
      <c r="P2" s="456"/>
      <c r="Q2" s="456"/>
      <c r="R2" s="456"/>
      <c r="S2" s="456"/>
      <c r="T2" s="456"/>
      <c r="U2" s="456"/>
      <c r="V2" s="456"/>
      <c r="W2" s="456"/>
      <c r="X2" s="456"/>
      <c r="Y2" s="456"/>
      <c r="Z2" s="456"/>
      <c r="AA2" s="456"/>
      <c r="AB2" s="456"/>
      <c r="AC2" s="456"/>
      <c r="AD2" s="456"/>
      <c r="AE2" s="456"/>
      <c r="AF2" s="456"/>
      <c r="AG2" s="456"/>
      <c r="AH2" s="456"/>
      <c r="AI2" s="456"/>
      <c r="AJ2" s="456"/>
      <c r="AK2" s="456"/>
      <c r="AL2" s="456"/>
      <c r="AM2" s="456"/>
      <c r="AN2" s="456"/>
      <c r="AO2" s="456"/>
      <c r="AP2" s="456"/>
      <c r="AQ2" s="456"/>
      <c r="AR2" s="456"/>
      <c r="AS2" s="456"/>
      <c r="AT2" s="456"/>
      <c r="AU2" s="456"/>
      <c r="AV2" s="456"/>
      <c r="AW2" s="456"/>
      <c r="AX2" s="456"/>
      <c r="AY2" s="457"/>
      <c r="AZ2" s="457"/>
      <c r="BA2" s="457"/>
      <c r="BB2" s="457"/>
      <c r="BC2" s="457"/>
      <c r="BD2" s="457"/>
      <c r="BE2" s="456"/>
      <c r="BF2" s="457"/>
      <c r="BG2" s="457"/>
      <c r="BH2" s="320"/>
      <c r="BI2" s="320"/>
      <c r="BJ2" s="320"/>
      <c r="BK2" s="320"/>
      <c r="BL2" s="320"/>
      <c r="BM2" s="320"/>
      <c r="BN2" s="211"/>
      <c r="BO2" s="211"/>
    </row>
    <row r="3" spans="1:69" ht="15.75" x14ac:dyDescent="0.25">
      <c r="B3" s="455" t="s">
        <v>494</v>
      </c>
      <c r="C3" s="455"/>
      <c r="D3" s="455"/>
      <c r="E3" s="455"/>
      <c r="F3" s="455"/>
      <c r="G3" s="455"/>
      <c r="H3" s="456"/>
      <c r="I3" s="456"/>
      <c r="J3" s="456"/>
      <c r="K3" s="456"/>
      <c r="L3" s="456"/>
      <c r="M3" s="456"/>
      <c r="N3" s="456"/>
      <c r="O3" s="456"/>
      <c r="P3" s="456"/>
      <c r="Q3" s="456"/>
      <c r="R3" s="456"/>
      <c r="S3" s="456"/>
      <c r="T3" s="456"/>
      <c r="U3" s="456"/>
      <c r="V3" s="456"/>
      <c r="W3" s="456"/>
      <c r="X3" s="456"/>
      <c r="Y3" s="456"/>
      <c r="Z3" s="456"/>
      <c r="AA3" s="456"/>
      <c r="AB3" s="456"/>
      <c r="AC3" s="456"/>
      <c r="AD3" s="456"/>
      <c r="AE3" s="456"/>
      <c r="AF3" s="456"/>
      <c r="AG3" s="456"/>
      <c r="AH3" s="456"/>
      <c r="AI3" s="456"/>
      <c r="AJ3" s="456"/>
      <c r="AK3" s="456"/>
      <c r="AL3" s="456"/>
      <c r="AM3" s="456"/>
      <c r="AN3" s="456"/>
      <c r="AO3" s="456"/>
      <c r="AP3" s="456"/>
      <c r="AQ3" s="456"/>
      <c r="AR3" s="456"/>
      <c r="AS3" s="456"/>
      <c r="AT3" s="456"/>
      <c r="AU3" s="456"/>
      <c r="AV3" s="456"/>
      <c r="AW3" s="456"/>
      <c r="AX3" s="456"/>
      <c r="AY3" s="457"/>
      <c r="AZ3" s="457"/>
      <c r="BA3" s="457"/>
      <c r="BB3" s="457"/>
      <c r="BC3" s="457"/>
      <c r="BD3" s="457"/>
      <c r="BE3" s="456"/>
      <c r="BF3" s="457"/>
      <c r="BG3" s="457"/>
      <c r="BH3" s="320"/>
      <c r="BI3" s="320"/>
      <c r="BJ3" s="320"/>
      <c r="BK3" s="320"/>
      <c r="BL3" s="320"/>
      <c r="BM3" s="320"/>
      <c r="BN3" s="211"/>
      <c r="BO3" s="211"/>
    </row>
    <row r="4" spans="1:69" ht="6.75" customHeight="1" x14ac:dyDescent="0.25">
      <c r="B4" s="455"/>
      <c r="C4" s="455"/>
      <c r="D4" s="455"/>
      <c r="E4" s="455"/>
      <c r="F4" s="455"/>
      <c r="G4" s="455"/>
      <c r="H4" s="456"/>
      <c r="I4" s="456"/>
      <c r="J4" s="456"/>
      <c r="K4" s="456"/>
      <c r="L4" s="456"/>
      <c r="M4" s="456"/>
      <c r="N4" s="456"/>
      <c r="O4" s="456"/>
      <c r="P4" s="456"/>
      <c r="Q4" s="456"/>
      <c r="R4" s="456"/>
      <c r="S4" s="456"/>
      <c r="T4" s="456"/>
      <c r="U4" s="456"/>
      <c r="V4" s="456"/>
      <c r="W4" s="456"/>
      <c r="X4" s="456"/>
      <c r="Y4" s="456"/>
      <c r="Z4" s="456"/>
      <c r="AA4" s="456"/>
      <c r="AB4" s="456"/>
      <c r="AC4" s="456"/>
      <c r="AD4" s="456"/>
      <c r="AE4" s="456"/>
      <c r="AF4" s="456"/>
      <c r="AG4" s="456"/>
      <c r="AH4" s="456"/>
      <c r="AI4" s="456"/>
      <c r="AJ4" s="456"/>
      <c r="AK4" s="456"/>
      <c r="AL4" s="456"/>
      <c r="AM4" s="456"/>
      <c r="AN4" s="456"/>
      <c r="AO4" s="456"/>
      <c r="AP4" s="456"/>
      <c r="AQ4" s="456"/>
      <c r="AR4" s="456"/>
      <c r="AS4" s="456"/>
      <c r="AT4" s="456"/>
      <c r="AU4" s="456"/>
      <c r="AV4" s="456"/>
      <c r="AW4" s="456"/>
      <c r="AX4" s="456"/>
      <c r="AY4" s="457"/>
      <c r="AZ4" s="457"/>
      <c r="BA4" s="457"/>
      <c r="BB4" s="457"/>
      <c r="BC4" s="457"/>
      <c r="BD4" s="457"/>
      <c r="BE4" s="456"/>
      <c r="BF4" s="457"/>
      <c r="BG4" s="457"/>
      <c r="BH4" s="320"/>
      <c r="BI4" s="320"/>
      <c r="BJ4" s="320"/>
      <c r="BK4" s="320"/>
      <c r="BL4" s="320"/>
      <c r="BM4" s="320"/>
      <c r="BN4" s="211"/>
      <c r="BO4" s="211"/>
    </row>
    <row r="5" spans="1:69" ht="15.75" x14ac:dyDescent="0.25">
      <c r="B5" s="455" t="s">
        <v>417</v>
      </c>
      <c r="C5" s="455"/>
      <c r="D5" s="455"/>
      <c r="E5" s="455"/>
      <c r="F5" s="455"/>
      <c r="G5" s="455"/>
      <c r="H5" s="456"/>
      <c r="I5" s="456"/>
      <c r="J5" s="456"/>
      <c r="K5" s="456"/>
      <c r="L5" s="456"/>
      <c r="M5" s="456"/>
      <c r="N5" s="456"/>
      <c r="O5" s="456"/>
      <c r="P5" s="456"/>
      <c r="Q5" s="456"/>
      <c r="R5" s="456"/>
      <c r="S5" s="456"/>
      <c r="T5" s="456"/>
      <c r="U5" s="456"/>
      <c r="V5" s="456"/>
      <c r="W5" s="456"/>
      <c r="X5" s="456"/>
      <c r="Y5" s="456"/>
      <c r="Z5" s="456"/>
      <c r="AA5" s="456"/>
      <c r="AB5" s="456"/>
      <c r="AC5" s="456"/>
      <c r="AD5" s="456"/>
      <c r="AE5" s="456"/>
      <c r="AF5" s="456"/>
      <c r="AG5" s="456"/>
      <c r="AH5" s="456"/>
      <c r="AI5" s="456"/>
      <c r="AJ5" s="456"/>
      <c r="AK5" s="456"/>
      <c r="AL5" s="456"/>
      <c r="AM5" s="456"/>
      <c r="AN5" s="456"/>
      <c r="AO5" s="456"/>
      <c r="AP5" s="456"/>
      <c r="AQ5" s="456"/>
      <c r="AR5" s="456"/>
      <c r="AS5" s="456"/>
      <c r="AT5" s="456"/>
      <c r="AU5" s="456"/>
      <c r="AV5" s="456"/>
      <c r="AW5" s="456"/>
      <c r="AX5" s="456"/>
      <c r="AY5" s="457"/>
      <c r="AZ5" s="457"/>
      <c r="BA5" s="457"/>
      <c r="BB5" s="457"/>
      <c r="BC5" s="457"/>
      <c r="BD5" s="457"/>
      <c r="BE5" s="456"/>
      <c r="BF5" s="457"/>
      <c r="BG5" s="457"/>
      <c r="BH5" s="320"/>
      <c r="BI5" s="320"/>
      <c r="BJ5" s="320"/>
      <c r="BK5" s="320"/>
      <c r="BL5" s="320"/>
      <c r="BM5" s="320"/>
      <c r="BN5" s="211"/>
      <c r="BO5" s="211"/>
    </row>
    <row r="6" spans="1:69" ht="18.75" customHeight="1" x14ac:dyDescent="0.25">
      <c r="A6" s="451"/>
      <c r="B6" s="458" t="s">
        <v>666</v>
      </c>
      <c r="C6" s="450"/>
      <c r="D6" s="450"/>
      <c r="E6" s="450"/>
      <c r="F6" s="450"/>
      <c r="G6" s="451"/>
      <c r="H6" s="451"/>
      <c r="I6" s="452"/>
      <c r="J6" s="451"/>
      <c r="K6" s="451"/>
      <c r="L6" s="450"/>
      <c r="M6" s="450"/>
      <c r="N6" s="450"/>
      <c r="O6" s="450"/>
      <c r="P6" s="450"/>
      <c r="Q6" s="450"/>
      <c r="R6" s="451"/>
      <c r="S6" s="452"/>
      <c r="T6" s="451"/>
      <c r="U6" s="451"/>
      <c r="V6" s="450"/>
      <c r="W6" s="450"/>
      <c r="X6" s="450"/>
      <c r="Y6" s="450"/>
      <c r="Z6" s="450"/>
      <c r="AA6" s="450"/>
      <c r="AB6" s="450"/>
      <c r="AC6" s="451"/>
      <c r="AD6" s="452"/>
      <c r="AE6" s="451"/>
      <c r="AF6" s="451"/>
      <c r="AG6" s="450"/>
      <c r="AH6" s="450"/>
      <c r="AI6" s="450"/>
      <c r="AJ6" s="450"/>
      <c r="AK6" s="450"/>
      <c r="AL6" s="450"/>
      <c r="AM6" s="450"/>
      <c r="AN6" s="450"/>
      <c r="AO6" s="450"/>
      <c r="AP6" s="450"/>
      <c r="AQ6" s="450"/>
      <c r="AR6" s="450"/>
      <c r="AS6" s="450"/>
      <c r="AT6" s="451"/>
      <c r="AU6" s="451"/>
      <c r="AV6" s="452"/>
      <c r="AW6" s="451"/>
      <c r="AX6" s="451"/>
      <c r="AY6" s="451"/>
      <c r="AZ6" s="451"/>
      <c r="BA6" s="451"/>
      <c r="BB6" s="451"/>
      <c r="BC6" s="451"/>
      <c r="BD6" s="451"/>
      <c r="BE6" s="452"/>
      <c r="BF6" s="451"/>
      <c r="BG6" s="451"/>
      <c r="BH6" s="451"/>
      <c r="BI6" s="451"/>
      <c r="BJ6" s="451"/>
      <c r="BK6" s="451"/>
      <c r="BL6" s="451"/>
      <c r="BM6" s="451"/>
      <c r="BN6" s="211"/>
      <c r="BO6" s="211"/>
    </row>
    <row r="7" spans="1:69" ht="15.75" customHeight="1" x14ac:dyDescent="0.25">
      <c r="A7" s="815" t="s">
        <v>495</v>
      </c>
      <c r="B7" s="817" t="s">
        <v>496</v>
      </c>
      <c r="C7" s="818"/>
      <c r="D7" s="818"/>
      <c r="E7" s="818"/>
      <c r="F7" s="818"/>
      <c r="G7" s="818"/>
      <c r="H7" s="818"/>
      <c r="I7" s="818"/>
      <c r="J7" s="818"/>
      <c r="K7" s="819"/>
      <c r="L7" s="820" t="s">
        <v>497</v>
      </c>
      <c r="M7" s="821"/>
      <c r="N7" s="821"/>
      <c r="O7" s="821"/>
      <c r="P7" s="821"/>
      <c r="Q7" s="821"/>
      <c r="R7" s="821"/>
      <c r="S7" s="821"/>
      <c r="T7" s="821"/>
      <c r="U7" s="822"/>
      <c r="V7" s="817" t="s">
        <v>498</v>
      </c>
      <c r="W7" s="818"/>
      <c r="X7" s="818"/>
      <c r="Y7" s="818"/>
      <c r="Z7" s="818"/>
      <c r="AA7" s="818"/>
      <c r="AB7" s="818"/>
      <c r="AC7" s="818"/>
      <c r="AD7" s="818"/>
      <c r="AE7" s="818"/>
      <c r="AF7" s="819"/>
      <c r="AG7" s="820" t="s">
        <v>499</v>
      </c>
      <c r="AH7" s="821"/>
      <c r="AI7" s="821"/>
      <c r="AJ7" s="821"/>
      <c r="AK7" s="821"/>
      <c r="AL7" s="821"/>
      <c r="AM7" s="821"/>
      <c r="AN7" s="821"/>
      <c r="AO7" s="821"/>
      <c r="AP7" s="821"/>
      <c r="AQ7" s="821"/>
      <c r="AR7" s="821"/>
      <c r="AS7" s="821"/>
      <c r="AT7" s="821"/>
      <c r="AU7" s="821"/>
      <c r="AV7" s="821"/>
      <c r="AW7" s="821"/>
      <c r="AX7" s="822"/>
      <c r="AY7" s="834" t="s">
        <v>519</v>
      </c>
      <c r="AZ7" s="834"/>
      <c r="BA7" s="834"/>
      <c r="BB7" s="834"/>
      <c r="BC7" s="834"/>
      <c r="BD7" s="834"/>
      <c r="BE7" s="834"/>
      <c r="BF7" s="834"/>
      <c r="BG7" s="834"/>
      <c r="BH7" s="802" t="s">
        <v>883</v>
      </c>
      <c r="BI7" s="805" t="s">
        <v>884</v>
      </c>
      <c r="BJ7" s="805" t="s">
        <v>885</v>
      </c>
      <c r="BK7" s="808" t="s">
        <v>886</v>
      </c>
      <c r="BL7" s="811" t="s">
        <v>887</v>
      </c>
      <c r="BM7" s="814" t="s">
        <v>888</v>
      </c>
      <c r="BN7" s="814"/>
      <c r="BO7" s="797" t="s">
        <v>889</v>
      </c>
    </row>
    <row r="8" spans="1:69" ht="15" customHeight="1" x14ac:dyDescent="0.25">
      <c r="A8" s="815"/>
      <c r="B8" s="782" t="s">
        <v>500</v>
      </c>
      <c r="C8" s="798" t="s">
        <v>890</v>
      </c>
      <c r="D8" s="798" t="s">
        <v>891</v>
      </c>
      <c r="E8" s="798" t="s">
        <v>892</v>
      </c>
      <c r="F8" s="782" t="s">
        <v>501</v>
      </c>
      <c r="G8" s="782"/>
      <c r="H8" s="801" t="s">
        <v>893</v>
      </c>
      <c r="I8" s="801" t="s">
        <v>674</v>
      </c>
      <c r="J8" s="801" t="s">
        <v>551</v>
      </c>
      <c r="K8" s="801" t="s">
        <v>552</v>
      </c>
      <c r="L8" s="829" t="s">
        <v>502</v>
      </c>
      <c r="M8" s="829" t="s">
        <v>894</v>
      </c>
      <c r="N8" s="829" t="s">
        <v>895</v>
      </c>
      <c r="O8" s="829" t="s">
        <v>896</v>
      </c>
      <c r="P8" s="829" t="s">
        <v>503</v>
      </c>
      <c r="Q8" s="829"/>
      <c r="R8" s="830" t="s">
        <v>893</v>
      </c>
      <c r="S8" s="830" t="s">
        <v>674</v>
      </c>
      <c r="T8" s="830" t="s">
        <v>551</v>
      </c>
      <c r="U8" s="830" t="s">
        <v>552</v>
      </c>
      <c r="V8" s="782" t="s">
        <v>504</v>
      </c>
      <c r="W8" s="782" t="s">
        <v>897</v>
      </c>
      <c r="X8" s="782" t="s">
        <v>898</v>
      </c>
      <c r="Y8" s="782" t="s">
        <v>899</v>
      </c>
      <c r="Z8" s="823" t="s">
        <v>505</v>
      </c>
      <c r="AA8" s="824"/>
      <c r="AB8" s="825"/>
      <c r="AC8" s="773" t="s">
        <v>893</v>
      </c>
      <c r="AD8" s="773" t="s">
        <v>674</v>
      </c>
      <c r="AE8" s="773" t="s">
        <v>551</v>
      </c>
      <c r="AF8" s="773" t="s">
        <v>552</v>
      </c>
      <c r="AG8" s="776" t="s">
        <v>506</v>
      </c>
      <c r="AH8" s="776" t="s">
        <v>900</v>
      </c>
      <c r="AI8" s="776" t="s">
        <v>901</v>
      </c>
      <c r="AJ8" s="779" t="s">
        <v>902</v>
      </c>
      <c r="AK8" s="831" t="s">
        <v>507</v>
      </c>
      <c r="AL8" s="776" t="s">
        <v>903</v>
      </c>
      <c r="AM8" s="776" t="s">
        <v>904</v>
      </c>
      <c r="AN8" s="779" t="s">
        <v>905</v>
      </c>
      <c r="AO8" s="831" t="s">
        <v>652</v>
      </c>
      <c r="AP8" s="772" t="s">
        <v>508</v>
      </c>
      <c r="AQ8" s="772"/>
      <c r="AR8" s="772"/>
      <c r="AS8" s="772"/>
      <c r="AT8" s="772"/>
      <c r="AU8" s="793" t="s">
        <v>893</v>
      </c>
      <c r="AV8" s="793" t="s">
        <v>674</v>
      </c>
      <c r="AW8" s="793" t="s">
        <v>551</v>
      </c>
      <c r="AX8" s="793" t="s">
        <v>552</v>
      </c>
      <c r="AY8" s="796" t="s">
        <v>520</v>
      </c>
      <c r="AZ8" s="796"/>
      <c r="BA8" s="796"/>
      <c r="BB8" s="796"/>
      <c r="BC8" s="771" t="s">
        <v>906</v>
      </c>
      <c r="BD8" s="771" t="s">
        <v>907</v>
      </c>
      <c r="BE8" s="773" t="s">
        <v>674</v>
      </c>
      <c r="BF8" s="783" t="s">
        <v>552</v>
      </c>
      <c r="BG8" s="784"/>
      <c r="BH8" s="803"/>
      <c r="BI8" s="806"/>
      <c r="BJ8" s="806"/>
      <c r="BK8" s="809"/>
      <c r="BL8" s="812"/>
      <c r="BM8" s="789" t="s">
        <v>553</v>
      </c>
      <c r="BN8" s="789" t="s">
        <v>554</v>
      </c>
      <c r="BO8" s="771"/>
    </row>
    <row r="9" spans="1:69" x14ac:dyDescent="0.25">
      <c r="A9" s="816"/>
      <c r="B9" s="770"/>
      <c r="C9" s="799"/>
      <c r="D9" s="799"/>
      <c r="E9" s="799"/>
      <c r="F9" s="770"/>
      <c r="G9" s="770"/>
      <c r="H9" s="774"/>
      <c r="I9" s="774"/>
      <c r="J9" s="774"/>
      <c r="K9" s="774"/>
      <c r="L9" s="772"/>
      <c r="M9" s="772"/>
      <c r="N9" s="772"/>
      <c r="O9" s="772"/>
      <c r="P9" s="772"/>
      <c r="Q9" s="772"/>
      <c r="R9" s="794"/>
      <c r="S9" s="794"/>
      <c r="T9" s="794"/>
      <c r="U9" s="794"/>
      <c r="V9" s="770"/>
      <c r="W9" s="770"/>
      <c r="X9" s="770"/>
      <c r="Y9" s="770"/>
      <c r="Z9" s="826"/>
      <c r="AA9" s="827"/>
      <c r="AB9" s="828"/>
      <c r="AC9" s="774"/>
      <c r="AD9" s="774"/>
      <c r="AE9" s="774"/>
      <c r="AF9" s="774"/>
      <c r="AG9" s="777"/>
      <c r="AH9" s="777"/>
      <c r="AI9" s="777"/>
      <c r="AJ9" s="780"/>
      <c r="AK9" s="832"/>
      <c r="AL9" s="777"/>
      <c r="AM9" s="777"/>
      <c r="AN9" s="780"/>
      <c r="AO9" s="832"/>
      <c r="AP9" s="772"/>
      <c r="AQ9" s="772"/>
      <c r="AR9" s="772"/>
      <c r="AS9" s="772"/>
      <c r="AT9" s="772"/>
      <c r="AU9" s="794"/>
      <c r="AV9" s="794"/>
      <c r="AW9" s="794"/>
      <c r="AX9" s="794"/>
      <c r="AY9" s="792" t="s">
        <v>521</v>
      </c>
      <c r="AZ9" s="792" t="s">
        <v>522</v>
      </c>
      <c r="BA9" s="792" t="s">
        <v>523</v>
      </c>
      <c r="BB9" s="792" t="s">
        <v>524</v>
      </c>
      <c r="BC9" s="771"/>
      <c r="BD9" s="771"/>
      <c r="BE9" s="774"/>
      <c r="BF9" s="785"/>
      <c r="BG9" s="786"/>
      <c r="BH9" s="803"/>
      <c r="BI9" s="806"/>
      <c r="BJ9" s="806"/>
      <c r="BK9" s="809"/>
      <c r="BL9" s="812"/>
      <c r="BM9" s="790"/>
      <c r="BN9" s="790"/>
      <c r="BO9" s="771"/>
    </row>
    <row r="10" spans="1:69" ht="24" customHeight="1" x14ac:dyDescent="0.25">
      <c r="A10" s="816"/>
      <c r="B10" s="770"/>
      <c r="C10" s="799"/>
      <c r="D10" s="799"/>
      <c r="E10" s="799"/>
      <c r="F10" s="770" t="s">
        <v>509</v>
      </c>
      <c r="G10" s="771" t="s">
        <v>906</v>
      </c>
      <c r="H10" s="774"/>
      <c r="I10" s="774"/>
      <c r="J10" s="774"/>
      <c r="K10" s="774"/>
      <c r="L10" s="772"/>
      <c r="M10" s="772"/>
      <c r="N10" s="772"/>
      <c r="O10" s="772"/>
      <c r="P10" s="772" t="s">
        <v>509</v>
      </c>
      <c r="Q10" s="769" t="s">
        <v>906</v>
      </c>
      <c r="R10" s="794"/>
      <c r="S10" s="794"/>
      <c r="T10" s="794"/>
      <c r="U10" s="794"/>
      <c r="V10" s="770"/>
      <c r="W10" s="770"/>
      <c r="X10" s="770"/>
      <c r="Y10" s="770"/>
      <c r="Z10" s="770" t="s">
        <v>509</v>
      </c>
      <c r="AA10" s="771" t="s">
        <v>906</v>
      </c>
      <c r="AB10" s="771" t="s">
        <v>908</v>
      </c>
      <c r="AC10" s="774"/>
      <c r="AD10" s="774"/>
      <c r="AE10" s="774"/>
      <c r="AF10" s="774"/>
      <c r="AG10" s="777"/>
      <c r="AH10" s="777"/>
      <c r="AI10" s="777"/>
      <c r="AJ10" s="780"/>
      <c r="AK10" s="832"/>
      <c r="AL10" s="777"/>
      <c r="AM10" s="777"/>
      <c r="AN10" s="780"/>
      <c r="AO10" s="832"/>
      <c r="AP10" s="772" t="s">
        <v>510</v>
      </c>
      <c r="AQ10" s="772" t="s">
        <v>511</v>
      </c>
      <c r="AR10" s="776" t="s">
        <v>653</v>
      </c>
      <c r="AS10" s="772" t="s">
        <v>509</v>
      </c>
      <c r="AT10" s="769" t="s">
        <v>906</v>
      </c>
      <c r="AU10" s="794"/>
      <c r="AV10" s="794"/>
      <c r="AW10" s="794"/>
      <c r="AX10" s="794"/>
      <c r="AY10" s="792"/>
      <c r="AZ10" s="792"/>
      <c r="BA10" s="792"/>
      <c r="BB10" s="792"/>
      <c r="BC10" s="771"/>
      <c r="BD10" s="771"/>
      <c r="BE10" s="774"/>
      <c r="BF10" s="785"/>
      <c r="BG10" s="786"/>
      <c r="BH10" s="803"/>
      <c r="BI10" s="806"/>
      <c r="BJ10" s="806"/>
      <c r="BK10" s="809"/>
      <c r="BL10" s="812"/>
      <c r="BM10" s="790"/>
      <c r="BN10" s="790"/>
      <c r="BO10" s="771"/>
    </row>
    <row r="11" spans="1:69" ht="30" customHeight="1" x14ac:dyDescent="0.25">
      <c r="A11" s="816"/>
      <c r="B11" s="770"/>
      <c r="C11" s="799"/>
      <c r="D11" s="799"/>
      <c r="E11" s="799"/>
      <c r="F11" s="770"/>
      <c r="G11" s="771"/>
      <c r="H11" s="774"/>
      <c r="I11" s="774"/>
      <c r="J11" s="774"/>
      <c r="K11" s="774"/>
      <c r="L11" s="772"/>
      <c r="M11" s="772"/>
      <c r="N11" s="772"/>
      <c r="O11" s="772"/>
      <c r="P11" s="772"/>
      <c r="Q11" s="769"/>
      <c r="R11" s="794"/>
      <c r="S11" s="794"/>
      <c r="T11" s="794"/>
      <c r="U11" s="794"/>
      <c r="V11" s="770"/>
      <c r="W11" s="770"/>
      <c r="X11" s="770"/>
      <c r="Y11" s="770"/>
      <c r="Z11" s="770"/>
      <c r="AA11" s="771"/>
      <c r="AB11" s="771"/>
      <c r="AC11" s="774"/>
      <c r="AD11" s="774"/>
      <c r="AE11" s="774"/>
      <c r="AF11" s="774"/>
      <c r="AG11" s="777"/>
      <c r="AH11" s="777"/>
      <c r="AI11" s="777"/>
      <c r="AJ11" s="780"/>
      <c r="AK11" s="832"/>
      <c r="AL11" s="777"/>
      <c r="AM11" s="777"/>
      <c r="AN11" s="780"/>
      <c r="AO11" s="832"/>
      <c r="AP11" s="772"/>
      <c r="AQ11" s="772"/>
      <c r="AR11" s="777"/>
      <c r="AS11" s="772"/>
      <c r="AT11" s="769"/>
      <c r="AU11" s="794"/>
      <c r="AV11" s="794"/>
      <c r="AW11" s="794"/>
      <c r="AX11" s="794"/>
      <c r="AY11" s="792"/>
      <c r="AZ11" s="792"/>
      <c r="BA11" s="792"/>
      <c r="BB11" s="792"/>
      <c r="BC11" s="771"/>
      <c r="BD11" s="771"/>
      <c r="BE11" s="774"/>
      <c r="BF11" s="785"/>
      <c r="BG11" s="786"/>
      <c r="BH11" s="803"/>
      <c r="BI11" s="806"/>
      <c r="BJ11" s="806"/>
      <c r="BK11" s="809"/>
      <c r="BL11" s="812"/>
      <c r="BM11" s="790"/>
      <c r="BN11" s="790"/>
      <c r="BO11" s="771"/>
    </row>
    <row r="12" spans="1:69" ht="48.75" customHeight="1" x14ac:dyDescent="0.25">
      <c r="A12" s="816"/>
      <c r="B12" s="770"/>
      <c r="C12" s="800"/>
      <c r="D12" s="800"/>
      <c r="E12" s="800"/>
      <c r="F12" s="770"/>
      <c r="G12" s="771"/>
      <c r="H12" s="775"/>
      <c r="I12" s="775"/>
      <c r="J12" s="775"/>
      <c r="K12" s="775"/>
      <c r="L12" s="772"/>
      <c r="M12" s="772"/>
      <c r="N12" s="772"/>
      <c r="O12" s="772"/>
      <c r="P12" s="772"/>
      <c r="Q12" s="769"/>
      <c r="R12" s="795"/>
      <c r="S12" s="795"/>
      <c r="T12" s="795"/>
      <c r="U12" s="795"/>
      <c r="V12" s="770"/>
      <c r="W12" s="770"/>
      <c r="X12" s="770"/>
      <c r="Y12" s="770"/>
      <c r="Z12" s="770"/>
      <c r="AA12" s="771"/>
      <c r="AB12" s="771"/>
      <c r="AC12" s="775"/>
      <c r="AD12" s="775"/>
      <c r="AE12" s="775"/>
      <c r="AF12" s="775"/>
      <c r="AG12" s="778"/>
      <c r="AH12" s="778"/>
      <c r="AI12" s="778"/>
      <c r="AJ12" s="781"/>
      <c r="AK12" s="833"/>
      <c r="AL12" s="778"/>
      <c r="AM12" s="778"/>
      <c r="AN12" s="781"/>
      <c r="AO12" s="833"/>
      <c r="AP12" s="772"/>
      <c r="AQ12" s="772"/>
      <c r="AR12" s="778"/>
      <c r="AS12" s="772"/>
      <c r="AT12" s="769"/>
      <c r="AU12" s="795"/>
      <c r="AV12" s="795"/>
      <c r="AW12" s="795"/>
      <c r="AX12" s="795"/>
      <c r="AY12" s="792"/>
      <c r="AZ12" s="792"/>
      <c r="BA12" s="792"/>
      <c r="BB12" s="792"/>
      <c r="BC12" s="771"/>
      <c r="BD12" s="771"/>
      <c r="BE12" s="775"/>
      <c r="BF12" s="787"/>
      <c r="BG12" s="788"/>
      <c r="BH12" s="804"/>
      <c r="BI12" s="807"/>
      <c r="BJ12" s="807"/>
      <c r="BK12" s="810"/>
      <c r="BL12" s="813"/>
      <c r="BM12" s="791"/>
      <c r="BN12" s="791"/>
      <c r="BO12" s="771"/>
    </row>
    <row r="13" spans="1:69" x14ac:dyDescent="0.25">
      <c r="A13" s="816"/>
      <c r="B13" s="459" t="s">
        <v>512</v>
      </c>
      <c r="C13" s="460" t="s">
        <v>36</v>
      </c>
      <c r="D13" s="460" t="s">
        <v>36</v>
      </c>
      <c r="E13" s="460" t="s">
        <v>36</v>
      </c>
      <c r="F13" s="460" t="s">
        <v>513</v>
      </c>
      <c r="G13" s="461" t="s">
        <v>513</v>
      </c>
      <c r="H13" s="460" t="s">
        <v>513</v>
      </c>
      <c r="I13" s="461"/>
      <c r="J13" s="460" t="s">
        <v>513</v>
      </c>
      <c r="K13" s="460" t="s">
        <v>909</v>
      </c>
      <c r="L13" s="459" t="s">
        <v>514</v>
      </c>
      <c r="M13" s="460" t="s">
        <v>515</v>
      </c>
      <c r="N13" s="460" t="s">
        <v>515</v>
      </c>
      <c r="O13" s="460" t="s">
        <v>515</v>
      </c>
      <c r="P13" s="460" t="s">
        <v>513</v>
      </c>
      <c r="Q13" s="460" t="s">
        <v>513</v>
      </c>
      <c r="R13" s="460" t="s">
        <v>513</v>
      </c>
      <c r="S13" s="461"/>
      <c r="T13" s="460" t="s">
        <v>513</v>
      </c>
      <c r="U13" s="460" t="s">
        <v>909</v>
      </c>
      <c r="V13" s="459" t="s">
        <v>516</v>
      </c>
      <c r="W13" s="460" t="s">
        <v>517</v>
      </c>
      <c r="X13" s="460" t="s">
        <v>517</v>
      </c>
      <c r="Y13" s="460" t="s">
        <v>517</v>
      </c>
      <c r="Z13" s="460" t="s">
        <v>513</v>
      </c>
      <c r="AA13" s="460" t="s">
        <v>513</v>
      </c>
      <c r="AB13" s="460" t="s">
        <v>513</v>
      </c>
      <c r="AC13" s="460" t="s">
        <v>513</v>
      </c>
      <c r="AD13" s="461"/>
      <c r="AE13" s="460" t="s">
        <v>513</v>
      </c>
      <c r="AF13" s="460" t="s">
        <v>909</v>
      </c>
      <c r="AG13" s="459" t="s">
        <v>518</v>
      </c>
      <c r="AH13" s="460" t="s">
        <v>515</v>
      </c>
      <c r="AI13" s="460" t="s">
        <v>515</v>
      </c>
      <c r="AJ13" s="460" t="s">
        <v>515</v>
      </c>
      <c r="AK13" s="462" t="s">
        <v>518</v>
      </c>
      <c r="AL13" s="460" t="s">
        <v>515</v>
      </c>
      <c r="AM13" s="460" t="s">
        <v>515</v>
      </c>
      <c r="AN13" s="460" t="s">
        <v>515</v>
      </c>
      <c r="AO13" s="462" t="s">
        <v>518</v>
      </c>
      <c r="AP13" s="460" t="s">
        <v>513</v>
      </c>
      <c r="AQ13" s="460" t="s">
        <v>513</v>
      </c>
      <c r="AR13" s="460" t="s">
        <v>513</v>
      </c>
      <c r="AS13" s="460" t="s">
        <v>513</v>
      </c>
      <c r="AT13" s="460" t="s">
        <v>513</v>
      </c>
      <c r="AU13" s="460" t="s">
        <v>513</v>
      </c>
      <c r="AV13" s="461"/>
      <c r="AW13" s="460" t="s">
        <v>513</v>
      </c>
      <c r="AX13" s="460" t="s">
        <v>909</v>
      </c>
      <c r="AY13" s="460" t="s">
        <v>515</v>
      </c>
      <c r="AZ13" s="460" t="s">
        <v>513</v>
      </c>
      <c r="BA13" s="212"/>
      <c r="BB13" s="460" t="s">
        <v>513</v>
      </c>
      <c r="BC13" s="460" t="s">
        <v>513</v>
      </c>
      <c r="BD13" s="460" t="s">
        <v>513</v>
      </c>
      <c r="BE13" s="461"/>
      <c r="BF13" s="460" t="s">
        <v>513</v>
      </c>
      <c r="BG13" s="460" t="s">
        <v>909</v>
      </c>
      <c r="BH13" s="460" t="s">
        <v>513</v>
      </c>
      <c r="BI13" s="460" t="s">
        <v>513</v>
      </c>
      <c r="BJ13" s="460" t="s">
        <v>513</v>
      </c>
      <c r="BK13" s="463" t="s">
        <v>513</v>
      </c>
      <c r="BL13" s="460" t="s">
        <v>909</v>
      </c>
      <c r="BM13" s="464" t="s">
        <v>513</v>
      </c>
      <c r="BN13" s="464" t="s">
        <v>909</v>
      </c>
      <c r="BO13" s="460" t="s">
        <v>909</v>
      </c>
    </row>
    <row r="14" spans="1:69" ht="25.5" x14ac:dyDescent="0.25">
      <c r="A14" s="459">
        <v>1</v>
      </c>
      <c r="B14" s="459">
        <v>2</v>
      </c>
      <c r="C14" s="459">
        <v>3</v>
      </c>
      <c r="D14" s="459">
        <v>4</v>
      </c>
      <c r="E14" s="459" t="s">
        <v>910</v>
      </c>
      <c r="F14" s="459" t="s">
        <v>911</v>
      </c>
      <c r="G14" s="459">
        <v>7</v>
      </c>
      <c r="H14" s="459" t="s">
        <v>912</v>
      </c>
      <c r="I14" s="459">
        <v>9</v>
      </c>
      <c r="J14" s="459" t="s">
        <v>913</v>
      </c>
      <c r="K14" s="459" t="s">
        <v>914</v>
      </c>
      <c r="L14" s="459">
        <v>12</v>
      </c>
      <c r="M14" s="459">
        <v>13</v>
      </c>
      <c r="N14" s="459">
        <v>14</v>
      </c>
      <c r="O14" s="459" t="s">
        <v>915</v>
      </c>
      <c r="P14" s="459" t="s">
        <v>916</v>
      </c>
      <c r="Q14" s="459">
        <v>17</v>
      </c>
      <c r="R14" s="459" t="s">
        <v>917</v>
      </c>
      <c r="S14" s="459">
        <v>9</v>
      </c>
      <c r="T14" s="459" t="s">
        <v>918</v>
      </c>
      <c r="U14" s="459" t="s">
        <v>919</v>
      </c>
      <c r="V14" s="459">
        <v>22</v>
      </c>
      <c r="W14" s="459">
        <v>23</v>
      </c>
      <c r="X14" s="459">
        <v>24</v>
      </c>
      <c r="Y14" s="459" t="s">
        <v>920</v>
      </c>
      <c r="Z14" s="459" t="s">
        <v>921</v>
      </c>
      <c r="AA14" s="459">
        <v>27</v>
      </c>
      <c r="AB14" s="465" t="s">
        <v>922</v>
      </c>
      <c r="AC14" s="459" t="s">
        <v>923</v>
      </c>
      <c r="AD14" s="459">
        <v>9</v>
      </c>
      <c r="AE14" s="459" t="s">
        <v>924</v>
      </c>
      <c r="AF14" s="459" t="s">
        <v>925</v>
      </c>
      <c r="AG14" s="459">
        <v>32</v>
      </c>
      <c r="AH14" s="459">
        <v>33</v>
      </c>
      <c r="AI14" s="459">
        <v>34</v>
      </c>
      <c r="AJ14" s="459" t="s">
        <v>926</v>
      </c>
      <c r="AK14" s="459">
        <v>36</v>
      </c>
      <c r="AL14" s="459">
        <v>37</v>
      </c>
      <c r="AM14" s="459">
        <v>38</v>
      </c>
      <c r="AN14" s="459" t="s">
        <v>927</v>
      </c>
      <c r="AO14" s="459">
        <v>40</v>
      </c>
      <c r="AP14" s="459" t="s">
        <v>928</v>
      </c>
      <c r="AQ14" s="459" t="s">
        <v>929</v>
      </c>
      <c r="AR14" s="459" t="s">
        <v>930</v>
      </c>
      <c r="AS14" s="459" t="s">
        <v>931</v>
      </c>
      <c r="AT14" s="459">
        <v>45</v>
      </c>
      <c r="AU14" s="459" t="s">
        <v>932</v>
      </c>
      <c r="AV14" s="459">
        <v>9</v>
      </c>
      <c r="AW14" s="459" t="s">
        <v>933</v>
      </c>
      <c r="AX14" s="459" t="s">
        <v>934</v>
      </c>
      <c r="AY14" s="459">
        <v>50</v>
      </c>
      <c r="AZ14" s="459">
        <v>51</v>
      </c>
      <c r="BA14" s="459">
        <v>52</v>
      </c>
      <c r="BB14" s="459" t="s">
        <v>935</v>
      </c>
      <c r="BC14" s="459">
        <v>54</v>
      </c>
      <c r="BD14" s="459" t="s">
        <v>936</v>
      </c>
      <c r="BE14" s="459">
        <v>9</v>
      </c>
      <c r="BF14" s="459" t="s">
        <v>937</v>
      </c>
      <c r="BG14" s="459" t="s">
        <v>938</v>
      </c>
      <c r="BH14" s="459" t="s">
        <v>939</v>
      </c>
      <c r="BI14" s="459" t="s">
        <v>940</v>
      </c>
      <c r="BJ14" s="459" t="s">
        <v>941</v>
      </c>
      <c r="BK14" s="466" t="s">
        <v>942</v>
      </c>
      <c r="BL14" s="459" t="s">
        <v>943</v>
      </c>
      <c r="BM14" s="467" t="s">
        <v>944</v>
      </c>
      <c r="BN14" s="467" t="s">
        <v>945</v>
      </c>
      <c r="BO14" s="459">
        <v>65</v>
      </c>
    </row>
    <row r="15" spans="1:69" s="321" customFormat="1" ht="15.75" hidden="1" x14ac:dyDescent="0.25">
      <c r="A15" s="468" t="s">
        <v>946</v>
      </c>
      <c r="B15" s="469">
        <v>2588.77</v>
      </c>
      <c r="C15" s="469">
        <v>130.71</v>
      </c>
      <c r="D15" s="469">
        <v>209.1</v>
      </c>
      <c r="E15" s="469">
        <f>ROUND(C15+D15,1)</f>
        <v>339.8</v>
      </c>
      <c r="F15" s="469">
        <f>ROUND(B15*E15,2)</f>
        <v>879664.05</v>
      </c>
      <c r="G15" s="469">
        <v>0</v>
      </c>
      <c r="H15" s="470">
        <f>ROUND(F15-G15,2)</f>
        <v>879664.05</v>
      </c>
      <c r="I15" s="471">
        <v>0.97960400000000003</v>
      </c>
      <c r="J15" s="470">
        <f>ROUND(H15*I15,2)</f>
        <v>861722.42</v>
      </c>
      <c r="K15" s="470">
        <f>ROUND(J15/1000,1)</f>
        <v>861.7</v>
      </c>
      <c r="L15" s="469"/>
      <c r="M15" s="469"/>
      <c r="N15" s="469"/>
      <c r="O15" s="469">
        <f>ROUND(M15+N15,1)</f>
        <v>0</v>
      </c>
      <c r="P15" s="469">
        <f>ROUND(L15*O15,2)</f>
        <v>0</v>
      </c>
      <c r="Q15" s="469"/>
      <c r="R15" s="470">
        <f>ROUND(P15-Q15,2)</f>
        <v>0</v>
      </c>
      <c r="S15" s="471">
        <v>0.97960400000000003</v>
      </c>
      <c r="T15" s="470">
        <f>ROUND(R15*S15,2)</f>
        <v>0</v>
      </c>
      <c r="U15" s="470">
        <f>ROUND(T15/1000,1)</f>
        <v>0</v>
      </c>
      <c r="V15" s="469">
        <v>10.029999999999999</v>
      </c>
      <c r="W15" s="469">
        <v>77864</v>
      </c>
      <c r="X15" s="469">
        <v>37475</v>
      </c>
      <c r="Y15" s="469">
        <f>ROUND(W15+X15,1)</f>
        <v>115339</v>
      </c>
      <c r="Z15" s="469">
        <f>ROUND(V15*Y15,2)</f>
        <v>1156850.17</v>
      </c>
      <c r="AA15" s="469"/>
      <c r="AB15" s="469"/>
      <c r="AC15" s="470">
        <f>ROUND(Z15-AA15-AB15,2)</f>
        <v>1156850.17</v>
      </c>
      <c r="AD15" s="471">
        <v>0.97960400000000003</v>
      </c>
      <c r="AE15" s="470">
        <f>ROUND(AC15*AD15,2)</f>
        <v>1133255.05</v>
      </c>
      <c r="AF15" s="470">
        <f>ROUND(AE15/1000,1)</f>
        <v>1133.3</v>
      </c>
      <c r="AG15" s="469">
        <v>61.16</v>
      </c>
      <c r="AH15" s="469">
        <v>1236</v>
      </c>
      <c r="AI15" s="469">
        <v>948</v>
      </c>
      <c r="AJ15" s="469">
        <f>ROUND(AH15+AI15,1)</f>
        <v>2184</v>
      </c>
      <c r="AK15" s="469">
        <v>25.2</v>
      </c>
      <c r="AL15" s="469">
        <v>1236</v>
      </c>
      <c r="AM15" s="469">
        <v>948</v>
      </c>
      <c r="AN15" s="469">
        <f>ROUND(AL15+AM15,1)</f>
        <v>2184</v>
      </c>
      <c r="AO15" s="469">
        <v>12.61</v>
      </c>
      <c r="AP15" s="469">
        <f>ROUND(AG15*AJ15,2)</f>
        <v>133573.44</v>
      </c>
      <c r="AQ15" s="469">
        <f>ROUND(AK15*AN15,2)</f>
        <v>55036.800000000003</v>
      </c>
      <c r="AR15" s="469">
        <f>ROUND(AN15*AO15,2)</f>
        <v>27540.240000000002</v>
      </c>
      <c r="AS15" s="469">
        <f>AR15+AP15+AQ15</f>
        <v>216150.48</v>
      </c>
      <c r="AT15" s="469">
        <v>0</v>
      </c>
      <c r="AU15" s="470">
        <f>ROUND(AS15-AT15,2)</f>
        <v>216150.48</v>
      </c>
      <c r="AV15" s="471">
        <v>0.97960400000000003</v>
      </c>
      <c r="AW15" s="470">
        <f>ROUND(AU15*AV15,2)</f>
        <v>211741.87</v>
      </c>
      <c r="AX15" s="470">
        <f>ROUND(AW15/1000,1)</f>
        <v>211.7</v>
      </c>
      <c r="AY15" s="470">
        <v>11.13</v>
      </c>
      <c r="AZ15" s="470">
        <v>854.75</v>
      </c>
      <c r="BA15" s="472">
        <v>12</v>
      </c>
      <c r="BB15" s="470">
        <f>ROUND(AY15*AZ15*BA15,2)</f>
        <v>114160.41</v>
      </c>
      <c r="BC15" s="470"/>
      <c r="BD15" s="470">
        <f>ROUND(BB15-BC15,2)</f>
        <v>114160.41</v>
      </c>
      <c r="BE15" s="471">
        <v>0.97960400000000003</v>
      </c>
      <c r="BF15" s="470">
        <f>ROUND(BD15*BE15,2)</f>
        <v>111831.99</v>
      </c>
      <c r="BG15" s="470">
        <f>ROUND(BF15/1000,1)</f>
        <v>111.8</v>
      </c>
      <c r="BH15" s="470">
        <f>F15+P15+Z15+AS15+BB15</f>
        <v>2366825.11</v>
      </c>
      <c r="BI15" s="470">
        <f>ROUND(G15+Q15+AA15+AT15+BC15,2)</f>
        <v>0</v>
      </c>
      <c r="BJ15" s="470">
        <f>AB15</f>
        <v>0</v>
      </c>
      <c r="BK15" s="470">
        <f>ROUND(BH15-BI15-BJ15,2)</f>
        <v>2366825.11</v>
      </c>
      <c r="BL15" s="473">
        <f>ROUNDUP(BK15/1000,1)</f>
        <v>2366.9</v>
      </c>
      <c r="BM15" s="474">
        <f>ROUND(J15+T15+AE15+AW15+BF15,2)</f>
        <v>2318551.33</v>
      </c>
      <c r="BN15" s="474">
        <f>ROUND(K15+U15+AF15+AX15+BG15,1)</f>
        <v>2318.5</v>
      </c>
      <c r="BO15" s="475">
        <f>BN15-BL15</f>
        <v>-48.4</v>
      </c>
      <c r="BP15" s="321">
        <v>2318.5</v>
      </c>
      <c r="BQ15" s="476">
        <f>BP15-BN15</f>
        <v>0</v>
      </c>
    </row>
    <row r="16" spans="1:69" s="321" customFormat="1" ht="15.75" hidden="1" x14ac:dyDescent="0.25">
      <c r="A16" s="468" t="s">
        <v>947</v>
      </c>
      <c r="B16" s="469">
        <v>2588.77</v>
      </c>
      <c r="C16" s="469">
        <v>372.12</v>
      </c>
      <c r="D16" s="469">
        <v>534.04999999999995</v>
      </c>
      <c r="E16" s="469">
        <f t="shared" ref="E16:E71" si="0">ROUND(C16+D16,1)</f>
        <v>906.2</v>
      </c>
      <c r="F16" s="469">
        <f t="shared" ref="F16:F71" si="1">ROUND(B16*E16,2)</f>
        <v>2345943.37</v>
      </c>
      <c r="G16" s="469"/>
      <c r="H16" s="470">
        <f t="shared" ref="H16:H71" si="2">ROUND(F16-G16,2)</f>
        <v>2345943.37</v>
      </c>
      <c r="I16" s="471">
        <v>0.97960400000000003</v>
      </c>
      <c r="J16" s="470">
        <f t="shared" ref="J16:J71" si="3">ROUND(H16*I16,2)</f>
        <v>2298095.5099999998</v>
      </c>
      <c r="K16" s="470">
        <f t="shared" ref="K16:K71" si="4">ROUND(J16/1000,1)</f>
        <v>2298.1</v>
      </c>
      <c r="L16" s="469"/>
      <c r="M16" s="469"/>
      <c r="N16" s="469"/>
      <c r="O16" s="469">
        <f t="shared" ref="O16:O71" si="5">ROUND(M16+N16,1)</f>
        <v>0</v>
      </c>
      <c r="P16" s="469">
        <f t="shared" ref="P16:P71" si="6">ROUND(L16*O16,2)</f>
        <v>0</v>
      </c>
      <c r="Q16" s="469"/>
      <c r="R16" s="470">
        <f t="shared" ref="R16:R71" si="7">ROUND(P16-Q16,2)</f>
        <v>0</v>
      </c>
      <c r="S16" s="471">
        <v>0.97960400000000003</v>
      </c>
      <c r="T16" s="470">
        <f t="shared" ref="T16:T71" si="8">ROUND(R16*S16,2)</f>
        <v>0</v>
      </c>
      <c r="U16" s="470">
        <f t="shared" ref="U16:U71" si="9">ROUND(T16/1000,1)</f>
        <v>0</v>
      </c>
      <c r="V16" s="469">
        <v>10.029999999999999</v>
      </c>
      <c r="W16" s="469">
        <v>62290</v>
      </c>
      <c r="X16" s="469">
        <v>64650</v>
      </c>
      <c r="Y16" s="469">
        <f t="shared" ref="Y16:Y71" si="10">ROUND(W16+X16,1)</f>
        <v>126940</v>
      </c>
      <c r="Z16" s="469">
        <f t="shared" ref="Z16:Z71" si="11">ROUND(V16*Y16,2)</f>
        <v>1273208.2</v>
      </c>
      <c r="AA16" s="469"/>
      <c r="AB16" s="469"/>
      <c r="AC16" s="470">
        <f t="shared" ref="AC16:AC71" si="12">ROUND(Z16-AA16-AB16,2)</f>
        <v>1273208.2</v>
      </c>
      <c r="AD16" s="471">
        <v>0.97960400000000003</v>
      </c>
      <c r="AE16" s="470">
        <f t="shared" ref="AE16:AE71" si="13">ROUND(AC16*AD16,2)</f>
        <v>1247239.8500000001</v>
      </c>
      <c r="AF16" s="470">
        <f t="shared" ref="AF16:AF71" si="14">ROUND(AE16/1000,1)</f>
        <v>1247.2</v>
      </c>
      <c r="AG16" s="469">
        <v>61.16</v>
      </c>
      <c r="AH16" s="469">
        <v>3905</v>
      </c>
      <c r="AI16" s="469">
        <v>4658</v>
      </c>
      <c r="AJ16" s="469">
        <f t="shared" ref="AJ16:AJ71" si="15">ROUND(AH16+AI16,1)</f>
        <v>8563</v>
      </c>
      <c r="AK16" s="469">
        <v>25.2</v>
      </c>
      <c r="AL16" s="469">
        <v>3905</v>
      </c>
      <c r="AM16" s="469">
        <v>4658</v>
      </c>
      <c r="AN16" s="469">
        <f t="shared" ref="AN16:AN71" si="16">ROUND(AL16+AM16,1)</f>
        <v>8563</v>
      </c>
      <c r="AO16" s="469">
        <v>12.61</v>
      </c>
      <c r="AP16" s="469">
        <f t="shared" ref="AP16:AP71" si="17">ROUND(AG16*AJ16,2)</f>
        <v>523713.08</v>
      </c>
      <c r="AQ16" s="469">
        <f t="shared" ref="AQ16:AQ71" si="18">ROUND(AK16*AN16,2)</f>
        <v>215787.6</v>
      </c>
      <c r="AR16" s="469">
        <f t="shared" ref="AR16:AR71" si="19">ROUND(AN16*AO16,2)</f>
        <v>107979.43</v>
      </c>
      <c r="AS16" s="469">
        <f t="shared" ref="AS16:AS71" si="20">AR16+AP16+AQ16</f>
        <v>847480.11</v>
      </c>
      <c r="AT16" s="469"/>
      <c r="AU16" s="470">
        <f t="shared" ref="AU16:AU71" si="21">ROUND(AS16-AT16,2)</f>
        <v>847480.11</v>
      </c>
      <c r="AV16" s="471">
        <v>0.97960400000000003</v>
      </c>
      <c r="AW16" s="470">
        <f t="shared" ref="AW16:AW71" si="22">ROUND(AU16*AV16,2)</f>
        <v>830194.91</v>
      </c>
      <c r="AX16" s="470">
        <f t="shared" ref="AX16:AX71" si="23">ROUND(AW16/1000,1)</f>
        <v>830.2</v>
      </c>
      <c r="AY16" s="470">
        <v>24.98</v>
      </c>
      <c r="AZ16" s="470">
        <v>854.75</v>
      </c>
      <c r="BA16" s="472">
        <v>12</v>
      </c>
      <c r="BB16" s="470">
        <f t="shared" ref="BB16:BB71" si="24">ROUND(AY16*AZ16*BA16,2)</f>
        <v>256219.86</v>
      </c>
      <c r="BC16" s="470"/>
      <c r="BD16" s="470">
        <f t="shared" ref="BD16:BD71" si="25">ROUND(BB16-BC16,2)</f>
        <v>256219.86</v>
      </c>
      <c r="BE16" s="471">
        <v>0.97960400000000003</v>
      </c>
      <c r="BF16" s="470">
        <f t="shared" ref="BF16:BF71" si="26">ROUND(BD16*BE16,2)</f>
        <v>250994</v>
      </c>
      <c r="BG16" s="470">
        <f t="shared" ref="BG16:BG71" si="27">ROUND(BF16/1000,1)</f>
        <v>251</v>
      </c>
      <c r="BH16" s="470">
        <f t="shared" ref="BH16:BH71" si="28">F16+P16+Z16+AS16+BB16</f>
        <v>4722851.54</v>
      </c>
      <c r="BI16" s="470">
        <f t="shared" ref="BI16:BI71" si="29">ROUND(G16+Q16+AA16+AT16+BC16,2)</f>
        <v>0</v>
      </c>
      <c r="BJ16" s="470">
        <f t="shared" ref="BJ16:BJ71" si="30">AB16</f>
        <v>0</v>
      </c>
      <c r="BK16" s="470">
        <f t="shared" ref="BK16:BK71" si="31">ROUND(BH16-BI16-BJ16,2)</f>
        <v>4722851.54</v>
      </c>
      <c r="BL16" s="473">
        <f t="shared" ref="BL16:BL71" si="32">ROUNDUP(BK16/1000,1)</f>
        <v>4722.8999999999996</v>
      </c>
      <c r="BM16" s="474">
        <f t="shared" ref="BM16:BM71" si="33">ROUND(J16+T16+AE16+AW16+BF16,2)</f>
        <v>4626524.2699999996</v>
      </c>
      <c r="BN16" s="474">
        <f t="shared" ref="BN16:BN71" si="34">ROUND(K16+U16+AF16+AX16+BG16,1)</f>
        <v>4626.5</v>
      </c>
      <c r="BO16" s="475">
        <f t="shared" ref="BO16:BO71" si="35">BN16-BL16</f>
        <v>-96.4</v>
      </c>
      <c r="BP16" s="321">
        <v>4626.5</v>
      </c>
      <c r="BQ16" s="476">
        <f t="shared" ref="BQ16:BQ79" si="36">BP16-BN16</f>
        <v>0</v>
      </c>
    </row>
    <row r="17" spans="1:69" s="321" customFormat="1" ht="15.75" hidden="1" x14ac:dyDescent="0.25">
      <c r="A17" s="468" t="s">
        <v>948</v>
      </c>
      <c r="B17" s="469">
        <v>2588.77</v>
      </c>
      <c r="C17" s="469">
        <v>117.5</v>
      </c>
      <c r="D17" s="469">
        <v>180.09</v>
      </c>
      <c r="E17" s="469">
        <f t="shared" si="0"/>
        <v>297.60000000000002</v>
      </c>
      <c r="F17" s="469">
        <f t="shared" si="1"/>
        <v>770417.95</v>
      </c>
      <c r="G17" s="469"/>
      <c r="H17" s="470">
        <f t="shared" si="2"/>
        <v>770417.95</v>
      </c>
      <c r="I17" s="471">
        <v>0.97960400000000003</v>
      </c>
      <c r="J17" s="470">
        <f t="shared" si="3"/>
        <v>754704.51</v>
      </c>
      <c r="K17" s="470">
        <f t="shared" si="4"/>
        <v>754.7</v>
      </c>
      <c r="L17" s="469"/>
      <c r="M17" s="469"/>
      <c r="N17" s="469"/>
      <c r="O17" s="469">
        <f t="shared" si="5"/>
        <v>0</v>
      </c>
      <c r="P17" s="469">
        <f t="shared" si="6"/>
        <v>0</v>
      </c>
      <c r="Q17" s="469"/>
      <c r="R17" s="470">
        <f t="shared" si="7"/>
        <v>0</v>
      </c>
      <c r="S17" s="471">
        <v>0.97960400000000003</v>
      </c>
      <c r="T17" s="470">
        <f t="shared" si="8"/>
        <v>0</v>
      </c>
      <c r="U17" s="470">
        <f t="shared" si="9"/>
        <v>0</v>
      </c>
      <c r="V17" s="469">
        <v>10.029999999999999</v>
      </c>
      <c r="W17" s="469">
        <v>21880</v>
      </c>
      <c r="X17" s="469">
        <v>35738</v>
      </c>
      <c r="Y17" s="469">
        <f t="shared" si="10"/>
        <v>57618</v>
      </c>
      <c r="Z17" s="469">
        <f t="shared" si="11"/>
        <v>577908.54</v>
      </c>
      <c r="AA17" s="469"/>
      <c r="AB17" s="469"/>
      <c r="AC17" s="470">
        <f t="shared" si="12"/>
        <v>577908.54</v>
      </c>
      <c r="AD17" s="471">
        <v>0.97960400000000003</v>
      </c>
      <c r="AE17" s="470">
        <f t="shared" si="13"/>
        <v>566121.52</v>
      </c>
      <c r="AF17" s="470">
        <f t="shared" si="14"/>
        <v>566.1</v>
      </c>
      <c r="AG17" s="469">
        <v>61.16</v>
      </c>
      <c r="AH17" s="469">
        <v>2435</v>
      </c>
      <c r="AI17" s="469">
        <v>2376</v>
      </c>
      <c r="AJ17" s="469">
        <f t="shared" si="15"/>
        <v>4811</v>
      </c>
      <c r="AK17" s="469">
        <v>25.2</v>
      </c>
      <c r="AL17" s="469">
        <v>2435</v>
      </c>
      <c r="AM17" s="469">
        <v>2376</v>
      </c>
      <c r="AN17" s="469">
        <f t="shared" si="16"/>
        <v>4811</v>
      </c>
      <c r="AO17" s="469">
        <v>12.61</v>
      </c>
      <c r="AP17" s="469">
        <f t="shared" si="17"/>
        <v>294240.76</v>
      </c>
      <c r="AQ17" s="469">
        <f t="shared" si="18"/>
        <v>121237.2</v>
      </c>
      <c r="AR17" s="469">
        <f t="shared" si="19"/>
        <v>60666.71</v>
      </c>
      <c r="AS17" s="469">
        <f t="shared" si="20"/>
        <v>476144.67</v>
      </c>
      <c r="AT17" s="469"/>
      <c r="AU17" s="470">
        <f t="shared" si="21"/>
        <v>476144.67</v>
      </c>
      <c r="AV17" s="471">
        <v>0.97960400000000003</v>
      </c>
      <c r="AW17" s="470">
        <f t="shared" si="22"/>
        <v>466433.22</v>
      </c>
      <c r="AX17" s="470">
        <f t="shared" si="23"/>
        <v>466.4</v>
      </c>
      <c r="AY17" s="470">
        <v>11.42</v>
      </c>
      <c r="AZ17" s="470">
        <v>854.75</v>
      </c>
      <c r="BA17" s="472">
        <v>12</v>
      </c>
      <c r="BB17" s="470">
        <f t="shared" si="24"/>
        <v>117134.94</v>
      </c>
      <c r="BC17" s="470"/>
      <c r="BD17" s="470">
        <f t="shared" si="25"/>
        <v>117134.94</v>
      </c>
      <c r="BE17" s="471">
        <v>0.97960400000000003</v>
      </c>
      <c r="BF17" s="470">
        <f t="shared" si="26"/>
        <v>114745.86</v>
      </c>
      <c r="BG17" s="470">
        <f t="shared" si="27"/>
        <v>114.7</v>
      </c>
      <c r="BH17" s="470">
        <f t="shared" si="28"/>
        <v>1941606.1</v>
      </c>
      <c r="BI17" s="470">
        <f t="shared" si="29"/>
        <v>0</v>
      </c>
      <c r="BJ17" s="470">
        <f t="shared" si="30"/>
        <v>0</v>
      </c>
      <c r="BK17" s="470">
        <f t="shared" si="31"/>
        <v>1941606.1</v>
      </c>
      <c r="BL17" s="473">
        <f t="shared" si="32"/>
        <v>1941.7</v>
      </c>
      <c r="BM17" s="474">
        <f t="shared" si="33"/>
        <v>1902005.11</v>
      </c>
      <c r="BN17" s="474">
        <f t="shared" si="34"/>
        <v>1901.9</v>
      </c>
      <c r="BO17" s="475">
        <f t="shared" si="35"/>
        <v>-39.799999999999997</v>
      </c>
      <c r="BP17" s="321">
        <v>1901.9</v>
      </c>
      <c r="BQ17" s="476">
        <f t="shared" si="36"/>
        <v>0</v>
      </c>
    </row>
    <row r="18" spans="1:69" s="321" customFormat="1" ht="15.75" hidden="1" x14ac:dyDescent="0.25">
      <c r="A18" s="468" t="s">
        <v>823</v>
      </c>
      <c r="B18" s="469">
        <v>2588.77</v>
      </c>
      <c r="C18" s="469">
        <v>210.5</v>
      </c>
      <c r="D18" s="469">
        <v>315.76</v>
      </c>
      <c r="E18" s="469">
        <f t="shared" si="0"/>
        <v>526.29999999999995</v>
      </c>
      <c r="F18" s="469">
        <f t="shared" si="1"/>
        <v>1362469.65</v>
      </c>
      <c r="G18" s="469"/>
      <c r="H18" s="470">
        <f t="shared" si="2"/>
        <v>1362469.65</v>
      </c>
      <c r="I18" s="471">
        <v>0.97960400000000003</v>
      </c>
      <c r="J18" s="470">
        <f t="shared" si="3"/>
        <v>1334680.72</v>
      </c>
      <c r="K18" s="470">
        <f t="shared" si="4"/>
        <v>1334.7</v>
      </c>
      <c r="L18" s="469"/>
      <c r="M18" s="469"/>
      <c r="N18" s="469"/>
      <c r="O18" s="469">
        <f t="shared" si="5"/>
        <v>0</v>
      </c>
      <c r="P18" s="469">
        <f t="shared" si="6"/>
        <v>0</v>
      </c>
      <c r="Q18" s="469"/>
      <c r="R18" s="470">
        <f t="shared" si="7"/>
        <v>0</v>
      </c>
      <c r="S18" s="471">
        <v>0.97960400000000003</v>
      </c>
      <c r="T18" s="470">
        <f t="shared" si="8"/>
        <v>0</v>
      </c>
      <c r="U18" s="470">
        <f t="shared" si="9"/>
        <v>0</v>
      </c>
      <c r="V18" s="469">
        <v>10.029999999999999</v>
      </c>
      <c r="W18" s="469">
        <v>63253</v>
      </c>
      <c r="X18" s="469">
        <v>62836</v>
      </c>
      <c r="Y18" s="469">
        <f t="shared" si="10"/>
        <v>126089</v>
      </c>
      <c r="Z18" s="469">
        <f t="shared" si="11"/>
        <v>1264672.67</v>
      </c>
      <c r="AA18" s="469"/>
      <c r="AB18" s="469"/>
      <c r="AC18" s="470">
        <f t="shared" si="12"/>
        <v>1264672.67</v>
      </c>
      <c r="AD18" s="471">
        <v>0.97960400000000003</v>
      </c>
      <c r="AE18" s="470">
        <f t="shared" si="13"/>
        <v>1238878.4099999999</v>
      </c>
      <c r="AF18" s="470">
        <f t="shared" si="14"/>
        <v>1238.9000000000001</v>
      </c>
      <c r="AG18" s="469">
        <v>61.16</v>
      </c>
      <c r="AH18" s="469">
        <v>996</v>
      </c>
      <c r="AI18" s="469">
        <v>599</v>
      </c>
      <c r="AJ18" s="469">
        <f t="shared" si="15"/>
        <v>1595</v>
      </c>
      <c r="AK18" s="469">
        <v>25.2</v>
      </c>
      <c r="AL18" s="469">
        <v>996</v>
      </c>
      <c r="AM18" s="469">
        <v>599</v>
      </c>
      <c r="AN18" s="469">
        <f t="shared" si="16"/>
        <v>1595</v>
      </c>
      <c r="AO18" s="469">
        <v>12.61</v>
      </c>
      <c r="AP18" s="469">
        <f t="shared" si="17"/>
        <v>97550.2</v>
      </c>
      <c r="AQ18" s="469">
        <f t="shared" si="18"/>
        <v>40194</v>
      </c>
      <c r="AR18" s="469">
        <f t="shared" si="19"/>
        <v>20112.95</v>
      </c>
      <c r="AS18" s="469">
        <f t="shared" si="20"/>
        <v>157857.15</v>
      </c>
      <c r="AT18" s="469"/>
      <c r="AU18" s="470">
        <f t="shared" si="21"/>
        <v>157857.15</v>
      </c>
      <c r="AV18" s="471">
        <v>0.97960400000000003</v>
      </c>
      <c r="AW18" s="470">
        <f t="shared" si="22"/>
        <v>154637.5</v>
      </c>
      <c r="AX18" s="470">
        <f t="shared" si="23"/>
        <v>154.6</v>
      </c>
      <c r="AY18" s="470">
        <v>18.329999999999998</v>
      </c>
      <c r="AZ18" s="470">
        <v>854.75</v>
      </c>
      <c r="BA18" s="472">
        <v>12</v>
      </c>
      <c r="BB18" s="470">
        <f t="shared" si="24"/>
        <v>188010.81</v>
      </c>
      <c r="BC18" s="470"/>
      <c r="BD18" s="470">
        <f t="shared" si="25"/>
        <v>188010.81</v>
      </c>
      <c r="BE18" s="471">
        <v>0.97960400000000003</v>
      </c>
      <c r="BF18" s="470">
        <f t="shared" si="26"/>
        <v>184176.14</v>
      </c>
      <c r="BG18" s="470">
        <f t="shared" si="27"/>
        <v>184.2</v>
      </c>
      <c r="BH18" s="470">
        <f t="shared" si="28"/>
        <v>2973010.28</v>
      </c>
      <c r="BI18" s="470">
        <f t="shared" si="29"/>
        <v>0</v>
      </c>
      <c r="BJ18" s="470">
        <f t="shared" si="30"/>
        <v>0</v>
      </c>
      <c r="BK18" s="470">
        <f t="shared" si="31"/>
        <v>2973010.28</v>
      </c>
      <c r="BL18" s="473">
        <f t="shared" si="32"/>
        <v>2973.1</v>
      </c>
      <c r="BM18" s="474">
        <f t="shared" si="33"/>
        <v>2912372.77</v>
      </c>
      <c r="BN18" s="474">
        <f t="shared" si="34"/>
        <v>2912.4</v>
      </c>
      <c r="BO18" s="475">
        <f t="shared" si="35"/>
        <v>-60.7</v>
      </c>
      <c r="BP18" s="321">
        <v>2912.4</v>
      </c>
      <c r="BQ18" s="476">
        <f t="shared" si="36"/>
        <v>0</v>
      </c>
    </row>
    <row r="19" spans="1:69" s="321" customFormat="1" ht="15.75" hidden="1" x14ac:dyDescent="0.25">
      <c r="A19" s="468" t="s">
        <v>949</v>
      </c>
      <c r="B19" s="469">
        <v>2588.77</v>
      </c>
      <c r="C19" s="469">
        <v>90.8</v>
      </c>
      <c r="D19" s="469">
        <v>108.62</v>
      </c>
      <c r="E19" s="469">
        <f t="shared" si="0"/>
        <v>199.4</v>
      </c>
      <c r="F19" s="469">
        <f t="shared" si="1"/>
        <v>516200.74</v>
      </c>
      <c r="G19" s="469"/>
      <c r="H19" s="470">
        <f t="shared" si="2"/>
        <v>516200.74</v>
      </c>
      <c r="I19" s="471">
        <v>0.97960400000000003</v>
      </c>
      <c r="J19" s="470">
        <f t="shared" si="3"/>
        <v>505672.31</v>
      </c>
      <c r="K19" s="470">
        <f t="shared" si="4"/>
        <v>505.7</v>
      </c>
      <c r="L19" s="469"/>
      <c r="M19" s="469"/>
      <c r="N19" s="469"/>
      <c r="O19" s="469">
        <f t="shared" si="5"/>
        <v>0</v>
      </c>
      <c r="P19" s="469">
        <f t="shared" si="6"/>
        <v>0</v>
      </c>
      <c r="Q19" s="469"/>
      <c r="R19" s="470">
        <f t="shared" si="7"/>
        <v>0</v>
      </c>
      <c r="S19" s="471">
        <v>0.97960400000000003</v>
      </c>
      <c r="T19" s="470">
        <f t="shared" si="8"/>
        <v>0</v>
      </c>
      <c r="U19" s="470">
        <f t="shared" si="9"/>
        <v>0</v>
      </c>
      <c r="V19" s="469">
        <v>10.029999999999999</v>
      </c>
      <c r="W19" s="469">
        <v>30440</v>
      </c>
      <c r="X19" s="469">
        <v>29318</v>
      </c>
      <c r="Y19" s="469">
        <f t="shared" si="10"/>
        <v>59758</v>
      </c>
      <c r="Z19" s="469">
        <f t="shared" si="11"/>
        <v>599372.74</v>
      </c>
      <c r="AA19" s="469"/>
      <c r="AB19" s="469"/>
      <c r="AC19" s="470">
        <f t="shared" si="12"/>
        <v>599372.74</v>
      </c>
      <c r="AD19" s="471">
        <v>0.97960400000000003</v>
      </c>
      <c r="AE19" s="470">
        <f t="shared" si="13"/>
        <v>587147.93000000005</v>
      </c>
      <c r="AF19" s="470">
        <f t="shared" si="14"/>
        <v>587.1</v>
      </c>
      <c r="AG19" s="469">
        <v>61.16</v>
      </c>
      <c r="AH19" s="469">
        <v>522</v>
      </c>
      <c r="AI19" s="469">
        <v>504</v>
      </c>
      <c r="AJ19" s="469">
        <f t="shared" si="15"/>
        <v>1026</v>
      </c>
      <c r="AK19" s="469">
        <v>25.2</v>
      </c>
      <c r="AL19" s="469">
        <v>522</v>
      </c>
      <c r="AM19" s="469">
        <v>504</v>
      </c>
      <c r="AN19" s="469">
        <f t="shared" si="16"/>
        <v>1026</v>
      </c>
      <c r="AO19" s="469">
        <v>12.61</v>
      </c>
      <c r="AP19" s="469">
        <f t="shared" si="17"/>
        <v>62750.16</v>
      </c>
      <c r="AQ19" s="469">
        <f t="shared" si="18"/>
        <v>25855.200000000001</v>
      </c>
      <c r="AR19" s="469">
        <f t="shared" si="19"/>
        <v>12937.86</v>
      </c>
      <c r="AS19" s="469">
        <f t="shared" si="20"/>
        <v>101543.22</v>
      </c>
      <c r="AT19" s="469"/>
      <c r="AU19" s="470">
        <f t="shared" si="21"/>
        <v>101543.22</v>
      </c>
      <c r="AV19" s="471">
        <v>0.97960400000000003</v>
      </c>
      <c r="AW19" s="470">
        <f t="shared" si="22"/>
        <v>99472.14</v>
      </c>
      <c r="AX19" s="470">
        <f t="shared" si="23"/>
        <v>99.5</v>
      </c>
      <c r="AY19" s="470">
        <v>5.81</v>
      </c>
      <c r="AZ19" s="470">
        <v>854.75</v>
      </c>
      <c r="BA19" s="472">
        <v>12</v>
      </c>
      <c r="BB19" s="470">
        <f t="shared" si="24"/>
        <v>59593.17</v>
      </c>
      <c r="BC19" s="470"/>
      <c r="BD19" s="470">
        <f t="shared" si="25"/>
        <v>59593.17</v>
      </c>
      <c r="BE19" s="471">
        <v>0.97960400000000003</v>
      </c>
      <c r="BF19" s="470">
        <f t="shared" si="26"/>
        <v>58377.71</v>
      </c>
      <c r="BG19" s="470">
        <f t="shared" si="27"/>
        <v>58.4</v>
      </c>
      <c r="BH19" s="470">
        <f t="shared" si="28"/>
        <v>1276709.8700000001</v>
      </c>
      <c r="BI19" s="470">
        <f t="shared" si="29"/>
        <v>0</v>
      </c>
      <c r="BJ19" s="470">
        <f t="shared" si="30"/>
        <v>0</v>
      </c>
      <c r="BK19" s="470">
        <f t="shared" si="31"/>
        <v>1276709.8700000001</v>
      </c>
      <c r="BL19" s="473">
        <f t="shared" si="32"/>
        <v>1276.8</v>
      </c>
      <c r="BM19" s="474">
        <f t="shared" si="33"/>
        <v>1250670.0900000001</v>
      </c>
      <c r="BN19" s="474">
        <f t="shared" si="34"/>
        <v>1250.7</v>
      </c>
      <c r="BO19" s="475">
        <f t="shared" si="35"/>
        <v>-26.1</v>
      </c>
      <c r="BP19" s="321">
        <v>1250.7</v>
      </c>
      <c r="BQ19" s="476">
        <f t="shared" si="36"/>
        <v>0</v>
      </c>
    </row>
    <row r="20" spans="1:69" s="321" customFormat="1" ht="15.75" hidden="1" x14ac:dyDescent="0.25">
      <c r="A20" s="468" t="s">
        <v>825</v>
      </c>
      <c r="B20" s="469"/>
      <c r="C20" s="469"/>
      <c r="D20" s="469"/>
      <c r="E20" s="469">
        <f t="shared" si="0"/>
        <v>0</v>
      </c>
      <c r="F20" s="469">
        <f t="shared" si="1"/>
        <v>0</v>
      </c>
      <c r="G20" s="469"/>
      <c r="H20" s="470">
        <f t="shared" si="2"/>
        <v>0</v>
      </c>
      <c r="I20" s="471">
        <v>0.97960400000000003</v>
      </c>
      <c r="J20" s="470">
        <f t="shared" si="3"/>
        <v>0</v>
      </c>
      <c r="K20" s="470">
        <f t="shared" si="4"/>
        <v>0</v>
      </c>
      <c r="L20" s="469">
        <v>9.9700000000000006</v>
      </c>
      <c r="M20" s="469">
        <v>74500</v>
      </c>
      <c r="N20" s="469">
        <v>104300</v>
      </c>
      <c r="O20" s="469">
        <f t="shared" si="5"/>
        <v>178800</v>
      </c>
      <c r="P20" s="469">
        <f t="shared" si="6"/>
        <v>1782636</v>
      </c>
      <c r="Q20" s="469">
        <v>0</v>
      </c>
      <c r="R20" s="470">
        <f t="shared" si="7"/>
        <v>1782636</v>
      </c>
      <c r="S20" s="471">
        <v>0.97960400000000003</v>
      </c>
      <c r="T20" s="470">
        <f t="shared" si="8"/>
        <v>1746277.36</v>
      </c>
      <c r="U20" s="470">
        <f t="shared" si="9"/>
        <v>1746.3</v>
      </c>
      <c r="V20" s="469">
        <v>10.029999999999999</v>
      </c>
      <c r="W20" s="469">
        <v>62500</v>
      </c>
      <c r="X20" s="469">
        <v>62500</v>
      </c>
      <c r="Y20" s="469">
        <f t="shared" si="10"/>
        <v>125000</v>
      </c>
      <c r="Z20" s="469">
        <f t="shared" si="11"/>
        <v>1253750</v>
      </c>
      <c r="AA20" s="469"/>
      <c r="AB20" s="469"/>
      <c r="AC20" s="470">
        <f t="shared" si="12"/>
        <v>1253750</v>
      </c>
      <c r="AD20" s="471">
        <v>0.97960400000000003</v>
      </c>
      <c r="AE20" s="470">
        <f t="shared" si="13"/>
        <v>1228178.52</v>
      </c>
      <c r="AF20" s="470">
        <f t="shared" si="14"/>
        <v>1228.2</v>
      </c>
      <c r="AG20" s="469">
        <v>61.16</v>
      </c>
      <c r="AH20" s="469">
        <v>3000</v>
      </c>
      <c r="AI20" s="469">
        <v>268</v>
      </c>
      <c r="AJ20" s="469">
        <f t="shared" si="15"/>
        <v>3268</v>
      </c>
      <c r="AK20" s="469">
        <v>25.2</v>
      </c>
      <c r="AL20" s="469">
        <v>3000</v>
      </c>
      <c r="AM20" s="469">
        <v>268</v>
      </c>
      <c r="AN20" s="469">
        <f t="shared" si="16"/>
        <v>3268</v>
      </c>
      <c r="AO20" s="469">
        <v>12.61</v>
      </c>
      <c r="AP20" s="469">
        <f t="shared" si="17"/>
        <v>199870.88</v>
      </c>
      <c r="AQ20" s="469">
        <f t="shared" si="18"/>
        <v>82353.600000000006</v>
      </c>
      <c r="AR20" s="469">
        <f t="shared" si="19"/>
        <v>41209.480000000003</v>
      </c>
      <c r="AS20" s="469">
        <f t="shared" si="20"/>
        <v>323433.96000000002</v>
      </c>
      <c r="AT20" s="469">
        <v>0</v>
      </c>
      <c r="AU20" s="470">
        <f t="shared" si="21"/>
        <v>323433.96000000002</v>
      </c>
      <c r="AV20" s="471">
        <v>0.97960400000000003</v>
      </c>
      <c r="AW20" s="470">
        <f t="shared" si="22"/>
        <v>316837.2</v>
      </c>
      <c r="AX20" s="470">
        <f t="shared" si="23"/>
        <v>316.8</v>
      </c>
      <c r="AY20" s="470">
        <v>14.52</v>
      </c>
      <c r="AZ20" s="470">
        <v>854.75</v>
      </c>
      <c r="BA20" s="472">
        <v>12</v>
      </c>
      <c r="BB20" s="470">
        <f t="shared" si="24"/>
        <v>148931.64000000001</v>
      </c>
      <c r="BC20" s="470">
        <v>0</v>
      </c>
      <c r="BD20" s="470">
        <f t="shared" si="25"/>
        <v>148931.64000000001</v>
      </c>
      <c r="BE20" s="471">
        <v>0.97960400000000003</v>
      </c>
      <c r="BF20" s="470">
        <f t="shared" si="26"/>
        <v>145894.03</v>
      </c>
      <c r="BG20" s="470">
        <f t="shared" si="27"/>
        <v>145.9</v>
      </c>
      <c r="BH20" s="470">
        <f t="shared" si="28"/>
        <v>3508751.6</v>
      </c>
      <c r="BI20" s="470">
        <f t="shared" si="29"/>
        <v>0</v>
      </c>
      <c r="BJ20" s="470">
        <f t="shared" si="30"/>
        <v>0</v>
      </c>
      <c r="BK20" s="470">
        <f t="shared" si="31"/>
        <v>3508751.6</v>
      </c>
      <c r="BL20" s="473">
        <f t="shared" si="32"/>
        <v>3508.8</v>
      </c>
      <c r="BM20" s="474">
        <f t="shared" si="33"/>
        <v>3437187.11</v>
      </c>
      <c r="BN20" s="474">
        <f t="shared" si="34"/>
        <v>3437.2</v>
      </c>
      <c r="BO20" s="475">
        <f t="shared" si="35"/>
        <v>-71.599999999999994</v>
      </c>
      <c r="BP20" s="476">
        <v>3437.2</v>
      </c>
      <c r="BQ20" s="476">
        <f t="shared" si="36"/>
        <v>0</v>
      </c>
    </row>
    <row r="21" spans="1:69" s="321" customFormat="1" ht="15.75" hidden="1" x14ac:dyDescent="0.25">
      <c r="A21" s="477" t="s">
        <v>950</v>
      </c>
      <c r="B21" s="469">
        <v>3274.05</v>
      </c>
      <c r="C21" s="469">
        <v>60.13</v>
      </c>
      <c r="D21" s="469">
        <v>84.87</v>
      </c>
      <c r="E21" s="469">
        <f t="shared" si="0"/>
        <v>145</v>
      </c>
      <c r="F21" s="478">
        <f>ROUND(B21*E21,2)-223200-4500</f>
        <v>247037.25</v>
      </c>
      <c r="G21" s="469"/>
      <c r="H21" s="470">
        <f t="shared" si="2"/>
        <v>247037.25</v>
      </c>
      <c r="I21" s="471">
        <v>0.97960400000000003</v>
      </c>
      <c r="J21" s="470">
        <f t="shared" si="3"/>
        <v>241998.68</v>
      </c>
      <c r="K21" s="479">
        <f>ROUND(J21/1000,1)-0.1</f>
        <v>241.9</v>
      </c>
      <c r="L21" s="469"/>
      <c r="M21" s="480"/>
      <c r="N21" s="480"/>
      <c r="O21" s="469">
        <f t="shared" si="5"/>
        <v>0</v>
      </c>
      <c r="P21" s="469">
        <f t="shared" si="6"/>
        <v>0</v>
      </c>
      <c r="Q21" s="469"/>
      <c r="R21" s="470">
        <f t="shared" si="7"/>
        <v>0</v>
      </c>
      <c r="S21" s="471">
        <v>0.97960400000000003</v>
      </c>
      <c r="T21" s="470">
        <f t="shared" si="8"/>
        <v>0</v>
      </c>
      <c r="U21" s="470">
        <f t="shared" si="9"/>
        <v>0</v>
      </c>
      <c r="V21" s="469">
        <v>10.029999999999999</v>
      </c>
      <c r="W21" s="469">
        <v>21714</v>
      </c>
      <c r="X21" s="469">
        <v>14090</v>
      </c>
      <c r="Y21" s="469">
        <f t="shared" si="10"/>
        <v>35804</v>
      </c>
      <c r="Z21" s="478">
        <f>ROUND(V21*Y21,2)-64700-1300</f>
        <v>293114.12</v>
      </c>
      <c r="AA21" s="469"/>
      <c r="AB21" s="469"/>
      <c r="AC21" s="470">
        <f t="shared" si="12"/>
        <v>293114.12</v>
      </c>
      <c r="AD21" s="471">
        <v>0.97960400000000003</v>
      </c>
      <c r="AE21" s="470">
        <f t="shared" si="13"/>
        <v>287135.76</v>
      </c>
      <c r="AF21" s="479">
        <f>ROUND(AE21/1000,1)</f>
        <v>287.10000000000002</v>
      </c>
      <c r="AG21" s="469">
        <v>61.16</v>
      </c>
      <c r="AH21" s="469">
        <v>480</v>
      </c>
      <c r="AI21" s="469">
        <v>269</v>
      </c>
      <c r="AJ21" s="469">
        <f t="shared" si="15"/>
        <v>749</v>
      </c>
      <c r="AK21" s="469">
        <v>25.2</v>
      </c>
      <c r="AL21" s="469">
        <v>480</v>
      </c>
      <c r="AM21" s="469">
        <v>269</v>
      </c>
      <c r="AN21" s="469">
        <f t="shared" si="16"/>
        <v>749</v>
      </c>
      <c r="AO21" s="469">
        <v>12.61</v>
      </c>
      <c r="AP21" s="469">
        <f t="shared" si="17"/>
        <v>45808.84</v>
      </c>
      <c r="AQ21" s="469">
        <f t="shared" si="18"/>
        <v>18874.8</v>
      </c>
      <c r="AR21" s="469">
        <f t="shared" si="19"/>
        <v>9444.89</v>
      </c>
      <c r="AS21" s="478">
        <f>AR21+AP21+AQ21-2900-100</f>
        <v>71128.53</v>
      </c>
      <c r="AT21" s="469"/>
      <c r="AU21" s="470">
        <f t="shared" si="21"/>
        <v>71128.53</v>
      </c>
      <c r="AV21" s="471">
        <v>0.97960400000000003</v>
      </c>
      <c r="AW21" s="470">
        <f t="shared" si="22"/>
        <v>69677.789999999994</v>
      </c>
      <c r="AX21" s="479">
        <f>ROUND(AW21/1000,1)</f>
        <v>69.7</v>
      </c>
      <c r="AY21" s="470">
        <v>15.11</v>
      </c>
      <c r="AZ21" s="470">
        <v>854.75</v>
      </c>
      <c r="BA21" s="472">
        <v>12</v>
      </c>
      <c r="BB21" s="470">
        <f t="shared" si="24"/>
        <v>154983.26999999999</v>
      </c>
      <c r="BC21" s="470"/>
      <c r="BD21" s="470">
        <f t="shared" si="25"/>
        <v>154983.26999999999</v>
      </c>
      <c r="BE21" s="471">
        <v>0.97960400000000003</v>
      </c>
      <c r="BF21" s="470">
        <f t="shared" si="26"/>
        <v>151822.23000000001</v>
      </c>
      <c r="BG21" s="470">
        <f t="shared" si="27"/>
        <v>151.80000000000001</v>
      </c>
      <c r="BH21" s="470">
        <f t="shared" si="28"/>
        <v>766263.17</v>
      </c>
      <c r="BI21" s="470">
        <f t="shared" si="29"/>
        <v>0</v>
      </c>
      <c r="BJ21" s="470">
        <f t="shared" si="30"/>
        <v>0</v>
      </c>
      <c r="BK21" s="470">
        <f t="shared" si="31"/>
        <v>766263.17</v>
      </c>
      <c r="BL21" s="473">
        <f t="shared" si="32"/>
        <v>766.3</v>
      </c>
      <c r="BM21" s="474">
        <f t="shared" si="33"/>
        <v>750634.46</v>
      </c>
      <c r="BN21" s="474">
        <f t="shared" si="34"/>
        <v>750.5</v>
      </c>
      <c r="BO21" s="475">
        <f t="shared" si="35"/>
        <v>-15.8</v>
      </c>
      <c r="BP21" s="321">
        <v>750.5</v>
      </c>
      <c r="BQ21" s="476">
        <f t="shared" si="36"/>
        <v>0</v>
      </c>
    </row>
    <row r="22" spans="1:69" s="321" customFormat="1" ht="15.75" hidden="1" x14ac:dyDescent="0.25">
      <c r="A22" s="468" t="s">
        <v>827</v>
      </c>
      <c r="B22" s="469">
        <v>0</v>
      </c>
      <c r="C22" s="469">
        <v>0</v>
      </c>
      <c r="D22" s="469">
        <v>0</v>
      </c>
      <c r="E22" s="469">
        <f t="shared" si="0"/>
        <v>0</v>
      </c>
      <c r="F22" s="469">
        <f t="shared" si="1"/>
        <v>0</v>
      </c>
      <c r="G22" s="469">
        <v>0</v>
      </c>
      <c r="H22" s="470">
        <f t="shared" si="2"/>
        <v>0</v>
      </c>
      <c r="I22" s="471">
        <v>0.97960400000000003</v>
      </c>
      <c r="J22" s="470">
        <f t="shared" si="3"/>
        <v>0</v>
      </c>
      <c r="K22" s="470">
        <f t="shared" si="4"/>
        <v>0</v>
      </c>
      <c r="L22" s="469">
        <v>9.9700000000000006</v>
      </c>
      <c r="M22" s="469">
        <v>57330</v>
      </c>
      <c r="N22" s="469">
        <v>80270</v>
      </c>
      <c r="O22" s="469">
        <f t="shared" si="5"/>
        <v>137600</v>
      </c>
      <c r="P22" s="469">
        <f t="shared" si="6"/>
        <v>1371872</v>
      </c>
      <c r="Q22" s="469">
        <v>0</v>
      </c>
      <c r="R22" s="470">
        <f t="shared" si="7"/>
        <v>1371872</v>
      </c>
      <c r="S22" s="471">
        <v>0.97960400000000003</v>
      </c>
      <c r="T22" s="470">
        <f t="shared" si="8"/>
        <v>1343891.3</v>
      </c>
      <c r="U22" s="470">
        <f t="shared" si="9"/>
        <v>1343.9</v>
      </c>
      <c r="V22" s="469">
        <v>10.029999999999999</v>
      </c>
      <c r="W22" s="469">
        <v>62500</v>
      </c>
      <c r="X22" s="469">
        <v>62500</v>
      </c>
      <c r="Y22" s="469">
        <f t="shared" si="10"/>
        <v>125000</v>
      </c>
      <c r="Z22" s="469">
        <f t="shared" si="11"/>
        <v>1253750</v>
      </c>
      <c r="AA22" s="469">
        <v>0</v>
      </c>
      <c r="AB22" s="469"/>
      <c r="AC22" s="470">
        <f t="shared" si="12"/>
        <v>1253750</v>
      </c>
      <c r="AD22" s="471">
        <v>0.97960400000000003</v>
      </c>
      <c r="AE22" s="470">
        <f t="shared" si="13"/>
        <v>1228178.52</v>
      </c>
      <c r="AF22" s="470">
        <f t="shared" si="14"/>
        <v>1228.2</v>
      </c>
      <c r="AG22" s="469">
        <v>61.16</v>
      </c>
      <c r="AH22" s="469">
        <v>3000</v>
      </c>
      <c r="AI22" s="469">
        <v>333</v>
      </c>
      <c r="AJ22" s="469">
        <f t="shared" si="15"/>
        <v>3333</v>
      </c>
      <c r="AK22" s="469">
        <v>25.2</v>
      </c>
      <c r="AL22" s="469">
        <v>3000</v>
      </c>
      <c r="AM22" s="469">
        <v>333</v>
      </c>
      <c r="AN22" s="469">
        <f t="shared" si="16"/>
        <v>3333</v>
      </c>
      <c r="AO22" s="469">
        <v>12.61</v>
      </c>
      <c r="AP22" s="469">
        <f t="shared" si="17"/>
        <v>203846.28</v>
      </c>
      <c r="AQ22" s="469">
        <f t="shared" si="18"/>
        <v>83991.6</v>
      </c>
      <c r="AR22" s="469">
        <f t="shared" si="19"/>
        <v>42029.13</v>
      </c>
      <c r="AS22" s="469">
        <f t="shared" si="20"/>
        <v>329867.01</v>
      </c>
      <c r="AT22" s="469">
        <v>0</v>
      </c>
      <c r="AU22" s="470">
        <f t="shared" si="21"/>
        <v>329867.01</v>
      </c>
      <c r="AV22" s="471">
        <v>0.97960400000000003</v>
      </c>
      <c r="AW22" s="470">
        <f t="shared" si="22"/>
        <v>323139.03999999998</v>
      </c>
      <c r="AX22" s="470">
        <f t="shared" si="23"/>
        <v>323.10000000000002</v>
      </c>
      <c r="AY22" s="470">
        <v>19.059999999999999</v>
      </c>
      <c r="AZ22" s="470">
        <v>854.75</v>
      </c>
      <c r="BA22" s="472">
        <v>12</v>
      </c>
      <c r="BB22" s="470">
        <f t="shared" si="24"/>
        <v>195498.42</v>
      </c>
      <c r="BC22" s="470">
        <v>0</v>
      </c>
      <c r="BD22" s="470">
        <f t="shared" si="25"/>
        <v>195498.42</v>
      </c>
      <c r="BE22" s="471">
        <v>0.97960400000000003</v>
      </c>
      <c r="BF22" s="470">
        <f t="shared" si="26"/>
        <v>191511.03</v>
      </c>
      <c r="BG22" s="470">
        <f t="shared" si="27"/>
        <v>191.5</v>
      </c>
      <c r="BH22" s="470">
        <f t="shared" si="28"/>
        <v>3150987.43</v>
      </c>
      <c r="BI22" s="470">
        <f t="shared" si="29"/>
        <v>0</v>
      </c>
      <c r="BJ22" s="470">
        <f t="shared" si="30"/>
        <v>0</v>
      </c>
      <c r="BK22" s="470">
        <f t="shared" si="31"/>
        <v>3150987.43</v>
      </c>
      <c r="BL22" s="473">
        <f t="shared" si="32"/>
        <v>3151</v>
      </c>
      <c r="BM22" s="474">
        <f t="shared" si="33"/>
        <v>3086719.89</v>
      </c>
      <c r="BN22" s="474">
        <f t="shared" si="34"/>
        <v>3086.7</v>
      </c>
      <c r="BO22" s="475">
        <f t="shared" si="35"/>
        <v>-64.3</v>
      </c>
      <c r="BP22" s="476">
        <v>3086.7</v>
      </c>
      <c r="BQ22" s="476">
        <f t="shared" si="36"/>
        <v>0</v>
      </c>
    </row>
    <row r="23" spans="1:69" s="321" customFormat="1" ht="15.75" hidden="1" x14ac:dyDescent="0.25">
      <c r="A23" s="468" t="s">
        <v>951</v>
      </c>
      <c r="B23" s="469">
        <v>3274.05</v>
      </c>
      <c r="C23" s="469">
        <v>85.32</v>
      </c>
      <c r="D23" s="469">
        <v>133.86000000000001</v>
      </c>
      <c r="E23" s="469">
        <f t="shared" si="0"/>
        <v>219.2</v>
      </c>
      <c r="F23" s="469">
        <f t="shared" si="1"/>
        <v>717671.76</v>
      </c>
      <c r="G23" s="469"/>
      <c r="H23" s="470">
        <f t="shared" si="2"/>
        <v>717671.76</v>
      </c>
      <c r="I23" s="471">
        <v>0.97960400000000003</v>
      </c>
      <c r="J23" s="470">
        <f t="shared" si="3"/>
        <v>703034.13</v>
      </c>
      <c r="K23" s="470">
        <f t="shared" si="4"/>
        <v>703</v>
      </c>
      <c r="L23" s="469"/>
      <c r="M23" s="469"/>
      <c r="N23" s="469"/>
      <c r="O23" s="469">
        <f t="shared" si="5"/>
        <v>0</v>
      </c>
      <c r="P23" s="469">
        <f t="shared" si="6"/>
        <v>0</v>
      </c>
      <c r="Q23" s="469"/>
      <c r="R23" s="470">
        <f t="shared" si="7"/>
        <v>0</v>
      </c>
      <c r="S23" s="471">
        <v>0.97960400000000003</v>
      </c>
      <c r="T23" s="470">
        <f t="shared" si="8"/>
        <v>0</v>
      </c>
      <c r="U23" s="470">
        <f t="shared" si="9"/>
        <v>0</v>
      </c>
      <c r="V23" s="469">
        <v>10.029999999999999</v>
      </c>
      <c r="W23" s="469">
        <v>10824</v>
      </c>
      <c r="X23" s="469">
        <v>11662</v>
      </c>
      <c r="Y23" s="469">
        <f t="shared" si="10"/>
        <v>22486</v>
      </c>
      <c r="Z23" s="469">
        <f t="shared" si="11"/>
        <v>225534.58</v>
      </c>
      <c r="AA23" s="469"/>
      <c r="AB23" s="469"/>
      <c r="AC23" s="470">
        <f t="shared" si="12"/>
        <v>225534.58</v>
      </c>
      <c r="AD23" s="471">
        <v>0.97960400000000003</v>
      </c>
      <c r="AE23" s="470">
        <f t="shared" si="13"/>
        <v>220934.58</v>
      </c>
      <c r="AF23" s="470">
        <f t="shared" si="14"/>
        <v>220.9</v>
      </c>
      <c r="AG23" s="469">
        <v>61.16</v>
      </c>
      <c r="AH23" s="469">
        <v>593</v>
      </c>
      <c r="AI23" s="469">
        <v>508</v>
      </c>
      <c r="AJ23" s="469">
        <f t="shared" si="15"/>
        <v>1101</v>
      </c>
      <c r="AK23" s="469">
        <v>25.2</v>
      </c>
      <c r="AL23" s="469">
        <v>593</v>
      </c>
      <c r="AM23" s="469">
        <v>508</v>
      </c>
      <c r="AN23" s="469">
        <f t="shared" si="16"/>
        <v>1101</v>
      </c>
      <c r="AO23" s="469">
        <v>12.61</v>
      </c>
      <c r="AP23" s="469">
        <f t="shared" si="17"/>
        <v>67337.16</v>
      </c>
      <c r="AQ23" s="469">
        <f t="shared" si="18"/>
        <v>27745.200000000001</v>
      </c>
      <c r="AR23" s="469">
        <f t="shared" si="19"/>
        <v>13883.61</v>
      </c>
      <c r="AS23" s="469">
        <f t="shared" si="20"/>
        <v>108965.97</v>
      </c>
      <c r="AT23" s="469"/>
      <c r="AU23" s="470">
        <f t="shared" si="21"/>
        <v>108965.97</v>
      </c>
      <c r="AV23" s="471">
        <v>0.97960400000000003</v>
      </c>
      <c r="AW23" s="470">
        <f t="shared" si="22"/>
        <v>106743.5</v>
      </c>
      <c r="AX23" s="470">
        <f t="shared" si="23"/>
        <v>106.7</v>
      </c>
      <c r="AY23" s="470">
        <v>6.23</v>
      </c>
      <c r="AZ23" s="470">
        <v>854.75</v>
      </c>
      <c r="BA23" s="472">
        <v>12</v>
      </c>
      <c r="BB23" s="470">
        <f t="shared" si="24"/>
        <v>63901.11</v>
      </c>
      <c r="BC23" s="470"/>
      <c r="BD23" s="470">
        <f t="shared" si="25"/>
        <v>63901.11</v>
      </c>
      <c r="BE23" s="471">
        <v>0.97960400000000003</v>
      </c>
      <c r="BF23" s="470">
        <f t="shared" si="26"/>
        <v>62597.78</v>
      </c>
      <c r="BG23" s="470">
        <f t="shared" si="27"/>
        <v>62.6</v>
      </c>
      <c r="BH23" s="470">
        <f t="shared" si="28"/>
        <v>1116073.42</v>
      </c>
      <c r="BI23" s="470">
        <f t="shared" si="29"/>
        <v>0</v>
      </c>
      <c r="BJ23" s="470">
        <f t="shared" si="30"/>
        <v>0</v>
      </c>
      <c r="BK23" s="470">
        <f t="shared" si="31"/>
        <v>1116073.42</v>
      </c>
      <c r="BL23" s="473">
        <f t="shared" si="32"/>
        <v>1116.0999999999999</v>
      </c>
      <c r="BM23" s="474">
        <f t="shared" si="33"/>
        <v>1093309.99</v>
      </c>
      <c r="BN23" s="474">
        <f t="shared" si="34"/>
        <v>1093.2</v>
      </c>
      <c r="BO23" s="475">
        <f t="shared" si="35"/>
        <v>-22.9</v>
      </c>
      <c r="BP23" s="321">
        <v>1093.2</v>
      </c>
      <c r="BQ23" s="476">
        <f t="shared" si="36"/>
        <v>0</v>
      </c>
    </row>
    <row r="24" spans="1:69" s="321" customFormat="1" ht="15.75" hidden="1" x14ac:dyDescent="0.25">
      <c r="A24" s="468" t="s">
        <v>829</v>
      </c>
      <c r="B24" s="469">
        <v>3274.05</v>
      </c>
      <c r="C24" s="469">
        <v>51.57</v>
      </c>
      <c r="D24" s="469">
        <v>70.099999999999994</v>
      </c>
      <c r="E24" s="469">
        <f t="shared" si="0"/>
        <v>121.7</v>
      </c>
      <c r="F24" s="469">
        <f t="shared" si="1"/>
        <v>398451.89</v>
      </c>
      <c r="G24" s="469"/>
      <c r="H24" s="470">
        <f t="shared" si="2"/>
        <v>398451.89</v>
      </c>
      <c r="I24" s="471">
        <v>0.97960400000000003</v>
      </c>
      <c r="J24" s="470">
        <f t="shared" si="3"/>
        <v>390325.07</v>
      </c>
      <c r="K24" s="470">
        <f t="shared" si="4"/>
        <v>390.3</v>
      </c>
      <c r="L24" s="469"/>
      <c r="M24" s="469"/>
      <c r="N24" s="469"/>
      <c r="O24" s="469">
        <f t="shared" si="5"/>
        <v>0</v>
      </c>
      <c r="P24" s="469">
        <f t="shared" si="6"/>
        <v>0</v>
      </c>
      <c r="Q24" s="469"/>
      <c r="R24" s="470">
        <f t="shared" si="7"/>
        <v>0</v>
      </c>
      <c r="S24" s="471">
        <v>0.97960400000000003</v>
      </c>
      <c r="T24" s="470">
        <f t="shared" si="8"/>
        <v>0</v>
      </c>
      <c r="U24" s="470">
        <f t="shared" si="9"/>
        <v>0</v>
      </c>
      <c r="V24" s="469">
        <v>10.029999999999999</v>
      </c>
      <c r="W24" s="469">
        <v>21829</v>
      </c>
      <c r="X24" s="469">
        <v>20549</v>
      </c>
      <c r="Y24" s="469">
        <f t="shared" si="10"/>
        <v>42378</v>
      </c>
      <c r="Z24" s="469">
        <f t="shared" si="11"/>
        <v>425051.34</v>
      </c>
      <c r="AA24" s="469"/>
      <c r="AB24" s="469"/>
      <c r="AC24" s="470">
        <f t="shared" si="12"/>
        <v>425051.34</v>
      </c>
      <c r="AD24" s="471">
        <v>0.97960400000000003</v>
      </c>
      <c r="AE24" s="470">
        <f t="shared" si="13"/>
        <v>416381.99</v>
      </c>
      <c r="AF24" s="470">
        <f t="shared" si="14"/>
        <v>416.4</v>
      </c>
      <c r="AG24" s="469">
        <v>61.16</v>
      </c>
      <c r="AH24" s="469">
        <v>397</v>
      </c>
      <c r="AI24" s="469">
        <v>422</v>
      </c>
      <c r="AJ24" s="469">
        <f t="shared" si="15"/>
        <v>819</v>
      </c>
      <c r="AK24" s="469">
        <v>25.2</v>
      </c>
      <c r="AL24" s="469">
        <v>397</v>
      </c>
      <c r="AM24" s="469">
        <v>422</v>
      </c>
      <c r="AN24" s="469">
        <f t="shared" si="16"/>
        <v>819</v>
      </c>
      <c r="AO24" s="469">
        <v>12.61</v>
      </c>
      <c r="AP24" s="469">
        <f t="shared" si="17"/>
        <v>50090.04</v>
      </c>
      <c r="AQ24" s="469">
        <f t="shared" si="18"/>
        <v>20638.8</v>
      </c>
      <c r="AR24" s="469">
        <f t="shared" si="19"/>
        <v>10327.59</v>
      </c>
      <c r="AS24" s="469">
        <f t="shared" si="20"/>
        <v>81056.429999999993</v>
      </c>
      <c r="AT24" s="469"/>
      <c r="AU24" s="470">
        <f t="shared" si="21"/>
        <v>81056.429999999993</v>
      </c>
      <c r="AV24" s="471">
        <v>0.97960400000000003</v>
      </c>
      <c r="AW24" s="470">
        <f t="shared" si="22"/>
        <v>79403.199999999997</v>
      </c>
      <c r="AX24" s="470">
        <f t="shared" si="23"/>
        <v>79.400000000000006</v>
      </c>
      <c r="AY24" s="470">
        <v>9.3800000000000008</v>
      </c>
      <c r="AZ24" s="470">
        <v>854.75</v>
      </c>
      <c r="BA24" s="472">
        <v>12</v>
      </c>
      <c r="BB24" s="470">
        <f t="shared" si="24"/>
        <v>96210.66</v>
      </c>
      <c r="BC24" s="470"/>
      <c r="BD24" s="470">
        <f t="shared" si="25"/>
        <v>96210.66</v>
      </c>
      <c r="BE24" s="471">
        <v>0.97960400000000003</v>
      </c>
      <c r="BF24" s="470">
        <f t="shared" si="26"/>
        <v>94248.35</v>
      </c>
      <c r="BG24" s="470">
        <f t="shared" si="27"/>
        <v>94.2</v>
      </c>
      <c r="BH24" s="470">
        <f t="shared" si="28"/>
        <v>1000770.32</v>
      </c>
      <c r="BI24" s="470">
        <f t="shared" si="29"/>
        <v>0</v>
      </c>
      <c r="BJ24" s="470">
        <f t="shared" si="30"/>
        <v>0</v>
      </c>
      <c r="BK24" s="470">
        <f t="shared" si="31"/>
        <v>1000770.32</v>
      </c>
      <c r="BL24" s="473">
        <f t="shared" si="32"/>
        <v>1000.8</v>
      </c>
      <c r="BM24" s="474">
        <f t="shared" si="33"/>
        <v>980358.61</v>
      </c>
      <c r="BN24" s="474">
        <f t="shared" si="34"/>
        <v>980.3</v>
      </c>
      <c r="BO24" s="475">
        <f t="shared" si="35"/>
        <v>-20.5</v>
      </c>
      <c r="BP24" s="321">
        <v>980.3</v>
      </c>
      <c r="BQ24" s="476">
        <f t="shared" si="36"/>
        <v>0</v>
      </c>
    </row>
    <row r="25" spans="1:69" s="321" customFormat="1" ht="15.75" hidden="1" x14ac:dyDescent="0.25">
      <c r="A25" s="468" t="s">
        <v>830</v>
      </c>
      <c r="B25" s="469">
        <v>2588.77</v>
      </c>
      <c r="C25" s="469">
        <v>131.11000000000001</v>
      </c>
      <c r="D25" s="469">
        <v>184.4</v>
      </c>
      <c r="E25" s="469">
        <f t="shared" si="0"/>
        <v>315.5</v>
      </c>
      <c r="F25" s="469">
        <f t="shared" si="1"/>
        <v>816756.94</v>
      </c>
      <c r="G25" s="469"/>
      <c r="H25" s="470">
        <f t="shared" si="2"/>
        <v>816756.94</v>
      </c>
      <c r="I25" s="471">
        <v>0.97960400000000003</v>
      </c>
      <c r="J25" s="470">
        <f t="shared" si="3"/>
        <v>800098.37</v>
      </c>
      <c r="K25" s="470">
        <f t="shared" si="4"/>
        <v>800.1</v>
      </c>
      <c r="L25" s="469"/>
      <c r="M25" s="469"/>
      <c r="N25" s="469"/>
      <c r="O25" s="469">
        <f t="shared" si="5"/>
        <v>0</v>
      </c>
      <c r="P25" s="469">
        <f t="shared" si="6"/>
        <v>0</v>
      </c>
      <c r="Q25" s="469"/>
      <c r="R25" s="470">
        <f t="shared" si="7"/>
        <v>0</v>
      </c>
      <c r="S25" s="471">
        <v>0.97960400000000003</v>
      </c>
      <c r="T25" s="470">
        <f t="shared" si="8"/>
        <v>0</v>
      </c>
      <c r="U25" s="470">
        <f t="shared" si="9"/>
        <v>0</v>
      </c>
      <c r="V25" s="469">
        <v>10.029999999999999</v>
      </c>
      <c r="W25" s="469">
        <v>37600</v>
      </c>
      <c r="X25" s="469">
        <v>34601</v>
      </c>
      <c r="Y25" s="469">
        <f t="shared" si="10"/>
        <v>72201</v>
      </c>
      <c r="Z25" s="469">
        <f t="shared" si="11"/>
        <v>724176.03</v>
      </c>
      <c r="AA25" s="469"/>
      <c r="AB25" s="469"/>
      <c r="AC25" s="470">
        <f t="shared" si="12"/>
        <v>724176.03</v>
      </c>
      <c r="AD25" s="471">
        <v>0.97960400000000003</v>
      </c>
      <c r="AE25" s="470">
        <f t="shared" si="13"/>
        <v>709405.74</v>
      </c>
      <c r="AF25" s="470">
        <f t="shared" si="14"/>
        <v>709.4</v>
      </c>
      <c r="AG25" s="469">
        <v>61.16</v>
      </c>
      <c r="AH25" s="469">
        <v>950</v>
      </c>
      <c r="AI25" s="469">
        <v>861</v>
      </c>
      <c r="AJ25" s="469">
        <f t="shared" si="15"/>
        <v>1811</v>
      </c>
      <c r="AK25" s="469">
        <v>25.2</v>
      </c>
      <c r="AL25" s="469">
        <v>950</v>
      </c>
      <c r="AM25" s="469">
        <v>861</v>
      </c>
      <c r="AN25" s="469">
        <f t="shared" si="16"/>
        <v>1811</v>
      </c>
      <c r="AO25" s="469">
        <v>12.61</v>
      </c>
      <c r="AP25" s="469">
        <f t="shared" si="17"/>
        <v>110760.76</v>
      </c>
      <c r="AQ25" s="469">
        <f t="shared" si="18"/>
        <v>45637.2</v>
      </c>
      <c r="AR25" s="469">
        <f t="shared" si="19"/>
        <v>22836.71</v>
      </c>
      <c r="AS25" s="469">
        <f t="shared" si="20"/>
        <v>179234.67</v>
      </c>
      <c r="AT25" s="469"/>
      <c r="AU25" s="470">
        <f t="shared" si="21"/>
        <v>179234.67</v>
      </c>
      <c r="AV25" s="471">
        <v>0.97960400000000003</v>
      </c>
      <c r="AW25" s="470">
        <f t="shared" si="22"/>
        <v>175579</v>
      </c>
      <c r="AX25" s="470">
        <f t="shared" si="23"/>
        <v>175.6</v>
      </c>
      <c r="AY25" s="470">
        <v>12.63</v>
      </c>
      <c r="AZ25" s="470">
        <v>854.75</v>
      </c>
      <c r="BA25" s="472">
        <v>12</v>
      </c>
      <c r="BB25" s="470">
        <f t="shared" si="24"/>
        <v>129545.91</v>
      </c>
      <c r="BC25" s="470"/>
      <c r="BD25" s="470">
        <f t="shared" si="25"/>
        <v>129545.91</v>
      </c>
      <c r="BE25" s="471">
        <v>0.97960400000000003</v>
      </c>
      <c r="BF25" s="470">
        <f t="shared" si="26"/>
        <v>126903.69</v>
      </c>
      <c r="BG25" s="470">
        <f t="shared" si="27"/>
        <v>126.9</v>
      </c>
      <c r="BH25" s="470">
        <f t="shared" si="28"/>
        <v>1849713.55</v>
      </c>
      <c r="BI25" s="470">
        <f t="shared" si="29"/>
        <v>0</v>
      </c>
      <c r="BJ25" s="470">
        <f t="shared" si="30"/>
        <v>0</v>
      </c>
      <c r="BK25" s="470">
        <f t="shared" si="31"/>
        <v>1849713.55</v>
      </c>
      <c r="BL25" s="473">
        <f t="shared" si="32"/>
        <v>1849.8</v>
      </c>
      <c r="BM25" s="474">
        <f t="shared" si="33"/>
        <v>1811986.8</v>
      </c>
      <c r="BN25" s="474">
        <f t="shared" si="34"/>
        <v>1812</v>
      </c>
      <c r="BO25" s="475">
        <f t="shared" si="35"/>
        <v>-37.799999999999997</v>
      </c>
      <c r="BP25" s="321">
        <v>1812</v>
      </c>
      <c r="BQ25" s="476">
        <f t="shared" si="36"/>
        <v>0</v>
      </c>
    </row>
    <row r="26" spans="1:69" s="321" customFormat="1" ht="15.75" hidden="1" x14ac:dyDescent="0.25">
      <c r="A26" s="468" t="s">
        <v>952</v>
      </c>
      <c r="B26" s="469">
        <v>3274.05</v>
      </c>
      <c r="C26" s="469">
        <v>167.55</v>
      </c>
      <c r="D26" s="469">
        <v>319.07</v>
      </c>
      <c r="E26" s="469">
        <f t="shared" si="0"/>
        <v>486.6</v>
      </c>
      <c r="F26" s="469">
        <f t="shared" si="1"/>
        <v>1593152.73</v>
      </c>
      <c r="G26" s="469"/>
      <c r="H26" s="470">
        <f t="shared" si="2"/>
        <v>1593152.73</v>
      </c>
      <c r="I26" s="471">
        <v>0.97960400000000003</v>
      </c>
      <c r="J26" s="470">
        <f t="shared" si="3"/>
        <v>1560658.79</v>
      </c>
      <c r="K26" s="470">
        <f t="shared" si="4"/>
        <v>1560.7</v>
      </c>
      <c r="L26" s="469"/>
      <c r="M26" s="469"/>
      <c r="N26" s="469"/>
      <c r="O26" s="469">
        <f t="shared" si="5"/>
        <v>0</v>
      </c>
      <c r="P26" s="469">
        <f t="shared" si="6"/>
        <v>0</v>
      </c>
      <c r="Q26" s="469"/>
      <c r="R26" s="470">
        <f t="shared" si="7"/>
        <v>0</v>
      </c>
      <c r="S26" s="471">
        <v>0.97960400000000003</v>
      </c>
      <c r="T26" s="470">
        <f t="shared" si="8"/>
        <v>0</v>
      </c>
      <c r="U26" s="470">
        <f t="shared" si="9"/>
        <v>0</v>
      </c>
      <c r="V26" s="469">
        <v>10.029999999999999</v>
      </c>
      <c r="W26" s="469">
        <v>99779</v>
      </c>
      <c r="X26" s="469">
        <v>104137</v>
      </c>
      <c r="Y26" s="469">
        <f t="shared" si="10"/>
        <v>203916</v>
      </c>
      <c r="Z26" s="469">
        <f t="shared" si="11"/>
        <v>2045277.48</v>
      </c>
      <c r="AA26" s="469"/>
      <c r="AB26" s="469"/>
      <c r="AC26" s="470">
        <f t="shared" si="12"/>
        <v>2045277.48</v>
      </c>
      <c r="AD26" s="471">
        <v>0.97960400000000003</v>
      </c>
      <c r="AE26" s="470">
        <f t="shared" si="13"/>
        <v>2003562</v>
      </c>
      <c r="AF26" s="470">
        <f t="shared" si="14"/>
        <v>2003.6</v>
      </c>
      <c r="AG26" s="469">
        <v>61.16</v>
      </c>
      <c r="AH26" s="469">
        <v>1617</v>
      </c>
      <c r="AI26" s="469">
        <v>1340</v>
      </c>
      <c r="AJ26" s="469">
        <f t="shared" si="15"/>
        <v>2957</v>
      </c>
      <c r="AK26" s="469">
        <v>25.2</v>
      </c>
      <c r="AL26" s="469">
        <v>1617</v>
      </c>
      <c r="AM26" s="469">
        <v>1340</v>
      </c>
      <c r="AN26" s="469">
        <f t="shared" si="16"/>
        <v>2957</v>
      </c>
      <c r="AO26" s="469">
        <v>12.61</v>
      </c>
      <c r="AP26" s="469">
        <f t="shared" si="17"/>
        <v>180850.12</v>
      </c>
      <c r="AQ26" s="469">
        <f t="shared" si="18"/>
        <v>74516.399999999994</v>
      </c>
      <c r="AR26" s="469">
        <f t="shared" si="19"/>
        <v>37287.769999999997</v>
      </c>
      <c r="AS26" s="469">
        <f t="shared" si="20"/>
        <v>292654.28999999998</v>
      </c>
      <c r="AT26" s="469"/>
      <c r="AU26" s="470">
        <f t="shared" si="21"/>
        <v>292654.28999999998</v>
      </c>
      <c r="AV26" s="471">
        <v>0.97960400000000003</v>
      </c>
      <c r="AW26" s="470">
        <f t="shared" si="22"/>
        <v>286685.31</v>
      </c>
      <c r="AX26" s="470">
        <f t="shared" si="23"/>
        <v>286.7</v>
      </c>
      <c r="AY26" s="470">
        <v>11</v>
      </c>
      <c r="AZ26" s="470">
        <v>854.75</v>
      </c>
      <c r="BA26" s="472">
        <v>12</v>
      </c>
      <c r="BB26" s="470">
        <f t="shared" si="24"/>
        <v>112827</v>
      </c>
      <c r="BC26" s="470"/>
      <c r="BD26" s="470">
        <f t="shared" si="25"/>
        <v>112827</v>
      </c>
      <c r="BE26" s="471">
        <v>0.97960400000000003</v>
      </c>
      <c r="BF26" s="470">
        <f t="shared" si="26"/>
        <v>110525.78</v>
      </c>
      <c r="BG26" s="470">
        <f t="shared" si="27"/>
        <v>110.5</v>
      </c>
      <c r="BH26" s="470">
        <f t="shared" si="28"/>
        <v>4043911.5</v>
      </c>
      <c r="BI26" s="470">
        <f t="shared" si="29"/>
        <v>0</v>
      </c>
      <c r="BJ26" s="470">
        <f t="shared" si="30"/>
        <v>0</v>
      </c>
      <c r="BK26" s="470">
        <f t="shared" si="31"/>
        <v>4043911.5</v>
      </c>
      <c r="BL26" s="473">
        <f t="shared" si="32"/>
        <v>4044</v>
      </c>
      <c r="BM26" s="474">
        <f t="shared" si="33"/>
        <v>3961431.88</v>
      </c>
      <c r="BN26" s="474">
        <f t="shared" si="34"/>
        <v>3961.5</v>
      </c>
      <c r="BO26" s="475">
        <f t="shared" si="35"/>
        <v>-82.5</v>
      </c>
      <c r="BP26" s="321">
        <v>3961.5</v>
      </c>
      <c r="BQ26" s="476">
        <f t="shared" si="36"/>
        <v>0</v>
      </c>
    </row>
    <row r="27" spans="1:69" s="321" customFormat="1" ht="15.75" hidden="1" x14ac:dyDescent="0.25">
      <c r="A27" s="468" t="s">
        <v>832</v>
      </c>
      <c r="B27" s="469">
        <v>3274.05</v>
      </c>
      <c r="C27" s="469">
        <v>108.79</v>
      </c>
      <c r="D27" s="469">
        <v>137.56</v>
      </c>
      <c r="E27" s="469">
        <f t="shared" si="0"/>
        <v>246.4</v>
      </c>
      <c r="F27" s="469">
        <f t="shared" si="1"/>
        <v>806725.92</v>
      </c>
      <c r="G27" s="469"/>
      <c r="H27" s="470">
        <f t="shared" si="2"/>
        <v>806725.92</v>
      </c>
      <c r="I27" s="471">
        <v>0.97960400000000003</v>
      </c>
      <c r="J27" s="470">
        <f t="shared" si="3"/>
        <v>790271.94</v>
      </c>
      <c r="K27" s="470">
        <f t="shared" si="4"/>
        <v>790.3</v>
      </c>
      <c r="L27" s="469"/>
      <c r="M27" s="469"/>
      <c r="N27" s="469"/>
      <c r="O27" s="469">
        <f t="shared" si="5"/>
        <v>0</v>
      </c>
      <c r="P27" s="469">
        <f t="shared" si="6"/>
        <v>0</v>
      </c>
      <c r="Q27" s="469"/>
      <c r="R27" s="470">
        <f t="shared" si="7"/>
        <v>0</v>
      </c>
      <c r="S27" s="471">
        <v>0.97960400000000003</v>
      </c>
      <c r="T27" s="470">
        <f t="shared" si="8"/>
        <v>0</v>
      </c>
      <c r="U27" s="470">
        <f t="shared" si="9"/>
        <v>0</v>
      </c>
      <c r="V27" s="469">
        <v>10.029999999999999</v>
      </c>
      <c r="W27" s="469">
        <v>30366</v>
      </c>
      <c r="X27" s="469">
        <v>28793</v>
      </c>
      <c r="Y27" s="469">
        <f t="shared" si="10"/>
        <v>59159</v>
      </c>
      <c r="Z27" s="469">
        <f t="shared" si="11"/>
        <v>593364.77</v>
      </c>
      <c r="AA27" s="469"/>
      <c r="AB27" s="469"/>
      <c r="AC27" s="470">
        <f t="shared" si="12"/>
        <v>593364.77</v>
      </c>
      <c r="AD27" s="471">
        <v>0.97960400000000003</v>
      </c>
      <c r="AE27" s="470">
        <f t="shared" si="13"/>
        <v>581262.5</v>
      </c>
      <c r="AF27" s="470">
        <f t="shared" si="14"/>
        <v>581.29999999999995</v>
      </c>
      <c r="AG27" s="469">
        <v>61.16</v>
      </c>
      <c r="AH27" s="469">
        <v>461</v>
      </c>
      <c r="AI27" s="469">
        <v>1183</v>
      </c>
      <c r="AJ27" s="469">
        <f t="shared" si="15"/>
        <v>1644</v>
      </c>
      <c r="AK27" s="469">
        <v>25.2</v>
      </c>
      <c r="AL27" s="469">
        <v>461</v>
      </c>
      <c r="AM27" s="469">
        <v>1183</v>
      </c>
      <c r="AN27" s="469">
        <f t="shared" si="16"/>
        <v>1644</v>
      </c>
      <c r="AO27" s="469">
        <v>12.61</v>
      </c>
      <c r="AP27" s="469">
        <f t="shared" si="17"/>
        <v>100547.04</v>
      </c>
      <c r="AQ27" s="469">
        <f t="shared" si="18"/>
        <v>41428.800000000003</v>
      </c>
      <c r="AR27" s="469">
        <f t="shared" si="19"/>
        <v>20730.84</v>
      </c>
      <c r="AS27" s="469">
        <f t="shared" si="20"/>
        <v>162706.68</v>
      </c>
      <c r="AT27" s="469"/>
      <c r="AU27" s="470">
        <f t="shared" si="21"/>
        <v>162706.68</v>
      </c>
      <c r="AV27" s="471">
        <v>0.97960400000000003</v>
      </c>
      <c r="AW27" s="470">
        <f t="shared" si="22"/>
        <v>159388.10999999999</v>
      </c>
      <c r="AX27" s="470">
        <f t="shared" si="23"/>
        <v>159.4</v>
      </c>
      <c r="AY27" s="470">
        <v>6.38</v>
      </c>
      <c r="AZ27" s="470">
        <v>854.75</v>
      </c>
      <c r="BA27" s="472">
        <v>12</v>
      </c>
      <c r="BB27" s="470">
        <f t="shared" si="24"/>
        <v>65439.66</v>
      </c>
      <c r="BC27" s="470"/>
      <c r="BD27" s="470">
        <f t="shared" si="25"/>
        <v>65439.66</v>
      </c>
      <c r="BE27" s="471">
        <v>0.97960400000000003</v>
      </c>
      <c r="BF27" s="470">
        <f t="shared" si="26"/>
        <v>64104.95</v>
      </c>
      <c r="BG27" s="470">
        <f t="shared" si="27"/>
        <v>64.099999999999994</v>
      </c>
      <c r="BH27" s="470">
        <f t="shared" si="28"/>
        <v>1628237.03</v>
      </c>
      <c r="BI27" s="470">
        <f t="shared" si="29"/>
        <v>0</v>
      </c>
      <c r="BJ27" s="470">
        <f t="shared" si="30"/>
        <v>0</v>
      </c>
      <c r="BK27" s="470">
        <f t="shared" si="31"/>
        <v>1628237.03</v>
      </c>
      <c r="BL27" s="473">
        <f t="shared" si="32"/>
        <v>1628.3</v>
      </c>
      <c r="BM27" s="474">
        <f t="shared" si="33"/>
        <v>1595027.5</v>
      </c>
      <c r="BN27" s="474">
        <f t="shared" si="34"/>
        <v>1595.1</v>
      </c>
      <c r="BO27" s="475">
        <f t="shared" si="35"/>
        <v>-33.200000000000003</v>
      </c>
      <c r="BP27" s="321">
        <v>1595.1</v>
      </c>
      <c r="BQ27" s="476">
        <f t="shared" si="36"/>
        <v>0</v>
      </c>
    </row>
    <row r="28" spans="1:69" s="321" customFormat="1" ht="15.75" hidden="1" x14ac:dyDescent="0.25">
      <c r="A28" s="468" t="s">
        <v>833</v>
      </c>
      <c r="B28" s="469"/>
      <c r="C28" s="469"/>
      <c r="D28" s="469"/>
      <c r="E28" s="469">
        <f t="shared" si="0"/>
        <v>0</v>
      </c>
      <c r="F28" s="469">
        <f t="shared" si="1"/>
        <v>0</v>
      </c>
      <c r="G28" s="469"/>
      <c r="H28" s="470">
        <f t="shared" si="2"/>
        <v>0</v>
      </c>
      <c r="I28" s="471">
        <v>0.97960400000000003</v>
      </c>
      <c r="J28" s="470">
        <f t="shared" si="3"/>
        <v>0</v>
      </c>
      <c r="K28" s="470">
        <f t="shared" si="4"/>
        <v>0</v>
      </c>
      <c r="L28" s="469">
        <v>9.9700000000000006</v>
      </c>
      <c r="M28" s="469">
        <v>5300</v>
      </c>
      <c r="N28" s="469">
        <v>9110</v>
      </c>
      <c r="O28" s="469">
        <f t="shared" si="5"/>
        <v>14410</v>
      </c>
      <c r="P28" s="469">
        <f t="shared" si="6"/>
        <v>143667.70000000001</v>
      </c>
      <c r="Q28" s="469"/>
      <c r="R28" s="470">
        <f t="shared" si="7"/>
        <v>143667.70000000001</v>
      </c>
      <c r="S28" s="471">
        <v>0.97960400000000003</v>
      </c>
      <c r="T28" s="470">
        <f t="shared" si="8"/>
        <v>140737.45000000001</v>
      </c>
      <c r="U28" s="470">
        <f t="shared" si="9"/>
        <v>140.69999999999999</v>
      </c>
      <c r="V28" s="469">
        <v>10.029999999999999</v>
      </c>
      <c r="W28" s="469">
        <v>10348</v>
      </c>
      <c r="X28" s="469">
        <v>8880</v>
      </c>
      <c r="Y28" s="469">
        <f t="shared" si="10"/>
        <v>19228</v>
      </c>
      <c r="Z28" s="469">
        <f t="shared" si="11"/>
        <v>192856.84</v>
      </c>
      <c r="AA28" s="469"/>
      <c r="AB28" s="469"/>
      <c r="AC28" s="470">
        <f t="shared" si="12"/>
        <v>192856.84</v>
      </c>
      <c r="AD28" s="471">
        <v>0.97960400000000003</v>
      </c>
      <c r="AE28" s="470">
        <f t="shared" si="13"/>
        <v>188923.33</v>
      </c>
      <c r="AF28" s="470">
        <f t="shared" si="14"/>
        <v>188.9</v>
      </c>
      <c r="AG28" s="469">
        <v>61.16</v>
      </c>
      <c r="AH28" s="469">
        <v>362</v>
      </c>
      <c r="AI28" s="469">
        <v>371</v>
      </c>
      <c r="AJ28" s="469">
        <f t="shared" si="15"/>
        <v>733</v>
      </c>
      <c r="AK28" s="469">
        <v>25.2</v>
      </c>
      <c r="AL28" s="469">
        <v>362</v>
      </c>
      <c r="AM28" s="469">
        <v>371</v>
      </c>
      <c r="AN28" s="469">
        <f t="shared" si="16"/>
        <v>733</v>
      </c>
      <c r="AO28" s="469">
        <v>12.61</v>
      </c>
      <c r="AP28" s="469">
        <f t="shared" si="17"/>
        <v>44830.28</v>
      </c>
      <c r="AQ28" s="469">
        <f t="shared" si="18"/>
        <v>18471.599999999999</v>
      </c>
      <c r="AR28" s="469">
        <f t="shared" si="19"/>
        <v>9243.1299999999992</v>
      </c>
      <c r="AS28" s="469">
        <f t="shared" si="20"/>
        <v>72545.009999999995</v>
      </c>
      <c r="AT28" s="469"/>
      <c r="AU28" s="470">
        <f t="shared" si="21"/>
        <v>72545.009999999995</v>
      </c>
      <c r="AV28" s="471">
        <v>0.97960400000000003</v>
      </c>
      <c r="AW28" s="470">
        <f t="shared" si="22"/>
        <v>71065.38</v>
      </c>
      <c r="AX28" s="470">
        <f t="shared" si="23"/>
        <v>71.099999999999994</v>
      </c>
      <c r="AY28" s="470">
        <v>6.21</v>
      </c>
      <c r="AZ28" s="470">
        <v>854.75</v>
      </c>
      <c r="BA28" s="472">
        <v>12</v>
      </c>
      <c r="BB28" s="470">
        <f t="shared" si="24"/>
        <v>63695.97</v>
      </c>
      <c r="BC28" s="470"/>
      <c r="BD28" s="470">
        <f t="shared" si="25"/>
        <v>63695.97</v>
      </c>
      <c r="BE28" s="471">
        <v>0.97960400000000003</v>
      </c>
      <c r="BF28" s="470">
        <f t="shared" si="26"/>
        <v>62396.83</v>
      </c>
      <c r="BG28" s="470">
        <f t="shared" si="27"/>
        <v>62.4</v>
      </c>
      <c r="BH28" s="470">
        <f t="shared" si="28"/>
        <v>472765.52</v>
      </c>
      <c r="BI28" s="470">
        <f t="shared" si="29"/>
        <v>0</v>
      </c>
      <c r="BJ28" s="470">
        <f t="shared" si="30"/>
        <v>0</v>
      </c>
      <c r="BK28" s="470">
        <f t="shared" si="31"/>
        <v>472765.52</v>
      </c>
      <c r="BL28" s="473">
        <f t="shared" si="32"/>
        <v>472.8</v>
      </c>
      <c r="BM28" s="474">
        <f t="shared" si="33"/>
        <v>463122.99</v>
      </c>
      <c r="BN28" s="474">
        <f t="shared" si="34"/>
        <v>463.1</v>
      </c>
      <c r="BO28" s="475">
        <f t="shared" si="35"/>
        <v>-9.6999999999999993</v>
      </c>
      <c r="BP28" s="321">
        <v>463.1</v>
      </c>
      <c r="BQ28" s="476">
        <f t="shared" si="36"/>
        <v>0</v>
      </c>
    </row>
    <row r="29" spans="1:69" s="321" customFormat="1" ht="15.75" hidden="1" x14ac:dyDescent="0.25">
      <c r="A29" s="468" t="s">
        <v>834</v>
      </c>
      <c r="B29" s="469">
        <v>3274.05</v>
      </c>
      <c r="C29" s="469">
        <v>166.97</v>
      </c>
      <c r="D29" s="469">
        <v>280.5</v>
      </c>
      <c r="E29" s="469">
        <f t="shared" si="0"/>
        <v>447.5</v>
      </c>
      <c r="F29" s="469">
        <f t="shared" si="1"/>
        <v>1465137.38</v>
      </c>
      <c r="G29" s="469"/>
      <c r="H29" s="470">
        <f t="shared" si="2"/>
        <v>1465137.38</v>
      </c>
      <c r="I29" s="471">
        <v>0.97960400000000003</v>
      </c>
      <c r="J29" s="470">
        <f t="shared" si="3"/>
        <v>1435254.44</v>
      </c>
      <c r="K29" s="470">
        <f t="shared" si="4"/>
        <v>1435.3</v>
      </c>
      <c r="L29" s="469"/>
      <c r="M29" s="469"/>
      <c r="N29" s="469"/>
      <c r="O29" s="469">
        <f t="shared" si="5"/>
        <v>0</v>
      </c>
      <c r="P29" s="469">
        <f t="shared" si="6"/>
        <v>0</v>
      </c>
      <c r="Q29" s="469"/>
      <c r="R29" s="470">
        <f t="shared" si="7"/>
        <v>0</v>
      </c>
      <c r="S29" s="471">
        <v>0.97960400000000003</v>
      </c>
      <c r="T29" s="470">
        <f t="shared" si="8"/>
        <v>0</v>
      </c>
      <c r="U29" s="470">
        <f t="shared" si="9"/>
        <v>0</v>
      </c>
      <c r="V29" s="469">
        <v>10.029999999999999</v>
      </c>
      <c r="W29" s="469">
        <v>9660</v>
      </c>
      <c r="X29" s="469">
        <v>8580</v>
      </c>
      <c r="Y29" s="469">
        <f t="shared" si="10"/>
        <v>18240</v>
      </c>
      <c r="Z29" s="469">
        <f t="shared" si="11"/>
        <v>182947.20000000001</v>
      </c>
      <c r="AA29" s="469"/>
      <c r="AB29" s="469"/>
      <c r="AC29" s="470">
        <f t="shared" si="12"/>
        <v>182947.20000000001</v>
      </c>
      <c r="AD29" s="471">
        <v>0.97960400000000003</v>
      </c>
      <c r="AE29" s="470">
        <f t="shared" si="13"/>
        <v>179215.81</v>
      </c>
      <c r="AF29" s="470">
        <f t="shared" si="14"/>
        <v>179.2</v>
      </c>
      <c r="AG29" s="469">
        <v>61.16</v>
      </c>
      <c r="AH29" s="469">
        <v>444</v>
      </c>
      <c r="AI29" s="469">
        <v>360</v>
      </c>
      <c r="AJ29" s="469">
        <f t="shared" si="15"/>
        <v>804</v>
      </c>
      <c r="AK29" s="469">
        <v>25.2</v>
      </c>
      <c r="AL29" s="469">
        <v>444</v>
      </c>
      <c r="AM29" s="469">
        <v>360</v>
      </c>
      <c r="AN29" s="469">
        <f t="shared" si="16"/>
        <v>804</v>
      </c>
      <c r="AO29" s="469">
        <v>12.61</v>
      </c>
      <c r="AP29" s="469">
        <f t="shared" si="17"/>
        <v>49172.639999999999</v>
      </c>
      <c r="AQ29" s="469">
        <f t="shared" si="18"/>
        <v>20260.8</v>
      </c>
      <c r="AR29" s="469">
        <f t="shared" si="19"/>
        <v>10138.44</v>
      </c>
      <c r="AS29" s="469">
        <f t="shared" si="20"/>
        <v>79571.88</v>
      </c>
      <c r="AT29" s="469"/>
      <c r="AU29" s="470">
        <f t="shared" si="21"/>
        <v>79571.88</v>
      </c>
      <c r="AV29" s="471">
        <v>0.97960400000000003</v>
      </c>
      <c r="AW29" s="470">
        <f t="shared" si="22"/>
        <v>77948.929999999993</v>
      </c>
      <c r="AX29" s="470">
        <f t="shared" si="23"/>
        <v>77.900000000000006</v>
      </c>
      <c r="AY29" s="470">
        <v>10.81</v>
      </c>
      <c r="AZ29" s="470">
        <v>854.75</v>
      </c>
      <c r="BA29" s="472">
        <v>12</v>
      </c>
      <c r="BB29" s="470">
        <f t="shared" si="24"/>
        <v>110878.17</v>
      </c>
      <c r="BC29" s="470"/>
      <c r="BD29" s="470">
        <f t="shared" si="25"/>
        <v>110878.17</v>
      </c>
      <c r="BE29" s="471">
        <v>0.97960400000000003</v>
      </c>
      <c r="BF29" s="470">
        <f t="shared" si="26"/>
        <v>108616.7</v>
      </c>
      <c r="BG29" s="470">
        <f t="shared" si="27"/>
        <v>108.6</v>
      </c>
      <c r="BH29" s="470">
        <f t="shared" si="28"/>
        <v>1838534.63</v>
      </c>
      <c r="BI29" s="470">
        <f t="shared" si="29"/>
        <v>0</v>
      </c>
      <c r="BJ29" s="470">
        <f t="shared" si="30"/>
        <v>0</v>
      </c>
      <c r="BK29" s="470">
        <f t="shared" si="31"/>
        <v>1838534.63</v>
      </c>
      <c r="BL29" s="473">
        <f t="shared" si="32"/>
        <v>1838.6</v>
      </c>
      <c r="BM29" s="474">
        <f t="shared" si="33"/>
        <v>1801035.88</v>
      </c>
      <c r="BN29" s="474">
        <f t="shared" si="34"/>
        <v>1801</v>
      </c>
      <c r="BO29" s="475">
        <f t="shared" si="35"/>
        <v>-37.6</v>
      </c>
      <c r="BP29" s="321">
        <v>1801</v>
      </c>
      <c r="BQ29" s="476">
        <f t="shared" si="36"/>
        <v>0</v>
      </c>
    </row>
    <row r="30" spans="1:69" s="321" customFormat="1" ht="15.75" hidden="1" x14ac:dyDescent="0.25">
      <c r="A30" s="468" t="s">
        <v>835</v>
      </c>
      <c r="B30" s="469"/>
      <c r="C30" s="469"/>
      <c r="D30" s="469"/>
      <c r="E30" s="469">
        <f t="shared" si="0"/>
        <v>0</v>
      </c>
      <c r="F30" s="469">
        <f t="shared" si="1"/>
        <v>0</v>
      </c>
      <c r="G30" s="469"/>
      <c r="H30" s="470">
        <f t="shared" si="2"/>
        <v>0</v>
      </c>
      <c r="I30" s="471">
        <v>0.97960400000000003</v>
      </c>
      <c r="J30" s="470">
        <f t="shared" si="3"/>
        <v>0</v>
      </c>
      <c r="K30" s="470">
        <f t="shared" si="4"/>
        <v>0</v>
      </c>
      <c r="L30" s="469">
        <v>9.9700000000000006</v>
      </c>
      <c r="M30" s="469">
        <v>21090</v>
      </c>
      <c r="N30" s="469">
        <v>41440</v>
      </c>
      <c r="O30" s="469">
        <f t="shared" si="5"/>
        <v>62530</v>
      </c>
      <c r="P30" s="469">
        <f t="shared" si="6"/>
        <v>623424.1</v>
      </c>
      <c r="Q30" s="469"/>
      <c r="R30" s="470">
        <f t="shared" si="7"/>
        <v>623424.1</v>
      </c>
      <c r="S30" s="471">
        <v>0.97960400000000003</v>
      </c>
      <c r="T30" s="470">
        <f t="shared" si="8"/>
        <v>610708.74</v>
      </c>
      <c r="U30" s="470">
        <f t="shared" si="9"/>
        <v>610.70000000000005</v>
      </c>
      <c r="V30" s="469">
        <v>10.029999999999999</v>
      </c>
      <c r="W30" s="469">
        <v>30864</v>
      </c>
      <c r="X30" s="469">
        <v>29914</v>
      </c>
      <c r="Y30" s="469">
        <f t="shared" si="10"/>
        <v>60778</v>
      </c>
      <c r="Z30" s="469">
        <f t="shared" si="11"/>
        <v>609603.34</v>
      </c>
      <c r="AA30" s="469"/>
      <c r="AB30" s="469"/>
      <c r="AC30" s="470">
        <f t="shared" si="12"/>
        <v>609603.34</v>
      </c>
      <c r="AD30" s="471">
        <v>0.97960400000000003</v>
      </c>
      <c r="AE30" s="470">
        <f t="shared" si="13"/>
        <v>597169.87</v>
      </c>
      <c r="AF30" s="470">
        <f t="shared" si="14"/>
        <v>597.20000000000005</v>
      </c>
      <c r="AG30" s="469">
        <v>61.16</v>
      </c>
      <c r="AH30" s="469">
        <v>1331</v>
      </c>
      <c r="AI30" s="469">
        <v>1498</v>
      </c>
      <c r="AJ30" s="469">
        <f t="shared" si="15"/>
        <v>2829</v>
      </c>
      <c r="AK30" s="469">
        <v>25.2</v>
      </c>
      <c r="AL30" s="469">
        <v>1331</v>
      </c>
      <c r="AM30" s="469">
        <v>1498</v>
      </c>
      <c r="AN30" s="469">
        <f t="shared" si="16"/>
        <v>2829</v>
      </c>
      <c r="AO30" s="469">
        <v>12.61</v>
      </c>
      <c r="AP30" s="469">
        <f t="shared" si="17"/>
        <v>173021.64</v>
      </c>
      <c r="AQ30" s="469">
        <f t="shared" si="18"/>
        <v>71290.8</v>
      </c>
      <c r="AR30" s="469">
        <f t="shared" si="19"/>
        <v>35673.69</v>
      </c>
      <c r="AS30" s="469">
        <f t="shared" si="20"/>
        <v>279986.13</v>
      </c>
      <c r="AT30" s="469"/>
      <c r="AU30" s="470">
        <f t="shared" si="21"/>
        <v>279986.13</v>
      </c>
      <c r="AV30" s="471">
        <v>0.97960400000000003</v>
      </c>
      <c r="AW30" s="470">
        <f t="shared" si="22"/>
        <v>274275.53000000003</v>
      </c>
      <c r="AX30" s="470">
        <f t="shared" si="23"/>
        <v>274.3</v>
      </c>
      <c r="AY30" s="470">
        <v>8.75</v>
      </c>
      <c r="AZ30" s="470">
        <v>854.75</v>
      </c>
      <c r="BA30" s="472">
        <v>12</v>
      </c>
      <c r="BB30" s="470">
        <f t="shared" si="24"/>
        <v>89748.75</v>
      </c>
      <c r="BC30" s="470"/>
      <c r="BD30" s="470">
        <f t="shared" si="25"/>
        <v>89748.75</v>
      </c>
      <c r="BE30" s="471">
        <v>0.97960400000000003</v>
      </c>
      <c r="BF30" s="470">
        <f t="shared" si="26"/>
        <v>87918.23</v>
      </c>
      <c r="BG30" s="470">
        <f t="shared" si="27"/>
        <v>87.9</v>
      </c>
      <c r="BH30" s="470">
        <f t="shared" si="28"/>
        <v>1602762.32</v>
      </c>
      <c r="BI30" s="470">
        <f t="shared" si="29"/>
        <v>0</v>
      </c>
      <c r="BJ30" s="470">
        <f t="shared" si="30"/>
        <v>0</v>
      </c>
      <c r="BK30" s="470">
        <f t="shared" si="31"/>
        <v>1602762.32</v>
      </c>
      <c r="BL30" s="473">
        <f t="shared" si="32"/>
        <v>1602.8</v>
      </c>
      <c r="BM30" s="474">
        <f t="shared" si="33"/>
        <v>1570072.37</v>
      </c>
      <c r="BN30" s="474">
        <f t="shared" si="34"/>
        <v>1570.1</v>
      </c>
      <c r="BO30" s="475">
        <f t="shared" si="35"/>
        <v>-32.700000000000003</v>
      </c>
      <c r="BP30" s="321">
        <v>1570.1</v>
      </c>
      <c r="BQ30" s="476">
        <f t="shared" si="36"/>
        <v>0</v>
      </c>
    </row>
    <row r="31" spans="1:69" s="321" customFormat="1" ht="15.75" hidden="1" x14ac:dyDescent="0.25">
      <c r="A31" s="468" t="s">
        <v>953</v>
      </c>
      <c r="B31" s="469">
        <v>2588.77</v>
      </c>
      <c r="C31" s="469">
        <v>76.28</v>
      </c>
      <c r="D31" s="469">
        <v>91.68</v>
      </c>
      <c r="E31" s="469">
        <f t="shared" si="0"/>
        <v>168</v>
      </c>
      <c r="F31" s="469">
        <f t="shared" si="1"/>
        <v>434913.36</v>
      </c>
      <c r="G31" s="469"/>
      <c r="H31" s="470">
        <f t="shared" si="2"/>
        <v>434913.36</v>
      </c>
      <c r="I31" s="471">
        <v>0.97960400000000003</v>
      </c>
      <c r="J31" s="470">
        <f t="shared" si="3"/>
        <v>426042.87</v>
      </c>
      <c r="K31" s="470">
        <f t="shared" si="4"/>
        <v>426</v>
      </c>
      <c r="L31" s="469">
        <v>9.9700000000000006</v>
      </c>
      <c r="M31" s="469"/>
      <c r="N31" s="469"/>
      <c r="O31" s="469">
        <f t="shared" si="5"/>
        <v>0</v>
      </c>
      <c r="P31" s="469">
        <f t="shared" si="6"/>
        <v>0</v>
      </c>
      <c r="Q31" s="469"/>
      <c r="R31" s="470">
        <f t="shared" si="7"/>
        <v>0</v>
      </c>
      <c r="S31" s="471">
        <v>0.97960400000000003</v>
      </c>
      <c r="T31" s="470">
        <f t="shared" si="8"/>
        <v>0</v>
      </c>
      <c r="U31" s="470">
        <f t="shared" si="9"/>
        <v>0</v>
      </c>
      <c r="V31" s="469">
        <v>10.029999999999999</v>
      </c>
      <c r="W31" s="469">
        <v>14731</v>
      </c>
      <c r="X31" s="469">
        <v>15211</v>
      </c>
      <c r="Y31" s="469">
        <f t="shared" si="10"/>
        <v>29942</v>
      </c>
      <c r="Z31" s="469">
        <f t="shared" si="11"/>
        <v>300318.26</v>
      </c>
      <c r="AA31" s="469"/>
      <c r="AB31" s="469"/>
      <c r="AC31" s="470">
        <f t="shared" si="12"/>
        <v>300318.26</v>
      </c>
      <c r="AD31" s="471">
        <v>0.97960400000000003</v>
      </c>
      <c r="AE31" s="470">
        <f t="shared" si="13"/>
        <v>294192.96999999997</v>
      </c>
      <c r="AF31" s="470">
        <f t="shared" si="14"/>
        <v>294.2</v>
      </c>
      <c r="AG31" s="469">
        <v>61.16</v>
      </c>
      <c r="AH31" s="469">
        <v>465</v>
      </c>
      <c r="AI31" s="469">
        <v>434</v>
      </c>
      <c r="AJ31" s="469">
        <f t="shared" si="15"/>
        <v>899</v>
      </c>
      <c r="AK31" s="469">
        <v>25.2</v>
      </c>
      <c r="AL31" s="469">
        <v>465</v>
      </c>
      <c r="AM31" s="469">
        <v>434</v>
      </c>
      <c r="AN31" s="469">
        <f t="shared" si="16"/>
        <v>899</v>
      </c>
      <c r="AO31" s="469">
        <v>12.61</v>
      </c>
      <c r="AP31" s="469">
        <f t="shared" si="17"/>
        <v>54982.84</v>
      </c>
      <c r="AQ31" s="469">
        <f t="shared" si="18"/>
        <v>22654.799999999999</v>
      </c>
      <c r="AR31" s="469">
        <f t="shared" si="19"/>
        <v>11336.39</v>
      </c>
      <c r="AS31" s="469">
        <f t="shared" si="20"/>
        <v>88974.03</v>
      </c>
      <c r="AT31" s="469"/>
      <c r="AU31" s="470">
        <f t="shared" si="21"/>
        <v>88974.03</v>
      </c>
      <c r="AV31" s="471">
        <v>0.97960400000000003</v>
      </c>
      <c r="AW31" s="470">
        <f t="shared" si="22"/>
        <v>87159.32</v>
      </c>
      <c r="AX31" s="470">
        <f t="shared" si="23"/>
        <v>87.2</v>
      </c>
      <c r="AY31" s="470">
        <v>4.75</v>
      </c>
      <c r="AZ31" s="470">
        <v>854.75</v>
      </c>
      <c r="BA31" s="472">
        <v>12</v>
      </c>
      <c r="BB31" s="470">
        <f t="shared" si="24"/>
        <v>48720.75</v>
      </c>
      <c r="BC31" s="470"/>
      <c r="BD31" s="470">
        <f t="shared" si="25"/>
        <v>48720.75</v>
      </c>
      <c r="BE31" s="471">
        <v>0.97960400000000003</v>
      </c>
      <c r="BF31" s="470">
        <f t="shared" si="26"/>
        <v>47727.040000000001</v>
      </c>
      <c r="BG31" s="470">
        <f t="shared" si="27"/>
        <v>47.7</v>
      </c>
      <c r="BH31" s="470">
        <f t="shared" si="28"/>
        <v>872926.4</v>
      </c>
      <c r="BI31" s="470">
        <f t="shared" si="29"/>
        <v>0</v>
      </c>
      <c r="BJ31" s="470">
        <f t="shared" si="30"/>
        <v>0</v>
      </c>
      <c r="BK31" s="470">
        <f t="shared" si="31"/>
        <v>872926.4</v>
      </c>
      <c r="BL31" s="473">
        <f t="shared" si="32"/>
        <v>873</v>
      </c>
      <c r="BM31" s="474">
        <f t="shared" si="33"/>
        <v>855122.2</v>
      </c>
      <c r="BN31" s="474">
        <f t="shared" si="34"/>
        <v>855.1</v>
      </c>
      <c r="BO31" s="475">
        <f t="shared" si="35"/>
        <v>-17.899999999999999</v>
      </c>
      <c r="BP31" s="321">
        <v>855.1</v>
      </c>
      <c r="BQ31" s="476">
        <f t="shared" si="36"/>
        <v>0</v>
      </c>
    </row>
    <row r="32" spans="1:69" s="321" customFormat="1" ht="15.75" hidden="1" x14ac:dyDescent="0.25">
      <c r="A32" s="468" t="s">
        <v>954</v>
      </c>
      <c r="B32" s="469">
        <v>3274.05</v>
      </c>
      <c r="C32" s="469">
        <v>100.99</v>
      </c>
      <c r="D32" s="469">
        <v>209.29</v>
      </c>
      <c r="E32" s="469">
        <f t="shared" si="0"/>
        <v>310.3</v>
      </c>
      <c r="F32" s="469">
        <f t="shared" si="1"/>
        <v>1015937.72</v>
      </c>
      <c r="G32" s="469"/>
      <c r="H32" s="470">
        <f t="shared" si="2"/>
        <v>1015937.72</v>
      </c>
      <c r="I32" s="471">
        <v>0.97960400000000003</v>
      </c>
      <c r="J32" s="470">
        <f t="shared" si="3"/>
        <v>995216.65</v>
      </c>
      <c r="K32" s="470">
        <f t="shared" si="4"/>
        <v>995.2</v>
      </c>
      <c r="L32" s="469"/>
      <c r="M32" s="469"/>
      <c r="N32" s="469"/>
      <c r="O32" s="469">
        <f t="shared" si="5"/>
        <v>0</v>
      </c>
      <c r="P32" s="469">
        <f t="shared" si="6"/>
        <v>0</v>
      </c>
      <c r="Q32" s="469"/>
      <c r="R32" s="470">
        <f t="shared" si="7"/>
        <v>0</v>
      </c>
      <c r="S32" s="471">
        <v>0.97960400000000003</v>
      </c>
      <c r="T32" s="470">
        <f t="shared" si="8"/>
        <v>0</v>
      </c>
      <c r="U32" s="470">
        <f t="shared" si="9"/>
        <v>0</v>
      </c>
      <c r="V32" s="469">
        <v>10.029999999999999</v>
      </c>
      <c r="W32" s="469">
        <v>30649</v>
      </c>
      <c r="X32" s="469">
        <v>28556</v>
      </c>
      <c r="Y32" s="469">
        <f t="shared" si="10"/>
        <v>59205</v>
      </c>
      <c r="Z32" s="469">
        <f t="shared" si="11"/>
        <v>593826.15</v>
      </c>
      <c r="AA32" s="469"/>
      <c r="AB32" s="469"/>
      <c r="AC32" s="470">
        <f t="shared" si="12"/>
        <v>593826.15</v>
      </c>
      <c r="AD32" s="471">
        <v>0.97960400000000003</v>
      </c>
      <c r="AE32" s="470">
        <f t="shared" si="13"/>
        <v>581714.47</v>
      </c>
      <c r="AF32" s="470">
        <f t="shared" si="14"/>
        <v>581.70000000000005</v>
      </c>
      <c r="AG32" s="469">
        <v>61.16</v>
      </c>
      <c r="AH32" s="469">
        <v>865</v>
      </c>
      <c r="AI32" s="469">
        <v>668</v>
      </c>
      <c r="AJ32" s="469">
        <f t="shared" si="15"/>
        <v>1533</v>
      </c>
      <c r="AK32" s="469">
        <v>25.2</v>
      </c>
      <c r="AL32" s="469">
        <v>865</v>
      </c>
      <c r="AM32" s="469">
        <v>668</v>
      </c>
      <c r="AN32" s="469">
        <f t="shared" si="16"/>
        <v>1533</v>
      </c>
      <c r="AO32" s="469">
        <v>12.61</v>
      </c>
      <c r="AP32" s="469">
        <f t="shared" si="17"/>
        <v>93758.28</v>
      </c>
      <c r="AQ32" s="469">
        <f t="shared" si="18"/>
        <v>38631.599999999999</v>
      </c>
      <c r="AR32" s="469">
        <f t="shared" si="19"/>
        <v>19331.13</v>
      </c>
      <c r="AS32" s="469">
        <f t="shared" si="20"/>
        <v>151721.01</v>
      </c>
      <c r="AT32" s="469"/>
      <c r="AU32" s="470">
        <f t="shared" si="21"/>
        <v>151721.01</v>
      </c>
      <c r="AV32" s="471">
        <v>0.97960400000000003</v>
      </c>
      <c r="AW32" s="470">
        <f t="shared" si="22"/>
        <v>148626.51</v>
      </c>
      <c r="AX32" s="470">
        <f t="shared" si="23"/>
        <v>148.6</v>
      </c>
      <c r="AY32" s="470">
        <v>12.75</v>
      </c>
      <c r="AZ32" s="470">
        <v>854.75</v>
      </c>
      <c r="BA32" s="472">
        <v>12</v>
      </c>
      <c r="BB32" s="470">
        <f t="shared" si="24"/>
        <v>130776.75</v>
      </c>
      <c r="BC32" s="470"/>
      <c r="BD32" s="470">
        <f t="shared" si="25"/>
        <v>130776.75</v>
      </c>
      <c r="BE32" s="471">
        <v>0.97960400000000003</v>
      </c>
      <c r="BF32" s="470">
        <f t="shared" si="26"/>
        <v>128109.43</v>
      </c>
      <c r="BG32" s="470">
        <f t="shared" si="27"/>
        <v>128.1</v>
      </c>
      <c r="BH32" s="470">
        <f t="shared" si="28"/>
        <v>1892261.63</v>
      </c>
      <c r="BI32" s="470">
        <f t="shared" si="29"/>
        <v>0</v>
      </c>
      <c r="BJ32" s="470">
        <f t="shared" si="30"/>
        <v>0</v>
      </c>
      <c r="BK32" s="470">
        <f t="shared" si="31"/>
        <v>1892261.63</v>
      </c>
      <c r="BL32" s="473">
        <f t="shared" si="32"/>
        <v>1892.3</v>
      </c>
      <c r="BM32" s="474">
        <f t="shared" si="33"/>
        <v>1853667.06</v>
      </c>
      <c r="BN32" s="474">
        <f t="shared" si="34"/>
        <v>1853.6</v>
      </c>
      <c r="BO32" s="475">
        <f t="shared" si="35"/>
        <v>-38.700000000000003</v>
      </c>
      <c r="BP32" s="321">
        <v>1853.6</v>
      </c>
      <c r="BQ32" s="476">
        <f t="shared" si="36"/>
        <v>0</v>
      </c>
    </row>
    <row r="33" spans="1:69" s="321" customFormat="1" ht="15.75" hidden="1" x14ac:dyDescent="0.25">
      <c r="A33" s="468" t="s">
        <v>838</v>
      </c>
      <c r="B33" s="469">
        <v>3274.05</v>
      </c>
      <c r="C33" s="469">
        <v>175.7</v>
      </c>
      <c r="D33" s="469">
        <v>211.34</v>
      </c>
      <c r="E33" s="469">
        <f t="shared" si="0"/>
        <v>387</v>
      </c>
      <c r="F33" s="469">
        <f t="shared" si="1"/>
        <v>1267057.3500000001</v>
      </c>
      <c r="G33" s="469"/>
      <c r="H33" s="470">
        <f t="shared" si="2"/>
        <v>1267057.3500000001</v>
      </c>
      <c r="I33" s="471">
        <v>0.97960400000000003</v>
      </c>
      <c r="J33" s="470">
        <f t="shared" si="3"/>
        <v>1241214.45</v>
      </c>
      <c r="K33" s="470">
        <f t="shared" si="4"/>
        <v>1241.2</v>
      </c>
      <c r="L33" s="469"/>
      <c r="M33" s="469"/>
      <c r="N33" s="469"/>
      <c r="O33" s="469">
        <f t="shared" si="5"/>
        <v>0</v>
      </c>
      <c r="P33" s="469">
        <f t="shared" si="6"/>
        <v>0</v>
      </c>
      <c r="Q33" s="469"/>
      <c r="R33" s="470">
        <f t="shared" si="7"/>
        <v>0</v>
      </c>
      <c r="S33" s="471">
        <v>0.97960400000000003</v>
      </c>
      <c r="T33" s="470">
        <f t="shared" si="8"/>
        <v>0</v>
      </c>
      <c r="U33" s="470">
        <f t="shared" si="9"/>
        <v>0</v>
      </c>
      <c r="V33" s="469">
        <v>10.029999999999999</v>
      </c>
      <c r="W33" s="469">
        <v>43400</v>
      </c>
      <c r="X33" s="469">
        <v>47250</v>
      </c>
      <c r="Y33" s="469">
        <f t="shared" si="10"/>
        <v>90650</v>
      </c>
      <c r="Z33" s="469">
        <f t="shared" si="11"/>
        <v>909219.5</v>
      </c>
      <c r="AA33" s="469"/>
      <c r="AB33" s="469"/>
      <c r="AC33" s="470">
        <f t="shared" si="12"/>
        <v>909219.5</v>
      </c>
      <c r="AD33" s="471">
        <v>0.97960400000000003</v>
      </c>
      <c r="AE33" s="470">
        <f t="shared" si="13"/>
        <v>890675.06</v>
      </c>
      <c r="AF33" s="470">
        <f t="shared" si="14"/>
        <v>890.7</v>
      </c>
      <c r="AG33" s="469">
        <v>61.16</v>
      </c>
      <c r="AH33" s="469">
        <v>1267</v>
      </c>
      <c r="AI33" s="469">
        <v>1225</v>
      </c>
      <c r="AJ33" s="469">
        <f t="shared" si="15"/>
        <v>2492</v>
      </c>
      <c r="AK33" s="469">
        <v>25.2</v>
      </c>
      <c r="AL33" s="469">
        <v>1267</v>
      </c>
      <c r="AM33" s="469">
        <v>1225</v>
      </c>
      <c r="AN33" s="469">
        <f t="shared" si="16"/>
        <v>2492</v>
      </c>
      <c r="AO33" s="469">
        <v>12.61</v>
      </c>
      <c r="AP33" s="469">
        <f t="shared" si="17"/>
        <v>152410.72</v>
      </c>
      <c r="AQ33" s="469">
        <f t="shared" si="18"/>
        <v>62798.400000000001</v>
      </c>
      <c r="AR33" s="469">
        <f t="shared" si="19"/>
        <v>31424.12</v>
      </c>
      <c r="AS33" s="469">
        <f t="shared" si="20"/>
        <v>246633.24</v>
      </c>
      <c r="AT33" s="469"/>
      <c r="AU33" s="470">
        <f t="shared" si="21"/>
        <v>246633.24</v>
      </c>
      <c r="AV33" s="471">
        <v>0.97960400000000003</v>
      </c>
      <c r="AW33" s="470">
        <f t="shared" si="22"/>
        <v>241602.91</v>
      </c>
      <c r="AX33" s="470">
        <f t="shared" si="23"/>
        <v>241.6</v>
      </c>
      <c r="AY33" s="470">
        <v>13.3</v>
      </c>
      <c r="AZ33" s="470">
        <v>854.75</v>
      </c>
      <c r="BA33" s="472">
        <v>12</v>
      </c>
      <c r="BB33" s="470">
        <f t="shared" si="24"/>
        <v>136418.1</v>
      </c>
      <c r="BC33" s="470"/>
      <c r="BD33" s="470">
        <f t="shared" si="25"/>
        <v>136418.1</v>
      </c>
      <c r="BE33" s="471">
        <v>0.97960400000000003</v>
      </c>
      <c r="BF33" s="470">
        <f t="shared" si="26"/>
        <v>133635.72</v>
      </c>
      <c r="BG33" s="470">
        <f t="shared" si="27"/>
        <v>133.6</v>
      </c>
      <c r="BH33" s="470">
        <f t="shared" si="28"/>
        <v>2559328.19</v>
      </c>
      <c r="BI33" s="470">
        <f t="shared" si="29"/>
        <v>0</v>
      </c>
      <c r="BJ33" s="470">
        <f t="shared" si="30"/>
        <v>0</v>
      </c>
      <c r="BK33" s="470">
        <f t="shared" si="31"/>
        <v>2559328.19</v>
      </c>
      <c r="BL33" s="473">
        <f t="shared" si="32"/>
        <v>2559.4</v>
      </c>
      <c r="BM33" s="474">
        <f t="shared" si="33"/>
        <v>2507128.14</v>
      </c>
      <c r="BN33" s="474">
        <f t="shared" si="34"/>
        <v>2507.1</v>
      </c>
      <c r="BO33" s="475">
        <f t="shared" si="35"/>
        <v>-52.3</v>
      </c>
      <c r="BP33" s="321">
        <v>2507.1</v>
      </c>
      <c r="BQ33" s="476">
        <f t="shared" si="36"/>
        <v>0</v>
      </c>
    </row>
    <row r="34" spans="1:69" s="321" customFormat="1" ht="15.75" hidden="1" x14ac:dyDescent="0.25">
      <c r="A34" s="468" t="s">
        <v>955</v>
      </c>
      <c r="B34" s="469">
        <v>2588.77</v>
      </c>
      <c r="C34" s="469">
        <v>78.5</v>
      </c>
      <c r="D34" s="469">
        <v>105.8</v>
      </c>
      <c r="E34" s="469">
        <f t="shared" si="0"/>
        <v>184.3</v>
      </c>
      <c r="F34" s="469">
        <f t="shared" si="1"/>
        <v>477110.31</v>
      </c>
      <c r="G34" s="469"/>
      <c r="H34" s="470">
        <f t="shared" si="2"/>
        <v>477110.31</v>
      </c>
      <c r="I34" s="471">
        <v>0.97960400000000003</v>
      </c>
      <c r="J34" s="470">
        <f t="shared" si="3"/>
        <v>467379.17</v>
      </c>
      <c r="K34" s="470">
        <f t="shared" si="4"/>
        <v>467.4</v>
      </c>
      <c r="L34" s="469"/>
      <c r="M34" s="469"/>
      <c r="N34" s="469"/>
      <c r="O34" s="469">
        <f t="shared" si="5"/>
        <v>0</v>
      </c>
      <c r="P34" s="469">
        <f t="shared" si="6"/>
        <v>0</v>
      </c>
      <c r="Q34" s="469"/>
      <c r="R34" s="470">
        <f t="shared" si="7"/>
        <v>0</v>
      </c>
      <c r="S34" s="471">
        <v>0.97960400000000003</v>
      </c>
      <c r="T34" s="470">
        <f t="shared" si="8"/>
        <v>0</v>
      </c>
      <c r="U34" s="470">
        <f t="shared" si="9"/>
        <v>0</v>
      </c>
      <c r="V34" s="469">
        <v>10.029999999999999</v>
      </c>
      <c r="W34" s="469">
        <v>38558</v>
      </c>
      <c r="X34" s="469">
        <v>45807</v>
      </c>
      <c r="Y34" s="469">
        <f t="shared" si="10"/>
        <v>84365</v>
      </c>
      <c r="Z34" s="469">
        <f t="shared" si="11"/>
        <v>846180.95</v>
      </c>
      <c r="AA34" s="469"/>
      <c r="AB34" s="469"/>
      <c r="AC34" s="470">
        <f t="shared" si="12"/>
        <v>846180.95</v>
      </c>
      <c r="AD34" s="471">
        <v>0.97960400000000003</v>
      </c>
      <c r="AE34" s="470">
        <f t="shared" si="13"/>
        <v>828922.24</v>
      </c>
      <c r="AF34" s="470">
        <f t="shared" si="14"/>
        <v>828.9</v>
      </c>
      <c r="AG34" s="469">
        <v>61.16</v>
      </c>
      <c r="AH34" s="469">
        <v>879</v>
      </c>
      <c r="AI34" s="469">
        <v>626</v>
      </c>
      <c r="AJ34" s="469">
        <f t="shared" si="15"/>
        <v>1505</v>
      </c>
      <c r="AK34" s="469">
        <v>25.2</v>
      </c>
      <c r="AL34" s="469">
        <v>879</v>
      </c>
      <c r="AM34" s="469">
        <v>626</v>
      </c>
      <c r="AN34" s="469">
        <f t="shared" si="16"/>
        <v>1505</v>
      </c>
      <c r="AO34" s="469">
        <v>12.61</v>
      </c>
      <c r="AP34" s="469">
        <f t="shared" si="17"/>
        <v>92045.8</v>
      </c>
      <c r="AQ34" s="469">
        <f t="shared" si="18"/>
        <v>37926</v>
      </c>
      <c r="AR34" s="469">
        <f t="shared" si="19"/>
        <v>18978.05</v>
      </c>
      <c r="AS34" s="469">
        <f t="shared" si="20"/>
        <v>148949.85</v>
      </c>
      <c r="AT34" s="469"/>
      <c r="AU34" s="470">
        <f t="shared" si="21"/>
        <v>148949.85</v>
      </c>
      <c r="AV34" s="471">
        <v>0.97960400000000003</v>
      </c>
      <c r="AW34" s="470">
        <f t="shared" si="22"/>
        <v>145911.87</v>
      </c>
      <c r="AX34" s="470">
        <f t="shared" si="23"/>
        <v>145.9</v>
      </c>
      <c r="AY34" s="470">
        <v>6.4</v>
      </c>
      <c r="AZ34" s="470">
        <v>854.75</v>
      </c>
      <c r="BA34" s="472">
        <v>12</v>
      </c>
      <c r="BB34" s="470">
        <f t="shared" si="24"/>
        <v>65644.800000000003</v>
      </c>
      <c r="BC34" s="470"/>
      <c r="BD34" s="470">
        <f t="shared" si="25"/>
        <v>65644.800000000003</v>
      </c>
      <c r="BE34" s="471">
        <v>0.97960400000000003</v>
      </c>
      <c r="BF34" s="470">
        <f t="shared" si="26"/>
        <v>64305.91</v>
      </c>
      <c r="BG34" s="470">
        <f t="shared" si="27"/>
        <v>64.3</v>
      </c>
      <c r="BH34" s="470">
        <f t="shared" si="28"/>
        <v>1537885.91</v>
      </c>
      <c r="BI34" s="470">
        <f t="shared" si="29"/>
        <v>0</v>
      </c>
      <c r="BJ34" s="470">
        <f t="shared" si="30"/>
        <v>0</v>
      </c>
      <c r="BK34" s="470">
        <f t="shared" si="31"/>
        <v>1537885.91</v>
      </c>
      <c r="BL34" s="473">
        <f t="shared" si="32"/>
        <v>1537.9</v>
      </c>
      <c r="BM34" s="474">
        <f t="shared" si="33"/>
        <v>1506519.19</v>
      </c>
      <c r="BN34" s="474">
        <f t="shared" si="34"/>
        <v>1506.5</v>
      </c>
      <c r="BO34" s="475">
        <f t="shared" si="35"/>
        <v>-31.4</v>
      </c>
      <c r="BP34" s="321">
        <v>1506.5</v>
      </c>
      <c r="BQ34" s="476">
        <f t="shared" si="36"/>
        <v>0</v>
      </c>
    </row>
    <row r="35" spans="1:69" s="321" customFormat="1" ht="15.75" hidden="1" x14ac:dyDescent="0.25">
      <c r="A35" s="468" t="s">
        <v>840</v>
      </c>
      <c r="B35" s="469">
        <v>2588.77</v>
      </c>
      <c r="C35" s="469">
        <v>74.290000000000006</v>
      </c>
      <c r="D35" s="469">
        <v>108.26</v>
      </c>
      <c r="E35" s="469">
        <f t="shared" si="0"/>
        <v>182.6</v>
      </c>
      <c r="F35" s="469">
        <f t="shared" si="1"/>
        <v>472709.4</v>
      </c>
      <c r="G35" s="469"/>
      <c r="H35" s="470">
        <f t="shared" si="2"/>
        <v>472709.4</v>
      </c>
      <c r="I35" s="471">
        <v>0.97960400000000003</v>
      </c>
      <c r="J35" s="470">
        <f t="shared" si="3"/>
        <v>463068.02</v>
      </c>
      <c r="K35" s="470">
        <f t="shared" si="4"/>
        <v>463.1</v>
      </c>
      <c r="L35" s="469"/>
      <c r="M35" s="469"/>
      <c r="N35" s="469"/>
      <c r="O35" s="469">
        <f t="shared" si="5"/>
        <v>0</v>
      </c>
      <c r="P35" s="469">
        <f t="shared" si="6"/>
        <v>0</v>
      </c>
      <c r="Q35" s="469"/>
      <c r="R35" s="470">
        <f t="shared" si="7"/>
        <v>0</v>
      </c>
      <c r="S35" s="471">
        <v>0.97960400000000003</v>
      </c>
      <c r="T35" s="470">
        <f t="shared" si="8"/>
        <v>0</v>
      </c>
      <c r="U35" s="470">
        <f t="shared" si="9"/>
        <v>0</v>
      </c>
      <c r="V35" s="469">
        <v>10.029999999999999</v>
      </c>
      <c r="W35" s="469">
        <v>24770</v>
      </c>
      <c r="X35" s="469">
        <v>20486</v>
      </c>
      <c r="Y35" s="469">
        <f t="shared" si="10"/>
        <v>45256</v>
      </c>
      <c r="Z35" s="469">
        <f t="shared" si="11"/>
        <v>453917.68</v>
      </c>
      <c r="AA35" s="469"/>
      <c r="AB35" s="469"/>
      <c r="AC35" s="470">
        <f t="shared" si="12"/>
        <v>453917.68</v>
      </c>
      <c r="AD35" s="471">
        <v>0.97960400000000003</v>
      </c>
      <c r="AE35" s="470">
        <f t="shared" si="13"/>
        <v>444659.57</v>
      </c>
      <c r="AF35" s="470">
        <f t="shared" si="14"/>
        <v>444.7</v>
      </c>
      <c r="AG35" s="469">
        <v>61.16</v>
      </c>
      <c r="AH35" s="469">
        <v>762</v>
      </c>
      <c r="AI35" s="469">
        <v>550</v>
      </c>
      <c r="AJ35" s="469">
        <f t="shared" si="15"/>
        <v>1312</v>
      </c>
      <c r="AK35" s="469">
        <v>25.2</v>
      </c>
      <c r="AL35" s="469">
        <v>762</v>
      </c>
      <c r="AM35" s="469">
        <v>550</v>
      </c>
      <c r="AN35" s="469">
        <f t="shared" si="16"/>
        <v>1312</v>
      </c>
      <c r="AO35" s="469">
        <v>12.61</v>
      </c>
      <c r="AP35" s="469">
        <f t="shared" si="17"/>
        <v>80241.919999999998</v>
      </c>
      <c r="AQ35" s="469">
        <f t="shared" si="18"/>
        <v>33062.400000000001</v>
      </c>
      <c r="AR35" s="469">
        <f t="shared" si="19"/>
        <v>16544.32</v>
      </c>
      <c r="AS35" s="469">
        <f t="shared" si="20"/>
        <v>129848.64</v>
      </c>
      <c r="AT35" s="469"/>
      <c r="AU35" s="470">
        <f t="shared" si="21"/>
        <v>129848.64</v>
      </c>
      <c r="AV35" s="471">
        <v>0.97960400000000003</v>
      </c>
      <c r="AW35" s="470">
        <f t="shared" si="22"/>
        <v>127200.25</v>
      </c>
      <c r="AX35" s="470">
        <f t="shared" si="23"/>
        <v>127.2</v>
      </c>
      <c r="AY35" s="470">
        <v>10.56</v>
      </c>
      <c r="AZ35" s="470">
        <v>854.75</v>
      </c>
      <c r="BA35" s="472">
        <v>12</v>
      </c>
      <c r="BB35" s="470">
        <f t="shared" si="24"/>
        <v>108313.92</v>
      </c>
      <c r="BC35" s="470"/>
      <c r="BD35" s="470">
        <f t="shared" si="25"/>
        <v>108313.92</v>
      </c>
      <c r="BE35" s="471">
        <v>0.97960400000000003</v>
      </c>
      <c r="BF35" s="470">
        <f t="shared" si="26"/>
        <v>106104.75</v>
      </c>
      <c r="BG35" s="470">
        <f t="shared" si="27"/>
        <v>106.1</v>
      </c>
      <c r="BH35" s="470">
        <f t="shared" si="28"/>
        <v>1164789.6399999999</v>
      </c>
      <c r="BI35" s="470">
        <f t="shared" si="29"/>
        <v>0</v>
      </c>
      <c r="BJ35" s="470">
        <f t="shared" si="30"/>
        <v>0</v>
      </c>
      <c r="BK35" s="470">
        <f t="shared" si="31"/>
        <v>1164789.6399999999</v>
      </c>
      <c r="BL35" s="473">
        <f t="shared" si="32"/>
        <v>1164.8</v>
      </c>
      <c r="BM35" s="474">
        <f t="shared" si="33"/>
        <v>1141032.5900000001</v>
      </c>
      <c r="BN35" s="474">
        <f t="shared" si="34"/>
        <v>1141.0999999999999</v>
      </c>
      <c r="BO35" s="475">
        <f t="shared" si="35"/>
        <v>-23.7</v>
      </c>
      <c r="BP35" s="321">
        <v>1141.0999999999999</v>
      </c>
      <c r="BQ35" s="476">
        <f t="shared" si="36"/>
        <v>0</v>
      </c>
    </row>
    <row r="36" spans="1:69" s="321" customFormat="1" ht="15.75" hidden="1" x14ac:dyDescent="0.25">
      <c r="A36" s="468" t="s">
        <v>841</v>
      </c>
      <c r="B36" s="469">
        <v>2588.77</v>
      </c>
      <c r="C36" s="469">
        <v>114.66</v>
      </c>
      <c r="D36" s="469">
        <v>149.22999999999999</v>
      </c>
      <c r="E36" s="469">
        <f t="shared" si="0"/>
        <v>263.89999999999998</v>
      </c>
      <c r="F36" s="469">
        <f t="shared" si="1"/>
        <v>683176.4</v>
      </c>
      <c r="G36" s="469">
        <v>0</v>
      </c>
      <c r="H36" s="470">
        <f t="shared" si="2"/>
        <v>683176.4</v>
      </c>
      <c r="I36" s="471">
        <v>0.97960400000000003</v>
      </c>
      <c r="J36" s="470">
        <f t="shared" si="3"/>
        <v>669242.32999999996</v>
      </c>
      <c r="K36" s="470">
        <f t="shared" si="4"/>
        <v>669.2</v>
      </c>
      <c r="L36" s="469"/>
      <c r="M36" s="469"/>
      <c r="N36" s="469"/>
      <c r="O36" s="469">
        <f t="shared" si="5"/>
        <v>0</v>
      </c>
      <c r="P36" s="469">
        <f t="shared" si="6"/>
        <v>0</v>
      </c>
      <c r="Q36" s="469"/>
      <c r="R36" s="470">
        <f t="shared" si="7"/>
        <v>0</v>
      </c>
      <c r="S36" s="471">
        <v>0.97960400000000003</v>
      </c>
      <c r="T36" s="470">
        <f t="shared" si="8"/>
        <v>0</v>
      </c>
      <c r="U36" s="470">
        <f t="shared" si="9"/>
        <v>0</v>
      </c>
      <c r="V36" s="469">
        <v>10.029999999999999</v>
      </c>
      <c r="W36" s="469">
        <v>98524</v>
      </c>
      <c r="X36" s="469">
        <v>119753</v>
      </c>
      <c r="Y36" s="469">
        <f t="shared" si="10"/>
        <v>218277</v>
      </c>
      <c r="Z36" s="469">
        <f t="shared" si="11"/>
        <v>2189318.31</v>
      </c>
      <c r="AA36" s="469"/>
      <c r="AB36" s="469"/>
      <c r="AC36" s="470">
        <f t="shared" si="12"/>
        <v>2189318.31</v>
      </c>
      <c r="AD36" s="471">
        <v>0.97960400000000003</v>
      </c>
      <c r="AE36" s="470">
        <f t="shared" si="13"/>
        <v>2144664.9700000002</v>
      </c>
      <c r="AF36" s="470">
        <f t="shared" si="14"/>
        <v>2144.6999999999998</v>
      </c>
      <c r="AG36" s="469">
        <v>61.16</v>
      </c>
      <c r="AH36" s="469">
        <v>878</v>
      </c>
      <c r="AI36" s="469">
        <v>864</v>
      </c>
      <c r="AJ36" s="469">
        <f t="shared" si="15"/>
        <v>1742</v>
      </c>
      <c r="AK36" s="469">
        <v>25.2</v>
      </c>
      <c r="AL36" s="469">
        <v>878</v>
      </c>
      <c r="AM36" s="469">
        <v>864</v>
      </c>
      <c r="AN36" s="469">
        <f t="shared" si="16"/>
        <v>1742</v>
      </c>
      <c r="AO36" s="469">
        <v>12.61</v>
      </c>
      <c r="AP36" s="469">
        <f t="shared" si="17"/>
        <v>106540.72</v>
      </c>
      <c r="AQ36" s="469">
        <f t="shared" si="18"/>
        <v>43898.400000000001</v>
      </c>
      <c r="AR36" s="469">
        <f t="shared" si="19"/>
        <v>21966.62</v>
      </c>
      <c r="AS36" s="469">
        <f t="shared" si="20"/>
        <v>172405.74</v>
      </c>
      <c r="AT36" s="469"/>
      <c r="AU36" s="470">
        <f t="shared" si="21"/>
        <v>172405.74</v>
      </c>
      <c r="AV36" s="471">
        <v>0.97960400000000003</v>
      </c>
      <c r="AW36" s="470">
        <f t="shared" si="22"/>
        <v>168889.35</v>
      </c>
      <c r="AX36" s="470">
        <f t="shared" si="23"/>
        <v>168.9</v>
      </c>
      <c r="AY36" s="470">
        <v>17.88</v>
      </c>
      <c r="AZ36" s="470">
        <v>854.75</v>
      </c>
      <c r="BA36" s="472">
        <v>12</v>
      </c>
      <c r="BB36" s="470">
        <f t="shared" si="24"/>
        <v>183395.16</v>
      </c>
      <c r="BC36" s="470"/>
      <c r="BD36" s="470">
        <f t="shared" si="25"/>
        <v>183395.16</v>
      </c>
      <c r="BE36" s="471">
        <v>0.97960400000000003</v>
      </c>
      <c r="BF36" s="470">
        <f t="shared" si="26"/>
        <v>179654.63</v>
      </c>
      <c r="BG36" s="470">
        <f t="shared" si="27"/>
        <v>179.7</v>
      </c>
      <c r="BH36" s="470">
        <f t="shared" si="28"/>
        <v>3228295.61</v>
      </c>
      <c r="BI36" s="470">
        <f t="shared" si="29"/>
        <v>0</v>
      </c>
      <c r="BJ36" s="470">
        <f t="shared" si="30"/>
        <v>0</v>
      </c>
      <c r="BK36" s="470">
        <f t="shared" si="31"/>
        <v>3228295.61</v>
      </c>
      <c r="BL36" s="473">
        <f t="shared" si="32"/>
        <v>3228.3</v>
      </c>
      <c r="BM36" s="474">
        <f t="shared" si="33"/>
        <v>3162451.28</v>
      </c>
      <c r="BN36" s="474">
        <f t="shared" si="34"/>
        <v>3162.5</v>
      </c>
      <c r="BO36" s="475">
        <f t="shared" si="35"/>
        <v>-65.8</v>
      </c>
      <c r="BP36" s="321">
        <v>3162.5</v>
      </c>
      <c r="BQ36" s="476">
        <f t="shared" si="36"/>
        <v>0</v>
      </c>
    </row>
    <row r="37" spans="1:69" s="321" customFormat="1" ht="15.75" hidden="1" x14ac:dyDescent="0.25">
      <c r="A37" s="468" t="s">
        <v>956</v>
      </c>
      <c r="B37" s="469">
        <v>3274.05</v>
      </c>
      <c r="C37" s="469">
        <v>147.02000000000001</v>
      </c>
      <c r="D37" s="469">
        <v>218.64</v>
      </c>
      <c r="E37" s="469">
        <f t="shared" si="0"/>
        <v>365.7</v>
      </c>
      <c r="F37" s="469">
        <f t="shared" si="1"/>
        <v>1197320.0900000001</v>
      </c>
      <c r="G37" s="469"/>
      <c r="H37" s="470">
        <f t="shared" si="2"/>
        <v>1197320.0900000001</v>
      </c>
      <c r="I37" s="471">
        <v>0.97960400000000003</v>
      </c>
      <c r="J37" s="470">
        <f t="shared" si="3"/>
        <v>1172899.55</v>
      </c>
      <c r="K37" s="470">
        <f t="shared" si="4"/>
        <v>1172.9000000000001</v>
      </c>
      <c r="L37" s="469"/>
      <c r="M37" s="469"/>
      <c r="N37" s="469"/>
      <c r="O37" s="469">
        <f t="shared" si="5"/>
        <v>0</v>
      </c>
      <c r="P37" s="469">
        <f t="shared" si="6"/>
        <v>0</v>
      </c>
      <c r="Q37" s="469"/>
      <c r="R37" s="470">
        <f t="shared" si="7"/>
        <v>0</v>
      </c>
      <c r="S37" s="471">
        <v>0.97960400000000003</v>
      </c>
      <c r="T37" s="470">
        <f t="shared" si="8"/>
        <v>0</v>
      </c>
      <c r="U37" s="470">
        <f t="shared" si="9"/>
        <v>0</v>
      </c>
      <c r="V37" s="469">
        <v>10.029999999999999</v>
      </c>
      <c r="W37" s="469">
        <v>102620</v>
      </c>
      <c r="X37" s="469">
        <v>112780</v>
      </c>
      <c r="Y37" s="469">
        <f t="shared" si="10"/>
        <v>215400</v>
      </c>
      <c r="Z37" s="469">
        <f t="shared" si="11"/>
        <v>2160462</v>
      </c>
      <c r="AA37" s="469"/>
      <c r="AB37" s="469"/>
      <c r="AC37" s="470">
        <f t="shared" si="12"/>
        <v>2160462</v>
      </c>
      <c r="AD37" s="471">
        <v>0.97960400000000003</v>
      </c>
      <c r="AE37" s="470">
        <f t="shared" si="13"/>
        <v>2116397.2200000002</v>
      </c>
      <c r="AF37" s="470">
        <f t="shared" si="14"/>
        <v>2116.4</v>
      </c>
      <c r="AG37" s="469">
        <v>61.16</v>
      </c>
      <c r="AH37" s="469">
        <v>1992</v>
      </c>
      <c r="AI37" s="469">
        <v>1502</v>
      </c>
      <c r="AJ37" s="469">
        <f t="shared" si="15"/>
        <v>3494</v>
      </c>
      <c r="AK37" s="469">
        <v>25.2</v>
      </c>
      <c r="AL37" s="469">
        <v>1992</v>
      </c>
      <c r="AM37" s="469">
        <v>1502</v>
      </c>
      <c r="AN37" s="469">
        <f t="shared" si="16"/>
        <v>3494</v>
      </c>
      <c r="AO37" s="469">
        <v>12.61</v>
      </c>
      <c r="AP37" s="469">
        <f t="shared" si="17"/>
        <v>213693.04</v>
      </c>
      <c r="AQ37" s="469">
        <f t="shared" si="18"/>
        <v>88048.8</v>
      </c>
      <c r="AR37" s="469">
        <f t="shared" si="19"/>
        <v>44059.34</v>
      </c>
      <c r="AS37" s="469">
        <f t="shared" si="20"/>
        <v>345801.18</v>
      </c>
      <c r="AT37" s="469"/>
      <c r="AU37" s="470">
        <f t="shared" si="21"/>
        <v>345801.18</v>
      </c>
      <c r="AV37" s="471">
        <v>0.97960400000000003</v>
      </c>
      <c r="AW37" s="470">
        <f t="shared" si="22"/>
        <v>338748.22</v>
      </c>
      <c r="AX37" s="470">
        <f t="shared" si="23"/>
        <v>338.7</v>
      </c>
      <c r="AY37" s="470">
        <v>12.27</v>
      </c>
      <c r="AZ37" s="470">
        <v>854.75</v>
      </c>
      <c r="BA37" s="472">
        <v>12</v>
      </c>
      <c r="BB37" s="470">
        <f t="shared" si="24"/>
        <v>125853.39</v>
      </c>
      <c r="BC37" s="470"/>
      <c r="BD37" s="470">
        <f t="shared" si="25"/>
        <v>125853.39</v>
      </c>
      <c r="BE37" s="471">
        <v>0.97960400000000003</v>
      </c>
      <c r="BF37" s="470">
        <f t="shared" si="26"/>
        <v>123286.48</v>
      </c>
      <c r="BG37" s="470">
        <f t="shared" si="27"/>
        <v>123.3</v>
      </c>
      <c r="BH37" s="470">
        <f t="shared" si="28"/>
        <v>3829436.66</v>
      </c>
      <c r="BI37" s="470">
        <f t="shared" si="29"/>
        <v>0</v>
      </c>
      <c r="BJ37" s="470">
        <f t="shared" si="30"/>
        <v>0</v>
      </c>
      <c r="BK37" s="470">
        <f t="shared" si="31"/>
        <v>3829436.66</v>
      </c>
      <c r="BL37" s="473">
        <f t="shared" si="32"/>
        <v>3829.5</v>
      </c>
      <c r="BM37" s="474">
        <f t="shared" si="33"/>
        <v>3751331.47</v>
      </c>
      <c r="BN37" s="474">
        <f t="shared" si="34"/>
        <v>3751.3</v>
      </c>
      <c r="BO37" s="475">
        <f t="shared" si="35"/>
        <v>-78.2</v>
      </c>
      <c r="BP37" s="321">
        <v>3751.3</v>
      </c>
      <c r="BQ37" s="476">
        <f t="shared" si="36"/>
        <v>0</v>
      </c>
    </row>
    <row r="38" spans="1:69" s="321" customFormat="1" ht="15.75" hidden="1" x14ac:dyDescent="0.25">
      <c r="A38" s="468" t="s">
        <v>843</v>
      </c>
      <c r="B38" s="469">
        <v>3274.05</v>
      </c>
      <c r="C38" s="469">
        <v>181.51</v>
      </c>
      <c r="D38" s="469">
        <v>179.49</v>
      </c>
      <c r="E38" s="469">
        <f t="shared" si="0"/>
        <v>361</v>
      </c>
      <c r="F38" s="469">
        <f t="shared" si="1"/>
        <v>1181932.05</v>
      </c>
      <c r="G38" s="469"/>
      <c r="H38" s="470">
        <f t="shared" si="2"/>
        <v>1181932.05</v>
      </c>
      <c r="I38" s="471">
        <v>0.97960400000000003</v>
      </c>
      <c r="J38" s="470">
        <f t="shared" si="3"/>
        <v>1157825.3600000001</v>
      </c>
      <c r="K38" s="470">
        <f t="shared" si="4"/>
        <v>1157.8</v>
      </c>
      <c r="L38" s="469"/>
      <c r="M38" s="469"/>
      <c r="N38" s="469"/>
      <c r="O38" s="469">
        <f t="shared" si="5"/>
        <v>0</v>
      </c>
      <c r="P38" s="469">
        <f t="shared" si="6"/>
        <v>0</v>
      </c>
      <c r="Q38" s="469"/>
      <c r="R38" s="470">
        <f t="shared" si="7"/>
        <v>0</v>
      </c>
      <c r="S38" s="471">
        <v>0.97960400000000003</v>
      </c>
      <c r="T38" s="470">
        <f t="shared" si="8"/>
        <v>0</v>
      </c>
      <c r="U38" s="470">
        <f t="shared" si="9"/>
        <v>0</v>
      </c>
      <c r="V38" s="469">
        <v>10.029999999999999</v>
      </c>
      <c r="W38" s="469">
        <v>28640</v>
      </c>
      <c r="X38" s="469">
        <v>45981</v>
      </c>
      <c r="Y38" s="469">
        <f t="shared" si="10"/>
        <v>74621</v>
      </c>
      <c r="Z38" s="469">
        <f t="shared" si="11"/>
        <v>748448.63</v>
      </c>
      <c r="AA38" s="469"/>
      <c r="AB38" s="469"/>
      <c r="AC38" s="470">
        <f t="shared" si="12"/>
        <v>748448.63</v>
      </c>
      <c r="AD38" s="471">
        <v>0.97960400000000003</v>
      </c>
      <c r="AE38" s="470">
        <f t="shared" si="13"/>
        <v>733183.27</v>
      </c>
      <c r="AF38" s="470">
        <f t="shared" si="14"/>
        <v>733.2</v>
      </c>
      <c r="AG38" s="469">
        <v>61.16</v>
      </c>
      <c r="AH38" s="469">
        <v>742</v>
      </c>
      <c r="AI38" s="469">
        <v>1038</v>
      </c>
      <c r="AJ38" s="469">
        <f t="shared" si="15"/>
        <v>1780</v>
      </c>
      <c r="AK38" s="469">
        <v>25.2</v>
      </c>
      <c r="AL38" s="469">
        <v>742</v>
      </c>
      <c r="AM38" s="469">
        <v>1038</v>
      </c>
      <c r="AN38" s="469">
        <f t="shared" si="16"/>
        <v>1780</v>
      </c>
      <c r="AO38" s="469">
        <v>12.61</v>
      </c>
      <c r="AP38" s="469">
        <f t="shared" si="17"/>
        <v>108864.8</v>
      </c>
      <c r="AQ38" s="469">
        <f t="shared" si="18"/>
        <v>44856</v>
      </c>
      <c r="AR38" s="469">
        <f t="shared" si="19"/>
        <v>22445.8</v>
      </c>
      <c r="AS38" s="469">
        <f t="shared" si="20"/>
        <v>176166.6</v>
      </c>
      <c r="AT38" s="469"/>
      <c r="AU38" s="470">
        <f t="shared" si="21"/>
        <v>176166.6</v>
      </c>
      <c r="AV38" s="471">
        <v>0.97960400000000003</v>
      </c>
      <c r="AW38" s="470">
        <f t="shared" si="22"/>
        <v>172573.51</v>
      </c>
      <c r="AX38" s="470">
        <f t="shared" si="23"/>
        <v>172.6</v>
      </c>
      <c r="AY38" s="470">
        <v>9.19</v>
      </c>
      <c r="AZ38" s="470">
        <v>854.75</v>
      </c>
      <c r="BA38" s="472">
        <v>12</v>
      </c>
      <c r="BB38" s="470">
        <f t="shared" si="24"/>
        <v>94261.83</v>
      </c>
      <c r="BC38" s="470"/>
      <c r="BD38" s="470">
        <f t="shared" si="25"/>
        <v>94261.83</v>
      </c>
      <c r="BE38" s="471">
        <v>0.97960400000000003</v>
      </c>
      <c r="BF38" s="470">
        <f t="shared" si="26"/>
        <v>92339.27</v>
      </c>
      <c r="BG38" s="470">
        <f t="shared" si="27"/>
        <v>92.3</v>
      </c>
      <c r="BH38" s="470">
        <f t="shared" si="28"/>
        <v>2200809.11</v>
      </c>
      <c r="BI38" s="470">
        <f t="shared" si="29"/>
        <v>0</v>
      </c>
      <c r="BJ38" s="470">
        <f t="shared" si="30"/>
        <v>0</v>
      </c>
      <c r="BK38" s="470">
        <f t="shared" si="31"/>
        <v>2200809.11</v>
      </c>
      <c r="BL38" s="473">
        <f t="shared" si="32"/>
        <v>2200.9</v>
      </c>
      <c r="BM38" s="474">
        <f t="shared" si="33"/>
        <v>2155921.41</v>
      </c>
      <c r="BN38" s="474">
        <f t="shared" si="34"/>
        <v>2155.9</v>
      </c>
      <c r="BO38" s="475">
        <f t="shared" si="35"/>
        <v>-45</v>
      </c>
      <c r="BP38" s="321">
        <v>2155.9</v>
      </c>
      <c r="BQ38" s="476">
        <f t="shared" si="36"/>
        <v>0</v>
      </c>
    </row>
    <row r="39" spans="1:69" s="321" customFormat="1" ht="15.75" hidden="1" x14ac:dyDescent="0.25">
      <c r="A39" s="468" t="s">
        <v>844</v>
      </c>
      <c r="B39" s="469">
        <v>3274.05</v>
      </c>
      <c r="C39" s="469">
        <v>70.75</v>
      </c>
      <c r="D39" s="469">
        <v>87.55</v>
      </c>
      <c r="E39" s="469">
        <f t="shared" si="0"/>
        <v>158.30000000000001</v>
      </c>
      <c r="F39" s="469">
        <f t="shared" si="1"/>
        <v>518282.12</v>
      </c>
      <c r="G39" s="469"/>
      <c r="H39" s="470">
        <f t="shared" si="2"/>
        <v>518282.12</v>
      </c>
      <c r="I39" s="471">
        <v>0.97960400000000003</v>
      </c>
      <c r="J39" s="470">
        <f t="shared" si="3"/>
        <v>507711.24</v>
      </c>
      <c r="K39" s="470">
        <f t="shared" si="4"/>
        <v>507.7</v>
      </c>
      <c r="L39" s="469"/>
      <c r="M39" s="469"/>
      <c r="N39" s="469"/>
      <c r="O39" s="469">
        <f t="shared" si="5"/>
        <v>0</v>
      </c>
      <c r="P39" s="469">
        <f t="shared" si="6"/>
        <v>0</v>
      </c>
      <c r="Q39" s="469"/>
      <c r="R39" s="470">
        <f t="shared" si="7"/>
        <v>0</v>
      </c>
      <c r="S39" s="471">
        <v>0.97960400000000003</v>
      </c>
      <c r="T39" s="470">
        <f t="shared" si="8"/>
        <v>0</v>
      </c>
      <c r="U39" s="470">
        <f t="shared" si="9"/>
        <v>0</v>
      </c>
      <c r="V39" s="469">
        <v>10.029999999999999</v>
      </c>
      <c r="W39" s="469">
        <v>17134</v>
      </c>
      <c r="X39" s="469">
        <v>15343</v>
      </c>
      <c r="Y39" s="469">
        <f t="shared" si="10"/>
        <v>32477</v>
      </c>
      <c r="Z39" s="469">
        <f t="shared" si="11"/>
        <v>325744.31</v>
      </c>
      <c r="AA39" s="469"/>
      <c r="AB39" s="469"/>
      <c r="AC39" s="470">
        <f t="shared" si="12"/>
        <v>325744.31</v>
      </c>
      <c r="AD39" s="471">
        <v>0.97960400000000003</v>
      </c>
      <c r="AE39" s="470">
        <f t="shared" si="13"/>
        <v>319100.43</v>
      </c>
      <c r="AF39" s="470">
        <f t="shared" si="14"/>
        <v>319.10000000000002</v>
      </c>
      <c r="AG39" s="469">
        <v>61.16</v>
      </c>
      <c r="AH39" s="469">
        <v>336</v>
      </c>
      <c r="AI39" s="469">
        <v>365</v>
      </c>
      <c r="AJ39" s="469">
        <f t="shared" si="15"/>
        <v>701</v>
      </c>
      <c r="AK39" s="469">
        <v>25.2</v>
      </c>
      <c r="AL39" s="469">
        <v>336</v>
      </c>
      <c r="AM39" s="469">
        <v>365</v>
      </c>
      <c r="AN39" s="469">
        <f t="shared" si="16"/>
        <v>701</v>
      </c>
      <c r="AO39" s="469">
        <v>12.61</v>
      </c>
      <c r="AP39" s="469">
        <f t="shared" si="17"/>
        <v>42873.16</v>
      </c>
      <c r="AQ39" s="469">
        <f t="shared" si="18"/>
        <v>17665.2</v>
      </c>
      <c r="AR39" s="469">
        <f t="shared" si="19"/>
        <v>8839.61</v>
      </c>
      <c r="AS39" s="469">
        <f t="shared" si="20"/>
        <v>69377.97</v>
      </c>
      <c r="AT39" s="469"/>
      <c r="AU39" s="470">
        <f t="shared" si="21"/>
        <v>69377.97</v>
      </c>
      <c r="AV39" s="471">
        <v>0.97960400000000003</v>
      </c>
      <c r="AW39" s="470">
        <f t="shared" si="22"/>
        <v>67962.94</v>
      </c>
      <c r="AX39" s="470">
        <f t="shared" si="23"/>
        <v>68</v>
      </c>
      <c r="AY39" s="470">
        <v>9.1300000000000008</v>
      </c>
      <c r="AZ39" s="470">
        <v>854.75</v>
      </c>
      <c r="BA39" s="472">
        <v>12</v>
      </c>
      <c r="BB39" s="470">
        <f t="shared" si="24"/>
        <v>93646.41</v>
      </c>
      <c r="BC39" s="470"/>
      <c r="BD39" s="470">
        <f t="shared" si="25"/>
        <v>93646.41</v>
      </c>
      <c r="BE39" s="471">
        <v>0.97960400000000003</v>
      </c>
      <c r="BF39" s="470">
        <f t="shared" si="26"/>
        <v>91736.4</v>
      </c>
      <c r="BG39" s="470">
        <f t="shared" si="27"/>
        <v>91.7</v>
      </c>
      <c r="BH39" s="470">
        <f t="shared" si="28"/>
        <v>1007050.81</v>
      </c>
      <c r="BI39" s="470">
        <f t="shared" si="29"/>
        <v>0</v>
      </c>
      <c r="BJ39" s="470">
        <f t="shared" si="30"/>
        <v>0</v>
      </c>
      <c r="BK39" s="470">
        <f t="shared" si="31"/>
        <v>1007050.81</v>
      </c>
      <c r="BL39" s="473">
        <f t="shared" si="32"/>
        <v>1007.1</v>
      </c>
      <c r="BM39" s="474">
        <f t="shared" si="33"/>
        <v>986511.01</v>
      </c>
      <c r="BN39" s="474">
        <f t="shared" si="34"/>
        <v>986.5</v>
      </c>
      <c r="BO39" s="475">
        <f t="shared" si="35"/>
        <v>-20.6</v>
      </c>
      <c r="BP39" s="321">
        <v>986.5</v>
      </c>
      <c r="BQ39" s="476">
        <f t="shared" si="36"/>
        <v>0</v>
      </c>
    </row>
    <row r="40" spans="1:69" s="321" customFormat="1" ht="31.5" hidden="1" x14ac:dyDescent="0.25">
      <c r="A40" s="468" t="s">
        <v>845</v>
      </c>
      <c r="B40" s="469">
        <v>3274.05</v>
      </c>
      <c r="C40" s="469">
        <v>207.82</v>
      </c>
      <c r="D40" s="469">
        <v>303.02</v>
      </c>
      <c r="E40" s="469">
        <f t="shared" si="0"/>
        <v>510.8</v>
      </c>
      <c r="F40" s="469">
        <f t="shared" si="1"/>
        <v>1672384.74</v>
      </c>
      <c r="G40" s="469"/>
      <c r="H40" s="470">
        <f t="shared" si="2"/>
        <v>1672384.74</v>
      </c>
      <c r="I40" s="471">
        <v>0.97960400000000003</v>
      </c>
      <c r="J40" s="470">
        <f t="shared" si="3"/>
        <v>1638274.78</v>
      </c>
      <c r="K40" s="470">
        <f t="shared" si="4"/>
        <v>1638.3</v>
      </c>
      <c r="L40" s="469"/>
      <c r="M40" s="469"/>
      <c r="N40" s="469"/>
      <c r="O40" s="469">
        <f t="shared" si="5"/>
        <v>0</v>
      </c>
      <c r="P40" s="469">
        <f t="shared" si="6"/>
        <v>0</v>
      </c>
      <c r="Q40" s="469"/>
      <c r="R40" s="470">
        <f t="shared" si="7"/>
        <v>0</v>
      </c>
      <c r="S40" s="471">
        <v>0.97960400000000003</v>
      </c>
      <c r="T40" s="470">
        <f t="shared" si="8"/>
        <v>0</v>
      </c>
      <c r="U40" s="470">
        <f t="shared" si="9"/>
        <v>0</v>
      </c>
      <c r="V40" s="469">
        <v>10.029999999999999</v>
      </c>
      <c r="W40" s="469">
        <v>54650</v>
      </c>
      <c r="X40" s="469">
        <v>59727</v>
      </c>
      <c r="Y40" s="469">
        <f t="shared" si="10"/>
        <v>114377</v>
      </c>
      <c r="Z40" s="469">
        <f t="shared" si="11"/>
        <v>1147201.31</v>
      </c>
      <c r="AA40" s="469"/>
      <c r="AB40" s="469"/>
      <c r="AC40" s="470">
        <f t="shared" si="12"/>
        <v>1147201.31</v>
      </c>
      <c r="AD40" s="471">
        <v>0.97960400000000003</v>
      </c>
      <c r="AE40" s="470">
        <f t="shared" si="13"/>
        <v>1123802.99</v>
      </c>
      <c r="AF40" s="470">
        <f t="shared" si="14"/>
        <v>1123.8</v>
      </c>
      <c r="AG40" s="469">
        <v>61.16</v>
      </c>
      <c r="AH40" s="469">
        <v>1568</v>
      </c>
      <c r="AI40" s="469">
        <v>1175</v>
      </c>
      <c r="AJ40" s="469">
        <f t="shared" si="15"/>
        <v>2743</v>
      </c>
      <c r="AK40" s="469">
        <v>25.2</v>
      </c>
      <c r="AL40" s="469">
        <v>1568</v>
      </c>
      <c r="AM40" s="469">
        <v>1175</v>
      </c>
      <c r="AN40" s="469">
        <f t="shared" si="16"/>
        <v>2743</v>
      </c>
      <c r="AO40" s="469">
        <v>12.61</v>
      </c>
      <c r="AP40" s="469">
        <f t="shared" si="17"/>
        <v>167761.88</v>
      </c>
      <c r="AQ40" s="469">
        <f t="shared" si="18"/>
        <v>69123.600000000006</v>
      </c>
      <c r="AR40" s="469">
        <f t="shared" si="19"/>
        <v>34589.230000000003</v>
      </c>
      <c r="AS40" s="469">
        <f t="shared" si="20"/>
        <v>271474.71000000002</v>
      </c>
      <c r="AT40" s="469"/>
      <c r="AU40" s="470">
        <f t="shared" si="21"/>
        <v>271474.71000000002</v>
      </c>
      <c r="AV40" s="471">
        <v>0.97960400000000003</v>
      </c>
      <c r="AW40" s="470">
        <f t="shared" si="22"/>
        <v>265937.71000000002</v>
      </c>
      <c r="AX40" s="470">
        <f t="shared" si="23"/>
        <v>265.89999999999998</v>
      </c>
      <c r="AY40" s="470">
        <v>13.9</v>
      </c>
      <c r="AZ40" s="470">
        <v>854.75</v>
      </c>
      <c r="BA40" s="472">
        <v>12</v>
      </c>
      <c r="BB40" s="470">
        <f t="shared" si="24"/>
        <v>142572.29999999999</v>
      </c>
      <c r="BC40" s="470"/>
      <c r="BD40" s="470">
        <f t="shared" si="25"/>
        <v>142572.29999999999</v>
      </c>
      <c r="BE40" s="471">
        <v>0.97960400000000003</v>
      </c>
      <c r="BF40" s="470">
        <f t="shared" si="26"/>
        <v>139664.4</v>
      </c>
      <c r="BG40" s="470">
        <f t="shared" si="27"/>
        <v>139.69999999999999</v>
      </c>
      <c r="BH40" s="470">
        <f t="shared" si="28"/>
        <v>3233633.06</v>
      </c>
      <c r="BI40" s="470">
        <f t="shared" si="29"/>
        <v>0</v>
      </c>
      <c r="BJ40" s="470">
        <f t="shared" si="30"/>
        <v>0</v>
      </c>
      <c r="BK40" s="470">
        <f t="shared" si="31"/>
        <v>3233633.06</v>
      </c>
      <c r="BL40" s="473">
        <f t="shared" si="32"/>
        <v>3233.7</v>
      </c>
      <c r="BM40" s="474">
        <f t="shared" si="33"/>
        <v>3167679.88</v>
      </c>
      <c r="BN40" s="474">
        <f t="shared" si="34"/>
        <v>3167.7</v>
      </c>
      <c r="BO40" s="475">
        <f t="shared" si="35"/>
        <v>-66</v>
      </c>
      <c r="BP40" s="321">
        <v>3167.7</v>
      </c>
      <c r="BQ40" s="476">
        <f t="shared" si="36"/>
        <v>0</v>
      </c>
    </row>
    <row r="41" spans="1:69" s="321" customFormat="1" ht="15.75" hidden="1" x14ac:dyDescent="0.25">
      <c r="A41" s="468" t="s">
        <v>957</v>
      </c>
      <c r="B41" s="469">
        <v>3274.05</v>
      </c>
      <c r="C41" s="469">
        <v>95.76</v>
      </c>
      <c r="D41" s="469">
        <v>180.23</v>
      </c>
      <c r="E41" s="469">
        <f t="shared" si="0"/>
        <v>276</v>
      </c>
      <c r="F41" s="469">
        <f t="shared" si="1"/>
        <v>903637.8</v>
      </c>
      <c r="G41" s="469"/>
      <c r="H41" s="470">
        <f t="shared" si="2"/>
        <v>903637.8</v>
      </c>
      <c r="I41" s="471">
        <v>0.97960400000000003</v>
      </c>
      <c r="J41" s="470">
        <f t="shared" si="3"/>
        <v>885207.2</v>
      </c>
      <c r="K41" s="470">
        <f t="shared" si="4"/>
        <v>885.2</v>
      </c>
      <c r="L41" s="469"/>
      <c r="M41" s="469"/>
      <c r="N41" s="469"/>
      <c r="O41" s="469">
        <f t="shared" si="5"/>
        <v>0</v>
      </c>
      <c r="P41" s="469">
        <f t="shared" si="6"/>
        <v>0</v>
      </c>
      <c r="Q41" s="469"/>
      <c r="R41" s="470">
        <f t="shared" si="7"/>
        <v>0</v>
      </c>
      <c r="S41" s="471">
        <v>0.97960400000000003</v>
      </c>
      <c r="T41" s="470">
        <f t="shared" si="8"/>
        <v>0</v>
      </c>
      <c r="U41" s="470">
        <f t="shared" si="9"/>
        <v>0</v>
      </c>
      <c r="V41" s="469">
        <v>10.029999999999999</v>
      </c>
      <c r="W41" s="469">
        <v>80000</v>
      </c>
      <c r="X41" s="469">
        <v>106280</v>
      </c>
      <c r="Y41" s="469">
        <f t="shared" si="10"/>
        <v>186280</v>
      </c>
      <c r="Z41" s="469">
        <f t="shared" si="11"/>
        <v>1868388.4</v>
      </c>
      <c r="AA41" s="469"/>
      <c r="AB41" s="469"/>
      <c r="AC41" s="470">
        <f t="shared" si="12"/>
        <v>1868388.4</v>
      </c>
      <c r="AD41" s="471">
        <v>0.97960400000000003</v>
      </c>
      <c r="AE41" s="470">
        <f t="shared" si="13"/>
        <v>1830280.75</v>
      </c>
      <c r="AF41" s="470">
        <f t="shared" si="14"/>
        <v>1830.3</v>
      </c>
      <c r="AG41" s="469">
        <v>61.16</v>
      </c>
      <c r="AH41" s="469">
        <v>1948</v>
      </c>
      <c r="AI41" s="469">
        <v>1588</v>
      </c>
      <c r="AJ41" s="469">
        <f t="shared" si="15"/>
        <v>3536</v>
      </c>
      <c r="AK41" s="469">
        <v>25.2</v>
      </c>
      <c r="AL41" s="469">
        <v>1948</v>
      </c>
      <c r="AM41" s="469">
        <v>1588</v>
      </c>
      <c r="AN41" s="469">
        <f t="shared" si="16"/>
        <v>3536</v>
      </c>
      <c r="AO41" s="469">
        <v>12.61</v>
      </c>
      <c r="AP41" s="469">
        <f t="shared" si="17"/>
        <v>216261.76000000001</v>
      </c>
      <c r="AQ41" s="469">
        <f t="shared" si="18"/>
        <v>89107.199999999997</v>
      </c>
      <c r="AR41" s="469">
        <f t="shared" si="19"/>
        <v>44588.959999999999</v>
      </c>
      <c r="AS41" s="469">
        <f t="shared" si="20"/>
        <v>349957.92</v>
      </c>
      <c r="AT41" s="469"/>
      <c r="AU41" s="470">
        <f t="shared" si="21"/>
        <v>349957.92</v>
      </c>
      <c r="AV41" s="471">
        <v>0.97960400000000003</v>
      </c>
      <c r="AW41" s="470">
        <f t="shared" si="22"/>
        <v>342820.18</v>
      </c>
      <c r="AX41" s="470">
        <f t="shared" si="23"/>
        <v>342.8</v>
      </c>
      <c r="AY41" s="470">
        <v>9.25</v>
      </c>
      <c r="AZ41" s="470">
        <v>854.75</v>
      </c>
      <c r="BA41" s="472">
        <v>12</v>
      </c>
      <c r="BB41" s="470">
        <f t="shared" si="24"/>
        <v>94877.25</v>
      </c>
      <c r="BC41" s="470"/>
      <c r="BD41" s="470">
        <f t="shared" si="25"/>
        <v>94877.25</v>
      </c>
      <c r="BE41" s="471">
        <v>0.97960400000000003</v>
      </c>
      <c r="BF41" s="470">
        <f t="shared" si="26"/>
        <v>92942.13</v>
      </c>
      <c r="BG41" s="470">
        <f t="shared" si="27"/>
        <v>92.9</v>
      </c>
      <c r="BH41" s="470">
        <f t="shared" si="28"/>
        <v>3216861.37</v>
      </c>
      <c r="BI41" s="470">
        <f t="shared" si="29"/>
        <v>0</v>
      </c>
      <c r="BJ41" s="470">
        <f t="shared" si="30"/>
        <v>0</v>
      </c>
      <c r="BK41" s="470">
        <f t="shared" si="31"/>
        <v>3216861.37</v>
      </c>
      <c r="BL41" s="473">
        <f t="shared" si="32"/>
        <v>3216.9</v>
      </c>
      <c r="BM41" s="474">
        <f t="shared" si="33"/>
        <v>3151250.26</v>
      </c>
      <c r="BN41" s="474">
        <f t="shared" si="34"/>
        <v>3151.2</v>
      </c>
      <c r="BO41" s="475">
        <f t="shared" si="35"/>
        <v>-65.7</v>
      </c>
      <c r="BP41" s="321">
        <v>3151.2</v>
      </c>
      <c r="BQ41" s="476">
        <f t="shared" si="36"/>
        <v>0</v>
      </c>
    </row>
    <row r="42" spans="1:69" s="321" customFormat="1" ht="15.75" hidden="1" x14ac:dyDescent="0.25">
      <c r="A42" s="468" t="s">
        <v>847</v>
      </c>
      <c r="B42" s="469">
        <v>2588.77</v>
      </c>
      <c r="C42" s="469">
        <v>63.61</v>
      </c>
      <c r="D42" s="469">
        <v>93.24</v>
      </c>
      <c r="E42" s="469">
        <f t="shared" si="0"/>
        <v>156.9</v>
      </c>
      <c r="F42" s="469">
        <f t="shared" si="1"/>
        <v>406178.01</v>
      </c>
      <c r="G42" s="469"/>
      <c r="H42" s="470">
        <f t="shared" si="2"/>
        <v>406178.01</v>
      </c>
      <c r="I42" s="471">
        <v>0.97960400000000003</v>
      </c>
      <c r="J42" s="470">
        <f t="shared" si="3"/>
        <v>397893.6</v>
      </c>
      <c r="K42" s="470">
        <f t="shared" si="4"/>
        <v>397.9</v>
      </c>
      <c r="L42" s="469"/>
      <c r="M42" s="469"/>
      <c r="N42" s="469"/>
      <c r="O42" s="469">
        <f t="shared" si="5"/>
        <v>0</v>
      </c>
      <c r="P42" s="469">
        <f t="shared" si="6"/>
        <v>0</v>
      </c>
      <c r="Q42" s="469"/>
      <c r="R42" s="470">
        <f t="shared" si="7"/>
        <v>0</v>
      </c>
      <c r="S42" s="471">
        <v>0.97960400000000003</v>
      </c>
      <c r="T42" s="470">
        <f t="shared" si="8"/>
        <v>0</v>
      </c>
      <c r="U42" s="470">
        <f t="shared" si="9"/>
        <v>0</v>
      </c>
      <c r="V42" s="469">
        <v>10.029999999999999</v>
      </c>
      <c r="W42" s="469">
        <v>22328</v>
      </c>
      <c r="X42" s="469">
        <v>20825</v>
      </c>
      <c r="Y42" s="469">
        <f t="shared" si="10"/>
        <v>43153</v>
      </c>
      <c r="Z42" s="469">
        <f t="shared" si="11"/>
        <v>432824.59</v>
      </c>
      <c r="AA42" s="469"/>
      <c r="AB42" s="469"/>
      <c r="AC42" s="470">
        <f t="shared" si="12"/>
        <v>432824.59</v>
      </c>
      <c r="AD42" s="471">
        <v>0.97960400000000003</v>
      </c>
      <c r="AE42" s="470">
        <f t="shared" si="13"/>
        <v>423996.7</v>
      </c>
      <c r="AF42" s="470">
        <f t="shared" si="14"/>
        <v>424</v>
      </c>
      <c r="AG42" s="469">
        <v>61.16</v>
      </c>
      <c r="AH42" s="469">
        <v>1070</v>
      </c>
      <c r="AI42" s="469">
        <v>731</v>
      </c>
      <c r="AJ42" s="469">
        <f t="shared" si="15"/>
        <v>1801</v>
      </c>
      <c r="AK42" s="469">
        <v>25.2</v>
      </c>
      <c r="AL42" s="469">
        <v>1070</v>
      </c>
      <c r="AM42" s="469">
        <v>731</v>
      </c>
      <c r="AN42" s="469">
        <f t="shared" si="16"/>
        <v>1801</v>
      </c>
      <c r="AO42" s="469">
        <v>12.61</v>
      </c>
      <c r="AP42" s="469">
        <f t="shared" si="17"/>
        <v>110149.16</v>
      </c>
      <c r="AQ42" s="469">
        <f t="shared" si="18"/>
        <v>45385.2</v>
      </c>
      <c r="AR42" s="469">
        <f t="shared" si="19"/>
        <v>22710.61</v>
      </c>
      <c r="AS42" s="469">
        <f t="shared" si="20"/>
        <v>178244.97</v>
      </c>
      <c r="AT42" s="469"/>
      <c r="AU42" s="470">
        <f t="shared" si="21"/>
        <v>178244.97</v>
      </c>
      <c r="AV42" s="471">
        <v>0.97960400000000003</v>
      </c>
      <c r="AW42" s="470">
        <f t="shared" si="22"/>
        <v>174609.49</v>
      </c>
      <c r="AX42" s="470">
        <f t="shared" si="23"/>
        <v>174.6</v>
      </c>
      <c r="AY42" s="470">
        <v>9.25</v>
      </c>
      <c r="AZ42" s="470">
        <v>854.75</v>
      </c>
      <c r="BA42" s="472">
        <v>12</v>
      </c>
      <c r="BB42" s="470">
        <f t="shared" si="24"/>
        <v>94877.25</v>
      </c>
      <c r="BC42" s="470"/>
      <c r="BD42" s="470">
        <f t="shared" si="25"/>
        <v>94877.25</v>
      </c>
      <c r="BE42" s="471">
        <v>0.97960400000000003</v>
      </c>
      <c r="BF42" s="470">
        <f t="shared" si="26"/>
        <v>92942.13</v>
      </c>
      <c r="BG42" s="470">
        <f t="shared" si="27"/>
        <v>92.9</v>
      </c>
      <c r="BH42" s="470">
        <f t="shared" si="28"/>
        <v>1112124.82</v>
      </c>
      <c r="BI42" s="470">
        <f t="shared" si="29"/>
        <v>0</v>
      </c>
      <c r="BJ42" s="470">
        <f t="shared" si="30"/>
        <v>0</v>
      </c>
      <c r="BK42" s="470">
        <f t="shared" si="31"/>
        <v>1112124.82</v>
      </c>
      <c r="BL42" s="473">
        <f t="shared" si="32"/>
        <v>1112.2</v>
      </c>
      <c r="BM42" s="474">
        <f t="shared" si="33"/>
        <v>1089441.92</v>
      </c>
      <c r="BN42" s="474">
        <f t="shared" si="34"/>
        <v>1089.4000000000001</v>
      </c>
      <c r="BO42" s="475">
        <f t="shared" si="35"/>
        <v>-22.8</v>
      </c>
      <c r="BP42" s="321">
        <v>1089.4000000000001</v>
      </c>
      <c r="BQ42" s="476">
        <f t="shared" si="36"/>
        <v>0</v>
      </c>
    </row>
    <row r="43" spans="1:69" s="321" customFormat="1" ht="15.75" hidden="1" x14ac:dyDescent="0.25">
      <c r="A43" s="468" t="s">
        <v>848</v>
      </c>
      <c r="B43" s="469">
        <v>2588.77</v>
      </c>
      <c r="C43" s="469">
        <v>192.61</v>
      </c>
      <c r="D43" s="469">
        <v>263.10000000000002</v>
      </c>
      <c r="E43" s="469">
        <f t="shared" si="0"/>
        <v>455.7</v>
      </c>
      <c r="F43" s="469">
        <f t="shared" si="1"/>
        <v>1179702.49</v>
      </c>
      <c r="G43" s="469"/>
      <c r="H43" s="470">
        <f t="shared" si="2"/>
        <v>1179702.49</v>
      </c>
      <c r="I43" s="471">
        <v>0.97960400000000003</v>
      </c>
      <c r="J43" s="470">
        <f t="shared" si="3"/>
        <v>1155641.28</v>
      </c>
      <c r="K43" s="470">
        <f t="shared" si="4"/>
        <v>1155.5999999999999</v>
      </c>
      <c r="L43" s="469"/>
      <c r="M43" s="469"/>
      <c r="N43" s="469"/>
      <c r="O43" s="469">
        <f t="shared" si="5"/>
        <v>0</v>
      </c>
      <c r="P43" s="469">
        <f t="shared" si="6"/>
        <v>0</v>
      </c>
      <c r="Q43" s="469"/>
      <c r="R43" s="470">
        <f t="shared" si="7"/>
        <v>0</v>
      </c>
      <c r="S43" s="471">
        <v>0.97960400000000003</v>
      </c>
      <c r="T43" s="470">
        <f t="shared" si="8"/>
        <v>0</v>
      </c>
      <c r="U43" s="470">
        <f t="shared" si="9"/>
        <v>0</v>
      </c>
      <c r="V43" s="469">
        <v>10.029999999999999</v>
      </c>
      <c r="W43" s="469">
        <v>57597</v>
      </c>
      <c r="X43" s="469">
        <v>69627</v>
      </c>
      <c r="Y43" s="469">
        <f t="shared" si="10"/>
        <v>127224</v>
      </c>
      <c r="Z43" s="469">
        <f t="shared" si="11"/>
        <v>1276056.72</v>
      </c>
      <c r="AA43" s="469"/>
      <c r="AB43" s="469"/>
      <c r="AC43" s="470">
        <f t="shared" si="12"/>
        <v>1276056.72</v>
      </c>
      <c r="AD43" s="471">
        <v>0.97960400000000003</v>
      </c>
      <c r="AE43" s="470">
        <f t="shared" si="13"/>
        <v>1250030.27</v>
      </c>
      <c r="AF43" s="470">
        <f t="shared" si="14"/>
        <v>1250</v>
      </c>
      <c r="AG43" s="469">
        <v>61.16</v>
      </c>
      <c r="AH43" s="469">
        <v>1982</v>
      </c>
      <c r="AI43" s="469">
        <v>1124</v>
      </c>
      <c r="AJ43" s="469">
        <f t="shared" si="15"/>
        <v>3106</v>
      </c>
      <c r="AK43" s="469">
        <v>25.2</v>
      </c>
      <c r="AL43" s="469">
        <v>1982</v>
      </c>
      <c r="AM43" s="469">
        <v>1124</v>
      </c>
      <c r="AN43" s="469">
        <f t="shared" si="16"/>
        <v>3106</v>
      </c>
      <c r="AO43" s="469">
        <v>12.61</v>
      </c>
      <c r="AP43" s="469">
        <f t="shared" si="17"/>
        <v>189962.96</v>
      </c>
      <c r="AQ43" s="469">
        <f t="shared" si="18"/>
        <v>78271.199999999997</v>
      </c>
      <c r="AR43" s="469">
        <f t="shared" si="19"/>
        <v>39166.660000000003</v>
      </c>
      <c r="AS43" s="469">
        <f t="shared" si="20"/>
        <v>307400.82</v>
      </c>
      <c r="AT43" s="469"/>
      <c r="AU43" s="470">
        <f t="shared" si="21"/>
        <v>307400.82</v>
      </c>
      <c r="AV43" s="471">
        <v>0.97960400000000003</v>
      </c>
      <c r="AW43" s="470">
        <f t="shared" si="22"/>
        <v>301131.07</v>
      </c>
      <c r="AX43" s="470">
        <f t="shared" si="23"/>
        <v>301.10000000000002</v>
      </c>
      <c r="AY43" s="470">
        <v>16.809999999999999</v>
      </c>
      <c r="AZ43" s="470">
        <v>854.75</v>
      </c>
      <c r="BA43" s="472">
        <v>12</v>
      </c>
      <c r="BB43" s="470">
        <f t="shared" si="24"/>
        <v>172420.17</v>
      </c>
      <c r="BC43" s="470"/>
      <c r="BD43" s="470">
        <f t="shared" si="25"/>
        <v>172420.17</v>
      </c>
      <c r="BE43" s="471">
        <v>0.97960400000000003</v>
      </c>
      <c r="BF43" s="470">
        <f t="shared" si="26"/>
        <v>168903.49</v>
      </c>
      <c r="BG43" s="470">
        <f t="shared" si="27"/>
        <v>168.9</v>
      </c>
      <c r="BH43" s="470">
        <f t="shared" si="28"/>
        <v>2935580.2</v>
      </c>
      <c r="BI43" s="470">
        <f t="shared" si="29"/>
        <v>0</v>
      </c>
      <c r="BJ43" s="470">
        <f t="shared" si="30"/>
        <v>0</v>
      </c>
      <c r="BK43" s="470">
        <f t="shared" si="31"/>
        <v>2935580.2</v>
      </c>
      <c r="BL43" s="473">
        <f t="shared" si="32"/>
        <v>2935.6</v>
      </c>
      <c r="BM43" s="474">
        <f t="shared" si="33"/>
        <v>2875706.11</v>
      </c>
      <c r="BN43" s="474">
        <f t="shared" si="34"/>
        <v>2875.6</v>
      </c>
      <c r="BO43" s="475">
        <f t="shared" si="35"/>
        <v>-60</v>
      </c>
      <c r="BP43" s="321">
        <v>2875.6</v>
      </c>
      <c r="BQ43" s="476">
        <f t="shared" si="36"/>
        <v>0</v>
      </c>
    </row>
    <row r="44" spans="1:69" s="321" customFormat="1" ht="15.75" hidden="1" x14ac:dyDescent="0.25">
      <c r="A44" s="468" t="s">
        <v>958</v>
      </c>
      <c r="B44" s="469">
        <v>3274.05</v>
      </c>
      <c r="C44" s="469">
        <v>185.91</v>
      </c>
      <c r="D44" s="469">
        <v>271.58999999999997</v>
      </c>
      <c r="E44" s="469">
        <f t="shared" si="0"/>
        <v>457.5</v>
      </c>
      <c r="F44" s="469">
        <f t="shared" si="1"/>
        <v>1497877.88</v>
      </c>
      <c r="G44" s="469">
        <v>0</v>
      </c>
      <c r="H44" s="470">
        <f t="shared" si="2"/>
        <v>1497877.88</v>
      </c>
      <c r="I44" s="471">
        <v>0.97960400000000003</v>
      </c>
      <c r="J44" s="470">
        <f t="shared" si="3"/>
        <v>1467327.16</v>
      </c>
      <c r="K44" s="470">
        <f t="shared" si="4"/>
        <v>1467.3</v>
      </c>
      <c r="L44" s="469">
        <v>0</v>
      </c>
      <c r="M44" s="469">
        <v>0</v>
      </c>
      <c r="N44" s="469">
        <v>0</v>
      </c>
      <c r="O44" s="469">
        <f t="shared" si="5"/>
        <v>0</v>
      </c>
      <c r="P44" s="469">
        <f t="shared" si="6"/>
        <v>0</v>
      </c>
      <c r="Q44" s="469">
        <v>0</v>
      </c>
      <c r="R44" s="470">
        <f t="shared" si="7"/>
        <v>0</v>
      </c>
      <c r="S44" s="471">
        <v>0.97960400000000003</v>
      </c>
      <c r="T44" s="470">
        <f t="shared" si="8"/>
        <v>0</v>
      </c>
      <c r="U44" s="470">
        <f t="shared" si="9"/>
        <v>0</v>
      </c>
      <c r="V44" s="469">
        <v>10.029999999999999</v>
      </c>
      <c r="W44" s="469">
        <v>38735</v>
      </c>
      <c r="X44" s="469">
        <v>38811</v>
      </c>
      <c r="Y44" s="469">
        <f t="shared" si="10"/>
        <v>77546</v>
      </c>
      <c r="Z44" s="469">
        <f t="shared" si="11"/>
        <v>777786.38</v>
      </c>
      <c r="AA44" s="469">
        <v>0</v>
      </c>
      <c r="AB44" s="469"/>
      <c r="AC44" s="470">
        <f t="shared" si="12"/>
        <v>777786.38</v>
      </c>
      <c r="AD44" s="471">
        <v>0.97960400000000003</v>
      </c>
      <c r="AE44" s="470">
        <f t="shared" si="13"/>
        <v>761922.65</v>
      </c>
      <c r="AF44" s="470">
        <f t="shared" si="14"/>
        <v>761.9</v>
      </c>
      <c r="AG44" s="469">
        <v>61.16</v>
      </c>
      <c r="AH44" s="469">
        <v>858</v>
      </c>
      <c r="AI44" s="469">
        <v>752</v>
      </c>
      <c r="AJ44" s="469">
        <f t="shared" si="15"/>
        <v>1610</v>
      </c>
      <c r="AK44" s="469">
        <v>25.2</v>
      </c>
      <c r="AL44" s="469">
        <v>858</v>
      </c>
      <c r="AM44" s="469">
        <v>752</v>
      </c>
      <c r="AN44" s="469">
        <f t="shared" si="16"/>
        <v>1610</v>
      </c>
      <c r="AO44" s="469">
        <v>12.61</v>
      </c>
      <c r="AP44" s="469">
        <f t="shared" si="17"/>
        <v>98467.6</v>
      </c>
      <c r="AQ44" s="469">
        <f t="shared" si="18"/>
        <v>40572</v>
      </c>
      <c r="AR44" s="469">
        <f t="shared" si="19"/>
        <v>20302.099999999999</v>
      </c>
      <c r="AS44" s="469">
        <f t="shared" si="20"/>
        <v>159341.70000000001</v>
      </c>
      <c r="AT44" s="469">
        <v>0</v>
      </c>
      <c r="AU44" s="470">
        <f t="shared" si="21"/>
        <v>159341.70000000001</v>
      </c>
      <c r="AV44" s="471">
        <v>0.97960400000000003</v>
      </c>
      <c r="AW44" s="470">
        <f t="shared" si="22"/>
        <v>156091.76999999999</v>
      </c>
      <c r="AX44" s="470">
        <f t="shared" si="23"/>
        <v>156.1</v>
      </c>
      <c r="AY44" s="470">
        <v>10.29</v>
      </c>
      <c r="AZ44" s="470">
        <v>854.75</v>
      </c>
      <c r="BA44" s="472">
        <v>12</v>
      </c>
      <c r="BB44" s="470">
        <f t="shared" si="24"/>
        <v>105544.53</v>
      </c>
      <c r="BC44" s="470">
        <v>0</v>
      </c>
      <c r="BD44" s="470">
        <f t="shared" si="25"/>
        <v>105544.53</v>
      </c>
      <c r="BE44" s="471">
        <v>0.97960400000000003</v>
      </c>
      <c r="BF44" s="470">
        <f t="shared" si="26"/>
        <v>103391.84</v>
      </c>
      <c r="BG44" s="470">
        <f t="shared" si="27"/>
        <v>103.4</v>
      </c>
      <c r="BH44" s="470">
        <f t="shared" si="28"/>
        <v>2540550.4900000002</v>
      </c>
      <c r="BI44" s="470">
        <f t="shared" si="29"/>
        <v>0</v>
      </c>
      <c r="BJ44" s="470">
        <f t="shared" si="30"/>
        <v>0</v>
      </c>
      <c r="BK44" s="470">
        <f t="shared" si="31"/>
        <v>2540550.4900000002</v>
      </c>
      <c r="BL44" s="473">
        <f t="shared" si="32"/>
        <v>2540.6</v>
      </c>
      <c r="BM44" s="474">
        <f t="shared" si="33"/>
        <v>2488733.42</v>
      </c>
      <c r="BN44" s="474">
        <f t="shared" si="34"/>
        <v>2488.6999999999998</v>
      </c>
      <c r="BO44" s="475">
        <f t="shared" si="35"/>
        <v>-51.9</v>
      </c>
      <c r="BP44" s="321">
        <v>2488.6999999999998</v>
      </c>
      <c r="BQ44" s="476">
        <f t="shared" si="36"/>
        <v>0</v>
      </c>
    </row>
    <row r="45" spans="1:69" s="321" customFormat="1" ht="15.75" hidden="1" x14ac:dyDescent="0.25">
      <c r="A45" s="468" t="s">
        <v>959</v>
      </c>
      <c r="B45" s="469">
        <v>2588.77</v>
      </c>
      <c r="C45" s="469">
        <v>234.82</v>
      </c>
      <c r="D45" s="469">
        <v>337.03</v>
      </c>
      <c r="E45" s="469">
        <f t="shared" si="0"/>
        <v>571.9</v>
      </c>
      <c r="F45" s="469">
        <f t="shared" si="1"/>
        <v>1480517.56</v>
      </c>
      <c r="G45" s="469">
        <v>0</v>
      </c>
      <c r="H45" s="470">
        <f t="shared" si="2"/>
        <v>1480517.56</v>
      </c>
      <c r="I45" s="471">
        <v>0.97960400000000003</v>
      </c>
      <c r="J45" s="470">
        <f t="shared" si="3"/>
        <v>1450320.92</v>
      </c>
      <c r="K45" s="470">
        <f t="shared" si="4"/>
        <v>1450.3</v>
      </c>
      <c r="L45" s="469"/>
      <c r="M45" s="469"/>
      <c r="N45" s="469"/>
      <c r="O45" s="469">
        <f t="shared" si="5"/>
        <v>0</v>
      </c>
      <c r="P45" s="469">
        <f t="shared" si="6"/>
        <v>0</v>
      </c>
      <c r="Q45" s="469"/>
      <c r="R45" s="470">
        <f t="shared" si="7"/>
        <v>0</v>
      </c>
      <c r="S45" s="471">
        <v>0.97960400000000003</v>
      </c>
      <c r="T45" s="470">
        <f t="shared" si="8"/>
        <v>0</v>
      </c>
      <c r="U45" s="470">
        <f t="shared" si="9"/>
        <v>0</v>
      </c>
      <c r="V45" s="469">
        <v>10.029999999999999</v>
      </c>
      <c r="W45" s="469">
        <v>26536</v>
      </c>
      <c r="X45" s="469">
        <v>24562</v>
      </c>
      <c r="Y45" s="469">
        <f t="shared" si="10"/>
        <v>51098</v>
      </c>
      <c r="Z45" s="469">
        <f t="shared" si="11"/>
        <v>512512.94</v>
      </c>
      <c r="AA45" s="469">
        <v>0</v>
      </c>
      <c r="AB45" s="469"/>
      <c r="AC45" s="470">
        <f t="shared" si="12"/>
        <v>512512.94</v>
      </c>
      <c r="AD45" s="471">
        <v>0.97960400000000003</v>
      </c>
      <c r="AE45" s="470">
        <f t="shared" si="13"/>
        <v>502059.73</v>
      </c>
      <c r="AF45" s="470">
        <f t="shared" si="14"/>
        <v>502.1</v>
      </c>
      <c r="AG45" s="469">
        <v>61.16</v>
      </c>
      <c r="AH45" s="469">
        <v>1240</v>
      </c>
      <c r="AI45" s="469">
        <v>1283</v>
      </c>
      <c r="AJ45" s="469">
        <f t="shared" si="15"/>
        <v>2523</v>
      </c>
      <c r="AK45" s="469">
        <v>25.2</v>
      </c>
      <c r="AL45" s="469">
        <v>1240</v>
      </c>
      <c r="AM45" s="469">
        <v>1283</v>
      </c>
      <c r="AN45" s="469">
        <f t="shared" si="16"/>
        <v>2523</v>
      </c>
      <c r="AO45" s="469">
        <v>12.61</v>
      </c>
      <c r="AP45" s="469">
        <f t="shared" si="17"/>
        <v>154306.68</v>
      </c>
      <c r="AQ45" s="469">
        <f t="shared" si="18"/>
        <v>63579.6</v>
      </c>
      <c r="AR45" s="469">
        <f t="shared" si="19"/>
        <v>31815.03</v>
      </c>
      <c r="AS45" s="469">
        <f t="shared" si="20"/>
        <v>249701.31</v>
      </c>
      <c r="AT45" s="469">
        <v>0</v>
      </c>
      <c r="AU45" s="470">
        <f t="shared" si="21"/>
        <v>249701.31</v>
      </c>
      <c r="AV45" s="471">
        <v>0.97960400000000003</v>
      </c>
      <c r="AW45" s="470">
        <f t="shared" si="22"/>
        <v>244608.4</v>
      </c>
      <c r="AX45" s="470">
        <f t="shared" si="23"/>
        <v>244.6</v>
      </c>
      <c r="AY45" s="470">
        <v>18.25</v>
      </c>
      <c r="AZ45" s="470">
        <v>854.75</v>
      </c>
      <c r="BA45" s="472">
        <v>12</v>
      </c>
      <c r="BB45" s="470">
        <f t="shared" si="24"/>
        <v>187190.25</v>
      </c>
      <c r="BC45" s="470">
        <v>0</v>
      </c>
      <c r="BD45" s="470">
        <f t="shared" si="25"/>
        <v>187190.25</v>
      </c>
      <c r="BE45" s="471">
        <v>0.97960400000000003</v>
      </c>
      <c r="BF45" s="470">
        <f t="shared" si="26"/>
        <v>183372.32</v>
      </c>
      <c r="BG45" s="470">
        <f t="shared" si="27"/>
        <v>183.4</v>
      </c>
      <c r="BH45" s="470">
        <f t="shared" si="28"/>
        <v>2429922.06</v>
      </c>
      <c r="BI45" s="470">
        <f t="shared" si="29"/>
        <v>0</v>
      </c>
      <c r="BJ45" s="470">
        <f t="shared" si="30"/>
        <v>0</v>
      </c>
      <c r="BK45" s="470">
        <f t="shared" si="31"/>
        <v>2429922.06</v>
      </c>
      <c r="BL45" s="473">
        <f t="shared" si="32"/>
        <v>2430</v>
      </c>
      <c r="BM45" s="474">
        <f t="shared" si="33"/>
        <v>2380361.37</v>
      </c>
      <c r="BN45" s="474">
        <f t="shared" si="34"/>
        <v>2380.4</v>
      </c>
      <c r="BO45" s="475">
        <f t="shared" si="35"/>
        <v>-49.6</v>
      </c>
      <c r="BP45" s="321">
        <v>2380.4</v>
      </c>
      <c r="BQ45" s="476">
        <f t="shared" si="36"/>
        <v>0</v>
      </c>
    </row>
    <row r="46" spans="1:69" s="321" customFormat="1" ht="15.75" hidden="1" x14ac:dyDescent="0.25">
      <c r="A46" s="468" t="s">
        <v>960</v>
      </c>
      <c r="B46" s="469">
        <v>3274.05</v>
      </c>
      <c r="C46" s="469">
        <v>161.69999999999999</v>
      </c>
      <c r="D46" s="469">
        <v>195.11</v>
      </c>
      <c r="E46" s="469">
        <f t="shared" si="0"/>
        <v>356.8</v>
      </c>
      <c r="F46" s="469">
        <f t="shared" si="1"/>
        <v>1168181.04</v>
      </c>
      <c r="G46" s="469"/>
      <c r="H46" s="470">
        <f t="shared" si="2"/>
        <v>1168181.04</v>
      </c>
      <c r="I46" s="471">
        <v>0.97960400000000003</v>
      </c>
      <c r="J46" s="470">
        <f t="shared" si="3"/>
        <v>1144354.82</v>
      </c>
      <c r="K46" s="470">
        <f t="shared" si="4"/>
        <v>1144.4000000000001</v>
      </c>
      <c r="L46" s="469"/>
      <c r="M46" s="469"/>
      <c r="N46" s="469"/>
      <c r="O46" s="469">
        <f t="shared" si="5"/>
        <v>0</v>
      </c>
      <c r="P46" s="469">
        <f t="shared" si="6"/>
        <v>0</v>
      </c>
      <c r="Q46" s="469"/>
      <c r="R46" s="470">
        <f t="shared" si="7"/>
        <v>0</v>
      </c>
      <c r="S46" s="471">
        <v>0.97960400000000003</v>
      </c>
      <c r="T46" s="470">
        <f t="shared" si="8"/>
        <v>0</v>
      </c>
      <c r="U46" s="470">
        <f t="shared" si="9"/>
        <v>0</v>
      </c>
      <c r="V46" s="469">
        <v>10.029999999999999</v>
      </c>
      <c r="W46" s="469">
        <v>21146</v>
      </c>
      <c r="X46" s="469">
        <v>19322</v>
      </c>
      <c r="Y46" s="469">
        <f t="shared" si="10"/>
        <v>40468</v>
      </c>
      <c r="Z46" s="469">
        <f t="shared" si="11"/>
        <v>405894.04</v>
      </c>
      <c r="AA46" s="469"/>
      <c r="AB46" s="469"/>
      <c r="AC46" s="470">
        <f t="shared" si="12"/>
        <v>405894.04</v>
      </c>
      <c r="AD46" s="471">
        <v>0.97960400000000003</v>
      </c>
      <c r="AE46" s="470">
        <f t="shared" si="13"/>
        <v>397615.43</v>
      </c>
      <c r="AF46" s="470">
        <f t="shared" si="14"/>
        <v>397.6</v>
      </c>
      <c r="AG46" s="469">
        <v>61.16</v>
      </c>
      <c r="AH46" s="469">
        <v>338</v>
      </c>
      <c r="AI46" s="469">
        <v>278</v>
      </c>
      <c r="AJ46" s="469">
        <f t="shared" si="15"/>
        <v>616</v>
      </c>
      <c r="AK46" s="469">
        <v>25.2</v>
      </c>
      <c r="AL46" s="469">
        <v>338</v>
      </c>
      <c r="AM46" s="469">
        <v>278</v>
      </c>
      <c r="AN46" s="469">
        <f t="shared" si="16"/>
        <v>616</v>
      </c>
      <c r="AO46" s="469">
        <v>12.61</v>
      </c>
      <c r="AP46" s="469">
        <f t="shared" si="17"/>
        <v>37674.559999999998</v>
      </c>
      <c r="AQ46" s="469">
        <f t="shared" si="18"/>
        <v>15523.2</v>
      </c>
      <c r="AR46" s="469">
        <f t="shared" si="19"/>
        <v>7767.76</v>
      </c>
      <c r="AS46" s="469">
        <f t="shared" si="20"/>
        <v>60965.52</v>
      </c>
      <c r="AT46" s="469"/>
      <c r="AU46" s="470">
        <f t="shared" si="21"/>
        <v>60965.52</v>
      </c>
      <c r="AV46" s="471">
        <v>0.97960400000000003</v>
      </c>
      <c r="AW46" s="470">
        <f t="shared" si="22"/>
        <v>59722.07</v>
      </c>
      <c r="AX46" s="470">
        <f t="shared" si="23"/>
        <v>59.7</v>
      </c>
      <c r="AY46" s="470">
        <v>8.8800000000000008</v>
      </c>
      <c r="AZ46" s="470">
        <v>854.75</v>
      </c>
      <c r="BA46" s="472">
        <v>12</v>
      </c>
      <c r="BB46" s="470">
        <f t="shared" si="24"/>
        <v>91082.16</v>
      </c>
      <c r="BC46" s="470"/>
      <c r="BD46" s="470">
        <f t="shared" si="25"/>
        <v>91082.16</v>
      </c>
      <c r="BE46" s="471">
        <v>0.97960400000000003</v>
      </c>
      <c r="BF46" s="470">
        <f t="shared" si="26"/>
        <v>89224.45</v>
      </c>
      <c r="BG46" s="470">
        <f t="shared" si="27"/>
        <v>89.2</v>
      </c>
      <c r="BH46" s="470">
        <f t="shared" si="28"/>
        <v>1726122.76</v>
      </c>
      <c r="BI46" s="470">
        <f t="shared" si="29"/>
        <v>0</v>
      </c>
      <c r="BJ46" s="470">
        <f t="shared" si="30"/>
        <v>0</v>
      </c>
      <c r="BK46" s="470">
        <f t="shared" si="31"/>
        <v>1726122.76</v>
      </c>
      <c r="BL46" s="473">
        <f t="shared" si="32"/>
        <v>1726.2</v>
      </c>
      <c r="BM46" s="474">
        <f t="shared" si="33"/>
        <v>1690916.77</v>
      </c>
      <c r="BN46" s="474">
        <f t="shared" si="34"/>
        <v>1690.9</v>
      </c>
      <c r="BO46" s="475">
        <f t="shared" si="35"/>
        <v>-35.299999999999997</v>
      </c>
      <c r="BP46" s="321">
        <v>1690.9</v>
      </c>
      <c r="BQ46" s="476">
        <f t="shared" si="36"/>
        <v>0</v>
      </c>
    </row>
    <row r="47" spans="1:69" s="321" customFormat="1" ht="31.5" hidden="1" x14ac:dyDescent="0.25">
      <c r="A47" s="468" t="s">
        <v>852</v>
      </c>
      <c r="B47" s="469">
        <v>2588.77</v>
      </c>
      <c r="C47" s="469">
        <v>105.09</v>
      </c>
      <c r="D47" s="469">
        <v>152.41</v>
      </c>
      <c r="E47" s="469">
        <f t="shared" si="0"/>
        <v>257.5</v>
      </c>
      <c r="F47" s="469">
        <f t="shared" si="1"/>
        <v>666608.28</v>
      </c>
      <c r="G47" s="469">
        <v>0</v>
      </c>
      <c r="H47" s="470">
        <f t="shared" si="2"/>
        <v>666608.28</v>
      </c>
      <c r="I47" s="471">
        <v>0.97960400000000003</v>
      </c>
      <c r="J47" s="470">
        <f t="shared" si="3"/>
        <v>653012.14</v>
      </c>
      <c r="K47" s="470">
        <f t="shared" si="4"/>
        <v>653</v>
      </c>
      <c r="L47" s="469">
        <v>0</v>
      </c>
      <c r="M47" s="469">
        <v>0</v>
      </c>
      <c r="N47" s="469">
        <v>0</v>
      </c>
      <c r="O47" s="469">
        <f t="shared" si="5"/>
        <v>0</v>
      </c>
      <c r="P47" s="469">
        <f t="shared" si="6"/>
        <v>0</v>
      </c>
      <c r="Q47" s="469">
        <v>0</v>
      </c>
      <c r="R47" s="470">
        <f t="shared" si="7"/>
        <v>0</v>
      </c>
      <c r="S47" s="471">
        <v>0.97960400000000003</v>
      </c>
      <c r="T47" s="470">
        <f t="shared" si="8"/>
        <v>0</v>
      </c>
      <c r="U47" s="470">
        <f t="shared" si="9"/>
        <v>0</v>
      </c>
      <c r="V47" s="469">
        <v>10.029999999999999</v>
      </c>
      <c r="W47" s="469">
        <v>24846</v>
      </c>
      <c r="X47" s="469">
        <v>22498</v>
      </c>
      <c r="Y47" s="469">
        <f t="shared" si="10"/>
        <v>47344</v>
      </c>
      <c r="Z47" s="469">
        <f t="shared" si="11"/>
        <v>474860.32</v>
      </c>
      <c r="AA47" s="469">
        <v>0</v>
      </c>
      <c r="AB47" s="469"/>
      <c r="AC47" s="470">
        <f t="shared" si="12"/>
        <v>474860.32</v>
      </c>
      <c r="AD47" s="471">
        <v>0.97960400000000003</v>
      </c>
      <c r="AE47" s="470">
        <f t="shared" si="13"/>
        <v>465175.07</v>
      </c>
      <c r="AF47" s="470">
        <f t="shared" si="14"/>
        <v>465.2</v>
      </c>
      <c r="AG47" s="469">
        <v>61.16</v>
      </c>
      <c r="AH47" s="469">
        <v>918</v>
      </c>
      <c r="AI47" s="469">
        <v>997</v>
      </c>
      <c r="AJ47" s="469">
        <f t="shared" si="15"/>
        <v>1915</v>
      </c>
      <c r="AK47" s="469">
        <v>25.2</v>
      </c>
      <c r="AL47" s="469">
        <v>918</v>
      </c>
      <c r="AM47" s="469">
        <v>997</v>
      </c>
      <c r="AN47" s="469">
        <f t="shared" si="16"/>
        <v>1915</v>
      </c>
      <c r="AO47" s="469">
        <v>12.61</v>
      </c>
      <c r="AP47" s="469">
        <f t="shared" si="17"/>
        <v>117121.4</v>
      </c>
      <c r="AQ47" s="469">
        <f t="shared" si="18"/>
        <v>48258</v>
      </c>
      <c r="AR47" s="469">
        <f t="shared" si="19"/>
        <v>24148.15</v>
      </c>
      <c r="AS47" s="469">
        <f t="shared" si="20"/>
        <v>189527.55</v>
      </c>
      <c r="AT47" s="469">
        <v>0</v>
      </c>
      <c r="AU47" s="470">
        <f t="shared" si="21"/>
        <v>189527.55</v>
      </c>
      <c r="AV47" s="471">
        <v>0.97960400000000003</v>
      </c>
      <c r="AW47" s="470">
        <f t="shared" si="22"/>
        <v>185661.95</v>
      </c>
      <c r="AX47" s="470">
        <f t="shared" si="23"/>
        <v>185.7</v>
      </c>
      <c r="AY47" s="470">
        <v>7</v>
      </c>
      <c r="AZ47" s="470">
        <v>854.75</v>
      </c>
      <c r="BA47" s="472">
        <v>12</v>
      </c>
      <c r="BB47" s="470">
        <f t="shared" si="24"/>
        <v>71799</v>
      </c>
      <c r="BC47" s="470">
        <v>0</v>
      </c>
      <c r="BD47" s="470">
        <f t="shared" si="25"/>
        <v>71799</v>
      </c>
      <c r="BE47" s="471">
        <v>0.97960400000000003</v>
      </c>
      <c r="BF47" s="470">
        <f t="shared" si="26"/>
        <v>70334.59</v>
      </c>
      <c r="BG47" s="470">
        <f t="shared" si="27"/>
        <v>70.3</v>
      </c>
      <c r="BH47" s="470">
        <f t="shared" si="28"/>
        <v>1402795.15</v>
      </c>
      <c r="BI47" s="470">
        <f t="shared" si="29"/>
        <v>0</v>
      </c>
      <c r="BJ47" s="470">
        <f t="shared" si="30"/>
        <v>0</v>
      </c>
      <c r="BK47" s="470">
        <f t="shared" si="31"/>
        <v>1402795.15</v>
      </c>
      <c r="BL47" s="473">
        <f t="shared" si="32"/>
        <v>1402.8</v>
      </c>
      <c r="BM47" s="474">
        <f t="shared" si="33"/>
        <v>1374183.75</v>
      </c>
      <c r="BN47" s="474">
        <f t="shared" si="34"/>
        <v>1374.2</v>
      </c>
      <c r="BO47" s="475">
        <f t="shared" si="35"/>
        <v>-28.6</v>
      </c>
      <c r="BP47" s="321">
        <v>1374.2</v>
      </c>
      <c r="BQ47" s="476">
        <f t="shared" si="36"/>
        <v>0</v>
      </c>
    </row>
    <row r="48" spans="1:69" s="321" customFormat="1" ht="15.75" hidden="1" x14ac:dyDescent="0.25">
      <c r="A48" s="468" t="s">
        <v>853</v>
      </c>
      <c r="B48" s="469">
        <v>3274.05</v>
      </c>
      <c r="C48" s="469">
        <v>290.60000000000002</v>
      </c>
      <c r="D48" s="469">
        <v>353.43</v>
      </c>
      <c r="E48" s="469">
        <f t="shared" si="0"/>
        <v>644</v>
      </c>
      <c r="F48" s="469">
        <f t="shared" si="1"/>
        <v>2108488.2000000002</v>
      </c>
      <c r="G48" s="469"/>
      <c r="H48" s="470">
        <f t="shared" si="2"/>
        <v>2108488.2000000002</v>
      </c>
      <c r="I48" s="471">
        <v>0.97960400000000003</v>
      </c>
      <c r="J48" s="470">
        <f t="shared" si="3"/>
        <v>2065483.47</v>
      </c>
      <c r="K48" s="470">
        <f t="shared" si="4"/>
        <v>2065.5</v>
      </c>
      <c r="L48" s="469"/>
      <c r="M48" s="469"/>
      <c r="N48" s="469"/>
      <c r="O48" s="469">
        <f t="shared" si="5"/>
        <v>0</v>
      </c>
      <c r="P48" s="469">
        <f t="shared" si="6"/>
        <v>0</v>
      </c>
      <c r="Q48" s="469"/>
      <c r="R48" s="470">
        <f t="shared" si="7"/>
        <v>0</v>
      </c>
      <c r="S48" s="471">
        <v>0.97960400000000003</v>
      </c>
      <c r="T48" s="470">
        <f t="shared" si="8"/>
        <v>0</v>
      </c>
      <c r="U48" s="470">
        <f t="shared" si="9"/>
        <v>0</v>
      </c>
      <c r="V48" s="469">
        <v>10.029999999999999</v>
      </c>
      <c r="W48" s="469">
        <v>32459</v>
      </c>
      <c r="X48" s="469">
        <v>30223</v>
      </c>
      <c r="Y48" s="469">
        <f t="shared" si="10"/>
        <v>62682</v>
      </c>
      <c r="Z48" s="469">
        <f t="shared" si="11"/>
        <v>628700.46</v>
      </c>
      <c r="AA48" s="469"/>
      <c r="AB48" s="469"/>
      <c r="AC48" s="470">
        <f t="shared" si="12"/>
        <v>628700.46</v>
      </c>
      <c r="AD48" s="471">
        <v>0.97960400000000003</v>
      </c>
      <c r="AE48" s="470">
        <f t="shared" si="13"/>
        <v>615877.49</v>
      </c>
      <c r="AF48" s="470">
        <f t="shared" si="14"/>
        <v>615.9</v>
      </c>
      <c r="AG48" s="469">
        <v>61.16</v>
      </c>
      <c r="AH48" s="469">
        <v>1847</v>
      </c>
      <c r="AI48" s="469">
        <v>1793</v>
      </c>
      <c r="AJ48" s="469">
        <f t="shared" si="15"/>
        <v>3640</v>
      </c>
      <c r="AK48" s="469">
        <v>25.2</v>
      </c>
      <c r="AL48" s="469">
        <v>1847</v>
      </c>
      <c r="AM48" s="469">
        <v>1793</v>
      </c>
      <c r="AN48" s="469">
        <f t="shared" si="16"/>
        <v>3640</v>
      </c>
      <c r="AO48" s="469">
        <v>12.61</v>
      </c>
      <c r="AP48" s="469">
        <f t="shared" si="17"/>
        <v>222622.4</v>
      </c>
      <c r="AQ48" s="469">
        <f t="shared" si="18"/>
        <v>91728</v>
      </c>
      <c r="AR48" s="469">
        <f t="shared" si="19"/>
        <v>45900.4</v>
      </c>
      <c r="AS48" s="469">
        <f t="shared" si="20"/>
        <v>360250.8</v>
      </c>
      <c r="AT48" s="469"/>
      <c r="AU48" s="470">
        <f t="shared" si="21"/>
        <v>360250.8</v>
      </c>
      <c r="AV48" s="471">
        <v>0.97960400000000003</v>
      </c>
      <c r="AW48" s="470">
        <f t="shared" si="22"/>
        <v>352903.12</v>
      </c>
      <c r="AX48" s="470">
        <f t="shared" si="23"/>
        <v>352.9</v>
      </c>
      <c r="AY48" s="470">
        <v>9.25</v>
      </c>
      <c r="AZ48" s="470">
        <v>854.75</v>
      </c>
      <c r="BA48" s="472">
        <v>12</v>
      </c>
      <c r="BB48" s="470">
        <f t="shared" si="24"/>
        <v>94877.25</v>
      </c>
      <c r="BC48" s="470"/>
      <c r="BD48" s="470">
        <f t="shared" si="25"/>
        <v>94877.25</v>
      </c>
      <c r="BE48" s="471">
        <v>0.97960400000000003</v>
      </c>
      <c r="BF48" s="470">
        <f t="shared" si="26"/>
        <v>92942.13</v>
      </c>
      <c r="BG48" s="470">
        <f t="shared" si="27"/>
        <v>92.9</v>
      </c>
      <c r="BH48" s="470">
        <f t="shared" si="28"/>
        <v>3192316.71</v>
      </c>
      <c r="BI48" s="470">
        <f t="shared" si="29"/>
        <v>0</v>
      </c>
      <c r="BJ48" s="470">
        <f t="shared" si="30"/>
        <v>0</v>
      </c>
      <c r="BK48" s="470">
        <f t="shared" si="31"/>
        <v>3192316.71</v>
      </c>
      <c r="BL48" s="473">
        <f t="shared" si="32"/>
        <v>3192.4</v>
      </c>
      <c r="BM48" s="474">
        <f t="shared" si="33"/>
        <v>3127206.21</v>
      </c>
      <c r="BN48" s="474">
        <f t="shared" si="34"/>
        <v>3127.2</v>
      </c>
      <c r="BO48" s="475">
        <f t="shared" si="35"/>
        <v>-65.2</v>
      </c>
      <c r="BP48" s="321">
        <v>3127.2</v>
      </c>
      <c r="BQ48" s="476">
        <f t="shared" si="36"/>
        <v>0</v>
      </c>
    </row>
    <row r="49" spans="1:69" s="321" customFormat="1" ht="15.75" hidden="1" x14ac:dyDescent="0.25">
      <c r="A49" s="468" t="s">
        <v>854</v>
      </c>
      <c r="B49" s="469">
        <v>2588.77</v>
      </c>
      <c r="C49" s="469">
        <v>63.62</v>
      </c>
      <c r="D49" s="469">
        <v>102.33</v>
      </c>
      <c r="E49" s="469">
        <f t="shared" si="0"/>
        <v>166</v>
      </c>
      <c r="F49" s="469">
        <f t="shared" si="1"/>
        <v>429735.82</v>
      </c>
      <c r="G49" s="469"/>
      <c r="H49" s="470">
        <f t="shared" si="2"/>
        <v>429735.82</v>
      </c>
      <c r="I49" s="471">
        <v>0.97960400000000003</v>
      </c>
      <c r="J49" s="470">
        <f t="shared" si="3"/>
        <v>420970.93</v>
      </c>
      <c r="K49" s="470">
        <f t="shared" si="4"/>
        <v>421</v>
      </c>
      <c r="L49" s="469">
        <v>0</v>
      </c>
      <c r="M49" s="469">
        <v>0</v>
      </c>
      <c r="N49" s="469">
        <v>0</v>
      </c>
      <c r="O49" s="469">
        <f t="shared" si="5"/>
        <v>0</v>
      </c>
      <c r="P49" s="469">
        <f t="shared" si="6"/>
        <v>0</v>
      </c>
      <c r="Q49" s="469"/>
      <c r="R49" s="470">
        <f t="shared" si="7"/>
        <v>0</v>
      </c>
      <c r="S49" s="471">
        <v>0.97960400000000003</v>
      </c>
      <c r="T49" s="470">
        <f t="shared" si="8"/>
        <v>0</v>
      </c>
      <c r="U49" s="470">
        <f t="shared" si="9"/>
        <v>0</v>
      </c>
      <c r="V49" s="469">
        <v>10.029999999999999</v>
      </c>
      <c r="W49" s="469">
        <v>19500</v>
      </c>
      <c r="X49" s="469">
        <v>17866</v>
      </c>
      <c r="Y49" s="469">
        <f t="shared" si="10"/>
        <v>37366</v>
      </c>
      <c r="Z49" s="469">
        <f t="shared" si="11"/>
        <v>374780.98</v>
      </c>
      <c r="AA49" s="469">
        <v>0</v>
      </c>
      <c r="AB49" s="469"/>
      <c r="AC49" s="470">
        <f t="shared" si="12"/>
        <v>374780.98</v>
      </c>
      <c r="AD49" s="471">
        <v>0.97960400000000003</v>
      </c>
      <c r="AE49" s="470">
        <f t="shared" si="13"/>
        <v>367136.95</v>
      </c>
      <c r="AF49" s="470">
        <f t="shared" si="14"/>
        <v>367.1</v>
      </c>
      <c r="AG49" s="469">
        <v>61.16</v>
      </c>
      <c r="AH49" s="469">
        <v>547</v>
      </c>
      <c r="AI49" s="469">
        <v>569</v>
      </c>
      <c r="AJ49" s="469">
        <f t="shared" si="15"/>
        <v>1116</v>
      </c>
      <c r="AK49" s="469">
        <v>25.2</v>
      </c>
      <c r="AL49" s="469">
        <v>547</v>
      </c>
      <c r="AM49" s="469">
        <v>569</v>
      </c>
      <c r="AN49" s="469">
        <f t="shared" si="16"/>
        <v>1116</v>
      </c>
      <c r="AO49" s="469">
        <v>12.61</v>
      </c>
      <c r="AP49" s="469">
        <f t="shared" si="17"/>
        <v>68254.559999999998</v>
      </c>
      <c r="AQ49" s="469">
        <f t="shared" si="18"/>
        <v>28123.200000000001</v>
      </c>
      <c r="AR49" s="469">
        <f t="shared" si="19"/>
        <v>14072.76</v>
      </c>
      <c r="AS49" s="469">
        <f t="shared" si="20"/>
        <v>110450.52</v>
      </c>
      <c r="AT49" s="469">
        <v>0</v>
      </c>
      <c r="AU49" s="470">
        <f t="shared" si="21"/>
        <v>110450.52</v>
      </c>
      <c r="AV49" s="471">
        <v>0.97960400000000003</v>
      </c>
      <c r="AW49" s="470">
        <f t="shared" si="22"/>
        <v>108197.77</v>
      </c>
      <c r="AX49" s="470">
        <f t="shared" si="23"/>
        <v>108.2</v>
      </c>
      <c r="AY49" s="470">
        <v>8.6</v>
      </c>
      <c r="AZ49" s="470">
        <v>854.75</v>
      </c>
      <c r="BA49" s="472">
        <v>12</v>
      </c>
      <c r="BB49" s="470">
        <f t="shared" si="24"/>
        <v>88210.2</v>
      </c>
      <c r="BC49" s="470"/>
      <c r="BD49" s="470">
        <f t="shared" si="25"/>
        <v>88210.2</v>
      </c>
      <c r="BE49" s="471">
        <v>0.97960400000000003</v>
      </c>
      <c r="BF49" s="470">
        <f t="shared" si="26"/>
        <v>86411.06</v>
      </c>
      <c r="BG49" s="470">
        <f t="shared" si="27"/>
        <v>86.4</v>
      </c>
      <c r="BH49" s="470">
        <f t="shared" si="28"/>
        <v>1003177.52</v>
      </c>
      <c r="BI49" s="470">
        <f t="shared" si="29"/>
        <v>0</v>
      </c>
      <c r="BJ49" s="470">
        <f t="shared" si="30"/>
        <v>0</v>
      </c>
      <c r="BK49" s="470">
        <f t="shared" si="31"/>
        <v>1003177.52</v>
      </c>
      <c r="BL49" s="473">
        <f t="shared" si="32"/>
        <v>1003.2</v>
      </c>
      <c r="BM49" s="474">
        <f t="shared" si="33"/>
        <v>982716.71</v>
      </c>
      <c r="BN49" s="474">
        <f t="shared" si="34"/>
        <v>982.7</v>
      </c>
      <c r="BO49" s="475">
        <f t="shared" si="35"/>
        <v>-20.5</v>
      </c>
      <c r="BP49" s="321">
        <v>982.7</v>
      </c>
      <c r="BQ49" s="476">
        <f t="shared" si="36"/>
        <v>0</v>
      </c>
    </row>
    <row r="50" spans="1:69" s="321" customFormat="1" ht="31.5" hidden="1" x14ac:dyDescent="0.25">
      <c r="A50" s="468" t="s">
        <v>961</v>
      </c>
      <c r="B50" s="469">
        <v>3274.05</v>
      </c>
      <c r="C50" s="469">
        <v>96.96</v>
      </c>
      <c r="D50" s="469">
        <v>135.94999999999999</v>
      </c>
      <c r="E50" s="469">
        <f t="shared" si="0"/>
        <v>232.9</v>
      </c>
      <c r="F50" s="469">
        <f t="shared" si="1"/>
        <v>762526.25</v>
      </c>
      <c r="G50" s="469"/>
      <c r="H50" s="470">
        <f t="shared" si="2"/>
        <v>762526.25</v>
      </c>
      <c r="I50" s="471">
        <v>0.97960400000000003</v>
      </c>
      <c r="J50" s="470">
        <f t="shared" si="3"/>
        <v>746973.76</v>
      </c>
      <c r="K50" s="470">
        <f t="shared" si="4"/>
        <v>747</v>
      </c>
      <c r="L50" s="469"/>
      <c r="M50" s="469"/>
      <c r="N50" s="469"/>
      <c r="O50" s="469">
        <f t="shared" si="5"/>
        <v>0</v>
      </c>
      <c r="P50" s="469">
        <f t="shared" si="6"/>
        <v>0</v>
      </c>
      <c r="Q50" s="469"/>
      <c r="R50" s="470">
        <f t="shared" si="7"/>
        <v>0</v>
      </c>
      <c r="S50" s="471">
        <v>0.97960400000000003</v>
      </c>
      <c r="T50" s="470">
        <f t="shared" si="8"/>
        <v>0</v>
      </c>
      <c r="U50" s="470">
        <f t="shared" si="9"/>
        <v>0</v>
      </c>
      <c r="V50" s="469">
        <v>10.029999999999999</v>
      </c>
      <c r="W50" s="469">
        <v>28584</v>
      </c>
      <c r="X50" s="469">
        <v>27361</v>
      </c>
      <c r="Y50" s="469">
        <f t="shared" si="10"/>
        <v>55945</v>
      </c>
      <c r="Z50" s="469">
        <f t="shared" si="11"/>
        <v>561128.35</v>
      </c>
      <c r="AA50" s="469"/>
      <c r="AB50" s="469"/>
      <c r="AC50" s="470">
        <f t="shared" si="12"/>
        <v>561128.35</v>
      </c>
      <c r="AD50" s="471">
        <v>0.97960400000000003</v>
      </c>
      <c r="AE50" s="470">
        <f t="shared" si="13"/>
        <v>549683.57999999996</v>
      </c>
      <c r="AF50" s="470">
        <f t="shared" si="14"/>
        <v>549.70000000000005</v>
      </c>
      <c r="AG50" s="469">
        <v>61.16</v>
      </c>
      <c r="AH50" s="469">
        <v>1117</v>
      </c>
      <c r="AI50" s="469">
        <v>456</v>
      </c>
      <c r="AJ50" s="469">
        <f t="shared" si="15"/>
        <v>1573</v>
      </c>
      <c r="AK50" s="469">
        <v>25.2</v>
      </c>
      <c r="AL50" s="469">
        <v>1117</v>
      </c>
      <c r="AM50" s="469">
        <v>456</v>
      </c>
      <c r="AN50" s="469">
        <f t="shared" si="16"/>
        <v>1573</v>
      </c>
      <c r="AO50" s="469">
        <v>12.61</v>
      </c>
      <c r="AP50" s="469">
        <f t="shared" si="17"/>
        <v>96204.68</v>
      </c>
      <c r="AQ50" s="469">
        <f t="shared" si="18"/>
        <v>39639.599999999999</v>
      </c>
      <c r="AR50" s="469">
        <f t="shared" si="19"/>
        <v>19835.53</v>
      </c>
      <c r="AS50" s="469">
        <f t="shared" si="20"/>
        <v>155679.81</v>
      </c>
      <c r="AT50" s="469"/>
      <c r="AU50" s="470">
        <f t="shared" si="21"/>
        <v>155679.81</v>
      </c>
      <c r="AV50" s="471">
        <v>0.97960400000000003</v>
      </c>
      <c r="AW50" s="470">
        <f t="shared" si="22"/>
        <v>152504.56</v>
      </c>
      <c r="AX50" s="470">
        <f t="shared" si="23"/>
        <v>152.5</v>
      </c>
      <c r="AY50" s="470">
        <v>12.88</v>
      </c>
      <c r="AZ50" s="470">
        <v>854.75</v>
      </c>
      <c r="BA50" s="472">
        <v>12</v>
      </c>
      <c r="BB50" s="470">
        <f t="shared" si="24"/>
        <v>132110.16</v>
      </c>
      <c r="BC50" s="470"/>
      <c r="BD50" s="470">
        <f t="shared" si="25"/>
        <v>132110.16</v>
      </c>
      <c r="BE50" s="471">
        <v>0.97960400000000003</v>
      </c>
      <c r="BF50" s="470">
        <f t="shared" si="26"/>
        <v>129415.64</v>
      </c>
      <c r="BG50" s="470">
        <f t="shared" si="27"/>
        <v>129.4</v>
      </c>
      <c r="BH50" s="470">
        <f t="shared" si="28"/>
        <v>1611444.57</v>
      </c>
      <c r="BI50" s="470">
        <f t="shared" si="29"/>
        <v>0</v>
      </c>
      <c r="BJ50" s="470">
        <f t="shared" si="30"/>
        <v>0</v>
      </c>
      <c r="BK50" s="470">
        <f t="shared" si="31"/>
        <v>1611444.57</v>
      </c>
      <c r="BL50" s="473">
        <f t="shared" si="32"/>
        <v>1611.5</v>
      </c>
      <c r="BM50" s="474">
        <f t="shared" si="33"/>
        <v>1578577.54</v>
      </c>
      <c r="BN50" s="474">
        <f t="shared" si="34"/>
        <v>1578.6</v>
      </c>
      <c r="BO50" s="475">
        <f t="shared" si="35"/>
        <v>-32.9</v>
      </c>
      <c r="BP50" s="321">
        <v>1578.6</v>
      </c>
      <c r="BQ50" s="476">
        <f t="shared" si="36"/>
        <v>0</v>
      </c>
    </row>
    <row r="51" spans="1:69" s="321" customFormat="1" ht="31.5" hidden="1" x14ac:dyDescent="0.25">
      <c r="A51" s="468" t="s">
        <v>856</v>
      </c>
      <c r="B51" s="469">
        <v>3274.05</v>
      </c>
      <c r="C51" s="469">
        <v>319.48</v>
      </c>
      <c r="D51" s="469">
        <v>499.97</v>
      </c>
      <c r="E51" s="469">
        <f t="shared" si="0"/>
        <v>819.5</v>
      </c>
      <c r="F51" s="469">
        <f t="shared" si="1"/>
        <v>2683083.98</v>
      </c>
      <c r="G51" s="469"/>
      <c r="H51" s="470">
        <f t="shared" si="2"/>
        <v>2683083.98</v>
      </c>
      <c r="I51" s="471">
        <v>0.97960400000000003</v>
      </c>
      <c r="J51" s="470">
        <f t="shared" si="3"/>
        <v>2628359.7999999998</v>
      </c>
      <c r="K51" s="470">
        <f t="shared" si="4"/>
        <v>2628.4</v>
      </c>
      <c r="L51" s="469"/>
      <c r="M51" s="469"/>
      <c r="N51" s="469"/>
      <c r="O51" s="469">
        <f t="shared" si="5"/>
        <v>0</v>
      </c>
      <c r="P51" s="469">
        <f t="shared" si="6"/>
        <v>0</v>
      </c>
      <c r="Q51" s="469"/>
      <c r="R51" s="470">
        <f t="shared" si="7"/>
        <v>0</v>
      </c>
      <c r="S51" s="471">
        <v>0.97960400000000003</v>
      </c>
      <c r="T51" s="470">
        <f t="shared" si="8"/>
        <v>0</v>
      </c>
      <c r="U51" s="470">
        <f t="shared" si="9"/>
        <v>0</v>
      </c>
      <c r="V51" s="469">
        <v>10.029999999999999</v>
      </c>
      <c r="W51" s="469">
        <v>56446</v>
      </c>
      <c r="X51" s="469">
        <v>50955</v>
      </c>
      <c r="Y51" s="469">
        <f t="shared" si="10"/>
        <v>107401</v>
      </c>
      <c r="Z51" s="469">
        <f t="shared" si="11"/>
        <v>1077232.03</v>
      </c>
      <c r="AA51" s="469"/>
      <c r="AB51" s="469"/>
      <c r="AC51" s="470">
        <f t="shared" si="12"/>
        <v>1077232.03</v>
      </c>
      <c r="AD51" s="471">
        <v>0.97960400000000003</v>
      </c>
      <c r="AE51" s="470">
        <f t="shared" si="13"/>
        <v>1055260.81</v>
      </c>
      <c r="AF51" s="470">
        <f t="shared" si="14"/>
        <v>1055.3</v>
      </c>
      <c r="AG51" s="469">
        <v>61.16</v>
      </c>
      <c r="AH51" s="469">
        <v>2178</v>
      </c>
      <c r="AI51" s="469">
        <v>1776</v>
      </c>
      <c r="AJ51" s="469">
        <f t="shared" si="15"/>
        <v>3954</v>
      </c>
      <c r="AK51" s="469">
        <v>25.2</v>
      </c>
      <c r="AL51" s="469">
        <v>2178</v>
      </c>
      <c r="AM51" s="469">
        <v>1776</v>
      </c>
      <c r="AN51" s="469">
        <f t="shared" si="16"/>
        <v>3954</v>
      </c>
      <c r="AO51" s="469">
        <v>12.61</v>
      </c>
      <c r="AP51" s="469">
        <f t="shared" si="17"/>
        <v>241826.64</v>
      </c>
      <c r="AQ51" s="469">
        <f t="shared" si="18"/>
        <v>99640.8</v>
      </c>
      <c r="AR51" s="469">
        <f t="shared" si="19"/>
        <v>49859.94</v>
      </c>
      <c r="AS51" s="469">
        <f t="shared" si="20"/>
        <v>391327.38</v>
      </c>
      <c r="AT51" s="469"/>
      <c r="AU51" s="470">
        <f t="shared" si="21"/>
        <v>391327.38</v>
      </c>
      <c r="AV51" s="471">
        <v>0.97960400000000003</v>
      </c>
      <c r="AW51" s="470">
        <f t="shared" si="22"/>
        <v>383345.87</v>
      </c>
      <c r="AX51" s="470">
        <f t="shared" si="23"/>
        <v>383.3</v>
      </c>
      <c r="AY51" s="470">
        <v>19.21</v>
      </c>
      <c r="AZ51" s="470">
        <v>854.75</v>
      </c>
      <c r="BA51" s="472">
        <v>12</v>
      </c>
      <c r="BB51" s="470">
        <f t="shared" si="24"/>
        <v>197036.97</v>
      </c>
      <c r="BC51" s="470"/>
      <c r="BD51" s="470">
        <f t="shared" si="25"/>
        <v>197036.97</v>
      </c>
      <c r="BE51" s="471">
        <v>0.97960400000000003</v>
      </c>
      <c r="BF51" s="470">
        <f t="shared" si="26"/>
        <v>193018.2</v>
      </c>
      <c r="BG51" s="470">
        <f t="shared" si="27"/>
        <v>193</v>
      </c>
      <c r="BH51" s="470">
        <f t="shared" si="28"/>
        <v>4348680.3600000003</v>
      </c>
      <c r="BI51" s="470">
        <f t="shared" si="29"/>
        <v>0</v>
      </c>
      <c r="BJ51" s="470">
        <f t="shared" si="30"/>
        <v>0</v>
      </c>
      <c r="BK51" s="470">
        <f t="shared" si="31"/>
        <v>4348680.3600000003</v>
      </c>
      <c r="BL51" s="473">
        <f t="shared" si="32"/>
        <v>4348.7</v>
      </c>
      <c r="BM51" s="474">
        <f t="shared" si="33"/>
        <v>4259984.68</v>
      </c>
      <c r="BN51" s="474">
        <f t="shared" si="34"/>
        <v>4260</v>
      </c>
      <c r="BO51" s="475">
        <f t="shared" si="35"/>
        <v>-88.7</v>
      </c>
      <c r="BP51" s="321">
        <v>4260</v>
      </c>
      <c r="BQ51" s="476">
        <f t="shared" si="36"/>
        <v>0</v>
      </c>
    </row>
    <row r="52" spans="1:69" s="321" customFormat="1" ht="15.75" hidden="1" x14ac:dyDescent="0.25">
      <c r="A52" s="468" t="s">
        <v>857</v>
      </c>
      <c r="B52" s="469">
        <v>3274.05</v>
      </c>
      <c r="C52" s="469">
        <v>131.52000000000001</v>
      </c>
      <c r="D52" s="469">
        <v>169.53</v>
      </c>
      <c r="E52" s="469">
        <f t="shared" si="0"/>
        <v>301.10000000000002</v>
      </c>
      <c r="F52" s="469">
        <f t="shared" si="1"/>
        <v>985816.46</v>
      </c>
      <c r="G52" s="469"/>
      <c r="H52" s="470">
        <f t="shared" si="2"/>
        <v>985816.46</v>
      </c>
      <c r="I52" s="471">
        <v>0.97960400000000003</v>
      </c>
      <c r="J52" s="470">
        <f t="shared" si="3"/>
        <v>965709.75</v>
      </c>
      <c r="K52" s="470">
        <f t="shared" si="4"/>
        <v>965.7</v>
      </c>
      <c r="L52" s="469"/>
      <c r="M52" s="469"/>
      <c r="N52" s="469"/>
      <c r="O52" s="469">
        <f t="shared" si="5"/>
        <v>0</v>
      </c>
      <c r="P52" s="469">
        <f t="shared" si="6"/>
        <v>0</v>
      </c>
      <c r="Q52" s="469"/>
      <c r="R52" s="470">
        <f t="shared" si="7"/>
        <v>0</v>
      </c>
      <c r="S52" s="471">
        <v>0.97960400000000003</v>
      </c>
      <c r="T52" s="470">
        <f t="shared" si="8"/>
        <v>0</v>
      </c>
      <c r="U52" s="470">
        <f t="shared" si="9"/>
        <v>0</v>
      </c>
      <c r="V52" s="469">
        <v>10.029999999999999</v>
      </c>
      <c r="W52" s="469">
        <v>15640</v>
      </c>
      <c r="X52" s="469">
        <v>15112</v>
      </c>
      <c r="Y52" s="469">
        <f t="shared" si="10"/>
        <v>30752</v>
      </c>
      <c r="Z52" s="469">
        <f t="shared" si="11"/>
        <v>308442.56</v>
      </c>
      <c r="AA52" s="469"/>
      <c r="AB52" s="469"/>
      <c r="AC52" s="470">
        <f t="shared" si="12"/>
        <v>308442.56</v>
      </c>
      <c r="AD52" s="471">
        <v>0.97960400000000003</v>
      </c>
      <c r="AE52" s="470">
        <f t="shared" si="13"/>
        <v>302151.57</v>
      </c>
      <c r="AF52" s="470">
        <f t="shared" si="14"/>
        <v>302.2</v>
      </c>
      <c r="AG52" s="469">
        <v>61.16</v>
      </c>
      <c r="AH52" s="469">
        <v>604</v>
      </c>
      <c r="AI52" s="469">
        <v>554</v>
      </c>
      <c r="AJ52" s="469">
        <f t="shared" si="15"/>
        <v>1158</v>
      </c>
      <c r="AK52" s="469">
        <v>25.2</v>
      </c>
      <c r="AL52" s="469">
        <v>604</v>
      </c>
      <c r="AM52" s="469">
        <v>554</v>
      </c>
      <c r="AN52" s="469">
        <f t="shared" si="16"/>
        <v>1158</v>
      </c>
      <c r="AO52" s="469">
        <v>12.61</v>
      </c>
      <c r="AP52" s="469">
        <f t="shared" si="17"/>
        <v>70823.28</v>
      </c>
      <c r="AQ52" s="469">
        <f t="shared" si="18"/>
        <v>29181.599999999999</v>
      </c>
      <c r="AR52" s="469">
        <f t="shared" si="19"/>
        <v>14602.38</v>
      </c>
      <c r="AS52" s="469">
        <f t="shared" si="20"/>
        <v>114607.26</v>
      </c>
      <c r="AT52" s="469"/>
      <c r="AU52" s="470">
        <f t="shared" si="21"/>
        <v>114607.26</v>
      </c>
      <c r="AV52" s="471">
        <v>0.97960400000000003</v>
      </c>
      <c r="AW52" s="470">
        <f t="shared" si="22"/>
        <v>112269.73</v>
      </c>
      <c r="AX52" s="470">
        <f t="shared" si="23"/>
        <v>112.3</v>
      </c>
      <c r="AY52" s="470">
        <v>6.25</v>
      </c>
      <c r="AZ52" s="470">
        <v>854.75</v>
      </c>
      <c r="BA52" s="472">
        <v>12</v>
      </c>
      <c r="BB52" s="470">
        <f t="shared" si="24"/>
        <v>64106.25</v>
      </c>
      <c r="BC52" s="470"/>
      <c r="BD52" s="470">
        <f t="shared" si="25"/>
        <v>64106.25</v>
      </c>
      <c r="BE52" s="471">
        <v>0.97960400000000003</v>
      </c>
      <c r="BF52" s="470">
        <f t="shared" si="26"/>
        <v>62798.74</v>
      </c>
      <c r="BG52" s="470">
        <f t="shared" si="27"/>
        <v>62.8</v>
      </c>
      <c r="BH52" s="470">
        <f t="shared" si="28"/>
        <v>1472972.53</v>
      </c>
      <c r="BI52" s="470">
        <f t="shared" si="29"/>
        <v>0</v>
      </c>
      <c r="BJ52" s="470">
        <f t="shared" si="30"/>
        <v>0</v>
      </c>
      <c r="BK52" s="470">
        <f t="shared" si="31"/>
        <v>1472972.53</v>
      </c>
      <c r="BL52" s="473">
        <f t="shared" si="32"/>
        <v>1473</v>
      </c>
      <c r="BM52" s="474">
        <f t="shared" si="33"/>
        <v>1442929.79</v>
      </c>
      <c r="BN52" s="474">
        <f t="shared" si="34"/>
        <v>1443</v>
      </c>
      <c r="BO52" s="475">
        <f t="shared" si="35"/>
        <v>-30</v>
      </c>
      <c r="BP52" s="321">
        <v>1443</v>
      </c>
      <c r="BQ52" s="476">
        <f t="shared" si="36"/>
        <v>0</v>
      </c>
    </row>
    <row r="53" spans="1:69" s="321" customFormat="1" ht="15.75" hidden="1" x14ac:dyDescent="0.25">
      <c r="A53" s="468" t="s">
        <v>962</v>
      </c>
      <c r="B53" s="469">
        <v>2588.77</v>
      </c>
      <c r="C53" s="469">
        <v>71.09</v>
      </c>
      <c r="D53" s="469">
        <v>107.52</v>
      </c>
      <c r="E53" s="469">
        <f t="shared" si="0"/>
        <v>178.6</v>
      </c>
      <c r="F53" s="469">
        <f t="shared" si="1"/>
        <v>462354.32</v>
      </c>
      <c r="G53" s="469"/>
      <c r="H53" s="470">
        <f t="shared" si="2"/>
        <v>462354.32</v>
      </c>
      <c r="I53" s="471">
        <v>0.97960400000000003</v>
      </c>
      <c r="J53" s="470">
        <f t="shared" si="3"/>
        <v>452924.14</v>
      </c>
      <c r="K53" s="470">
        <f t="shared" si="4"/>
        <v>452.9</v>
      </c>
      <c r="L53" s="469"/>
      <c r="M53" s="469"/>
      <c r="N53" s="469"/>
      <c r="O53" s="469">
        <f t="shared" si="5"/>
        <v>0</v>
      </c>
      <c r="P53" s="469">
        <f t="shared" si="6"/>
        <v>0</v>
      </c>
      <c r="Q53" s="469"/>
      <c r="R53" s="470">
        <f t="shared" si="7"/>
        <v>0</v>
      </c>
      <c r="S53" s="471">
        <v>0.97960400000000003</v>
      </c>
      <c r="T53" s="470">
        <f t="shared" si="8"/>
        <v>0</v>
      </c>
      <c r="U53" s="470">
        <f t="shared" si="9"/>
        <v>0</v>
      </c>
      <c r="V53" s="469">
        <v>10.029999999999999</v>
      </c>
      <c r="W53" s="469">
        <v>25534</v>
      </c>
      <c r="X53" s="469">
        <v>24111</v>
      </c>
      <c r="Y53" s="469">
        <f t="shared" si="10"/>
        <v>49645</v>
      </c>
      <c r="Z53" s="469">
        <f t="shared" si="11"/>
        <v>497939.35</v>
      </c>
      <c r="AA53" s="469"/>
      <c r="AB53" s="469"/>
      <c r="AC53" s="470">
        <f t="shared" si="12"/>
        <v>497939.35</v>
      </c>
      <c r="AD53" s="471">
        <v>0.97960400000000003</v>
      </c>
      <c r="AE53" s="470">
        <f t="shared" si="13"/>
        <v>487783.38</v>
      </c>
      <c r="AF53" s="470">
        <f t="shared" si="14"/>
        <v>487.8</v>
      </c>
      <c r="AG53" s="469">
        <v>61.16</v>
      </c>
      <c r="AH53" s="469">
        <v>622</v>
      </c>
      <c r="AI53" s="469">
        <v>578</v>
      </c>
      <c r="AJ53" s="469">
        <f t="shared" si="15"/>
        <v>1200</v>
      </c>
      <c r="AK53" s="469">
        <v>25.2</v>
      </c>
      <c r="AL53" s="469">
        <v>622</v>
      </c>
      <c r="AM53" s="469">
        <v>578</v>
      </c>
      <c r="AN53" s="469">
        <f t="shared" si="16"/>
        <v>1200</v>
      </c>
      <c r="AO53" s="469">
        <v>12.61</v>
      </c>
      <c r="AP53" s="469">
        <f t="shared" si="17"/>
        <v>73392</v>
      </c>
      <c r="AQ53" s="469">
        <f t="shared" si="18"/>
        <v>30240</v>
      </c>
      <c r="AR53" s="469">
        <f t="shared" si="19"/>
        <v>15132</v>
      </c>
      <c r="AS53" s="469">
        <f t="shared" si="20"/>
        <v>118764</v>
      </c>
      <c r="AT53" s="469"/>
      <c r="AU53" s="470">
        <f t="shared" si="21"/>
        <v>118764</v>
      </c>
      <c r="AV53" s="471">
        <v>0.97960400000000003</v>
      </c>
      <c r="AW53" s="470">
        <f t="shared" si="22"/>
        <v>116341.69</v>
      </c>
      <c r="AX53" s="470">
        <f t="shared" si="23"/>
        <v>116.3</v>
      </c>
      <c r="AY53" s="470">
        <v>6.19</v>
      </c>
      <c r="AZ53" s="470">
        <v>854.75</v>
      </c>
      <c r="BA53" s="472">
        <v>12</v>
      </c>
      <c r="BB53" s="470">
        <f t="shared" si="24"/>
        <v>63490.83</v>
      </c>
      <c r="BC53" s="470"/>
      <c r="BD53" s="470">
        <f t="shared" si="25"/>
        <v>63490.83</v>
      </c>
      <c r="BE53" s="471">
        <v>0.97960400000000003</v>
      </c>
      <c r="BF53" s="470">
        <f t="shared" si="26"/>
        <v>62195.87</v>
      </c>
      <c r="BG53" s="470">
        <f t="shared" si="27"/>
        <v>62.2</v>
      </c>
      <c r="BH53" s="470">
        <f t="shared" si="28"/>
        <v>1142548.5</v>
      </c>
      <c r="BI53" s="470">
        <f t="shared" si="29"/>
        <v>0</v>
      </c>
      <c r="BJ53" s="470">
        <f t="shared" si="30"/>
        <v>0</v>
      </c>
      <c r="BK53" s="470">
        <f t="shared" si="31"/>
        <v>1142548.5</v>
      </c>
      <c r="BL53" s="473">
        <f t="shared" si="32"/>
        <v>1142.5999999999999</v>
      </c>
      <c r="BM53" s="474">
        <f t="shared" si="33"/>
        <v>1119245.08</v>
      </c>
      <c r="BN53" s="474">
        <f t="shared" si="34"/>
        <v>1119.2</v>
      </c>
      <c r="BO53" s="475">
        <f t="shared" si="35"/>
        <v>-23.4</v>
      </c>
      <c r="BP53" s="321">
        <v>1119.2</v>
      </c>
      <c r="BQ53" s="476">
        <f t="shared" si="36"/>
        <v>0</v>
      </c>
    </row>
    <row r="54" spans="1:69" s="321" customFormat="1" ht="15.75" hidden="1" x14ac:dyDescent="0.25">
      <c r="A54" s="468" t="s">
        <v>963</v>
      </c>
      <c r="B54" s="469">
        <v>3274.05</v>
      </c>
      <c r="C54" s="469">
        <v>46.87</v>
      </c>
      <c r="D54" s="469">
        <v>94.82</v>
      </c>
      <c r="E54" s="469">
        <f t="shared" si="0"/>
        <v>141.69999999999999</v>
      </c>
      <c r="F54" s="469">
        <f t="shared" si="1"/>
        <v>463932.89</v>
      </c>
      <c r="G54" s="469"/>
      <c r="H54" s="470">
        <f t="shared" si="2"/>
        <v>463932.89</v>
      </c>
      <c r="I54" s="471">
        <v>0.97960400000000003</v>
      </c>
      <c r="J54" s="470">
        <f t="shared" si="3"/>
        <v>454470.51</v>
      </c>
      <c r="K54" s="470">
        <f t="shared" si="4"/>
        <v>454.5</v>
      </c>
      <c r="L54" s="469"/>
      <c r="M54" s="469"/>
      <c r="N54" s="469"/>
      <c r="O54" s="469">
        <f t="shared" si="5"/>
        <v>0</v>
      </c>
      <c r="P54" s="469">
        <f t="shared" si="6"/>
        <v>0</v>
      </c>
      <c r="Q54" s="469"/>
      <c r="R54" s="470">
        <f t="shared" si="7"/>
        <v>0</v>
      </c>
      <c r="S54" s="471">
        <v>0.97960400000000003</v>
      </c>
      <c r="T54" s="470">
        <f t="shared" si="8"/>
        <v>0</v>
      </c>
      <c r="U54" s="470">
        <f t="shared" si="9"/>
        <v>0</v>
      </c>
      <c r="V54" s="469">
        <v>10.029999999999999</v>
      </c>
      <c r="W54" s="469">
        <v>54312</v>
      </c>
      <c r="X54" s="469">
        <v>71616</v>
      </c>
      <c r="Y54" s="469">
        <f t="shared" si="10"/>
        <v>125928</v>
      </c>
      <c r="Z54" s="469">
        <f t="shared" si="11"/>
        <v>1263057.8400000001</v>
      </c>
      <c r="AA54" s="469"/>
      <c r="AB54" s="469"/>
      <c r="AC54" s="470">
        <f t="shared" si="12"/>
        <v>1263057.8400000001</v>
      </c>
      <c r="AD54" s="471">
        <v>0.97960400000000003</v>
      </c>
      <c r="AE54" s="470">
        <f t="shared" si="13"/>
        <v>1237296.51</v>
      </c>
      <c r="AF54" s="470">
        <f t="shared" si="14"/>
        <v>1237.3</v>
      </c>
      <c r="AG54" s="469">
        <v>61.16</v>
      </c>
      <c r="AH54" s="469">
        <v>1049</v>
      </c>
      <c r="AI54" s="469">
        <v>1430</v>
      </c>
      <c r="AJ54" s="469">
        <f t="shared" si="15"/>
        <v>2479</v>
      </c>
      <c r="AK54" s="469">
        <v>25.2</v>
      </c>
      <c r="AL54" s="469">
        <v>1049</v>
      </c>
      <c r="AM54" s="469">
        <v>1430</v>
      </c>
      <c r="AN54" s="469">
        <f t="shared" si="16"/>
        <v>2479</v>
      </c>
      <c r="AO54" s="469">
        <v>12.61</v>
      </c>
      <c r="AP54" s="469">
        <f t="shared" si="17"/>
        <v>151615.64000000001</v>
      </c>
      <c r="AQ54" s="469">
        <f t="shared" si="18"/>
        <v>62470.8</v>
      </c>
      <c r="AR54" s="469">
        <f t="shared" si="19"/>
        <v>31260.19</v>
      </c>
      <c r="AS54" s="469">
        <f t="shared" si="20"/>
        <v>245346.63</v>
      </c>
      <c r="AT54" s="469"/>
      <c r="AU54" s="470">
        <f t="shared" si="21"/>
        <v>245346.63</v>
      </c>
      <c r="AV54" s="471">
        <v>0.97960400000000003</v>
      </c>
      <c r="AW54" s="470">
        <f t="shared" si="22"/>
        <v>240342.54</v>
      </c>
      <c r="AX54" s="470">
        <f t="shared" si="23"/>
        <v>240.3</v>
      </c>
      <c r="AY54" s="470">
        <v>10.75</v>
      </c>
      <c r="AZ54" s="470">
        <v>854.75</v>
      </c>
      <c r="BA54" s="472">
        <v>12</v>
      </c>
      <c r="BB54" s="470">
        <f t="shared" si="24"/>
        <v>110262.75</v>
      </c>
      <c r="BC54" s="470"/>
      <c r="BD54" s="470">
        <f t="shared" si="25"/>
        <v>110262.75</v>
      </c>
      <c r="BE54" s="471">
        <v>0.97960400000000003</v>
      </c>
      <c r="BF54" s="470">
        <f t="shared" si="26"/>
        <v>108013.83</v>
      </c>
      <c r="BG54" s="470">
        <f t="shared" si="27"/>
        <v>108</v>
      </c>
      <c r="BH54" s="470">
        <f t="shared" si="28"/>
        <v>2082600.11</v>
      </c>
      <c r="BI54" s="470">
        <f t="shared" si="29"/>
        <v>0</v>
      </c>
      <c r="BJ54" s="470">
        <f t="shared" si="30"/>
        <v>0</v>
      </c>
      <c r="BK54" s="470">
        <f t="shared" si="31"/>
        <v>2082600.11</v>
      </c>
      <c r="BL54" s="473">
        <f t="shared" si="32"/>
        <v>2082.6999999999998</v>
      </c>
      <c r="BM54" s="474">
        <f t="shared" si="33"/>
        <v>2040123.39</v>
      </c>
      <c r="BN54" s="474">
        <f t="shared" si="34"/>
        <v>2040.1</v>
      </c>
      <c r="BO54" s="475">
        <f t="shared" si="35"/>
        <v>-42.6</v>
      </c>
      <c r="BP54" s="321">
        <v>2040.1</v>
      </c>
      <c r="BQ54" s="476">
        <f t="shared" si="36"/>
        <v>0</v>
      </c>
    </row>
    <row r="55" spans="1:69" s="321" customFormat="1" ht="15.75" hidden="1" x14ac:dyDescent="0.25">
      <c r="A55" s="468" t="s">
        <v>964</v>
      </c>
      <c r="B55" s="469">
        <v>3274.05</v>
      </c>
      <c r="C55" s="469">
        <v>36.61</v>
      </c>
      <c r="D55" s="469">
        <v>54.71</v>
      </c>
      <c r="E55" s="469">
        <f t="shared" si="0"/>
        <v>91.3</v>
      </c>
      <c r="F55" s="469">
        <f t="shared" si="1"/>
        <v>298920.77</v>
      </c>
      <c r="G55" s="469"/>
      <c r="H55" s="470">
        <f t="shared" si="2"/>
        <v>298920.77</v>
      </c>
      <c r="I55" s="471">
        <v>0.97960400000000003</v>
      </c>
      <c r="J55" s="470">
        <f t="shared" si="3"/>
        <v>292823.98</v>
      </c>
      <c r="K55" s="470">
        <f t="shared" si="4"/>
        <v>292.8</v>
      </c>
      <c r="L55" s="469"/>
      <c r="M55" s="469"/>
      <c r="N55" s="469"/>
      <c r="O55" s="469">
        <f t="shared" si="5"/>
        <v>0</v>
      </c>
      <c r="P55" s="469">
        <f t="shared" si="6"/>
        <v>0</v>
      </c>
      <c r="Q55" s="469"/>
      <c r="R55" s="470">
        <f t="shared" si="7"/>
        <v>0</v>
      </c>
      <c r="S55" s="471">
        <v>0.97960400000000003</v>
      </c>
      <c r="T55" s="470">
        <f t="shared" si="8"/>
        <v>0</v>
      </c>
      <c r="U55" s="470">
        <f t="shared" si="9"/>
        <v>0</v>
      </c>
      <c r="V55" s="469">
        <v>10.029999999999999</v>
      </c>
      <c r="W55" s="469">
        <v>16884</v>
      </c>
      <c r="X55" s="469">
        <v>17338</v>
      </c>
      <c r="Y55" s="469">
        <f t="shared" si="10"/>
        <v>34222</v>
      </c>
      <c r="Z55" s="469">
        <f t="shared" si="11"/>
        <v>343246.66</v>
      </c>
      <c r="AA55" s="469"/>
      <c r="AB55" s="469"/>
      <c r="AC55" s="470">
        <f t="shared" si="12"/>
        <v>343246.66</v>
      </c>
      <c r="AD55" s="471">
        <v>0.97960400000000003</v>
      </c>
      <c r="AE55" s="470">
        <f t="shared" si="13"/>
        <v>336245.8</v>
      </c>
      <c r="AF55" s="470">
        <f t="shared" si="14"/>
        <v>336.2</v>
      </c>
      <c r="AG55" s="469">
        <v>61.16</v>
      </c>
      <c r="AH55" s="469">
        <v>346</v>
      </c>
      <c r="AI55" s="469">
        <v>487</v>
      </c>
      <c r="AJ55" s="469">
        <f t="shared" si="15"/>
        <v>833</v>
      </c>
      <c r="AK55" s="469">
        <v>25.2</v>
      </c>
      <c r="AL55" s="469">
        <v>346</v>
      </c>
      <c r="AM55" s="469">
        <v>487</v>
      </c>
      <c r="AN55" s="469">
        <f t="shared" si="16"/>
        <v>833</v>
      </c>
      <c r="AO55" s="469">
        <v>12.61</v>
      </c>
      <c r="AP55" s="469">
        <f t="shared" si="17"/>
        <v>50946.28</v>
      </c>
      <c r="AQ55" s="469">
        <f t="shared" si="18"/>
        <v>20991.599999999999</v>
      </c>
      <c r="AR55" s="469">
        <f t="shared" si="19"/>
        <v>10504.13</v>
      </c>
      <c r="AS55" s="469">
        <f t="shared" si="20"/>
        <v>82442.009999999995</v>
      </c>
      <c r="AT55" s="469"/>
      <c r="AU55" s="470">
        <f t="shared" si="21"/>
        <v>82442.009999999995</v>
      </c>
      <c r="AV55" s="471">
        <v>0.97960400000000003</v>
      </c>
      <c r="AW55" s="470">
        <f t="shared" si="22"/>
        <v>80760.52</v>
      </c>
      <c r="AX55" s="470">
        <f t="shared" si="23"/>
        <v>80.8</v>
      </c>
      <c r="AY55" s="470">
        <v>12.56</v>
      </c>
      <c r="AZ55" s="470">
        <v>854.75</v>
      </c>
      <c r="BA55" s="472">
        <v>12</v>
      </c>
      <c r="BB55" s="470">
        <f t="shared" si="24"/>
        <v>128827.92</v>
      </c>
      <c r="BC55" s="470"/>
      <c r="BD55" s="470">
        <f t="shared" si="25"/>
        <v>128827.92</v>
      </c>
      <c r="BE55" s="471">
        <v>0.97960400000000003</v>
      </c>
      <c r="BF55" s="470">
        <f t="shared" si="26"/>
        <v>126200.35</v>
      </c>
      <c r="BG55" s="470">
        <f t="shared" si="27"/>
        <v>126.2</v>
      </c>
      <c r="BH55" s="470">
        <f t="shared" si="28"/>
        <v>853437.36</v>
      </c>
      <c r="BI55" s="470">
        <f t="shared" si="29"/>
        <v>0</v>
      </c>
      <c r="BJ55" s="470">
        <f t="shared" si="30"/>
        <v>0</v>
      </c>
      <c r="BK55" s="470">
        <f t="shared" si="31"/>
        <v>853437.36</v>
      </c>
      <c r="BL55" s="473">
        <f t="shared" si="32"/>
        <v>853.5</v>
      </c>
      <c r="BM55" s="474">
        <f t="shared" si="33"/>
        <v>836030.65</v>
      </c>
      <c r="BN55" s="474">
        <f t="shared" si="34"/>
        <v>836</v>
      </c>
      <c r="BO55" s="475">
        <f t="shared" si="35"/>
        <v>-17.5</v>
      </c>
      <c r="BP55" s="321">
        <v>836</v>
      </c>
      <c r="BQ55" s="476">
        <f t="shared" si="36"/>
        <v>0</v>
      </c>
    </row>
    <row r="56" spans="1:69" s="321" customFormat="1" ht="15.75" hidden="1" x14ac:dyDescent="0.25">
      <c r="A56" s="468" t="s">
        <v>965</v>
      </c>
      <c r="B56" s="469">
        <v>3274.05</v>
      </c>
      <c r="C56" s="469">
        <v>138.74</v>
      </c>
      <c r="D56" s="469">
        <v>181.16</v>
      </c>
      <c r="E56" s="469">
        <f t="shared" si="0"/>
        <v>319.89999999999998</v>
      </c>
      <c r="F56" s="469">
        <f t="shared" si="1"/>
        <v>1047368.6</v>
      </c>
      <c r="G56" s="469"/>
      <c r="H56" s="470">
        <f t="shared" si="2"/>
        <v>1047368.6</v>
      </c>
      <c r="I56" s="471">
        <v>0.97960400000000003</v>
      </c>
      <c r="J56" s="470">
        <f t="shared" si="3"/>
        <v>1026006.47</v>
      </c>
      <c r="K56" s="470">
        <f t="shared" si="4"/>
        <v>1026</v>
      </c>
      <c r="L56" s="469"/>
      <c r="M56" s="469"/>
      <c r="N56" s="469"/>
      <c r="O56" s="469">
        <f t="shared" si="5"/>
        <v>0</v>
      </c>
      <c r="P56" s="469">
        <f t="shared" si="6"/>
        <v>0</v>
      </c>
      <c r="Q56" s="469"/>
      <c r="R56" s="470">
        <f t="shared" si="7"/>
        <v>0</v>
      </c>
      <c r="S56" s="471">
        <v>0.97960400000000003</v>
      </c>
      <c r="T56" s="470">
        <f t="shared" si="8"/>
        <v>0</v>
      </c>
      <c r="U56" s="470">
        <f t="shared" si="9"/>
        <v>0</v>
      </c>
      <c r="V56" s="469">
        <v>10.029999999999999</v>
      </c>
      <c r="W56" s="469">
        <v>16410</v>
      </c>
      <c r="X56" s="469">
        <v>15737</v>
      </c>
      <c r="Y56" s="469">
        <f t="shared" si="10"/>
        <v>32147</v>
      </c>
      <c r="Z56" s="469">
        <f t="shared" si="11"/>
        <v>322434.40999999997</v>
      </c>
      <c r="AA56" s="469"/>
      <c r="AB56" s="469"/>
      <c r="AC56" s="470">
        <f t="shared" si="12"/>
        <v>322434.40999999997</v>
      </c>
      <c r="AD56" s="471">
        <v>0.97960400000000003</v>
      </c>
      <c r="AE56" s="470">
        <f t="shared" si="13"/>
        <v>315858.03999999998</v>
      </c>
      <c r="AF56" s="470">
        <f t="shared" si="14"/>
        <v>315.89999999999998</v>
      </c>
      <c r="AG56" s="469">
        <v>61.16</v>
      </c>
      <c r="AH56" s="469">
        <v>830</v>
      </c>
      <c r="AI56" s="469">
        <v>870</v>
      </c>
      <c r="AJ56" s="469">
        <f t="shared" si="15"/>
        <v>1700</v>
      </c>
      <c r="AK56" s="469">
        <v>25.2</v>
      </c>
      <c r="AL56" s="469">
        <v>830</v>
      </c>
      <c r="AM56" s="469">
        <v>870</v>
      </c>
      <c r="AN56" s="469">
        <f t="shared" si="16"/>
        <v>1700</v>
      </c>
      <c r="AO56" s="469">
        <v>12.61</v>
      </c>
      <c r="AP56" s="469">
        <f t="shared" si="17"/>
        <v>103972</v>
      </c>
      <c r="AQ56" s="469">
        <f t="shared" si="18"/>
        <v>42840</v>
      </c>
      <c r="AR56" s="469">
        <f t="shared" si="19"/>
        <v>21437</v>
      </c>
      <c r="AS56" s="469">
        <f t="shared" si="20"/>
        <v>168249</v>
      </c>
      <c r="AT56" s="469"/>
      <c r="AU56" s="470">
        <f t="shared" si="21"/>
        <v>168249</v>
      </c>
      <c r="AV56" s="471">
        <v>0.97960400000000003</v>
      </c>
      <c r="AW56" s="470">
        <f t="shared" si="22"/>
        <v>164817.39000000001</v>
      </c>
      <c r="AX56" s="470">
        <f t="shared" si="23"/>
        <v>164.8</v>
      </c>
      <c r="AY56" s="470">
        <v>6.08</v>
      </c>
      <c r="AZ56" s="470">
        <v>854.75</v>
      </c>
      <c r="BA56" s="472">
        <v>12</v>
      </c>
      <c r="BB56" s="470">
        <f t="shared" si="24"/>
        <v>62362.559999999998</v>
      </c>
      <c r="BC56" s="470"/>
      <c r="BD56" s="470">
        <f t="shared" si="25"/>
        <v>62362.559999999998</v>
      </c>
      <c r="BE56" s="471">
        <v>0.97960400000000003</v>
      </c>
      <c r="BF56" s="470">
        <f t="shared" si="26"/>
        <v>61090.61</v>
      </c>
      <c r="BG56" s="470">
        <f t="shared" si="27"/>
        <v>61.1</v>
      </c>
      <c r="BH56" s="470">
        <f t="shared" si="28"/>
        <v>1600414.57</v>
      </c>
      <c r="BI56" s="470">
        <f t="shared" si="29"/>
        <v>0</v>
      </c>
      <c r="BJ56" s="470">
        <f t="shared" si="30"/>
        <v>0</v>
      </c>
      <c r="BK56" s="470">
        <f t="shared" si="31"/>
        <v>1600414.57</v>
      </c>
      <c r="BL56" s="473">
        <f t="shared" si="32"/>
        <v>1600.5</v>
      </c>
      <c r="BM56" s="474">
        <f t="shared" si="33"/>
        <v>1567772.51</v>
      </c>
      <c r="BN56" s="474">
        <f t="shared" si="34"/>
        <v>1567.8</v>
      </c>
      <c r="BO56" s="475">
        <f t="shared" si="35"/>
        <v>-32.700000000000003</v>
      </c>
      <c r="BP56" s="321">
        <v>1567.8</v>
      </c>
      <c r="BQ56" s="476">
        <f t="shared" si="36"/>
        <v>0</v>
      </c>
    </row>
    <row r="57" spans="1:69" s="321" customFormat="1" ht="15.75" hidden="1" x14ac:dyDescent="0.25">
      <c r="A57" s="468" t="s">
        <v>966</v>
      </c>
      <c r="B57" s="469">
        <v>3274.05</v>
      </c>
      <c r="C57" s="469">
        <v>91.2</v>
      </c>
      <c r="D57" s="469">
        <v>118.36</v>
      </c>
      <c r="E57" s="469">
        <f t="shared" si="0"/>
        <v>209.6</v>
      </c>
      <c r="F57" s="469">
        <f t="shared" si="1"/>
        <v>686240.88</v>
      </c>
      <c r="G57" s="469"/>
      <c r="H57" s="470">
        <f t="shared" si="2"/>
        <v>686240.88</v>
      </c>
      <c r="I57" s="471">
        <v>0.97960400000000003</v>
      </c>
      <c r="J57" s="470">
        <f t="shared" si="3"/>
        <v>672244.31</v>
      </c>
      <c r="K57" s="470">
        <f t="shared" si="4"/>
        <v>672.2</v>
      </c>
      <c r="L57" s="469">
        <v>0</v>
      </c>
      <c r="M57" s="469">
        <v>0</v>
      </c>
      <c r="N57" s="469">
        <v>0</v>
      </c>
      <c r="O57" s="469">
        <f t="shared" si="5"/>
        <v>0</v>
      </c>
      <c r="P57" s="469">
        <f t="shared" si="6"/>
        <v>0</v>
      </c>
      <c r="Q57" s="469"/>
      <c r="R57" s="470">
        <f t="shared" si="7"/>
        <v>0</v>
      </c>
      <c r="S57" s="471">
        <v>0.97960400000000003</v>
      </c>
      <c r="T57" s="470">
        <f t="shared" si="8"/>
        <v>0</v>
      </c>
      <c r="U57" s="470">
        <f t="shared" si="9"/>
        <v>0</v>
      </c>
      <c r="V57" s="469">
        <v>10.029999999999999</v>
      </c>
      <c r="W57" s="469">
        <v>43770</v>
      </c>
      <c r="X57" s="469">
        <v>48417</v>
      </c>
      <c r="Y57" s="469">
        <f t="shared" si="10"/>
        <v>92187</v>
      </c>
      <c r="Z57" s="469">
        <f t="shared" si="11"/>
        <v>924635.61</v>
      </c>
      <c r="AA57" s="469"/>
      <c r="AB57" s="469"/>
      <c r="AC57" s="470">
        <f t="shared" si="12"/>
        <v>924635.61</v>
      </c>
      <c r="AD57" s="471">
        <v>0.97960400000000003</v>
      </c>
      <c r="AE57" s="470">
        <f t="shared" si="13"/>
        <v>905776.74</v>
      </c>
      <c r="AF57" s="470">
        <f t="shared" si="14"/>
        <v>905.8</v>
      </c>
      <c r="AG57" s="469">
        <v>61.16</v>
      </c>
      <c r="AH57" s="469">
        <v>660</v>
      </c>
      <c r="AI57" s="469">
        <v>909</v>
      </c>
      <c r="AJ57" s="469">
        <f t="shared" si="15"/>
        <v>1569</v>
      </c>
      <c r="AK57" s="469">
        <v>25.2</v>
      </c>
      <c r="AL57" s="469">
        <v>660</v>
      </c>
      <c r="AM57" s="469">
        <v>909</v>
      </c>
      <c r="AN57" s="469">
        <f t="shared" si="16"/>
        <v>1569</v>
      </c>
      <c r="AO57" s="469">
        <v>12.61</v>
      </c>
      <c r="AP57" s="469">
        <f t="shared" si="17"/>
        <v>95960.04</v>
      </c>
      <c r="AQ57" s="469">
        <f t="shared" si="18"/>
        <v>39538.800000000003</v>
      </c>
      <c r="AR57" s="469">
        <f t="shared" si="19"/>
        <v>19785.09</v>
      </c>
      <c r="AS57" s="469">
        <f t="shared" si="20"/>
        <v>155283.93</v>
      </c>
      <c r="AT57" s="469"/>
      <c r="AU57" s="470">
        <f t="shared" si="21"/>
        <v>155283.93</v>
      </c>
      <c r="AV57" s="471">
        <v>0.97960400000000003</v>
      </c>
      <c r="AW57" s="470">
        <f t="shared" si="22"/>
        <v>152116.76</v>
      </c>
      <c r="AX57" s="470">
        <f t="shared" si="23"/>
        <v>152.1</v>
      </c>
      <c r="AY57" s="470">
        <v>9.25</v>
      </c>
      <c r="AZ57" s="470">
        <v>854.75</v>
      </c>
      <c r="BA57" s="472">
        <v>12</v>
      </c>
      <c r="BB57" s="470">
        <f t="shared" si="24"/>
        <v>94877.25</v>
      </c>
      <c r="BC57" s="470"/>
      <c r="BD57" s="470">
        <f t="shared" si="25"/>
        <v>94877.25</v>
      </c>
      <c r="BE57" s="471">
        <v>0.97960400000000003</v>
      </c>
      <c r="BF57" s="470">
        <f t="shared" si="26"/>
        <v>92942.13</v>
      </c>
      <c r="BG57" s="470">
        <f t="shared" si="27"/>
        <v>92.9</v>
      </c>
      <c r="BH57" s="470">
        <f t="shared" si="28"/>
        <v>1861037.67</v>
      </c>
      <c r="BI57" s="470">
        <f t="shared" si="29"/>
        <v>0</v>
      </c>
      <c r="BJ57" s="470">
        <f t="shared" si="30"/>
        <v>0</v>
      </c>
      <c r="BK57" s="470">
        <f t="shared" si="31"/>
        <v>1861037.67</v>
      </c>
      <c r="BL57" s="473">
        <f t="shared" si="32"/>
        <v>1861.1</v>
      </c>
      <c r="BM57" s="474">
        <f t="shared" si="33"/>
        <v>1823079.94</v>
      </c>
      <c r="BN57" s="474">
        <f t="shared" si="34"/>
        <v>1823</v>
      </c>
      <c r="BO57" s="475">
        <f t="shared" si="35"/>
        <v>-38.1</v>
      </c>
      <c r="BP57" s="321">
        <v>1823</v>
      </c>
      <c r="BQ57" s="476">
        <f t="shared" si="36"/>
        <v>0</v>
      </c>
    </row>
    <row r="58" spans="1:69" s="321" customFormat="1" ht="15.75" hidden="1" x14ac:dyDescent="0.25">
      <c r="A58" s="468" t="s">
        <v>967</v>
      </c>
      <c r="B58" s="469">
        <v>2588.77</v>
      </c>
      <c r="C58" s="469">
        <v>91.6</v>
      </c>
      <c r="D58" s="469">
        <v>117.77</v>
      </c>
      <c r="E58" s="469">
        <f t="shared" si="0"/>
        <v>209.4</v>
      </c>
      <c r="F58" s="469">
        <f t="shared" si="1"/>
        <v>542088.43999999994</v>
      </c>
      <c r="G58" s="469"/>
      <c r="H58" s="470">
        <f t="shared" si="2"/>
        <v>542088.43999999994</v>
      </c>
      <c r="I58" s="471">
        <v>0.97960400000000003</v>
      </c>
      <c r="J58" s="470">
        <f t="shared" si="3"/>
        <v>531032</v>
      </c>
      <c r="K58" s="470">
        <f t="shared" si="4"/>
        <v>531</v>
      </c>
      <c r="L58" s="469"/>
      <c r="M58" s="469"/>
      <c r="N58" s="469"/>
      <c r="O58" s="469">
        <f t="shared" si="5"/>
        <v>0</v>
      </c>
      <c r="P58" s="469">
        <f t="shared" si="6"/>
        <v>0</v>
      </c>
      <c r="Q58" s="469"/>
      <c r="R58" s="470">
        <f t="shared" si="7"/>
        <v>0</v>
      </c>
      <c r="S58" s="471">
        <v>0.97960400000000003</v>
      </c>
      <c r="T58" s="470">
        <f t="shared" si="8"/>
        <v>0</v>
      </c>
      <c r="U58" s="470">
        <f t="shared" si="9"/>
        <v>0</v>
      </c>
      <c r="V58" s="469">
        <v>10.029999999999999</v>
      </c>
      <c r="W58" s="469">
        <v>21939</v>
      </c>
      <c r="X58" s="469">
        <v>22077</v>
      </c>
      <c r="Y58" s="469">
        <f t="shared" si="10"/>
        <v>44016</v>
      </c>
      <c r="Z58" s="469">
        <f t="shared" si="11"/>
        <v>441480.48</v>
      </c>
      <c r="AA58" s="469"/>
      <c r="AB58" s="469"/>
      <c r="AC58" s="470">
        <f t="shared" si="12"/>
        <v>441480.48</v>
      </c>
      <c r="AD58" s="471">
        <v>0.97960400000000003</v>
      </c>
      <c r="AE58" s="470">
        <f t="shared" si="13"/>
        <v>432476.04</v>
      </c>
      <c r="AF58" s="470">
        <f t="shared" si="14"/>
        <v>432.5</v>
      </c>
      <c r="AG58" s="469">
        <v>61.16</v>
      </c>
      <c r="AH58" s="469">
        <v>597</v>
      </c>
      <c r="AI58" s="469">
        <v>595</v>
      </c>
      <c r="AJ58" s="469">
        <f t="shared" si="15"/>
        <v>1192</v>
      </c>
      <c r="AK58" s="469">
        <v>25.2</v>
      </c>
      <c r="AL58" s="469">
        <v>597</v>
      </c>
      <c r="AM58" s="469">
        <v>595</v>
      </c>
      <c r="AN58" s="469">
        <f t="shared" si="16"/>
        <v>1192</v>
      </c>
      <c r="AO58" s="469">
        <v>12.61</v>
      </c>
      <c r="AP58" s="469">
        <f t="shared" si="17"/>
        <v>72902.720000000001</v>
      </c>
      <c r="AQ58" s="469">
        <f t="shared" si="18"/>
        <v>30038.400000000001</v>
      </c>
      <c r="AR58" s="469">
        <f t="shared" si="19"/>
        <v>15031.12</v>
      </c>
      <c r="AS58" s="469">
        <f t="shared" si="20"/>
        <v>117972.24</v>
      </c>
      <c r="AT58" s="469"/>
      <c r="AU58" s="470">
        <f t="shared" si="21"/>
        <v>117972.24</v>
      </c>
      <c r="AV58" s="471">
        <v>0.97960400000000003</v>
      </c>
      <c r="AW58" s="470">
        <f t="shared" si="22"/>
        <v>115566.08</v>
      </c>
      <c r="AX58" s="470">
        <f t="shared" si="23"/>
        <v>115.6</v>
      </c>
      <c r="AY58" s="470">
        <v>9.25</v>
      </c>
      <c r="AZ58" s="470">
        <v>854.75</v>
      </c>
      <c r="BA58" s="472">
        <v>12</v>
      </c>
      <c r="BB58" s="470">
        <f t="shared" si="24"/>
        <v>94877.25</v>
      </c>
      <c r="BC58" s="470"/>
      <c r="BD58" s="470">
        <f t="shared" si="25"/>
        <v>94877.25</v>
      </c>
      <c r="BE58" s="471">
        <v>0.97960400000000003</v>
      </c>
      <c r="BF58" s="470">
        <f t="shared" si="26"/>
        <v>92942.13</v>
      </c>
      <c r="BG58" s="470">
        <f t="shared" si="27"/>
        <v>92.9</v>
      </c>
      <c r="BH58" s="470">
        <f t="shared" si="28"/>
        <v>1196418.4099999999</v>
      </c>
      <c r="BI58" s="470">
        <f t="shared" si="29"/>
        <v>0</v>
      </c>
      <c r="BJ58" s="470">
        <f t="shared" si="30"/>
        <v>0</v>
      </c>
      <c r="BK58" s="470">
        <f t="shared" si="31"/>
        <v>1196418.4099999999</v>
      </c>
      <c r="BL58" s="473">
        <f t="shared" si="32"/>
        <v>1196.5</v>
      </c>
      <c r="BM58" s="474">
        <f t="shared" si="33"/>
        <v>1172016.25</v>
      </c>
      <c r="BN58" s="474">
        <f t="shared" si="34"/>
        <v>1172</v>
      </c>
      <c r="BO58" s="475">
        <f t="shared" si="35"/>
        <v>-24.5</v>
      </c>
      <c r="BP58" s="321">
        <v>1172</v>
      </c>
      <c r="BQ58" s="476">
        <f t="shared" si="36"/>
        <v>0</v>
      </c>
    </row>
    <row r="59" spans="1:69" s="321" customFormat="1" ht="15.75" hidden="1" x14ac:dyDescent="0.25">
      <c r="A59" s="468" t="s">
        <v>968</v>
      </c>
      <c r="B59" s="469">
        <v>3274.05</v>
      </c>
      <c r="C59" s="469">
        <v>133.72999999999999</v>
      </c>
      <c r="D59" s="469">
        <v>171.46</v>
      </c>
      <c r="E59" s="469">
        <f t="shared" si="0"/>
        <v>305.2</v>
      </c>
      <c r="F59" s="469">
        <f t="shared" si="1"/>
        <v>999240.06</v>
      </c>
      <c r="G59" s="469">
        <v>0</v>
      </c>
      <c r="H59" s="470">
        <f t="shared" si="2"/>
        <v>999240.06</v>
      </c>
      <c r="I59" s="471">
        <v>0.97960400000000003</v>
      </c>
      <c r="J59" s="470">
        <f t="shared" si="3"/>
        <v>978859.56</v>
      </c>
      <c r="K59" s="470">
        <f t="shared" si="4"/>
        <v>978.9</v>
      </c>
      <c r="L59" s="469"/>
      <c r="M59" s="469"/>
      <c r="N59" s="469"/>
      <c r="O59" s="469">
        <f t="shared" si="5"/>
        <v>0</v>
      </c>
      <c r="P59" s="469">
        <f t="shared" si="6"/>
        <v>0</v>
      </c>
      <c r="Q59" s="469"/>
      <c r="R59" s="470">
        <f t="shared" si="7"/>
        <v>0</v>
      </c>
      <c r="S59" s="471">
        <v>0.97960400000000003</v>
      </c>
      <c r="T59" s="470">
        <f t="shared" si="8"/>
        <v>0</v>
      </c>
      <c r="U59" s="470">
        <f t="shared" si="9"/>
        <v>0</v>
      </c>
      <c r="V59" s="469">
        <v>10.029999999999999</v>
      </c>
      <c r="W59" s="469">
        <v>21830</v>
      </c>
      <c r="X59" s="469">
        <v>20397</v>
      </c>
      <c r="Y59" s="469">
        <f t="shared" si="10"/>
        <v>42227</v>
      </c>
      <c r="Z59" s="469">
        <f t="shared" si="11"/>
        <v>423536.81</v>
      </c>
      <c r="AA59" s="469"/>
      <c r="AB59" s="469"/>
      <c r="AC59" s="470">
        <f t="shared" si="12"/>
        <v>423536.81</v>
      </c>
      <c r="AD59" s="471">
        <v>0.97960400000000003</v>
      </c>
      <c r="AE59" s="470">
        <f t="shared" si="13"/>
        <v>414898.35</v>
      </c>
      <c r="AF59" s="470">
        <f t="shared" si="14"/>
        <v>414.9</v>
      </c>
      <c r="AG59" s="469">
        <v>61.16</v>
      </c>
      <c r="AH59" s="469">
        <v>771</v>
      </c>
      <c r="AI59" s="469">
        <v>695</v>
      </c>
      <c r="AJ59" s="469">
        <f t="shared" si="15"/>
        <v>1466</v>
      </c>
      <c r="AK59" s="469">
        <v>25.2</v>
      </c>
      <c r="AL59" s="469">
        <v>771</v>
      </c>
      <c r="AM59" s="469">
        <v>695</v>
      </c>
      <c r="AN59" s="469">
        <f t="shared" si="16"/>
        <v>1466</v>
      </c>
      <c r="AO59" s="469">
        <v>12.61</v>
      </c>
      <c r="AP59" s="469">
        <f t="shared" si="17"/>
        <v>89660.56</v>
      </c>
      <c r="AQ59" s="469">
        <f t="shared" si="18"/>
        <v>36943.199999999997</v>
      </c>
      <c r="AR59" s="469">
        <f t="shared" si="19"/>
        <v>18486.259999999998</v>
      </c>
      <c r="AS59" s="469">
        <f t="shared" si="20"/>
        <v>145090.01999999999</v>
      </c>
      <c r="AT59" s="469"/>
      <c r="AU59" s="470">
        <f t="shared" si="21"/>
        <v>145090.01999999999</v>
      </c>
      <c r="AV59" s="471">
        <v>0.97960400000000003</v>
      </c>
      <c r="AW59" s="470">
        <f t="shared" si="22"/>
        <v>142130.76</v>
      </c>
      <c r="AX59" s="470">
        <f t="shared" si="23"/>
        <v>142.1</v>
      </c>
      <c r="AY59" s="470">
        <v>9.19</v>
      </c>
      <c r="AZ59" s="470">
        <v>854.75</v>
      </c>
      <c r="BA59" s="472">
        <v>12</v>
      </c>
      <c r="BB59" s="470">
        <f t="shared" si="24"/>
        <v>94261.83</v>
      </c>
      <c r="BC59" s="470"/>
      <c r="BD59" s="470">
        <f t="shared" si="25"/>
        <v>94261.83</v>
      </c>
      <c r="BE59" s="471">
        <v>0.97960400000000003</v>
      </c>
      <c r="BF59" s="470">
        <f t="shared" si="26"/>
        <v>92339.27</v>
      </c>
      <c r="BG59" s="470">
        <f t="shared" si="27"/>
        <v>92.3</v>
      </c>
      <c r="BH59" s="470">
        <f t="shared" si="28"/>
        <v>1662128.72</v>
      </c>
      <c r="BI59" s="470">
        <f t="shared" si="29"/>
        <v>0</v>
      </c>
      <c r="BJ59" s="470">
        <f t="shared" si="30"/>
        <v>0</v>
      </c>
      <c r="BK59" s="470">
        <f t="shared" si="31"/>
        <v>1662128.72</v>
      </c>
      <c r="BL59" s="473">
        <f t="shared" si="32"/>
        <v>1662.2</v>
      </c>
      <c r="BM59" s="474">
        <f t="shared" si="33"/>
        <v>1628227.94</v>
      </c>
      <c r="BN59" s="474">
        <f t="shared" si="34"/>
        <v>1628.2</v>
      </c>
      <c r="BO59" s="475">
        <f t="shared" si="35"/>
        <v>-34</v>
      </c>
      <c r="BP59" s="321">
        <v>1628.2</v>
      </c>
      <c r="BQ59" s="476">
        <f t="shared" si="36"/>
        <v>0</v>
      </c>
    </row>
    <row r="60" spans="1:69" s="321" customFormat="1" ht="15.75" hidden="1" x14ac:dyDescent="0.25">
      <c r="A60" s="468" t="s">
        <v>969</v>
      </c>
      <c r="B60" s="469">
        <v>3274.05</v>
      </c>
      <c r="C60" s="469">
        <v>133.44999999999999</v>
      </c>
      <c r="D60" s="469">
        <v>165.28</v>
      </c>
      <c r="E60" s="469">
        <f t="shared" si="0"/>
        <v>298.7</v>
      </c>
      <c r="F60" s="469">
        <f t="shared" si="1"/>
        <v>977958.74</v>
      </c>
      <c r="G60" s="469"/>
      <c r="H60" s="470">
        <f t="shared" si="2"/>
        <v>977958.74</v>
      </c>
      <c r="I60" s="471">
        <v>0.97960400000000003</v>
      </c>
      <c r="J60" s="470">
        <f t="shared" si="3"/>
        <v>958012.29</v>
      </c>
      <c r="K60" s="470">
        <f t="shared" si="4"/>
        <v>958</v>
      </c>
      <c r="L60" s="469">
        <v>0</v>
      </c>
      <c r="M60" s="469">
        <v>0</v>
      </c>
      <c r="N60" s="469"/>
      <c r="O60" s="469">
        <f t="shared" si="5"/>
        <v>0</v>
      </c>
      <c r="P60" s="469">
        <f t="shared" si="6"/>
        <v>0</v>
      </c>
      <c r="Q60" s="469"/>
      <c r="R60" s="470">
        <f t="shared" si="7"/>
        <v>0</v>
      </c>
      <c r="S60" s="471">
        <v>0.97960400000000003</v>
      </c>
      <c r="T60" s="470">
        <f t="shared" si="8"/>
        <v>0</v>
      </c>
      <c r="U60" s="470">
        <f t="shared" si="9"/>
        <v>0</v>
      </c>
      <c r="V60" s="469">
        <v>10.029999999999999</v>
      </c>
      <c r="W60" s="469">
        <v>27248</v>
      </c>
      <c r="X60" s="469">
        <v>24652</v>
      </c>
      <c r="Y60" s="469">
        <f t="shared" si="10"/>
        <v>51900</v>
      </c>
      <c r="Z60" s="469">
        <f t="shared" si="11"/>
        <v>520557</v>
      </c>
      <c r="AA60" s="469"/>
      <c r="AB60" s="469"/>
      <c r="AC60" s="470">
        <f t="shared" si="12"/>
        <v>520557</v>
      </c>
      <c r="AD60" s="471">
        <v>0.97960400000000003</v>
      </c>
      <c r="AE60" s="470">
        <f t="shared" si="13"/>
        <v>509939.72</v>
      </c>
      <c r="AF60" s="470">
        <f t="shared" si="14"/>
        <v>509.9</v>
      </c>
      <c r="AG60" s="469">
        <v>61.16</v>
      </c>
      <c r="AH60" s="469">
        <v>778</v>
      </c>
      <c r="AI60" s="469">
        <v>847</v>
      </c>
      <c r="AJ60" s="469">
        <f t="shared" si="15"/>
        <v>1625</v>
      </c>
      <c r="AK60" s="469">
        <v>25.2</v>
      </c>
      <c r="AL60" s="469">
        <v>778</v>
      </c>
      <c r="AM60" s="469">
        <v>847</v>
      </c>
      <c r="AN60" s="469">
        <f t="shared" si="16"/>
        <v>1625</v>
      </c>
      <c r="AO60" s="469">
        <v>12.61</v>
      </c>
      <c r="AP60" s="469">
        <f t="shared" si="17"/>
        <v>99385</v>
      </c>
      <c r="AQ60" s="469">
        <f t="shared" si="18"/>
        <v>40950</v>
      </c>
      <c r="AR60" s="469">
        <f t="shared" si="19"/>
        <v>20491.25</v>
      </c>
      <c r="AS60" s="469">
        <f t="shared" si="20"/>
        <v>160826.25</v>
      </c>
      <c r="AT60" s="469"/>
      <c r="AU60" s="470">
        <f t="shared" si="21"/>
        <v>160826.25</v>
      </c>
      <c r="AV60" s="471">
        <v>0.97960400000000003</v>
      </c>
      <c r="AW60" s="470">
        <f t="shared" si="22"/>
        <v>157546.04</v>
      </c>
      <c r="AX60" s="470">
        <f t="shared" si="23"/>
        <v>157.5</v>
      </c>
      <c r="AY60" s="470">
        <v>9.35</v>
      </c>
      <c r="AZ60" s="470">
        <v>854.75</v>
      </c>
      <c r="BA60" s="472">
        <v>12</v>
      </c>
      <c r="BB60" s="470">
        <f t="shared" si="24"/>
        <v>95902.95</v>
      </c>
      <c r="BC60" s="470"/>
      <c r="BD60" s="470">
        <f t="shared" si="25"/>
        <v>95902.95</v>
      </c>
      <c r="BE60" s="471">
        <v>0.97960400000000003</v>
      </c>
      <c r="BF60" s="470">
        <f t="shared" si="26"/>
        <v>93946.91</v>
      </c>
      <c r="BG60" s="470">
        <f t="shared" si="27"/>
        <v>93.9</v>
      </c>
      <c r="BH60" s="470">
        <f t="shared" si="28"/>
        <v>1755244.94</v>
      </c>
      <c r="BI60" s="470">
        <f t="shared" si="29"/>
        <v>0</v>
      </c>
      <c r="BJ60" s="470">
        <f t="shared" si="30"/>
        <v>0</v>
      </c>
      <c r="BK60" s="470">
        <f t="shared" si="31"/>
        <v>1755244.94</v>
      </c>
      <c r="BL60" s="473">
        <f t="shared" si="32"/>
        <v>1755.3</v>
      </c>
      <c r="BM60" s="474">
        <f t="shared" si="33"/>
        <v>1719444.96</v>
      </c>
      <c r="BN60" s="474">
        <f t="shared" si="34"/>
        <v>1719.3</v>
      </c>
      <c r="BO60" s="475">
        <f t="shared" si="35"/>
        <v>-36</v>
      </c>
      <c r="BP60" s="321">
        <v>1719.3</v>
      </c>
      <c r="BQ60" s="476">
        <f t="shared" si="36"/>
        <v>0</v>
      </c>
    </row>
    <row r="61" spans="1:69" s="321" customFormat="1" ht="31.5" hidden="1" x14ac:dyDescent="0.25">
      <c r="A61" s="468" t="s">
        <v>970</v>
      </c>
      <c r="B61" s="469">
        <v>3274.05</v>
      </c>
      <c r="C61" s="469">
        <v>277.57</v>
      </c>
      <c r="D61" s="469">
        <v>321.23</v>
      </c>
      <c r="E61" s="469">
        <f t="shared" si="0"/>
        <v>598.79999999999995</v>
      </c>
      <c r="F61" s="469">
        <f t="shared" si="1"/>
        <v>1960501.14</v>
      </c>
      <c r="G61" s="469"/>
      <c r="H61" s="470">
        <f t="shared" si="2"/>
        <v>1960501.14</v>
      </c>
      <c r="I61" s="471">
        <v>0.97960400000000003</v>
      </c>
      <c r="J61" s="470">
        <f t="shared" si="3"/>
        <v>1920514.76</v>
      </c>
      <c r="K61" s="470">
        <f t="shared" si="4"/>
        <v>1920.5</v>
      </c>
      <c r="L61" s="469"/>
      <c r="M61" s="469"/>
      <c r="N61" s="469"/>
      <c r="O61" s="469">
        <f t="shared" si="5"/>
        <v>0</v>
      </c>
      <c r="P61" s="469">
        <f t="shared" si="6"/>
        <v>0</v>
      </c>
      <c r="Q61" s="469"/>
      <c r="R61" s="470">
        <f t="shared" si="7"/>
        <v>0</v>
      </c>
      <c r="S61" s="471">
        <v>0.97960400000000003</v>
      </c>
      <c r="T61" s="470">
        <f t="shared" si="8"/>
        <v>0</v>
      </c>
      <c r="U61" s="470">
        <f t="shared" si="9"/>
        <v>0</v>
      </c>
      <c r="V61" s="469">
        <v>10.029999999999999</v>
      </c>
      <c r="W61" s="469">
        <v>55973</v>
      </c>
      <c r="X61" s="469">
        <v>65707</v>
      </c>
      <c r="Y61" s="469">
        <f t="shared" si="10"/>
        <v>121680</v>
      </c>
      <c r="Z61" s="469">
        <f t="shared" si="11"/>
        <v>1220450.3999999999</v>
      </c>
      <c r="AA61" s="469"/>
      <c r="AB61" s="469"/>
      <c r="AC61" s="470">
        <f t="shared" si="12"/>
        <v>1220450.3999999999</v>
      </c>
      <c r="AD61" s="471">
        <v>0.97960400000000003</v>
      </c>
      <c r="AE61" s="470">
        <f t="shared" si="13"/>
        <v>1195558.0900000001</v>
      </c>
      <c r="AF61" s="470">
        <f t="shared" si="14"/>
        <v>1195.5999999999999</v>
      </c>
      <c r="AG61" s="469">
        <v>61.16</v>
      </c>
      <c r="AH61" s="469">
        <v>2348</v>
      </c>
      <c r="AI61" s="469">
        <v>1723</v>
      </c>
      <c r="AJ61" s="469">
        <f t="shared" si="15"/>
        <v>4071</v>
      </c>
      <c r="AK61" s="469">
        <v>25.2</v>
      </c>
      <c r="AL61" s="469">
        <v>2348</v>
      </c>
      <c r="AM61" s="469">
        <v>1723</v>
      </c>
      <c r="AN61" s="469">
        <f t="shared" si="16"/>
        <v>4071</v>
      </c>
      <c r="AO61" s="469">
        <v>12.61</v>
      </c>
      <c r="AP61" s="469">
        <f t="shared" si="17"/>
        <v>248982.36</v>
      </c>
      <c r="AQ61" s="469">
        <f t="shared" si="18"/>
        <v>102589.2</v>
      </c>
      <c r="AR61" s="469">
        <f t="shared" si="19"/>
        <v>51335.31</v>
      </c>
      <c r="AS61" s="469">
        <f t="shared" si="20"/>
        <v>402906.87</v>
      </c>
      <c r="AT61" s="469"/>
      <c r="AU61" s="470">
        <f t="shared" si="21"/>
        <v>402906.87</v>
      </c>
      <c r="AV61" s="471">
        <v>0.97960400000000003</v>
      </c>
      <c r="AW61" s="470">
        <f t="shared" si="22"/>
        <v>394689.18</v>
      </c>
      <c r="AX61" s="470">
        <f t="shared" si="23"/>
        <v>394.7</v>
      </c>
      <c r="AY61" s="470">
        <v>14.63</v>
      </c>
      <c r="AZ61" s="470">
        <v>854.75</v>
      </c>
      <c r="BA61" s="472">
        <v>12</v>
      </c>
      <c r="BB61" s="470">
        <f t="shared" si="24"/>
        <v>150059.91</v>
      </c>
      <c r="BC61" s="470"/>
      <c r="BD61" s="470">
        <f t="shared" si="25"/>
        <v>150059.91</v>
      </c>
      <c r="BE61" s="471">
        <v>0.97960400000000003</v>
      </c>
      <c r="BF61" s="470">
        <f t="shared" si="26"/>
        <v>146999.29</v>
      </c>
      <c r="BG61" s="470">
        <f t="shared" si="27"/>
        <v>147</v>
      </c>
      <c r="BH61" s="470">
        <f t="shared" si="28"/>
        <v>3733918.32</v>
      </c>
      <c r="BI61" s="470">
        <f t="shared" si="29"/>
        <v>0</v>
      </c>
      <c r="BJ61" s="470">
        <f t="shared" si="30"/>
        <v>0</v>
      </c>
      <c r="BK61" s="470">
        <f t="shared" si="31"/>
        <v>3733918.32</v>
      </c>
      <c r="BL61" s="473">
        <f t="shared" si="32"/>
        <v>3734</v>
      </c>
      <c r="BM61" s="474">
        <f t="shared" si="33"/>
        <v>3657761.32</v>
      </c>
      <c r="BN61" s="474">
        <f t="shared" si="34"/>
        <v>3657.8</v>
      </c>
      <c r="BO61" s="475">
        <f t="shared" si="35"/>
        <v>-76.2</v>
      </c>
      <c r="BP61" s="321">
        <v>3657.8</v>
      </c>
      <c r="BQ61" s="476">
        <f t="shared" si="36"/>
        <v>0</v>
      </c>
    </row>
    <row r="62" spans="1:69" s="321" customFormat="1" ht="15.75" hidden="1" x14ac:dyDescent="0.25">
      <c r="A62" s="468" t="s">
        <v>971</v>
      </c>
      <c r="B62" s="469"/>
      <c r="C62" s="469"/>
      <c r="D62" s="469"/>
      <c r="E62" s="469">
        <f t="shared" si="0"/>
        <v>0</v>
      </c>
      <c r="F62" s="469">
        <f t="shared" si="1"/>
        <v>0</v>
      </c>
      <c r="G62" s="469"/>
      <c r="H62" s="470">
        <f t="shared" si="2"/>
        <v>0</v>
      </c>
      <c r="I62" s="471">
        <v>0.97960400000000003</v>
      </c>
      <c r="J62" s="470">
        <f t="shared" si="3"/>
        <v>0</v>
      </c>
      <c r="K62" s="470">
        <f t="shared" si="4"/>
        <v>0</v>
      </c>
      <c r="L62" s="469">
        <v>9.9700000000000006</v>
      </c>
      <c r="M62" s="469">
        <v>6890</v>
      </c>
      <c r="N62" s="469">
        <v>11060</v>
      </c>
      <c r="O62" s="469">
        <f t="shared" si="5"/>
        <v>17950</v>
      </c>
      <c r="P62" s="469">
        <f t="shared" si="6"/>
        <v>178961.5</v>
      </c>
      <c r="Q62" s="469"/>
      <c r="R62" s="470">
        <f t="shared" si="7"/>
        <v>178961.5</v>
      </c>
      <c r="S62" s="471">
        <v>0.97960400000000003</v>
      </c>
      <c r="T62" s="470">
        <f t="shared" si="8"/>
        <v>175311.4</v>
      </c>
      <c r="U62" s="470">
        <f t="shared" si="9"/>
        <v>175.3</v>
      </c>
      <c r="V62" s="469">
        <v>10.029999999999999</v>
      </c>
      <c r="W62" s="469">
        <v>10793</v>
      </c>
      <c r="X62" s="469">
        <v>8010</v>
      </c>
      <c r="Y62" s="469">
        <f t="shared" si="10"/>
        <v>18803</v>
      </c>
      <c r="Z62" s="469">
        <f t="shared" si="11"/>
        <v>188594.09</v>
      </c>
      <c r="AA62" s="469"/>
      <c r="AB62" s="469"/>
      <c r="AC62" s="470">
        <f t="shared" si="12"/>
        <v>188594.09</v>
      </c>
      <c r="AD62" s="471">
        <v>0.97960400000000003</v>
      </c>
      <c r="AE62" s="470">
        <f t="shared" si="13"/>
        <v>184747.51999999999</v>
      </c>
      <c r="AF62" s="470">
        <f t="shared" si="14"/>
        <v>184.7</v>
      </c>
      <c r="AG62" s="469">
        <v>61.16</v>
      </c>
      <c r="AH62" s="469">
        <v>766</v>
      </c>
      <c r="AI62" s="469">
        <v>649</v>
      </c>
      <c r="AJ62" s="469">
        <f t="shared" si="15"/>
        <v>1415</v>
      </c>
      <c r="AK62" s="469">
        <v>25.2</v>
      </c>
      <c r="AL62" s="469">
        <v>766</v>
      </c>
      <c r="AM62" s="469">
        <v>649</v>
      </c>
      <c r="AN62" s="469">
        <f t="shared" si="16"/>
        <v>1415</v>
      </c>
      <c r="AO62" s="469">
        <v>12.61</v>
      </c>
      <c r="AP62" s="469">
        <f t="shared" si="17"/>
        <v>86541.4</v>
      </c>
      <c r="AQ62" s="469">
        <f t="shared" si="18"/>
        <v>35658</v>
      </c>
      <c r="AR62" s="469">
        <f t="shared" si="19"/>
        <v>17843.150000000001</v>
      </c>
      <c r="AS62" s="469">
        <f t="shared" si="20"/>
        <v>140042.54999999999</v>
      </c>
      <c r="AT62" s="469"/>
      <c r="AU62" s="470">
        <f t="shared" si="21"/>
        <v>140042.54999999999</v>
      </c>
      <c r="AV62" s="471">
        <v>0.97960400000000003</v>
      </c>
      <c r="AW62" s="470">
        <f t="shared" si="22"/>
        <v>137186.23999999999</v>
      </c>
      <c r="AX62" s="470">
        <f t="shared" si="23"/>
        <v>137.19999999999999</v>
      </c>
      <c r="AY62" s="470">
        <v>7.31</v>
      </c>
      <c r="AZ62" s="470">
        <v>854.75</v>
      </c>
      <c r="BA62" s="472">
        <v>12</v>
      </c>
      <c r="BB62" s="470">
        <f t="shared" si="24"/>
        <v>74978.67</v>
      </c>
      <c r="BC62" s="470"/>
      <c r="BD62" s="470">
        <f t="shared" si="25"/>
        <v>74978.67</v>
      </c>
      <c r="BE62" s="471">
        <v>0.97960400000000003</v>
      </c>
      <c r="BF62" s="470">
        <f t="shared" si="26"/>
        <v>73449.41</v>
      </c>
      <c r="BG62" s="470">
        <f t="shared" si="27"/>
        <v>73.400000000000006</v>
      </c>
      <c r="BH62" s="470">
        <f t="shared" si="28"/>
        <v>582576.81000000006</v>
      </c>
      <c r="BI62" s="470">
        <f t="shared" si="29"/>
        <v>0</v>
      </c>
      <c r="BJ62" s="470">
        <f t="shared" si="30"/>
        <v>0</v>
      </c>
      <c r="BK62" s="470">
        <f t="shared" si="31"/>
        <v>582576.81000000006</v>
      </c>
      <c r="BL62" s="473">
        <f t="shared" si="32"/>
        <v>582.6</v>
      </c>
      <c r="BM62" s="474">
        <f t="shared" si="33"/>
        <v>570694.56999999995</v>
      </c>
      <c r="BN62" s="474">
        <f t="shared" si="34"/>
        <v>570.6</v>
      </c>
      <c r="BO62" s="475">
        <f t="shared" si="35"/>
        <v>-12</v>
      </c>
      <c r="BP62" s="321">
        <v>570.6</v>
      </c>
      <c r="BQ62" s="476">
        <f t="shared" si="36"/>
        <v>0</v>
      </c>
    </row>
    <row r="63" spans="1:69" s="321" customFormat="1" ht="15.75" hidden="1" x14ac:dyDescent="0.25">
      <c r="A63" s="468" t="s">
        <v>868</v>
      </c>
      <c r="B63" s="469">
        <v>2588.77</v>
      </c>
      <c r="C63" s="469">
        <v>140.27000000000001</v>
      </c>
      <c r="D63" s="469">
        <v>215.41</v>
      </c>
      <c r="E63" s="469">
        <f t="shared" si="0"/>
        <v>355.7</v>
      </c>
      <c r="F63" s="469">
        <f t="shared" si="1"/>
        <v>920825.49</v>
      </c>
      <c r="G63" s="469"/>
      <c r="H63" s="470">
        <f t="shared" si="2"/>
        <v>920825.49</v>
      </c>
      <c r="I63" s="471">
        <v>0.97960400000000003</v>
      </c>
      <c r="J63" s="470">
        <f t="shared" si="3"/>
        <v>902044.33</v>
      </c>
      <c r="K63" s="470">
        <f t="shared" si="4"/>
        <v>902</v>
      </c>
      <c r="L63" s="469"/>
      <c r="M63" s="469"/>
      <c r="N63" s="469"/>
      <c r="O63" s="469">
        <f t="shared" si="5"/>
        <v>0</v>
      </c>
      <c r="P63" s="469">
        <f t="shared" si="6"/>
        <v>0</v>
      </c>
      <c r="Q63" s="469"/>
      <c r="R63" s="470">
        <f t="shared" si="7"/>
        <v>0</v>
      </c>
      <c r="S63" s="471">
        <v>0.97960400000000003</v>
      </c>
      <c r="T63" s="470">
        <f t="shared" si="8"/>
        <v>0</v>
      </c>
      <c r="U63" s="470">
        <f t="shared" si="9"/>
        <v>0</v>
      </c>
      <c r="V63" s="469">
        <v>10.029999999999999</v>
      </c>
      <c r="W63" s="469">
        <v>52600</v>
      </c>
      <c r="X63" s="469">
        <v>62046</v>
      </c>
      <c r="Y63" s="469">
        <f t="shared" si="10"/>
        <v>114646</v>
      </c>
      <c r="Z63" s="469">
        <f t="shared" si="11"/>
        <v>1149899.3799999999</v>
      </c>
      <c r="AA63" s="469"/>
      <c r="AB63" s="469"/>
      <c r="AC63" s="470">
        <f t="shared" si="12"/>
        <v>1149899.3799999999</v>
      </c>
      <c r="AD63" s="471">
        <v>0.97960400000000003</v>
      </c>
      <c r="AE63" s="470">
        <f t="shared" si="13"/>
        <v>1126446.03</v>
      </c>
      <c r="AF63" s="470">
        <f t="shared" si="14"/>
        <v>1126.4000000000001</v>
      </c>
      <c r="AG63" s="469">
        <v>61.16</v>
      </c>
      <c r="AH63" s="469">
        <v>1383</v>
      </c>
      <c r="AI63" s="469">
        <v>1316</v>
      </c>
      <c r="AJ63" s="469">
        <f t="shared" si="15"/>
        <v>2699</v>
      </c>
      <c r="AK63" s="469">
        <v>25.2</v>
      </c>
      <c r="AL63" s="469">
        <v>1383</v>
      </c>
      <c r="AM63" s="469">
        <v>1316</v>
      </c>
      <c r="AN63" s="469">
        <f t="shared" si="16"/>
        <v>2699</v>
      </c>
      <c r="AO63" s="469">
        <v>12.61</v>
      </c>
      <c r="AP63" s="469">
        <f t="shared" si="17"/>
        <v>165070.84</v>
      </c>
      <c r="AQ63" s="469">
        <f t="shared" si="18"/>
        <v>68014.8</v>
      </c>
      <c r="AR63" s="469">
        <f t="shared" si="19"/>
        <v>34034.39</v>
      </c>
      <c r="AS63" s="469">
        <f t="shared" si="20"/>
        <v>267120.03000000003</v>
      </c>
      <c r="AT63" s="469"/>
      <c r="AU63" s="470">
        <f t="shared" si="21"/>
        <v>267120.03000000003</v>
      </c>
      <c r="AV63" s="471">
        <v>0.97960400000000003</v>
      </c>
      <c r="AW63" s="470">
        <f t="shared" si="22"/>
        <v>261671.85</v>
      </c>
      <c r="AX63" s="470">
        <f t="shared" si="23"/>
        <v>261.7</v>
      </c>
      <c r="AY63" s="470">
        <v>17.559999999999999</v>
      </c>
      <c r="AZ63" s="470">
        <v>854.75</v>
      </c>
      <c r="BA63" s="472">
        <v>12</v>
      </c>
      <c r="BB63" s="470">
        <f t="shared" si="24"/>
        <v>180112.92</v>
      </c>
      <c r="BC63" s="470"/>
      <c r="BD63" s="470">
        <f t="shared" si="25"/>
        <v>180112.92</v>
      </c>
      <c r="BE63" s="471">
        <v>0.97960400000000003</v>
      </c>
      <c r="BF63" s="470">
        <f t="shared" si="26"/>
        <v>176439.34</v>
      </c>
      <c r="BG63" s="470">
        <f t="shared" si="27"/>
        <v>176.4</v>
      </c>
      <c r="BH63" s="470">
        <f t="shared" si="28"/>
        <v>2517957.8199999998</v>
      </c>
      <c r="BI63" s="470">
        <f t="shared" si="29"/>
        <v>0</v>
      </c>
      <c r="BJ63" s="470">
        <f t="shared" si="30"/>
        <v>0</v>
      </c>
      <c r="BK63" s="470">
        <f t="shared" si="31"/>
        <v>2517957.8199999998</v>
      </c>
      <c r="BL63" s="473">
        <f t="shared" si="32"/>
        <v>2518</v>
      </c>
      <c r="BM63" s="474">
        <f t="shared" si="33"/>
        <v>2466601.5499999998</v>
      </c>
      <c r="BN63" s="474">
        <f t="shared" si="34"/>
        <v>2466.5</v>
      </c>
      <c r="BO63" s="475">
        <f t="shared" si="35"/>
        <v>-51.5</v>
      </c>
      <c r="BP63" s="321">
        <v>2466.5</v>
      </c>
      <c r="BQ63" s="476">
        <f t="shared" si="36"/>
        <v>0</v>
      </c>
    </row>
    <row r="64" spans="1:69" s="321" customFormat="1" ht="15.75" hidden="1" x14ac:dyDescent="0.25">
      <c r="A64" s="468" t="s">
        <v>972</v>
      </c>
      <c r="B64" s="469">
        <v>3274.05</v>
      </c>
      <c r="C64" s="469">
        <v>174.14</v>
      </c>
      <c r="D64" s="469">
        <v>227.59</v>
      </c>
      <c r="E64" s="469">
        <f t="shared" si="0"/>
        <v>401.7</v>
      </c>
      <c r="F64" s="469">
        <f t="shared" si="1"/>
        <v>1315185.8899999999</v>
      </c>
      <c r="G64" s="469">
        <v>0</v>
      </c>
      <c r="H64" s="470">
        <f t="shared" si="2"/>
        <v>1315185.8899999999</v>
      </c>
      <c r="I64" s="471">
        <v>0.97960400000000003</v>
      </c>
      <c r="J64" s="470">
        <f t="shared" si="3"/>
        <v>1288361.3600000001</v>
      </c>
      <c r="K64" s="470">
        <f t="shared" si="4"/>
        <v>1288.4000000000001</v>
      </c>
      <c r="L64" s="469"/>
      <c r="M64" s="469"/>
      <c r="N64" s="469"/>
      <c r="O64" s="469">
        <f t="shared" si="5"/>
        <v>0</v>
      </c>
      <c r="P64" s="469">
        <f t="shared" si="6"/>
        <v>0</v>
      </c>
      <c r="Q64" s="469"/>
      <c r="R64" s="470">
        <f t="shared" si="7"/>
        <v>0</v>
      </c>
      <c r="S64" s="471">
        <v>0.97960400000000003</v>
      </c>
      <c r="T64" s="470">
        <f t="shared" si="8"/>
        <v>0</v>
      </c>
      <c r="U64" s="470">
        <f t="shared" si="9"/>
        <v>0</v>
      </c>
      <c r="V64" s="469">
        <v>10.029999999999999</v>
      </c>
      <c r="W64" s="469">
        <v>87020</v>
      </c>
      <c r="X64" s="469">
        <v>104821</v>
      </c>
      <c r="Y64" s="469">
        <f t="shared" si="10"/>
        <v>191841</v>
      </c>
      <c r="Z64" s="469">
        <f t="shared" si="11"/>
        <v>1924165.23</v>
      </c>
      <c r="AA64" s="469">
        <v>0</v>
      </c>
      <c r="AB64" s="469"/>
      <c r="AC64" s="470">
        <f t="shared" si="12"/>
        <v>1924165.23</v>
      </c>
      <c r="AD64" s="471">
        <v>0.97960400000000003</v>
      </c>
      <c r="AE64" s="470">
        <f t="shared" si="13"/>
        <v>1884919.96</v>
      </c>
      <c r="AF64" s="470">
        <f t="shared" si="14"/>
        <v>1884.9</v>
      </c>
      <c r="AG64" s="469">
        <v>61.16</v>
      </c>
      <c r="AH64" s="469">
        <v>1621</v>
      </c>
      <c r="AI64" s="469">
        <v>1278</v>
      </c>
      <c r="AJ64" s="469">
        <f t="shared" si="15"/>
        <v>2899</v>
      </c>
      <c r="AK64" s="469">
        <v>25.2</v>
      </c>
      <c r="AL64" s="469">
        <v>1621</v>
      </c>
      <c r="AM64" s="469">
        <v>1278</v>
      </c>
      <c r="AN64" s="469">
        <f t="shared" si="16"/>
        <v>2899</v>
      </c>
      <c r="AO64" s="469">
        <v>12.61</v>
      </c>
      <c r="AP64" s="469">
        <f t="shared" si="17"/>
        <v>177302.84</v>
      </c>
      <c r="AQ64" s="469">
        <f t="shared" si="18"/>
        <v>73054.8</v>
      </c>
      <c r="AR64" s="469">
        <f t="shared" si="19"/>
        <v>36556.39</v>
      </c>
      <c r="AS64" s="469">
        <f t="shared" si="20"/>
        <v>286914.03000000003</v>
      </c>
      <c r="AT64" s="469">
        <v>0</v>
      </c>
      <c r="AU64" s="470">
        <f t="shared" si="21"/>
        <v>286914.03000000003</v>
      </c>
      <c r="AV64" s="471">
        <v>0.97960400000000003</v>
      </c>
      <c r="AW64" s="470">
        <f t="shared" si="22"/>
        <v>281062.13</v>
      </c>
      <c r="AX64" s="470">
        <f t="shared" si="23"/>
        <v>281.10000000000002</v>
      </c>
      <c r="AY64" s="470">
        <v>18.5</v>
      </c>
      <c r="AZ64" s="470">
        <v>854.75</v>
      </c>
      <c r="BA64" s="472">
        <v>12</v>
      </c>
      <c r="BB64" s="470">
        <f t="shared" si="24"/>
        <v>189754.5</v>
      </c>
      <c r="BC64" s="470">
        <v>0</v>
      </c>
      <c r="BD64" s="470">
        <f t="shared" si="25"/>
        <v>189754.5</v>
      </c>
      <c r="BE64" s="471">
        <v>0.97960400000000003</v>
      </c>
      <c r="BF64" s="470">
        <f t="shared" si="26"/>
        <v>185884.27</v>
      </c>
      <c r="BG64" s="470">
        <f t="shared" si="27"/>
        <v>185.9</v>
      </c>
      <c r="BH64" s="470">
        <f t="shared" si="28"/>
        <v>3716019.65</v>
      </c>
      <c r="BI64" s="470">
        <f t="shared" si="29"/>
        <v>0</v>
      </c>
      <c r="BJ64" s="470">
        <f t="shared" si="30"/>
        <v>0</v>
      </c>
      <c r="BK64" s="470">
        <f t="shared" si="31"/>
        <v>3716019.65</v>
      </c>
      <c r="BL64" s="473">
        <f t="shared" si="32"/>
        <v>3716.1</v>
      </c>
      <c r="BM64" s="474">
        <f t="shared" si="33"/>
        <v>3640227.72</v>
      </c>
      <c r="BN64" s="474">
        <f t="shared" si="34"/>
        <v>3640.3</v>
      </c>
      <c r="BO64" s="475">
        <f t="shared" si="35"/>
        <v>-75.8</v>
      </c>
      <c r="BP64" s="321">
        <v>3640.3</v>
      </c>
      <c r="BQ64" s="476">
        <f t="shared" si="36"/>
        <v>0</v>
      </c>
    </row>
    <row r="65" spans="1:69" s="321" customFormat="1" ht="15.75" hidden="1" x14ac:dyDescent="0.25">
      <c r="A65" s="468" t="s">
        <v>870</v>
      </c>
      <c r="B65" s="469">
        <v>3274.05</v>
      </c>
      <c r="C65" s="469">
        <v>85.96</v>
      </c>
      <c r="D65" s="469">
        <v>148.13</v>
      </c>
      <c r="E65" s="469">
        <f t="shared" si="0"/>
        <v>234.1</v>
      </c>
      <c r="F65" s="469">
        <f t="shared" si="1"/>
        <v>766455.11</v>
      </c>
      <c r="G65" s="469"/>
      <c r="H65" s="470">
        <f t="shared" si="2"/>
        <v>766455.11</v>
      </c>
      <c r="I65" s="471">
        <v>0.97960400000000003</v>
      </c>
      <c r="J65" s="470">
        <f t="shared" si="3"/>
        <v>750822.49</v>
      </c>
      <c r="K65" s="470">
        <f t="shared" si="4"/>
        <v>750.8</v>
      </c>
      <c r="L65" s="469"/>
      <c r="M65" s="469"/>
      <c r="N65" s="469"/>
      <c r="O65" s="469">
        <f t="shared" si="5"/>
        <v>0</v>
      </c>
      <c r="P65" s="469">
        <f t="shared" si="6"/>
        <v>0</v>
      </c>
      <c r="Q65" s="469"/>
      <c r="R65" s="470">
        <f t="shared" si="7"/>
        <v>0</v>
      </c>
      <c r="S65" s="471">
        <v>0.97960400000000003</v>
      </c>
      <c r="T65" s="470">
        <f t="shared" si="8"/>
        <v>0</v>
      </c>
      <c r="U65" s="470">
        <f t="shared" si="9"/>
        <v>0</v>
      </c>
      <c r="V65" s="469">
        <v>10.029999999999999</v>
      </c>
      <c r="W65" s="469">
        <v>25040</v>
      </c>
      <c r="X65" s="469">
        <v>22584</v>
      </c>
      <c r="Y65" s="469">
        <f t="shared" si="10"/>
        <v>47624</v>
      </c>
      <c r="Z65" s="469">
        <f t="shared" si="11"/>
        <v>477668.72</v>
      </c>
      <c r="AA65" s="469"/>
      <c r="AB65" s="469"/>
      <c r="AC65" s="470">
        <f t="shared" si="12"/>
        <v>477668.72</v>
      </c>
      <c r="AD65" s="471">
        <v>0.97960400000000003</v>
      </c>
      <c r="AE65" s="470">
        <f t="shared" si="13"/>
        <v>467926.19</v>
      </c>
      <c r="AF65" s="470">
        <f t="shared" si="14"/>
        <v>467.9</v>
      </c>
      <c r="AG65" s="469">
        <v>61.16</v>
      </c>
      <c r="AH65" s="469">
        <v>522</v>
      </c>
      <c r="AI65" s="469">
        <v>750</v>
      </c>
      <c r="AJ65" s="469">
        <f t="shared" si="15"/>
        <v>1272</v>
      </c>
      <c r="AK65" s="469">
        <v>25.2</v>
      </c>
      <c r="AL65" s="469">
        <v>522</v>
      </c>
      <c r="AM65" s="469">
        <v>750</v>
      </c>
      <c r="AN65" s="469">
        <f t="shared" si="16"/>
        <v>1272</v>
      </c>
      <c r="AO65" s="469">
        <v>12.61</v>
      </c>
      <c r="AP65" s="469">
        <f t="shared" si="17"/>
        <v>77795.520000000004</v>
      </c>
      <c r="AQ65" s="469">
        <f t="shared" si="18"/>
        <v>32054.400000000001</v>
      </c>
      <c r="AR65" s="469">
        <f t="shared" si="19"/>
        <v>16039.92</v>
      </c>
      <c r="AS65" s="469">
        <f t="shared" si="20"/>
        <v>125889.84</v>
      </c>
      <c r="AT65" s="469"/>
      <c r="AU65" s="470">
        <f t="shared" si="21"/>
        <v>125889.84</v>
      </c>
      <c r="AV65" s="471">
        <v>0.97960400000000003</v>
      </c>
      <c r="AW65" s="470">
        <f t="shared" si="22"/>
        <v>123322.19</v>
      </c>
      <c r="AX65" s="470">
        <f t="shared" si="23"/>
        <v>123.3</v>
      </c>
      <c r="AY65" s="470">
        <v>3.88</v>
      </c>
      <c r="AZ65" s="470">
        <v>854.75</v>
      </c>
      <c r="BA65" s="472">
        <v>12</v>
      </c>
      <c r="BB65" s="470">
        <f t="shared" si="24"/>
        <v>39797.160000000003</v>
      </c>
      <c r="BC65" s="470"/>
      <c r="BD65" s="470">
        <f t="shared" si="25"/>
        <v>39797.160000000003</v>
      </c>
      <c r="BE65" s="471">
        <v>0.97960400000000003</v>
      </c>
      <c r="BF65" s="470">
        <f t="shared" si="26"/>
        <v>38985.46</v>
      </c>
      <c r="BG65" s="470">
        <f t="shared" si="27"/>
        <v>39</v>
      </c>
      <c r="BH65" s="470">
        <f t="shared" si="28"/>
        <v>1409810.83</v>
      </c>
      <c r="BI65" s="470">
        <f t="shared" si="29"/>
        <v>0</v>
      </c>
      <c r="BJ65" s="470">
        <f t="shared" si="30"/>
        <v>0</v>
      </c>
      <c r="BK65" s="470">
        <f t="shared" si="31"/>
        <v>1409810.83</v>
      </c>
      <c r="BL65" s="473">
        <f t="shared" si="32"/>
        <v>1409.9</v>
      </c>
      <c r="BM65" s="474">
        <f t="shared" si="33"/>
        <v>1381056.33</v>
      </c>
      <c r="BN65" s="474">
        <f t="shared" si="34"/>
        <v>1381</v>
      </c>
      <c r="BO65" s="475">
        <f t="shared" si="35"/>
        <v>-28.9</v>
      </c>
      <c r="BP65" s="321">
        <v>1381</v>
      </c>
      <c r="BQ65" s="476">
        <f t="shared" si="36"/>
        <v>0</v>
      </c>
    </row>
    <row r="66" spans="1:69" s="321" customFormat="1" ht="15.75" hidden="1" x14ac:dyDescent="0.25">
      <c r="A66" s="468" t="s">
        <v>871</v>
      </c>
      <c r="B66" s="469">
        <v>2588.77</v>
      </c>
      <c r="C66" s="469">
        <v>189.92</v>
      </c>
      <c r="D66" s="469">
        <v>247.97</v>
      </c>
      <c r="E66" s="469">
        <f t="shared" si="0"/>
        <v>437.9</v>
      </c>
      <c r="F66" s="469">
        <f t="shared" si="1"/>
        <v>1133622.3799999999</v>
      </c>
      <c r="G66" s="469"/>
      <c r="H66" s="470">
        <f t="shared" si="2"/>
        <v>1133622.3799999999</v>
      </c>
      <c r="I66" s="471">
        <v>0.97960400000000003</v>
      </c>
      <c r="J66" s="470">
        <f t="shared" si="3"/>
        <v>1110501.02</v>
      </c>
      <c r="K66" s="470">
        <f t="shared" si="4"/>
        <v>1110.5</v>
      </c>
      <c r="L66" s="469"/>
      <c r="M66" s="469"/>
      <c r="N66" s="469"/>
      <c r="O66" s="469">
        <f t="shared" si="5"/>
        <v>0</v>
      </c>
      <c r="P66" s="469">
        <f t="shared" si="6"/>
        <v>0</v>
      </c>
      <c r="Q66" s="469"/>
      <c r="R66" s="470">
        <f t="shared" si="7"/>
        <v>0</v>
      </c>
      <c r="S66" s="471">
        <v>0.97960400000000003</v>
      </c>
      <c r="T66" s="470">
        <f t="shared" si="8"/>
        <v>0</v>
      </c>
      <c r="U66" s="470">
        <f t="shared" si="9"/>
        <v>0</v>
      </c>
      <c r="V66" s="469">
        <v>10.029999999999999</v>
      </c>
      <c r="W66" s="469">
        <v>30980</v>
      </c>
      <c r="X66" s="469">
        <v>26123</v>
      </c>
      <c r="Y66" s="469">
        <f t="shared" si="10"/>
        <v>57103</v>
      </c>
      <c r="Z66" s="469">
        <f t="shared" si="11"/>
        <v>572743.09</v>
      </c>
      <c r="AA66" s="469"/>
      <c r="AB66" s="469"/>
      <c r="AC66" s="470">
        <f t="shared" si="12"/>
        <v>572743.09</v>
      </c>
      <c r="AD66" s="471">
        <v>0.97960400000000003</v>
      </c>
      <c r="AE66" s="470">
        <f t="shared" si="13"/>
        <v>561061.42000000004</v>
      </c>
      <c r="AF66" s="470">
        <f t="shared" si="14"/>
        <v>561.1</v>
      </c>
      <c r="AG66" s="469">
        <v>61.16</v>
      </c>
      <c r="AH66" s="469">
        <v>1445</v>
      </c>
      <c r="AI66" s="469">
        <v>1390</v>
      </c>
      <c r="AJ66" s="469">
        <f t="shared" si="15"/>
        <v>2835</v>
      </c>
      <c r="AK66" s="469">
        <v>25.2</v>
      </c>
      <c r="AL66" s="469">
        <v>1445</v>
      </c>
      <c r="AM66" s="469">
        <v>1390</v>
      </c>
      <c r="AN66" s="469">
        <f t="shared" si="16"/>
        <v>2835</v>
      </c>
      <c r="AO66" s="469">
        <v>12.61</v>
      </c>
      <c r="AP66" s="469">
        <f t="shared" si="17"/>
        <v>173388.6</v>
      </c>
      <c r="AQ66" s="469">
        <f t="shared" si="18"/>
        <v>71442</v>
      </c>
      <c r="AR66" s="469">
        <f t="shared" si="19"/>
        <v>35749.35</v>
      </c>
      <c r="AS66" s="469">
        <f t="shared" si="20"/>
        <v>280579.95</v>
      </c>
      <c r="AT66" s="469"/>
      <c r="AU66" s="470">
        <f t="shared" si="21"/>
        <v>280579.95</v>
      </c>
      <c r="AV66" s="471">
        <v>0.97960400000000003</v>
      </c>
      <c r="AW66" s="470">
        <f t="shared" si="22"/>
        <v>274857.24</v>
      </c>
      <c r="AX66" s="470">
        <f t="shared" si="23"/>
        <v>274.89999999999998</v>
      </c>
      <c r="AY66" s="470">
        <v>13.37</v>
      </c>
      <c r="AZ66" s="470">
        <v>854.75</v>
      </c>
      <c r="BA66" s="472">
        <v>12</v>
      </c>
      <c r="BB66" s="470">
        <f t="shared" si="24"/>
        <v>137136.09</v>
      </c>
      <c r="BC66" s="470"/>
      <c r="BD66" s="470">
        <f t="shared" si="25"/>
        <v>137136.09</v>
      </c>
      <c r="BE66" s="471">
        <v>0.97960400000000003</v>
      </c>
      <c r="BF66" s="470">
        <f t="shared" si="26"/>
        <v>134339.06</v>
      </c>
      <c r="BG66" s="470">
        <f t="shared" si="27"/>
        <v>134.30000000000001</v>
      </c>
      <c r="BH66" s="470">
        <f t="shared" si="28"/>
        <v>2124081.5099999998</v>
      </c>
      <c r="BI66" s="470">
        <f t="shared" si="29"/>
        <v>0</v>
      </c>
      <c r="BJ66" s="470">
        <f t="shared" si="30"/>
        <v>0</v>
      </c>
      <c r="BK66" s="470">
        <f t="shared" si="31"/>
        <v>2124081.5099999998</v>
      </c>
      <c r="BL66" s="473">
        <f t="shared" si="32"/>
        <v>2124.1</v>
      </c>
      <c r="BM66" s="474">
        <f t="shared" si="33"/>
        <v>2080758.74</v>
      </c>
      <c r="BN66" s="474">
        <f t="shared" si="34"/>
        <v>2080.8000000000002</v>
      </c>
      <c r="BO66" s="475">
        <f t="shared" si="35"/>
        <v>-43.3</v>
      </c>
      <c r="BP66" s="321">
        <v>2080.8000000000002</v>
      </c>
      <c r="BQ66" s="476">
        <f t="shared" si="36"/>
        <v>0</v>
      </c>
    </row>
    <row r="67" spans="1:69" s="321" customFormat="1" ht="15.75" hidden="1" x14ac:dyDescent="0.25">
      <c r="A67" s="468" t="s">
        <v>872</v>
      </c>
      <c r="B67" s="469">
        <v>2588.77</v>
      </c>
      <c r="C67" s="469">
        <v>111.23</v>
      </c>
      <c r="D67" s="469">
        <v>148.06</v>
      </c>
      <c r="E67" s="469">
        <f t="shared" si="0"/>
        <v>259.3</v>
      </c>
      <c r="F67" s="469">
        <f t="shared" si="1"/>
        <v>671268.06</v>
      </c>
      <c r="G67" s="469"/>
      <c r="H67" s="470">
        <f t="shared" si="2"/>
        <v>671268.06</v>
      </c>
      <c r="I67" s="471">
        <v>0.97960400000000003</v>
      </c>
      <c r="J67" s="470">
        <f t="shared" si="3"/>
        <v>657576.88</v>
      </c>
      <c r="K67" s="470">
        <f t="shared" si="4"/>
        <v>657.6</v>
      </c>
      <c r="L67" s="469"/>
      <c r="M67" s="469"/>
      <c r="N67" s="469"/>
      <c r="O67" s="469">
        <f t="shared" si="5"/>
        <v>0</v>
      </c>
      <c r="P67" s="469">
        <f t="shared" si="6"/>
        <v>0</v>
      </c>
      <c r="Q67" s="469"/>
      <c r="R67" s="470">
        <f t="shared" si="7"/>
        <v>0</v>
      </c>
      <c r="S67" s="471">
        <v>0.97960400000000003</v>
      </c>
      <c r="T67" s="470">
        <f t="shared" si="8"/>
        <v>0</v>
      </c>
      <c r="U67" s="470">
        <f t="shared" si="9"/>
        <v>0</v>
      </c>
      <c r="V67" s="469">
        <v>10.029999999999999</v>
      </c>
      <c r="W67" s="469">
        <v>33871</v>
      </c>
      <c r="X67" s="469">
        <v>30905</v>
      </c>
      <c r="Y67" s="469">
        <f t="shared" si="10"/>
        <v>64776</v>
      </c>
      <c r="Z67" s="469">
        <f t="shared" si="11"/>
        <v>649703.28</v>
      </c>
      <c r="AA67" s="469"/>
      <c r="AB67" s="469"/>
      <c r="AC67" s="470">
        <f t="shared" si="12"/>
        <v>649703.28</v>
      </c>
      <c r="AD67" s="471">
        <v>0.97960400000000003</v>
      </c>
      <c r="AE67" s="470">
        <f t="shared" si="13"/>
        <v>636451.93000000005</v>
      </c>
      <c r="AF67" s="470">
        <f t="shared" si="14"/>
        <v>636.5</v>
      </c>
      <c r="AG67" s="469">
        <v>61.16</v>
      </c>
      <c r="AH67" s="469">
        <v>1820</v>
      </c>
      <c r="AI67" s="469">
        <v>1110</v>
      </c>
      <c r="AJ67" s="469">
        <f t="shared" si="15"/>
        <v>2930</v>
      </c>
      <c r="AK67" s="469">
        <v>25.2</v>
      </c>
      <c r="AL67" s="469">
        <v>1820</v>
      </c>
      <c r="AM67" s="469">
        <v>1110</v>
      </c>
      <c r="AN67" s="469">
        <f t="shared" si="16"/>
        <v>2930</v>
      </c>
      <c r="AO67" s="469">
        <v>12.61</v>
      </c>
      <c r="AP67" s="469">
        <f t="shared" si="17"/>
        <v>179198.8</v>
      </c>
      <c r="AQ67" s="469">
        <f t="shared" si="18"/>
        <v>73836</v>
      </c>
      <c r="AR67" s="469">
        <f t="shared" si="19"/>
        <v>36947.300000000003</v>
      </c>
      <c r="AS67" s="469">
        <f t="shared" si="20"/>
        <v>289982.09999999998</v>
      </c>
      <c r="AT67" s="469"/>
      <c r="AU67" s="470">
        <f t="shared" si="21"/>
        <v>289982.09999999998</v>
      </c>
      <c r="AV67" s="471">
        <v>0.97960400000000003</v>
      </c>
      <c r="AW67" s="470">
        <f t="shared" si="22"/>
        <v>284067.63</v>
      </c>
      <c r="AX67" s="470">
        <f t="shared" si="23"/>
        <v>284.10000000000002</v>
      </c>
      <c r="AY67" s="470">
        <v>7.69</v>
      </c>
      <c r="AZ67" s="470">
        <v>854.75</v>
      </c>
      <c r="BA67" s="472">
        <v>12</v>
      </c>
      <c r="BB67" s="470">
        <f t="shared" si="24"/>
        <v>78876.33</v>
      </c>
      <c r="BC67" s="470"/>
      <c r="BD67" s="470">
        <f t="shared" si="25"/>
        <v>78876.33</v>
      </c>
      <c r="BE67" s="471">
        <v>0.97960400000000003</v>
      </c>
      <c r="BF67" s="470">
        <f t="shared" si="26"/>
        <v>77267.570000000007</v>
      </c>
      <c r="BG67" s="470">
        <f t="shared" si="27"/>
        <v>77.3</v>
      </c>
      <c r="BH67" s="470">
        <f t="shared" si="28"/>
        <v>1689829.77</v>
      </c>
      <c r="BI67" s="470">
        <f t="shared" si="29"/>
        <v>0</v>
      </c>
      <c r="BJ67" s="470">
        <f t="shared" si="30"/>
        <v>0</v>
      </c>
      <c r="BK67" s="470">
        <f t="shared" si="31"/>
        <v>1689829.77</v>
      </c>
      <c r="BL67" s="473">
        <f t="shared" si="32"/>
        <v>1689.9</v>
      </c>
      <c r="BM67" s="474">
        <f t="shared" si="33"/>
        <v>1655364.01</v>
      </c>
      <c r="BN67" s="474">
        <f t="shared" si="34"/>
        <v>1655.5</v>
      </c>
      <c r="BO67" s="475">
        <f t="shared" si="35"/>
        <v>-34.4</v>
      </c>
      <c r="BP67" s="321">
        <v>1655.5</v>
      </c>
      <c r="BQ67" s="476">
        <f t="shared" si="36"/>
        <v>0</v>
      </c>
    </row>
    <row r="68" spans="1:69" s="321" customFormat="1" ht="15.75" hidden="1" x14ac:dyDescent="0.25">
      <c r="A68" s="468" t="s">
        <v>973</v>
      </c>
      <c r="B68" s="469">
        <v>2588.77</v>
      </c>
      <c r="C68" s="469">
        <v>183.02</v>
      </c>
      <c r="D68" s="469">
        <v>262.79000000000002</v>
      </c>
      <c r="E68" s="469">
        <f t="shared" si="0"/>
        <v>445.8</v>
      </c>
      <c r="F68" s="469">
        <f t="shared" si="1"/>
        <v>1154073.67</v>
      </c>
      <c r="G68" s="469">
        <v>0</v>
      </c>
      <c r="H68" s="470">
        <f t="shared" si="2"/>
        <v>1154073.67</v>
      </c>
      <c r="I68" s="471">
        <v>0.97960400000000003</v>
      </c>
      <c r="J68" s="470">
        <f t="shared" si="3"/>
        <v>1130535.18</v>
      </c>
      <c r="K68" s="470">
        <f t="shared" si="4"/>
        <v>1130.5</v>
      </c>
      <c r="L68" s="469">
        <v>0</v>
      </c>
      <c r="M68" s="469">
        <v>0</v>
      </c>
      <c r="N68" s="469">
        <v>0</v>
      </c>
      <c r="O68" s="469">
        <f t="shared" si="5"/>
        <v>0</v>
      </c>
      <c r="P68" s="469">
        <f t="shared" si="6"/>
        <v>0</v>
      </c>
      <c r="Q68" s="469">
        <v>0</v>
      </c>
      <c r="R68" s="470">
        <f t="shared" si="7"/>
        <v>0</v>
      </c>
      <c r="S68" s="471">
        <v>0.97960400000000003</v>
      </c>
      <c r="T68" s="470">
        <f t="shared" si="8"/>
        <v>0</v>
      </c>
      <c r="U68" s="470">
        <f t="shared" si="9"/>
        <v>0</v>
      </c>
      <c r="V68" s="469">
        <v>10.029999999999999</v>
      </c>
      <c r="W68" s="469">
        <v>83600</v>
      </c>
      <c r="X68" s="469">
        <v>100680</v>
      </c>
      <c r="Y68" s="469">
        <f t="shared" si="10"/>
        <v>184280</v>
      </c>
      <c r="Z68" s="469">
        <f t="shared" si="11"/>
        <v>1848328.4</v>
      </c>
      <c r="AA68" s="469">
        <v>0</v>
      </c>
      <c r="AB68" s="469"/>
      <c r="AC68" s="470">
        <f t="shared" si="12"/>
        <v>1848328.4</v>
      </c>
      <c r="AD68" s="471">
        <v>0.97960400000000003</v>
      </c>
      <c r="AE68" s="470">
        <f t="shared" si="13"/>
        <v>1810629.89</v>
      </c>
      <c r="AF68" s="470">
        <f t="shared" si="14"/>
        <v>1810.6</v>
      </c>
      <c r="AG68" s="469">
        <v>61.16</v>
      </c>
      <c r="AH68" s="469">
        <v>2810</v>
      </c>
      <c r="AI68" s="469">
        <v>2600</v>
      </c>
      <c r="AJ68" s="469">
        <f t="shared" si="15"/>
        <v>5410</v>
      </c>
      <c r="AK68" s="469">
        <v>25.2</v>
      </c>
      <c r="AL68" s="469">
        <v>2810</v>
      </c>
      <c r="AM68" s="469">
        <v>2600</v>
      </c>
      <c r="AN68" s="469">
        <f t="shared" si="16"/>
        <v>5410</v>
      </c>
      <c r="AO68" s="469">
        <v>12.61</v>
      </c>
      <c r="AP68" s="469">
        <f t="shared" si="17"/>
        <v>330875.59999999998</v>
      </c>
      <c r="AQ68" s="469">
        <f t="shared" si="18"/>
        <v>136332</v>
      </c>
      <c r="AR68" s="469">
        <f t="shared" si="19"/>
        <v>68220.100000000006</v>
      </c>
      <c r="AS68" s="469">
        <f t="shared" si="20"/>
        <v>535427.69999999995</v>
      </c>
      <c r="AT68" s="469">
        <v>0</v>
      </c>
      <c r="AU68" s="470">
        <f t="shared" si="21"/>
        <v>535427.69999999995</v>
      </c>
      <c r="AV68" s="471">
        <v>0.97960400000000003</v>
      </c>
      <c r="AW68" s="470">
        <f t="shared" si="22"/>
        <v>524507.12</v>
      </c>
      <c r="AX68" s="470">
        <f t="shared" si="23"/>
        <v>524.5</v>
      </c>
      <c r="AY68" s="470">
        <v>18.5</v>
      </c>
      <c r="AZ68" s="470">
        <v>854.75</v>
      </c>
      <c r="BA68" s="472">
        <v>12</v>
      </c>
      <c r="BB68" s="470">
        <f t="shared" si="24"/>
        <v>189754.5</v>
      </c>
      <c r="BC68" s="470">
        <v>0</v>
      </c>
      <c r="BD68" s="470">
        <f t="shared" si="25"/>
        <v>189754.5</v>
      </c>
      <c r="BE68" s="471">
        <v>0.97960400000000003</v>
      </c>
      <c r="BF68" s="470">
        <f t="shared" si="26"/>
        <v>185884.27</v>
      </c>
      <c r="BG68" s="470">
        <f t="shared" si="27"/>
        <v>185.9</v>
      </c>
      <c r="BH68" s="470">
        <f t="shared" si="28"/>
        <v>3727584.27</v>
      </c>
      <c r="BI68" s="470">
        <f t="shared" si="29"/>
        <v>0</v>
      </c>
      <c r="BJ68" s="470">
        <f t="shared" si="30"/>
        <v>0</v>
      </c>
      <c r="BK68" s="470">
        <f t="shared" si="31"/>
        <v>3727584.27</v>
      </c>
      <c r="BL68" s="473">
        <f t="shared" si="32"/>
        <v>3727.6</v>
      </c>
      <c r="BM68" s="474">
        <f t="shared" si="33"/>
        <v>3651556.46</v>
      </c>
      <c r="BN68" s="474">
        <f t="shared" si="34"/>
        <v>3651.5</v>
      </c>
      <c r="BO68" s="475">
        <f t="shared" si="35"/>
        <v>-76.099999999999994</v>
      </c>
      <c r="BP68" s="321">
        <v>3651.5</v>
      </c>
      <c r="BQ68" s="476">
        <f t="shared" si="36"/>
        <v>0</v>
      </c>
    </row>
    <row r="69" spans="1:69" s="321" customFormat="1" ht="15.75" hidden="1" x14ac:dyDescent="0.25">
      <c r="A69" s="468" t="s">
        <v>874</v>
      </c>
      <c r="B69" s="469">
        <v>2588.77</v>
      </c>
      <c r="C69" s="469">
        <v>265.08</v>
      </c>
      <c r="D69" s="469">
        <v>365.83</v>
      </c>
      <c r="E69" s="469">
        <f t="shared" si="0"/>
        <v>630.9</v>
      </c>
      <c r="F69" s="469">
        <f t="shared" si="1"/>
        <v>1633254.99</v>
      </c>
      <c r="G69" s="469"/>
      <c r="H69" s="470">
        <f t="shared" si="2"/>
        <v>1633254.99</v>
      </c>
      <c r="I69" s="471">
        <v>0.97960400000000003</v>
      </c>
      <c r="J69" s="470">
        <f t="shared" si="3"/>
        <v>1599943.12</v>
      </c>
      <c r="K69" s="470">
        <f t="shared" si="4"/>
        <v>1599.9</v>
      </c>
      <c r="L69" s="469"/>
      <c r="M69" s="469"/>
      <c r="N69" s="469"/>
      <c r="O69" s="469">
        <f t="shared" si="5"/>
        <v>0</v>
      </c>
      <c r="P69" s="469">
        <f t="shared" si="6"/>
        <v>0</v>
      </c>
      <c r="Q69" s="469"/>
      <c r="R69" s="470">
        <f t="shared" si="7"/>
        <v>0</v>
      </c>
      <c r="S69" s="471">
        <v>0.97960400000000003</v>
      </c>
      <c r="T69" s="470">
        <f t="shared" si="8"/>
        <v>0</v>
      </c>
      <c r="U69" s="470">
        <f t="shared" si="9"/>
        <v>0</v>
      </c>
      <c r="V69" s="469">
        <v>10.029999999999999</v>
      </c>
      <c r="W69" s="469">
        <v>49670</v>
      </c>
      <c r="X69" s="469">
        <v>45495</v>
      </c>
      <c r="Y69" s="469">
        <f t="shared" si="10"/>
        <v>95165</v>
      </c>
      <c r="Z69" s="469">
        <f t="shared" si="11"/>
        <v>954504.95</v>
      </c>
      <c r="AA69" s="469"/>
      <c r="AB69" s="469"/>
      <c r="AC69" s="470">
        <f t="shared" si="12"/>
        <v>954504.95</v>
      </c>
      <c r="AD69" s="471">
        <v>0.97960400000000003</v>
      </c>
      <c r="AE69" s="470">
        <f t="shared" si="13"/>
        <v>935036.87</v>
      </c>
      <c r="AF69" s="470">
        <f t="shared" si="14"/>
        <v>935</v>
      </c>
      <c r="AG69" s="469">
        <v>61.16</v>
      </c>
      <c r="AH69" s="469">
        <v>2184</v>
      </c>
      <c r="AI69" s="469">
        <v>2013</v>
      </c>
      <c r="AJ69" s="469">
        <f t="shared" si="15"/>
        <v>4197</v>
      </c>
      <c r="AK69" s="469">
        <v>25.2</v>
      </c>
      <c r="AL69" s="469">
        <v>2184</v>
      </c>
      <c r="AM69" s="469">
        <v>2013</v>
      </c>
      <c r="AN69" s="469">
        <f t="shared" si="16"/>
        <v>4197</v>
      </c>
      <c r="AO69" s="469">
        <v>12.61</v>
      </c>
      <c r="AP69" s="469">
        <f t="shared" si="17"/>
        <v>256688.52</v>
      </c>
      <c r="AQ69" s="469">
        <f t="shared" si="18"/>
        <v>105764.4</v>
      </c>
      <c r="AR69" s="469">
        <f t="shared" si="19"/>
        <v>52924.17</v>
      </c>
      <c r="AS69" s="469">
        <f t="shared" si="20"/>
        <v>415377.09</v>
      </c>
      <c r="AT69" s="469"/>
      <c r="AU69" s="470">
        <f t="shared" si="21"/>
        <v>415377.09</v>
      </c>
      <c r="AV69" s="471">
        <v>0.97960400000000003</v>
      </c>
      <c r="AW69" s="470">
        <f t="shared" si="22"/>
        <v>406905.06</v>
      </c>
      <c r="AX69" s="470">
        <f t="shared" si="23"/>
        <v>406.9</v>
      </c>
      <c r="AY69" s="470">
        <v>13.75</v>
      </c>
      <c r="AZ69" s="470">
        <v>854.75</v>
      </c>
      <c r="BA69" s="472">
        <v>12</v>
      </c>
      <c r="BB69" s="470">
        <f t="shared" si="24"/>
        <v>141033.75</v>
      </c>
      <c r="BC69" s="470"/>
      <c r="BD69" s="470">
        <f t="shared" si="25"/>
        <v>141033.75</v>
      </c>
      <c r="BE69" s="471">
        <v>0.97960400000000003</v>
      </c>
      <c r="BF69" s="470">
        <f t="shared" si="26"/>
        <v>138157.23000000001</v>
      </c>
      <c r="BG69" s="470">
        <f t="shared" si="27"/>
        <v>138.19999999999999</v>
      </c>
      <c r="BH69" s="470">
        <f t="shared" si="28"/>
        <v>3144170.78</v>
      </c>
      <c r="BI69" s="470">
        <f t="shared" si="29"/>
        <v>0</v>
      </c>
      <c r="BJ69" s="470">
        <f t="shared" si="30"/>
        <v>0</v>
      </c>
      <c r="BK69" s="470">
        <f t="shared" si="31"/>
        <v>3144170.78</v>
      </c>
      <c r="BL69" s="473">
        <f t="shared" si="32"/>
        <v>3144.2</v>
      </c>
      <c r="BM69" s="474">
        <f t="shared" si="33"/>
        <v>3080042.28</v>
      </c>
      <c r="BN69" s="474">
        <f t="shared" si="34"/>
        <v>3080</v>
      </c>
      <c r="BO69" s="475">
        <f t="shared" si="35"/>
        <v>-64.2</v>
      </c>
      <c r="BP69" s="321">
        <v>3080</v>
      </c>
      <c r="BQ69" s="476">
        <f t="shared" si="36"/>
        <v>0</v>
      </c>
    </row>
    <row r="70" spans="1:69" s="321" customFormat="1" ht="15.75" hidden="1" x14ac:dyDescent="0.25">
      <c r="A70" s="468" t="s">
        <v>875</v>
      </c>
      <c r="B70" s="469">
        <v>2588.77</v>
      </c>
      <c r="C70" s="469">
        <v>188.25</v>
      </c>
      <c r="D70" s="469">
        <v>294.18</v>
      </c>
      <c r="E70" s="469">
        <f t="shared" si="0"/>
        <v>482.4</v>
      </c>
      <c r="F70" s="469">
        <f t="shared" si="1"/>
        <v>1248822.6499999999</v>
      </c>
      <c r="G70" s="469"/>
      <c r="H70" s="470">
        <f t="shared" si="2"/>
        <v>1248822.6499999999</v>
      </c>
      <c r="I70" s="471">
        <v>0.97960400000000003</v>
      </c>
      <c r="J70" s="470">
        <f t="shared" si="3"/>
        <v>1223351.6599999999</v>
      </c>
      <c r="K70" s="470">
        <f t="shared" si="4"/>
        <v>1223.4000000000001</v>
      </c>
      <c r="L70" s="469"/>
      <c r="M70" s="469"/>
      <c r="N70" s="469"/>
      <c r="O70" s="469">
        <f t="shared" si="5"/>
        <v>0</v>
      </c>
      <c r="P70" s="469">
        <f t="shared" si="6"/>
        <v>0</v>
      </c>
      <c r="Q70" s="469"/>
      <c r="R70" s="470">
        <f t="shared" si="7"/>
        <v>0</v>
      </c>
      <c r="S70" s="471">
        <v>0.97960400000000003</v>
      </c>
      <c r="T70" s="470">
        <f t="shared" si="8"/>
        <v>0</v>
      </c>
      <c r="U70" s="470">
        <f t="shared" si="9"/>
        <v>0</v>
      </c>
      <c r="V70" s="469">
        <v>10.029999999999999</v>
      </c>
      <c r="W70" s="469">
        <v>121280</v>
      </c>
      <c r="X70" s="469">
        <v>145924</v>
      </c>
      <c r="Y70" s="469">
        <f t="shared" si="10"/>
        <v>267204</v>
      </c>
      <c r="Z70" s="469">
        <f t="shared" si="11"/>
        <v>2680056.12</v>
      </c>
      <c r="AA70" s="469"/>
      <c r="AB70" s="469"/>
      <c r="AC70" s="470">
        <f t="shared" si="12"/>
        <v>2680056.12</v>
      </c>
      <c r="AD70" s="471">
        <v>0.97960400000000003</v>
      </c>
      <c r="AE70" s="470">
        <f t="shared" si="13"/>
        <v>2625393.7000000002</v>
      </c>
      <c r="AF70" s="470">
        <f t="shared" si="14"/>
        <v>2625.4</v>
      </c>
      <c r="AG70" s="469">
        <v>61.16</v>
      </c>
      <c r="AH70" s="469">
        <v>2963</v>
      </c>
      <c r="AI70" s="469">
        <v>2568</v>
      </c>
      <c r="AJ70" s="469">
        <f t="shared" si="15"/>
        <v>5531</v>
      </c>
      <c r="AK70" s="469">
        <v>25.2</v>
      </c>
      <c r="AL70" s="469">
        <v>2963</v>
      </c>
      <c r="AM70" s="469">
        <v>2568</v>
      </c>
      <c r="AN70" s="469">
        <f t="shared" si="16"/>
        <v>5531</v>
      </c>
      <c r="AO70" s="469">
        <v>12.61</v>
      </c>
      <c r="AP70" s="469">
        <f t="shared" si="17"/>
        <v>338275.96</v>
      </c>
      <c r="AQ70" s="469">
        <f t="shared" si="18"/>
        <v>139381.20000000001</v>
      </c>
      <c r="AR70" s="469">
        <f t="shared" si="19"/>
        <v>69745.91</v>
      </c>
      <c r="AS70" s="469">
        <f t="shared" si="20"/>
        <v>547403.06999999995</v>
      </c>
      <c r="AT70" s="469"/>
      <c r="AU70" s="470">
        <f t="shared" si="21"/>
        <v>547403.06999999995</v>
      </c>
      <c r="AV70" s="471">
        <v>0.97960400000000003</v>
      </c>
      <c r="AW70" s="470">
        <f t="shared" si="22"/>
        <v>536238.24</v>
      </c>
      <c r="AX70" s="470">
        <f t="shared" si="23"/>
        <v>536.20000000000005</v>
      </c>
      <c r="AY70" s="470">
        <v>36.5</v>
      </c>
      <c r="AZ70" s="470">
        <v>854.75</v>
      </c>
      <c r="BA70" s="472">
        <v>12</v>
      </c>
      <c r="BB70" s="470">
        <f t="shared" si="24"/>
        <v>374380.5</v>
      </c>
      <c r="BC70" s="470"/>
      <c r="BD70" s="470">
        <f t="shared" si="25"/>
        <v>374380.5</v>
      </c>
      <c r="BE70" s="471">
        <v>0.97960400000000003</v>
      </c>
      <c r="BF70" s="470">
        <f t="shared" si="26"/>
        <v>366744.64</v>
      </c>
      <c r="BG70" s="470">
        <f t="shared" si="27"/>
        <v>366.7</v>
      </c>
      <c r="BH70" s="470">
        <f t="shared" si="28"/>
        <v>4850662.34</v>
      </c>
      <c r="BI70" s="470">
        <f t="shared" si="29"/>
        <v>0</v>
      </c>
      <c r="BJ70" s="470">
        <f t="shared" si="30"/>
        <v>0</v>
      </c>
      <c r="BK70" s="470">
        <f t="shared" si="31"/>
        <v>4850662.34</v>
      </c>
      <c r="BL70" s="473">
        <f t="shared" si="32"/>
        <v>4850.7</v>
      </c>
      <c r="BM70" s="474">
        <f t="shared" si="33"/>
        <v>4751728.24</v>
      </c>
      <c r="BN70" s="474">
        <f t="shared" si="34"/>
        <v>4751.7</v>
      </c>
      <c r="BO70" s="475">
        <f t="shared" si="35"/>
        <v>-99</v>
      </c>
      <c r="BP70" s="321">
        <v>4751.7</v>
      </c>
      <c r="BQ70" s="476">
        <f t="shared" si="36"/>
        <v>0</v>
      </c>
    </row>
    <row r="71" spans="1:69" s="321" customFormat="1" ht="15.75" hidden="1" x14ac:dyDescent="0.25">
      <c r="A71" s="468" t="s">
        <v>974</v>
      </c>
      <c r="B71" s="469">
        <v>2588.77</v>
      </c>
      <c r="C71" s="469">
        <v>240.54</v>
      </c>
      <c r="D71" s="469">
        <v>346.7</v>
      </c>
      <c r="E71" s="469">
        <f t="shared" si="0"/>
        <v>587.20000000000005</v>
      </c>
      <c r="F71" s="469">
        <f t="shared" si="1"/>
        <v>1520125.74</v>
      </c>
      <c r="G71" s="469"/>
      <c r="H71" s="470">
        <f t="shared" si="2"/>
        <v>1520125.74</v>
      </c>
      <c r="I71" s="471">
        <v>0.97960400000000003</v>
      </c>
      <c r="J71" s="470">
        <f t="shared" si="3"/>
        <v>1489121.26</v>
      </c>
      <c r="K71" s="470">
        <f t="shared" si="4"/>
        <v>1489.1</v>
      </c>
      <c r="L71" s="469"/>
      <c r="M71" s="469"/>
      <c r="N71" s="469"/>
      <c r="O71" s="469">
        <f t="shared" si="5"/>
        <v>0</v>
      </c>
      <c r="P71" s="469">
        <f t="shared" si="6"/>
        <v>0</v>
      </c>
      <c r="Q71" s="469"/>
      <c r="R71" s="470">
        <f t="shared" si="7"/>
        <v>0</v>
      </c>
      <c r="S71" s="471">
        <v>0.97960400000000003</v>
      </c>
      <c r="T71" s="470">
        <f t="shared" si="8"/>
        <v>0</v>
      </c>
      <c r="U71" s="470">
        <f t="shared" si="9"/>
        <v>0</v>
      </c>
      <c r="V71" s="469">
        <v>10.029999999999999</v>
      </c>
      <c r="W71" s="469">
        <v>68434</v>
      </c>
      <c r="X71" s="469">
        <v>77578</v>
      </c>
      <c r="Y71" s="469">
        <f t="shared" si="10"/>
        <v>146012</v>
      </c>
      <c r="Z71" s="469">
        <f t="shared" si="11"/>
        <v>1464500.36</v>
      </c>
      <c r="AA71" s="469"/>
      <c r="AB71" s="469"/>
      <c r="AC71" s="470">
        <f t="shared" si="12"/>
        <v>1464500.36</v>
      </c>
      <c r="AD71" s="471">
        <v>0.97960400000000003</v>
      </c>
      <c r="AE71" s="470">
        <f t="shared" si="13"/>
        <v>1434630.41</v>
      </c>
      <c r="AF71" s="470">
        <f t="shared" si="14"/>
        <v>1434.6</v>
      </c>
      <c r="AG71" s="469">
        <v>61.16</v>
      </c>
      <c r="AH71" s="469">
        <v>1976</v>
      </c>
      <c r="AI71" s="469">
        <v>1902</v>
      </c>
      <c r="AJ71" s="469">
        <f t="shared" si="15"/>
        <v>3878</v>
      </c>
      <c r="AK71" s="469">
        <v>25.2</v>
      </c>
      <c r="AL71" s="469">
        <v>1976</v>
      </c>
      <c r="AM71" s="469">
        <v>1902</v>
      </c>
      <c r="AN71" s="469">
        <f t="shared" si="16"/>
        <v>3878</v>
      </c>
      <c r="AO71" s="469">
        <v>12.61</v>
      </c>
      <c r="AP71" s="469">
        <f t="shared" si="17"/>
        <v>237178.48</v>
      </c>
      <c r="AQ71" s="469">
        <f t="shared" si="18"/>
        <v>97725.6</v>
      </c>
      <c r="AR71" s="469">
        <f t="shared" si="19"/>
        <v>48901.58</v>
      </c>
      <c r="AS71" s="469">
        <f t="shared" si="20"/>
        <v>383805.66</v>
      </c>
      <c r="AT71" s="469"/>
      <c r="AU71" s="470">
        <f t="shared" si="21"/>
        <v>383805.66</v>
      </c>
      <c r="AV71" s="471">
        <v>0.97960400000000003</v>
      </c>
      <c r="AW71" s="470">
        <f t="shared" si="22"/>
        <v>375977.56</v>
      </c>
      <c r="AX71" s="470">
        <f t="shared" si="23"/>
        <v>376</v>
      </c>
      <c r="AY71" s="470">
        <v>12.5</v>
      </c>
      <c r="AZ71" s="470">
        <v>854.75</v>
      </c>
      <c r="BA71" s="472">
        <v>12</v>
      </c>
      <c r="BB71" s="470">
        <f t="shared" si="24"/>
        <v>128212.5</v>
      </c>
      <c r="BC71" s="470"/>
      <c r="BD71" s="470">
        <f t="shared" si="25"/>
        <v>128212.5</v>
      </c>
      <c r="BE71" s="471">
        <v>0.97960400000000003</v>
      </c>
      <c r="BF71" s="470">
        <f t="shared" si="26"/>
        <v>125597.48</v>
      </c>
      <c r="BG71" s="470">
        <f t="shared" si="27"/>
        <v>125.6</v>
      </c>
      <c r="BH71" s="470">
        <f t="shared" si="28"/>
        <v>3496644.26</v>
      </c>
      <c r="BI71" s="470">
        <f t="shared" si="29"/>
        <v>0</v>
      </c>
      <c r="BJ71" s="470">
        <f t="shared" si="30"/>
        <v>0</v>
      </c>
      <c r="BK71" s="470">
        <f t="shared" si="31"/>
        <v>3496644.26</v>
      </c>
      <c r="BL71" s="473">
        <f t="shared" si="32"/>
        <v>3496.7</v>
      </c>
      <c r="BM71" s="474">
        <f t="shared" si="33"/>
        <v>3425326.71</v>
      </c>
      <c r="BN71" s="474">
        <f t="shared" si="34"/>
        <v>3425.3</v>
      </c>
      <c r="BO71" s="475">
        <f t="shared" si="35"/>
        <v>-71.400000000000006</v>
      </c>
      <c r="BP71" s="321">
        <v>3425.3</v>
      </c>
      <c r="BQ71" s="476">
        <f t="shared" si="36"/>
        <v>0</v>
      </c>
    </row>
    <row r="72" spans="1:69" ht="16.5" hidden="1" thickBot="1" x14ac:dyDescent="0.3">
      <c r="A72" s="481" t="s">
        <v>741</v>
      </c>
      <c r="B72" s="482"/>
      <c r="C72" s="483">
        <f t="shared" ref="C72:H72" si="37">SUM(C15:C71)</f>
        <v>7461.54</v>
      </c>
      <c r="D72" s="483">
        <f t="shared" si="37"/>
        <v>10565.17</v>
      </c>
      <c r="E72" s="483">
        <f t="shared" si="37"/>
        <v>18027.099999999999</v>
      </c>
      <c r="F72" s="483">
        <f t="shared" si="37"/>
        <v>52915046.759999998</v>
      </c>
      <c r="G72" s="484">
        <f t="shared" si="37"/>
        <v>0</v>
      </c>
      <c r="H72" s="483">
        <f t="shared" si="37"/>
        <v>52915046.759999998</v>
      </c>
      <c r="I72" s="484"/>
      <c r="J72" s="483">
        <f t="shared" ref="J72:K72" si="38">SUM(J15:J71)</f>
        <v>51835791.460000001</v>
      </c>
      <c r="K72" s="485">
        <f t="shared" si="38"/>
        <v>51835.6</v>
      </c>
      <c r="L72" s="484"/>
      <c r="M72" s="485">
        <f t="shared" ref="M72:P72" si="39">SUM(M15:M71)</f>
        <v>165110</v>
      </c>
      <c r="N72" s="485">
        <f t="shared" si="39"/>
        <v>246180</v>
      </c>
      <c r="O72" s="485">
        <f t="shared" si="39"/>
        <v>411290</v>
      </c>
      <c r="P72" s="483">
        <f t="shared" si="39"/>
        <v>4100561.3</v>
      </c>
      <c r="Q72" s="484">
        <f>SUM(Q15:Q71)</f>
        <v>0</v>
      </c>
      <c r="R72" s="483">
        <f t="shared" ref="R72" si="40">SUM(R15:R71)</f>
        <v>4100561.3</v>
      </c>
      <c r="S72" s="484"/>
      <c r="T72" s="483">
        <f t="shared" ref="T72:U72" si="41">SUM(T15:T71)</f>
        <v>4016926.25</v>
      </c>
      <c r="U72" s="483">
        <f t="shared" si="41"/>
        <v>4016.9</v>
      </c>
      <c r="V72" s="484"/>
      <c r="W72" s="483">
        <f t="shared" ref="W72:Z72" si="42">SUM(W15:W71)</f>
        <v>2378392</v>
      </c>
      <c r="X72" s="483">
        <f t="shared" si="42"/>
        <v>2504777</v>
      </c>
      <c r="Y72" s="483">
        <f t="shared" si="42"/>
        <v>4883169</v>
      </c>
      <c r="Z72" s="483">
        <f t="shared" si="42"/>
        <v>48912185.07</v>
      </c>
      <c r="AA72" s="484">
        <f>SUM(AA15:AA71)</f>
        <v>0</v>
      </c>
      <c r="AB72" s="484">
        <f>SUM(AB15:AB71)</f>
        <v>0</v>
      </c>
      <c r="AC72" s="483">
        <f t="shared" ref="AC72" si="43">SUM(AC15:AC71)</f>
        <v>48912185.07</v>
      </c>
      <c r="AD72" s="484"/>
      <c r="AE72" s="483">
        <f t="shared" ref="AE72:AF72" si="44">SUM(AE15:AE71)</f>
        <v>47914572.159999996</v>
      </c>
      <c r="AF72" s="483">
        <f t="shared" si="44"/>
        <v>47914.7</v>
      </c>
      <c r="AG72" s="484"/>
      <c r="AH72" s="483">
        <f t="shared" ref="AH72:AN72" si="45">SUM(AH15:AH71)</f>
        <v>71621</v>
      </c>
      <c r="AI72" s="483">
        <f t="shared" si="45"/>
        <v>60556</v>
      </c>
      <c r="AJ72" s="483">
        <f t="shared" si="45"/>
        <v>132177</v>
      </c>
      <c r="AK72" s="483">
        <f t="shared" si="45"/>
        <v>1436.4</v>
      </c>
      <c r="AL72" s="483">
        <f t="shared" si="45"/>
        <v>71621</v>
      </c>
      <c r="AM72" s="483">
        <f t="shared" si="45"/>
        <v>60556</v>
      </c>
      <c r="AN72" s="483">
        <f t="shared" si="45"/>
        <v>132177</v>
      </c>
      <c r="AO72" s="484"/>
      <c r="AP72" s="483">
        <f t="shared" ref="AP72:AS72" si="46">SUM(AP15:AP71)</f>
        <v>8083945.3200000003</v>
      </c>
      <c r="AQ72" s="483">
        <f t="shared" si="46"/>
        <v>3330860.4</v>
      </c>
      <c r="AR72" s="483">
        <f t="shared" si="46"/>
        <v>1666751.97</v>
      </c>
      <c r="AS72" s="483">
        <f t="shared" si="46"/>
        <v>13078557.689999999</v>
      </c>
      <c r="AT72" s="484"/>
      <c r="AU72" s="483">
        <f t="shared" ref="AU72" si="47">SUM(AU15:AU71)</f>
        <v>13078557.689999999</v>
      </c>
      <c r="AV72" s="484"/>
      <c r="AW72" s="483">
        <f t="shared" ref="AW72:AY72" si="48">SUM(AW15:AW71)</f>
        <v>12811807.42</v>
      </c>
      <c r="AX72" s="483">
        <f t="shared" si="48"/>
        <v>12811.6</v>
      </c>
      <c r="AY72" s="483">
        <f t="shared" si="48"/>
        <v>674.61</v>
      </c>
      <c r="AZ72" s="484"/>
      <c r="BA72" s="484"/>
      <c r="BB72" s="483">
        <f t="shared" ref="BB72" si="49">SUM(BB15:BB71)</f>
        <v>6919474.7699999996</v>
      </c>
      <c r="BC72" s="484"/>
      <c r="BD72" s="483">
        <f t="shared" ref="BD72" si="50">SUM(BD15:BD71)</f>
        <v>6919474.7699999996</v>
      </c>
      <c r="BE72" s="484"/>
      <c r="BF72" s="483">
        <f t="shared" ref="BF72:BQ72" si="51">SUM(BF15:BF71)</f>
        <v>6778345.1699999999</v>
      </c>
      <c r="BG72" s="483">
        <f t="shared" si="51"/>
        <v>6777.7</v>
      </c>
      <c r="BH72" s="483">
        <f t="shared" si="51"/>
        <v>125925825.59</v>
      </c>
      <c r="BI72" s="483">
        <f t="shared" si="51"/>
        <v>0</v>
      </c>
      <c r="BJ72" s="483">
        <f t="shared" si="51"/>
        <v>0</v>
      </c>
      <c r="BK72" s="483">
        <f t="shared" si="51"/>
        <v>125925825.59</v>
      </c>
      <c r="BL72" s="483">
        <f t="shared" si="51"/>
        <v>125928.9</v>
      </c>
      <c r="BM72" s="483">
        <f t="shared" si="51"/>
        <v>123357442.45999999</v>
      </c>
      <c r="BN72" s="483">
        <f t="shared" si="51"/>
        <v>123356.5</v>
      </c>
      <c r="BO72" s="483">
        <f t="shared" si="51"/>
        <v>-2572.4</v>
      </c>
      <c r="BP72" s="483">
        <f t="shared" si="51"/>
        <v>123356.5</v>
      </c>
      <c r="BQ72" s="483">
        <f t="shared" si="51"/>
        <v>0</v>
      </c>
    </row>
    <row r="73" spans="1:69" ht="15.75" hidden="1" x14ac:dyDescent="0.25">
      <c r="A73" s="486" t="s">
        <v>656</v>
      </c>
      <c r="B73" s="487"/>
      <c r="C73" s="488">
        <f t="shared" ref="C73:H73" si="52">C72-C74</f>
        <v>6669.63</v>
      </c>
      <c r="D73" s="488">
        <f t="shared" si="52"/>
        <v>9347.9500000000007</v>
      </c>
      <c r="E73" s="488">
        <f t="shared" si="52"/>
        <v>16017.9</v>
      </c>
      <c r="F73" s="488">
        <f t="shared" si="52"/>
        <v>47280437.509999998</v>
      </c>
      <c r="G73" s="489">
        <f t="shared" si="52"/>
        <v>0</v>
      </c>
      <c r="H73" s="488">
        <f t="shared" si="52"/>
        <v>47280437.509999998</v>
      </c>
      <c r="I73" s="489"/>
      <c r="J73" s="488">
        <f t="shared" ref="J73:K73" si="53">J72-J74</f>
        <v>46316105.700000003</v>
      </c>
      <c r="K73" s="490">
        <f t="shared" si="53"/>
        <v>46316</v>
      </c>
      <c r="L73" s="489"/>
      <c r="M73" s="490">
        <f t="shared" ref="M73:P73" si="54">M72-M74</f>
        <v>33280</v>
      </c>
      <c r="N73" s="490">
        <f t="shared" si="54"/>
        <v>61610</v>
      </c>
      <c r="O73" s="490">
        <f t="shared" si="54"/>
        <v>94890</v>
      </c>
      <c r="P73" s="488">
        <f t="shared" si="54"/>
        <v>946053.3</v>
      </c>
      <c r="Q73" s="489">
        <f>Q72-Q74</f>
        <v>0</v>
      </c>
      <c r="R73" s="488">
        <f t="shared" ref="R73" si="55">R72-R74</f>
        <v>946053.3</v>
      </c>
      <c r="S73" s="489"/>
      <c r="T73" s="488">
        <f t="shared" ref="T73:U73" si="56">T72-T74</f>
        <v>926757.59</v>
      </c>
      <c r="U73" s="488">
        <f t="shared" si="56"/>
        <v>926.7</v>
      </c>
      <c r="V73" s="489"/>
      <c r="W73" s="488">
        <f t="shared" ref="W73:Z73" si="57">W72-W74</f>
        <v>2008581</v>
      </c>
      <c r="X73" s="488">
        <f t="shared" si="57"/>
        <v>2190310</v>
      </c>
      <c r="Y73" s="488">
        <f t="shared" si="57"/>
        <v>4198891</v>
      </c>
      <c r="Z73" s="488">
        <f t="shared" si="57"/>
        <v>42114876.729999997</v>
      </c>
      <c r="AA73" s="489">
        <f>AA72-AA74</f>
        <v>0</v>
      </c>
      <c r="AB73" s="489">
        <f>AB72-AB74</f>
        <v>0</v>
      </c>
      <c r="AC73" s="488">
        <f t="shared" ref="AC73" si="58">AC72-AC74</f>
        <v>42114876.729999997</v>
      </c>
      <c r="AD73" s="489"/>
      <c r="AE73" s="488">
        <f t="shared" ref="AE73:AF73" si="59">AE72-AE74</f>
        <v>41255901.710000001</v>
      </c>
      <c r="AF73" s="488">
        <f t="shared" si="59"/>
        <v>41255.9</v>
      </c>
      <c r="AG73" s="489"/>
      <c r="AH73" s="488">
        <f t="shared" ref="AH73:AN73" si="60">AH72-AH74</f>
        <v>60109</v>
      </c>
      <c r="AI73" s="488">
        <f t="shared" si="60"/>
        <v>55785</v>
      </c>
      <c r="AJ73" s="488">
        <f t="shared" si="60"/>
        <v>115894</v>
      </c>
      <c r="AK73" s="488">
        <f t="shared" si="60"/>
        <v>1260</v>
      </c>
      <c r="AL73" s="488">
        <f t="shared" si="60"/>
        <v>60109</v>
      </c>
      <c r="AM73" s="488">
        <f t="shared" si="60"/>
        <v>55785</v>
      </c>
      <c r="AN73" s="488">
        <f t="shared" si="60"/>
        <v>115894</v>
      </c>
      <c r="AO73" s="489"/>
      <c r="AP73" s="488">
        <f t="shared" ref="AP73:AS73" si="61">AP72-AP74</f>
        <v>7088077.04</v>
      </c>
      <c r="AQ73" s="488">
        <f t="shared" si="61"/>
        <v>2920528.8</v>
      </c>
      <c r="AR73" s="488">
        <f t="shared" si="61"/>
        <v>1461423.34</v>
      </c>
      <c r="AS73" s="488">
        <f t="shared" si="61"/>
        <v>11470029.18</v>
      </c>
      <c r="AT73" s="489"/>
      <c r="AU73" s="488">
        <f t="shared" ref="AU73" si="62">AU72-AU74</f>
        <v>11470029.18</v>
      </c>
      <c r="AV73" s="489"/>
      <c r="AW73" s="488">
        <f t="shared" ref="AW73:AY73" si="63">AW72-AW74</f>
        <v>11236086.460000001</v>
      </c>
      <c r="AX73" s="488">
        <f t="shared" si="63"/>
        <v>11236.1</v>
      </c>
      <c r="AY73" s="488">
        <f t="shared" si="63"/>
        <v>571.05999999999995</v>
      </c>
      <c r="AZ73" s="489"/>
      <c r="BA73" s="489"/>
      <c r="BB73" s="488">
        <f t="shared" ref="BB73" si="64">BB72-BB74</f>
        <v>5857362.4199999999</v>
      </c>
      <c r="BC73" s="489"/>
      <c r="BD73" s="488">
        <f t="shared" ref="BD73" si="65">BD72-BD74</f>
        <v>5857362.4199999999</v>
      </c>
      <c r="BE73" s="489"/>
      <c r="BF73" s="488">
        <f t="shared" ref="BF73:BQ73" si="66">BF72-BF74</f>
        <v>5737895.6799999997</v>
      </c>
      <c r="BG73" s="488">
        <f t="shared" si="66"/>
        <v>5737.3</v>
      </c>
      <c r="BH73" s="488">
        <f t="shared" si="66"/>
        <v>107668759.14</v>
      </c>
      <c r="BI73" s="488">
        <f t="shared" si="66"/>
        <v>0</v>
      </c>
      <c r="BJ73" s="488">
        <f t="shared" si="66"/>
        <v>0</v>
      </c>
      <c r="BK73" s="488">
        <f t="shared" si="66"/>
        <v>107668759.14</v>
      </c>
      <c r="BL73" s="488">
        <f t="shared" si="66"/>
        <v>107671.5</v>
      </c>
      <c r="BM73" s="488">
        <f t="shared" si="66"/>
        <v>105472747.14</v>
      </c>
      <c r="BN73" s="488">
        <f t="shared" si="66"/>
        <v>105472</v>
      </c>
      <c r="BO73" s="488">
        <f t="shared" si="66"/>
        <v>-2199.5</v>
      </c>
      <c r="BP73" s="488">
        <f t="shared" si="66"/>
        <v>105472</v>
      </c>
      <c r="BQ73" s="488">
        <f t="shared" si="66"/>
        <v>0</v>
      </c>
    </row>
    <row r="74" spans="1:69" ht="16.5" hidden="1" thickBot="1" x14ac:dyDescent="0.3">
      <c r="A74" s="491" t="s">
        <v>657</v>
      </c>
      <c r="B74" s="492"/>
      <c r="C74" s="493">
        <f>C15+C18+C21+C51+C53+C20+C22</f>
        <v>791.91</v>
      </c>
      <c r="D74" s="493">
        <f t="shared" ref="D74:BD74" si="67">D15+D18+D21+D51+D53+D20+D22</f>
        <v>1217.22</v>
      </c>
      <c r="E74" s="493">
        <f t="shared" si="67"/>
        <v>2009.2</v>
      </c>
      <c r="F74" s="493">
        <f t="shared" si="67"/>
        <v>5634609.25</v>
      </c>
      <c r="G74" s="494">
        <f t="shared" si="67"/>
        <v>0</v>
      </c>
      <c r="H74" s="493">
        <f t="shared" si="67"/>
        <v>5634609.25</v>
      </c>
      <c r="I74" s="494"/>
      <c r="J74" s="493">
        <f t="shared" ref="J74:K74" si="68">J15+J18+J21+J51+J53+J20+J22</f>
        <v>5519685.7599999998</v>
      </c>
      <c r="K74" s="495">
        <f t="shared" si="68"/>
        <v>5519.6</v>
      </c>
      <c r="L74" s="494"/>
      <c r="M74" s="495">
        <f t="shared" ref="M74:P74" si="69">M15+M18+M21+M51+M53+M20+M22</f>
        <v>131830</v>
      </c>
      <c r="N74" s="495">
        <f t="shared" si="69"/>
        <v>184570</v>
      </c>
      <c r="O74" s="495">
        <f t="shared" si="69"/>
        <v>316400</v>
      </c>
      <c r="P74" s="493">
        <f t="shared" si="69"/>
        <v>3154508</v>
      </c>
      <c r="Q74" s="494">
        <f t="shared" si="67"/>
        <v>0</v>
      </c>
      <c r="R74" s="493">
        <f t="shared" si="67"/>
        <v>3154508</v>
      </c>
      <c r="S74" s="494"/>
      <c r="T74" s="493">
        <f t="shared" ref="T74:U74" si="70">T15+T18+T21+T51+T53+T20+T22</f>
        <v>3090168.66</v>
      </c>
      <c r="U74" s="493">
        <f t="shared" si="70"/>
        <v>3090.2</v>
      </c>
      <c r="V74" s="494"/>
      <c r="W74" s="493">
        <f t="shared" ref="W74:Z74" si="71">W15+W18+W21+W51+W53+W20+W22</f>
        <v>369811</v>
      </c>
      <c r="X74" s="493">
        <f t="shared" si="71"/>
        <v>314467</v>
      </c>
      <c r="Y74" s="493">
        <f t="shared" si="71"/>
        <v>684278</v>
      </c>
      <c r="Z74" s="493">
        <f t="shared" si="71"/>
        <v>6797308.3399999999</v>
      </c>
      <c r="AA74" s="494">
        <f t="shared" si="67"/>
        <v>0</v>
      </c>
      <c r="AB74" s="494">
        <f t="shared" si="67"/>
        <v>0</v>
      </c>
      <c r="AC74" s="493">
        <f t="shared" si="67"/>
        <v>6797308.3399999999</v>
      </c>
      <c r="AD74" s="494"/>
      <c r="AE74" s="493">
        <f t="shared" ref="AE74:AF74" si="72">AE15+AE18+AE21+AE51+AE53+AE20+AE22</f>
        <v>6658670.4500000002</v>
      </c>
      <c r="AF74" s="493">
        <f t="shared" si="72"/>
        <v>6658.8</v>
      </c>
      <c r="AG74" s="494"/>
      <c r="AH74" s="493">
        <f t="shared" ref="AH74:AN74" si="73">AH15+AH18+AH21+AH51+AH53+AH20+AH22</f>
        <v>11512</v>
      </c>
      <c r="AI74" s="493">
        <f t="shared" si="73"/>
        <v>4771</v>
      </c>
      <c r="AJ74" s="493">
        <f t="shared" si="73"/>
        <v>16283</v>
      </c>
      <c r="AK74" s="493">
        <f t="shared" si="73"/>
        <v>176.4</v>
      </c>
      <c r="AL74" s="493">
        <f t="shared" si="73"/>
        <v>11512</v>
      </c>
      <c r="AM74" s="493">
        <f t="shared" si="73"/>
        <v>4771</v>
      </c>
      <c r="AN74" s="493">
        <f t="shared" si="73"/>
        <v>16283</v>
      </c>
      <c r="AO74" s="494"/>
      <c r="AP74" s="493">
        <f t="shared" ref="AP74:AS74" si="74">AP15+AP18+AP21+AP51+AP53+AP20+AP22</f>
        <v>995868.28</v>
      </c>
      <c r="AQ74" s="493">
        <f t="shared" si="74"/>
        <v>410331.6</v>
      </c>
      <c r="AR74" s="493">
        <f t="shared" si="74"/>
        <v>205328.63</v>
      </c>
      <c r="AS74" s="493">
        <f t="shared" si="74"/>
        <v>1608528.51</v>
      </c>
      <c r="AT74" s="494">
        <f t="shared" si="67"/>
        <v>0</v>
      </c>
      <c r="AU74" s="493">
        <f t="shared" si="67"/>
        <v>1608528.51</v>
      </c>
      <c r="AV74" s="494"/>
      <c r="AW74" s="493">
        <f t="shared" ref="AW74:AY74" si="75">AW15+AW18+AW21+AW51+AW53+AW20+AW22</f>
        <v>1575720.96</v>
      </c>
      <c r="AX74" s="493">
        <f t="shared" si="75"/>
        <v>1575.5</v>
      </c>
      <c r="AY74" s="493">
        <f t="shared" si="75"/>
        <v>103.55</v>
      </c>
      <c r="AZ74" s="494"/>
      <c r="BA74" s="494"/>
      <c r="BB74" s="493">
        <f t="shared" ref="BB74" si="76">BB15+BB18+BB21+BB51+BB53+BB20+BB22</f>
        <v>1062112.3500000001</v>
      </c>
      <c r="BC74" s="494">
        <f t="shared" si="67"/>
        <v>0</v>
      </c>
      <c r="BD74" s="493">
        <f t="shared" si="67"/>
        <v>1062112.3500000001</v>
      </c>
      <c r="BE74" s="494"/>
      <c r="BF74" s="493">
        <f t="shared" ref="BF74:BQ74" si="77">BF15+BF18+BF21+BF51+BF53+BF20+BF22</f>
        <v>1040449.49</v>
      </c>
      <c r="BG74" s="493">
        <f t="shared" si="77"/>
        <v>1040.4000000000001</v>
      </c>
      <c r="BH74" s="493">
        <f t="shared" si="77"/>
        <v>18257066.449999999</v>
      </c>
      <c r="BI74" s="493">
        <f t="shared" si="77"/>
        <v>0</v>
      </c>
      <c r="BJ74" s="493">
        <f t="shared" si="77"/>
        <v>0</v>
      </c>
      <c r="BK74" s="493">
        <f t="shared" si="77"/>
        <v>18257066.449999999</v>
      </c>
      <c r="BL74" s="493">
        <f t="shared" si="77"/>
        <v>18257.400000000001</v>
      </c>
      <c r="BM74" s="493">
        <f t="shared" si="77"/>
        <v>17884695.32</v>
      </c>
      <c r="BN74" s="493">
        <f t="shared" si="77"/>
        <v>17884.5</v>
      </c>
      <c r="BO74" s="493">
        <f t="shared" si="77"/>
        <v>-372.9</v>
      </c>
      <c r="BP74" s="493">
        <f t="shared" si="77"/>
        <v>17884.5</v>
      </c>
      <c r="BQ74" s="493">
        <f t="shared" si="77"/>
        <v>0</v>
      </c>
    </row>
    <row r="75" spans="1:69" s="321" customFormat="1" ht="31.5" hidden="1" x14ac:dyDescent="0.25">
      <c r="A75" s="496" t="s">
        <v>975</v>
      </c>
      <c r="B75" s="469">
        <v>2588.77</v>
      </c>
      <c r="C75" s="469">
        <v>72.599999999999994</v>
      </c>
      <c r="D75" s="469">
        <v>121.81</v>
      </c>
      <c r="E75" s="469">
        <f>ROUND(C75+D75,1)</f>
        <v>194.4</v>
      </c>
      <c r="F75" s="469">
        <f>ROUND(B75*E75,2)</f>
        <v>503256.89</v>
      </c>
      <c r="G75" s="469"/>
      <c r="H75" s="470">
        <f>ROUND(F75-G75,2)</f>
        <v>503256.89</v>
      </c>
      <c r="I75" s="471">
        <v>0.97960400000000003</v>
      </c>
      <c r="J75" s="470">
        <f>ROUND(H75*I75,2)</f>
        <v>492992.46</v>
      </c>
      <c r="K75" s="470">
        <f>ROUND(J75/1000,1)</f>
        <v>493</v>
      </c>
      <c r="L75" s="469"/>
      <c r="M75" s="469"/>
      <c r="N75" s="469"/>
      <c r="O75" s="469">
        <f>ROUND(M75+N75,1)</f>
        <v>0</v>
      </c>
      <c r="P75" s="469">
        <f>ROUND(L75*O75,2)</f>
        <v>0</v>
      </c>
      <c r="Q75" s="469"/>
      <c r="R75" s="470">
        <f>ROUND(P75-Q75,2)</f>
        <v>0</v>
      </c>
      <c r="S75" s="471">
        <v>0.97960400000000003</v>
      </c>
      <c r="T75" s="470">
        <f>ROUND(R75*S75,2)</f>
        <v>0</v>
      </c>
      <c r="U75" s="470">
        <f>ROUND(T75/1000,1)</f>
        <v>0</v>
      </c>
      <c r="V75" s="469">
        <v>10.029999999999999</v>
      </c>
      <c r="W75" s="469">
        <v>23000</v>
      </c>
      <c r="X75" s="469">
        <v>25224</v>
      </c>
      <c r="Y75" s="469">
        <f>ROUND(W75+X75,1)</f>
        <v>48224</v>
      </c>
      <c r="Z75" s="469">
        <f>ROUND(V75*Y75,2)</f>
        <v>483686.72</v>
      </c>
      <c r="AA75" s="469">
        <v>149380</v>
      </c>
      <c r="AB75" s="469"/>
      <c r="AC75" s="470">
        <f t="shared" ref="AC75:AC105" si="78">ROUND(Z75-AA75-AB75,2)</f>
        <v>334306.71999999997</v>
      </c>
      <c r="AD75" s="471">
        <v>0.97960400000000003</v>
      </c>
      <c r="AE75" s="470">
        <f>ROUND(AC75*AD75,2)</f>
        <v>327488.2</v>
      </c>
      <c r="AF75" s="470">
        <f>ROUND(AE75/1000,1)</f>
        <v>327.5</v>
      </c>
      <c r="AG75" s="469">
        <v>61.16</v>
      </c>
      <c r="AH75" s="469">
        <v>479</v>
      </c>
      <c r="AI75" s="469">
        <v>275</v>
      </c>
      <c r="AJ75" s="469">
        <f>ROUND(AH75+AI75,1)</f>
        <v>754</v>
      </c>
      <c r="AK75" s="469">
        <v>25.2</v>
      </c>
      <c r="AL75" s="469">
        <v>479</v>
      </c>
      <c r="AM75" s="469">
        <v>275</v>
      </c>
      <c r="AN75" s="469">
        <f>ROUND(AL75+AM75,1)</f>
        <v>754</v>
      </c>
      <c r="AO75" s="469">
        <v>12.61</v>
      </c>
      <c r="AP75" s="469">
        <f>ROUND(AG75*AJ75,2)</f>
        <v>46114.64</v>
      </c>
      <c r="AQ75" s="469">
        <f>ROUND(AK75*AN75,2)</f>
        <v>19000.8</v>
      </c>
      <c r="AR75" s="469">
        <f t="shared" ref="AR75:AR105" si="79">ROUND(AN75*AO75,2)</f>
        <v>9507.94</v>
      </c>
      <c r="AS75" s="469">
        <f>AR75+AP75+AQ75</f>
        <v>74623.38</v>
      </c>
      <c r="AT75" s="469">
        <v>32816.800000000003</v>
      </c>
      <c r="AU75" s="470">
        <f>ROUND(AS75-AT75,2)</f>
        <v>41806.58</v>
      </c>
      <c r="AV75" s="471">
        <v>0.97960400000000003</v>
      </c>
      <c r="AW75" s="470">
        <f>ROUND(AU75*AV75,2)</f>
        <v>40953.89</v>
      </c>
      <c r="AX75" s="470">
        <f>ROUND(AW75/1000,1)</f>
        <v>41</v>
      </c>
      <c r="AY75" s="470">
        <v>9</v>
      </c>
      <c r="AZ75" s="470">
        <v>854.75</v>
      </c>
      <c r="BA75" s="472">
        <v>12</v>
      </c>
      <c r="BB75" s="470">
        <f>ROUND(AY75*AZ75*BA75,2)</f>
        <v>92313</v>
      </c>
      <c r="BC75" s="470"/>
      <c r="BD75" s="470">
        <f>ROUND(BB75-BC75,2)</f>
        <v>92313</v>
      </c>
      <c r="BE75" s="471">
        <v>0.97960400000000003</v>
      </c>
      <c r="BF75" s="470">
        <f>ROUND(BD75*BE75,2)</f>
        <v>90430.18</v>
      </c>
      <c r="BG75" s="470">
        <f>ROUND(BF75/1000,1)</f>
        <v>90.4</v>
      </c>
      <c r="BH75" s="470">
        <f>F75+P75+Z75+AS75+BB75</f>
        <v>1153879.99</v>
      </c>
      <c r="BI75" s="470">
        <f>ROUND(G75+Q75+AA75+AT75+BC75,2)</f>
        <v>182196.8</v>
      </c>
      <c r="BJ75" s="470">
        <f t="shared" ref="BJ75:BJ105" si="80">AB75</f>
        <v>0</v>
      </c>
      <c r="BK75" s="470">
        <f t="shared" ref="BK75:BK105" si="81">ROUND(BH75-BI75-BJ75,2)</f>
        <v>971683.19</v>
      </c>
      <c r="BL75" s="473">
        <f t="shared" ref="BL75:BL105" si="82">ROUNDUP(BK75/1000,1)</f>
        <v>971.7</v>
      </c>
      <c r="BM75" s="474">
        <f>ROUND(J75+T75+AE75+AW75+BF75,2)</f>
        <v>951864.73</v>
      </c>
      <c r="BN75" s="474">
        <f>ROUND(K75+U75+AF75+AX75+BG75,1)</f>
        <v>951.9</v>
      </c>
      <c r="BO75" s="475">
        <f t="shared" ref="BO75:BO116" si="83">BN75-BL75</f>
        <v>-19.8</v>
      </c>
      <c r="BP75" s="321">
        <v>951.9</v>
      </c>
      <c r="BQ75" s="476">
        <f t="shared" si="36"/>
        <v>0</v>
      </c>
    </row>
    <row r="76" spans="1:69" s="321" customFormat="1" ht="31.5" hidden="1" x14ac:dyDescent="0.25">
      <c r="A76" s="468" t="s">
        <v>976</v>
      </c>
      <c r="B76" s="469">
        <v>3274.05</v>
      </c>
      <c r="C76" s="469">
        <v>180.7</v>
      </c>
      <c r="D76" s="469">
        <v>335.39</v>
      </c>
      <c r="E76" s="469">
        <f t="shared" ref="E76:E105" si="84">ROUND(C76+D76,1)</f>
        <v>516.1</v>
      </c>
      <c r="F76" s="469">
        <f t="shared" ref="F76:F105" si="85">ROUND(B76*E76,2)</f>
        <v>1689737.21</v>
      </c>
      <c r="G76" s="469"/>
      <c r="H76" s="470">
        <f t="shared" ref="H76:H105" si="86">ROUND(F76-G76,2)</f>
        <v>1689737.21</v>
      </c>
      <c r="I76" s="471">
        <v>0.97960400000000003</v>
      </c>
      <c r="J76" s="470">
        <f t="shared" ref="J76:J105" si="87">ROUND(H76*I76,2)</f>
        <v>1655273.33</v>
      </c>
      <c r="K76" s="470">
        <f t="shared" ref="K76:K105" si="88">ROUND(J76/1000,1)</f>
        <v>1655.3</v>
      </c>
      <c r="L76" s="469"/>
      <c r="M76" s="469"/>
      <c r="N76" s="469"/>
      <c r="O76" s="469">
        <f t="shared" ref="O76:O105" si="89">ROUND(M76+N76,1)</f>
        <v>0</v>
      </c>
      <c r="P76" s="469">
        <f t="shared" ref="P76:P105" si="90">ROUND(L76*O76,2)</f>
        <v>0</v>
      </c>
      <c r="Q76" s="469"/>
      <c r="R76" s="470">
        <f t="shared" ref="R76:R105" si="91">ROUND(P76-Q76,2)</f>
        <v>0</v>
      </c>
      <c r="S76" s="471">
        <v>0.97960400000000003</v>
      </c>
      <c r="T76" s="470">
        <f t="shared" ref="T76:T105" si="92">ROUND(R76*S76,2)</f>
        <v>0</v>
      </c>
      <c r="U76" s="470">
        <f t="shared" ref="U76:U105" si="93">ROUND(T76/1000,1)</f>
        <v>0</v>
      </c>
      <c r="V76" s="469">
        <v>10.029999999999999</v>
      </c>
      <c r="W76" s="469">
        <v>37540</v>
      </c>
      <c r="X76" s="469">
        <v>35400</v>
      </c>
      <c r="Y76" s="469">
        <f t="shared" ref="Y76:Y105" si="94">ROUND(W76+X76,1)</f>
        <v>72940</v>
      </c>
      <c r="Z76" s="469">
        <f t="shared" ref="Z76:Z105" si="95">ROUND(V76*Y76,2)</f>
        <v>731588.2</v>
      </c>
      <c r="AA76" s="469">
        <v>194700</v>
      </c>
      <c r="AB76" s="469"/>
      <c r="AC76" s="470">
        <f t="shared" si="78"/>
        <v>536888.19999999995</v>
      </c>
      <c r="AD76" s="471">
        <v>0.97960400000000003</v>
      </c>
      <c r="AE76" s="470">
        <f t="shared" ref="AE76:AE105" si="96">ROUND(AC76*AD76,2)</f>
        <v>525937.82999999996</v>
      </c>
      <c r="AF76" s="470">
        <f t="shared" ref="AF76:AF105" si="97">ROUND(AE76/1000,1)</f>
        <v>525.9</v>
      </c>
      <c r="AG76" s="469">
        <v>61.16</v>
      </c>
      <c r="AH76" s="469">
        <v>970</v>
      </c>
      <c r="AI76" s="469">
        <v>940</v>
      </c>
      <c r="AJ76" s="469">
        <f t="shared" ref="AJ76:AJ105" si="98">ROUND(AH76+AI76,1)</f>
        <v>1910</v>
      </c>
      <c r="AK76" s="469">
        <v>25.2</v>
      </c>
      <c r="AL76" s="469">
        <v>970</v>
      </c>
      <c r="AM76" s="469">
        <v>940</v>
      </c>
      <c r="AN76" s="469">
        <f t="shared" ref="AN76:AN105" si="99">ROUND(AL76+AM76,1)</f>
        <v>1910</v>
      </c>
      <c r="AO76" s="469">
        <v>12.61</v>
      </c>
      <c r="AP76" s="469">
        <f t="shared" ref="AP76:AP105" si="100">ROUND(AG76*AJ76,2)</f>
        <v>116815.6</v>
      </c>
      <c r="AQ76" s="469">
        <f t="shared" ref="AQ76:AQ105" si="101">ROUND(AK76*AN76,2)</f>
        <v>48132</v>
      </c>
      <c r="AR76" s="469">
        <f t="shared" si="79"/>
        <v>24085.1</v>
      </c>
      <c r="AS76" s="469">
        <f t="shared" ref="AS76:AS105" si="102">AR76+AP76+AQ76</f>
        <v>189032.7</v>
      </c>
      <c r="AT76" s="469">
        <v>73406</v>
      </c>
      <c r="AU76" s="470">
        <f t="shared" ref="AU76:AU105" si="103">ROUND(AS76-AT76,2)</f>
        <v>115626.7</v>
      </c>
      <c r="AV76" s="471">
        <v>0.97960400000000003</v>
      </c>
      <c r="AW76" s="470">
        <f t="shared" ref="AW76:AW105" si="104">ROUND(AU76*AV76,2)</f>
        <v>113268.38</v>
      </c>
      <c r="AX76" s="470">
        <f t="shared" ref="AX76:AX105" si="105">ROUND(AW76/1000,1)</f>
        <v>113.3</v>
      </c>
      <c r="AY76" s="470">
        <v>13.38</v>
      </c>
      <c r="AZ76" s="470">
        <v>854.75</v>
      </c>
      <c r="BA76" s="472">
        <v>12</v>
      </c>
      <c r="BB76" s="470">
        <f t="shared" ref="BB76:BB105" si="106">ROUND(AY76*AZ76*BA76,2)</f>
        <v>137238.66</v>
      </c>
      <c r="BC76" s="470"/>
      <c r="BD76" s="470">
        <f t="shared" ref="BD76:BD105" si="107">ROUND(BB76-BC76,2)</f>
        <v>137238.66</v>
      </c>
      <c r="BE76" s="471">
        <v>0.97960400000000003</v>
      </c>
      <c r="BF76" s="470">
        <f t="shared" ref="BF76:BF105" si="108">ROUND(BD76*BE76,2)</f>
        <v>134439.54</v>
      </c>
      <c r="BG76" s="470">
        <f t="shared" ref="BG76:BG104" si="109">ROUND(BF76/1000,1)</f>
        <v>134.4</v>
      </c>
      <c r="BH76" s="470">
        <f t="shared" ref="BH76:BH105" si="110">F76+P76+Z76+AS76+BB76</f>
        <v>2747596.77</v>
      </c>
      <c r="BI76" s="470">
        <f t="shared" ref="BI76:BI105" si="111">ROUND(G76+Q76+AA76+AT76+BC76,2)</f>
        <v>268106</v>
      </c>
      <c r="BJ76" s="470">
        <f t="shared" si="80"/>
        <v>0</v>
      </c>
      <c r="BK76" s="470">
        <f t="shared" si="81"/>
        <v>2479490.77</v>
      </c>
      <c r="BL76" s="473">
        <f t="shared" si="82"/>
        <v>2479.5</v>
      </c>
      <c r="BM76" s="474">
        <f t="shared" ref="BM76:BM105" si="112">ROUND(J76+T76+AE76+AW76+BF76,2)</f>
        <v>2428919.08</v>
      </c>
      <c r="BN76" s="474">
        <f>ROUND(K76+U76+AF76+AX76+BG76,1)</f>
        <v>2428.9</v>
      </c>
      <c r="BO76" s="475">
        <f t="shared" si="83"/>
        <v>-50.6</v>
      </c>
      <c r="BP76" s="321">
        <v>2428.9</v>
      </c>
      <c r="BQ76" s="476">
        <f t="shared" si="36"/>
        <v>0</v>
      </c>
    </row>
    <row r="77" spans="1:69" s="321" customFormat="1" ht="31.5" hidden="1" x14ac:dyDescent="0.25">
      <c r="A77" s="468" t="s">
        <v>791</v>
      </c>
      <c r="B77" s="469">
        <v>2588.77</v>
      </c>
      <c r="C77" s="469">
        <v>226</v>
      </c>
      <c r="D77" s="469">
        <v>282</v>
      </c>
      <c r="E77" s="469">
        <f t="shared" si="84"/>
        <v>508</v>
      </c>
      <c r="F77" s="469">
        <f t="shared" si="85"/>
        <v>1315095.1599999999</v>
      </c>
      <c r="G77" s="469">
        <v>27513.53</v>
      </c>
      <c r="H77" s="470">
        <f t="shared" si="86"/>
        <v>1287581.6299999999</v>
      </c>
      <c r="I77" s="471">
        <v>0.97960400000000003</v>
      </c>
      <c r="J77" s="470">
        <f t="shared" si="87"/>
        <v>1261320.1200000001</v>
      </c>
      <c r="K77" s="470">
        <f t="shared" si="88"/>
        <v>1261.3</v>
      </c>
      <c r="L77" s="469"/>
      <c r="M77" s="469"/>
      <c r="N77" s="469"/>
      <c r="O77" s="469">
        <f t="shared" si="89"/>
        <v>0</v>
      </c>
      <c r="P77" s="469">
        <f t="shared" si="90"/>
        <v>0</v>
      </c>
      <c r="Q77" s="469"/>
      <c r="R77" s="470">
        <f t="shared" si="91"/>
        <v>0</v>
      </c>
      <c r="S77" s="471">
        <v>0.97960400000000003</v>
      </c>
      <c r="T77" s="470">
        <f t="shared" si="92"/>
        <v>0</v>
      </c>
      <c r="U77" s="470">
        <f t="shared" si="93"/>
        <v>0</v>
      </c>
      <c r="V77" s="469">
        <v>10.029999999999999</v>
      </c>
      <c r="W77" s="469">
        <v>27097</v>
      </c>
      <c r="X77" s="469">
        <v>29611</v>
      </c>
      <c r="Y77" s="469">
        <f t="shared" si="94"/>
        <v>56708</v>
      </c>
      <c r="Z77" s="469">
        <f t="shared" si="95"/>
        <v>568781.24</v>
      </c>
      <c r="AA77" s="469">
        <v>110000</v>
      </c>
      <c r="AB77" s="469"/>
      <c r="AC77" s="470">
        <f t="shared" si="78"/>
        <v>458781.24</v>
      </c>
      <c r="AD77" s="471">
        <v>0.97960400000000003</v>
      </c>
      <c r="AE77" s="470">
        <f t="shared" si="96"/>
        <v>449423.94</v>
      </c>
      <c r="AF77" s="470">
        <f t="shared" si="97"/>
        <v>449.4</v>
      </c>
      <c r="AG77" s="469">
        <v>61.16</v>
      </c>
      <c r="AH77" s="469">
        <v>623</v>
      </c>
      <c r="AI77" s="469">
        <v>788</v>
      </c>
      <c r="AJ77" s="469">
        <f t="shared" si="98"/>
        <v>1411</v>
      </c>
      <c r="AK77" s="469">
        <v>25.2</v>
      </c>
      <c r="AL77" s="469">
        <v>623</v>
      </c>
      <c r="AM77" s="469">
        <v>788</v>
      </c>
      <c r="AN77" s="469">
        <f t="shared" si="99"/>
        <v>1411</v>
      </c>
      <c r="AO77" s="469">
        <v>12.61</v>
      </c>
      <c r="AP77" s="469">
        <f t="shared" si="100"/>
        <v>86296.76</v>
      </c>
      <c r="AQ77" s="469">
        <f t="shared" si="101"/>
        <v>35557.199999999997</v>
      </c>
      <c r="AR77" s="469">
        <f t="shared" si="79"/>
        <v>17792.71</v>
      </c>
      <c r="AS77" s="469">
        <f t="shared" si="102"/>
        <v>139646.67000000001</v>
      </c>
      <c r="AT77" s="469">
        <v>8344</v>
      </c>
      <c r="AU77" s="470">
        <f t="shared" si="103"/>
        <v>131302.67000000001</v>
      </c>
      <c r="AV77" s="471">
        <v>0.97960400000000003</v>
      </c>
      <c r="AW77" s="470">
        <f t="shared" si="104"/>
        <v>128624.62</v>
      </c>
      <c r="AX77" s="470">
        <f t="shared" si="105"/>
        <v>128.6</v>
      </c>
      <c r="AY77" s="470">
        <v>6.69</v>
      </c>
      <c r="AZ77" s="470">
        <v>854.75</v>
      </c>
      <c r="BA77" s="472">
        <v>12</v>
      </c>
      <c r="BB77" s="470">
        <f t="shared" si="106"/>
        <v>68619.33</v>
      </c>
      <c r="BC77" s="470"/>
      <c r="BD77" s="470">
        <f t="shared" si="107"/>
        <v>68619.33</v>
      </c>
      <c r="BE77" s="471">
        <v>0.97960400000000003</v>
      </c>
      <c r="BF77" s="470">
        <f t="shared" si="108"/>
        <v>67219.77</v>
      </c>
      <c r="BG77" s="470">
        <f t="shared" si="109"/>
        <v>67.2</v>
      </c>
      <c r="BH77" s="470">
        <f t="shared" si="110"/>
        <v>2092142.4</v>
      </c>
      <c r="BI77" s="470">
        <f t="shared" si="111"/>
        <v>145857.53</v>
      </c>
      <c r="BJ77" s="470">
        <f t="shared" si="80"/>
        <v>0</v>
      </c>
      <c r="BK77" s="470">
        <f t="shared" si="81"/>
        <v>1946284.87</v>
      </c>
      <c r="BL77" s="473">
        <f t="shared" si="82"/>
        <v>1946.3</v>
      </c>
      <c r="BM77" s="474">
        <f t="shared" si="112"/>
        <v>1906588.45</v>
      </c>
      <c r="BN77" s="474">
        <f t="shared" ref="BN77:BN103" si="113">ROUND(K77+U77+AF77+AX77+BG77,1)</f>
        <v>1906.5</v>
      </c>
      <c r="BO77" s="475">
        <f t="shared" si="83"/>
        <v>-39.799999999999997</v>
      </c>
      <c r="BP77" s="321">
        <v>1906.5</v>
      </c>
      <c r="BQ77" s="476">
        <f t="shared" si="36"/>
        <v>0</v>
      </c>
    </row>
    <row r="78" spans="1:69" s="321" customFormat="1" ht="15.75" hidden="1" x14ac:dyDescent="0.25">
      <c r="A78" s="468" t="s">
        <v>792</v>
      </c>
      <c r="B78" s="469">
        <v>2588.77</v>
      </c>
      <c r="C78" s="469">
        <v>117.34</v>
      </c>
      <c r="D78" s="469">
        <v>200.02</v>
      </c>
      <c r="E78" s="469">
        <f t="shared" si="84"/>
        <v>317.39999999999998</v>
      </c>
      <c r="F78" s="469">
        <f t="shared" si="85"/>
        <v>821675.6</v>
      </c>
      <c r="G78" s="469">
        <v>0</v>
      </c>
      <c r="H78" s="470">
        <f t="shared" si="86"/>
        <v>821675.6</v>
      </c>
      <c r="I78" s="471">
        <v>0.97960400000000003</v>
      </c>
      <c r="J78" s="470">
        <f t="shared" si="87"/>
        <v>804916.7</v>
      </c>
      <c r="K78" s="470">
        <f t="shared" si="88"/>
        <v>804.9</v>
      </c>
      <c r="L78" s="469"/>
      <c r="M78" s="469"/>
      <c r="N78" s="469"/>
      <c r="O78" s="469">
        <f t="shared" si="89"/>
        <v>0</v>
      </c>
      <c r="P78" s="469">
        <f t="shared" si="90"/>
        <v>0</v>
      </c>
      <c r="Q78" s="469"/>
      <c r="R78" s="470">
        <f t="shared" si="91"/>
        <v>0</v>
      </c>
      <c r="S78" s="471">
        <v>0.97960400000000003</v>
      </c>
      <c r="T78" s="470">
        <f t="shared" si="92"/>
        <v>0</v>
      </c>
      <c r="U78" s="470">
        <f t="shared" si="93"/>
        <v>0</v>
      </c>
      <c r="V78" s="469">
        <v>10.029999999999999</v>
      </c>
      <c r="W78" s="469">
        <v>13954</v>
      </c>
      <c r="X78" s="469">
        <v>17083</v>
      </c>
      <c r="Y78" s="469">
        <f t="shared" si="94"/>
        <v>31037</v>
      </c>
      <c r="Z78" s="469">
        <f t="shared" si="95"/>
        <v>311301.11</v>
      </c>
      <c r="AA78" s="469">
        <v>80000</v>
      </c>
      <c r="AB78" s="469"/>
      <c r="AC78" s="470">
        <f t="shared" si="78"/>
        <v>231301.11</v>
      </c>
      <c r="AD78" s="471">
        <v>0.97960400000000003</v>
      </c>
      <c r="AE78" s="470">
        <f t="shared" si="96"/>
        <v>226583.49</v>
      </c>
      <c r="AF78" s="470">
        <f t="shared" si="97"/>
        <v>226.6</v>
      </c>
      <c r="AG78" s="469">
        <v>61.16</v>
      </c>
      <c r="AH78" s="469">
        <v>491</v>
      </c>
      <c r="AI78" s="469">
        <v>465</v>
      </c>
      <c r="AJ78" s="469">
        <f t="shared" si="98"/>
        <v>956</v>
      </c>
      <c r="AK78" s="469">
        <v>25.2</v>
      </c>
      <c r="AL78" s="469">
        <v>491</v>
      </c>
      <c r="AM78" s="469">
        <v>465</v>
      </c>
      <c r="AN78" s="469">
        <f t="shared" si="99"/>
        <v>956</v>
      </c>
      <c r="AO78" s="469">
        <v>12.61</v>
      </c>
      <c r="AP78" s="469">
        <f t="shared" si="100"/>
        <v>58468.959999999999</v>
      </c>
      <c r="AQ78" s="469">
        <f t="shared" si="101"/>
        <v>24091.200000000001</v>
      </c>
      <c r="AR78" s="469">
        <f t="shared" si="79"/>
        <v>12055.16</v>
      </c>
      <c r="AS78" s="469">
        <f t="shared" si="102"/>
        <v>94615.32</v>
      </c>
      <c r="AT78" s="469">
        <v>6500</v>
      </c>
      <c r="AU78" s="470">
        <f t="shared" si="103"/>
        <v>88115.32</v>
      </c>
      <c r="AV78" s="471">
        <v>0.97960400000000003</v>
      </c>
      <c r="AW78" s="470">
        <f t="shared" si="104"/>
        <v>86318.12</v>
      </c>
      <c r="AX78" s="470">
        <f t="shared" si="105"/>
        <v>86.3</v>
      </c>
      <c r="AY78" s="470">
        <v>9.19</v>
      </c>
      <c r="AZ78" s="470">
        <v>854.75</v>
      </c>
      <c r="BA78" s="472">
        <v>12</v>
      </c>
      <c r="BB78" s="470">
        <f t="shared" si="106"/>
        <v>94261.83</v>
      </c>
      <c r="BC78" s="470">
        <v>0</v>
      </c>
      <c r="BD78" s="470">
        <f t="shared" si="107"/>
        <v>94261.83</v>
      </c>
      <c r="BE78" s="471">
        <v>0.97960400000000003</v>
      </c>
      <c r="BF78" s="470">
        <f t="shared" si="108"/>
        <v>92339.27</v>
      </c>
      <c r="BG78" s="470">
        <f t="shared" si="109"/>
        <v>92.3</v>
      </c>
      <c r="BH78" s="470">
        <f t="shared" si="110"/>
        <v>1321853.8600000001</v>
      </c>
      <c r="BI78" s="470">
        <f t="shared" si="111"/>
        <v>86500</v>
      </c>
      <c r="BJ78" s="470">
        <f t="shared" si="80"/>
        <v>0</v>
      </c>
      <c r="BK78" s="470">
        <f t="shared" si="81"/>
        <v>1235353.8600000001</v>
      </c>
      <c r="BL78" s="473">
        <f t="shared" si="82"/>
        <v>1235.4000000000001</v>
      </c>
      <c r="BM78" s="474">
        <f t="shared" si="112"/>
        <v>1210157.58</v>
      </c>
      <c r="BN78" s="474">
        <f t="shared" si="113"/>
        <v>1210.0999999999999</v>
      </c>
      <c r="BO78" s="475">
        <f t="shared" si="83"/>
        <v>-25.3</v>
      </c>
      <c r="BP78" s="321">
        <v>1210.0999999999999</v>
      </c>
      <c r="BQ78" s="476">
        <f t="shared" si="36"/>
        <v>0</v>
      </c>
    </row>
    <row r="79" spans="1:69" s="321" customFormat="1" ht="15.75" hidden="1" x14ac:dyDescent="0.25">
      <c r="A79" s="468" t="s">
        <v>793</v>
      </c>
      <c r="B79" s="469">
        <v>1981.57</v>
      </c>
      <c r="C79" s="469">
        <v>177.94</v>
      </c>
      <c r="D79" s="469">
        <v>270.07</v>
      </c>
      <c r="E79" s="469">
        <f t="shared" si="84"/>
        <v>448</v>
      </c>
      <c r="F79" s="469">
        <f t="shared" si="85"/>
        <v>887743.36</v>
      </c>
      <c r="G79" s="469"/>
      <c r="H79" s="470">
        <f t="shared" si="86"/>
        <v>887743.36</v>
      </c>
      <c r="I79" s="471">
        <v>0.97960400000000003</v>
      </c>
      <c r="J79" s="470">
        <f t="shared" si="87"/>
        <v>869636.95</v>
      </c>
      <c r="K79" s="470">
        <f t="shared" si="88"/>
        <v>869.6</v>
      </c>
      <c r="L79" s="469"/>
      <c r="M79" s="469"/>
      <c r="N79" s="469"/>
      <c r="O79" s="469">
        <f t="shared" si="89"/>
        <v>0</v>
      </c>
      <c r="P79" s="469">
        <f t="shared" si="90"/>
        <v>0</v>
      </c>
      <c r="Q79" s="469"/>
      <c r="R79" s="470">
        <f t="shared" si="91"/>
        <v>0</v>
      </c>
      <c r="S79" s="471">
        <v>0.97960400000000003</v>
      </c>
      <c r="T79" s="470">
        <f t="shared" si="92"/>
        <v>0</v>
      </c>
      <c r="U79" s="470">
        <f t="shared" si="93"/>
        <v>0</v>
      </c>
      <c r="V79" s="469">
        <v>10.029999999999999</v>
      </c>
      <c r="W79" s="469">
        <v>19515</v>
      </c>
      <c r="X79" s="469">
        <v>20805</v>
      </c>
      <c r="Y79" s="469">
        <f t="shared" si="94"/>
        <v>40320</v>
      </c>
      <c r="Z79" s="469">
        <f t="shared" si="95"/>
        <v>404409.59999999998</v>
      </c>
      <c r="AA79" s="469">
        <v>151272</v>
      </c>
      <c r="AB79" s="469"/>
      <c r="AC79" s="470">
        <f t="shared" si="78"/>
        <v>253137.6</v>
      </c>
      <c r="AD79" s="471">
        <v>0.97960400000000003</v>
      </c>
      <c r="AE79" s="470">
        <f t="shared" si="96"/>
        <v>247974.61</v>
      </c>
      <c r="AF79" s="470">
        <f t="shared" si="97"/>
        <v>248</v>
      </c>
      <c r="AG79" s="469">
        <v>61.16</v>
      </c>
      <c r="AH79" s="469">
        <v>789</v>
      </c>
      <c r="AI79" s="469">
        <v>918</v>
      </c>
      <c r="AJ79" s="469">
        <f t="shared" si="98"/>
        <v>1707</v>
      </c>
      <c r="AK79" s="469">
        <v>25.2</v>
      </c>
      <c r="AL79" s="469">
        <v>789</v>
      </c>
      <c r="AM79" s="469">
        <v>918</v>
      </c>
      <c r="AN79" s="469">
        <f t="shared" si="99"/>
        <v>1707</v>
      </c>
      <c r="AO79" s="469">
        <v>12.61</v>
      </c>
      <c r="AP79" s="469">
        <f t="shared" si="100"/>
        <v>104400.12</v>
      </c>
      <c r="AQ79" s="469">
        <f t="shared" si="101"/>
        <v>43016.4</v>
      </c>
      <c r="AR79" s="469">
        <f t="shared" si="79"/>
        <v>21525.27</v>
      </c>
      <c r="AS79" s="469">
        <f t="shared" si="102"/>
        <v>168941.79</v>
      </c>
      <c r="AT79" s="469">
        <v>14192.82</v>
      </c>
      <c r="AU79" s="470">
        <f t="shared" si="103"/>
        <v>154748.97</v>
      </c>
      <c r="AV79" s="471">
        <v>0.97960400000000003</v>
      </c>
      <c r="AW79" s="470">
        <f t="shared" si="104"/>
        <v>151592.71</v>
      </c>
      <c r="AX79" s="470">
        <f t="shared" si="105"/>
        <v>151.6</v>
      </c>
      <c r="AY79" s="470">
        <v>8.56</v>
      </c>
      <c r="AZ79" s="470">
        <v>854.75</v>
      </c>
      <c r="BA79" s="472">
        <v>12</v>
      </c>
      <c r="BB79" s="470">
        <f t="shared" si="106"/>
        <v>87799.92</v>
      </c>
      <c r="BC79" s="470"/>
      <c r="BD79" s="470">
        <f t="shared" si="107"/>
        <v>87799.92</v>
      </c>
      <c r="BE79" s="471">
        <v>0.97960400000000003</v>
      </c>
      <c r="BF79" s="470">
        <f t="shared" si="108"/>
        <v>86009.15</v>
      </c>
      <c r="BG79" s="470">
        <f t="shared" si="109"/>
        <v>86</v>
      </c>
      <c r="BH79" s="470">
        <f t="shared" si="110"/>
        <v>1548894.67</v>
      </c>
      <c r="BI79" s="470">
        <f t="shared" si="111"/>
        <v>165464.82</v>
      </c>
      <c r="BJ79" s="470">
        <f t="shared" si="80"/>
        <v>0</v>
      </c>
      <c r="BK79" s="470">
        <f t="shared" si="81"/>
        <v>1383429.85</v>
      </c>
      <c r="BL79" s="473">
        <f t="shared" si="82"/>
        <v>1383.5</v>
      </c>
      <c r="BM79" s="474">
        <f t="shared" si="112"/>
        <v>1355213.42</v>
      </c>
      <c r="BN79" s="474">
        <f>ROUND(K79+U79+AF79+AX79+BG79,1)</f>
        <v>1355.2</v>
      </c>
      <c r="BO79" s="475">
        <f t="shared" si="83"/>
        <v>-28.3</v>
      </c>
      <c r="BP79" s="321">
        <v>1355.2</v>
      </c>
      <c r="BQ79" s="476">
        <f t="shared" si="36"/>
        <v>0</v>
      </c>
    </row>
    <row r="80" spans="1:69" s="321" customFormat="1" ht="15.75" hidden="1" x14ac:dyDescent="0.25">
      <c r="A80" s="468" t="s">
        <v>977</v>
      </c>
      <c r="B80" s="469">
        <v>3274.05</v>
      </c>
      <c r="C80" s="469">
        <v>105.04</v>
      </c>
      <c r="D80" s="469">
        <v>190.1</v>
      </c>
      <c r="E80" s="469">
        <f t="shared" si="84"/>
        <v>295.10000000000002</v>
      </c>
      <c r="F80" s="469">
        <f t="shared" si="85"/>
        <v>966172.16000000003</v>
      </c>
      <c r="G80" s="469"/>
      <c r="H80" s="470">
        <f t="shared" si="86"/>
        <v>966172.16000000003</v>
      </c>
      <c r="I80" s="471">
        <v>0.97960400000000003</v>
      </c>
      <c r="J80" s="470">
        <f t="shared" si="87"/>
        <v>946466.11</v>
      </c>
      <c r="K80" s="470">
        <f t="shared" si="88"/>
        <v>946.5</v>
      </c>
      <c r="L80" s="469"/>
      <c r="M80" s="469"/>
      <c r="N80" s="469"/>
      <c r="O80" s="469">
        <f t="shared" si="89"/>
        <v>0</v>
      </c>
      <c r="P80" s="469">
        <f t="shared" si="90"/>
        <v>0</v>
      </c>
      <c r="Q80" s="469"/>
      <c r="R80" s="470">
        <f t="shared" si="91"/>
        <v>0</v>
      </c>
      <c r="S80" s="471">
        <v>0.97960400000000003</v>
      </c>
      <c r="T80" s="470">
        <f t="shared" si="92"/>
        <v>0</v>
      </c>
      <c r="U80" s="470">
        <f t="shared" si="93"/>
        <v>0</v>
      </c>
      <c r="V80" s="469">
        <v>10.029999999999999</v>
      </c>
      <c r="W80" s="469">
        <v>22202</v>
      </c>
      <c r="X80" s="469">
        <v>27153</v>
      </c>
      <c r="Y80" s="469">
        <f t="shared" si="94"/>
        <v>49355</v>
      </c>
      <c r="Z80" s="469">
        <f t="shared" si="95"/>
        <v>495030.65</v>
      </c>
      <c r="AA80" s="469">
        <v>25000</v>
      </c>
      <c r="AB80" s="469"/>
      <c r="AC80" s="470">
        <f t="shared" si="78"/>
        <v>470030.65</v>
      </c>
      <c r="AD80" s="471">
        <v>0.97960400000000003</v>
      </c>
      <c r="AE80" s="470">
        <f t="shared" si="96"/>
        <v>460443.9</v>
      </c>
      <c r="AF80" s="470">
        <f t="shared" si="97"/>
        <v>460.4</v>
      </c>
      <c r="AG80" s="469">
        <v>61.16</v>
      </c>
      <c r="AH80" s="469">
        <v>534</v>
      </c>
      <c r="AI80" s="469">
        <v>657</v>
      </c>
      <c r="AJ80" s="469">
        <f t="shared" si="98"/>
        <v>1191</v>
      </c>
      <c r="AK80" s="469">
        <v>25.2</v>
      </c>
      <c r="AL80" s="469">
        <v>534</v>
      </c>
      <c r="AM80" s="469">
        <v>657</v>
      </c>
      <c r="AN80" s="469">
        <f t="shared" si="99"/>
        <v>1191</v>
      </c>
      <c r="AO80" s="469">
        <v>12.61</v>
      </c>
      <c r="AP80" s="469">
        <f t="shared" si="100"/>
        <v>72841.56</v>
      </c>
      <c r="AQ80" s="469">
        <f t="shared" si="101"/>
        <v>30013.200000000001</v>
      </c>
      <c r="AR80" s="469">
        <f t="shared" si="79"/>
        <v>15018.51</v>
      </c>
      <c r="AS80" s="469">
        <f t="shared" si="102"/>
        <v>117873.27</v>
      </c>
      <c r="AT80" s="469">
        <v>6000</v>
      </c>
      <c r="AU80" s="470">
        <f t="shared" si="103"/>
        <v>111873.27</v>
      </c>
      <c r="AV80" s="471">
        <v>0.97960400000000003</v>
      </c>
      <c r="AW80" s="470">
        <f t="shared" si="104"/>
        <v>109591.5</v>
      </c>
      <c r="AX80" s="470">
        <f t="shared" si="105"/>
        <v>109.6</v>
      </c>
      <c r="AY80" s="470">
        <v>9.44</v>
      </c>
      <c r="AZ80" s="470">
        <v>854.75</v>
      </c>
      <c r="BA80" s="472">
        <v>12</v>
      </c>
      <c r="BB80" s="470">
        <f t="shared" si="106"/>
        <v>96826.08</v>
      </c>
      <c r="BC80" s="470"/>
      <c r="BD80" s="470">
        <f t="shared" si="107"/>
        <v>96826.08</v>
      </c>
      <c r="BE80" s="471">
        <v>0.97960400000000003</v>
      </c>
      <c r="BF80" s="470">
        <f t="shared" si="108"/>
        <v>94851.22</v>
      </c>
      <c r="BG80" s="470">
        <f t="shared" si="109"/>
        <v>94.9</v>
      </c>
      <c r="BH80" s="470">
        <f t="shared" si="110"/>
        <v>1675902.16</v>
      </c>
      <c r="BI80" s="470">
        <f t="shared" si="111"/>
        <v>31000</v>
      </c>
      <c r="BJ80" s="470">
        <f t="shared" si="80"/>
        <v>0</v>
      </c>
      <c r="BK80" s="470">
        <f t="shared" si="81"/>
        <v>1644902.16</v>
      </c>
      <c r="BL80" s="473">
        <f t="shared" si="82"/>
        <v>1645</v>
      </c>
      <c r="BM80" s="474">
        <f t="shared" si="112"/>
        <v>1611352.73</v>
      </c>
      <c r="BN80" s="474">
        <f t="shared" si="113"/>
        <v>1611.4</v>
      </c>
      <c r="BO80" s="475">
        <f t="shared" si="83"/>
        <v>-33.6</v>
      </c>
      <c r="BP80" s="321">
        <v>1611.4</v>
      </c>
      <c r="BQ80" s="476">
        <f t="shared" ref="BQ80:BQ120" si="114">BP80-BN80</f>
        <v>0</v>
      </c>
    </row>
    <row r="81" spans="1:69" s="321" customFormat="1" ht="15.75" hidden="1" x14ac:dyDescent="0.25">
      <c r="A81" s="468" t="s">
        <v>978</v>
      </c>
      <c r="B81" s="469">
        <v>2588.77</v>
      </c>
      <c r="C81" s="469">
        <v>146.38</v>
      </c>
      <c r="D81" s="469">
        <v>254.29</v>
      </c>
      <c r="E81" s="469">
        <f t="shared" si="84"/>
        <v>400.7</v>
      </c>
      <c r="F81" s="469">
        <f t="shared" si="85"/>
        <v>1037320.14</v>
      </c>
      <c r="G81" s="469"/>
      <c r="H81" s="470">
        <f t="shared" si="86"/>
        <v>1037320.14</v>
      </c>
      <c r="I81" s="471">
        <v>0.97960400000000003</v>
      </c>
      <c r="J81" s="470">
        <f t="shared" si="87"/>
        <v>1016162.96</v>
      </c>
      <c r="K81" s="470">
        <f t="shared" si="88"/>
        <v>1016.2</v>
      </c>
      <c r="L81" s="469"/>
      <c r="M81" s="469"/>
      <c r="N81" s="469"/>
      <c r="O81" s="469">
        <f t="shared" si="89"/>
        <v>0</v>
      </c>
      <c r="P81" s="469">
        <f t="shared" si="90"/>
        <v>0</v>
      </c>
      <c r="Q81" s="469"/>
      <c r="R81" s="470">
        <f t="shared" si="91"/>
        <v>0</v>
      </c>
      <c r="S81" s="471">
        <v>0.97960400000000003</v>
      </c>
      <c r="T81" s="470">
        <f t="shared" si="92"/>
        <v>0</v>
      </c>
      <c r="U81" s="470">
        <f t="shared" si="93"/>
        <v>0</v>
      </c>
      <c r="V81" s="469">
        <v>10.029999999999999</v>
      </c>
      <c r="W81" s="469">
        <v>21273</v>
      </c>
      <c r="X81" s="469">
        <v>26201</v>
      </c>
      <c r="Y81" s="469">
        <f t="shared" si="94"/>
        <v>47474</v>
      </c>
      <c r="Z81" s="469">
        <f t="shared" si="95"/>
        <v>476164.22</v>
      </c>
      <c r="AA81" s="469">
        <v>7554</v>
      </c>
      <c r="AB81" s="469"/>
      <c r="AC81" s="470">
        <f t="shared" si="78"/>
        <v>468610.22</v>
      </c>
      <c r="AD81" s="471">
        <v>0.97960400000000003</v>
      </c>
      <c r="AE81" s="470">
        <f t="shared" si="96"/>
        <v>459052.45</v>
      </c>
      <c r="AF81" s="470">
        <f t="shared" si="97"/>
        <v>459.1</v>
      </c>
      <c r="AG81" s="469">
        <v>61.16</v>
      </c>
      <c r="AH81" s="469">
        <v>393</v>
      </c>
      <c r="AI81" s="469">
        <v>563</v>
      </c>
      <c r="AJ81" s="469">
        <f t="shared" si="98"/>
        <v>956</v>
      </c>
      <c r="AK81" s="469">
        <v>25.2</v>
      </c>
      <c r="AL81" s="469">
        <v>393</v>
      </c>
      <c r="AM81" s="469">
        <v>563</v>
      </c>
      <c r="AN81" s="469">
        <f t="shared" si="99"/>
        <v>956</v>
      </c>
      <c r="AO81" s="469">
        <v>12.61</v>
      </c>
      <c r="AP81" s="469">
        <f t="shared" si="100"/>
        <v>58468.959999999999</v>
      </c>
      <c r="AQ81" s="469">
        <f t="shared" si="101"/>
        <v>24091.200000000001</v>
      </c>
      <c r="AR81" s="469">
        <f t="shared" si="79"/>
        <v>12055.16</v>
      </c>
      <c r="AS81" s="469">
        <f t="shared" si="102"/>
        <v>94615.32</v>
      </c>
      <c r="AT81" s="469">
        <v>6218</v>
      </c>
      <c r="AU81" s="470">
        <f t="shared" si="103"/>
        <v>88397.32</v>
      </c>
      <c r="AV81" s="471">
        <v>0.97960400000000003</v>
      </c>
      <c r="AW81" s="470">
        <f t="shared" si="104"/>
        <v>86594.37</v>
      </c>
      <c r="AX81" s="470">
        <f t="shared" si="105"/>
        <v>86.6</v>
      </c>
      <c r="AY81" s="470">
        <v>6.69</v>
      </c>
      <c r="AZ81" s="470">
        <v>854.75</v>
      </c>
      <c r="BA81" s="472">
        <v>12</v>
      </c>
      <c r="BB81" s="470">
        <f t="shared" si="106"/>
        <v>68619.33</v>
      </c>
      <c r="BC81" s="470"/>
      <c r="BD81" s="470">
        <f t="shared" si="107"/>
        <v>68619.33</v>
      </c>
      <c r="BE81" s="471">
        <v>0.97960400000000003</v>
      </c>
      <c r="BF81" s="470">
        <f t="shared" si="108"/>
        <v>67219.77</v>
      </c>
      <c r="BG81" s="470">
        <f t="shared" si="109"/>
        <v>67.2</v>
      </c>
      <c r="BH81" s="470">
        <f t="shared" si="110"/>
        <v>1676719.01</v>
      </c>
      <c r="BI81" s="470">
        <f t="shared" si="111"/>
        <v>13772</v>
      </c>
      <c r="BJ81" s="470">
        <f t="shared" si="80"/>
        <v>0</v>
      </c>
      <c r="BK81" s="470">
        <f t="shared" si="81"/>
        <v>1662947.01</v>
      </c>
      <c r="BL81" s="473">
        <f t="shared" si="82"/>
        <v>1663</v>
      </c>
      <c r="BM81" s="474">
        <f t="shared" si="112"/>
        <v>1629029.55</v>
      </c>
      <c r="BN81" s="474">
        <f t="shared" si="113"/>
        <v>1629.1</v>
      </c>
      <c r="BO81" s="475">
        <f t="shared" si="83"/>
        <v>-33.9</v>
      </c>
      <c r="BP81" s="321">
        <v>1629.1</v>
      </c>
      <c r="BQ81" s="476">
        <f t="shared" si="114"/>
        <v>0</v>
      </c>
    </row>
    <row r="82" spans="1:69" s="321" customFormat="1" ht="15.75" hidden="1" x14ac:dyDescent="0.25">
      <c r="A82" s="468" t="s">
        <v>796</v>
      </c>
      <c r="B82" s="469">
        <v>2588.77</v>
      </c>
      <c r="C82" s="469">
        <v>98.84</v>
      </c>
      <c r="D82" s="469">
        <v>159.01</v>
      </c>
      <c r="E82" s="469">
        <f t="shared" si="84"/>
        <v>257.89999999999998</v>
      </c>
      <c r="F82" s="469">
        <f t="shared" si="85"/>
        <v>667643.78</v>
      </c>
      <c r="G82" s="469">
        <v>0</v>
      </c>
      <c r="H82" s="470">
        <f t="shared" si="86"/>
        <v>667643.78</v>
      </c>
      <c r="I82" s="471">
        <v>0.97960400000000003</v>
      </c>
      <c r="J82" s="470">
        <f t="shared" si="87"/>
        <v>654026.52</v>
      </c>
      <c r="K82" s="470">
        <f t="shared" si="88"/>
        <v>654</v>
      </c>
      <c r="L82" s="469"/>
      <c r="M82" s="469"/>
      <c r="N82" s="469"/>
      <c r="O82" s="469">
        <f t="shared" si="89"/>
        <v>0</v>
      </c>
      <c r="P82" s="469">
        <f t="shared" si="90"/>
        <v>0</v>
      </c>
      <c r="Q82" s="469"/>
      <c r="R82" s="470">
        <f t="shared" si="91"/>
        <v>0</v>
      </c>
      <c r="S82" s="471">
        <v>0.97960400000000003</v>
      </c>
      <c r="T82" s="470">
        <f t="shared" si="92"/>
        <v>0</v>
      </c>
      <c r="U82" s="470">
        <f t="shared" si="93"/>
        <v>0</v>
      </c>
      <c r="V82" s="469">
        <v>10.029999999999999</v>
      </c>
      <c r="W82" s="469">
        <v>30370</v>
      </c>
      <c r="X82" s="469">
        <v>35148</v>
      </c>
      <c r="Y82" s="469">
        <f t="shared" si="94"/>
        <v>65518</v>
      </c>
      <c r="Z82" s="469">
        <f t="shared" si="95"/>
        <v>657145.54</v>
      </c>
      <c r="AA82" s="469">
        <v>85210.32</v>
      </c>
      <c r="AB82" s="469"/>
      <c r="AC82" s="470">
        <f t="shared" si="78"/>
        <v>571935.22</v>
      </c>
      <c r="AD82" s="471">
        <v>0.97960400000000003</v>
      </c>
      <c r="AE82" s="470">
        <f t="shared" si="96"/>
        <v>560270.03</v>
      </c>
      <c r="AF82" s="470">
        <f t="shared" si="97"/>
        <v>560.29999999999995</v>
      </c>
      <c r="AG82" s="469">
        <v>61.16</v>
      </c>
      <c r="AH82" s="469">
        <v>630</v>
      </c>
      <c r="AI82" s="469">
        <v>885</v>
      </c>
      <c r="AJ82" s="469">
        <f t="shared" si="98"/>
        <v>1515</v>
      </c>
      <c r="AK82" s="469">
        <v>25.2</v>
      </c>
      <c r="AL82" s="469">
        <v>630</v>
      </c>
      <c r="AM82" s="469">
        <v>885</v>
      </c>
      <c r="AN82" s="469">
        <f t="shared" si="99"/>
        <v>1515</v>
      </c>
      <c r="AO82" s="469">
        <v>12.61</v>
      </c>
      <c r="AP82" s="469">
        <f t="shared" si="100"/>
        <v>92657.4</v>
      </c>
      <c r="AQ82" s="469">
        <f t="shared" si="101"/>
        <v>38178</v>
      </c>
      <c r="AR82" s="469">
        <f t="shared" si="79"/>
        <v>19104.150000000001</v>
      </c>
      <c r="AS82" s="469">
        <f t="shared" si="102"/>
        <v>149939.54999999999</v>
      </c>
      <c r="AT82" s="469">
        <v>11293.02</v>
      </c>
      <c r="AU82" s="470">
        <f t="shared" si="103"/>
        <v>138646.53</v>
      </c>
      <c r="AV82" s="471">
        <v>0.97960400000000003</v>
      </c>
      <c r="AW82" s="470">
        <f t="shared" si="104"/>
        <v>135818.70000000001</v>
      </c>
      <c r="AX82" s="470">
        <f t="shared" si="105"/>
        <v>135.80000000000001</v>
      </c>
      <c r="AY82" s="470">
        <v>15</v>
      </c>
      <c r="AZ82" s="470">
        <v>854.75</v>
      </c>
      <c r="BA82" s="472">
        <v>12</v>
      </c>
      <c r="BB82" s="470">
        <f t="shared" si="106"/>
        <v>153855</v>
      </c>
      <c r="BC82" s="470"/>
      <c r="BD82" s="470">
        <f t="shared" si="107"/>
        <v>153855</v>
      </c>
      <c r="BE82" s="471">
        <v>0.97960400000000003</v>
      </c>
      <c r="BF82" s="470">
        <f t="shared" si="108"/>
        <v>150716.97</v>
      </c>
      <c r="BG82" s="470">
        <f t="shared" si="109"/>
        <v>150.69999999999999</v>
      </c>
      <c r="BH82" s="470">
        <f t="shared" si="110"/>
        <v>1628583.87</v>
      </c>
      <c r="BI82" s="470">
        <f t="shared" si="111"/>
        <v>96503.34</v>
      </c>
      <c r="BJ82" s="470">
        <f t="shared" si="80"/>
        <v>0</v>
      </c>
      <c r="BK82" s="470">
        <f t="shared" si="81"/>
        <v>1532080.53</v>
      </c>
      <c r="BL82" s="473">
        <f t="shared" si="82"/>
        <v>1532.1</v>
      </c>
      <c r="BM82" s="474">
        <f t="shared" si="112"/>
        <v>1500832.22</v>
      </c>
      <c r="BN82" s="474">
        <f>ROUND(K82+U82+AF82+AX82+BG82,1)</f>
        <v>1500.8</v>
      </c>
      <c r="BO82" s="475">
        <f t="shared" si="83"/>
        <v>-31.3</v>
      </c>
      <c r="BP82" s="321">
        <v>1500.8</v>
      </c>
      <c r="BQ82" s="476">
        <f t="shared" si="114"/>
        <v>0</v>
      </c>
    </row>
    <row r="83" spans="1:69" s="321" customFormat="1" ht="15.75" hidden="1" x14ac:dyDescent="0.25">
      <c r="A83" s="468" t="s">
        <v>797</v>
      </c>
      <c r="B83" s="469">
        <v>2588.77</v>
      </c>
      <c r="C83" s="469">
        <v>134.4</v>
      </c>
      <c r="D83" s="469">
        <v>229.59</v>
      </c>
      <c r="E83" s="469">
        <f t="shared" si="84"/>
        <v>364</v>
      </c>
      <c r="F83" s="469">
        <f t="shared" si="85"/>
        <v>942312.28</v>
      </c>
      <c r="G83" s="469"/>
      <c r="H83" s="470">
        <f t="shared" si="86"/>
        <v>942312.28</v>
      </c>
      <c r="I83" s="471">
        <v>0.97960400000000003</v>
      </c>
      <c r="J83" s="470">
        <f t="shared" si="87"/>
        <v>923092.88</v>
      </c>
      <c r="K83" s="470">
        <f t="shared" si="88"/>
        <v>923.1</v>
      </c>
      <c r="L83" s="469"/>
      <c r="M83" s="469"/>
      <c r="N83" s="469"/>
      <c r="O83" s="469">
        <f t="shared" si="89"/>
        <v>0</v>
      </c>
      <c r="P83" s="469">
        <f t="shared" si="90"/>
        <v>0</v>
      </c>
      <c r="Q83" s="469"/>
      <c r="R83" s="470">
        <f t="shared" si="91"/>
        <v>0</v>
      </c>
      <c r="S83" s="471">
        <v>0.97960400000000003</v>
      </c>
      <c r="T83" s="470">
        <f t="shared" si="92"/>
        <v>0</v>
      </c>
      <c r="U83" s="470">
        <f t="shared" si="93"/>
        <v>0</v>
      </c>
      <c r="V83" s="469">
        <v>10.029999999999999</v>
      </c>
      <c r="W83" s="469">
        <v>66000</v>
      </c>
      <c r="X83" s="469">
        <v>61480</v>
      </c>
      <c r="Y83" s="469">
        <f t="shared" si="94"/>
        <v>127480</v>
      </c>
      <c r="Z83" s="469">
        <f t="shared" si="95"/>
        <v>1278624.3999999999</v>
      </c>
      <c r="AA83" s="469">
        <v>220000</v>
      </c>
      <c r="AB83" s="469"/>
      <c r="AC83" s="470">
        <f t="shared" si="78"/>
        <v>1058624.3999999999</v>
      </c>
      <c r="AD83" s="471">
        <v>0.97960400000000003</v>
      </c>
      <c r="AE83" s="470">
        <f t="shared" si="96"/>
        <v>1037032.7</v>
      </c>
      <c r="AF83" s="470">
        <f t="shared" si="97"/>
        <v>1037</v>
      </c>
      <c r="AG83" s="469">
        <v>61.16</v>
      </c>
      <c r="AH83" s="469">
        <v>1010</v>
      </c>
      <c r="AI83" s="469">
        <v>1811</v>
      </c>
      <c r="AJ83" s="469">
        <f t="shared" si="98"/>
        <v>2821</v>
      </c>
      <c r="AK83" s="469">
        <v>25.2</v>
      </c>
      <c r="AL83" s="469">
        <v>1010</v>
      </c>
      <c r="AM83" s="469">
        <v>1811</v>
      </c>
      <c r="AN83" s="469">
        <f t="shared" si="99"/>
        <v>2821</v>
      </c>
      <c r="AO83" s="469">
        <v>12.61</v>
      </c>
      <c r="AP83" s="469">
        <f t="shared" si="100"/>
        <v>172532.36</v>
      </c>
      <c r="AQ83" s="469">
        <f t="shared" si="101"/>
        <v>71089.2</v>
      </c>
      <c r="AR83" s="469">
        <f t="shared" si="79"/>
        <v>35572.81</v>
      </c>
      <c r="AS83" s="469">
        <f t="shared" si="102"/>
        <v>279194.37</v>
      </c>
      <c r="AT83" s="469">
        <v>36703</v>
      </c>
      <c r="AU83" s="470">
        <f t="shared" si="103"/>
        <v>242491.37</v>
      </c>
      <c r="AV83" s="471">
        <v>0.97960400000000003</v>
      </c>
      <c r="AW83" s="470">
        <f t="shared" si="104"/>
        <v>237545.52</v>
      </c>
      <c r="AX83" s="470">
        <f t="shared" si="105"/>
        <v>237.5</v>
      </c>
      <c r="AY83" s="470">
        <v>12.29</v>
      </c>
      <c r="AZ83" s="470">
        <v>854.75</v>
      </c>
      <c r="BA83" s="472">
        <v>12</v>
      </c>
      <c r="BB83" s="470">
        <f t="shared" si="106"/>
        <v>126058.53</v>
      </c>
      <c r="BC83" s="470"/>
      <c r="BD83" s="470">
        <f t="shared" si="107"/>
        <v>126058.53</v>
      </c>
      <c r="BE83" s="471">
        <v>0.97960400000000003</v>
      </c>
      <c r="BF83" s="470">
        <f t="shared" si="108"/>
        <v>123487.44</v>
      </c>
      <c r="BG83" s="470">
        <f t="shared" si="109"/>
        <v>123.5</v>
      </c>
      <c r="BH83" s="470">
        <f t="shared" si="110"/>
        <v>2626189.58</v>
      </c>
      <c r="BI83" s="470">
        <f t="shared" si="111"/>
        <v>256703</v>
      </c>
      <c r="BJ83" s="470">
        <f t="shared" si="80"/>
        <v>0</v>
      </c>
      <c r="BK83" s="470">
        <f t="shared" si="81"/>
        <v>2369486.58</v>
      </c>
      <c r="BL83" s="473">
        <f t="shared" si="82"/>
        <v>2369.5</v>
      </c>
      <c r="BM83" s="474">
        <f t="shared" si="112"/>
        <v>2321158.54</v>
      </c>
      <c r="BN83" s="474">
        <f t="shared" si="113"/>
        <v>2321.1</v>
      </c>
      <c r="BO83" s="475">
        <f t="shared" si="83"/>
        <v>-48.4</v>
      </c>
      <c r="BP83" s="321">
        <v>2321.1</v>
      </c>
      <c r="BQ83" s="476">
        <f t="shared" si="114"/>
        <v>0</v>
      </c>
    </row>
    <row r="84" spans="1:69" s="321" customFormat="1" ht="15.75" hidden="1" x14ac:dyDescent="0.25">
      <c r="A84" s="468" t="s">
        <v>979</v>
      </c>
      <c r="B84" s="469">
        <v>3274.05</v>
      </c>
      <c r="C84" s="469">
        <v>178.5</v>
      </c>
      <c r="D84" s="469">
        <v>293.19</v>
      </c>
      <c r="E84" s="469">
        <f t="shared" si="84"/>
        <v>471.7</v>
      </c>
      <c r="F84" s="469">
        <f t="shared" si="85"/>
        <v>1544369.39</v>
      </c>
      <c r="G84" s="469">
        <v>0</v>
      </c>
      <c r="H84" s="470">
        <f t="shared" si="86"/>
        <v>1544369.39</v>
      </c>
      <c r="I84" s="471">
        <v>0.97960400000000003</v>
      </c>
      <c r="J84" s="470">
        <f t="shared" si="87"/>
        <v>1512870.43</v>
      </c>
      <c r="K84" s="470">
        <f t="shared" si="88"/>
        <v>1512.9</v>
      </c>
      <c r="L84" s="469"/>
      <c r="M84" s="469"/>
      <c r="N84" s="469"/>
      <c r="O84" s="469">
        <f t="shared" si="89"/>
        <v>0</v>
      </c>
      <c r="P84" s="469">
        <f t="shared" si="90"/>
        <v>0</v>
      </c>
      <c r="Q84" s="469">
        <v>0</v>
      </c>
      <c r="R84" s="470">
        <f t="shared" si="91"/>
        <v>0</v>
      </c>
      <c r="S84" s="471">
        <v>0.97960400000000003</v>
      </c>
      <c r="T84" s="470">
        <f t="shared" si="92"/>
        <v>0</v>
      </c>
      <c r="U84" s="470">
        <f t="shared" si="93"/>
        <v>0</v>
      </c>
      <c r="V84" s="469">
        <v>10.029999999999999</v>
      </c>
      <c r="W84" s="469">
        <v>26000</v>
      </c>
      <c r="X84" s="469">
        <v>27960</v>
      </c>
      <c r="Y84" s="469">
        <f t="shared" si="94"/>
        <v>53960</v>
      </c>
      <c r="Z84" s="469">
        <f t="shared" si="95"/>
        <v>541218.80000000005</v>
      </c>
      <c r="AA84" s="469">
        <v>90200</v>
      </c>
      <c r="AB84" s="469"/>
      <c r="AC84" s="470">
        <f t="shared" si="78"/>
        <v>451018.8</v>
      </c>
      <c r="AD84" s="471">
        <v>0.97960400000000003</v>
      </c>
      <c r="AE84" s="470">
        <f t="shared" si="96"/>
        <v>441819.82</v>
      </c>
      <c r="AF84" s="470">
        <f t="shared" si="97"/>
        <v>441.8</v>
      </c>
      <c r="AG84" s="469">
        <v>61.16</v>
      </c>
      <c r="AH84" s="469">
        <v>434</v>
      </c>
      <c r="AI84" s="469">
        <v>522</v>
      </c>
      <c r="AJ84" s="469">
        <f t="shared" si="98"/>
        <v>956</v>
      </c>
      <c r="AK84" s="469">
        <v>25.2</v>
      </c>
      <c r="AL84" s="469">
        <v>434</v>
      </c>
      <c r="AM84" s="469">
        <v>522</v>
      </c>
      <c r="AN84" s="469">
        <f t="shared" si="99"/>
        <v>956</v>
      </c>
      <c r="AO84" s="469">
        <v>12.61</v>
      </c>
      <c r="AP84" s="469">
        <f t="shared" si="100"/>
        <v>58468.959999999999</v>
      </c>
      <c r="AQ84" s="469">
        <f t="shared" si="101"/>
        <v>24091.200000000001</v>
      </c>
      <c r="AR84" s="469">
        <f t="shared" si="79"/>
        <v>12055.16</v>
      </c>
      <c r="AS84" s="469">
        <f t="shared" si="102"/>
        <v>94615.32</v>
      </c>
      <c r="AT84" s="469">
        <v>19862.8</v>
      </c>
      <c r="AU84" s="470">
        <f t="shared" si="103"/>
        <v>74752.52</v>
      </c>
      <c r="AV84" s="471">
        <v>0.97960400000000003</v>
      </c>
      <c r="AW84" s="470">
        <f t="shared" si="104"/>
        <v>73227.87</v>
      </c>
      <c r="AX84" s="470">
        <f t="shared" si="105"/>
        <v>73.2</v>
      </c>
      <c r="AY84" s="470">
        <v>9.25</v>
      </c>
      <c r="AZ84" s="470">
        <v>854.75</v>
      </c>
      <c r="BA84" s="472">
        <v>12</v>
      </c>
      <c r="BB84" s="470">
        <f t="shared" si="106"/>
        <v>94877.25</v>
      </c>
      <c r="BC84" s="470">
        <v>0</v>
      </c>
      <c r="BD84" s="470">
        <f t="shared" si="107"/>
        <v>94877.25</v>
      </c>
      <c r="BE84" s="471">
        <v>0.97960400000000003</v>
      </c>
      <c r="BF84" s="470">
        <f t="shared" si="108"/>
        <v>92942.13</v>
      </c>
      <c r="BG84" s="470">
        <f t="shared" si="109"/>
        <v>92.9</v>
      </c>
      <c r="BH84" s="470">
        <f t="shared" si="110"/>
        <v>2275080.7599999998</v>
      </c>
      <c r="BI84" s="470">
        <f t="shared" si="111"/>
        <v>110062.8</v>
      </c>
      <c r="BJ84" s="470">
        <f t="shared" si="80"/>
        <v>0</v>
      </c>
      <c r="BK84" s="470">
        <f t="shared" si="81"/>
        <v>2165017.96</v>
      </c>
      <c r="BL84" s="473">
        <f t="shared" si="82"/>
        <v>2165.1</v>
      </c>
      <c r="BM84" s="474">
        <f t="shared" si="112"/>
        <v>2120860.25</v>
      </c>
      <c r="BN84" s="474">
        <f>ROUND(K84+U84+AF84+AX84+BG84,1)</f>
        <v>2120.8000000000002</v>
      </c>
      <c r="BO84" s="475">
        <f t="shared" si="83"/>
        <v>-44.3</v>
      </c>
      <c r="BP84" s="321">
        <v>2120.8000000000002</v>
      </c>
      <c r="BQ84" s="476">
        <f t="shared" si="114"/>
        <v>0</v>
      </c>
    </row>
    <row r="85" spans="1:69" s="321" customFormat="1" ht="31.5" hidden="1" x14ac:dyDescent="0.25">
      <c r="A85" s="468" t="s">
        <v>980</v>
      </c>
      <c r="B85" s="469">
        <v>2588.77</v>
      </c>
      <c r="C85" s="469">
        <v>190.81</v>
      </c>
      <c r="D85" s="469">
        <v>303.42</v>
      </c>
      <c r="E85" s="469">
        <f t="shared" si="84"/>
        <v>494.2</v>
      </c>
      <c r="F85" s="469">
        <f t="shared" si="85"/>
        <v>1279370.1299999999</v>
      </c>
      <c r="G85" s="469"/>
      <c r="H85" s="470">
        <f t="shared" si="86"/>
        <v>1279370.1299999999</v>
      </c>
      <c r="I85" s="471">
        <v>0.97960400000000003</v>
      </c>
      <c r="J85" s="470">
        <f t="shared" si="87"/>
        <v>1253276.1000000001</v>
      </c>
      <c r="K85" s="470">
        <f t="shared" si="88"/>
        <v>1253.3</v>
      </c>
      <c r="L85" s="469"/>
      <c r="M85" s="469"/>
      <c r="N85" s="469"/>
      <c r="O85" s="469">
        <f t="shared" si="89"/>
        <v>0</v>
      </c>
      <c r="P85" s="469">
        <f t="shared" si="90"/>
        <v>0</v>
      </c>
      <c r="Q85" s="469"/>
      <c r="R85" s="470">
        <f t="shared" si="91"/>
        <v>0</v>
      </c>
      <c r="S85" s="471">
        <v>0.97960400000000003</v>
      </c>
      <c r="T85" s="470">
        <f t="shared" si="92"/>
        <v>0</v>
      </c>
      <c r="U85" s="470">
        <f t="shared" si="93"/>
        <v>0</v>
      </c>
      <c r="V85" s="469">
        <v>10.029999999999999</v>
      </c>
      <c r="W85" s="469">
        <v>30320</v>
      </c>
      <c r="X85" s="469">
        <v>20720</v>
      </c>
      <c r="Y85" s="469">
        <f t="shared" si="94"/>
        <v>51040</v>
      </c>
      <c r="Z85" s="469">
        <f t="shared" si="95"/>
        <v>511931.2</v>
      </c>
      <c r="AA85" s="469">
        <v>144000</v>
      </c>
      <c r="AB85" s="469"/>
      <c r="AC85" s="470">
        <f t="shared" si="78"/>
        <v>367931.2</v>
      </c>
      <c r="AD85" s="471">
        <v>0.97960400000000003</v>
      </c>
      <c r="AE85" s="470">
        <f t="shared" si="96"/>
        <v>360426.88</v>
      </c>
      <c r="AF85" s="470">
        <f t="shared" si="97"/>
        <v>360.4</v>
      </c>
      <c r="AG85" s="469">
        <v>61.16</v>
      </c>
      <c r="AH85" s="469">
        <v>459</v>
      </c>
      <c r="AI85" s="469">
        <v>421</v>
      </c>
      <c r="AJ85" s="469">
        <f t="shared" si="98"/>
        <v>880</v>
      </c>
      <c r="AK85" s="469">
        <v>25.2</v>
      </c>
      <c r="AL85" s="469">
        <v>459</v>
      </c>
      <c r="AM85" s="469">
        <v>421</v>
      </c>
      <c r="AN85" s="469">
        <f t="shared" si="99"/>
        <v>880</v>
      </c>
      <c r="AO85" s="469">
        <v>12.61</v>
      </c>
      <c r="AP85" s="469">
        <f t="shared" si="100"/>
        <v>53820.800000000003</v>
      </c>
      <c r="AQ85" s="469">
        <f t="shared" si="101"/>
        <v>22176</v>
      </c>
      <c r="AR85" s="469">
        <f t="shared" si="79"/>
        <v>11096.8</v>
      </c>
      <c r="AS85" s="469">
        <f t="shared" si="102"/>
        <v>87093.6</v>
      </c>
      <c r="AT85" s="469">
        <v>12000</v>
      </c>
      <c r="AU85" s="470">
        <f t="shared" si="103"/>
        <v>75093.600000000006</v>
      </c>
      <c r="AV85" s="471">
        <v>0.97960400000000003</v>
      </c>
      <c r="AW85" s="470">
        <f t="shared" si="104"/>
        <v>73561.990000000005</v>
      </c>
      <c r="AX85" s="470">
        <f t="shared" si="105"/>
        <v>73.599999999999994</v>
      </c>
      <c r="AY85" s="470">
        <v>13.79</v>
      </c>
      <c r="AZ85" s="470">
        <v>854.75</v>
      </c>
      <c r="BA85" s="472">
        <v>12</v>
      </c>
      <c r="BB85" s="470">
        <f t="shared" si="106"/>
        <v>141444.03</v>
      </c>
      <c r="BC85" s="470">
        <v>0</v>
      </c>
      <c r="BD85" s="470">
        <f t="shared" si="107"/>
        <v>141444.03</v>
      </c>
      <c r="BE85" s="471">
        <v>0.97960400000000003</v>
      </c>
      <c r="BF85" s="470">
        <f t="shared" si="108"/>
        <v>138559.14000000001</v>
      </c>
      <c r="BG85" s="470">
        <f t="shared" si="109"/>
        <v>138.6</v>
      </c>
      <c r="BH85" s="470">
        <f t="shared" si="110"/>
        <v>2019838.96</v>
      </c>
      <c r="BI85" s="470">
        <f t="shared" si="111"/>
        <v>156000</v>
      </c>
      <c r="BJ85" s="470">
        <f t="shared" si="80"/>
        <v>0</v>
      </c>
      <c r="BK85" s="470">
        <f t="shared" si="81"/>
        <v>1863838.96</v>
      </c>
      <c r="BL85" s="473">
        <f t="shared" si="82"/>
        <v>1863.9</v>
      </c>
      <c r="BM85" s="474">
        <f t="shared" si="112"/>
        <v>1825824.11</v>
      </c>
      <c r="BN85" s="474">
        <f t="shared" si="113"/>
        <v>1825.9</v>
      </c>
      <c r="BO85" s="475">
        <f t="shared" si="83"/>
        <v>-38</v>
      </c>
      <c r="BP85" s="321">
        <v>1825.9</v>
      </c>
      <c r="BQ85" s="476">
        <f t="shared" si="114"/>
        <v>0</v>
      </c>
    </row>
    <row r="86" spans="1:69" s="321" customFormat="1" ht="15.75" hidden="1" x14ac:dyDescent="0.25">
      <c r="A86" s="468" t="s">
        <v>981</v>
      </c>
      <c r="B86" s="469">
        <v>2588.77</v>
      </c>
      <c r="C86" s="469">
        <v>60.15</v>
      </c>
      <c r="D86" s="469">
        <v>93.35</v>
      </c>
      <c r="E86" s="469">
        <f t="shared" si="84"/>
        <v>153.5</v>
      </c>
      <c r="F86" s="469">
        <f t="shared" si="85"/>
        <v>397376.2</v>
      </c>
      <c r="G86" s="469"/>
      <c r="H86" s="470">
        <f t="shared" si="86"/>
        <v>397376.2</v>
      </c>
      <c r="I86" s="471">
        <v>0.97960400000000003</v>
      </c>
      <c r="J86" s="470">
        <f t="shared" si="87"/>
        <v>389271.32</v>
      </c>
      <c r="K86" s="470">
        <f t="shared" si="88"/>
        <v>389.3</v>
      </c>
      <c r="L86" s="469"/>
      <c r="M86" s="469"/>
      <c r="N86" s="469"/>
      <c r="O86" s="469">
        <f t="shared" si="89"/>
        <v>0</v>
      </c>
      <c r="P86" s="469">
        <f t="shared" si="90"/>
        <v>0</v>
      </c>
      <c r="Q86" s="469"/>
      <c r="R86" s="470">
        <f t="shared" si="91"/>
        <v>0</v>
      </c>
      <c r="S86" s="471">
        <v>0.97960400000000003</v>
      </c>
      <c r="T86" s="470">
        <f t="shared" si="92"/>
        <v>0</v>
      </c>
      <c r="U86" s="470">
        <f t="shared" si="93"/>
        <v>0</v>
      </c>
      <c r="V86" s="469">
        <v>10.029999999999999</v>
      </c>
      <c r="W86" s="469">
        <v>16330</v>
      </c>
      <c r="X86" s="469">
        <v>18453</v>
      </c>
      <c r="Y86" s="469">
        <f t="shared" si="94"/>
        <v>34783</v>
      </c>
      <c r="Z86" s="469">
        <f t="shared" si="95"/>
        <v>348873.49</v>
      </c>
      <c r="AA86" s="469">
        <v>69300</v>
      </c>
      <c r="AB86" s="469"/>
      <c r="AC86" s="470">
        <f t="shared" si="78"/>
        <v>279573.49</v>
      </c>
      <c r="AD86" s="471">
        <v>0.97960400000000003</v>
      </c>
      <c r="AE86" s="470">
        <f t="shared" si="96"/>
        <v>273871.31</v>
      </c>
      <c r="AF86" s="470">
        <f t="shared" si="97"/>
        <v>273.89999999999998</v>
      </c>
      <c r="AG86" s="469">
        <v>61.16</v>
      </c>
      <c r="AH86" s="469">
        <v>338</v>
      </c>
      <c r="AI86" s="469">
        <v>254</v>
      </c>
      <c r="AJ86" s="469">
        <f t="shared" si="98"/>
        <v>592</v>
      </c>
      <c r="AK86" s="469">
        <v>25.2</v>
      </c>
      <c r="AL86" s="469">
        <v>338</v>
      </c>
      <c r="AM86" s="469">
        <v>254</v>
      </c>
      <c r="AN86" s="469">
        <f t="shared" si="99"/>
        <v>592</v>
      </c>
      <c r="AO86" s="469">
        <v>12.61</v>
      </c>
      <c r="AP86" s="469">
        <f t="shared" si="100"/>
        <v>36206.720000000001</v>
      </c>
      <c r="AQ86" s="469">
        <f t="shared" si="101"/>
        <v>14918.4</v>
      </c>
      <c r="AR86" s="469">
        <f t="shared" si="79"/>
        <v>7465.12</v>
      </c>
      <c r="AS86" s="469">
        <f t="shared" si="102"/>
        <v>58590.239999999998</v>
      </c>
      <c r="AT86" s="469">
        <v>3506.4</v>
      </c>
      <c r="AU86" s="470">
        <f t="shared" si="103"/>
        <v>55083.839999999997</v>
      </c>
      <c r="AV86" s="471">
        <v>0.97960400000000003</v>
      </c>
      <c r="AW86" s="470">
        <f t="shared" si="104"/>
        <v>53960.35</v>
      </c>
      <c r="AX86" s="470">
        <f t="shared" si="105"/>
        <v>54</v>
      </c>
      <c r="AY86" s="470">
        <v>8.44</v>
      </c>
      <c r="AZ86" s="470">
        <v>854.75</v>
      </c>
      <c r="BA86" s="472">
        <v>12</v>
      </c>
      <c r="BB86" s="470">
        <f t="shared" si="106"/>
        <v>86569.08</v>
      </c>
      <c r="BC86" s="470"/>
      <c r="BD86" s="470">
        <f t="shared" si="107"/>
        <v>86569.08</v>
      </c>
      <c r="BE86" s="471">
        <v>0.97960400000000003</v>
      </c>
      <c r="BF86" s="470">
        <f t="shared" si="108"/>
        <v>84803.42</v>
      </c>
      <c r="BG86" s="470">
        <f t="shared" si="109"/>
        <v>84.8</v>
      </c>
      <c r="BH86" s="470">
        <f t="shared" si="110"/>
        <v>891409.01</v>
      </c>
      <c r="BI86" s="470">
        <f t="shared" si="111"/>
        <v>72806.399999999994</v>
      </c>
      <c r="BJ86" s="470">
        <f t="shared" si="80"/>
        <v>0</v>
      </c>
      <c r="BK86" s="470">
        <f t="shared" si="81"/>
        <v>818602.61</v>
      </c>
      <c r="BL86" s="473">
        <f t="shared" si="82"/>
        <v>818.7</v>
      </c>
      <c r="BM86" s="474">
        <f t="shared" si="112"/>
        <v>801906.4</v>
      </c>
      <c r="BN86" s="474">
        <f>ROUND(K86+U86+AF86+AX86+BG86,1)</f>
        <v>802</v>
      </c>
      <c r="BO86" s="475">
        <f t="shared" si="83"/>
        <v>-16.7</v>
      </c>
      <c r="BP86" s="321">
        <v>802</v>
      </c>
      <c r="BQ86" s="476">
        <f t="shared" si="114"/>
        <v>0</v>
      </c>
    </row>
    <row r="87" spans="1:69" s="321" customFormat="1" ht="15.75" hidden="1" x14ac:dyDescent="0.25">
      <c r="A87" s="468" t="s">
        <v>801</v>
      </c>
      <c r="B87" s="469">
        <v>2588.77</v>
      </c>
      <c r="C87" s="469">
        <v>104.79</v>
      </c>
      <c r="D87" s="469">
        <v>182.09</v>
      </c>
      <c r="E87" s="469">
        <f t="shared" si="84"/>
        <v>286.89999999999998</v>
      </c>
      <c r="F87" s="469">
        <f t="shared" si="85"/>
        <v>742718.11</v>
      </c>
      <c r="G87" s="469"/>
      <c r="H87" s="470">
        <f t="shared" si="86"/>
        <v>742718.11</v>
      </c>
      <c r="I87" s="471">
        <v>0.97960400000000003</v>
      </c>
      <c r="J87" s="470">
        <f t="shared" si="87"/>
        <v>727569.63</v>
      </c>
      <c r="K87" s="470">
        <f t="shared" si="88"/>
        <v>727.6</v>
      </c>
      <c r="L87" s="469"/>
      <c r="M87" s="469"/>
      <c r="N87" s="469"/>
      <c r="O87" s="469">
        <f t="shared" si="89"/>
        <v>0</v>
      </c>
      <c r="P87" s="469">
        <f t="shared" si="90"/>
        <v>0</v>
      </c>
      <c r="Q87" s="469"/>
      <c r="R87" s="470">
        <f t="shared" si="91"/>
        <v>0</v>
      </c>
      <c r="S87" s="471">
        <v>0.97960400000000003</v>
      </c>
      <c r="T87" s="470">
        <f t="shared" si="92"/>
        <v>0</v>
      </c>
      <c r="U87" s="470">
        <f t="shared" si="93"/>
        <v>0</v>
      </c>
      <c r="V87" s="469">
        <v>10.029999999999999</v>
      </c>
      <c r="W87" s="469">
        <v>67767</v>
      </c>
      <c r="X87" s="469">
        <v>71927</v>
      </c>
      <c r="Y87" s="469">
        <f t="shared" si="94"/>
        <v>139694</v>
      </c>
      <c r="Z87" s="469">
        <f t="shared" si="95"/>
        <v>1401130.82</v>
      </c>
      <c r="AA87" s="469">
        <v>279804.79999999999</v>
      </c>
      <c r="AB87" s="469"/>
      <c r="AC87" s="470">
        <f t="shared" si="78"/>
        <v>1121326.02</v>
      </c>
      <c r="AD87" s="471">
        <v>0.97960400000000003</v>
      </c>
      <c r="AE87" s="470">
        <f>ROUND(AC87*AD87,2)</f>
        <v>1098455.45</v>
      </c>
      <c r="AF87" s="470">
        <f t="shared" si="97"/>
        <v>1098.5</v>
      </c>
      <c r="AG87" s="469">
        <v>61.16</v>
      </c>
      <c r="AH87" s="469">
        <v>865</v>
      </c>
      <c r="AI87" s="469">
        <v>834</v>
      </c>
      <c r="AJ87" s="469">
        <f t="shared" si="98"/>
        <v>1699</v>
      </c>
      <c r="AK87" s="469">
        <v>25.2</v>
      </c>
      <c r="AL87" s="469">
        <v>865</v>
      </c>
      <c r="AM87" s="469">
        <v>834</v>
      </c>
      <c r="AN87" s="469">
        <f t="shared" si="99"/>
        <v>1699</v>
      </c>
      <c r="AO87" s="469">
        <v>12.61</v>
      </c>
      <c r="AP87" s="469">
        <f t="shared" si="100"/>
        <v>103910.84</v>
      </c>
      <c r="AQ87" s="469">
        <f t="shared" si="101"/>
        <v>42814.8</v>
      </c>
      <c r="AR87" s="469">
        <f t="shared" si="79"/>
        <v>21424.39</v>
      </c>
      <c r="AS87" s="469">
        <f t="shared" si="102"/>
        <v>168150.03</v>
      </c>
      <c r="AT87" s="469">
        <v>55695.65</v>
      </c>
      <c r="AU87" s="470">
        <f t="shared" si="103"/>
        <v>112454.38</v>
      </c>
      <c r="AV87" s="471">
        <v>0.97960400000000003</v>
      </c>
      <c r="AW87" s="470">
        <f t="shared" si="104"/>
        <v>110160.76</v>
      </c>
      <c r="AX87" s="470">
        <f t="shared" si="105"/>
        <v>110.2</v>
      </c>
      <c r="AY87" s="470">
        <v>9.25</v>
      </c>
      <c r="AZ87" s="470">
        <v>854.75</v>
      </c>
      <c r="BA87" s="472">
        <v>12</v>
      </c>
      <c r="BB87" s="470">
        <f t="shared" si="106"/>
        <v>94877.25</v>
      </c>
      <c r="BC87" s="470">
        <v>31375.68</v>
      </c>
      <c r="BD87" s="470">
        <f t="shared" si="107"/>
        <v>63501.57</v>
      </c>
      <c r="BE87" s="471">
        <v>0.97960400000000003</v>
      </c>
      <c r="BF87" s="470">
        <f t="shared" si="108"/>
        <v>62206.39</v>
      </c>
      <c r="BG87" s="470">
        <f t="shared" si="109"/>
        <v>62.2</v>
      </c>
      <c r="BH87" s="470">
        <f t="shared" si="110"/>
        <v>2406876.21</v>
      </c>
      <c r="BI87" s="470">
        <f t="shared" si="111"/>
        <v>366876.13</v>
      </c>
      <c r="BJ87" s="470">
        <f t="shared" si="80"/>
        <v>0</v>
      </c>
      <c r="BK87" s="470">
        <f t="shared" si="81"/>
        <v>2040000.08</v>
      </c>
      <c r="BL87" s="473">
        <f t="shared" si="82"/>
        <v>2040.1</v>
      </c>
      <c r="BM87" s="474">
        <f t="shared" si="112"/>
        <v>1998392.23</v>
      </c>
      <c r="BN87" s="474">
        <f t="shared" si="113"/>
        <v>1998.5</v>
      </c>
      <c r="BO87" s="475">
        <f t="shared" si="83"/>
        <v>-41.6</v>
      </c>
      <c r="BP87" s="321">
        <v>1998.5</v>
      </c>
      <c r="BQ87" s="476">
        <f t="shared" si="114"/>
        <v>0</v>
      </c>
    </row>
    <row r="88" spans="1:69" s="321" customFormat="1" ht="15.75" hidden="1" x14ac:dyDescent="0.25">
      <c r="A88" s="468" t="s">
        <v>802</v>
      </c>
      <c r="B88" s="469">
        <v>3274.05</v>
      </c>
      <c r="C88" s="469">
        <v>127</v>
      </c>
      <c r="D88" s="469">
        <v>219.42</v>
      </c>
      <c r="E88" s="469">
        <f t="shared" si="84"/>
        <v>346.4</v>
      </c>
      <c r="F88" s="469">
        <f t="shared" si="85"/>
        <v>1134130.92</v>
      </c>
      <c r="G88" s="469"/>
      <c r="H88" s="470">
        <f t="shared" si="86"/>
        <v>1134130.92</v>
      </c>
      <c r="I88" s="471">
        <v>0.97960400000000003</v>
      </c>
      <c r="J88" s="470">
        <f t="shared" si="87"/>
        <v>1110999.19</v>
      </c>
      <c r="K88" s="470">
        <f t="shared" si="88"/>
        <v>1111</v>
      </c>
      <c r="L88" s="469"/>
      <c r="M88" s="469"/>
      <c r="N88" s="469"/>
      <c r="O88" s="469">
        <f t="shared" si="89"/>
        <v>0</v>
      </c>
      <c r="P88" s="469">
        <f t="shared" si="90"/>
        <v>0</v>
      </c>
      <c r="Q88" s="469"/>
      <c r="R88" s="470">
        <f t="shared" si="91"/>
        <v>0</v>
      </c>
      <c r="S88" s="471">
        <v>0.97960400000000003</v>
      </c>
      <c r="T88" s="470">
        <f t="shared" si="92"/>
        <v>0</v>
      </c>
      <c r="U88" s="470">
        <f t="shared" si="93"/>
        <v>0</v>
      </c>
      <c r="V88" s="469">
        <v>10.029999999999999</v>
      </c>
      <c r="W88" s="469">
        <v>26573</v>
      </c>
      <c r="X88" s="469">
        <v>27514</v>
      </c>
      <c r="Y88" s="469">
        <f t="shared" si="94"/>
        <v>54087</v>
      </c>
      <c r="Z88" s="469">
        <f t="shared" si="95"/>
        <v>542492.61</v>
      </c>
      <c r="AA88" s="469">
        <v>191477</v>
      </c>
      <c r="AB88" s="469"/>
      <c r="AC88" s="470">
        <f t="shared" si="78"/>
        <v>351015.61</v>
      </c>
      <c r="AD88" s="471">
        <v>0.97960400000000003</v>
      </c>
      <c r="AE88" s="470">
        <f t="shared" si="96"/>
        <v>343856.3</v>
      </c>
      <c r="AF88" s="470">
        <f t="shared" si="97"/>
        <v>343.9</v>
      </c>
      <c r="AG88" s="469">
        <v>61.16</v>
      </c>
      <c r="AH88" s="469">
        <v>586</v>
      </c>
      <c r="AI88" s="469">
        <v>495</v>
      </c>
      <c r="AJ88" s="469">
        <f t="shared" si="98"/>
        <v>1081</v>
      </c>
      <c r="AK88" s="469">
        <v>25.2</v>
      </c>
      <c r="AL88" s="469">
        <v>586</v>
      </c>
      <c r="AM88" s="469">
        <v>495</v>
      </c>
      <c r="AN88" s="469">
        <f t="shared" si="99"/>
        <v>1081</v>
      </c>
      <c r="AO88" s="469">
        <v>12.61</v>
      </c>
      <c r="AP88" s="469">
        <f t="shared" si="100"/>
        <v>66113.960000000006</v>
      </c>
      <c r="AQ88" s="469">
        <f t="shared" si="101"/>
        <v>27241.200000000001</v>
      </c>
      <c r="AR88" s="469">
        <f t="shared" si="79"/>
        <v>13631.41</v>
      </c>
      <c r="AS88" s="469">
        <f t="shared" si="102"/>
        <v>106986.57</v>
      </c>
      <c r="AT88" s="469">
        <v>26008.639999999999</v>
      </c>
      <c r="AU88" s="470">
        <f t="shared" si="103"/>
        <v>80977.929999999993</v>
      </c>
      <c r="AV88" s="471">
        <v>0.97960400000000003</v>
      </c>
      <c r="AW88" s="470">
        <f t="shared" si="104"/>
        <v>79326.3</v>
      </c>
      <c r="AX88" s="470">
        <f t="shared" si="105"/>
        <v>79.3</v>
      </c>
      <c r="AY88" s="470">
        <v>9.25</v>
      </c>
      <c r="AZ88" s="470">
        <v>854.75</v>
      </c>
      <c r="BA88" s="472">
        <v>12</v>
      </c>
      <c r="BB88" s="470">
        <f t="shared" si="106"/>
        <v>94877.25</v>
      </c>
      <c r="BC88" s="470"/>
      <c r="BD88" s="470">
        <f t="shared" si="107"/>
        <v>94877.25</v>
      </c>
      <c r="BE88" s="471">
        <v>0.97960400000000003</v>
      </c>
      <c r="BF88" s="470">
        <f t="shared" si="108"/>
        <v>92942.13</v>
      </c>
      <c r="BG88" s="470">
        <f t="shared" si="109"/>
        <v>92.9</v>
      </c>
      <c r="BH88" s="470">
        <f t="shared" si="110"/>
        <v>1878487.35</v>
      </c>
      <c r="BI88" s="470">
        <f t="shared" si="111"/>
        <v>217485.64</v>
      </c>
      <c r="BJ88" s="470">
        <f t="shared" si="80"/>
        <v>0</v>
      </c>
      <c r="BK88" s="470">
        <f t="shared" si="81"/>
        <v>1661001.71</v>
      </c>
      <c r="BL88" s="473">
        <f t="shared" si="82"/>
        <v>1661.1</v>
      </c>
      <c r="BM88" s="474">
        <f t="shared" si="112"/>
        <v>1627123.92</v>
      </c>
      <c r="BN88" s="474">
        <f t="shared" si="113"/>
        <v>1627.1</v>
      </c>
      <c r="BO88" s="475">
        <f t="shared" si="83"/>
        <v>-34</v>
      </c>
      <c r="BP88" s="321">
        <v>1627.1</v>
      </c>
      <c r="BQ88" s="476">
        <f t="shared" si="114"/>
        <v>0</v>
      </c>
    </row>
    <row r="89" spans="1:69" s="321" customFormat="1" ht="15.75" hidden="1" x14ac:dyDescent="0.25">
      <c r="A89" s="468" t="s">
        <v>803</v>
      </c>
      <c r="B89" s="469">
        <v>3274.05</v>
      </c>
      <c r="C89" s="469">
        <v>255.7</v>
      </c>
      <c r="D89" s="469">
        <v>421.75</v>
      </c>
      <c r="E89" s="469">
        <f t="shared" si="84"/>
        <v>677.5</v>
      </c>
      <c r="F89" s="469">
        <f t="shared" si="85"/>
        <v>2218168.88</v>
      </c>
      <c r="G89" s="469"/>
      <c r="H89" s="470">
        <f t="shared" si="86"/>
        <v>2218168.88</v>
      </c>
      <c r="I89" s="471">
        <v>0.97960400000000003</v>
      </c>
      <c r="J89" s="470">
        <f t="shared" si="87"/>
        <v>2172927.11</v>
      </c>
      <c r="K89" s="470">
        <f t="shared" si="88"/>
        <v>2172.9</v>
      </c>
      <c r="L89" s="469"/>
      <c r="M89" s="469"/>
      <c r="N89" s="469"/>
      <c r="O89" s="469">
        <f t="shared" si="89"/>
        <v>0</v>
      </c>
      <c r="P89" s="469">
        <f t="shared" si="90"/>
        <v>0</v>
      </c>
      <c r="Q89" s="469"/>
      <c r="R89" s="470">
        <f t="shared" si="91"/>
        <v>0</v>
      </c>
      <c r="S89" s="471">
        <v>0.97960400000000003</v>
      </c>
      <c r="T89" s="470">
        <f t="shared" si="92"/>
        <v>0</v>
      </c>
      <c r="U89" s="470">
        <f t="shared" si="93"/>
        <v>0</v>
      </c>
      <c r="V89" s="469">
        <v>10.029999999999999</v>
      </c>
      <c r="W89" s="469">
        <v>34556</v>
      </c>
      <c r="X89" s="469">
        <v>34540</v>
      </c>
      <c r="Y89" s="469">
        <f t="shared" si="94"/>
        <v>69096</v>
      </c>
      <c r="Z89" s="469">
        <f t="shared" si="95"/>
        <v>693032.88</v>
      </c>
      <c r="AA89" s="469">
        <v>182000</v>
      </c>
      <c r="AB89" s="469"/>
      <c r="AC89" s="470">
        <f t="shared" si="78"/>
        <v>511032.88</v>
      </c>
      <c r="AD89" s="471">
        <v>0.97960400000000003</v>
      </c>
      <c r="AE89" s="470">
        <f t="shared" si="96"/>
        <v>500609.85</v>
      </c>
      <c r="AF89" s="470">
        <f t="shared" si="97"/>
        <v>500.6</v>
      </c>
      <c r="AG89" s="469">
        <v>61.16</v>
      </c>
      <c r="AH89" s="469">
        <v>914</v>
      </c>
      <c r="AI89" s="469">
        <v>899</v>
      </c>
      <c r="AJ89" s="469">
        <f t="shared" si="98"/>
        <v>1813</v>
      </c>
      <c r="AK89" s="469">
        <v>25.2</v>
      </c>
      <c r="AL89" s="469">
        <v>914</v>
      </c>
      <c r="AM89" s="469">
        <v>899</v>
      </c>
      <c r="AN89" s="469">
        <f t="shared" si="99"/>
        <v>1813</v>
      </c>
      <c r="AO89" s="469">
        <v>12.61</v>
      </c>
      <c r="AP89" s="469">
        <f t="shared" si="100"/>
        <v>110883.08</v>
      </c>
      <c r="AQ89" s="469">
        <f t="shared" si="101"/>
        <v>45687.6</v>
      </c>
      <c r="AR89" s="469">
        <f t="shared" si="79"/>
        <v>22861.93</v>
      </c>
      <c r="AS89" s="469">
        <f t="shared" si="102"/>
        <v>179432.61</v>
      </c>
      <c r="AT89" s="469">
        <v>45300</v>
      </c>
      <c r="AU89" s="470">
        <f t="shared" si="103"/>
        <v>134132.60999999999</v>
      </c>
      <c r="AV89" s="471">
        <v>0.97960400000000003</v>
      </c>
      <c r="AW89" s="470">
        <f t="shared" si="104"/>
        <v>131396.84</v>
      </c>
      <c r="AX89" s="470">
        <f t="shared" si="105"/>
        <v>131.4</v>
      </c>
      <c r="AY89" s="470">
        <v>7.81</v>
      </c>
      <c r="AZ89" s="470">
        <v>854.75</v>
      </c>
      <c r="BA89" s="472">
        <v>12</v>
      </c>
      <c r="BB89" s="470">
        <f t="shared" si="106"/>
        <v>80107.17</v>
      </c>
      <c r="BC89" s="470"/>
      <c r="BD89" s="470">
        <f t="shared" si="107"/>
        <v>80107.17</v>
      </c>
      <c r="BE89" s="471">
        <v>0.97960400000000003</v>
      </c>
      <c r="BF89" s="470">
        <f t="shared" si="108"/>
        <v>78473.3</v>
      </c>
      <c r="BG89" s="470">
        <f t="shared" si="109"/>
        <v>78.5</v>
      </c>
      <c r="BH89" s="470">
        <f t="shared" si="110"/>
        <v>3170741.54</v>
      </c>
      <c r="BI89" s="470">
        <f t="shared" si="111"/>
        <v>227300</v>
      </c>
      <c r="BJ89" s="470">
        <f t="shared" si="80"/>
        <v>0</v>
      </c>
      <c r="BK89" s="470">
        <f t="shared" si="81"/>
        <v>2943441.54</v>
      </c>
      <c r="BL89" s="473">
        <f t="shared" si="82"/>
        <v>2943.5</v>
      </c>
      <c r="BM89" s="474">
        <f t="shared" si="112"/>
        <v>2883407.1</v>
      </c>
      <c r="BN89" s="474">
        <f t="shared" si="113"/>
        <v>2883.4</v>
      </c>
      <c r="BO89" s="475">
        <f t="shared" si="83"/>
        <v>-60.1</v>
      </c>
      <c r="BP89" s="321">
        <v>2883.4</v>
      </c>
      <c r="BQ89" s="476">
        <f t="shared" si="114"/>
        <v>0</v>
      </c>
    </row>
    <row r="90" spans="1:69" s="321" customFormat="1" ht="15.75" hidden="1" x14ac:dyDescent="0.25">
      <c r="A90" s="468" t="s">
        <v>804</v>
      </c>
      <c r="B90" s="469"/>
      <c r="C90" s="469"/>
      <c r="D90" s="469"/>
      <c r="E90" s="469">
        <f t="shared" si="84"/>
        <v>0</v>
      </c>
      <c r="F90" s="469">
        <f t="shared" si="85"/>
        <v>0</v>
      </c>
      <c r="G90" s="469"/>
      <c r="H90" s="470">
        <f t="shared" si="86"/>
        <v>0</v>
      </c>
      <c r="I90" s="471">
        <v>0.97960400000000003</v>
      </c>
      <c r="J90" s="470">
        <f t="shared" si="87"/>
        <v>0</v>
      </c>
      <c r="K90" s="470">
        <f t="shared" si="88"/>
        <v>0</v>
      </c>
      <c r="L90" s="469">
        <v>9.9700000000000006</v>
      </c>
      <c r="M90" s="469">
        <v>18250</v>
      </c>
      <c r="N90" s="469">
        <v>24960</v>
      </c>
      <c r="O90" s="469">
        <f t="shared" si="89"/>
        <v>43210</v>
      </c>
      <c r="P90" s="469">
        <f t="shared" si="90"/>
        <v>430803.7</v>
      </c>
      <c r="Q90" s="469"/>
      <c r="R90" s="470">
        <f t="shared" si="91"/>
        <v>430803.7</v>
      </c>
      <c r="S90" s="471">
        <v>0.97960400000000003</v>
      </c>
      <c r="T90" s="470">
        <f t="shared" si="92"/>
        <v>422017.03</v>
      </c>
      <c r="U90" s="470">
        <f t="shared" si="93"/>
        <v>422</v>
      </c>
      <c r="V90" s="469">
        <v>10.029999999999999</v>
      </c>
      <c r="W90" s="469">
        <v>31970</v>
      </c>
      <c r="X90" s="469">
        <v>27246</v>
      </c>
      <c r="Y90" s="469">
        <f t="shared" si="94"/>
        <v>59216</v>
      </c>
      <c r="Z90" s="469">
        <f t="shared" si="95"/>
        <v>593936.48</v>
      </c>
      <c r="AA90" s="469">
        <v>11550</v>
      </c>
      <c r="AB90" s="469"/>
      <c r="AC90" s="470">
        <f t="shared" si="78"/>
        <v>582386.48</v>
      </c>
      <c r="AD90" s="471">
        <v>0.97960400000000003</v>
      </c>
      <c r="AE90" s="470">
        <f t="shared" si="96"/>
        <v>570508.13</v>
      </c>
      <c r="AF90" s="470">
        <f t="shared" si="97"/>
        <v>570.5</v>
      </c>
      <c r="AG90" s="469">
        <v>61.16</v>
      </c>
      <c r="AH90" s="469">
        <v>607</v>
      </c>
      <c r="AI90" s="469">
        <v>940</v>
      </c>
      <c r="AJ90" s="469">
        <f t="shared" si="98"/>
        <v>1547</v>
      </c>
      <c r="AK90" s="469">
        <v>25.2</v>
      </c>
      <c r="AL90" s="469">
        <v>607</v>
      </c>
      <c r="AM90" s="469">
        <v>940</v>
      </c>
      <c r="AN90" s="469">
        <f t="shared" si="99"/>
        <v>1547</v>
      </c>
      <c r="AO90" s="469">
        <v>12.61</v>
      </c>
      <c r="AP90" s="469">
        <f t="shared" si="100"/>
        <v>94614.52</v>
      </c>
      <c r="AQ90" s="469">
        <f t="shared" si="101"/>
        <v>38984.400000000001</v>
      </c>
      <c r="AR90" s="469">
        <f t="shared" si="79"/>
        <v>19507.669999999998</v>
      </c>
      <c r="AS90" s="469">
        <f t="shared" si="102"/>
        <v>153106.59</v>
      </c>
      <c r="AT90" s="469">
        <v>11474</v>
      </c>
      <c r="AU90" s="470">
        <f t="shared" si="103"/>
        <v>141632.59</v>
      </c>
      <c r="AV90" s="471">
        <v>0.97960400000000003</v>
      </c>
      <c r="AW90" s="470">
        <f t="shared" si="104"/>
        <v>138743.85</v>
      </c>
      <c r="AX90" s="470">
        <f t="shared" si="105"/>
        <v>138.69999999999999</v>
      </c>
      <c r="AY90" s="470">
        <v>12.06</v>
      </c>
      <c r="AZ90" s="470">
        <v>854.75</v>
      </c>
      <c r="BA90" s="472">
        <v>12</v>
      </c>
      <c r="BB90" s="470">
        <f t="shared" si="106"/>
        <v>123699.42</v>
      </c>
      <c r="BC90" s="470"/>
      <c r="BD90" s="470">
        <f t="shared" si="107"/>
        <v>123699.42</v>
      </c>
      <c r="BE90" s="471">
        <v>0.97960400000000003</v>
      </c>
      <c r="BF90" s="470">
        <f t="shared" si="108"/>
        <v>121176.45</v>
      </c>
      <c r="BG90" s="470">
        <f t="shared" si="109"/>
        <v>121.2</v>
      </c>
      <c r="BH90" s="470">
        <f t="shared" si="110"/>
        <v>1301546.19</v>
      </c>
      <c r="BI90" s="470">
        <f t="shared" si="111"/>
        <v>23024</v>
      </c>
      <c r="BJ90" s="470">
        <f t="shared" si="80"/>
        <v>0</v>
      </c>
      <c r="BK90" s="470">
        <f t="shared" si="81"/>
        <v>1278522.19</v>
      </c>
      <c r="BL90" s="473">
        <f t="shared" si="82"/>
        <v>1278.5999999999999</v>
      </c>
      <c r="BM90" s="474">
        <f t="shared" si="112"/>
        <v>1252445.46</v>
      </c>
      <c r="BN90" s="474">
        <f t="shared" si="113"/>
        <v>1252.4000000000001</v>
      </c>
      <c r="BO90" s="475">
        <f t="shared" si="83"/>
        <v>-26.2</v>
      </c>
      <c r="BP90" s="321">
        <v>1252.4000000000001</v>
      </c>
      <c r="BQ90" s="476">
        <f t="shared" si="114"/>
        <v>0</v>
      </c>
    </row>
    <row r="91" spans="1:69" s="321" customFormat="1" ht="15.75" hidden="1" x14ac:dyDescent="0.25">
      <c r="A91" s="468" t="s">
        <v>805</v>
      </c>
      <c r="B91" s="469">
        <v>3274.05</v>
      </c>
      <c r="C91" s="469">
        <v>180</v>
      </c>
      <c r="D91" s="469">
        <v>309.52</v>
      </c>
      <c r="E91" s="469">
        <f t="shared" si="84"/>
        <v>489.5</v>
      </c>
      <c r="F91" s="469">
        <f>ROUND(B91*E91,2)</f>
        <v>1602647.48</v>
      </c>
      <c r="G91" s="469"/>
      <c r="H91" s="470">
        <f t="shared" si="86"/>
        <v>1602647.48</v>
      </c>
      <c r="I91" s="471">
        <v>0.97960400000000003</v>
      </c>
      <c r="J91" s="470">
        <f t="shared" si="87"/>
        <v>1569959.88</v>
      </c>
      <c r="K91" s="470">
        <f t="shared" si="88"/>
        <v>1570</v>
      </c>
      <c r="L91" s="469"/>
      <c r="M91" s="469"/>
      <c r="N91" s="469"/>
      <c r="O91" s="469">
        <f t="shared" si="89"/>
        <v>0</v>
      </c>
      <c r="P91" s="469">
        <f t="shared" si="90"/>
        <v>0</v>
      </c>
      <c r="Q91" s="469"/>
      <c r="R91" s="470">
        <f t="shared" si="91"/>
        <v>0</v>
      </c>
      <c r="S91" s="471">
        <v>0.97960400000000003</v>
      </c>
      <c r="T91" s="470">
        <f t="shared" si="92"/>
        <v>0</v>
      </c>
      <c r="U91" s="470">
        <f t="shared" si="93"/>
        <v>0</v>
      </c>
      <c r="V91" s="469">
        <v>10.029999999999999</v>
      </c>
      <c r="W91" s="469">
        <v>43407</v>
      </c>
      <c r="X91" s="469">
        <v>54434</v>
      </c>
      <c r="Y91" s="469">
        <f t="shared" si="94"/>
        <v>97841</v>
      </c>
      <c r="Z91" s="469">
        <f t="shared" si="95"/>
        <v>981345.23</v>
      </c>
      <c r="AA91" s="469">
        <v>80000</v>
      </c>
      <c r="AB91" s="469"/>
      <c r="AC91" s="470">
        <f t="shared" si="78"/>
        <v>901345.23</v>
      </c>
      <c r="AD91" s="471">
        <v>0.97960400000000003</v>
      </c>
      <c r="AE91" s="470">
        <f t="shared" si="96"/>
        <v>882961.39</v>
      </c>
      <c r="AF91" s="470">
        <f t="shared" si="97"/>
        <v>883</v>
      </c>
      <c r="AG91" s="469">
        <v>61.16</v>
      </c>
      <c r="AH91" s="469">
        <v>1195</v>
      </c>
      <c r="AI91" s="469">
        <v>1065</v>
      </c>
      <c r="AJ91" s="469">
        <f t="shared" si="98"/>
        <v>2260</v>
      </c>
      <c r="AK91" s="469">
        <v>25.2</v>
      </c>
      <c r="AL91" s="469">
        <v>1195</v>
      </c>
      <c r="AM91" s="469">
        <v>1065</v>
      </c>
      <c r="AN91" s="469">
        <f t="shared" si="99"/>
        <v>2260</v>
      </c>
      <c r="AO91" s="469">
        <v>12.61</v>
      </c>
      <c r="AP91" s="469">
        <f t="shared" si="100"/>
        <v>138221.6</v>
      </c>
      <c r="AQ91" s="469">
        <f t="shared" si="101"/>
        <v>56952</v>
      </c>
      <c r="AR91" s="469">
        <f t="shared" si="79"/>
        <v>28498.6</v>
      </c>
      <c r="AS91" s="469">
        <f t="shared" si="102"/>
        <v>223672.2</v>
      </c>
      <c r="AT91" s="469">
        <v>50000</v>
      </c>
      <c r="AU91" s="470">
        <f t="shared" si="103"/>
        <v>173672.2</v>
      </c>
      <c r="AV91" s="471">
        <v>0.97960400000000003</v>
      </c>
      <c r="AW91" s="470">
        <f t="shared" si="104"/>
        <v>170129.98</v>
      </c>
      <c r="AX91" s="470">
        <f t="shared" si="105"/>
        <v>170.1</v>
      </c>
      <c r="AY91" s="470">
        <v>18.420000000000002</v>
      </c>
      <c r="AZ91" s="470">
        <v>854.75</v>
      </c>
      <c r="BA91" s="472">
        <v>12</v>
      </c>
      <c r="BB91" s="470">
        <f t="shared" si="106"/>
        <v>188933.94</v>
      </c>
      <c r="BC91" s="470">
        <v>0</v>
      </c>
      <c r="BD91" s="470">
        <f t="shared" si="107"/>
        <v>188933.94</v>
      </c>
      <c r="BE91" s="471">
        <v>0.97960400000000003</v>
      </c>
      <c r="BF91" s="470">
        <f t="shared" si="108"/>
        <v>185080.44</v>
      </c>
      <c r="BG91" s="470">
        <f t="shared" si="109"/>
        <v>185.1</v>
      </c>
      <c r="BH91" s="470">
        <f t="shared" si="110"/>
        <v>2996598.85</v>
      </c>
      <c r="BI91" s="470">
        <f t="shared" si="111"/>
        <v>130000</v>
      </c>
      <c r="BJ91" s="470">
        <f t="shared" si="80"/>
        <v>0</v>
      </c>
      <c r="BK91" s="470">
        <f t="shared" si="81"/>
        <v>2866598.85</v>
      </c>
      <c r="BL91" s="473">
        <f t="shared" si="82"/>
        <v>2866.6</v>
      </c>
      <c r="BM91" s="474">
        <f t="shared" si="112"/>
        <v>2808131.69</v>
      </c>
      <c r="BN91" s="474">
        <f>ROUND(K91+U91+AF91+AX91+BG91,1)</f>
        <v>2808.2</v>
      </c>
      <c r="BO91" s="475">
        <f t="shared" si="83"/>
        <v>-58.4</v>
      </c>
      <c r="BP91" s="321">
        <v>2808.2</v>
      </c>
      <c r="BQ91" s="476">
        <f t="shared" si="114"/>
        <v>0</v>
      </c>
    </row>
    <row r="92" spans="1:69" s="321" customFormat="1" ht="15.75" hidden="1" x14ac:dyDescent="0.25">
      <c r="A92" s="468" t="s">
        <v>806</v>
      </c>
      <c r="B92" s="469">
        <v>3274.05</v>
      </c>
      <c r="C92" s="469">
        <v>186.6</v>
      </c>
      <c r="D92" s="469">
        <v>332.31</v>
      </c>
      <c r="E92" s="469">
        <f t="shared" si="84"/>
        <v>518.9</v>
      </c>
      <c r="F92" s="469">
        <f t="shared" si="85"/>
        <v>1698904.55</v>
      </c>
      <c r="G92" s="469"/>
      <c r="H92" s="470">
        <f t="shared" si="86"/>
        <v>1698904.55</v>
      </c>
      <c r="I92" s="471">
        <v>0.97960400000000003</v>
      </c>
      <c r="J92" s="470">
        <f t="shared" si="87"/>
        <v>1664253.69</v>
      </c>
      <c r="K92" s="470">
        <f t="shared" si="88"/>
        <v>1664.3</v>
      </c>
      <c r="L92" s="469"/>
      <c r="M92" s="469"/>
      <c r="N92" s="469"/>
      <c r="O92" s="469">
        <f t="shared" si="89"/>
        <v>0</v>
      </c>
      <c r="P92" s="469">
        <f t="shared" si="90"/>
        <v>0</v>
      </c>
      <c r="Q92" s="469"/>
      <c r="R92" s="470">
        <f t="shared" si="91"/>
        <v>0</v>
      </c>
      <c r="S92" s="471">
        <v>0.97960400000000003</v>
      </c>
      <c r="T92" s="470">
        <f t="shared" si="92"/>
        <v>0</v>
      </c>
      <c r="U92" s="470">
        <f t="shared" si="93"/>
        <v>0</v>
      </c>
      <c r="V92" s="469">
        <v>10.029999999999999</v>
      </c>
      <c r="W92" s="469">
        <v>21898</v>
      </c>
      <c r="X92" s="469">
        <v>25855</v>
      </c>
      <c r="Y92" s="469">
        <f t="shared" si="94"/>
        <v>47753</v>
      </c>
      <c r="Z92" s="469">
        <f t="shared" si="95"/>
        <v>478962.59</v>
      </c>
      <c r="AA92" s="469">
        <v>50380</v>
      </c>
      <c r="AB92" s="469"/>
      <c r="AC92" s="470">
        <f t="shared" si="78"/>
        <v>428582.59</v>
      </c>
      <c r="AD92" s="471">
        <v>0.97960400000000003</v>
      </c>
      <c r="AE92" s="470">
        <f t="shared" si="96"/>
        <v>419841.22</v>
      </c>
      <c r="AF92" s="470">
        <f t="shared" si="97"/>
        <v>419.8</v>
      </c>
      <c r="AG92" s="469">
        <v>61.16</v>
      </c>
      <c r="AH92" s="469">
        <v>665</v>
      </c>
      <c r="AI92" s="469">
        <v>603</v>
      </c>
      <c r="AJ92" s="469">
        <f t="shared" si="98"/>
        <v>1268</v>
      </c>
      <c r="AK92" s="469">
        <v>25.2</v>
      </c>
      <c r="AL92" s="469">
        <v>665</v>
      </c>
      <c r="AM92" s="469">
        <v>603</v>
      </c>
      <c r="AN92" s="469">
        <f t="shared" si="99"/>
        <v>1268</v>
      </c>
      <c r="AO92" s="469">
        <v>12.61</v>
      </c>
      <c r="AP92" s="469">
        <f t="shared" si="100"/>
        <v>77550.880000000005</v>
      </c>
      <c r="AQ92" s="469">
        <f t="shared" si="101"/>
        <v>31953.599999999999</v>
      </c>
      <c r="AR92" s="469">
        <f t="shared" si="79"/>
        <v>15989.48</v>
      </c>
      <c r="AS92" s="469">
        <f t="shared" si="102"/>
        <v>125493.96</v>
      </c>
      <c r="AT92" s="469">
        <v>12266.8</v>
      </c>
      <c r="AU92" s="470">
        <f t="shared" si="103"/>
        <v>113227.16</v>
      </c>
      <c r="AV92" s="471">
        <v>0.97960400000000003</v>
      </c>
      <c r="AW92" s="470">
        <f t="shared" si="104"/>
        <v>110917.78</v>
      </c>
      <c r="AX92" s="470">
        <f t="shared" si="105"/>
        <v>110.9</v>
      </c>
      <c r="AY92" s="470">
        <v>12.5</v>
      </c>
      <c r="AZ92" s="470">
        <v>854.75</v>
      </c>
      <c r="BA92" s="472">
        <v>12</v>
      </c>
      <c r="BB92" s="470">
        <f t="shared" si="106"/>
        <v>128212.5</v>
      </c>
      <c r="BC92" s="470"/>
      <c r="BD92" s="470">
        <f t="shared" si="107"/>
        <v>128212.5</v>
      </c>
      <c r="BE92" s="471">
        <v>0.97960400000000003</v>
      </c>
      <c r="BF92" s="470">
        <f t="shared" si="108"/>
        <v>125597.48</v>
      </c>
      <c r="BG92" s="470">
        <f t="shared" si="109"/>
        <v>125.6</v>
      </c>
      <c r="BH92" s="470">
        <f t="shared" si="110"/>
        <v>2431573.6</v>
      </c>
      <c r="BI92" s="470">
        <f t="shared" si="111"/>
        <v>62646.8</v>
      </c>
      <c r="BJ92" s="470">
        <f t="shared" si="80"/>
        <v>0</v>
      </c>
      <c r="BK92" s="470">
        <f t="shared" si="81"/>
        <v>2368926.7999999998</v>
      </c>
      <c r="BL92" s="473">
        <f t="shared" si="82"/>
        <v>2369</v>
      </c>
      <c r="BM92" s="474">
        <f t="shared" si="112"/>
        <v>2320610.17</v>
      </c>
      <c r="BN92" s="474">
        <f t="shared" si="113"/>
        <v>2320.6</v>
      </c>
      <c r="BO92" s="475">
        <f t="shared" si="83"/>
        <v>-48.4</v>
      </c>
      <c r="BP92" s="321">
        <v>2320.6</v>
      </c>
      <c r="BQ92" s="476">
        <f t="shared" si="114"/>
        <v>0</v>
      </c>
    </row>
    <row r="93" spans="1:69" s="321" customFormat="1" ht="15.75" hidden="1" x14ac:dyDescent="0.25">
      <c r="A93" s="468" t="s">
        <v>807</v>
      </c>
      <c r="B93" s="469">
        <v>0</v>
      </c>
      <c r="C93" s="469">
        <v>0</v>
      </c>
      <c r="D93" s="469">
        <v>0</v>
      </c>
      <c r="E93" s="469">
        <f t="shared" si="84"/>
        <v>0</v>
      </c>
      <c r="F93" s="469">
        <f t="shared" si="85"/>
        <v>0</v>
      </c>
      <c r="G93" s="469">
        <v>0</v>
      </c>
      <c r="H93" s="470">
        <f t="shared" si="86"/>
        <v>0</v>
      </c>
      <c r="I93" s="471">
        <v>0.97960400000000003</v>
      </c>
      <c r="J93" s="470">
        <f t="shared" si="87"/>
        <v>0</v>
      </c>
      <c r="K93" s="470">
        <f t="shared" si="88"/>
        <v>0</v>
      </c>
      <c r="L93" s="469">
        <v>9.9700000000000006</v>
      </c>
      <c r="M93" s="469">
        <v>24800</v>
      </c>
      <c r="N93" s="469">
        <v>37100</v>
      </c>
      <c r="O93" s="469">
        <f t="shared" si="89"/>
        <v>61900</v>
      </c>
      <c r="P93" s="469">
        <f t="shared" si="90"/>
        <v>617143</v>
      </c>
      <c r="Q93" s="469">
        <v>0</v>
      </c>
      <c r="R93" s="470">
        <f t="shared" si="91"/>
        <v>617143</v>
      </c>
      <c r="S93" s="471">
        <v>0.97960400000000003</v>
      </c>
      <c r="T93" s="470">
        <f t="shared" si="92"/>
        <v>604555.75</v>
      </c>
      <c r="U93" s="470">
        <f t="shared" si="93"/>
        <v>604.6</v>
      </c>
      <c r="V93" s="469">
        <v>10.029999999999999</v>
      </c>
      <c r="W93" s="469">
        <v>21500</v>
      </c>
      <c r="X93" s="469">
        <v>21580</v>
      </c>
      <c r="Y93" s="469">
        <f t="shared" si="94"/>
        <v>43080</v>
      </c>
      <c r="Z93" s="469">
        <f t="shared" si="95"/>
        <v>432092.4</v>
      </c>
      <c r="AA93" s="469">
        <v>93500</v>
      </c>
      <c r="AB93" s="469"/>
      <c r="AC93" s="470">
        <f t="shared" si="78"/>
        <v>338592.4</v>
      </c>
      <c r="AD93" s="471">
        <v>0.97960400000000003</v>
      </c>
      <c r="AE93" s="470">
        <f t="shared" si="96"/>
        <v>331686.46999999997</v>
      </c>
      <c r="AF93" s="470">
        <f t="shared" si="97"/>
        <v>331.7</v>
      </c>
      <c r="AG93" s="469">
        <v>61.16</v>
      </c>
      <c r="AH93" s="469">
        <v>337</v>
      </c>
      <c r="AI93" s="469">
        <v>381</v>
      </c>
      <c r="AJ93" s="469">
        <f t="shared" si="98"/>
        <v>718</v>
      </c>
      <c r="AK93" s="469">
        <v>25.2</v>
      </c>
      <c r="AL93" s="469">
        <v>337</v>
      </c>
      <c r="AM93" s="469">
        <v>381</v>
      </c>
      <c r="AN93" s="469">
        <f t="shared" si="99"/>
        <v>718</v>
      </c>
      <c r="AO93" s="469">
        <v>12.61</v>
      </c>
      <c r="AP93" s="469">
        <f t="shared" si="100"/>
        <v>43912.88</v>
      </c>
      <c r="AQ93" s="469">
        <f t="shared" si="101"/>
        <v>18093.599999999999</v>
      </c>
      <c r="AR93" s="469">
        <f t="shared" si="79"/>
        <v>9053.98</v>
      </c>
      <c r="AS93" s="469">
        <f t="shared" si="102"/>
        <v>71060.460000000006</v>
      </c>
      <c r="AT93" s="469">
        <v>5259</v>
      </c>
      <c r="AU93" s="470">
        <f t="shared" si="103"/>
        <v>65801.460000000006</v>
      </c>
      <c r="AV93" s="471">
        <v>0.97960400000000003</v>
      </c>
      <c r="AW93" s="470">
        <f t="shared" si="104"/>
        <v>64459.37</v>
      </c>
      <c r="AX93" s="470">
        <f t="shared" si="105"/>
        <v>64.5</v>
      </c>
      <c r="AY93" s="470">
        <v>8.25</v>
      </c>
      <c r="AZ93" s="470">
        <v>854.75</v>
      </c>
      <c r="BA93" s="472">
        <v>12</v>
      </c>
      <c r="BB93" s="470">
        <f t="shared" si="106"/>
        <v>84620.25</v>
      </c>
      <c r="BC93" s="470">
        <v>0</v>
      </c>
      <c r="BD93" s="470">
        <f t="shared" si="107"/>
        <v>84620.25</v>
      </c>
      <c r="BE93" s="471">
        <v>0.97960400000000003</v>
      </c>
      <c r="BF93" s="470">
        <f t="shared" si="108"/>
        <v>82894.34</v>
      </c>
      <c r="BG93" s="470">
        <f t="shared" si="109"/>
        <v>82.9</v>
      </c>
      <c r="BH93" s="470">
        <f t="shared" si="110"/>
        <v>1204916.1100000001</v>
      </c>
      <c r="BI93" s="470">
        <f t="shared" si="111"/>
        <v>98759</v>
      </c>
      <c r="BJ93" s="470">
        <f t="shared" si="80"/>
        <v>0</v>
      </c>
      <c r="BK93" s="470">
        <f t="shared" si="81"/>
        <v>1106157.1100000001</v>
      </c>
      <c r="BL93" s="473">
        <f t="shared" si="82"/>
        <v>1106.2</v>
      </c>
      <c r="BM93" s="474">
        <f t="shared" si="112"/>
        <v>1083595.93</v>
      </c>
      <c r="BN93" s="474">
        <f>ROUND(K93+U93+AF93+AX93+BG93,1)</f>
        <v>1083.7</v>
      </c>
      <c r="BO93" s="475">
        <f t="shared" si="83"/>
        <v>-22.5</v>
      </c>
      <c r="BP93" s="321">
        <v>1083.7</v>
      </c>
      <c r="BQ93" s="476">
        <f t="shared" si="114"/>
        <v>0</v>
      </c>
    </row>
    <row r="94" spans="1:69" s="321" customFormat="1" ht="15.75" hidden="1" x14ac:dyDescent="0.25">
      <c r="A94" s="468" t="s">
        <v>808</v>
      </c>
      <c r="B94" s="469">
        <v>2588.77</v>
      </c>
      <c r="C94" s="469">
        <v>249.1</v>
      </c>
      <c r="D94" s="469">
        <v>445.3</v>
      </c>
      <c r="E94" s="469">
        <f t="shared" si="84"/>
        <v>694.4</v>
      </c>
      <c r="F94" s="469">
        <f t="shared" si="85"/>
        <v>1797641.89</v>
      </c>
      <c r="G94" s="469">
        <v>4711.5600000000004</v>
      </c>
      <c r="H94" s="470">
        <f t="shared" si="86"/>
        <v>1792930.33</v>
      </c>
      <c r="I94" s="471">
        <v>0.97960400000000003</v>
      </c>
      <c r="J94" s="470">
        <f t="shared" si="87"/>
        <v>1756361.72</v>
      </c>
      <c r="K94" s="470">
        <f t="shared" si="88"/>
        <v>1756.4</v>
      </c>
      <c r="L94" s="469"/>
      <c r="M94" s="469"/>
      <c r="N94" s="469"/>
      <c r="O94" s="469">
        <f t="shared" si="89"/>
        <v>0</v>
      </c>
      <c r="P94" s="469">
        <f t="shared" si="90"/>
        <v>0</v>
      </c>
      <c r="Q94" s="469"/>
      <c r="R94" s="470">
        <f t="shared" si="91"/>
        <v>0</v>
      </c>
      <c r="S94" s="471">
        <v>0.97960400000000003</v>
      </c>
      <c r="T94" s="470">
        <f t="shared" si="92"/>
        <v>0</v>
      </c>
      <c r="U94" s="470">
        <f t="shared" si="93"/>
        <v>0</v>
      </c>
      <c r="V94" s="469">
        <v>10.029999999999999</v>
      </c>
      <c r="W94" s="469">
        <v>51113</v>
      </c>
      <c r="X94" s="469">
        <v>43897</v>
      </c>
      <c r="Y94" s="469">
        <f t="shared" si="94"/>
        <v>95010</v>
      </c>
      <c r="Z94" s="469">
        <f t="shared" si="95"/>
        <v>952950.3</v>
      </c>
      <c r="AA94" s="469">
        <v>418000</v>
      </c>
      <c r="AB94" s="469"/>
      <c r="AC94" s="470">
        <f t="shared" si="78"/>
        <v>534950.30000000005</v>
      </c>
      <c r="AD94" s="471">
        <v>0.97960400000000003</v>
      </c>
      <c r="AE94" s="470">
        <f t="shared" si="96"/>
        <v>524039.45</v>
      </c>
      <c r="AF94" s="470">
        <f t="shared" si="97"/>
        <v>524</v>
      </c>
      <c r="AG94" s="469">
        <v>61.16</v>
      </c>
      <c r="AH94" s="469">
        <v>1531</v>
      </c>
      <c r="AI94" s="469">
        <v>1485</v>
      </c>
      <c r="AJ94" s="469">
        <f t="shared" si="98"/>
        <v>3016</v>
      </c>
      <c r="AK94" s="469">
        <v>25.2</v>
      </c>
      <c r="AL94" s="469">
        <v>1531</v>
      </c>
      <c r="AM94" s="469">
        <v>1485</v>
      </c>
      <c r="AN94" s="469">
        <f t="shared" si="99"/>
        <v>3016</v>
      </c>
      <c r="AO94" s="469">
        <v>12.61</v>
      </c>
      <c r="AP94" s="469">
        <f t="shared" si="100"/>
        <v>184458.56</v>
      </c>
      <c r="AQ94" s="469">
        <f t="shared" si="101"/>
        <v>76003.199999999997</v>
      </c>
      <c r="AR94" s="469">
        <f t="shared" si="79"/>
        <v>38031.760000000002</v>
      </c>
      <c r="AS94" s="469">
        <f t="shared" si="102"/>
        <v>298493.52</v>
      </c>
      <c r="AT94" s="469">
        <v>38862</v>
      </c>
      <c r="AU94" s="470">
        <f t="shared" si="103"/>
        <v>259631.52</v>
      </c>
      <c r="AV94" s="471">
        <v>0.97960400000000003</v>
      </c>
      <c r="AW94" s="470">
        <f t="shared" si="104"/>
        <v>254336.08</v>
      </c>
      <c r="AX94" s="470">
        <f t="shared" si="105"/>
        <v>254.3</v>
      </c>
      <c r="AY94" s="470">
        <v>15.63</v>
      </c>
      <c r="AZ94" s="470">
        <v>854.75</v>
      </c>
      <c r="BA94" s="472">
        <v>12</v>
      </c>
      <c r="BB94" s="470">
        <f t="shared" si="106"/>
        <v>160316.91</v>
      </c>
      <c r="BC94" s="470">
        <v>0</v>
      </c>
      <c r="BD94" s="470">
        <f t="shared" si="107"/>
        <v>160316.91</v>
      </c>
      <c r="BE94" s="471">
        <v>0.97960400000000003</v>
      </c>
      <c r="BF94" s="470">
        <f t="shared" si="108"/>
        <v>157047.09</v>
      </c>
      <c r="BG94" s="470">
        <f t="shared" si="109"/>
        <v>157</v>
      </c>
      <c r="BH94" s="470">
        <f t="shared" si="110"/>
        <v>3209402.62</v>
      </c>
      <c r="BI94" s="470">
        <f t="shared" si="111"/>
        <v>461573.56</v>
      </c>
      <c r="BJ94" s="470">
        <f t="shared" si="80"/>
        <v>0</v>
      </c>
      <c r="BK94" s="470">
        <f t="shared" si="81"/>
        <v>2747829.06</v>
      </c>
      <c r="BL94" s="473">
        <f t="shared" si="82"/>
        <v>2747.9</v>
      </c>
      <c r="BM94" s="474">
        <f t="shared" si="112"/>
        <v>2691784.34</v>
      </c>
      <c r="BN94" s="474">
        <f t="shared" si="113"/>
        <v>2691.7</v>
      </c>
      <c r="BO94" s="475">
        <f t="shared" si="83"/>
        <v>-56.2</v>
      </c>
      <c r="BP94" s="321">
        <v>2691.7</v>
      </c>
      <c r="BQ94" s="476">
        <f t="shared" si="114"/>
        <v>0</v>
      </c>
    </row>
    <row r="95" spans="1:69" s="321" customFormat="1" ht="15.75" hidden="1" x14ac:dyDescent="0.25">
      <c r="A95" s="468" t="s">
        <v>982</v>
      </c>
      <c r="B95" s="469">
        <v>2588.77</v>
      </c>
      <c r="C95" s="469">
        <v>217.4</v>
      </c>
      <c r="D95" s="469">
        <v>313.29000000000002</v>
      </c>
      <c r="E95" s="469">
        <f t="shared" si="84"/>
        <v>530.70000000000005</v>
      </c>
      <c r="F95" s="469">
        <f t="shared" si="85"/>
        <v>1373860.24</v>
      </c>
      <c r="G95" s="469"/>
      <c r="H95" s="470">
        <f t="shared" si="86"/>
        <v>1373860.24</v>
      </c>
      <c r="I95" s="471">
        <v>0.97960400000000003</v>
      </c>
      <c r="J95" s="470">
        <f t="shared" si="87"/>
        <v>1345838.99</v>
      </c>
      <c r="K95" s="470">
        <f t="shared" si="88"/>
        <v>1345.8</v>
      </c>
      <c r="L95" s="469">
        <v>9.9700000000000006</v>
      </c>
      <c r="M95" s="469">
        <v>28030</v>
      </c>
      <c r="N95" s="469">
        <v>46670</v>
      </c>
      <c r="O95" s="469">
        <f t="shared" si="89"/>
        <v>74700</v>
      </c>
      <c r="P95" s="469">
        <f t="shared" si="90"/>
        <v>744759</v>
      </c>
      <c r="Q95" s="469"/>
      <c r="R95" s="470">
        <f t="shared" si="91"/>
        <v>744759</v>
      </c>
      <c r="S95" s="471">
        <v>0.97960400000000003</v>
      </c>
      <c r="T95" s="470">
        <f t="shared" si="92"/>
        <v>729568.9</v>
      </c>
      <c r="U95" s="470">
        <f t="shared" si="93"/>
        <v>729.6</v>
      </c>
      <c r="V95" s="469">
        <v>10.029999999999999</v>
      </c>
      <c r="W95" s="469">
        <v>89216</v>
      </c>
      <c r="X95" s="469">
        <v>104316</v>
      </c>
      <c r="Y95" s="469">
        <f t="shared" si="94"/>
        <v>193532</v>
      </c>
      <c r="Z95" s="469">
        <f t="shared" si="95"/>
        <v>1941125.96</v>
      </c>
      <c r="AA95" s="469">
        <v>950400</v>
      </c>
      <c r="AB95" s="469"/>
      <c r="AC95" s="470">
        <f t="shared" si="78"/>
        <v>990725.96</v>
      </c>
      <c r="AD95" s="471">
        <v>0.97960400000000003</v>
      </c>
      <c r="AE95" s="470">
        <f t="shared" si="96"/>
        <v>970519.11</v>
      </c>
      <c r="AF95" s="470">
        <f t="shared" si="97"/>
        <v>970.5</v>
      </c>
      <c r="AG95" s="469">
        <v>61.16</v>
      </c>
      <c r="AH95" s="469">
        <v>2990</v>
      </c>
      <c r="AI95" s="469">
        <v>2397</v>
      </c>
      <c r="AJ95" s="469">
        <f t="shared" si="98"/>
        <v>5387</v>
      </c>
      <c r="AK95" s="469">
        <v>25.2</v>
      </c>
      <c r="AL95" s="469">
        <v>2990</v>
      </c>
      <c r="AM95" s="469">
        <v>2397</v>
      </c>
      <c r="AN95" s="469">
        <f t="shared" si="99"/>
        <v>5387</v>
      </c>
      <c r="AO95" s="469">
        <v>12.61</v>
      </c>
      <c r="AP95" s="469">
        <f t="shared" si="100"/>
        <v>329468.92</v>
      </c>
      <c r="AQ95" s="469">
        <f t="shared" si="101"/>
        <v>135752.4</v>
      </c>
      <c r="AR95" s="469">
        <f t="shared" si="79"/>
        <v>67930.070000000007</v>
      </c>
      <c r="AS95" s="469">
        <f t="shared" si="102"/>
        <v>533151.39</v>
      </c>
      <c r="AT95" s="469">
        <v>88510</v>
      </c>
      <c r="AU95" s="470">
        <f t="shared" si="103"/>
        <v>444641.39</v>
      </c>
      <c r="AV95" s="471">
        <v>0.97960400000000003</v>
      </c>
      <c r="AW95" s="470">
        <f t="shared" si="104"/>
        <v>435572.47999999998</v>
      </c>
      <c r="AX95" s="470">
        <f t="shared" si="105"/>
        <v>435.6</v>
      </c>
      <c r="AY95" s="470">
        <v>21.92</v>
      </c>
      <c r="AZ95" s="470">
        <v>854.75</v>
      </c>
      <c r="BA95" s="472">
        <v>12</v>
      </c>
      <c r="BB95" s="470">
        <f t="shared" si="106"/>
        <v>224833.44</v>
      </c>
      <c r="BC95" s="470"/>
      <c r="BD95" s="470">
        <f t="shared" si="107"/>
        <v>224833.44</v>
      </c>
      <c r="BE95" s="471">
        <v>0.97960400000000003</v>
      </c>
      <c r="BF95" s="470">
        <f t="shared" si="108"/>
        <v>220247.74</v>
      </c>
      <c r="BG95" s="470">
        <f t="shared" si="109"/>
        <v>220.2</v>
      </c>
      <c r="BH95" s="470">
        <f t="shared" si="110"/>
        <v>4817730.03</v>
      </c>
      <c r="BI95" s="470">
        <f t="shared" si="111"/>
        <v>1038910</v>
      </c>
      <c r="BJ95" s="470">
        <f t="shared" si="80"/>
        <v>0</v>
      </c>
      <c r="BK95" s="470">
        <f t="shared" si="81"/>
        <v>3778820.03</v>
      </c>
      <c r="BL95" s="473">
        <f t="shared" si="82"/>
        <v>3778.9</v>
      </c>
      <c r="BM95" s="474">
        <f t="shared" si="112"/>
        <v>3701747.22</v>
      </c>
      <c r="BN95" s="474">
        <f t="shared" si="113"/>
        <v>3701.7</v>
      </c>
      <c r="BO95" s="475">
        <f t="shared" si="83"/>
        <v>-77.2</v>
      </c>
      <c r="BP95" s="321">
        <v>3701.7</v>
      </c>
      <c r="BQ95" s="476">
        <f t="shared" si="114"/>
        <v>0</v>
      </c>
    </row>
    <row r="96" spans="1:69" s="321" customFormat="1" ht="15.75" hidden="1" x14ac:dyDescent="0.25">
      <c r="A96" s="468" t="s">
        <v>810</v>
      </c>
      <c r="B96" s="469">
        <v>2588.77</v>
      </c>
      <c r="C96" s="469">
        <v>265.14</v>
      </c>
      <c r="D96" s="469">
        <v>422.85</v>
      </c>
      <c r="E96" s="469">
        <f t="shared" si="84"/>
        <v>688</v>
      </c>
      <c r="F96" s="469">
        <f t="shared" si="85"/>
        <v>1781073.76</v>
      </c>
      <c r="G96" s="469">
        <v>33654</v>
      </c>
      <c r="H96" s="470">
        <f t="shared" si="86"/>
        <v>1747419.76</v>
      </c>
      <c r="I96" s="471">
        <v>0.97960400000000003</v>
      </c>
      <c r="J96" s="470">
        <f t="shared" si="87"/>
        <v>1711779.39</v>
      </c>
      <c r="K96" s="470">
        <f t="shared" si="88"/>
        <v>1711.8</v>
      </c>
      <c r="L96" s="469"/>
      <c r="M96" s="469"/>
      <c r="N96" s="469"/>
      <c r="O96" s="469">
        <f t="shared" si="89"/>
        <v>0</v>
      </c>
      <c r="P96" s="469">
        <f t="shared" si="90"/>
        <v>0</v>
      </c>
      <c r="Q96" s="469"/>
      <c r="R96" s="470">
        <f t="shared" si="91"/>
        <v>0</v>
      </c>
      <c r="S96" s="471">
        <v>0.97960400000000003</v>
      </c>
      <c r="T96" s="470">
        <f t="shared" si="92"/>
        <v>0</v>
      </c>
      <c r="U96" s="470">
        <f t="shared" si="93"/>
        <v>0</v>
      </c>
      <c r="V96" s="469">
        <v>10.029999999999999</v>
      </c>
      <c r="W96" s="469">
        <v>52844</v>
      </c>
      <c r="X96" s="469">
        <v>49690</v>
      </c>
      <c r="Y96" s="469">
        <f t="shared" si="94"/>
        <v>102534</v>
      </c>
      <c r="Z96" s="469">
        <f t="shared" si="95"/>
        <v>1028416.02</v>
      </c>
      <c r="AA96" s="469">
        <v>605440</v>
      </c>
      <c r="AB96" s="469"/>
      <c r="AC96" s="470">
        <f t="shared" si="78"/>
        <v>422976.02</v>
      </c>
      <c r="AD96" s="471">
        <v>0.97960400000000003</v>
      </c>
      <c r="AE96" s="470">
        <f t="shared" si="96"/>
        <v>414349</v>
      </c>
      <c r="AF96" s="470">
        <f t="shared" si="97"/>
        <v>414.3</v>
      </c>
      <c r="AG96" s="469">
        <v>61.16</v>
      </c>
      <c r="AH96" s="469">
        <v>1640</v>
      </c>
      <c r="AI96" s="469">
        <v>2242</v>
      </c>
      <c r="AJ96" s="469">
        <f t="shared" si="98"/>
        <v>3882</v>
      </c>
      <c r="AK96" s="469">
        <v>25.2</v>
      </c>
      <c r="AL96" s="469">
        <v>1640</v>
      </c>
      <c r="AM96" s="469">
        <v>2242</v>
      </c>
      <c r="AN96" s="469">
        <f t="shared" si="99"/>
        <v>3882</v>
      </c>
      <c r="AO96" s="469">
        <v>12.61</v>
      </c>
      <c r="AP96" s="469">
        <f t="shared" si="100"/>
        <v>237423.12</v>
      </c>
      <c r="AQ96" s="469">
        <f t="shared" si="101"/>
        <v>97826.4</v>
      </c>
      <c r="AR96" s="469">
        <f t="shared" si="79"/>
        <v>48952.02</v>
      </c>
      <c r="AS96" s="469">
        <f t="shared" si="102"/>
        <v>384201.54</v>
      </c>
      <c r="AT96" s="469">
        <v>40157</v>
      </c>
      <c r="AU96" s="470">
        <f t="shared" si="103"/>
        <v>344044.54</v>
      </c>
      <c r="AV96" s="471">
        <v>0.97960400000000003</v>
      </c>
      <c r="AW96" s="470">
        <f t="shared" si="104"/>
        <v>337027.41</v>
      </c>
      <c r="AX96" s="470">
        <f t="shared" si="105"/>
        <v>337</v>
      </c>
      <c r="AY96" s="470">
        <v>16.88</v>
      </c>
      <c r="AZ96" s="470">
        <v>854.75</v>
      </c>
      <c r="BA96" s="472">
        <v>12</v>
      </c>
      <c r="BB96" s="470">
        <f t="shared" si="106"/>
        <v>173138.16</v>
      </c>
      <c r="BC96" s="470">
        <v>3077</v>
      </c>
      <c r="BD96" s="470">
        <f t="shared" si="107"/>
        <v>170061.16</v>
      </c>
      <c r="BE96" s="471">
        <v>0.97960400000000003</v>
      </c>
      <c r="BF96" s="470">
        <f t="shared" si="108"/>
        <v>166592.59</v>
      </c>
      <c r="BG96" s="470">
        <f t="shared" si="109"/>
        <v>166.6</v>
      </c>
      <c r="BH96" s="470">
        <f t="shared" si="110"/>
        <v>3366829.48</v>
      </c>
      <c r="BI96" s="470">
        <f t="shared" si="111"/>
        <v>682328</v>
      </c>
      <c r="BJ96" s="470">
        <f t="shared" si="80"/>
        <v>0</v>
      </c>
      <c r="BK96" s="470">
        <f t="shared" si="81"/>
        <v>2684501.48</v>
      </c>
      <c r="BL96" s="473">
        <f t="shared" si="82"/>
        <v>2684.6</v>
      </c>
      <c r="BM96" s="474">
        <f t="shared" si="112"/>
        <v>2629748.39</v>
      </c>
      <c r="BN96" s="474">
        <f t="shared" si="113"/>
        <v>2629.7</v>
      </c>
      <c r="BO96" s="475">
        <f t="shared" si="83"/>
        <v>-54.9</v>
      </c>
      <c r="BP96" s="321">
        <v>2629.7</v>
      </c>
      <c r="BQ96" s="476">
        <f t="shared" si="114"/>
        <v>0</v>
      </c>
    </row>
    <row r="97" spans="1:69" s="321" customFormat="1" ht="15.75" hidden="1" x14ac:dyDescent="0.25">
      <c r="A97" s="468" t="s">
        <v>811</v>
      </c>
      <c r="B97" s="469">
        <v>3274.05</v>
      </c>
      <c r="C97" s="469">
        <v>237.3</v>
      </c>
      <c r="D97" s="469">
        <v>385.54</v>
      </c>
      <c r="E97" s="469">
        <f t="shared" si="84"/>
        <v>622.79999999999995</v>
      </c>
      <c r="F97" s="469">
        <f t="shared" si="85"/>
        <v>2039078.34</v>
      </c>
      <c r="G97" s="469"/>
      <c r="H97" s="470">
        <f t="shared" si="86"/>
        <v>2039078.34</v>
      </c>
      <c r="I97" s="471">
        <v>0.97960400000000003</v>
      </c>
      <c r="J97" s="470">
        <f t="shared" si="87"/>
        <v>1997489.3</v>
      </c>
      <c r="K97" s="470">
        <f t="shared" si="88"/>
        <v>1997.5</v>
      </c>
      <c r="L97" s="469"/>
      <c r="M97" s="469"/>
      <c r="N97" s="469"/>
      <c r="O97" s="469">
        <f t="shared" si="89"/>
        <v>0</v>
      </c>
      <c r="P97" s="469">
        <f t="shared" si="90"/>
        <v>0</v>
      </c>
      <c r="Q97" s="469"/>
      <c r="R97" s="470">
        <f t="shared" si="91"/>
        <v>0</v>
      </c>
      <c r="S97" s="471">
        <v>0.97960400000000003</v>
      </c>
      <c r="T97" s="470">
        <f t="shared" si="92"/>
        <v>0</v>
      </c>
      <c r="U97" s="470">
        <f t="shared" si="93"/>
        <v>0</v>
      </c>
      <c r="V97" s="469">
        <v>10.029999999999999</v>
      </c>
      <c r="W97" s="469">
        <v>17880</v>
      </c>
      <c r="X97" s="469">
        <v>19440</v>
      </c>
      <c r="Y97" s="469">
        <f t="shared" si="94"/>
        <v>37320</v>
      </c>
      <c r="Z97" s="469">
        <f t="shared" si="95"/>
        <v>374319.6</v>
      </c>
      <c r="AA97" s="469">
        <v>28600</v>
      </c>
      <c r="AB97" s="469"/>
      <c r="AC97" s="470">
        <f t="shared" si="78"/>
        <v>345719.6</v>
      </c>
      <c r="AD97" s="471">
        <v>0.97960400000000003</v>
      </c>
      <c r="AE97" s="470">
        <f t="shared" si="96"/>
        <v>338668.3</v>
      </c>
      <c r="AF97" s="470">
        <f t="shared" si="97"/>
        <v>338.7</v>
      </c>
      <c r="AG97" s="469">
        <v>61.16</v>
      </c>
      <c r="AH97" s="469">
        <v>496</v>
      </c>
      <c r="AI97" s="469">
        <v>540</v>
      </c>
      <c r="AJ97" s="469">
        <f t="shared" si="98"/>
        <v>1036</v>
      </c>
      <c r="AK97" s="469">
        <v>25.2</v>
      </c>
      <c r="AL97" s="469">
        <v>496</v>
      </c>
      <c r="AM97" s="469">
        <v>540</v>
      </c>
      <c r="AN97" s="469">
        <f t="shared" si="99"/>
        <v>1036</v>
      </c>
      <c r="AO97" s="469">
        <v>12.61</v>
      </c>
      <c r="AP97" s="469">
        <f t="shared" si="100"/>
        <v>63361.760000000002</v>
      </c>
      <c r="AQ97" s="469">
        <f t="shared" si="101"/>
        <v>26107.200000000001</v>
      </c>
      <c r="AR97" s="469">
        <f t="shared" si="79"/>
        <v>13063.96</v>
      </c>
      <c r="AS97" s="469">
        <f t="shared" si="102"/>
        <v>102532.92</v>
      </c>
      <c r="AT97" s="469">
        <v>11227.5</v>
      </c>
      <c r="AU97" s="470">
        <f t="shared" si="103"/>
        <v>91305.42</v>
      </c>
      <c r="AV97" s="471">
        <v>0.97960400000000003</v>
      </c>
      <c r="AW97" s="470">
        <f t="shared" si="104"/>
        <v>89443.15</v>
      </c>
      <c r="AX97" s="470">
        <f t="shared" si="105"/>
        <v>89.4</v>
      </c>
      <c r="AY97" s="470">
        <v>6.13</v>
      </c>
      <c r="AZ97" s="470">
        <v>854.75</v>
      </c>
      <c r="BA97" s="472">
        <v>12</v>
      </c>
      <c r="BB97" s="470">
        <f t="shared" si="106"/>
        <v>62875.41</v>
      </c>
      <c r="BC97" s="470"/>
      <c r="BD97" s="470">
        <f t="shared" si="107"/>
        <v>62875.41</v>
      </c>
      <c r="BE97" s="471">
        <v>0.97960400000000003</v>
      </c>
      <c r="BF97" s="470">
        <f t="shared" si="108"/>
        <v>61593</v>
      </c>
      <c r="BG97" s="470">
        <f t="shared" si="109"/>
        <v>61.6</v>
      </c>
      <c r="BH97" s="470">
        <f t="shared" si="110"/>
        <v>2578806.27</v>
      </c>
      <c r="BI97" s="470">
        <f t="shared" si="111"/>
        <v>39827.5</v>
      </c>
      <c r="BJ97" s="470">
        <f t="shared" si="80"/>
        <v>0</v>
      </c>
      <c r="BK97" s="470">
        <f t="shared" si="81"/>
        <v>2538978.77</v>
      </c>
      <c r="BL97" s="473">
        <f t="shared" si="82"/>
        <v>2539</v>
      </c>
      <c r="BM97" s="474">
        <f t="shared" si="112"/>
        <v>2487193.75</v>
      </c>
      <c r="BN97" s="474">
        <f t="shared" si="113"/>
        <v>2487.1999999999998</v>
      </c>
      <c r="BO97" s="475">
        <f t="shared" si="83"/>
        <v>-51.8</v>
      </c>
      <c r="BP97" s="321">
        <v>2487.1999999999998</v>
      </c>
      <c r="BQ97" s="476">
        <f t="shared" si="114"/>
        <v>0</v>
      </c>
    </row>
    <row r="98" spans="1:69" s="321" customFormat="1" ht="15.75" hidden="1" x14ac:dyDescent="0.25">
      <c r="A98" s="468" t="s">
        <v>812</v>
      </c>
      <c r="B98" s="469">
        <v>3274.05</v>
      </c>
      <c r="C98" s="469">
        <v>234</v>
      </c>
      <c r="D98" s="469">
        <v>406.09</v>
      </c>
      <c r="E98" s="469">
        <f t="shared" si="84"/>
        <v>640.1</v>
      </c>
      <c r="F98" s="469">
        <f t="shared" si="85"/>
        <v>2095719.41</v>
      </c>
      <c r="G98" s="469"/>
      <c r="H98" s="470">
        <f t="shared" si="86"/>
        <v>2095719.41</v>
      </c>
      <c r="I98" s="471">
        <v>0.97960400000000003</v>
      </c>
      <c r="J98" s="470">
        <f t="shared" si="87"/>
        <v>2052975.12</v>
      </c>
      <c r="K98" s="470">
        <f t="shared" si="88"/>
        <v>2053</v>
      </c>
      <c r="L98" s="469"/>
      <c r="M98" s="469"/>
      <c r="N98" s="469"/>
      <c r="O98" s="469">
        <f t="shared" si="89"/>
        <v>0</v>
      </c>
      <c r="P98" s="469">
        <f t="shared" si="90"/>
        <v>0</v>
      </c>
      <c r="Q98" s="469"/>
      <c r="R98" s="470">
        <f t="shared" si="91"/>
        <v>0</v>
      </c>
      <c r="S98" s="471">
        <v>0.97960400000000003</v>
      </c>
      <c r="T98" s="470">
        <f t="shared" si="92"/>
        <v>0</v>
      </c>
      <c r="U98" s="470">
        <f t="shared" si="93"/>
        <v>0</v>
      </c>
      <c r="V98" s="469">
        <v>10.029999999999999</v>
      </c>
      <c r="W98" s="469">
        <v>17256</v>
      </c>
      <c r="X98" s="469">
        <v>19940</v>
      </c>
      <c r="Y98" s="469">
        <f t="shared" si="94"/>
        <v>37196</v>
      </c>
      <c r="Z98" s="469">
        <f t="shared" si="95"/>
        <v>373075.88</v>
      </c>
      <c r="AA98" s="469">
        <v>116000</v>
      </c>
      <c r="AB98" s="469"/>
      <c r="AC98" s="470">
        <f t="shared" si="78"/>
        <v>257075.88</v>
      </c>
      <c r="AD98" s="471">
        <v>0.97960400000000003</v>
      </c>
      <c r="AE98" s="470">
        <f t="shared" si="96"/>
        <v>251832.56</v>
      </c>
      <c r="AF98" s="470">
        <f t="shared" si="97"/>
        <v>251.8</v>
      </c>
      <c r="AG98" s="469">
        <v>61.16</v>
      </c>
      <c r="AH98" s="469">
        <v>232</v>
      </c>
      <c r="AI98" s="469">
        <v>253</v>
      </c>
      <c r="AJ98" s="469">
        <f t="shared" si="98"/>
        <v>485</v>
      </c>
      <c r="AK98" s="469">
        <v>25.2</v>
      </c>
      <c r="AL98" s="469">
        <v>232</v>
      </c>
      <c r="AM98" s="469">
        <v>253</v>
      </c>
      <c r="AN98" s="469">
        <f t="shared" si="99"/>
        <v>485</v>
      </c>
      <c r="AO98" s="469">
        <v>12.61</v>
      </c>
      <c r="AP98" s="469">
        <f t="shared" si="100"/>
        <v>29662.6</v>
      </c>
      <c r="AQ98" s="469">
        <f t="shared" si="101"/>
        <v>12222</v>
      </c>
      <c r="AR98" s="469">
        <f t="shared" si="79"/>
        <v>6115.85</v>
      </c>
      <c r="AS98" s="469">
        <f t="shared" si="102"/>
        <v>48000.45</v>
      </c>
      <c r="AT98" s="469">
        <v>8000</v>
      </c>
      <c r="AU98" s="470">
        <f t="shared" si="103"/>
        <v>40000.449999999997</v>
      </c>
      <c r="AV98" s="471">
        <v>0.97960400000000003</v>
      </c>
      <c r="AW98" s="470">
        <f t="shared" si="104"/>
        <v>39184.6</v>
      </c>
      <c r="AX98" s="470">
        <f t="shared" si="105"/>
        <v>39.200000000000003</v>
      </c>
      <c r="AY98" s="470">
        <v>15.38</v>
      </c>
      <c r="AZ98" s="470">
        <v>854.75</v>
      </c>
      <c r="BA98" s="472">
        <v>12</v>
      </c>
      <c r="BB98" s="470">
        <f t="shared" si="106"/>
        <v>157752.66</v>
      </c>
      <c r="BC98" s="470"/>
      <c r="BD98" s="470">
        <f t="shared" si="107"/>
        <v>157752.66</v>
      </c>
      <c r="BE98" s="471">
        <v>0.97960400000000003</v>
      </c>
      <c r="BF98" s="470">
        <f t="shared" si="108"/>
        <v>154535.14000000001</v>
      </c>
      <c r="BG98" s="470">
        <f t="shared" si="109"/>
        <v>154.5</v>
      </c>
      <c r="BH98" s="470">
        <f t="shared" si="110"/>
        <v>2674548.4</v>
      </c>
      <c r="BI98" s="470">
        <f t="shared" si="111"/>
        <v>124000</v>
      </c>
      <c r="BJ98" s="470">
        <f t="shared" si="80"/>
        <v>0</v>
      </c>
      <c r="BK98" s="470">
        <f t="shared" si="81"/>
        <v>2550548.4</v>
      </c>
      <c r="BL98" s="473">
        <f t="shared" si="82"/>
        <v>2550.6</v>
      </c>
      <c r="BM98" s="474">
        <f t="shared" si="112"/>
        <v>2498527.42</v>
      </c>
      <c r="BN98" s="474">
        <f>ROUND(K98+U98+AF98+AX98+BG98,1)</f>
        <v>2498.5</v>
      </c>
      <c r="BO98" s="475">
        <f t="shared" si="83"/>
        <v>-52.1</v>
      </c>
      <c r="BP98" s="321">
        <v>2498.5</v>
      </c>
      <c r="BQ98" s="476">
        <f t="shared" si="114"/>
        <v>0</v>
      </c>
    </row>
    <row r="99" spans="1:69" s="321" customFormat="1" ht="15.75" hidden="1" x14ac:dyDescent="0.25">
      <c r="A99" s="468" t="s">
        <v>813</v>
      </c>
      <c r="B99" s="469">
        <v>2588.77</v>
      </c>
      <c r="C99" s="469">
        <v>290.25</v>
      </c>
      <c r="D99" s="469">
        <v>392.09</v>
      </c>
      <c r="E99" s="469">
        <f t="shared" si="84"/>
        <v>682.3</v>
      </c>
      <c r="F99" s="469">
        <f t="shared" si="85"/>
        <v>1766317.77</v>
      </c>
      <c r="G99" s="469"/>
      <c r="H99" s="470">
        <f t="shared" si="86"/>
        <v>1766317.77</v>
      </c>
      <c r="I99" s="471">
        <v>0.97960400000000003</v>
      </c>
      <c r="J99" s="470">
        <f t="shared" si="87"/>
        <v>1730291.95</v>
      </c>
      <c r="K99" s="470">
        <f t="shared" si="88"/>
        <v>1730.3</v>
      </c>
      <c r="L99" s="469"/>
      <c r="M99" s="469"/>
      <c r="N99" s="469"/>
      <c r="O99" s="469">
        <f t="shared" si="89"/>
        <v>0</v>
      </c>
      <c r="P99" s="469">
        <f t="shared" si="90"/>
        <v>0</v>
      </c>
      <c r="Q99" s="469"/>
      <c r="R99" s="470">
        <f t="shared" si="91"/>
        <v>0</v>
      </c>
      <c r="S99" s="471">
        <v>0.97960400000000003</v>
      </c>
      <c r="T99" s="470">
        <f t="shared" si="92"/>
        <v>0</v>
      </c>
      <c r="U99" s="470">
        <f t="shared" si="93"/>
        <v>0</v>
      </c>
      <c r="V99" s="469">
        <v>10.029999999999999</v>
      </c>
      <c r="W99" s="469">
        <f>36929-4200</f>
        <v>32729</v>
      </c>
      <c r="X99" s="469">
        <f>41734-6000</f>
        <v>35734</v>
      </c>
      <c r="Y99" s="469">
        <f t="shared" si="94"/>
        <v>68463</v>
      </c>
      <c r="Z99" s="469">
        <f t="shared" si="95"/>
        <v>686683.89</v>
      </c>
      <c r="AA99" s="469">
        <v>106029</v>
      </c>
      <c r="AB99" s="469"/>
      <c r="AC99" s="470">
        <f t="shared" si="78"/>
        <v>580654.89</v>
      </c>
      <c r="AD99" s="471">
        <v>0.97960400000000003</v>
      </c>
      <c r="AE99" s="470">
        <f t="shared" si="96"/>
        <v>568811.85</v>
      </c>
      <c r="AF99" s="470">
        <f>ROUND(AE99/1000,1)</f>
        <v>568.79999999999995</v>
      </c>
      <c r="AG99" s="469">
        <v>61.16</v>
      </c>
      <c r="AH99" s="469">
        <v>1637</v>
      </c>
      <c r="AI99" s="469">
        <f>1070-12</f>
        <v>1058</v>
      </c>
      <c r="AJ99" s="469">
        <f t="shared" si="98"/>
        <v>2695</v>
      </c>
      <c r="AK99" s="469">
        <v>25.2</v>
      </c>
      <c r="AL99" s="469">
        <f>1652-15</f>
        <v>1637</v>
      </c>
      <c r="AM99" s="469">
        <f>1070-12</f>
        <v>1058</v>
      </c>
      <c r="AN99" s="469">
        <f t="shared" si="99"/>
        <v>2695</v>
      </c>
      <c r="AO99" s="469">
        <v>12.61</v>
      </c>
      <c r="AP99" s="469">
        <f t="shared" si="100"/>
        <v>164826.20000000001</v>
      </c>
      <c r="AQ99" s="469">
        <f t="shared" si="101"/>
        <v>67914</v>
      </c>
      <c r="AR99" s="469">
        <f t="shared" si="79"/>
        <v>33983.949999999997</v>
      </c>
      <c r="AS99" s="469">
        <f t="shared" si="102"/>
        <v>266724.15000000002</v>
      </c>
      <c r="AT99" s="469">
        <v>22077.599999999999</v>
      </c>
      <c r="AU99" s="470">
        <f t="shared" si="103"/>
        <v>244646.55</v>
      </c>
      <c r="AV99" s="471">
        <v>0.97960400000000003</v>
      </c>
      <c r="AW99" s="470">
        <f t="shared" si="104"/>
        <v>239656.74</v>
      </c>
      <c r="AX99" s="470">
        <f t="shared" si="105"/>
        <v>239.7</v>
      </c>
      <c r="AY99" s="470">
        <v>20.38</v>
      </c>
      <c r="AZ99" s="470">
        <v>854.75</v>
      </c>
      <c r="BA99" s="472">
        <v>12</v>
      </c>
      <c r="BB99" s="470">
        <f t="shared" si="106"/>
        <v>209037.66</v>
      </c>
      <c r="BC99" s="470">
        <v>16014.06</v>
      </c>
      <c r="BD99" s="470">
        <f t="shared" si="107"/>
        <v>193023.6</v>
      </c>
      <c r="BE99" s="471">
        <v>0.97960400000000003</v>
      </c>
      <c r="BF99" s="470">
        <f t="shared" si="108"/>
        <v>189086.69</v>
      </c>
      <c r="BG99" s="470">
        <f t="shared" si="109"/>
        <v>189.1</v>
      </c>
      <c r="BH99" s="470">
        <f t="shared" si="110"/>
        <v>2928763.47</v>
      </c>
      <c r="BI99" s="470">
        <f t="shared" si="111"/>
        <v>144120.66</v>
      </c>
      <c r="BJ99" s="470">
        <f t="shared" si="80"/>
        <v>0</v>
      </c>
      <c r="BK99" s="470">
        <f t="shared" si="81"/>
        <v>2784642.81</v>
      </c>
      <c r="BL99" s="473">
        <f t="shared" si="82"/>
        <v>2784.7</v>
      </c>
      <c r="BM99" s="474">
        <f t="shared" si="112"/>
        <v>2727847.23</v>
      </c>
      <c r="BN99" s="474">
        <f t="shared" si="113"/>
        <v>2727.9</v>
      </c>
      <c r="BO99" s="475">
        <f t="shared" si="83"/>
        <v>-56.8</v>
      </c>
      <c r="BP99" s="321">
        <v>2727.9</v>
      </c>
      <c r="BQ99" s="476">
        <f t="shared" si="114"/>
        <v>0</v>
      </c>
    </row>
    <row r="100" spans="1:69" s="321" customFormat="1" ht="15.75" hidden="1" x14ac:dyDescent="0.25">
      <c r="A100" s="468" t="s">
        <v>814</v>
      </c>
      <c r="B100" s="469">
        <v>3274.05</v>
      </c>
      <c r="C100" s="469">
        <v>160.88</v>
      </c>
      <c r="D100" s="469">
        <v>284.02</v>
      </c>
      <c r="E100" s="469">
        <f t="shared" si="84"/>
        <v>444.9</v>
      </c>
      <c r="F100" s="469">
        <f t="shared" si="85"/>
        <v>1456624.85</v>
      </c>
      <c r="G100" s="469"/>
      <c r="H100" s="470">
        <f t="shared" si="86"/>
        <v>1456624.85</v>
      </c>
      <c r="I100" s="471">
        <v>0.97960400000000003</v>
      </c>
      <c r="J100" s="470">
        <f t="shared" si="87"/>
        <v>1426915.53</v>
      </c>
      <c r="K100" s="470">
        <f t="shared" si="88"/>
        <v>1426.9</v>
      </c>
      <c r="L100" s="469"/>
      <c r="M100" s="469"/>
      <c r="N100" s="469"/>
      <c r="O100" s="469">
        <f t="shared" si="89"/>
        <v>0</v>
      </c>
      <c r="P100" s="469">
        <f t="shared" si="90"/>
        <v>0</v>
      </c>
      <c r="Q100" s="469"/>
      <c r="R100" s="470">
        <f t="shared" si="91"/>
        <v>0</v>
      </c>
      <c r="S100" s="471">
        <v>0.97960400000000003</v>
      </c>
      <c r="T100" s="470">
        <f t="shared" si="92"/>
        <v>0</v>
      </c>
      <c r="U100" s="470">
        <f t="shared" si="93"/>
        <v>0</v>
      </c>
      <c r="V100" s="469">
        <v>10.029999999999999</v>
      </c>
      <c r="W100" s="469">
        <v>37487</v>
      </c>
      <c r="X100" s="469">
        <v>44286</v>
      </c>
      <c r="Y100" s="469">
        <f t="shared" si="94"/>
        <v>81773</v>
      </c>
      <c r="Z100" s="469">
        <f t="shared" si="95"/>
        <v>820183.19</v>
      </c>
      <c r="AA100" s="469">
        <v>30030</v>
      </c>
      <c r="AB100" s="469"/>
      <c r="AC100" s="470">
        <f t="shared" si="78"/>
        <v>790153.19</v>
      </c>
      <c r="AD100" s="471">
        <v>0.97960400000000003</v>
      </c>
      <c r="AE100" s="470">
        <f t="shared" si="96"/>
        <v>774037.23</v>
      </c>
      <c r="AF100" s="470">
        <f t="shared" si="97"/>
        <v>774</v>
      </c>
      <c r="AG100" s="469">
        <v>61.16</v>
      </c>
      <c r="AH100" s="469">
        <v>625</v>
      </c>
      <c r="AI100" s="469">
        <v>822</v>
      </c>
      <c r="AJ100" s="469">
        <f t="shared" si="98"/>
        <v>1447</v>
      </c>
      <c r="AK100" s="469">
        <v>25.2</v>
      </c>
      <c r="AL100" s="469">
        <v>625</v>
      </c>
      <c r="AM100" s="469">
        <v>822</v>
      </c>
      <c r="AN100" s="469">
        <f t="shared" si="99"/>
        <v>1447</v>
      </c>
      <c r="AO100" s="469">
        <v>12.61</v>
      </c>
      <c r="AP100" s="469">
        <f t="shared" si="100"/>
        <v>88498.52</v>
      </c>
      <c r="AQ100" s="469">
        <f t="shared" si="101"/>
        <v>36464.400000000001</v>
      </c>
      <c r="AR100" s="469">
        <f t="shared" si="79"/>
        <v>18246.669999999998</v>
      </c>
      <c r="AS100" s="469">
        <f t="shared" si="102"/>
        <v>143209.59</v>
      </c>
      <c r="AT100" s="469">
        <v>10076</v>
      </c>
      <c r="AU100" s="470">
        <f t="shared" si="103"/>
        <v>133133.59</v>
      </c>
      <c r="AV100" s="471">
        <v>0.97960400000000003</v>
      </c>
      <c r="AW100" s="470">
        <f t="shared" si="104"/>
        <v>130418.2</v>
      </c>
      <c r="AX100" s="470">
        <f t="shared" si="105"/>
        <v>130.4</v>
      </c>
      <c r="AY100" s="470">
        <v>12.44</v>
      </c>
      <c r="AZ100" s="470">
        <v>854.75</v>
      </c>
      <c r="BA100" s="472">
        <v>12</v>
      </c>
      <c r="BB100" s="470">
        <f t="shared" si="106"/>
        <v>127597.08</v>
      </c>
      <c r="BC100" s="470">
        <v>0</v>
      </c>
      <c r="BD100" s="470">
        <f t="shared" si="107"/>
        <v>127597.08</v>
      </c>
      <c r="BE100" s="471">
        <v>0.97960400000000003</v>
      </c>
      <c r="BF100" s="470">
        <f t="shared" si="108"/>
        <v>124994.61</v>
      </c>
      <c r="BG100" s="470">
        <f t="shared" si="109"/>
        <v>125</v>
      </c>
      <c r="BH100" s="470">
        <f t="shared" si="110"/>
        <v>2547614.71</v>
      </c>
      <c r="BI100" s="470">
        <f t="shared" si="111"/>
        <v>40106</v>
      </c>
      <c r="BJ100" s="470">
        <f t="shared" si="80"/>
        <v>0</v>
      </c>
      <c r="BK100" s="470">
        <f t="shared" si="81"/>
        <v>2507508.71</v>
      </c>
      <c r="BL100" s="473">
        <f t="shared" si="82"/>
        <v>2507.6</v>
      </c>
      <c r="BM100" s="474">
        <f t="shared" si="112"/>
        <v>2456365.5699999998</v>
      </c>
      <c r="BN100" s="474">
        <f t="shared" si="113"/>
        <v>2456.3000000000002</v>
      </c>
      <c r="BO100" s="475">
        <f t="shared" si="83"/>
        <v>-51.3</v>
      </c>
      <c r="BP100" s="321">
        <v>2456.3000000000002</v>
      </c>
      <c r="BQ100" s="476">
        <f t="shared" si="114"/>
        <v>0</v>
      </c>
    </row>
    <row r="101" spans="1:69" s="321" customFormat="1" ht="15.75" hidden="1" x14ac:dyDescent="0.25">
      <c r="A101" s="468" t="s">
        <v>815</v>
      </c>
      <c r="B101" s="469">
        <v>2588.77</v>
      </c>
      <c r="C101" s="469">
        <v>383.24</v>
      </c>
      <c r="D101" s="469">
        <v>576.77</v>
      </c>
      <c r="E101" s="469">
        <f t="shared" si="84"/>
        <v>960</v>
      </c>
      <c r="F101" s="469">
        <f t="shared" si="85"/>
        <v>2485219.2000000002</v>
      </c>
      <c r="G101" s="469"/>
      <c r="H101" s="470">
        <f t="shared" si="86"/>
        <v>2485219.2000000002</v>
      </c>
      <c r="I101" s="471">
        <v>0.97960400000000003</v>
      </c>
      <c r="J101" s="470">
        <f t="shared" si="87"/>
        <v>2434530.67</v>
      </c>
      <c r="K101" s="470">
        <f t="shared" si="88"/>
        <v>2434.5</v>
      </c>
      <c r="L101" s="469"/>
      <c r="M101" s="469"/>
      <c r="N101" s="469"/>
      <c r="O101" s="469">
        <f t="shared" si="89"/>
        <v>0</v>
      </c>
      <c r="P101" s="469">
        <f t="shared" si="90"/>
        <v>0</v>
      </c>
      <c r="Q101" s="469"/>
      <c r="R101" s="470">
        <f t="shared" si="91"/>
        <v>0</v>
      </c>
      <c r="S101" s="471">
        <v>0.97960400000000003</v>
      </c>
      <c r="T101" s="470">
        <f t="shared" si="92"/>
        <v>0</v>
      </c>
      <c r="U101" s="470">
        <f t="shared" si="93"/>
        <v>0</v>
      </c>
      <c r="V101" s="469">
        <v>10.029999999999999</v>
      </c>
      <c r="W101" s="469">
        <v>44820</v>
      </c>
      <c r="X101" s="469">
        <v>47304</v>
      </c>
      <c r="Y101" s="469">
        <f t="shared" si="94"/>
        <v>92124</v>
      </c>
      <c r="Z101" s="469">
        <f>ROUND(V101*Y101,2)</f>
        <v>924003.72</v>
      </c>
      <c r="AA101" s="469">
        <f>136800</f>
        <v>136800</v>
      </c>
      <c r="AB101" s="469"/>
      <c r="AC101" s="470">
        <f t="shared" si="78"/>
        <v>787203.72</v>
      </c>
      <c r="AD101" s="471">
        <v>0.97960400000000003</v>
      </c>
      <c r="AE101" s="470">
        <f t="shared" si="96"/>
        <v>771147.91</v>
      </c>
      <c r="AF101" s="470">
        <f t="shared" si="97"/>
        <v>771.1</v>
      </c>
      <c r="AG101" s="469">
        <v>61.16</v>
      </c>
      <c r="AH101" s="469">
        <v>1379</v>
      </c>
      <c r="AI101" s="469">
        <v>1400</v>
      </c>
      <c r="AJ101" s="469">
        <f t="shared" si="98"/>
        <v>2779</v>
      </c>
      <c r="AK101" s="469">
        <v>25.2</v>
      </c>
      <c r="AL101" s="469">
        <v>1379</v>
      </c>
      <c r="AM101" s="469">
        <v>1400</v>
      </c>
      <c r="AN101" s="469">
        <f t="shared" si="99"/>
        <v>2779</v>
      </c>
      <c r="AO101" s="469">
        <v>12.61</v>
      </c>
      <c r="AP101" s="469">
        <f t="shared" si="100"/>
        <v>169963.64</v>
      </c>
      <c r="AQ101" s="469">
        <f t="shared" si="101"/>
        <v>70030.8</v>
      </c>
      <c r="AR101" s="469">
        <f t="shared" si="79"/>
        <v>35043.19</v>
      </c>
      <c r="AS101" s="469">
        <f t="shared" si="102"/>
        <v>275037.63</v>
      </c>
      <c r="AT101" s="469">
        <v>111300</v>
      </c>
      <c r="AU101" s="470">
        <f t="shared" si="103"/>
        <v>163737.63</v>
      </c>
      <c r="AV101" s="471">
        <v>0.97960400000000003</v>
      </c>
      <c r="AW101" s="470">
        <f t="shared" si="104"/>
        <v>160398.04</v>
      </c>
      <c r="AX101" s="470">
        <f t="shared" si="105"/>
        <v>160.4</v>
      </c>
      <c r="AY101" s="470">
        <v>20.83</v>
      </c>
      <c r="AZ101" s="470">
        <v>854.75</v>
      </c>
      <c r="BA101" s="472">
        <v>12</v>
      </c>
      <c r="BB101" s="470">
        <f t="shared" si="106"/>
        <v>213653.31</v>
      </c>
      <c r="BC101" s="470"/>
      <c r="BD101" s="470">
        <f t="shared" si="107"/>
        <v>213653.31</v>
      </c>
      <c r="BE101" s="471">
        <v>0.97960400000000003</v>
      </c>
      <c r="BF101" s="470">
        <f t="shared" si="108"/>
        <v>209295.64</v>
      </c>
      <c r="BG101" s="470">
        <f t="shared" si="109"/>
        <v>209.3</v>
      </c>
      <c r="BH101" s="470">
        <f t="shared" si="110"/>
        <v>3897913.86</v>
      </c>
      <c r="BI101" s="470">
        <f t="shared" si="111"/>
        <v>248100</v>
      </c>
      <c r="BJ101" s="470">
        <f t="shared" si="80"/>
        <v>0</v>
      </c>
      <c r="BK101" s="470">
        <f t="shared" si="81"/>
        <v>3649813.86</v>
      </c>
      <c r="BL101" s="473">
        <f t="shared" si="82"/>
        <v>3649.9</v>
      </c>
      <c r="BM101" s="474">
        <f t="shared" si="112"/>
        <v>3575372.26</v>
      </c>
      <c r="BN101" s="474">
        <f t="shared" si="113"/>
        <v>3575.3</v>
      </c>
      <c r="BO101" s="475">
        <f t="shared" si="83"/>
        <v>-74.599999999999994</v>
      </c>
      <c r="BP101" s="321">
        <v>3575.3</v>
      </c>
      <c r="BQ101" s="476">
        <f t="shared" si="114"/>
        <v>0</v>
      </c>
    </row>
    <row r="102" spans="1:69" s="321" customFormat="1" ht="15.75" hidden="1" x14ac:dyDescent="0.25">
      <c r="A102" s="468" t="s">
        <v>983</v>
      </c>
      <c r="B102" s="469">
        <v>2588.77</v>
      </c>
      <c r="C102" s="469">
        <v>268.17</v>
      </c>
      <c r="D102" s="469">
        <v>400.87</v>
      </c>
      <c r="E102" s="469">
        <f t="shared" si="84"/>
        <v>669</v>
      </c>
      <c r="F102" s="469">
        <f t="shared" si="85"/>
        <v>1731887.13</v>
      </c>
      <c r="G102" s="469">
        <v>5802.84</v>
      </c>
      <c r="H102" s="470">
        <f t="shared" si="86"/>
        <v>1726084.29</v>
      </c>
      <c r="I102" s="471">
        <v>0.97960400000000003</v>
      </c>
      <c r="J102" s="470">
        <f t="shared" si="87"/>
        <v>1690879.07</v>
      </c>
      <c r="K102" s="470">
        <f t="shared" si="88"/>
        <v>1690.9</v>
      </c>
      <c r="L102" s="469"/>
      <c r="M102" s="469"/>
      <c r="N102" s="469"/>
      <c r="O102" s="469">
        <f t="shared" si="89"/>
        <v>0</v>
      </c>
      <c r="P102" s="469">
        <f t="shared" si="90"/>
        <v>0</v>
      </c>
      <c r="Q102" s="469"/>
      <c r="R102" s="470">
        <f t="shared" si="91"/>
        <v>0</v>
      </c>
      <c r="S102" s="471">
        <v>0.97960400000000003</v>
      </c>
      <c r="T102" s="470">
        <f t="shared" si="92"/>
        <v>0</v>
      </c>
      <c r="U102" s="470">
        <f t="shared" si="93"/>
        <v>0</v>
      </c>
      <c r="V102" s="469">
        <v>10.029999999999999</v>
      </c>
      <c r="W102" s="469">
        <v>64200</v>
      </c>
      <c r="X102" s="469">
        <v>75267</v>
      </c>
      <c r="Y102" s="469">
        <f t="shared" si="94"/>
        <v>139467</v>
      </c>
      <c r="Z102" s="469">
        <f t="shared" si="95"/>
        <v>1398854.01</v>
      </c>
      <c r="AA102" s="469">
        <v>23496</v>
      </c>
      <c r="AB102" s="469"/>
      <c r="AC102" s="470">
        <f t="shared" si="78"/>
        <v>1375358.01</v>
      </c>
      <c r="AD102" s="471">
        <v>0.97960400000000003</v>
      </c>
      <c r="AE102" s="470">
        <f t="shared" si="96"/>
        <v>1347306.21</v>
      </c>
      <c r="AF102" s="470">
        <f t="shared" si="97"/>
        <v>1347.3</v>
      </c>
      <c r="AG102" s="469">
        <v>61.16</v>
      </c>
      <c r="AH102" s="469">
        <v>2175</v>
      </c>
      <c r="AI102" s="469">
        <v>1817</v>
      </c>
      <c r="AJ102" s="469">
        <f t="shared" si="98"/>
        <v>3992</v>
      </c>
      <c r="AK102" s="469">
        <v>25.2</v>
      </c>
      <c r="AL102" s="469">
        <v>2175</v>
      </c>
      <c r="AM102" s="469">
        <v>1817</v>
      </c>
      <c r="AN102" s="469">
        <f t="shared" si="99"/>
        <v>3992</v>
      </c>
      <c r="AO102" s="469">
        <v>12.61</v>
      </c>
      <c r="AP102" s="469">
        <f t="shared" si="100"/>
        <v>244150.72</v>
      </c>
      <c r="AQ102" s="469">
        <f t="shared" si="101"/>
        <v>100598.39999999999</v>
      </c>
      <c r="AR102" s="469">
        <f t="shared" si="79"/>
        <v>50339.12</v>
      </c>
      <c r="AS102" s="469">
        <f t="shared" si="102"/>
        <v>395088.24</v>
      </c>
      <c r="AT102" s="469">
        <v>4160.68</v>
      </c>
      <c r="AU102" s="470">
        <f t="shared" si="103"/>
        <v>390927.56</v>
      </c>
      <c r="AV102" s="471">
        <v>0.97960400000000003</v>
      </c>
      <c r="AW102" s="470">
        <f t="shared" si="104"/>
        <v>382954.2</v>
      </c>
      <c r="AX102" s="470">
        <f t="shared" si="105"/>
        <v>383</v>
      </c>
      <c r="AY102" s="470">
        <v>17.75</v>
      </c>
      <c r="AZ102" s="470">
        <v>854.75</v>
      </c>
      <c r="BA102" s="472">
        <v>12</v>
      </c>
      <c r="BB102" s="470">
        <f t="shared" si="106"/>
        <v>182061.75</v>
      </c>
      <c r="BC102" s="470"/>
      <c r="BD102" s="470">
        <f t="shared" si="107"/>
        <v>182061.75</v>
      </c>
      <c r="BE102" s="471">
        <v>0.97960400000000003</v>
      </c>
      <c r="BF102" s="470">
        <f t="shared" si="108"/>
        <v>178348.42</v>
      </c>
      <c r="BG102" s="470">
        <f t="shared" si="109"/>
        <v>178.3</v>
      </c>
      <c r="BH102" s="470">
        <f t="shared" si="110"/>
        <v>3707891.13</v>
      </c>
      <c r="BI102" s="470">
        <f t="shared" si="111"/>
        <v>33459.519999999997</v>
      </c>
      <c r="BJ102" s="470">
        <f t="shared" si="80"/>
        <v>0</v>
      </c>
      <c r="BK102" s="470">
        <f t="shared" si="81"/>
        <v>3674431.61</v>
      </c>
      <c r="BL102" s="473">
        <f t="shared" si="82"/>
        <v>3674.5</v>
      </c>
      <c r="BM102" s="474">
        <f t="shared" si="112"/>
        <v>3599487.9</v>
      </c>
      <c r="BN102" s="474">
        <f>ROUND(K102+U102+AF102+AX102+BG102,1)</f>
        <v>3599.5</v>
      </c>
      <c r="BO102" s="475">
        <f t="shared" si="83"/>
        <v>-75</v>
      </c>
      <c r="BP102" s="321">
        <v>3599.5</v>
      </c>
      <c r="BQ102" s="476">
        <f t="shared" si="114"/>
        <v>0</v>
      </c>
    </row>
    <row r="103" spans="1:69" s="321" customFormat="1" ht="15.75" hidden="1" x14ac:dyDescent="0.25">
      <c r="A103" s="468" t="s">
        <v>817</v>
      </c>
      <c r="B103" s="469">
        <v>3274.05</v>
      </c>
      <c r="C103" s="469">
        <v>212.71</v>
      </c>
      <c r="D103" s="469">
        <v>381.82</v>
      </c>
      <c r="E103" s="469">
        <f t="shared" si="84"/>
        <v>594.5</v>
      </c>
      <c r="F103" s="469">
        <f t="shared" si="85"/>
        <v>1946422.73</v>
      </c>
      <c r="G103" s="469">
        <v>0</v>
      </c>
      <c r="H103" s="470">
        <f t="shared" si="86"/>
        <v>1946422.73</v>
      </c>
      <c r="I103" s="471">
        <v>0.97960400000000003</v>
      </c>
      <c r="J103" s="470">
        <f t="shared" si="87"/>
        <v>1906723.49</v>
      </c>
      <c r="K103" s="470">
        <f t="shared" si="88"/>
        <v>1906.7</v>
      </c>
      <c r="L103" s="469"/>
      <c r="M103" s="469"/>
      <c r="N103" s="469"/>
      <c r="O103" s="469">
        <f t="shared" si="89"/>
        <v>0</v>
      </c>
      <c r="P103" s="469">
        <f t="shared" si="90"/>
        <v>0</v>
      </c>
      <c r="Q103" s="469"/>
      <c r="R103" s="470">
        <f t="shared" si="91"/>
        <v>0</v>
      </c>
      <c r="S103" s="471">
        <v>0.97960400000000003</v>
      </c>
      <c r="T103" s="470">
        <f t="shared" si="92"/>
        <v>0</v>
      </c>
      <c r="U103" s="470">
        <f t="shared" si="93"/>
        <v>0</v>
      </c>
      <c r="V103" s="469">
        <v>10.029999999999999</v>
      </c>
      <c r="W103" s="469">
        <v>80915</v>
      </c>
      <c r="X103" s="469">
        <v>89834</v>
      </c>
      <c r="Y103" s="469">
        <f t="shared" si="94"/>
        <v>170749</v>
      </c>
      <c r="Z103" s="469">
        <f t="shared" si="95"/>
        <v>1712612.47</v>
      </c>
      <c r="AA103" s="469">
        <v>441760</v>
      </c>
      <c r="AB103" s="469"/>
      <c r="AC103" s="470">
        <f t="shared" si="78"/>
        <v>1270852.47</v>
      </c>
      <c r="AD103" s="471">
        <v>0.97960400000000003</v>
      </c>
      <c r="AE103" s="470">
        <f t="shared" si="96"/>
        <v>1244932.1599999999</v>
      </c>
      <c r="AF103" s="470">
        <f t="shared" si="97"/>
        <v>1244.9000000000001</v>
      </c>
      <c r="AG103" s="469">
        <v>61.16</v>
      </c>
      <c r="AH103" s="469">
        <v>2052</v>
      </c>
      <c r="AI103" s="469">
        <v>1991</v>
      </c>
      <c r="AJ103" s="469">
        <f t="shared" si="98"/>
        <v>4043</v>
      </c>
      <c r="AK103" s="469">
        <v>25.2</v>
      </c>
      <c r="AL103" s="469">
        <v>2052</v>
      </c>
      <c r="AM103" s="469">
        <v>1991</v>
      </c>
      <c r="AN103" s="469">
        <f t="shared" si="99"/>
        <v>4043</v>
      </c>
      <c r="AO103" s="469">
        <v>12.61</v>
      </c>
      <c r="AP103" s="469">
        <f t="shared" si="100"/>
        <v>247269.88</v>
      </c>
      <c r="AQ103" s="469">
        <f t="shared" si="101"/>
        <v>101883.6</v>
      </c>
      <c r="AR103" s="469">
        <f t="shared" si="79"/>
        <v>50982.23</v>
      </c>
      <c r="AS103" s="469">
        <f t="shared" si="102"/>
        <v>400135.71</v>
      </c>
      <c r="AT103" s="469">
        <v>31427.07</v>
      </c>
      <c r="AU103" s="470">
        <f t="shared" si="103"/>
        <v>368708.64</v>
      </c>
      <c r="AV103" s="471">
        <v>0.97960400000000003</v>
      </c>
      <c r="AW103" s="470">
        <f t="shared" si="104"/>
        <v>361188.46</v>
      </c>
      <c r="AX103" s="470">
        <f t="shared" si="105"/>
        <v>361.2</v>
      </c>
      <c r="AY103" s="470">
        <v>20.88</v>
      </c>
      <c r="AZ103" s="470">
        <v>854.75</v>
      </c>
      <c r="BA103" s="472">
        <v>12</v>
      </c>
      <c r="BB103" s="470">
        <f t="shared" si="106"/>
        <v>214166.16</v>
      </c>
      <c r="BC103" s="470">
        <v>0</v>
      </c>
      <c r="BD103" s="470">
        <f t="shared" si="107"/>
        <v>214166.16</v>
      </c>
      <c r="BE103" s="471">
        <v>0.97960400000000003</v>
      </c>
      <c r="BF103" s="470">
        <f t="shared" si="108"/>
        <v>209798.03</v>
      </c>
      <c r="BG103" s="470">
        <f t="shared" si="109"/>
        <v>209.8</v>
      </c>
      <c r="BH103" s="470">
        <f t="shared" si="110"/>
        <v>4273337.07</v>
      </c>
      <c r="BI103" s="470">
        <f t="shared" si="111"/>
        <v>473187.07</v>
      </c>
      <c r="BJ103" s="470">
        <f t="shared" si="80"/>
        <v>0</v>
      </c>
      <c r="BK103" s="470">
        <f t="shared" si="81"/>
        <v>3800150</v>
      </c>
      <c r="BL103" s="473">
        <f t="shared" si="82"/>
        <v>3800.2</v>
      </c>
      <c r="BM103" s="474">
        <f t="shared" si="112"/>
        <v>3722642.14</v>
      </c>
      <c r="BN103" s="474">
        <f t="shared" si="113"/>
        <v>3722.6</v>
      </c>
      <c r="BO103" s="475">
        <f t="shared" si="83"/>
        <v>-77.599999999999994</v>
      </c>
      <c r="BP103" s="321">
        <v>3722.6</v>
      </c>
      <c r="BQ103" s="476">
        <f t="shared" si="114"/>
        <v>0</v>
      </c>
    </row>
    <row r="104" spans="1:69" s="321" customFormat="1" ht="15.75" hidden="1" x14ac:dyDescent="0.25">
      <c r="A104" s="468" t="s">
        <v>984</v>
      </c>
      <c r="B104" s="469">
        <v>2588.77</v>
      </c>
      <c r="C104" s="469">
        <v>281.39999999999998</v>
      </c>
      <c r="D104" s="469">
        <v>431.63</v>
      </c>
      <c r="E104" s="469">
        <f t="shared" si="84"/>
        <v>713</v>
      </c>
      <c r="F104" s="469">
        <f t="shared" si="85"/>
        <v>1845793.01</v>
      </c>
      <c r="G104" s="469"/>
      <c r="H104" s="470">
        <f t="shared" si="86"/>
        <v>1845793.01</v>
      </c>
      <c r="I104" s="471">
        <v>0.97960400000000003</v>
      </c>
      <c r="J104" s="470">
        <f t="shared" si="87"/>
        <v>1808146.22</v>
      </c>
      <c r="K104" s="470">
        <f t="shared" si="88"/>
        <v>1808.1</v>
      </c>
      <c r="L104" s="469"/>
      <c r="M104" s="469"/>
      <c r="N104" s="469"/>
      <c r="O104" s="469">
        <f t="shared" si="89"/>
        <v>0</v>
      </c>
      <c r="P104" s="469">
        <f t="shared" si="90"/>
        <v>0</v>
      </c>
      <c r="Q104" s="469"/>
      <c r="R104" s="470">
        <f t="shared" si="91"/>
        <v>0</v>
      </c>
      <c r="S104" s="471">
        <v>0.97960400000000003</v>
      </c>
      <c r="T104" s="470">
        <f t="shared" si="92"/>
        <v>0</v>
      </c>
      <c r="U104" s="470">
        <f t="shared" si="93"/>
        <v>0</v>
      </c>
      <c r="V104" s="469">
        <v>10.029999999999999</v>
      </c>
      <c r="W104" s="469">
        <v>33250</v>
      </c>
      <c r="X104" s="469">
        <v>34800</v>
      </c>
      <c r="Y104" s="469">
        <f t="shared" si="94"/>
        <v>68050</v>
      </c>
      <c r="Z104" s="469">
        <f t="shared" si="95"/>
        <v>682541.5</v>
      </c>
      <c r="AA104" s="469">
        <v>126720</v>
      </c>
      <c r="AB104" s="469"/>
      <c r="AC104" s="470">
        <f t="shared" si="78"/>
        <v>555821.5</v>
      </c>
      <c r="AD104" s="471">
        <v>0.97960400000000003</v>
      </c>
      <c r="AE104" s="470">
        <f t="shared" si="96"/>
        <v>544484.96</v>
      </c>
      <c r="AF104" s="470">
        <f t="shared" si="97"/>
        <v>544.5</v>
      </c>
      <c r="AG104" s="469">
        <v>61.16</v>
      </c>
      <c r="AH104" s="469">
        <v>2288</v>
      </c>
      <c r="AI104" s="469">
        <v>1147</v>
      </c>
      <c r="AJ104" s="469">
        <f t="shared" si="98"/>
        <v>3435</v>
      </c>
      <c r="AK104" s="469">
        <v>25.2</v>
      </c>
      <c r="AL104" s="469">
        <v>2288</v>
      </c>
      <c r="AM104" s="469">
        <v>1147</v>
      </c>
      <c r="AN104" s="469">
        <f t="shared" si="99"/>
        <v>3435</v>
      </c>
      <c r="AO104" s="469">
        <v>12.61</v>
      </c>
      <c r="AP104" s="469">
        <f t="shared" si="100"/>
        <v>210084.6</v>
      </c>
      <c r="AQ104" s="469">
        <f t="shared" si="101"/>
        <v>86562</v>
      </c>
      <c r="AR104" s="469">
        <f t="shared" si="79"/>
        <v>43315.35</v>
      </c>
      <c r="AS104" s="469">
        <f t="shared" si="102"/>
        <v>339961.95</v>
      </c>
      <c r="AT104" s="469">
        <v>38862</v>
      </c>
      <c r="AU104" s="470">
        <f t="shared" si="103"/>
        <v>301099.95</v>
      </c>
      <c r="AV104" s="471">
        <v>0.97960400000000003</v>
      </c>
      <c r="AW104" s="470">
        <f t="shared" si="104"/>
        <v>294958.71999999997</v>
      </c>
      <c r="AX104" s="470">
        <f t="shared" si="105"/>
        <v>295</v>
      </c>
      <c r="AY104" s="470">
        <v>20.02</v>
      </c>
      <c r="AZ104" s="470">
        <v>854.75</v>
      </c>
      <c r="BA104" s="472">
        <v>12</v>
      </c>
      <c r="BB104" s="470">
        <f t="shared" si="106"/>
        <v>205345.14</v>
      </c>
      <c r="BC104" s="470"/>
      <c r="BD104" s="470">
        <f t="shared" si="107"/>
        <v>205345.14</v>
      </c>
      <c r="BE104" s="471">
        <v>0.97960400000000003</v>
      </c>
      <c r="BF104" s="470">
        <f t="shared" si="108"/>
        <v>201156.92</v>
      </c>
      <c r="BG104" s="470">
        <f t="shared" si="109"/>
        <v>201.2</v>
      </c>
      <c r="BH104" s="470">
        <f t="shared" si="110"/>
        <v>3073641.6</v>
      </c>
      <c r="BI104" s="470">
        <f t="shared" si="111"/>
        <v>165582</v>
      </c>
      <c r="BJ104" s="470">
        <f t="shared" si="80"/>
        <v>0</v>
      </c>
      <c r="BK104" s="470">
        <f t="shared" si="81"/>
        <v>2908059.6</v>
      </c>
      <c r="BL104" s="473">
        <f t="shared" si="82"/>
        <v>2908.1</v>
      </c>
      <c r="BM104" s="474">
        <f t="shared" si="112"/>
        <v>2848746.82</v>
      </c>
      <c r="BN104" s="474">
        <f>ROUND(K104+U104+AF104+AX104+BG104,1)</f>
        <v>2848.8</v>
      </c>
      <c r="BO104" s="475">
        <f t="shared" si="83"/>
        <v>-59.3</v>
      </c>
      <c r="BP104" s="321">
        <v>2848.8</v>
      </c>
      <c r="BQ104" s="476">
        <f t="shared" si="114"/>
        <v>0</v>
      </c>
    </row>
    <row r="105" spans="1:69" s="321" customFormat="1" ht="15.75" hidden="1" x14ac:dyDescent="0.25">
      <c r="A105" s="497" t="s">
        <v>985</v>
      </c>
      <c r="B105" s="498">
        <v>3274.05</v>
      </c>
      <c r="C105" s="498">
        <f>743.33*1.118</f>
        <v>831.04</v>
      </c>
      <c r="D105" s="498">
        <f>1164.52*1.118</f>
        <v>1301.93</v>
      </c>
      <c r="E105" s="498">
        <f t="shared" si="84"/>
        <v>2133</v>
      </c>
      <c r="F105" s="498">
        <f t="shared" si="85"/>
        <v>6983548.6500000004</v>
      </c>
      <c r="G105" s="498"/>
      <c r="H105" s="499">
        <f t="shared" si="86"/>
        <v>6983548.6500000004</v>
      </c>
      <c r="I105" s="500">
        <v>0.97960400000000003</v>
      </c>
      <c r="J105" s="499">
        <f t="shared" si="87"/>
        <v>6841112.1900000004</v>
      </c>
      <c r="K105" s="499">
        <f t="shared" si="88"/>
        <v>6841.1</v>
      </c>
      <c r="L105" s="498"/>
      <c r="M105" s="498"/>
      <c r="N105" s="498"/>
      <c r="O105" s="498">
        <f t="shared" si="89"/>
        <v>0</v>
      </c>
      <c r="P105" s="498">
        <f t="shared" si="90"/>
        <v>0</v>
      </c>
      <c r="Q105" s="498"/>
      <c r="R105" s="499">
        <f t="shared" si="91"/>
        <v>0</v>
      </c>
      <c r="S105" s="500">
        <v>0.97960400000000003</v>
      </c>
      <c r="T105" s="499">
        <f t="shared" si="92"/>
        <v>0</v>
      </c>
      <c r="U105" s="499">
        <f t="shared" si="93"/>
        <v>0</v>
      </c>
      <c r="V105" s="498">
        <v>10.029999999999999</v>
      </c>
      <c r="W105" s="498">
        <f>120990*1.118</f>
        <v>135266.82</v>
      </c>
      <c r="X105" s="498">
        <f>128711*1.118</f>
        <v>143898.9</v>
      </c>
      <c r="Y105" s="498">
        <f t="shared" si="94"/>
        <v>279165.7</v>
      </c>
      <c r="Z105" s="498">
        <f t="shared" si="95"/>
        <v>2800031.97</v>
      </c>
      <c r="AA105" s="498">
        <v>250000</v>
      </c>
      <c r="AB105" s="498"/>
      <c r="AC105" s="499">
        <f t="shared" si="78"/>
        <v>2550031.9700000002</v>
      </c>
      <c r="AD105" s="500">
        <v>0.97960400000000003</v>
      </c>
      <c r="AE105" s="499">
        <f t="shared" si="96"/>
        <v>2498021.52</v>
      </c>
      <c r="AF105" s="499">
        <f t="shared" si="97"/>
        <v>2498</v>
      </c>
      <c r="AG105" s="498">
        <v>61.16</v>
      </c>
      <c r="AH105" s="498">
        <f>1379*1.18</f>
        <v>1627.22</v>
      </c>
      <c r="AI105" s="498">
        <f>2419*1.18</f>
        <v>2854.42</v>
      </c>
      <c r="AJ105" s="498">
        <f t="shared" si="98"/>
        <v>4481.6000000000004</v>
      </c>
      <c r="AK105" s="498">
        <v>25.2</v>
      </c>
      <c r="AL105" s="498">
        <f>1379*1.18</f>
        <v>1627.22</v>
      </c>
      <c r="AM105" s="498">
        <f>2419*1.18</f>
        <v>2854.42</v>
      </c>
      <c r="AN105" s="498">
        <f t="shared" si="99"/>
        <v>4481.6000000000004</v>
      </c>
      <c r="AO105" s="498">
        <v>12.61</v>
      </c>
      <c r="AP105" s="498">
        <f t="shared" si="100"/>
        <v>274094.65999999997</v>
      </c>
      <c r="AQ105" s="498">
        <f t="shared" si="101"/>
        <v>112936.32000000001</v>
      </c>
      <c r="AR105" s="498">
        <f t="shared" si="79"/>
        <v>56512.98</v>
      </c>
      <c r="AS105" s="498">
        <f t="shared" si="102"/>
        <v>443543.96</v>
      </c>
      <c r="AT105" s="498">
        <v>50000</v>
      </c>
      <c r="AU105" s="499">
        <f t="shared" si="103"/>
        <v>393543.96</v>
      </c>
      <c r="AV105" s="500">
        <v>0.97960400000000003</v>
      </c>
      <c r="AW105" s="499">
        <f t="shared" si="104"/>
        <v>385517.24</v>
      </c>
      <c r="AX105" s="499">
        <f t="shared" si="105"/>
        <v>385.5</v>
      </c>
      <c r="AY105" s="499">
        <f>12.77*1.18</f>
        <v>15.07</v>
      </c>
      <c r="AZ105" s="499">
        <v>854.75</v>
      </c>
      <c r="BA105" s="501">
        <v>12</v>
      </c>
      <c r="BB105" s="499">
        <f t="shared" si="106"/>
        <v>154572.99</v>
      </c>
      <c r="BC105" s="499"/>
      <c r="BD105" s="499">
        <f t="shared" si="107"/>
        <v>154572.99</v>
      </c>
      <c r="BE105" s="500">
        <v>0.97960400000000003</v>
      </c>
      <c r="BF105" s="499">
        <f t="shared" si="108"/>
        <v>151420.32</v>
      </c>
      <c r="BG105" s="502">
        <f>ROUND(BF105/1000,1)+0.5</f>
        <v>151.9</v>
      </c>
      <c r="BH105" s="499">
        <f t="shared" si="110"/>
        <v>10381697.57</v>
      </c>
      <c r="BI105" s="499">
        <f t="shared" si="111"/>
        <v>300000</v>
      </c>
      <c r="BJ105" s="499">
        <f t="shared" si="80"/>
        <v>0</v>
      </c>
      <c r="BK105" s="499">
        <f t="shared" si="81"/>
        <v>10081697.57</v>
      </c>
      <c r="BL105" s="503">
        <f t="shared" si="82"/>
        <v>10081.700000000001</v>
      </c>
      <c r="BM105" s="504">
        <f t="shared" si="112"/>
        <v>9876071.2699999996</v>
      </c>
      <c r="BN105" s="504">
        <f>ROUND(K105+U105+AF105+AX105+BG105,1)</f>
        <v>9876.5</v>
      </c>
      <c r="BO105" s="505">
        <f t="shared" si="83"/>
        <v>-205.2</v>
      </c>
      <c r="BP105" s="321">
        <v>9876.5</v>
      </c>
      <c r="BQ105" s="476">
        <f t="shared" si="114"/>
        <v>0</v>
      </c>
    </row>
    <row r="106" spans="1:69" s="511" customFormat="1" ht="16.5" hidden="1" thickBot="1" x14ac:dyDescent="0.3">
      <c r="A106" s="506" t="s">
        <v>986</v>
      </c>
      <c r="B106" s="507"/>
      <c r="C106" s="508">
        <f t="shared" ref="C106:H106" si="115">SUM(C75:C105)</f>
        <v>6173.42</v>
      </c>
      <c r="D106" s="508">
        <f t="shared" si="115"/>
        <v>9939.5300000000007</v>
      </c>
      <c r="E106" s="508">
        <f t="shared" si="115"/>
        <v>16112.9</v>
      </c>
      <c r="F106" s="508">
        <f t="shared" si="115"/>
        <v>46751829.219999999</v>
      </c>
      <c r="G106" s="508">
        <f t="shared" si="115"/>
        <v>71681.929999999993</v>
      </c>
      <c r="H106" s="508">
        <f t="shared" si="115"/>
        <v>46680147.289999999</v>
      </c>
      <c r="I106" s="508"/>
      <c r="J106" s="508">
        <f>SUM(J75:J105)</f>
        <v>45728059.020000003</v>
      </c>
      <c r="K106" s="508">
        <f>SUM(K75:K105)</f>
        <v>45728.2</v>
      </c>
      <c r="L106" s="508"/>
      <c r="M106" s="508">
        <f t="shared" ref="M106:O106" si="116">SUM(M75:M105)</f>
        <v>71080</v>
      </c>
      <c r="N106" s="508">
        <f t="shared" si="116"/>
        <v>108730</v>
      </c>
      <c r="O106" s="508">
        <f t="shared" si="116"/>
        <v>179810</v>
      </c>
      <c r="P106" s="508">
        <f>SUM(P75:P105)</f>
        <v>1792705.7</v>
      </c>
      <c r="Q106" s="508">
        <f>SUM(Q75:Q105)</f>
        <v>0</v>
      </c>
      <c r="R106" s="508">
        <f>SUM(R75:R105)</f>
        <v>1792705.7</v>
      </c>
      <c r="S106" s="508"/>
      <c r="T106" s="508">
        <f>SUM(T75:T105)</f>
        <v>1756141.68</v>
      </c>
      <c r="U106" s="508">
        <f>SUM(U75:U105)</f>
        <v>1756.2</v>
      </c>
      <c r="V106" s="508"/>
      <c r="W106" s="508">
        <f t="shared" ref="W106:X106" si="117">SUM(W75:W105)</f>
        <v>1238248.82</v>
      </c>
      <c r="X106" s="508">
        <f t="shared" si="117"/>
        <v>1316740.8999999999</v>
      </c>
      <c r="Y106" s="508">
        <f>SUM(Y75:Y105)</f>
        <v>2554989.7000000002</v>
      </c>
      <c r="Z106" s="508">
        <f>SUM(Z75:Z105)</f>
        <v>25626546.690000001</v>
      </c>
      <c r="AA106" s="508">
        <f>SUM(AA75:AA105)</f>
        <v>5448603.1200000001</v>
      </c>
      <c r="AB106" s="508">
        <f>SUM(AB75:AB105)</f>
        <v>0</v>
      </c>
      <c r="AC106" s="508">
        <f>SUM(AC75:AC105)</f>
        <v>20177943.57</v>
      </c>
      <c r="AD106" s="508"/>
      <c r="AE106" s="508">
        <f>SUM(AE75:AE105)</f>
        <v>19766394.23</v>
      </c>
      <c r="AF106" s="508">
        <f>SUM(AF75:AF105)</f>
        <v>19766.2</v>
      </c>
      <c r="AG106" s="508"/>
      <c r="AH106" s="508">
        <f t="shared" ref="AH106:AI106" si="118">SUM(AH75:AH105)</f>
        <v>30991.22</v>
      </c>
      <c r="AI106" s="508">
        <f t="shared" si="118"/>
        <v>31722.42</v>
      </c>
      <c r="AJ106" s="508">
        <f>SUM(AJ75:AJ105)</f>
        <v>62713.599999999999</v>
      </c>
      <c r="AK106" s="508"/>
      <c r="AL106" s="508">
        <f t="shared" ref="AL106:AY106" si="119">SUM(AL75:AL105)</f>
        <v>30991.22</v>
      </c>
      <c r="AM106" s="508">
        <f t="shared" si="119"/>
        <v>31722.42</v>
      </c>
      <c r="AN106" s="508">
        <f t="shared" si="119"/>
        <v>62713.599999999999</v>
      </c>
      <c r="AO106" s="508"/>
      <c r="AP106" s="508">
        <f t="shared" si="119"/>
        <v>3835563.78</v>
      </c>
      <c r="AQ106" s="508">
        <f t="shared" si="119"/>
        <v>1580382.72</v>
      </c>
      <c r="AR106" s="508">
        <f t="shared" si="119"/>
        <v>790818.5</v>
      </c>
      <c r="AS106" s="508">
        <f t="shared" si="119"/>
        <v>6206765</v>
      </c>
      <c r="AT106" s="508">
        <f t="shared" si="119"/>
        <v>891506.78</v>
      </c>
      <c r="AU106" s="508">
        <f t="shared" si="119"/>
        <v>5315258.22</v>
      </c>
      <c r="AV106" s="508"/>
      <c r="AW106" s="508">
        <f t="shared" si="119"/>
        <v>5206848.22</v>
      </c>
      <c r="AX106" s="508">
        <f t="shared" si="119"/>
        <v>5206.8999999999996</v>
      </c>
      <c r="AY106" s="508">
        <f t="shared" si="119"/>
        <v>402.57</v>
      </c>
      <c r="AZ106" s="508"/>
      <c r="BA106" s="508"/>
      <c r="BB106" s="508">
        <f t="shared" ref="BB106:BP106" si="120">SUM(BB75:BB105)</f>
        <v>4129160.49</v>
      </c>
      <c r="BC106" s="508">
        <f t="shared" si="120"/>
        <v>50466.74</v>
      </c>
      <c r="BD106" s="508">
        <f t="shared" si="120"/>
        <v>4078693.75</v>
      </c>
      <c r="BE106" s="508"/>
      <c r="BF106" s="508">
        <f t="shared" si="120"/>
        <v>3995504.72</v>
      </c>
      <c r="BG106" s="508">
        <f t="shared" si="120"/>
        <v>3995.8</v>
      </c>
      <c r="BH106" s="508">
        <f t="shared" si="120"/>
        <v>84507007.099999994</v>
      </c>
      <c r="BI106" s="508">
        <f t="shared" si="120"/>
        <v>6462258.5700000003</v>
      </c>
      <c r="BJ106" s="508">
        <f t="shared" si="120"/>
        <v>0</v>
      </c>
      <c r="BK106" s="508">
        <f t="shared" si="120"/>
        <v>78044748.530000001</v>
      </c>
      <c r="BL106" s="508">
        <f t="shared" si="120"/>
        <v>78046.5</v>
      </c>
      <c r="BM106" s="508">
        <f t="shared" si="120"/>
        <v>76452947.870000005</v>
      </c>
      <c r="BN106" s="508">
        <f t="shared" si="120"/>
        <v>76453.3</v>
      </c>
      <c r="BO106" s="508">
        <f t="shared" si="120"/>
        <v>-1593.2</v>
      </c>
      <c r="BP106" s="509">
        <f t="shared" si="120"/>
        <v>76453.3</v>
      </c>
      <c r="BQ106" s="510">
        <f t="shared" si="114"/>
        <v>0</v>
      </c>
    </row>
    <row r="107" spans="1:69" ht="15.75" hidden="1" x14ac:dyDescent="0.25">
      <c r="A107" s="512" t="s">
        <v>656</v>
      </c>
      <c r="B107" s="513"/>
      <c r="C107" s="514">
        <f t="shared" ref="C107:H107" si="121">SUM(C76,C78:C82,C86,C87:C88,C90:C91,C93,C96:C101,C102,C104)</f>
        <v>3418.56</v>
      </c>
      <c r="D107" s="514">
        <f t="shared" si="121"/>
        <v>5513.12</v>
      </c>
      <c r="E107" s="514">
        <f t="shared" si="121"/>
        <v>8931.6</v>
      </c>
      <c r="F107" s="514">
        <f t="shared" si="121"/>
        <v>25148878.43</v>
      </c>
      <c r="G107" s="514">
        <f t="shared" si="121"/>
        <v>39456.839999999997</v>
      </c>
      <c r="H107" s="514">
        <f t="shared" si="121"/>
        <v>25109421.59</v>
      </c>
      <c r="I107" s="514"/>
      <c r="J107" s="514">
        <f>SUM(J76,J78:J82,J86,J87:J88,J90:J91,J93,J96:J101,J102,J104)</f>
        <v>24597289.84</v>
      </c>
      <c r="K107" s="514">
        <f>SUM(K76,K78:K82,K86,K87:K88,K90:K91,K93,K96:K101,K102,K104)</f>
        <v>24597.4</v>
      </c>
      <c r="L107" s="514"/>
      <c r="M107" s="514">
        <f t="shared" ref="M107:O107" si="122">SUM(M76,M78:M82,M86,M87:M88,M90:M91,M93,M96:M101,M102,M104)</f>
        <v>43050</v>
      </c>
      <c r="N107" s="514">
        <f t="shared" si="122"/>
        <v>62060</v>
      </c>
      <c r="O107" s="514">
        <f t="shared" si="122"/>
        <v>105110</v>
      </c>
      <c r="P107" s="514">
        <f>SUM(P76,P78:P82,P86,P87:P88,P90:P91,P93,P96:P101,P102,P104)</f>
        <v>1047946.7</v>
      </c>
      <c r="Q107" s="514">
        <f>SUM(Q76,Q78:Q82,Q86,Q87:Q88,Q90:Q91,Q93,Q96:Q101,Q102,Q104)</f>
        <v>0</v>
      </c>
      <c r="R107" s="514">
        <f>SUM(R76,R78:R82,R86,R87:R88,R90:R91,R93,R96:R101,R102,R104)</f>
        <v>1047946.7</v>
      </c>
      <c r="S107" s="514"/>
      <c r="T107" s="514">
        <f>SUM(T76,T78:T82,T86,T87:T88,T90:T91,T93,T96:T101,T102,T104)</f>
        <v>1026572.78</v>
      </c>
      <c r="U107" s="514">
        <f>SUM(U76,U78:U82,U86,U87:U88,U90:U91,U93,U96:U101,U102,U104)</f>
        <v>1026.5999999999999</v>
      </c>
      <c r="V107" s="514"/>
      <c r="W107" s="514">
        <f t="shared" ref="W107:X107" si="123">SUM(W76,W78:W82,W86,W87:W88,W90:W91,W93,W96:W101,W102,W104)</f>
        <v>652867</v>
      </c>
      <c r="X107" s="514">
        <f t="shared" si="123"/>
        <v>709405</v>
      </c>
      <c r="Y107" s="514">
        <f>SUM(Y76,Y78:Y82,Y86,Y87:Y88,Y90:Y91,Y93,Y96:Y101,Y102,Y104)</f>
        <v>1362272</v>
      </c>
      <c r="Z107" s="514">
        <f>SUM(Z76,Z78:Z82,Z86,Z87:Z88,Z90:Z91,Z93,Z96:Z101,Z102,Z104)</f>
        <v>13663588.16</v>
      </c>
      <c r="AA107" s="514">
        <f>SUM(AA76,AA78:AA82,AA86,AA87:AA88,AA90:AA91,AA93,AA96:AA101,AA102,AA104)</f>
        <v>2442483.12</v>
      </c>
      <c r="AB107" s="514">
        <f>SUM(AB76,AB78:AB82,AB86,AB87:AB88,AB90:AB91,AB93,AB96:AB101,AB102,AB104)</f>
        <v>0</v>
      </c>
      <c r="AC107" s="514">
        <f>SUM(AC76,AC78:AC82,AC86,AC87:AC88,AC90:AC91,AC93,AC96:AC101,AC102,AC104)</f>
        <v>11221105.039999999</v>
      </c>
      <c r="AD107" s="514"/>
      <c r="AE107" s="514">
        <f>SUM(AE76,AE78:AE82,AE86,AE87:AE88,AE90:AE91,AE93,AE96:AE101,AE102,AE104)</f>
        <v>10992239.380000001</v>
      </c>
      <c r="AF107" s="514">
        <f>SUM(AF76,AF78:AF82,AF86,AF87:AF88,AF90:AF91,AF93,AF96:AF101,AF102,AF104)</f>
        <v>10992.3</v>
      </c>
      <c r="AG107" s="514"/>
      <c r="AH107" s="514">
        <f t="shared" ref="AH107:AI107" si="124">SUM(AH76,AH78:AH82,AH86,AH87:AH88,AH90:AH91,AH93,AH96:AH101,AH102,AH104)</f>
        <v>18207</v>
      </c>
      <c r="AI107" s="514">
        <f t="shared" si="124"/>
        <v>17676</v>
      </c>
      <c r="AJ107" s="514">
        <f>SUM(AJ76,AJ78:AJ82,AJ86,AJ87:AJ88,AJ90:AJ91,AJ93,AJ96:AJ101,AJ102,AJ104)</f>
        <v>35883</v>
      </c>
      <c r="AK107" s="514"/>
      <c r="AL107" s="514">
        <f t="shared" ref="AL107:AY107" si="125">SUM(AL76,AL78:AL82,AL86,AL87:AL88,AL90:AL91,AL93,AL96:AL101,AL102,AL104)</f>
        <v>18207</v>
      </c>
      <c r="AM107" s="514">
        <f t="shared" si="125"/>
        <v>17676</v>
      </c>
      <c r="AN107" s="514">
        <f t="shared" si="125"/>
        <v>35883</v>
      </c>
      <c r="AO107" s="514"/>
      <c r="AP107" s="514">
        <f t="shared" si="125"/>
        <v>2194604.2799999998</v>
      </c>
      <c r="AQ107" s="514">
        <f t="shared" si="125"/>
        <v>904251.6</v>
      </c>
      <c r="AR107" s="514">
        <f t="shared" si="125"/>
        <v>452484.63</v>
      </c>
      <c r="AS107" s="514">
        <f t="shared" si="125"/>
        <v>3551340.51</v>
      </c>
      <c r="AT107" s="514">
        <f t="shared" si="125"/>
        <v>515414.31</v>
      </c>
      <c r="AU107" s="514">
        <f t="shared" si="125"/>
        <v>3035926.2</v>
      </c>
      <c r="AV107" s="514"/>
      <c r="AW107" s="514">
        <f t="shared" si="125"/>
        <v>2974005.45</v>
      </c>
      <c r="AX107" s="514">
        <f t="shared" si="125"/>
        <v>2974.1</v>
      </c>
      <c r="AY107" s="514">
        <f t="shared" si="125"/>
        <v>257.74</v>
      </c>
      <c r="AZ107" s="514"/>
      <c r="BA107" s="514"/>
      <c r="BB107" s="514">
        <f t="shared" ref="BB107:BP107" si="126">SUM(BB76,BB78:BB82,BB86,BB87:BB88,BB90:BB91,BB93,BB96:BB101,BB102,BB104)</f>
        <v>2643639.1800000002</v>
      </c>
      <c r="BC107" s="514">
        <f t="shared" si="126"/>
        <v>50466.74</v>
      </c>
      <c r="BD107" s="514">
        <f t="shared" si="126"/>
        <v>2593172.44</v>
      </c>
      <c r="BE107" s="514"/>
      <c r="BF107" s="514">
        <f t="shared" si="126"/>
        <v>2540282.1</v>
      </c>
      <c r="BG107" s="514">
        <f t="shared" si="126"/>
        <v>2540.1999999999998</v>
      </c>
      <c r="BH107" s="514">
        <f t="shared" si="126"/>
        <v>46055392.979999997</v>
      </c>
      <c r="BI107" s="514">
        <f t="shared" si="126"/>
        <v>3047821.01</v>
      </c>
      <c r="BJ107" s="514">
        <f t="shared" si="126"/>
        <v>0</v>
      </c>
      <c r="BK107" s="515">
        <f t="shared" si="126"/>
        <v>43007571.969999999</v>
      </c>
      <c r="BL107" s="515">
        <f t="shared" si="126"/>
        <v>43008.800000000003</v>
      </c>
      <c r="BM107" s="515">
        <f t="shared" si="126"/>
        <v>42130389.549999997</v>
      </c>
      <c r="BN107" s="515">
        <f t="shared" si="126"/>
        <v>42130.6</v>
      </c>
      <c r="BO107" s="515">
        <f t="shared" si="126"/>
        <v>-878.2</v>
      </c>
      <c r="BP107" s="516">
        <f t="shared" si="126"/>
        <v>42130.6</v>
      </c>
      <c r="BQ107" s="476">
        <f t="shared" si="114"/>
        <v>0</v>
      </c>
    </row>
    <row r="108" spans="1:69" ht="16.5" hidden="1" thickBot="1" x14ac:dyDescent="0.3">
      <c r="A108" s="517" t="s">
        <v>657</v>
      </c>
      <c r="B108" s="518"/>
      <c r="C108" s="519">
        <f t="shared" ref="C108:H108" si="127">C75+C77+C83+C84+C85+C89+C94+C92+C95+C103+C105</f>
        <v>2754.86</v>
      </c>
      <c r="D108" s="519">
        <f t="shared" si="127"/>
        <v>4426.41</v>
      </c>
      <c r="E108" s="519">
        <f t="shared" si="127"/>
        <v>7181.3</v>
      </c>
      <c r="F108" s="519">
        <f t="shared" si="127"/>
        <v>21602950.789999999</v>
      </c>
      <c r="G108" s="519">
        <f t="shared" si="127"/>
        <v>32225.09</v>
      </c>
      <c r="H108" s="519">
        <f t="shared" si="127"/>
        <v>21570725.699999999</v>
      </c>
      <c r="I108" s="519"/>
      <c r="J108" s="519">
        <f>J75+J77+J83+J84+J85+J89+J94+J92+J95+J103+J105</f>
        <v>21130769.18</v>
      </c>
      <c r="K108" s="519">
        <f>K75+K77+K83+K84+K85+K89+K94+K92+K95+K103+K105</f>
        <v>21130.799999999999</v>
      </c>
      <c r="L108" s="519"/>
      <c r="M108" s="519">
        <f t="shared" ref="M108:O108" si="128">M75+M77+M83+M84+M85+M89+M94+M92+M95+M103+M105</f>
        <v>28030</v>
      </c>
      <c r="N108" s="519">
        <f t="shared" si="128"/>
        <v>46670</v>
      </c>
      <c r="O108" s="519">
        <f t="shared" si="128"/>
        <v>74700</v>
      </c>
      <c r="P108" s="519">
        <f>P75+P77+P83+P84+P85+P89+P94+P92+P95+P103+P105</f>
        <v>744759</v>
      </c>
      <c r="Q108" s="519">
        <f>Q75+Q77+Q83+Q84+Q85+Q89+Q94+Q92+Q95+Q103+Q105</f>
        <v>0</v>
      </c>
      <c r="R108" s="519">
        <f>R75+R77+R83+R84+R85+R89+R94+R92+R95+R103+R105</f>
        <v>744759</v>
      </c>
      <c r="S108" s="519"/>
      <c r="T108" s="519">
        <f>T75+T77+T83+T84+T85+T89+T94+T92+T95+T103+T105</f>
        <v>729568.9</v>
      </c>
      <c r="U108" s="519">
        <f>U75+U77+U83+U84+U85+U89+U94+U92+U95+U103+U105</f>
        <v>729.6</v>
      </c>
      <c r="V108" s="519"/>
      <c r="W108" s="519">
        <f t="shared" ref="W108:X108" si="129">W75+W77+W83+W84+W85+W89+W94+W92+W95+W103+W105</f>
        <v>585381.81999999995</v>
      </c>
      <c r="X108" s="519">
        <f t="shared" si="129"/>
        <v>607335.9</v>
      </c>
      <c r="Y108" s="519">
        <f>Y75+Y77+Y83+Y84+Y85+Y89+Y94+Y92+Y95+Y103+Y105</f>
        <v>1192717.7</v>
      </c>
      <c r="Z108" s="519">
        <f>Z75+Z77+Z83+Z84+Z85+Z89+Z94+Z92+Z95+Z103+Z105</f>
        <v>11962958.529999999</v>
      </c>
      <c r="AA108" s="519">
        <f>AA75+AA77+AA83+AA84+AA85+AA89+AA94+AA92+AA95+AA103+AA105</f>
        <v>3006120</v>
      </c>
      <c r="AB108" s="519">
        <f>AB75+AB77+AB83+AB84+AB85+AB89+AB94+AB92+AB95+AB103+AB105</f>
        <v>0</v>
      </c>
      <c r="AC108" s="519">
        <f>AC75+AC77+AC83+AC84+AC85+AC89+AC94+AC92+AC95+AC103+AC105</f>
        <v>8956838.5299999993</v>
      </c>
      <c r="AD108" s="519"/>
      <c r="AE108" s="519">
        <f>AE75+AE77+AE83+AE84+AE85+AE89+AE94+AE92+AE95+AE103+AE105</f>
        <v>8774154.8499999996</v>
      </c>
      <c r="AF108" s="519">
        <f>AF75+AF77+AF83+AF84+AF85+AF89+AF94+AF92+AF95+AF103+AF105</f>
        <v>8773.9</v>
      </c>
      <c r="AG108" s="519"/>
      <c r="AH108" s="519">
        <f t="shared" ref="AH108:AI108" si="130">AH75+AH77+AH83+AH84+AH85+AH89+AH94+AH92+AH95+AH103+AH105</f>
        <v>12784.22</v>
      </c>
      <c r="AI108" s="519">
        <f t="shared" si="130"/>
        <v>14046.42</v>
      </c>
      <c r="AJ108" s="519">
        <f>AJ75+AJ77+AJ83+AJ84+AJ85+AJ89+AJ94+AJ92+AJ95+AJ103+AJ105</f>
        <v>26830.6</v>
      </c>
      <c r="AK108" s="519"/>
      <c r="AL108" s="519">
        <f t="shared" ref="AL108:AY108" si="131">AL75+AL77+AL83+AL84+AL85+AL89+AL94+AL92+AL95+AL103+AL105</f>
        <v>12784.22</v>
      </c>
      <c r="AM108" s="519">
        <f t="shared" si="131"/>
        <v>14046.42</v>
      </c>
      <c r="AN108" s="519">
        <f t="shared" si="131"/>
        <v>26830.6</v>
      </c>
      <c r="AO108" s="519"/>
      <c r="AP108" s="519">
        <f t="shared" si="131"/>
        <v>1640959.5</v>
      </c>
      <c r="AQ108" s="519">
        <f t="shared" si="131"/>
        <v>676131.12</v>
      </c>
      <c r="AR108" s="519">
        <f t="shared" si="131"/>
        <v>338333.87</v>
      </c>
      <c r="AS108" s="519">
        <f t="shared" si="131"/>
        <v>2655424.4900000002</v>
      </c>
      <c r="AT108" s="519">
        <f t="shared" si="131"/>
        <v>376092.47</v>
      </c>
      <c r="AU108" s="519">
        <f t="shared" si="131"/>
        <v>2279332.02</v>
      </c>
      <c r="AV108" s="519"/>
      <c r="AW108" s="519">
        <f t="shared" si="131"/>
        <v>2232842.77</v>
      </c>
      <c r="AX108" s="519">
        <f t="shared" si="131"/>
        <v>2232.8000000000002</v>
      </c>
      <c r="AY108" s="519">
        <f t="shared" si="131"/>
        <v>144.83000000000001</v>
      </c>
      <c r="AZ108" s="519"/>
      <c r="BA108" s="519"/>
      <c r="BB108" s="519">
        <f t="shared" ref="BB108:BP108" si="132">BB75+BB77+BB83+BB84+BB85+BB89+BB94+BB92+BB95+BB103+BB105</f>
        <v>1485521.31</v>
      </c>
      <c r="BC108" s="519">
        <f t="shared" si="132"/>
        <v>0</v>
      </c>
      <c r="BD108" s="519">
        <f t="shared" si="132"/>
        <v>1485521.31</v>
      </c>
      <c r="BE108" s="519"/>
      <c r="BF108" s="519">
        <f t="shared" si="132"/>
        <v>1455222.62</v>
      </c>
      <c r="BG108" s="519">
        <f t="shared" si="132"/>
        <v>1455.6</v>
      </c>
      <c r="BH108" s="519">
        <f t="shared" si="132"/>
        <v>38451614.119999997</v>
      </c>
      <c r="BI108" s="519">
        <f t="shared" si="132"/>
        <v>3414437.56</v>
      </c>
      <c r="BJ108" s="519">
        <f t="shared" si="132"/>
        <v>0</v>
      </c>
      <c r="BK108" s="520">
        <f t="shared" si="132"/>
        <v>35037176.560000002</v>
      </c>
      <c r="BL108" s="520">
        <f t="shared" si="132"/>
        <v>35037.699999999997</v>
      </c>
      <c r="BM108" s="520">
        <f t="shared" si="132"/>
        <v>34322558.32</v>
      </c>
      <c r="BN108" s="520">
        <f t="shared" si="132"/>
        <v>34322.699999999997</v>
      </c>
      <c r="BO108" s="520">
        <f t="shared" si="132"/>
        <v>-715</v>
      </c>
      <c r="BP108" s="521">
        <f t="shared" si="132"/>
        <v>34322.699999999997</v>
      </c>
      <c r="BQ108" s="476">
        <f t="shared" si="114"/>
        <v>0</v>
      </c>
    </row>
    <row r="109" spans="1:69" s="321" customFormat="1" ht="15.75" hidden="1" x14ac:dyDescent="0.25">
      <c r="A109" s="496" t="s">
        <v>658</v>
      </c>
      <c r="B109" s="522">
        <v>3274.05</v>
      </c>
      <c r="C109" s="522">
        <v>158.37</v>
      </c>
      <c r="D109" s="522">
        <v>401.82</v>
      </c>
      <c r="E109" s="522">
        <f>ROUND(C109+D109,1)</f>
        <v>560.20000000000005</v>
      </c>
      <c r="F109" s="522">
        <f>ROUND(B109*E109,2)</f>
        <v>1834122.81</v>
      </c>
      <c r="G109" s="522">
        <v>63000</v>
      </c>
      <c r="H109" s="523">
        <f>ROUND(F109-G109,2)</f>
        <v>1771122.81</v>
      </c>
      <c r="I109" s="524">
        <v>0.97960400000000003</v>
      </c>
      <c r="J109" s="523">
        <f>ROUND(H109*I109,2)</f>
        <v>1734998.99</v>
      </c>
      <c r="K109" s="523">
        <f>ROUND(J109/1000,1)</f>
        <v>1735</v>
      </c>
      <c r="L109" s="522"/>
      <c r="M109" s="522"/>
      <c r="N109" s="522"/>
      <c r="O109" s="522">
        <f>ROUND(M109+N109,1)</f>
        <v>0</v>
      </c>
      <c r="P109" s="522">
        <f>ROUND(L109*O109,2)</f>
        <v>0</v>
      </c>
      <c r="Q109" s="522"/>
      <c r="R109" s="523">
        <f>ROUND(P109-Q109,2)</f>
        <v>0</v>
      </c>
      <c r="S109" s="524">
        <v>0.97960400000000003</v>
      </c>
      <c r="T109" s="523">
        <f>ROUND(R109*S109,2)</f>
        <v>0</v>
      </c>
      <c r="U109" s="523">
        <f>ROUND(T109/1000,1)</f>
        <v>0</v>
      </c>
      <c r="V109" s="522">
        <v>10.029999999999999</v>
      </c>
      <c r="W109" s="522">
        <v>27832</v>
      </c>
      <c r="X109" s="522">
        <v>34441</v>
      </c>
      <c r="Y109" s="522">
        <f>ROUND(W109+X109,1)</f>
        <v>62273</v>
      </c>
      <c r="Z109" s="522">
        <f>ROUND(V109*Y109,2)</f>
        <v>624598.18999999994</v>
      </c>
      <c r="AA109" s="522">
        <v>20000</v>
      </c>
      <c r="AB109" s="522"/>
      <c r="AC109" s="523">
        <f t="shared" ref="AC109:AC112" si="133">ROUND(Z109-AA109-AB109,2)</f>
        <v>604598.18999999994</v>
      </c>
      <c r="AD109" s="524">
        <v>0.97960400000000003</v>
      </c>
      <c r="AE109" s="523">
        <f>ROUND(AC109*AD109,2)</f>
        <v>592266.81000000006</v>
      </c>
      <c r="AF109" s="523">
        <f>ROUND(AE109/1000,1)</f>
        <v>592.29999999999995</v>
      </c>
      <c r="AG109" s="522">
        <v>61.16</v>
      </c>
      <c r="AH109" s="522">
        <v>593</v>
      </c>
      <c r="AI109" s="522">
        <v>730</v>
      </c>
      <c r="AJ109" s="522">
        <f>ROUND(AH109+AI109,1)</f>
        <v>1323</v>
      </c>
      <c r="AK109" s="522">
        <v>25.2</v>
      </c>
      <c r="AL109" s="522">
        <v>593</v>
      </c>
      <c r="AM109" s="522">
        <v>730</v>
      </c>
      <c r="AN109" s="522">
        <f>ROUND(AL109+AM109,1)</f>
        <v>1323</v>
      </c>
      <c r="AO109" s="522">
        <v>12.61</v>
      </c>
      <c r="AP109" s="522">
        <f>ROUND(AG109*AJ109,2)</f>
        <v>80914.679999999993</v>
      </c>
      <c r="AQ109" s="522">
        <f>ROUND(AK109*AN109,2)</f>
        <v>33339.599999999999</v>
      </c>
      <c r="AR109" s="522">
        <f t="shared" ref="AR109:AR112" si="134">ROUND(AN109*AO109,2)</f>
        <v>16683.03</v>
      </c>
      <c r="AS109" s="522">
        <f>AR109+AP109+AQ109</f>
        <v>130937.31</v>
      </c>
      <c r="AT109" s="522">
        <v>10000</v>
      </c>
      <c r="AU109" s="523">
        <f>ROUND(AS109-AT109,2)</f>
        <v>120937.31</v>
      </c>
      <c r="AV109" s="524">
        <v>0.97960400000000003</v>
      </c>
      <c r="AW109" s="523">
        <f>ROUND(AU109*AV109,2)</f>
        <v>118470.67</v>
      </c>
      <c r="AX109" s="523">
        <f>ROUND(AW109/1000,1)</f>
        <v>118.5</v>
      </c>
      <c r="AY109" s="523">
        <v>9.2100000000000009</v>
      </c>
      <c r="AZ109" s="523">
        <v>854.75</v>
      </c>
      <c r="BA109" s="525">
        <v>12</v>
      </c>
      <c r="BB109" s="523">
        <f>ROUND(AY109*AZ109*BA109,2)</f>
        <v>94466.97</v>
      </c>
      <c r="BC109" s="523"/>
      <c r="BD109" s="523">
        <f>ROUND(BB109-BC109,2)</f>
        <v>94466.97</v>
      </c>
      <c r="BE109" s="524">
        <v>0.97960400000000003</v>
      </c>
      <c r="BF109" s="523">
        <f>ROUND(BD109*BE109,2)</f>
        <v>92540.22</v>
      </c>
      <c r="BG109" s="523">
        <f>ROUND(BF109/1000,1)</f>
        <v>92.5</v>
      </c>
      <c r="BH109" s="523">
        <f>F109+P109+Z109+AS109+BB109</f>
        <v>2684125.2799999998</v>
      </c>
      <c r="BI109" s="523">
        <f>ROUND(G109+Q109+AA109+AT109+BC109,2)</f>
        <v>93000</v>
      </c>
      <c r="BJ109" s="523">
        <f t="shared" ref="BJ109:BJ112" si="135">AB109</f>
        <v>0</v>
      </c>
      <c r="BK109" s="523">
        <f t="shared" ref="BK109:BK112" si="136">ROUND(BH109-BI109-BJ109,2)</f>
        <v>2591125.2799999998</v>
      </c>
      <c r="BL109" s="526">
        <f t="shared" ref="BL109:BL112" si="137">ROUNDUP(BK109/1000,1)</f>
        <v>2591.1999999999998</v>
      </c>
      <c r="BM109" s="527">
        <f>ROUND(J109+T109+AE109+AW109+BF109,2)</f>
        <v>2538276.69</v>
      </c>
      <c r="BN109" s="527">
        <f>ROUND(K109+U109+AF109+AX109+BG109,1)</f>
        <v>2538.3000000000002</v>
      </c>
      <c r="BO109" s="528">
        <f t="shared" si="83"/>
        <v>-52.9</v>
      </c>
      <c r="BP109" s="321">
        <v>2538.3000000000002</v>
      </c>
      <c r="BQ109" s="476">
        <f t="shared" si="114"/>
        <v>0</v>
      </c>
    </row>
    <row r="110" spans="1:69" s="321" customFormat="1" ht="15.75" hidden="1" x14ac:dyDescent="0.25">
      <c r="A110" s="468" t="s">
        <v>660</v>
      </c>
      <c r="B110" s="469"/>
      <c r="C110" s="469"/>
      <c r="D110" s="469"/>
      <c r="E110" s="469">
        <f>ROUND(C110+D110,1)</f>
        <v>0</v>
      </c>
      <c r="F110" s="469">
        <f>ROUND(B110*E110,2)</f>
        <v>0</v>
      </c>
      <c r="G110" s="469"/>
      <c r="H110" s="470">
        <f>ROUND(F110-G110,2)</f>
        <v>0</v>
      </c>
      <c r="I110" s="471">
        <v>0.97960400000000003</v>
      </c>
      <c r="J110" s="470">
        <f>ROUND(H110*I110,2)</f>
        <v>0</v>
      </c>
      <c r="K110" s="470">
        <f>ROUND(J110/1000,1)</f>
        <v>0</v>
      </c>
      <c r="L110" s="469">
        <v>9.9700000000000006</v>
      </c>
      <c r="M110" s="469">
        <v>2730</v>
      </c>
      <c r="N110" s="469">
        <v>4730</v>
      </c>
      <c r="O110" s="469">
        <f>ROUND(M110+N110,1)</f>
        <v>7460</v>
      </c>
      <c r="P110" s="469">
        <f>ROUND(L110*O110,2)</f>
        <v>74376.2</v>
      </c>
      <c r="Q110" s="469"/>
      <c r="R110" s="470">
        <f>ROUND(P110-Q110,2)</f>
        <v>74376.2</v>
      </c>
      <c r="S110" s="471">
        <v>0.97960400000000003</v>
      </c>
      <c r="T110" s="470">
        <f>ROUND(R110*S110,2)</f>
        <v>72859.22</v>
      </c>
      <c r="U110" s="470">
        <f>ROUND(T110/1000,1)</f>
        <v>72.900000000000006</v>
      </c>
      <c r="V110" s="469">
        <v>10.029999999999999</v>
      </c>
      <c r="W110" s="469">
        <v>1446</v>
      </c>
      <c r="X110" s="469">
        <v>1204</v>
      </c>
      <c r="Y110" s="469">
        <f>ROUND(W110+X110,1)</f>
        <v>2650</v>
      </c>
      <c r="Z110" s="469">
        <f>ROUND(V110*Y110,2)</f>
        <v>26579.5</v>
      </c>
      <c r="AA110" s="469"/>
      <c r="AB110" s="469"/>
      <c r="AC110" s="470">
        <f t="shared" si="133"/>
        <v>26579.5</v>
      </c>
      <c r="AD110" s="471">
        <v>0.97960400000000003</v>
      </c>
      <c r="AE110" s="470">
        <f>ROUND(AC110*AD110,2)</f>
        <v>26037.38</v>
      </c>
      <c r="AF110" s="470">
        <f>ROUND(AE110/1000,1)</f>
        <v>26</v>
      </c>
      <c r="AG110" s="469">
        <v>61.16</v>
      </c>
      <c r="AH110" s="469">
        <v>115</v>
      </c>
      <c r="AI110" s="469">
        <v>57</v>
      </c>
      <c r="AJ110" s="469">
        <f>ROUND(AH110+AI110,1)</f>
        <v>172</v>
      </c>
      <c r="AK110" s="469">
        <v>25.2</v>
      </c>
      <c r="AL110" s="469">
        <v>115</v>
      </c>
      <c r="AM110" s="469">
        <v>57</v>
      </c>
      <c r="AN110" s="469">
        <f>ROUND(AL110+AM110,1)</f>
        <v>172</v>
      </c>
      <c r="AO110" s="469">
        <v>12.61</v>
      </c>
      <c r="AP110" s="469">
        <f>ROUND(AG110*AJ110,2)</f>
        <v>10519.52</v>
      </c>
      <c r="AQ110" s="469">
        <f>ROUND(AK110*AN110,2)</f>
        <v>4334.3999999999996</v>
      </c>
      <c r="AR110" s="469">
        <f>ROUND(AN110*AO110,2)</f>
        <v>2168.92</v>
      </c>
      <c r="AS110" s="469">
        <f>AR110+AP110+AQ110</f>
        <v>17022.84</v>
      </c>
      <c r="AT110" s="469"/>
      <c r="AU110" s="470">
        <f>ROUND(AS110-AT110,2)</f>
        <v>17022.84</v>
      </c>
      <c r="AV110" s="471">
        <v>0.97960400000000003</v>
      </c>
      <c r="AW110" s="470">
        <f>ROUND(AU110*AV110,2)</f>
        <v>16675.64</v>
      </c>
      <c r="AX110" s="470">
        <f>ROUND(AW110/1000,1)</f>
        <v>16.7</v>
      </c>
      <c r="AY110" s="470">
        <v>1.17</v>
      </c>
      <c r="AZ110" s="470">
        <v>854.75</v>
      </c>
      <c r="BA110" s="472">
        <v>12</v>
      </c>
      <c r="BB110" s="470">
        <f>ROUND(AY110*AZ110*BA110,2)</f>
        <v>12000.69</v>
      </c>
      <c r="BC110" s="470"/>
      <c r="BD110" s="470">
        <f>ROUND(BB110-BC110,2)</f>
        <v>12000.69</v>
      </c>
      <c r="BE110" s="471">
        <v>0.97960400000000003</v>
      </c>
      <c r="BF110" s="470">
        <f>ROUND(BD110*BE110,2)</f>
        <v>11755.92</v>
      </c>
      <c r="BG110" s="470">
        <f>ROUND(BF110/1000,1)</f>
        <v>11.8</v>
      </c>
      <c r="BH110" s="470">
        <f>F110+P110+Z110+AS110+BB110</f>
        <v>129979.23</v>
      </c>
      <c r="BI110" s="470">
        <f>ROUND(G110+Q110+AA110+AT110+BC110,2)</f>
        <v>0</v>
      </c>
      <c r="BJ110" s="470">
        <f t="shared" si="135"/>
        <v>0</v>
      </c>
      <c r="BK110" s="470">
        <f t="shared" si="136"/>
        <v>129979.23</v>
      </c>
      <c r="BL110" s="473">
        <f t="shared" si="137"/>
        <v>130</v>
      </c>
      <c r="BM110" s="474">
        <f>ROUND(J110+T110+AE110+AW110+BF110,2)</f>
        <v>127328.16</v>
      </c>
      <c r="BN110" s="474">
        <f>ROUND(K110+U110+AF110+AX110+BG110,1)</f>
        <v>127.4</v>
      </c>
      <c r="BO110" s="475">
        <f t="shared" si="83"/>
        <v>-2.6</v>
      </c>
      <c r="BP110" s="321">
        <v>127.4</v>
      </c>
      <c r="BQ110" s="476">
        <f t="shared" si="114"/>
        <v>0</v>
      </c>
    </row>
    <row r="111" spans="1:69" s="321" customFormat="1" ht="15.75" hidden="1" x14ac:dyDescent="0.25">
      <c r="A111" s="468" t="s">
        <v>776</v>
      </c>
      <c r="B111" s="469">
        <v>2588.77</v>
      </c>
      <c r="C111" s="480">
        <f>175.62-27.12+84.34</f>
        <v>232.84</v>
      </c>
      <c r="D111" s="469">
        <v>334.2</v>
      </c>
      <c r="E111" s="469">
        <f>ROUND(C111+D111,1)</f>
        <v>567</v>
      </c>
      <c r="F111" s="469">
        <f>ROUND(B111*E111,2)</f>
        <v>1467832.59</v>
      </c>
      <c r="G111" s="469"/>
      <c r="H111" s="470">
        <f>ROUND(F111-G111,2)</f>
        <v>1467832.59</v>
      </c>
      <c r="I111" s="471">
        <v>0.97960400000000003</v>
      </c>
      <c r="J111" s="470">
        <f>ROUND(H111*I111,2)</f>
        <v>1437894.68</v>
      </c>
      <c r="K111" s="470">
        <f>ROUND(J111/1000,1)</f>
        <v>1437.9</v>
      </c>
      <c r="L111" s="469"/>
      <c r="M111" s="469"/>
      <c r="N111" s="469"/>
      <c r="O111" s="469">
        <f>ROUND(M111+N111,1)</f>
        <v>0</v>
      </c>
      <c r="P111" s="469">
        <f>ROUND(L111*O111,2)</f>
        <v>0</v>
      </c>
      <c r="Q111" s="469"/>
      <c r="R111" s="470">
        <f>ROUND(P111-Q111,2)</f>
        <v>0</v>
      </c>
      <c r="S111" s="471">
        <v>0.97960400000000003</v>
      </c>
      <c r="T111" s="470">
        <f>ROUND(R111*S111,2)</f>
        <v>0</v>
      </c>
      <c r="U111" s="470">
        <f>ROUND(T111/1000,1)</f>
        <v>0</v>
      </c>
      <c r="V111" s="469">
        <v>10.029999999999999</v>
      </c>
      <c r="W111" s="480">
        <f>27083-6800+14890</f>
        <v>35173</v>
      </c>
      <c r="X111" s="480">
        <v>38824</v>
      </c>
      <c r="Y111" s="469">
        <f>ROUND(W111+X111,1)</f>
        <v>73997</v>
      </c>
      <c r="Z111" s="469">
        <f>ROUND(V111*Y111,2)</f>
        <v>742189.91</v>
      </c>
      <c r="AA111" s="469"/>
      <c r="AB111" s="469"/>
      <c r="AC111" s="470">
        <f t="shared" si="133"/>
        <v>742189.91</v>
      </c>
      <c r="AD111" s="471">
        <v>0.97960400000000003</v>
      </c>
      <c r="AE111" s="470">
        <f>ROUND(AC111*AD111,2)</f>
        <v>727052.2</v>
      </c>
      <c r="AF111" s="470">
        <f>ROUND(AE111/1000,1)</f>
        <v>727.1</v>
      </c>
      <c r="AG111" s="469">
        <v>61.16</v>
      </c>
      <c r="AH111" s="469">
        <f>224+83-15</f>
        <v>292</v>
      </c>
      <c r="AI111" s="469">
        <f>250-17</f>
        <v>233</v>
      </c>
      <c r="AJ111" s="469">
        <f>ROUND(AH111+AI111,1)</f>
        <v>525</v>
      </c>
      <c r="AK111" s="469">
        <v>25.2</v>
      </c>
      <c r="AL111" s="469">
        <f>224+83-15</f>
        <v>292</v>
      </c>
      <c r="AM111" s="469">
        <f>250-17</f>
        <v>233</v>
      </c>
      <c r="AN111" s="469">
        <f>ROUND(AL111+AM111,1)</f>
        <v>525</v>
      </c>
      <c r="AO111" s="469">
        <v>12.61</v>
      </c>
      <c r="AP111" s="469">
        <f>ROUND(AG111*AJ111,2)</f>
        <v>32109</v>
      </c>
      <c r="AQ111" s="469">
        <f>ROUND(AK111*AN111,2)</f>
        <v>13230</v>
      </c>
      <c r="AR111" s="469">
        <f>ROUND(AN111*AO111,2)</f>
        <v>6620.25</v>
      </c>
      <c r="AS111" s="469">
        <f>AR111+AP111+AQ111</f>
        <v>51959.25</v>
      </c>
      <c r="AT111" s="469"/>
      <c r="AU111" s="470">
        <f>ROUND(AS111-AT111,2)</f>
        <v>51959.25</v>
      </c>
      <c r="AV111" s="471">
        <v>0.97960400000000003</v>
      </c>
      <c r="AW111" s="470">
        <f>ROUND(AU111*AV111,2)</f>
        <v>50899.49</v>
      </c>
      <c r="AX111" s="470">
        <f>ROUND(AW111/1000,1)</f>
        <v>50.9</v>
      </c>
      <c r="AY111" s="470">
        <f>24.63+6.75</f>
        <v>31.38</v>
      </c>
      <c r="AZ111" s="470">
        <v>854.75</v>
      </c>
      <c r="BA111" s="472">
        <v>12</v>
      </c>
      <c r="BB111" s="470">
        <f>ROUND(AY111*AZ111*BA111,2)</f>
        <v>321864.65999999997</v>
      </c>
      <c r="BC111" s="470"/>
      <c r="BD111" s="470">
        <f>ROUND(BB111-BC111,2)</f>
        <v>321864.65999999997</v>
      </c>
      <c r="BE111" s="471">
        <v>0.97960400000000003</v>
      </c>
      <c r="BF111" s="470">
        <f>ROUND(BD111*BE111,2)</f>
        <v>315299.90999999997</v>
      </c>
      <c r="BG111" s="470">
        <f>ROUND(BF111/1000,1)</f>
        <v>315.3</v>
      </c>
      <c r="BH111" s="470">
        <f>F111+P111+Z111+AS111+BB111</f>
        <v>2583846.41</v>
      </c>
      <c r="BI111" s="470">
        <f>ROUND(G111+Q111+AA111+AT111+BC111,2)</f>
        <v>0</v>
      </c>
      <c r="BJ111" s="470">
        <f t="shared" si="135"/>
        <v>0</v>
      </c>
      <c r="BK111" s="470">
        <f t="shared" si="136"/>
        <v>2583846.41</v>
      </c>
      <c r="BL111" s="473">
        <f t="shared" si="137"/>
        <v>2583.9</v>
      </c>
      <c r="BM111" s="474">
        <f>ROUND(J111+T111+AE111+AW111+BF111,2)</f>
        <v>2531146.2799999998</v>
      </c>
      <c r="BN111" s="474">
        <f>ROUND(K111+U111+AF111+AX111+BG111,1)</f>
        <v>2531.1999999999998</v>
      </c>
      <c r="BO111" s="475">
        <f t="shared" si="83"/>
        <v>-52.7</v>
      </c>
      <c r="BP111" s="321">
        <v>2531.1999999999998</v>
      </c>
      <c r="BQ111" s="476">
        <f t="shared" si="114"/>
        <v>0</v>
      </c>
    </row>
    <row r="112" spans="1:69" s="321" customFormat="1" ht="16.5" hidden="1" thickBot="1" x14ac:dyDescent="0.3">
      <c r="A112" s="497" t="s">
        <v>654</v>
      </c>
      <c r="B112" s="498">
        <v>3274.05</v>
      </c>
      <c r="C112" s="498">
        <v>121.2</v>
      </c>
      <c r="D112" s="498">
        <v>165.15</v>
      </c>
      <c r="E112" s="498">
        <f>ROUND(C112+D112,1)</f>
        <v>286.39999999999998</v>
      </c>
      <c r="F112" s="498">
        <f>ROUND(B112*E112,2)</f>
        <v>937687.92</v>
      </c>
      <c r="G112" s="498">
        <v>23310</v>
      </c>
      <c r="H112" s="499">
        <f>ROUND(F112-G112,2)</f>
        <v>914377.92</v>
      </c>
      <c r="I112" s="500">
        <v>0.97960400000000003</v>
      </c>
      <c r="J112" s="499">
        <f>ROUND(H112*I112,2)</f>
        <v>895728.27</v>
      </c>
      <c r="K112" s="499">
        <f>ROUND(J112/1000,1)</f>
        <v>895.7</v>
      </c>
      <c r="L112" s="498">
        <v>9.9700000000000006</v>
      </c>
      <c r="M112" s="498">
        <v>10780</v>
      </c>
      <c r="N112" s="498">
        <v>18810</v>
      </c>
      <c r="O112" s="498">
        <f>ROUND(M112+N112,1)</f>
        <v>29590</v>
      </c>
      <c r="P112" s="498">
        <f>ROUND(L112*O112,2)</f>
        <v>295012.3</v>
      </c>
      <c r="Q112" s="498"/>
      <c r="R112" s="499">
        <f>ROUND(P112-Q112,2)</f>
        <v>295012.3</v>
      </c>
      <c r="S112" s="500">
        <v>0.97960400000000003</v>
      </c>
      <c r="T112" s="499">
        <f>ROUND(R112*S112,2)</f>
        <v>288995.23</v>
      </c>
      <c r="U112" s="499">
        <f>ROUND(T112/1000,1)</f>
        <v>289</v>
      </c>
      <c r="V112" s="498">
        <v>10.029999999999999</v>
      </c>
      <c r="W112" s="498">
        <v>25234</v>
      </c>
      <c r="X112" s="498">
        <v>28779</v>
      </c>
      <c r="Y112" s="498">
        <f>ROUND(W112+X112,1)</f>
        <v>54013</v>
      </c>
      <c r="Z112" s="498">
        <f>ROUND(V112*Y112,2)</f>
        <v>541750.39</v>
      </c>
      <c r="AA112" s="498"/>
      <c r="AB112" s="498"/>
      <c r="AC112" s="499">
        <f t="shared" si="133"/>
        <v>541750.39</v>
      </c>
      <c r="AD112" s="500">
        <v>0.97960400000000003</v>
      </c>
      <c r="AE112" s="499">
        <f>ROUND(AC112*AD112,2)</f>
        <v>530700.85</v>
      </c>
      <c r="AF112" s="499">
        <f>ROUND(AE112/1000,1)</f>
        <v>530.70000000000005</v>
      </c>
      <c r="AG112" s="498">
        <v>61.16</v>
      </c>
      <c r="AH112" s="498">
        <v>238</v>
      </c>
      <c r="AI112" s="498">
        <v>258</v>
      </c>
      <c r="AJ112" s="498">
        <f>ROUND(AH112+AI112,1)</f>
        <v>496</v>
      </c>
      <c r="AK112" s="498">
        <v>25.2</v>
      </c>
      <c r="AL112" s="498">
        <v>238</v>
      </c>
      <c r="AM112" s="498">
        <v>258</v>
      </c>
      <c r="AN112" s="498">
        <f>ROUND(AL112+AM112,1)</f>
        <v>496</v>
      </c>
      <c r="AO112" s="498">
        <v>12.61</v>
      </c>
      <c r="AP112" s="498">
        <f>ROUND(AG112*AJ112,2)</f>
        <v>30335.360000000001</v>
      </c>
      <c r="AQ112" s="498">
        <f>ROUND(AK112*AN112,2)</f>
        <v>12499.2</v>
      </c>
      <c r="AR112" s="498">
        <f t="shared" si="134"/>
        <v>6254.56</v>
      </c>
      <c r="AS112" s="498">
        <f>AR112+AP112+AQ112</f>
        <v>49089.120000000003</v>
      </c>
      <c r="AT112" s="498"/>
      <c r="AU112" s="499">
        <f>ROUND(AS112-AT112,2)</f>
        <v>49089.120000000003</v>
      </c>
      <c r="AV112" s="500">
        <v>0.97960400000000003</v>
      </c>
      <c r="AW112" s="499">
        <f>ROUND(AU112*AV112,2)</f>
        <v>48087.9</v>
      </c>
      <c r="AX112" s="499">
        <f>ROUND(AW112/1000,1)</f>
        <v>48.1</v>
      </c>
      <c r="AY112" s="499">
        <v>12.14</v>
      </c>
      <c r="AZ112" s="499">
        <v>854.75</v>
      </c>
      <c r="BA112" s="501">
        <v>12</v>
      </c>
      <c r="BB112" s="499">
        <f>ROUND(AY112*AZ112*BA112,2)</f>
        <v>124519.98</v>
      </c>
      <c r="BC112" s="499"/>
      <c r="BD112" s="499">
        <f>ROUND(BB112-BC112,2)</f>
        <v>124519.98</v>
      </c>
      <c r="BE112" s="500">
        <v>0.97960400000000003</v>
      </c>
      <c r="BF112" s="499">
        <f>ROUND(BD112*BE112,2)</f>
        <v>121980.27</v>
      </c>
      <c r="BG112" s="499">
        <f>ROUND(BF112/1000,1)</f>
        <v>122</v>
      </c>
      <c r="BH112" s="499">
        <f>F112+P112+Z112+AS112+BB112</f>
        <v>1948059.71</v>
      </c>
      <c r="BI112" s="499">
        <f>ROUND(G112+Q112+AA112+AT112+BC112,2)</f>
        <v>23310</v>
      </c>
      <c r="BJ112" s="499">
        <f t="shared" si="135"/>
        <v>0</v>
      </c>
      <c r="BK112" s="499">
        <f t="shared" si="136"/>
        <v>1924749.71</v>
      </c>
      <c r="BL112" s="503">
        <f t="shared" si="137"/>
        <v>1924.8</v>
      </c>
      <c r="BM112" s="504">
        <f>ROUND(J112+T112+AE112+AW112+BF112,2)</f>
        <v>1885492.52</v>
      </c>
      <c r="BN112" s="504">
        <f>ROUND(K112+U112+AF112+AX112+BG112,1)</f>
        <v>1885.5</v>
      </c>
      <c r="BO112" s="505">
        <f t="shared" si="83"/>
        <v>-39.299999999999997</v>
      </c>
      <c r="BP112" s="321">
        <v>1885.5</v>
      </c>
      <c r="BQ112" s="476">
        <f t="shared" si="114"/>
        <v>0</v>
      </c>
    </row>
    <row r="113" spans="1:69" ht="16.5" hidden="1" thickBot="1" x14ac:dyDescent="0.3">
      <c r="A113" s="506" t="s">
        <v>987</v>
      </c>
      <c r="B113" s="529"/>
      <c r="C113" s="508">
        <f t="shared" ref="C113:H113" si="138">SUM(C109:C112)</f>
        <v>512.41</v>
      </c>
      <c r="D113" s="508">
        <f t="shared" si="138"/>
        <v>901.17</v>
      </c>
      <c r="E113" s="508">
        <f t="shared" si="138"/>
        <v>1413.6</v>
      </c>
      <c r="F113" s="508">
        <f t="shared" si="138"/>
        <v>4239643.32</v>
      </c>
      <c r="G113" s="508">
        <f t="shared" si="138"/>
        <v>86310</v>
      </c>
      <c r="H113" s="508">
        <f t="shared" si="138"/>
        <v>4153333.32</v>
      </c>
      <c r="I113" s="530">
        <v>0.97960400000000003</v>
      </c>
      <c r="J113" s="508">
        <f>SUM(J109:J112)</f>
        <v>4068621.94</v>
      </c>
      <c r="K113" s="508">
        <f>SUM(K109:K112)</f>
        <v>4068.6</v>
      </c>
      <c r="L113" s="508"/>
      <c r="M113" s="508">
        <f t="shared" ref="M113:R113" si="139">SUM(M109:M112)</f>
        <v>13510</v>
      </c>
      <c r="N113" s="508">
        <f t="shared" si="139"/>
        <v>23540</v>
      </c>
      <c r="O113" s="508">
        <f t="shared" si="139"/>
        <v>37050</v>
      </c>
      <c r="P113" s="508">
        <f t="shared" si="139"/>
        <v>369388.5</v>
      </c>
      <c r="Q113" s="508">
        <f t="shared" si="139"/>
        <v>0</v>
      </c>
      <c r="R113" s="508">
        <f t="shared" si="139"/>
        <v>369388.5</v>
      </c>
      <c r="S113" s="530">
        <v>0.97960400000000003</v>
      </c>
      <c r="T113" s="508">
        <f>SUM(T109:T112)</f>
        <v>361854.45</v>
      </c>
      <c r="U113" s="508">
        <f>SUM(U109:U112)</f>
        <v>361.9</v>
      </c>
      <c r="V113" s="508"/>
      <c r="W113" s="508">
        <f t="shared" ref="W113:AC113" si="140">SUM(W109:W112)</f>
        <v>89685</v>
      </c>
      <c r="X113" s="508">
        <f t="shared" si="140"/>
        <v>103248</v>
      </c>
      <c r="Y113" s="508">
        <f t="shared" si="140"/>
        <v>192933</v>
      </c>
      <c r="Z113" s="508">
        <f t="shared" si="140"/>
        <v>1935117.99</v>
      </c>
      <c r="AA113" s="508">
        <f t="shared" si="140"/>
        <v>20000</v>
      </c>
      <c r="AB113" s="508">
        <f t="shared" si="140"/>
        <v>0</v>
      </c>
      <c r="AC113" s="508">
        <f t="shared" si="140"/>
        <v>1915117.99</v>
      </c>
      <c r="AD113" s="530">
        <v>0.97960400000000003</v>
      </c>
      <c r="AE113" s="508">
        <f>SUM(AE109:AE112)</f>
        <v>1876057.24</v>
      </c>
      <c r="AF113" s="508">
        <f>SUM(AF109:AF112)</f>
        <v>1876.1</v>
      </c>
      <c r="AG113" s="508"/>
      <c r="AH113" s="508">
        <f>SUM(AH109:AH112)</f>
        <v>1238</v>
      </c>
      <c r="AI113" s="508">
        <f>SUM(AI109:AI112)</f>
        <v>1278</v>
      </c>
      <c r="AJ113" s="508">
        <f>SUM(AJ109:AJ112)</f>
        <v>2516</v>
      </c>
      <c r="AK113" s="508"/>
      <c r="AL113" s="508">
        <f>SUM(AL109:AL112)</f>
        <v>1238</v>
      </c>
      <c r="AM113" s="508">
        <f>SUM(AM109:AM112)</f>
        <v>1278</v>
      </c>
      <c r="AN113" s="508">
        <f>SUM(AN109:AN112)</f>
        <v>2516</v>
      </c>
      <c r="AO113" s="508"/>
      <c r="AP113" s="508">
        <f t="shared" ref="AP113:AY113" si="141">SUM(AP109:AP112)</f>
        <v>153878.56</v>
      </c>
      <c r="AQ113" s="508">
        <f t="shared" si="141"/>
        <v>63403.199999999997</v>
      </c>
      <c r="AR113" s="508">
        <f t="shared" si="141"/>
        <v>31726.76</v>
      </c>
      <c r="AS113" s="508">
        <f t="shared" si="141"/>
        <v>249008.52</v>
      </c>
      <c r="AT113" s="508">
        <f t="shared" si="141"/>
        <v>10000</v>
      </c>
      <c r="AU113" s="508">
        <f t="shared" si="141"/>
        <v>239008.52</v>
      </c>
      <c r="AV113" s="530">
        <v>0.97960400000000003</v>
      </c>
      <c r="AW113" s="508">
        <f t="shared" si="141"/>
        <v>234133.7</v>
      </c>
      <c r="AX113" s="508">
        <f t="shared" si="141"/>
        <v>234.2</v>
      </c>
      <c r="AY113" s="508">
        <f t="shared" si="141"/>
        <v>53.9</v>
      </c>
      <c r="AZ113" s="508"/>
      <c r="BA113" s="508"/>
      <c r="BB113" s="508">
        <f>SUM(BB109:BB112)</f>
        <v>552852.30000000005</v>
      </c>
      <c r="BC113" s="508">
        <f>SUM(BC109:BC112)</f>
        <v>0</v>
      </c>
      <c r="BD113" s="508">
        <f>SUM(BD109:BD112)</f>
        <v>552852.30000000005</v>
      </c>
      <c r="BE113" s="530">
        <v>0.97960400000000003</v>
      </c>
      <c r="BF113" s="508">
        <f t="shared" ref="BF113:BP113" si="142">SUM(BF109:BF112)</f>
        <v>541576.31999999995</v>
      </c>
      <c r="BG113" s="508">
        <f t="shared" si="142"/>
        <v>541.6</v>
      </c>
      <c r="BH113" s="508">
        <f t="shared" si="142"/>
        <v>7346010.6299999999</v>
      </c>
      <c r="BI113" s="508">
        <f t="shared" si="142"/>
        <v>116310</v>
      </c>
      <c r="BJ113" s="508">
        <f t="shared" si="142"/>
        <v>0</v>
      </c>
      <c r="BK113" s="508">
        <f t="shared" si="142"/>
        <v>7229700.6299999999</v>
      </c>
      <c r="BL113" s="508">
        <f t="shared" si="142"/>
        <v>7229.9</v>
      </c>
      <c r="BM113" s="508">
        <f t="shared" si="142"/>
        <v>7082243.6500000004</v>
      </c>
      <c r="BN113" s="508">
        <f t="shared" si="142"/>
        <v>7082.4</v>
      </c>
      <c r="BO113" s="508">
        <f t="shared" si="142"/>
        <v>-147.5</v>
      </c>
      <c r="BP113" s="509">
        <f t="shared" si="142"/>
        <v>7082.4</v>
      </c>
      <c r="BQ113" s="476">
        <f t="shared" si="114"/>
        <v>0</v>
      </c>
    </row>
    <row r="114" spans="1:69" ht="15.75" hidden="1" x14ac:dyDescent="0.25">
      <c r="A114" s="531" t="s">
        <v>656</v>
      </c>
      <c r="B114" s="532"/>
      <c r="C114" s="533">
        <f>SUM(C110:C112)</f>
        <v>354.04</v>
      </c>
      <c r="D114" s="533">
        <f t="shared" ref="D114:BO114" si="143">SUM(D110:D112)</f>
        <v>499.35</v>
      </c>
      <c r="E114" s="533">
        <f t="shared" si="143"/>
        <v>853.4</v>
      </c>
      <c r="F114" s="533">
        <f t="shared" si="143"/>
        <v>2405520.5099999998</v>
      </c>
      <c r="G114" s="533">
        <f t="shared" si="143"/>
        <v>23310</v>
      </c>
      <c r="H114" s="533">
        <f t="shared" si="143"/>
        <v>2382210.5099999998</v>
      </c>
      <c r="I114" s="524"/>
      <c r="J114" s="533">
        <f t="shared" si="143"/>
        <v>2333622.9500000002</v>
      </c>
      <c r="K114" s="533">
        <f t="shared" si="143"/>
        <v>2333.6</v>
      </c>
      <c r="L114" s="533"/>
      <c r="M114" s="533">
        <f t="shared" si="143"/>
        <v>13510</v>
      </c>
      <c r="N114" s="533">
        <f t="shared" si="143"/>
        <v>23540</v>
      </c>
      <c r="O114" s="533">
        <f t="shared" si="143"/>
        <v>37050</v>
      </c>
      <c r="P114" s="533">
        <f t="shared" si="143"/>
        <v>369388.5</v>
      </c>
      <c r="Q114" s="533">
        <f t="shared" si="143"/>
        <v>0</v>
      </c>
      <c r="R114" s="533">
        <f t="shared" si="143"/>
        <v>369388.5</v>
      </c>
      <c r="S114" s="524"/>
      <c r="T114" s="533">
        <f t="shared" si="143"/>
        <v>361854.45</v>
      </c>
      <c r="U114" s="533">
        <f t="shared" si="143"/>
        <v>361.9</v>
      </c>
      <c r="V114" s="533"/>
      <c r="W114" s="533">
        <f t="shared" si="143"/>
        <v>61853</v>
      </c>
      <c r="X114" s="533">
        <f t="shared" si="143"/>
        <v>68807</v>
      </c>
      <c r="Y114" s="533">
        <f t="shared" si="143"/>
        <v>130660</v>
      </c>
      <c r="Z114" s="533">
        <f t="shared" si="143"/>
        <v>1310519.8</v>
      </c>
      <c r="AA114" s="533">
        <f t="shared" si="143"/>
        <v>0</v>
      </c>
      <c r="AB114" s="533">
        <f t="shared" si="143"/>
        <v>0</v>
      </c>
      <c r="AC114" s="533">
        <f t="shared" si="143"/>
        <v>1310519.8</v>
      </c>
      <c r="AD114" s="524"/>
      <c r="AE114" s="533">
        <f t="shared" si="143"/>
        <v>1283790.43</v>
      </c>
      <c r="AF114" s="533">
        <f t="shared" si="143"/>
        <v>1283.8</v>
      </c>
      <c r="AG114" s="533"/>
      <c r="AH114" s="533">
        <f t="shared" si="143"/>
        <v>645</v>
      </c>
      <c r="AI114" s="533">
        <f t="shared" si="143"/>
        <v>548</v>
      </c>
      <c r="AJ114" s="533">
        <f t="shared" si="143"/>
        <v>1193</v>
      </c>
      <c r="AK114" s="533">
        <f t="shared" si="143"/>
        <v>75.599999999999994</v>
      </c>
      <c r="AL114" s="533">
        <f t="shared" si="143"/>
        <v>645</v>
      </c>
      <c r="AM114" s="533">
        <f t="shared" si="143"/>
        <v>548</v>
      </c>
      <c r="AN114" s="533">
        <f t="shared" si="143"/>
        <v>1193</v>
      </c>
      <c r="AO114" s="533"/>
      <c r="AP114" s="533">
        <f t="shared" si="143"/>
        <v>72963.88</v>
      </c>
      <c r="AQ114" s="533">
        <f t="shared" si="143"/>
        <v>30063.599999999999</v>
      </c>
      <c r="AR114" s="533">
        <f t="shared" si="143"/>
        <v>15043.73</v>
      </c>
      <c r="AS114" s="533">
        <f t="shared" si="143"/>
        <v>118071.21</v>
      </c>
      <c r="AT114" s="533">
        <f t="shared" si="143"/>
        <v>0</v>
      </c>
      <c r="AU114" s="533">
        <f t="shared" si="143"/>
        <v>118071.21</v>
      </c>
      <c r="AV114" s="524"/>
      <c r="AW114" s="533">
        <f t="shared" si="143"/>
        <v>115663.03</v>
      </c>
      <c r="AX114" s="533">
        <f t="shared" si="143"/>
        <v>115.7</v>
      </c>
      <c r="AY114" s="533">
        <f t="shared" si="143"/>
        <v>44.69</v>
      </c>
      <c r="AZ114" s="533">
        <f t="shared" si="143"/>
        <v>2564.25</v>
      </c>
      <c r="BA114" s="533">
        <f t="shared" si="143"/>
        <v>36</v>
      </c>
      <c r="BB114" s="533">
        <f t="shared" si="143"/>
        <v>458385.33</v>
      </c>
      <c r="BC114" s="533">
        <f t="shared" si="143"/>
        <v>0</v>
      </c>
      <c r="BD114" s="533">
        <f t="shared" si="143"/>
        <v>458385.33</v>
      </c>
      <c r="BE114" s="524"/>
      <c r="BF114" s="533">
        <f t="shared" si="143"/>
        <v>449036.1</v>
      </c>
      <c r="BG114" s="533">
        <f t="shared" si="143"/>
        <v>449.1</v>
      </c>
      <c r="BH114" s="533">
        <f t="shared" si="143"/>
        <v>4661885.3499999996</v>
      </c>
      <c r="BI114" s="533">
        <f t="shared" si="143"/>
        <v>23310</v>
      </c>
      <c r="BJ114" s="533">
        <f t="shared" si="143"/>
        <v>0</v>
      </c>
      <c r="BK114" s="534">
        <f t="shared" si="143"/>
        <v>4638575.3499999996</v>
      </c>
      <c r="BL114" s="534">
        <f t="shared" si="143"/>
        <v>4638.7</v>
      </c>
      <c r="BM114" s="534">
        <f t="shared" si="143"/>
        <v>4543966.96</v>
      </c>
      <c r="BN114" s="534">
        <f t="shared" si="143"/>
        <v>4544.1000000000004</v>
      </c>
      <c r="BO114" s="534">
        <f t="shared" si="143"/>
        <v>-94.6</v>
      </c>
      <c r="BP114" s="535">
        <f t="shared" ref="BP114" si="144">SUM(BP110:BP112)</f>
        <v>4544.1000000000004</v>
      </c>
      <c r="BQ114" s="476">
        <f t="shared" si="114"/>
        <v>0</v>
      </c>
    </row>
    <row r="115" spans="1:69" ht="16.5" hidden="1" thickBot="1" x14ac:dyDescent="0.3">
      <c r="A115" s="517" t="s">
        <v>657</v>
      </c>
      <c r="B115" s="536"/>
      <c r="C115" s="519">
        <f t="shared" ref="C115:H115" si="145">C109</f>
        <v>158.37</v>
      </c>
      <c r="D115" s="519">
        <f t="shared" si="145"/>
        <v>401.82</v>
      </c>
      <c r="E115" s="519">
        <f t="shared" si="145"/>
        <v>560.20000000000005</v>
      </c>
      <c r="F115" s="519">
        <f t="shared" si="145"/>
        <v>1834122.81</v>
      </c>
      <c r="G115" s="519">
        <f t="shared" si="145"/>
        <v>63000</v>
      </c>
      <c r="H115" s="519">
        <f t="shared" si="145"/>
        <v>1771122.81</v>
      </c>
      <c r="I115" s="537"/>
      <c r="J115" s="519">
        <f>J109</f>
        <v>1734998.99</v>
      </c>
      <c r="K115" s="519">
        <f>K109</f>
        <v>1735</v>
      </c>
      <c r="L115" s="519"/>
      <c r="M115" s="519"/>
      <c r="N115" s="519"/>
      <c r="O115" s="519">
        <f>O109</f>
        <v>0</v>
      </c>
      <c r="P115" s="519">
        <f>P109</f>
        <v>0</v>
      </c>
      <c r="Q115" s="519">
        <f>Q109</f>
        <v>0</v>
      </c>
      <c r="R115" s="519">
        <f>R109</f>
        <v>0</v>
      </c>
      <c r="S115" s="537"/>
      <c r="T115" s="519">
        <f>T109</f>
        <v>0</v>
      </c>
      <c r="U115" s="519">
        <f>U109</f>
        <v>0</v>
      </c>
      <c r="V115" s="519"/>
      <c r="W115" s="519">
        <f t="shared" ref="W115:AF115" si="146">W109</f>
        <v>27832</v>
      </c>
      <c r="X115" s="519">
        <f t="shared" si="146"/>
        <v>34441</v>
      </c>
      <c r="Y115" s="519">
        <f t="shared" si="146"/>
        <v>62273</v>
      </c>
      <c r="Z115" s="519">
        <f t="shared" si="146"/>
        <v>624598.18999999994</v>
      </c>
      <c r="AA115" s="519">
        <f t="shared" si="146"/>
        <v>20000</v>
      </c>
      <c r="AB115" s="519">
        <f t="shared" si="146"/>
        <v>0</v>
      </c>
      <c r="AC115" s="519">
        <f t="shared" si="146"/>
        <v>604598.18999999994</v>
      </c>
      <c r="AD115" s="537"/>
      <c r="AE115" s="519">
        <f t="shared" si="146"/>
        <v>592266.81000000006</v>
      </c>
      <c r="AF115" s="519">
        <f t="shared" si="146"/>
        <v>592.29999999999995</v>
      </c>
      <c r="AG115" s="519"/>
      <c r="AH115" s="519">
        <f t="shared" ref="AH115:AI115" si="147">AH109</f>
        <v>593</v>
      </c>
      <c r="AI115" s="519">
        <f t="shared" si="147"/>
        <v>730</v>
      </c>
      <c r="AJ115" s="519">
        <f>AJ109</f>
        <v>1323</v>
      </c>
      <c r="AK115" s="519"/>
      <c r="AL115" s="519">
        <f t="shared" ref="AL115:AM115" si="148">AL109</f>
        <v>593</v>
      </c>
      <c r="AM115" s="519">
        <f t="shared" si="148"/>
        <v>730</v>
      </c>
      <c r="AN115" s="519">
        <f>AN109</f>
        <v>1323</v>
      </c>
      <c r="AO115" s="519"/>
      <c r="AP115" s="519">
        <f t="shared" ref="AP115:AY115" si="149">AP109</f>
        <v>80914.679999999993</v>
      </c>
      <c r="AQ115" s="519">
        <f t="shared" si="149"/>
        <v>33339.599999999999</v>
      </c>
      <c r="AR115" s="519">
        <f t="shared" si="149"/>
        <v>16683.03</v>
      </c>
      <c r="AS115" s="519">
        <f t="shared" si="149"/>
        <v>130937.31</v>
      </c>
      <c r="AT115" s="519">
        <f t="shared" si="149"/>
        <v>10000</v>
      </c>
      <c r="AU115" s="519">
        <f t="shared" si="149"/>
        <v>120937.31</v>
      </c>
      <c r="AV115" s="537"/>
      <c r="AW115" s="519">
        <f t="shared" si="149"/>
        <v>118470.67</v>
      </c>
      <c r="AX115" s="519">
        <f t="shared" si="149"/>
        <v>118.5</v>
      </c>
      <c r="AY115" s="519">
        <f t="shared" si="149"/>
        <v>9.2100000000000009</v>
      </c>
      <c r="AZ115" s="519"/>
      <c r="BA115" s="519"/>
      <c r="BB115" s="519">
        <f t="shared" ref="BB115:BP115" si="150">BB109</f>
        <v>94466.97</v>
      </c>
      <c r="BC115" s="519">
        <f t="shared" si="150"/>
        <v>0</v>
      </c>
      <c r="BD115" s="519">
        <f t="shared" si="150"/>
        <v>94466.97</v>
      </c>
      <c r="BE115" s="537"/>
      <c r="BF115" s="519">
        <f t="shared" si="150"/>
        <v>92540.22</v>
      </c>
      <c r="BG115" s="519">
        <f t="shared" si="150"/>
        <v>92.5</v>
      </c>
      <c r="BH115" s="519">
        <f t="shared" si="150"/>
        <v>2684125.2799999998</v>
      </c>
      <c r="BI115" s="519">
        <f t="shared" si="150"/>
        <v>93000</v>
      </c>
      <c r="BJ115" s="519">
        <f t="shared" si="150"/>
        <v>0</v>
      </c>
      <c r="BK115" s="520">
        <f t="shared" si="150"/>
        <v>2591125.2799999998</v>
      </c>
      <c r="BL115" s="520">
        <f t="shared" si="150"/>
        <v>2591.1999999999998</v>
      </c>
      <c r="BM115" s="520">
        <f t="shared" si="150"/>
        <v>2538276.69</v>
      </c>
      <c r="BN115" s="520">
        <f t="shared" si="150"/>
        <v>2538.3000000000002</v>
      </c>
      <c r="BO115" s="520">
        <f t="shared" si="150"/>
        <v>-52.9</v>
      </c>
      <c r="BP115" s="521">
        <f t="shared" si="150"/>
        <v>2538.3000000000002</v>
      </c>
      <c r="BQ115" s="476">
        <f t="shared" si="114"/>
        <v>0</v>
      </c>
    </row>
    <row r="116" spans="1:69" s="321" customFormat="1" ht="15.75" x14ac:dyDescent="0.25">
      <c r="A116" s="496" t="s">
        <v>262</v>
      </c>
      <c r="B116" s="522">
        <v>3274.05</v>
      </c>
      <c r="C116" s="522">
        <v>10.06</v>
      </c>
      <c r="D116" s="522">
        <v>13.3</v>
      </c>
      <c r="E116" s="522">
        <f>ROUND(C116+D116,1)</f>
        <v>23.4</v>
      </c>
      <c r="F116" s="522">
        <f>ROUND(B116*E116,2)</f>
        <v>76612.77</v>
      </c>
      <c r="G116" s="522"/>
      <c r="H116" s="523">
        <f>ROUND(F116-G116,2)</f>
        <v>76612.77</v>
      </c>
      <c r="I116" s="524">
        <v>0.97960400000000003</v>
      </c>
      <c r="J116" s="523">
        <f>ROUND(H116*I116,2)</f>
        <v>75050.179999999993</v>
      </c>
      <c r="K116" s="523">
        <f>ROUND(J116/1000,1)</f>
        <v>75.099999999999994</v>
      </c>
      <c r="L116" s="522"/>
      <c r="M116" s="522"/>
      <c r="N116" s="522"/>
      <c r="O116" s="522">
        <f>ROUND(M116+N116,1)</f>
        <v>0</v>
      </c>
      <c r="P116" s="522">
        <f>ROUND(L116*O116,2)</f>
        <v>0</v>
      </c>
      <c r="Q116" s="522"/>
      <c r="R116" s="523">
        <f>ROUND(P116-Q116,2)</f>
        <v>0</v>
      </c>
      <c r="S116" s="524">
        <v>0.97960400000000003</v>
      </c>
      <c r="T116" s="523">
        <f>ROUND(R116*S116,2)</f>
        <v>0</v>
      </c>
      <c r="U116" s="523">
        <f>ROUND(T116/1000,1)</f>
        <v>0</v>
      </c>
      <c r="V116" s="522"/>
      <c r="W116" s="522"/>
      <c r="X116" s="522"/>
      <c r="Y116" s="522">
        <f>ROUND(W116+X116,1)</f>
        <v>0</v>
      </c>
      <c r="Z116" s="522">
        <f>ROUND(V116*Y116,2)</f>
        <v>0</v>
      </c>
      <c r="AA116" s="522"/>
      <c r="AB116" s="522"/>
      <c r="AC116" s="523">
        <f>ROUND(Z116-AA116-AB116,2)</f>
        <v>0</v>
      </c>
      <c r="AD116" s="524">
        <v>0.97960400000000003</v>
      </c>
      <c r="AE116" s="523">
        <f>ROUND(AC116*AD116,2)</f>
        <v>0</v>
      </c>
      <c r="AF116" s="523">
        <f>ROUND(AE116/1000,1)</f>
        <v>0</v>
      </c>
      <c r="AG116" s="522"/>
      <c r="AH116" s="522"/>
      <c r="AI116" s="522"/>
      <c r="AJ116" s="522">
        <f>ROUND(AH116+AI116,1)</f>
        <v>0</v>
      </c>
      <c r="AK116" s="522"/>
      <c r="AL116" s="522"/>
      <c r="AM116" s="522"/>
      <c r="AN116" s="522">
        <f>ROUND(AL116+AM116,1)</f>
        <v>0</v>
      </c>
      <c r="AO116" s="522"/>
      <c r="AP116" s="522">
        <f>ROUND(AG116*AJ116,2)</f>
        <v>0</v>
      </c>
      <c r="AQ116" s="522">
        <f>ROUND(AK116*AN116,2)</f>
        <v>0</v>
      </c>
      <c r="AR116" s="522">
        <f>ROUND(AL116*AO116,2)</f>
        <v>0</v>
      </c>
      <c r="AS116" s="522">
        <f>AR116+AP116+AQ116</f>
        <v>0</v>
      </c>
      <c r="AT116" s="522"/>
      <c r="AU116" s="523">
        <f>ROUND(AS116-AT116,2)</f>
        <v>0</v>
      </c>
      <c r="AV116" s="524">
        <v>0.97960400000000003</v>
      </c>
      <c r="AW116" s="523">
        <f>ROUND(AU116*AV116,2)</f>
        <v>0</v>
      </c>
      <c r="AX116" s="523">
        <f>ROUND(AW116/1000,1)</f>
        <v>0</v>
      </c>
      <c r="AY116" s="523">
        <v>0.51</v>
      </c>
      <c r="AZ116" s="523">
        <v>854.75</v>
      </c>
      <c r="BA116" s="525">
        <v>12</v>
      </c>
      <c r="BB116" s="523">
        <f>ROUND(AY116*AZ116*BA116,2)</f>
        <v>5231.07</v>
      </c>
      <c r="BC116" s="523"/>
      <c r="BD116" s="523">
        <f>ROUND(BB116-BC116,2)</f>
        <v>5231.07</v>
      </c>
      <c r="BE116" s="524">
        <v>0.97960400000000003</v>
      </c>
      <c r="BF116" s="523">
        <f>ROUND(BD116*BE116,2)</f>
        <v>5124.38</v>
      </c>
      <c r="BG116" s="523">
        <f>ROUND(BF116/1000,1)</f>
        <v>5.0999999999999996</v>
      </c>
      <c r="BH116" s="523">
        <f>F116+P116+Z116+AS116+BB116</f>
        <v>81843.839999999997</v>
      </c>
      <c r="BI116" s="523">
        <f>ROUND(G116+Q116+AA116+AT116+BC116,2)</f>
        <v>0</v>
      </c>
      <c r="BJ116" s="523">
        <f t="shared" ref="BJ116" si="151">AB116</f>
        <v>0</v>
      </c>
      <c r="BK116" s="523">
        <f t="shared" ref="BK116" si="152">ROUND(BH116-BI116-BJ116,2)</f>
        <v>81843.839999999997</v>
      </c>
      <c r="BL116" s="526">
        <f t="shared" ref="BL116" si="153">ROUNDUP(BK116/1000,1)</f>
        <v>81.900000000000006</v>
      </c>
      <c r="BM116" s="527">
        <f>ROUND(J116+T116+AE116+AW116+BF116,2)</f>
        <v>80174.559999999998</v>
      </c>
      <c r="BN116" s="527">
        <f>ROUND(K116+U116+AF116+AX116+BG116,1)</f>
        <v>80.2</v>
      </c>
      <c r="BO116" s="528">
        <f t="shared" si="83"/>
        <v>-1.7</v>
      </c>
      <c r="BP116" s="321">
        <v>80.2</v>
      </c>
      <c r="BQ116" s="476">
        <f t="shared" si="114"/>
        <v>0</v>
      </c>
    </row>
    <row r="117" spans="1:69" ht="16.5" hidden="1" thickBot="1" x14ac:dyDescent="0.3">
      <c r="AR117" s="498"/>
      <c r="BK117" s="538"/>
      <c r="BM117" s="539"/>
      <c r="BN117" s="539"/>
      <c r="BP117" s="321">
        <v>81.2</v>
      </c>
      <c r="BQ117" s="476">
        <f t="shared" si="114"/>
        <v>81.2</v>
      </c>
    </row>
    <row r="118" spans="1:69" ht="23.25" hidden="1" customHeight="1" thickBot="1" x14ac:dyDescent="0.3">
      <c r="A118" s="540" t="s">
        <v>881</v>
      </c>
      <c r="B118" s="541"/>
      <c r="C118" s="542">
        <f t="shared" ref="C118:H118" si="154">C72+C106+C113+C116</f>
        <v>14157.43</v>
      </c>
      <c r="D118" s="542">
        <f t="shared" si="154"/>
        <v>21419.17</v>
      </c>
      <c r="E118" s="542">
        <f t="shared" si="154"/>
        <v>35577</v>
      </c>
      <c r="F118" s="542">
        <f t="shared" si="154"/>
        <v>103983132.06999999</v>
      </c>
      <c r="G118" s="542">
        <f t="shared" si="154"/>
        <v>157991.93</v>
      </c>
      <c r="H118" s="543">
        <f t="shared" si="154"/>
        <v>103825140.14</v>
      </c>
      <c r="I118" s="542"/>
      <c r="J118" s="542">
        <f>J72+J106+J113+J116</f>
        <v>101707522.59999999</v>
      </c>
      <c r="K118" s="544">
        <f>K72+K106+K113+K116</f>
        <v>101707.5</v>
      </c>
      <c r="L118" s="542"/>
      <c r="M118" s="542">
        <f t="shared" ref="M118:R118" si="155">M72+M106+M113+M116</f>
        <v>249700</v>
      </c>
      <c r="N118" s="542">
        <f t="shared" si="155"/>
        <v>378450</v>
      </c>
      <c r="O118" s="542">
        <f t="shared" si="155"/>
        <v>628150</v>
      </c>
      <c r="P118" s="542">
        <f t="shared" si="155"/>
        <v>6262655.5</v>
      </c>
      <c r="Q118" s="542">
        <f t="shared" si="155"/>
        <v>0</v>
      </c>
      <c r="R118" s="508">
        <f t="shared" si="155"/>
        <v>6262655.5</v>
      </c>
      <c r="S118" s="542"/>
      <c r="T118" s="543">
        <f>T72+T106+T113+T116</f>
        <v>6134922.3799999999</v>
      </c>
      <c r="U118" s="545">
        <f>U72+U106+U113+U116</f>
        <v>6135</v>
      </c>
      <c r="V118" s="542"/>
      <c r="W118" s="542">
        <f t="shared" ref="W118:AC118" si="156">W72+W106+W113+W116</f>
        <v>3706325.82</v>
      </c>
      <c r="X118" s="542">
        <f t="shared" si="156"/>
        <v>3924765.9</v>
      </c>
      <c r="Y118" s="542">
        <f t="shared" si="156"/>
        <v>7631091.7000000002</v>
      </c>
      <c r="Z118" s="542">
        <f t="shared" si="156"/>
        <v>76473849.75</v>
      </c>
      <c r="AA118" s="542">
        <f t="shared" si="156"/>
        <v>5468603.1200000001</v>
      </c>
      <c r="AB118" s="542">
        <f t="shared" si="156"/>
        <v>0</v>
      </c>
      <c r="AC118" s="508">
        <f t="shared" si="156"/>
        <v>71005246.629999995</v>
      </c>
      <c r="AD118" s="542"/>
      <c r="AE118" s="542">
        <f>AE72+AE106+AE113+AE116</f>
        <v>69557023.629999995</v>
      </c>
      <c r="AF118" s="545">
        <f>AF72+AF106+AF113+AF116</f>
        <v>69557</v>
      </c>
      <c r="AG118" s="542"/>
      <c r="AH118" s="542">
        <f>AH72+AH106+AH113+AH116</f>
        <v>103850.22</v>
      </c>
      <c r="AI118" s="542">
        <f>AI72+AI106+AI113+AI116</f>
        <v>93556.42</v>
      </c>
      <c r="AJ118" s="542">
        <f>AJ72+AJ106+AJ113+AJ116</f>
        <v>197406.6</v>
      </c>
      <c r="AK118" s="542"/>
      <c r="AL118" s="542">
        <f t="shared" ref="AL118:AU118" si="157">AL72+AL106+AL113+AL116</f>
        <v>103850.22</v>
      </c>
      <c r="AM118" s="542">
        <f t="shared" si="157"/>
        <v>93556.42</v>
      </c>
      <c r="AN118" s="542">
        <f t="shared" si="157"/>
        <v>197406.6</v>
      </c>
      <c r="AO118" s="542">
        <f t="shared" si="157"/>
        <v>0</v>
      </c>
      <c r="AP118" s="542">
        <f t="shared" si="157"/>
        <v>12073387.66</v>
      </c>
      <c r="AQ118" s="542">
        <f t="shared" si="157"/>
        <v>4974646.32</v>
      </c>
      <c r="AR118" s="542">
        <f t="shared" si="157"/>
        <v>2489297.23</v>
      </c>
      <c r="AS118" s="542">
        <f t="shared" si="157"/>
        <v>19534331.210000001</v>
      </c>
      <c r="AT118" s="542">
        <f t="shared" si="157"/>
        <v>901506.78</v>
      </c>
      <c r="AU118" s="508">
        <f t="shared" si="157"/>
        <v>18632824.43</v>
      </c>
      <c r="AV118" s="542"/>
      <c r="AW118" s="542">
        <f>AW72+AW106+AW113+AW116</f>
        <v>18252789.34</v>
      </c>
      <c r="AX118" s="545">
        <f>AX72+AX106+AX113+AX116</f>
        <v>18252.7</v>
      </c>
      <c r="AY118" s="542">
        <f>AY72+AY106+AY113+AY116</f>
        <v>1131.5899999999999</v>
      </c>
      <c r="AZ118" s="542"/>
      <c r="BA118" s="542"/>
      <c r="BB118" s="542">
        <f>BB72+BB106+BB113+BB116</f>
        <v>11606718.630000001</v>
      </c>
      <c r="BC118" s="542">
        <f>BC72+BC106+BC113+BC116</f>
        <v>50466.74</v>
      </c>
      <c r="BD118" s="508">
        <f>BD72+BD106+BD113+BD116</f>
        <v>11556251.890000001</v>
      </c>
      <c r="BE118" s="542"/>
      <c r="BF118" s="542">
        <f t="shared" ref="BF118:BP118" si="158">BF72+BF106+BF113+BF116</f>
        <v>11320550.59</v>
      </c>
      <c r="BG118" s="545">
        <f t="shared" si="158"/>
        <v>11320.2</v>
      </c>
      <c r="BH118" s="542">
        <f t="shared" si="158"/>
        <v>217860687.16</v>
      </c>
      <c r="BI118" s="542">
        <f t="shared" si="158"/>
        <v>6578568.5700000003</v>
      </c>
      <c r="BJ118" s="542">
        <f t="shared" si="158"/>
        <v>0</v>
      </c>
      <c r="BK118" s="508">
        <f t="shared" si="158"/>
        <v>211282118.59</v>
      </c>
      <c r="BL118" s="508">
        <f t="shared" si="158"/>
        <v>211287.2</v>
      </c>
      <c r="BM118" s="508">
        <f t="shared" si="158"/>
        <v>206972808.53999999</v>
      </c>
      <c r="BN118" s="508">
        <f t="shared" si="158"/>
        <v>206972.4</v>
      </c>
      <c r="BO118" s="508">
        <f t="shared" si="158"/>
        <v>-4314.8</v>
      </c>
      <c r="BP118" s="508">
        <f t="shared" si="158"/>
        <v>206972.4</v>
      </c>
      <c r="BQ118" s="476">
        <f t="shared" si="114"/>
        <v>0</v>
      </c>
    </row>
    <row r="119" spans="1:69" ht="15.75" hidden="1" x14ac:dyDescent="0.25">
      <c r="A119" s="531" t="s">
        <v>656</v>
      </c>
      <c r="B119" s="532"/>
      <c r="C119" s="533">
        <f t="shared" ref="C119:H119" si="159">C73+C107+C114+C116</f>
        <v>10452.290000000001</v>
      </c>
      <c r="D119" s="533">
        <f t="shared" si="159"/>
        <v>15373.72</v>
      </c>
      <c r="E119" s="533">
        <f t="shared" si="159"/>
        <v>25826.3</v>
      </c>
      <c r="F119" s="533">
        <f t="shared" si="159"/>
        <v>74911449.219999999</v>
      </c>
      <c r="G119" s="533">
        <f t="shared" si="159"/>
        <v>62766.84</v>
      </c>
      <c r="H119" s="533">
        <f t="shared" si="159"/>
        <v>74848682.379999995</v>
      </c>
      <c r="I119" s="533"/>
      <c r="J119" s="533">
        <f>J73+J107+J114+J116</f>
        <v>73322068.670000002</v>
      </c>
      <c r="K119" s="546">
        <f>K73+K107+K114+K116</f>
        <v>73322.100000000006</v>
      </c>
      <c r="L119" s="533"/>
      <c r="M119" s="533">
        <f t="shared" ref="M119:R119" si="160">M73+M107+M114+M116</f>
        <v>89840</v>
      </c>
      <c r="N119" s="533">
        <f t="shared" si="160"/>
        <v>147210</v>
      </c>
      <c r="O119" s="533">
        <f t="shared" si="160"/>
        <v>237050</v>
      </c>
      <c r="P119" s="533">
        <f t="shared" si="160"/>
        <v>2363388.5</v>
      </c>
      <c r="Q119" s="533">
        <f t="shared" si="160"/>
        <v>0</v>
      </c>
      <c r="R119" s="533">
        <f t="shared" si="160"/>
        <v>2363388.5</v>
      </c>
      <c r="S119" s="533"/>
      <c r="T119" s="533">
        <f>T73+T107+T114+T116</f>
        <v>2315184.8199999998</v>
      </c>
      <c r="U119" s="547">
        <f>U73+U107+U114+U116</f>
        <v>2315.1999999999998</v>
      </c>
      <c r="V119" s="533"/>
      <c r="W119" s="533">
        <f t="shared" ref="W119:AC119" si="161">W73+W107+W114+W116</f>
        <v>2723301</v>
      </c>
      <c r="X119" s="533">
        <f t="shared" si="161"/>
        <v>2968522</v>
      </c>
      <c r="Y119" s="533">
        <f t="shared" si="161"/>
        <v>5691823</v>
      </c>
      <c r="Z119" s="533">
        <f t="shared" si="161"/>
        <v>57088984.689999998</v>
      </c>
      <c r="AA119" s="533">
        <f t="shared" si="161"/>
        <v>2442483.12</v>
      </c>
      <c r="AB119" s="533">
        <f t="shared" si="161"/>
        <v>0</v>
      </c>
      <c r="AC119" s="533">
        <f t="shared" si="161"/>
        <v>54646501.57</v>
      </c>
      <c r="AD119" s="533"/>
      <c r="AE119" s="533">
        <f>AE73+AE107+AE114+AE116</f>
        <v>53531931.520000003</v>
      </c>
      <c r="AF119" s="547">
        <f>AF73+AF107+AF114+AF116</f>
        <v>53532</v>
      </c>
      <c r="AG119" s="533"/>
      <c r="AH119" s="533">
        <f>AH73+AH107+AH114+AH116</f>
        <v>78961</v>
      </c>
      <c r="AI119" s="533">
        <f>AI73+AI107+AI114+AI116</f>
        <v>74009</v>
      </c>
      <c r="AJ119" s="533">
        <f>AJ73+AJ107+AJ114+AJ116</f>
        <v>152970</v>
      </c>
      <c r="AK119" s="533"/>
      <c r="AL119" s="533">
        <f t="shared" ref="AL119:AU119" si="162">AL73+AL107+AL114+AL116</f>
        <v>78961</v>
      </c>
      <c r="AM119" s="533">
        <f t="shared" si="162"/>
        <v>74009</v>
      </c>
      <c r="AN119" s="533">
        <f t="shared" si="162"/>
        <v>152970</v>
      </c>
      <c r="AO119" s="533">
        <f t="shared" si="162"/>
        <v>0</v>
      </c>
      <c r="AP119" s="533">
        <f t="shared" si="162"/>
        <v>9355645.1999999993</v>
      </c>
      <c r="AQ119" s="533">
        <f t="shared" si="162"/>
        <v>3854844</v>
      </c>
      <c r="AR119" s="533">
        <f t="shared" si="162"/>
        <v>1928951.7</v>
      </c>
      <c r="AS119" s="533">
        <f t="shared" si="162"/>
        <v>15139440.9</v>
      </c>
      <c r="AT119" s="533">
        <f t="shared" si="162"/>
        <v>515414.31</v>
      </c>
      <c r="AU119" s="533">
        <f t="shared" si="162"/>
        <v>14624026.59</v>
      </c>
      <c r="AV119" s="533"/>
      <c r="AW119" s="533">
        <f>AW73+AW107+AW114+AW116</f>
        <v>14325754.939999999</v>
      </c>
      <c r="AX119" s="547">
        <f>AX73+AX107+AX114+AX116</f>
        <v>14325.9</v>
      </c>
      <c r="AY119" s="533">
        <f>AY73+AY107+AY114+AY116</f>
        <v>874</v>
      </c>
      <c r="AZ119" s="533"/>
      <c r="BA119" s="533"/>
      <c r="BB119" s="533">
        <f>BB73+BB107+BB114+BB116</f>
        <v>8964618</v>
      </c>
      <c r="BC119" s="533">
        <f>BC73+BC107+BC114+BC116</f>
        <v>50466.74</v>
      </c>
      <c r="BD119" s="533">
        <f>BD73+BD107+BD114+BD116</f>
        <v>8914151.2599999998</v>
      </c>
      <c r="BE119" s="533"/>
      <c r="BF119" s="533">
        <f t="shared" ref="BF119:BP119" si="163">BF73+BF107+BF114+BF116</f>
        <v>8732338.2599999998</v>
      </c>
      <c r="BG119" s="547">
        <f t="shared" si="163"/>
        <v>8731.7000000000007</v>
      </c>
      <c r="BH119" s="533">
        <f t="shared" si="163"/>
        <v>158467881.31</v>
      </c>
      <c r="BI119" s="533">
        <f t="shared" si="163"/>
        <v>3071131.01</v>
      </c>
      <c r="BJ119" s="533">
        <f t="shared" si="163"/>
        <v>0</v>
      </c>
      <c r="BK119" s="534">
        <f t="shared" si="163"/>
        <v>155396750.30000001</v>
      </c>
      <c r="BL119" s="534">
        <f t="shared" si="163"/>
        <v>155400.9</v>
      </c>
      <c r="BM119" s="534">
        <f t="shared" si="163"/>
        <v>152227278.21000001</v>
      </c>
      <c r="BN119" s="534">
        <f t="shared" si="163"/>
        <v>152226.9</v>
      </c>
      <c r="BO119" s="534">
        <f t="shared" si="163"/>
        <v>-3174</v>
      </c>
      <c r="BP119" s="534">
        <f t="shared" si="163"/>
        <v>152226.9</v>
      </c>
      <c r="BQ119" s="476">
        <f t="shared" si="114"/>
        <v>0</v>
      </c>
    </row>
    <row r="120" spans="1:69" ht="16.5" hidden="1" thickBot="1" x14ac:dyDescent="0.3">
      <c r="A120" s="517" t="s">
        <v>657</v>
      </c>
      <c r="B120" s="536"/>
      <c r="C120" s="519">
        <f t="shared" ref="C120:H120" si="164">C74+C108+C115</f>
        <v>3705.14</v>
      </c>
      <c r="D120" s="519">
        <f t="shared" si="164"/>
        <v>6045.45</v>
      </c>
      <c r="E120" s="519">
        <f t="shared" si="164"/>
        <v>9750.7000000000007</v>
      </c>
      <c r="F120" s="519">
        <f t="shared" si="164"/>
        <v>29071682.850000001</v>
      </c>
      <c r="G120" s="519">
        <f t="shared" si="164"/>
        <v>95225.09</v>
      </c>
      <c r="H120" s="519">
        <f t="shared" si="164"/>
        <v>28976457.760000002</v>
      </c>
      <c r="I120" s="519"/>
      <c r="J120" s="519">
        <f>J74+J108+J115</f>
        <v>28385453.93</v>
      </c>
      <c r="K120" s="548">
        <f>K74+K108+K115</f>
        <v>28385.4</v>
      </c>
      <c r="L120" s="519"/>
      <c r="M120" s="519">
        <f t="shared" ref="M120:R120" si="165">M74+M108+M115</f>
        <v>159860</v>
      </c>
      <c r="N120" s="519">
        <f t="shared" si="165"/>
        <v>231240</v>
      </c>
      <c r="O120" s="519">
        <f t="shared" si="165"/>
        <v>391100</v>
      </c>
      <c r="P120" s="519">
        <f t="shared" si="165"/>
        <v>3899267</v>
      </c>
      <c r="Q120" s="519">
        <f t="shared" si="165"/>
        <v>0</v>
      </c>
      <c r="R120" s="519">
        <f t="shared" si="165"/>
        <v>3899267</v>
      </c>
      <c r="S120" s="519"/>
      <c r="T120" s="519">
        <f>T74+T108+T115</f>
        <v>3819737.56</v>
      </c>
      <c r="U120" s="549">
        <f>U74+U108+U115</f>
        <v>3819.8</v>
      </c>
      <c r="V120" s="519"/>
      <c r="W120" s="519">
        <f t="shared" ref="W120:AC120" si="166">W74+W108+W115</f>
        <v>983024.82</v>
      </c>
      <c r="X120" s="519">
        <f t="shared" si="166"/>
        <v>956243.9</v>
      </c>
      <c r="Y120" s="519">
        <f t="shared" si="166"/>
        <v>1939268.7</v>
      </c>
      <c r="Z120" s="519">
        <f t="shared" si="166"/>
        <v>19384865.059999999</v>
      </c>
      <c r="AA120" s="519">
        <f t="shared" si="166"/>
        <v>3026120</v>
      </c>
      <c r="AB120" s="519">
        <f t="shared" si="166"/>
        <v>0</v>
      </c>
      <c r="AC120" s="519">
        <f t="shared" si="166"/>
        <v>16358745.060000001</v>
      </c>
      <c r="AD120" s="519"/>
      <c r="AE120" s="519">
        <f>AE74+AE108+AE115</f>
        <v>16025092.109999999</v>
      </c>
      <c r="AF120" s="549">
        <f>AF74+AF108+AF115</f>
        <v>16025</v>
      </c>
      <c r="AG120" s="519"/>
      <c r="AH120" s="519">
        <f>AH74+AH108+AH115</f>
        <v>24889.22</v>
      </c>
      <c r="AI120" s="519">
        <f>AI74+AI108+AI115</f>
        <v>19547.419999999998</v>
      </c>
      <c r="AJ120" s="519">
        <f>AJ74+AJ108+AJ115</f>
        <v>44436.6</v>
      </c>
      <c r="AK120" s="519"/>
      <c r="AL120" s="519">
        <f t="shared" ref="AL120:AU120" si="167">AL74+AL108+AL115</f>
        <v>24889.22</v>
      </c>
      <c r="AM120" s="519">
        <f t="shared" si="167"/>
        <v>19547.419999999998</v>
      </c>
      <c r="AN120" s="519">
        <f t="shared" si="167"/>
        <v>44436.6</v>
      </c>
      <c r="AO120" s="519">
        <f t="shared" si="167"/>
        <v>0</v>
      </c>
      <c r="AP120" s="519">
        <f t="shared" si="167"/>
        <v>2717742.46</v>
      </c>
      <c r="AQ120" s="519">
        <f t="shared" si="167"/>
        <v>1119802.32</v>
      </c>
      <c r="AR120" s="519">
        <f t="shared" si="167"/>
        <v>560345.53</v>
      </c>
      <c r="AS120" s="519">
        <f t="shared" si="167"/>
        <v>4394890.3099999996</v>
      </c>
      <c r="AT120" s="519">
        <f t="shared" si="167"/>
        <v>386092.47</v>
      </c>
      <c r="AU120" s="519">
        <f t="shared" si="167"/>
        <v>4008797.84</v>
      </c>
      <c r="AV120" s="519"/>
      <c r="AW120" s="519">
        <f>AW74+AW108+AW115</f>
        <v>3927034.4</v>
      </c>
      <c r="AX120" s="549">
        <f>AX74+AX108+AX115</f>
        <v>3926.8</v>
      </c>
      <c r="AY120" s="519">
        <f>AY74+AY108+AY115</f>
        <v>257.58999999999997</v>
      </c>
      <c r="AZ120" s="519"/>
      <c r="BA120" s="519"/>
      <c r="BB120" s="519">
        <f>BB74+BB108+BB115</f>
        <v>2642100.63</v>
      </c>
      <c r="BC120" s="519">
        <f>BC74+BC108+BC115</f>
        <v>0</v>
      </c>
      <c r="BD120" s="519">
        <f>BD74+BD108+BD115</f>
        <v>2642100.63</v>
      </c>
      <c r="BE120" s="519"/>
      <c r="BF120" s="519">
        <f t="shared" ref="BF120:BP120" si="168">BF74+BF108+BF115</f>
        <v>2588212.33</v>
      </c>
      <c r="BG120" s="549">
        <f t="shared" si="168"/>
        <v>2588.5</v>
      </c>
      <c r="BH120" s="519">
        <f t="shared" si="168"/>
        <v>59392805.850000001</v>
      </c>
      <c r="BI120" s="519">
        <f t="shared" si="168"/>
        <v>3507437.56</v>
      </c>
      <c r="BJ120" s="519">
        <f t="shared" si="168"/>
        <v>0</v>
      </c>
      <c r="BK120" s="520">
        <f t="shared" si="168"/>
        <v>55885368.289999999</v>
      </c>
      <c r="BL120" s="520">
        <f t="shared" si="168"/>
        <v>55886.3</v>
      </c>
      <c r="BM120" s="520">
        <f t="shared" si="168"/>
        <v>54745530.329999998</v>
      </c>
      <c r="BN120" s="520">
        <f t="shared" si="168"/>
        <v>54745.5</v>
      </c>
      <c r="BO120" s="520">
        <f t="shared" si="168"/>
        <v>-1140.8</v>
      </c>
      <c r="BP120" s="520">
        <f t="shared" si="168"/>
        <v>54745.5</v>
      </c>
      <c r="BQ120" s="476">
        <f t="shared" si="114"/>
        <v>0</v>
      </c>
    </row>
    <row r="121" spans="1:69" hidden="1" x14ac:dyDescent="0.25">
      <c r="K121" s="550"/>
      <c r="U121" s="550"/>
      <c r="AF121" s="550"/>
      <c r="AX121" s="550"/>
      <c r="BG121" s="550"/>
      <c r="BK121" s="551">
        <f>BH118-BI118-BJ118</f>
        <v>211282118.59</v>
      </c>
      <c r="BL121" s="550"/>
      <c r="BM121" s="552">
        <f>BK121*BE116</f>
        <v>206972808.5</v>
      </c>
    </row>
    <row r="122" spans="1:69" s="557" customFormat="1" ht="31.5" hidden="1" customHeight="1" x14ac:dyDescent="0.25">
      <c r="A122" s="553" t="s">
        <v>988</v>
      </c>
      <c r="B122" s="554"/>
      <c r="C122" s="554"/>
      <c r="D122" s="554"/>
      <c r="E122" s="554"/>
      <c r="F122" s="554"/>
      <c r="G122" s="554"/>
      <c r="H122" s="554"/>
      <c r="I122" s="554"/>
      <c r="J122" s="554"/>
      <c r="K122" s="555">
        <v>104170</v>
      </c>
      <c r="L122" s="556"/>
      <c r="M122" s="556"/>
      <c r="N122" s="556"/>
      <c r="O122" s="556"/>
      <c r="P122" s="556"/>
      <c r="Q122" s="556"/>
      <c r="R122" s="556"/>
      <c r="S122" s="554"/>
      <c r="T122" s="556"/>
      <c r="U122" s="555">
        <v>4944.2</v>
      </c>
      <c r="V122" s="556"/>
      <c r="W122" s="556"/>
      <c r="X122" s="556"/>
      <c r="Y122" s="556"/>
      <c r="Z122" s="556"/>
      <c r="AA122" s="556"/>
      <c r="AB122" s="556"/>
      <c r="AC122" s="556">
        <f>Z118-AA118</f>
        <v>71005246.599999994</v>
      </c>
      <c r="AD122" s="554"/>
      <c r="AE122" s="556"/>
      <c r="AF122" s="555">
        <v>66311.100000000006</v>
      </c>
      <c r="AG122" s="556"/>
      <c r="AH122" s="556"/>
      <c r="AI122" s="556"/>
      <c r="AJ122" s="556"/>
      <c r="AK122" s="556"/>
      <c r="AL122" s="556"/>
      <c r="AM122" s="556"/>
      <c r="AN122" s="556"/>
      <c r="AO122" s="556"/>
      <c r="AP122" s="556"/>
      <c r="AQ122" s="556"/>
      <c r="AR122" s="556"/>
      <c r="AS122" s="556"/>
      <c r="AT122" s="556"/>
      <c r="AU122" s="556"/>
      <c r="AV122" s="554"/>
      <c r="AW122" s="556"/>
      <c r="AX122" s="555">
        <v>15625.9</v>
      </c>
      <c r="AY122" s="556"/>
      <c r="AZ122" s="556"/>
      <c r="BA122" s="556"/>
      <c r="BB122" s="556"/>
      <c r="BC122" s="556"/>
      <c r="BD122" s="556"/>
      <c r="BE122" s="554"/>
      <c r="BF122" s="556"/>
      <c r="BG122" s="555">
        <v>9506.5</v>
      </c>
      <c r="BH122" s="556"/>
      <c r="BI122" s="556"/>
      <c r="BJ122" s="556"/>
      <c r="BK122" s="556"/>
      <c r="BL122" s="555">
        <f>K122+U122+AF122+AX122+BG122</f>
        <v>200557.7</v>
      </c>
      <c r="BM122" s="556"/>
      <c r="BN122" s="556"/>
      <c r="BO122" s="556"/>
    </row>
    <row r="123" spans="1:69" s="557" customFormat="1" ht="15.75" hidden="1" x14ac:dyDescent="0.25">
      <c r="A123" s="553" t="s">
        <v>989</v>
      </c>
      <c r="B123" s="554"/>
      <c r="C123" s="554"/>
      <c r="D123" s="554"/>
      <c r="E123" s="554"/>
      <c r="F123" s="554"/>
      <c r="G123" s="554"/>
      <c r="H123" s="554"/>
      <c r="I123" s="554"/>
      <c r="J123" s="554"/>
      <c r="K123" s="555">
        <f>ROUND(K118/K122*100-100,1)</f>
        <v>-2.4</v>
      </c>
      <c r="L123" s="556"/>
      <c r="M123" s="556"/>
      <c r="N123" s="556"/>
      <c r="O123" s="556"/>
      <c r="P123" s="556"/>
      <c r="Q123" s="556"/>
      <c r="R123" s="556"/>
      <c r="S123" s="554"/>
      <c r="T123" s="556"/>
      <c r="U123" s="555">
        <f>ROUND(U118/U122*100-100,1)</f>
        <v>24.1</v>
      </c>
      <c r="V123" s="556"/>
      <c r="W123" s="556"/>
      <c r="X123" s="556"/>
      <c r="Y123" s="556"/>
      <c r="Z123" s="556"/>
      <c r="AA123" s="556"/>
      <c r="AB123" s="556"/>
      <c r="AC123" s="556"/>
      <c r="AD123" s="554"/>
      <c r="AE123" s="556"/>
      <c r="AF123" s="555">
        <f>ROUND(AF118/AF122*100-100,1)</f>
        <v>4.9000000000000004</v>
      </c>
      <c r="AG123" s="556"/>
      <c r="AH123" s="556"/>
      <c r="AI123" s="556"/>
      <c r="AJ123" s="556"/>
      <c r="AK123" s="556"/>
      <c r="AL123" s="556"/>
      <c r="AM123" s="556"/>
      <c r="AN123" s="556"/>
      <c r="AO123" s="556"/>
      <c r="AP123" s="556"/>
      <c r="AQ123" s="556"/>
      <c r="AR123" s="556"/>
      <c r="AS123" s="556"/>
      <c r="AT123" s="556"/>
      <c r="AU123" s="556"/>
      <c r="AV123" s="554"/>
      <c r="AW123" s="556"/>
      <c r="AX123" s="555">
        <f>ROUND(AX118/AX122*100-100,1)</f>
        <v>16.8</v>
      </c>
      <c r="AY123" s="556"/>
      <c r="AZ123" s="556"/>
      <c r="BA123" s="556"/>
      <c r="BB123" s="556"/>
      <c r="BC123" s="556"/>
      <c r="BD123" s="556"/>
      <c r="BE123" s="554"/>
      <c r="BF123" s="556"/>
      <c r="BG123" s="555">
        <f>ROUND(BG118/BG122*100-100,1)</f>
        <v>19.100000000000001</v>
      </c>
      <c r="BH123" s="556"/>
      <c r="BI123" s="556"/>
      <c r="BJ123" s="556"/>
      <c r="BK123" s="556"/>
      <c r="BL123" s="555">
        <f>ROUND(BL118/BL122*100-100,1)</f>
        <v>5.3</v>
      </c>
      <c r="BM123" s="556"/>
      <c r="BN123" s="556"/>
      <c r="BO123" s="556"/>
    </row>
    <row r="124" spans="1:69" s="557" customFormat="1" ht="31.5" hidden="1" x14ac:dyDescent="0.25">
      <c r="A124" s="553" t="s">
        <v>990</v>
      </c>
      <c r="B124" s="554"/>
      <c r="C124" s="554"/>
      <c r="D124" s="554"/>
      <c r="E124" s="554"/>
      <c r="F124" s="554"/>
      <c r="G124" s="554"/>
      <c r="H124" s="554"/>
      <c r="I124" s="554"/>
      <c r="J124" s="554"/>
      <c r="K124" s="555">
        <v>0</v>
      </c>
      <c r="L124" s="556"/>
      <c r="M124" s="556"/>
      <c r="N124" s="556"/>
      <c r="O124" s="556"/>
      <c r="P124" s="556"/>
      <c r="Q124" s="556"/>
      <c r="R124" s="556"/>
      <c r="S124" s="554"/>
      <c r="T124" s="556"/>
      <c r="U124" s="555">
        <f>U22+U20-1948.9</f>
        <v>1141.3</v>
      </c>
      <c r="V124" s="556"/>
      <c r="W124" s="556"/>
      <c r="X124" s="556"/>
      <c r="Y124" s="556"/>
      <c r="Z124" s="556"/>
      <c r="AA124" s="556"/>
      <c r="AB124" s="556"/>
      <c r="AC124" s="556"/>
      <c r="AD124" s="554"/>
      <c r="AE124" s="556"/>
      <c r="AF124" s="555">
        <f>AF20+AF22-1141.5</f>
        <v>1314.9</v>
      </c>
      <c r="AG124" s="556"/>
      <c r="AH124" s="556"/>
      <c r="AI124" s="556"/>
      <c r="AJ124" s="556"/>
      <c r="AK124" s="556"/>
      <c r="AL124" s="556"/>
      <c r="AM124" s="556"/>
      <c r="AN124" s="556"/>
      <c r="AO124" s="556"/>
      <c r="AP124" s="556"/>
      <c r="AQ124" s="556"/>
      <c r="AR124" s="556"/>
      <c r="AS124" s="556"/>
      <c r="AT124" s="556"/>
      <c r="AU124" s="556"/>
      <c r="AV124" s="554"/>
      <c r="AW124" s="556"/>
      <c r="AX124" s="555">
        <f>AX20+AX22-86.3</f>
        <v>553.6</v>
      </c>
      <c r="AY124" s="556"/>
      <c r="AZ124" s="556"/>
      <c r="BA124" s="556"/>
      <c r="BB124" s="556"/>
      <c r="BC124" s="556"/>
      <c r="BD124" s="556"/>
      <c r="BE124" s="554"/>
      <c r="BF124" s="556"/>
      <c r="BG124" s="555">
        <f>BG20+BG22-295.3</f>
        <v>42.1</v>
      </c>
      <c r="BH124" s="556"/>
      <c r="BI124" s="556"/>
      <c r="BJ124" s="556"/>
      <c r="BK124" s="556"/>
      <c r="BL124" s="555">
        <f t="shared" ref="BL124:BL126" si="169">K124+U124+AF124+AX124+BG124</f>
        <v>3051.9</v>
      </c>
      <c r="BM124" s="556"/>
      <c r="BN124" s="556"/>
      <c r="BO124" s="556"/>
    </row>
    <row r="125" spans="1:69" s="557" customFormat="1" ht="31.5" hidden="1" x14ac:dyDescent="0.25">
      <c r="A125" s="553" t="s">
        <v>991</v>
      </c>
      <c r="B125" s="554"/>
      <c r="C125" s="554"/>
      <c r="D125" s="554"/>
      <c r="E125" s="554"/>
      <c r="F125" s="554"/>
      <c r="G125" s="554"/>
      <c r="H125" s="554"/>
      <c r="I125" s="554"/>
      <c r="J125" s="554"/>
      <c r="K125" s="555">
        <v>436.7</v>
      </c>
      <c r="L125" s="556"/>
      <c r="M125" s="556"/>
      <c r="N125" s="556"/>
      <c r="O125" s="556"/>
      <c r="P125" s="556"/>
      <c r="Q125" s="556"/>
      <c r="R125" s="556"/>
      <c r="S125" s="554"/>
      <c r="T125" s="556"/>
      <c r="U125" s="555">
        <v>0</v>
      </c>
      <c r="V125" s="556"/>
      <c r="W125" s="556"/>
      <c r="X125" s="556"/>
      <c r="Y125" s="556"/>
      <c r="Z125" s="556"/>
      <c r="AA125" s="556"/>
      <c r="AB125" s="556"/>
      <c r="AC125" s="556"/>
      <c r="AD125" s="554"/>
      <c r="AE125" s="556"/>
      <c r="AF125" s="555">
        <v>298.7</v>
      </c>
      <c r="AG125" s="556"/>
      <c r="AH125" s="556"/>
      <c r="AI125" s="556"/>
      <c r="AJ125" s="556"/>
      <c r="AK125" s="556"/>
      <c r="AL125" s="556"/>
      <c r="AM125" s="556"/>
      <c r="AN125" s="556"/>
      <c r="AO125" s="556"/>
      <c r="AP125" s="556"/>
      <c r="AQ125" s="556"/>
      <c r="AR125" s="556"/>
      <c r="AS125" s="556"/>
      <c r="AT125" s="556"/>
      <c r="AU125" s="556"/>
      <c r="AV125" s="554"/>
      <c r="AW125" s="556"/>
      <c r="AX125" s="555">
        <f>ROUND((166*61.16+166*25.2+166*12.61)/1000,1)</f>
        <v>16.399999999999999</v>
      </c>
      <c r="AY125" s="556"/>
      <c r="AZ125" s="556"/>
      <c r="BA125" s="556"/>
      <c r="BB125" s="556"/>
      <c r="BC125" s="556"/>
      <c r="BD125" s="556"/>
      <c r="BE125" s="554"/>
      <c r="BF125" s="556"/>
      <c r="BG125" s="555">
        <f>6.75*12*854.75/1000</f>
        <v>69.2</v>
      </c>
      <c r="BH125" s="556"/>
      <c r="BI125" s="556"/>
      <c r="BJ125" s="556"/>
      <c r="BK125" s="556"/>
      <c r="BL125" s="555">
        <f t="shared" si="169"/>
        <v>821</v>
      </c>
      <c r="BM125" s="556"/>
      <c r="BN125" s="556"/>
      <c r="BO125" s="556"/>
    </row>
    <row r="126" spans="1:69" s="557" customFormat="1" ht="78.75" hidden="1" x14ac:dyDescent="0.25">
      <c r="A126" s="553" t="s">
        <v>992</v>
      </c>
      <c r="B126" s="554"/>
      <c r="C126" s="554"/>
      <c r="D126" s="554"/>
      <c r="E126" s="554"/>
      <c r="F126" s="554"/>
      <c r="G126" s="554"/>
      <c r="H126" s="554"/>
      <c r="I126" s="554"/>
      <c r="J126" s="554"/>
      <c r="K126" s="555">
        <v>737.2</v>
      </c>
      <c r="L126" s="556"/>
      <c r="M126" s="556"/>
      <c r="N126" s="556"/>
      <c r="O126" s="556"/>
      <c r="P126" s="556"/>
      <c r="Q126" s="556"/>
      <c r="R126" s="556"/>
      <c r="S126" s="554"/>
      <c r="T126" s="556"/>
      <c r="U126" s="555">
        <v>0</v>
      </c>
      <c r="V126" s="556"/>
      <c r="W126" s="556"/>
      <c r="X126" s="556"/>
      <c r="Y126" s="556"/>
      <c r="Z126" s="556"/>
      <c r="AA126" s="556"/>
      <c r="AB126" s="556"/>
      <c r="AC126" s="556"/>
      <c r="AD126" s="554"/>
      <c r="AE126" s="556"/>
      <c r="AF126" s="555">
        <v>295.5</v>
      </c>
      <c r="AG126" s="556"/>
      <c r="AH126" s="556"/>
      <c r="AI126" s="556"/>
      <c r="AJ126" s="556"/>
      <c r="AK126" s="556"/>
      <c r="AL126" s="556"/>
      <c r="AM126" s="556"/>
      <c r="AN126" s="556"/>
      <c r="AO126" s="556"/>
      <c r="AP126" s="556"/>
      <c r="AQ126" s="556"/>
      <c r="AR126" s="556"/>
      <c r="AS126" s="556"/>
      <c r="AT126" s="556"/>
      <c r="AU126" s="556"/>
      <c r="AV126" s="554"/>
      <c r="AW126" s="556"/>
      <c r="AX126" s="555">
        <f>41.8+17.2+8.6</f>
        <v>67.599999999999994</v>
      </c>
      <c r="AY126" s="556"/>
      <c r="AZ126" s="556"/>
      <c r="BA126" s="556"/>
      <c r="BB126" s="556"/>
      <c r="BC126" s="556"/>
      <c r="BD126" s="556"/>
      <c r="BE126" s="554"/>
      <c r="BF126" s="556"/>
      <c r="BG126" s="555">
        <v>2</v>
      </c>
      <c r="BH126" s="556"/>
      <c r="BI126" s="556"/>
      <c r="BJ126" s="556"/>
      <c r="BK126" s="556"/>
      <c r="BL126" s="555">
        <f t="shared" si="169"/>
        <v>1102.3</v>
      </c>
      <c r="BM126" s="556"/>
      <c r="BN126" s="556"/>
      <c r="BO126" s="556"/>
    </row>
    <row r="127" spans="1:69" s="557" customFormat="1" ht="33.75" hidden="1" customHeight="1" x14ac:dyDescent="0.25">
      <c r="A127" s="553" t="s">
        <v>993</v>
      </c>
      <c r="B127" s="554"/>
      <c r="C127" s="554"/>
      <c r="D127" s="554"/>
      <c r="E127" s="554"/>
      <c r="F127" s="554"/>
      <c r="G127" s="554"/>
      <c r="H127" s="554"/>
      <c r="I127" s="554"/>
      <c r="J127" s="554"/>
      <c r="K127" s="555">
        <f>K118-K124-K125-K126</f>
        <v>100533.6</v>
      </c>
      <c r="L127" s="556"/>
      <c r="M127" s="556"/>
      <c r="N127" s="556"/>
      <c r="O127" s="556"/>
      <c r="P127" s="556"/>
      <c r="Q127" s="556"/>
      <c r="R127" s="556"/>
      <c r="S127" s="554"/>
      <c r="T127" s="556"/>
      <c r="U127" s="555">
        <f>U118-U124-U125</f>
        <v>4993.7</v>
      </c>
      <c r="V127" s="556"/>
      <c r="W127" s="556"/>
      <c r="X127" s="556"/>
      <c r="Y127" s="556"/>
      <c r="Z127" s="556"/>
      <c r="AA127" s="556"/>
      <c r="AB127" s="556"/>
      <c r="AC127" s="556"/>
      <c r="AD127" s="554"/>
      <c r="AE127" s="556"/>
      <c r="AF127" s="555">
        <f>AF118-AF124-AF125-AF126</f>
        <v>67647.899999999994</v>
      </c>
      <c r="AG127" s="556"/>
      <c r="AH127" s="556"/>
      <c r="AI127" s="556"/>
      <c r="AJ127" s="556"/>
      <c r="AK127" s="556"/>
      <c r="AL127" s="556"/>
      <c r="AM127" s="556"/>
      <c r="AN127" s="556"/>
      <c r="AO127" s="556"/>
      <c r="AP127" s="556"/>
      <c r="AQ127" s="556"/>
      <c r="AR127" s="556"/>
      <c r="AS127" s="556"/>
      <c r="AT127" s="556"/>
      <c r="AU127" s="556"/>
      <c r="AV127" s="554"/>
      <c r="AW127" s="556"/>
      <c r="AX127" s="555">
        <f>AX118-AX124-AX125-AX126</f>
        <v>17615.099999999999</v>
      </c>
      <c r="AY127" s="556"/>
      <c r="AZ127" s="556"/>
      <c r="BA127" s="556"/>
      <c r="BB127" s="556"/>
      <c r="BC127" s="556"/>
      <c r="BD127" s="556"/>
      <c r="BE127" s="554"/>
      <c r="BF127" s="556"/>
      <c r="BG127" s="555">
        <f>BG118-BG124-BG125</f>
        <v>11208.9</v>
      </c>
      <c r="BH127" s="556"/>
      <c r="BI127" s="556"/>
      <c r="BJ127" s="556"/>
      <c r="BK127" s="556"/>
      <c r="BL127" s="555">
        <f>BL118-BL124-BL125</f>
        <v>207414.3</v>
      </c>
      <c r="BM127" s="556"/>
      <c r="BN127" s="556"/>
      <c r="BO127" s="556"/>
    </row>
    <row r="128" spans="1:69" s="557" customFormat="1" ht="15.75" hidden="1" x14ac:dyDescent="0.25">
      <c r="A128" s="553" t="s">
        <v>989</v>
      </c>
      <c r="B128" s="554"/>
      <c r="C128" s="554"/>
      <c r="D128" s="554"/>
      <c r="E128" s="554"/>
      <c r="F128" s="554"/>
      <c r="G128" s="554"/>
      <c r="H128" s="554"/>
      <c r="I128" s="554"/>
      <c r="J128" s="554"/>
      <c r="K128" s="558">
        <f>ROUND(K127/K122*100-100,1)</f>
        <v>-3.5</v>
      </c>
      <c r="L128" s="556"/>
      <c r="M128" s="556"/>
      <c r="N128" s="556"/>
      <c r="O128" s="556"/>
      <c r="P128" s="556"/>
      <c r="Q128" s="556"/>
      <c r="R128" s="556"/>
      <c r="S128" s="554"/>
      <c r="T128" s="556"/>
      <c r="U128" s="558">
        <f>ROUND(U127/U122*100-100,1)</f>
        <v>1</v>
      </c>
      <c r="V128" s="556"/>
      <c r="W128" s="556"/>
      <c r="X128" s="556"/>
      <c r="Y128" s="556"/>
      <c r="Z128" s="556"/>
      <c r="AA128" s="556"/>
      <c r="AB128" s="556"/>
      <c r="AC128" s="556"/>
      <c r="AD128" s="554"/>
      <c r="AE128" s="556"/>
      <c r="AF128" s="558">
        <f>ROUND(AF127/AF122*100-100,1)</f>
        <v>2</v>
      </c>
      <c r="AG128" s="556"/>
      <c r="AH128" s="556"/>
      <c r="AI128" s="556"/>
      <c r="AJ128" s="556"/>
      <c r="AK128" s="556"/>
      <c r="AL128" s="556"/>
      <c r="AM128" s="556"/>
      <c r="AN128" s="556"/>
      <c r="AO128" s="556"/>
      <c r="AP128" s="556"/>
      <c r="AQ128" s="556"/>
      <c r="AR128" s="556"/>
      <c r="AS128" s="556"/>
      <c r="AT128" s="556"/>
      <c r="AU128" s="556"/>
      <c r="AV128" s="554"/>
      <c r="AW128" s="556"/>
      <c r="AX128" s="559">
        <f>ROUND(AX127/AX122*100-100,1)</f>
        <v>12.7</v>
      </c>
      <c r="AY128" s="556"/>
      <c r="AZ128" s="556"/>
      <c r="BA128" s="556"/>
      <c r="BB128" s="556"/>
      <c r="BC128" s="556"/>
      <c r="BD128" s="556"/>
      <c r="BE128" s="554"/>
      <c r="BF128" s="556"/>
      <c r="BG128" s="559">
        <f>ROUND(BG127/BG122*100-100,1)</f>
        <v>17.899999999999999</v>
      </c>
      <c r="BH128" s="556"/>
      <c r="BI128" s="556"/>
      <c r="BJ128" s="556"/>
      <c r="BK128" s="556"/>
      <c r="BL128" s="558">
        <f>ROUND(BL127/BL122*100-100,1)</f>
        <v>3.4</v>
      </c>
      <c r="BM128" s="556"/>
      <c r="BN128" s="556"/>
      <c r="BO128" s="556"/>
    </row>
    <row r="129" spans="1:67" s="557" customFormat="1" ht="15.75" hidden="1" x14ac:dyDescent="0.25">
      <c r="A129" s="560"/>
      <c r="B129" s="561"/>
      <c r="C129" s="561"/>
      <c r="D129" s="561"/>
      <c r="E129" s="561"/>
      <c r="F129" s="561"/>
      <c r="G129" s="561"/>
      <c r="H129" s="561"/>
      <c r="I129" s="561"/>
      <c r="J129" s="561"/>
      <c r="K129" s="562"/>
      <c r="L129" s="562"/>
      <c r="M129" s="562"/>
      <c r="N129" s="562"/>
      <c r="O129" s="562"/>
      <c r="P129" s="562"/>
      <c r="Q129" s="562"/>
      <c r="R129" s="562"/>
      <c r="S129" s="561"/>
      <c r="T129" s="562"/>
      <c r="U129" s="562"/>
      <c r="V129" s="562"/>
      <c r="W129" s="562"/>
      <c r="X129" s="562"/>
      <c r="Y129" s="562"/>
      <c r="Z129" s="562"/>
      <c r="AA129" s="562"/>
      <c r="AB129" s="562"/>
      <c r="AC129" s="562"/>
      <c r="AD129" s="561"/>
      <c r="AE129" s="562"/>
      <c r="AF129" s="562"/>
      <c r="AG129" s="562"/>
      <c r="AH129" s="562"/>
      <c r="AI129" s="562"/>
      <c r="AJ129" s="562"/>
      <c r="AK129" s="562"/>
      <c r="AL129" s="562"/>
      <c r="AM129" s="562"/>
      <c r="AN129" s="562"/>
      <c r="AO129" s="562"/>
      <c r="AP129" s="562"/>
      <c r="AQ129" s="562"/>
      <c r="AR129" s="562"/>
      <c r="AS129" s="562"/>
      <c r="AT129" s="562"/>
      <c r="AU129" s="562"/>
      <c r="AV129" s="561"/>
      <c r="AW129" s="562"/>
      <c r="AX129" s="562"/>
      <c r="AY129" s="562"/>
      <c r="AZ129" s="562"/>
      <c r="BA129" s="562"/>
      <c r="BB129" s="562"/>
      <c r="BC129" s="562"/>
      <c r="BD129" s="562"/>
      <c r="BE129" s="561"/>
      <c r="BF129" s="562"/>
      <c r="BG129" s="562"/>
      <c r="BH129" s="562"/>
      <c r="BI129" s="562"/>
      <c r="BJ129" s="562"/>
      <c r="BK129" s="562"/>
      <c r="BL129" s="562"/>
      <c r="BM129" s="562"/>
      <c r="BN129" s="562"/>
      <c r="BO129" s="562"/>
    </row>
    <row r="130" spans="1:67" s="557" customFormat="1" ht="15.75" hidden="1" x14ac:dyDescent="0.25">
      <c r="A130" s="561"/>
      <c r="B130" s="561"/>
      <c r="C130" s="561"/>
      <c r="D130" s="561"/>
      <c r="E130" s="561"/>
      <c r="F130" s="561"/>
      <c r="G130" s="561"/>
      <c r="H130" s="561"/>
      <c r="I130" s="561"/>
      <c r="J130" s="561"/>
      <c r="K130" s="562"/>
      <c r="L130" s="562"/>
      <c r="M130" s="562"/>
      <c r="N130" s="562"/>
      <c r="O130" s="562"/>
      <c r="P130" s="562"/>
      <c r="Q130" s="562"/>
      <c r="R130" s="562"/>
      <c r="S130" s="561"/>
      <c r="T130" s="562"/>
      <c r="U130" s="562"/>
      <c r="V130" s="562"/>
      <c r="W130" s="562"/>
      <c r="X130" s="562"/>
      <c r="Y130" s="562"/>
      <c r="Z130" s="562"/>
      <c r="AA130" s="562"/>
      <c r="AB130" s="562"/>
      <c r="AC130" s="562"/>
      <c r="AD130" s="561"/>
      <c r="AE130" s="562"/>
      <c r="AF130" s="562"/>
      <c r="AG130" s="562"/>
      <c r="AH130" s="562"/>
      <c r="AI130" s="562"/>
      <c r="AJ130" s="562"/>
      <c r="AK130" s="562"/>
      <c r="AL130" s="562"/>
      <c r="AM130" s="562"/>
      <c r="AN130" s="562"/>
      <c r="AO130" s="562"/>
      <c r="AP130" s="562"/>
      <c r="AQ130" s="562"/>
      <c r="AR130" s="562"/>
      <c r="AS130" s="562"/>
      <c r="AT130" s="562"/>
      <c r="AU130" s="562"/>
      <c r="AV130" s="561"/>
      <c r="AW130" s="562"/>
      <c r="AX130" s="562"/>
      <c r="AY130" s="562"/>
      <c r="AZ130" s="562"/>
      <c r="BA130" s="562"/>
      <c r="BB130" s="562"/>
      <c r="BC130" s="562"/>
      <c r="BD130" s="562"/>
      <c r="BE130" s="561"/>
      <c r="BF130" s="562"/>
      <c r="BG130" s="562"/>
      <c r="BH130" s="562"/>
      <c r="BI130" s="562"/>
      <c r="BJ130" s="562"/>
      <c r="BK130" s="562"/>
      <c r="BL130" s="562"/>
      <c r="BM130" s="562"/>
      <c r="BN130" s="562"/>
      <c r="BO130" s="562"/>
    </row>
    <row r="131" spans="1:67" s="557" customFormat="1" ht="15.75" hidden="1" x14ac:dyDescent="0.25">
      <c r="A131" s="561"/>
      <c r="B131" s="561"/>
      <c r="C131" s="561"/>
      <c r="D131" s="561"/>
      <c r="E131" s="561"/>
      <c r="F131" s="561"/>
      <c r="G131" s="561"/>
      <c r="H131" s="561"/>
      <c r="I131" s="561"/>
      <c r="J131" s="561"/>
      <c r="K131" s="562"/>
      <c r="L131" s="562"/>
      <c r="M131" s="562"/>
      <c r="N131" s="562"/>
      <c r="O131" s="562"/>
      <c r="P131" s="562"/>
      <c r="Q131" s="562"/>
      <c r="R131" s="562"/>
      <c r="S131" s="561"/>
      <c r="T131" s="562"/>
      <c r="U131" s="562"/>
      <c r="V131" s="562"/>
      <c r="W131" s="562"/>
      <c r="X131" s="562"/>
      <c r="Y131" s="562"/>
      <c r="Z131" s="562"/>
      <c r="AA131" s="562"/>
      <c r="AB131" s="562"/>
      <c r="AC131" s="562"/>
      <c r="AD131" s="561"/>
      <c r="AE131" s="562"/>
      <c r="AF131" s="562"/>
      <c r="AG131" s="562"/>
      <c r="AH131" s="562"/>
      <c r="AI131" s="562"/>
      <c r="AJ131" s="562"/>
      <c r="AK131" s="562"/>
      <c r="AL131" s="562"/>
      <c r="AM131" s="562"/>
      <c r="AN131" s="562"/>
      <c r="AO131" s="562"/>
      <c r="AP131" s="562"/>
      <c r="AQ131" s="562"/>
      <c r="AR131" s="562"/>
      <c r="AS131" s="562"/>
      <c r="AT131" s="562"/>
      <c r="AU131" s="562"/>
      <c r="AV131" s="561"/>
      <c r="AW131" s="562"/>
      <c r="AX131" s="562"/>
      <c r="AY131" s="562"/>
      <c r="AZ131" s="562"/>
      <c r="BA131" s="562"/>
      <c r="BB131" s="562"/>
      <c r="BC131" s="562"/>
      <c r="BD131" s="562"/>
      <c r="BE131" s="561"/>
      <c r="BF131" s="562"/>
      <c r="BG131" s="562"/>
      <c r="BH131" s="562"/>
      <c r="BI131" s="562"/>
      <c r="BJ131" s="562"/>
      <c r="BK131" s="562"/>
      <c r="BL131" s="562"/>
      <c r="BM131" s="562"/>
      <c r="BN131" s="562"/>
      <c r="BO131" s="562"/>
    </row>
    <row r="132" spans="1:67" s="557" customFormat="1" ht="15.75" x14ac:dyDescent="0.25">
      <c r="A132" s="561"/>
      <c r="B132" s="561"/>
      <c r="C132" s="561"/>
      <c r="D132" s="561"/>
      <c r="E132" s="561"/>
      <c r="F132" s="561"/>
      <c r="G132" s="561"/>
      <c r="H132" s="561"/>
      <c r="I132" s="561"/>
      <c r="J132" s="561"/>
      <c r="K132" s="562"/>
      <c r="L132" s="562"/>
      <c r="M132" s="562"/>
      <c r="N132" s="562"/>
      <c r="O132" s="562"/>
      <c r="P132" s="562"/>
      <c r="Q132" s="562"/>
      <c r="R132" s="562"/>
      <c r="S132" s="561"/>
      <c r="T132" s="562"/>
      <c r="U132" s="562"/>
      <c r="V132" s="562"/>
      <c r="W132" s="562"/>
      <c r="X132" s="562"/>
      <c r="Y132" s="562"/>
      <c r="Z132" s="562"/>
      <c r="AA132" s="562"/>
      <c r="AB132" s="562"/>
      <c r="AC132" s="562"/>
      <c r="AD132" s="561"/>
      <c r="AE132" s="562"/>
      <c r="AF132" s="562"/>
      <c r="AG132" s="562"/>
      <c r="AH132" s="562"/>
      <c r="AI132" s="562"/>
      <c r="AJ132" s="562"/>
      <c r="AK132" s="562"/>
      <c r="AL132" s="562"/>
      <c r="AM132" s="562"/>
      <c r="AN132" s="562"/>
      <c r="AO132" s="562"/>
      <c r="AP132" s="562"/>
      <c r="AQ132" s="562"/>
      <c r="AR132" s="562"/>
      <c r="AS132" s="562"/>
      <c r="AT132" s="562"/>
      <c r="AU132" s="562"/>
      <c r="AV132" s="561"/>
      <c r="AW132" s="562"/>
      <c r="AX132" s="562"/>
      <c r="AY132" s="562"/>
      <c r="AZ132" s="562"/>
      <c r="BA132" s="562"/>
      <c r="BB132" s="562"/>
      <c r="BC132" s="562"/>
      <c r="BD132" s="562"/>
      <c r="BE132" s="561"/>
      <c r="BF132" s="562"/>
      <c r="BG132" s="562"/>
      <c r="BH132" s="562"/>
      <c r="BI132" s="562"/>
      <c r="BJ132" s="562"/>
      <c r="BK132" s="562"/>
      <c r="BL132" s="562"/>
      <c r="BM132" s="562"/>
      <c r="BN132" s="562"/>
      <c r="BO132" s="562"/>
    </row>
    <row r="133" spans="1:67" x14ac:dyDescent="0.25">
      <c r="K133" s="563"/>
      <c r="L133" s="563"/>
      <c r="M133" s="563"/>
      <c r="N133" s="563"/>
      <c r="O133" s="563"/>
      <c r="P133" s="563"/>
      <c r="Q133" s="563"/>
      <c r="R133" s="563"/>
      <c r="T133" s="563"/>
      <c r="U133" s="563"/>
      <c r="V133" s="563"/>
      <c r="W133" s="563"/>
      <c r="X133" s="563"/>
      <c r="Y133" s="563"/>
      <c r="Z133" s="563"/>
      <c r="AA133" s="563"/>
      <c r="AB133" s="563"/>
      <c r="AC133" s="563"/>
      <c r="AE133" s="563"/>
      <c r="AF133" s="563"/>
      <c r="AG133" s="563"/>
      <c r="AH133" s="563"/>
      <c r="AI133" s="563"/>
      <c r="AJ133" s="563"/>
      <c r="AK133" s="563"/>
      <c r="AL133" s="563"/>
      <c r="AM133" s="563"/>
      <c r="AN133" s="563"/>
      <c r="AO133" s="563"/>
      <c r="AP133" s="563"/>
      <c r="AQ133" s="563"/>
      <c r="AR133" s="563"/>
      <c r="AS133" s="563"/>
      <c r="AT133" s="563"/>
      <c r="AU133" s="563"/>
      <c r="AW133" s="563"/>
      <c r="AX133" s="563"/>
      <c r="AY133" s="563"/>
      <c r="AZ133" s="563"/>
      <c r="BA133" s="563"/>
      <c r="BB133" s="563"/>
      <c r="BC133" s="563"/>
      <c r="BD133" s="563"/>
      <c r="BF133" s="563"/>
      <c r="BG133" s="563"/>
      <c r="BH133" s="563"/>
      <c r="BI133" s="563"/>
      <c r="BJ133" s="563"/>
      <c r="BK133" s="563"/>
      <c r="BL133" s="563"/>
      <c r="BM133" s="563"/>
      <c r="BN133" s="563"/>
      <c r="BO133" s="563"/>
    </row>
    <row r="134" spans="1:67" x14ac:dyDescent="0.25">
      <c r="K134" s="563"/>
      <c r="L134" s="563"/>
      <c r="M134" s="563"/>
      <c r="N134" s="563"/>
      <c r="O134" s="563"/>
      <c r="P134" s="563"/>
      <c r="Q134" s="563"/>
      <c r="R134" s="563"/>
      <c r="T134" s="563"/>
      <c r="U134" s="563"/>
      <c r="V134" s="563"/>
      <c r="W134" s="563"/>
      <c r="X134" s="563"/>
      <c r="Y134" s="563"/>
      <c r="Z134" s="563"/>
      <c r="AA134" s="563"/>
      <c r="AB134" s="563"/>
      <c r="AC134" s="563"/>
      <c r="AE134" s="563"/>
      <c r="AF134" s="563"/>
      <c r="AG134" s="563"/>
      <c r="AH134" s="563"/>
      <c r="AI134" s="563"/>
      <c r="AJ134" s="563"/>
      <c r="AK134" s="563"/>
      <c r="AL134" s="563"/>
      <c r="AM134" s="563"/>
      <c r="AN134" s="563"/>
      <c r="AO134" s="563"/>
      <c r="AP134" s="563"/>
      <c r="AQ134" s="563"/>
      <c r="AR134" s="563"/>
      <c r="AS134" s="563"/>
      <c r="AT134" s="563"/>
      <c r="AU134" s="563"/>
      <c r="AW134" s="563"/>
      <c r="AX134" s="563"/>
      <c r="AY134" s="563"/>
      <c r="AZ134" s="563"/>
      <c r="BA134" s="563"/>
      <c r="BB134" s="563"/>
      <c r="BC134" s="563"/>
      <c r="BD134" s="563"/>
      <c r="BF134" s="563"/>
      <c r="BG134" s="563"/>
      <c r="BH134" s="563"/>
      <c r="BI134" s="563"/>
      <c r="BJ134" s="563"/>
      <c r="BK134" s="563"/>
      <c r="BL134" s="563"/>
      <c r="BM134" s="563"/>
      <c r="BN134" s="563"/>
      <c r="BO134" s="563"/>
    </row>
    <row r="135" spans="1:67" x14ac:dyDescent="0.25">
      <c r="K135" s="563"/>
      <c r="L135" s="563"/>
      <c r="M135" s="563"/>
      <c r="N135" s="563"/>
      <c r="O135" s="563"/>
      <c r="P135" s="563"/>
      <c r="Q135" s="563"/>
      <c r="R135" s="563"/>
      <c r="T135" s="563"/>
      <c r="U135" s="563"/>
      <c r="V135" s="563"/>
      <c r="W135" s="563"/>
      <c r="X135" s="563"/>
      <c r="Y135" s="563"/>
      <c r="Z135" s="563"/>
      <c r="AA135" s="563"/>
      <c r="AB135" s="563"/>
      <c r="AC135" s="563"/>
      <c r="AE135" s="563"/>
      <c r="AF135" s="563"/>
      <c r="AG135" s="563"/>
      <c r="AH135" s="563"/>
      <c r="AI135" s="563"/>
      <c r="AJ135" s="563"/>
      <c r="AK135" s="563"/>
      <c r="AL135" s="563"/>
      <c r="AM135" s="563"/>
      <c r="AN135" s="563"/>
      <c r="AO135" s="563"/>
      <c r="AP135" s="563"/>
      <c r="AQ135" s="563"/>
      <c r="AR135" s="563"/>
      <c r="AS135" s="563"/>
      <c r="AT135" s="563"/>
      <c r="AU135" s="563"/>
      <c r="AW135" s="563"/>
      <c r="AX135" s="563"/>
      <c r="AY135" s="563"/>
      <c r="AZ135" s="563"/>
      <c r="BA135" s="563"/>
      <c r="BB135" s="563"/>
      <c r="BC135" s="563"/>
      <c r="BD135" s="563"/>
      <c r="BF135" s="563"/>
      <c r="BG135" s="563"/>
      <c r="BH135" s="563"/>
      <c r="BI135" s="563"/>
      <c r="BJ135" s="563"/>
      <c r="BK135" s="563"/>
      <c r="BL135" s="563"/>
      <c r="BM135" s="563"/>
      <c r="BN135" s="563"/>
      <c r="BO135" s="563"/>
    </row>
  </sheetData>
  <mergeCells count="77">
    <mergeCell ref="AY7:BG7"/>
    <mergeCell ref="L8:L12"/>
    <mergeCell ref="M8:M12"/>
    <mergeCell ref="N8:N12"/>
    <mergeCell ref="O8:O12"/>
    <mergeCell ref="BC8:BC12"/>
    <mergeCell ref="AL8:AL12"/>
    <mergeCell ref="AM8:AM12"/>
    <mergeCell ref="AN8:AN12"/>
    <mergeCell ref="AO8:AO12"/>
    <mergeCell ref="AP8:AT9"/>
    <mergeCell ref="AP10:AP12"/>
    <mergeCell ref="AQ10:AQ12"/>
    <mergeCell ref="AR10:AR12"/>
    <mergeCell ref="AS10:AS12"/>
    <mergeCell ref="AY9:AY12"/>
    <mergeCell ref="A7:A13"/>
    <mergeCell ref="B7:K7"/>
    <mergeCell ref="L7:U7"/>
    <mergeCell ref="V7:AF7"/>
    <mergeCell ref="AG7:AX7"/>
    <mergeCell ref="Z8:AB9"/>
    <mergeCell ref="AC8:AC12"/>
    <mergeCell ref="AD8:AD12"/>
    <mergeCell ref="AB10:AB12"/>
    <mergeCell ref="P8:Q9"/>
    <mergeCell ref="R8:R12"/>
    <mergeCell ref="S8:S12"/>
    <mergeCell ref="T8:T12"/>
    <mergeCell ref="U8:U12"/>
    <mergeCell ref="V8:V12"/>
    <mergeCell ref="AK8:AK12"/>
    <mergeCell ref="BO7:BO12"/>
    <mergeCell ref="B8:B12"/>
    <mergeCell ref="C8:C12"/>
    <mergeCell ref="D8:D12"/>
    <mergeCell ref="E8:E12"/>
    <mergeCell ref="F8:G9"/>
    <mergeCell ref="H8:H12"/>
    <mergeCell ref="I8:I12"/>
    <mergeCell ref="J8:J12"/>
    <mergeCell ref="K8:K12"/>
    <mergeCell ref="BH7:BH12"/>
    <mergeCell ref="BI7:BI12"/>
    <mergeCell ref="BJ7:BJ12"/>
    <mergeCell ref="BK7:BK12"/>
    <mergeCell ref="BL7:BL12"/>
    <mergeCell ref="BM7:BN7"/>
    <mergeCell ref="AZ9:AZ12"/>
    <mergeCell ref="BA9:BA12"/>
    <mergeCell ref="BB9:BB12"/>
    <mergeCell ref="AU8:AU12"/>
    <mergeCell ref="AV8:AV12"/>
    <mergeCell ref="AW8:AW12"/>
    <mergeCell ref="AX8:AX12"/>
    <mergeCell ref="AY8:BB8"/>
    <mergeCell ref="BD8:BD12"/>
    <mergeCell ref="BE8:BE12"/>
    <mergeCell ref="BF8:BG12"/>
    <mergeCell ref="BM8:BM12"/>
    <mergeCell ref="BN8:BN12"/>
    <mergeCell ref="AT10:AT12"/>
    <mergeCell ref="F10:F12"/>
    <mergeCell ref="G10:G12"/>
    <mergeCell ref="P10:P12"/>
    <mergeCell ref="Q10:Q12"/>
    <mergeCell ref="Z10:Z12"/>
    <mergeCell ref="AA10:AA12"/>
    <mergeCell ref="AE8:AE12"/>
    <mergeCell ref="AF8:AF12"/>
    <mergeCell ref="AG8:AG12"/>
    <mergeCell ref="AH8:AH12"/>
    <mergeCell ref="AI8:AI12"/>
    <mergeCell ref="AJ8:AJ12"/>
    <mergeCell ref="W8:W12"/>
    <mergeCell ref="X8:X12"/>
    <mergeCell ref="Y8:Y1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14</vt:i4>
      </vt:variant>
      <vt:variant>
        <vt:lpstr>Именованные диапазоны</vt:lpstr>
      </vt:variant>
      <vt:variant>
        <vt:i4>29</vt:i4>
      </vt:variant>
    </vt:vector>
  </HeadingPairs>
  <TitlesOfParts>
    <vt:vector size="43" baseType="lpstr">
      <vt:lpstr>прил № 4 (01.01.24)</vt:lpstr>
      <vt:lpstr>1.1.расчет фот 2024</vt:lpstr>
      <vt:lpstr>1.1.расчет фот 2025</vt:lpstr>
      <vt:lpstr>1.1.расчет фот 2026</vt:lpstr>
      <vt:lpstr>1.1.1 расчет фот с ОВЗ 2024</vt:lpstr>
      <vt:lpstr>211,213 цмппс 2024 контр</vt:lpstr>
      <vt:lpstr>ст-ть ночных и празд</vt:lpstr>
      <vt:lpstr>1.2.комм услуги (01.01.24)</vt:lpstr>
      <vt:lpstr>223</vt:lpstr>
      <vt:lpstr>1.3.расчет прочих</vt:lpstr>
      <vt:lpstr>291 имущ 2024</vt:lpstr>
      <vt:lpstr>коэфф платной деят-ти 2024</vt:lpstr>
      <vt:lpstr>число услуг</vt:lpstr>
      <vt:lpstr>Лист1</vt:lpstr>
      <vt:lpstr>'211,213 цмппс 2024 контр'!T_3862825728</vt:lpstr>
      <vt:lpstr>'211,213 цмппс 2024 контр'!TR_3862825728_204201473</vt:lpstr>
      <vt:lpstr>'211,213 цмппс 2024 контр'!TR_3862825728_204201474</vt:lpstr>
      <vt:lpstr>'211,213 цмппс 2024 контр'!TR_3862825728_204201475</vt:lpstr>
      <vt:lpstr>'211,213 цмппс 2024 контр'!TR_3862825728_204201476</vt:lpstr>
      <vt:lpstr>'211,213 цмппс 2024 контр'!TR_3862825728_204201477</vt:lpstr>
      <vt:lpstr>'211,213 цмппс 2024 контр'!TR_3862825728_204201478</vt:lpstr>
      <vt:lpstr>'211,213 цмппс 2024 контр'!TR_3862825728_204201479</vt:lpstr>
      <vt:lpstr>'211,213 цмппс 2024 контр'!TR_3862825728_204201480</vt:lpstr>
      <vt:lpstr>'211,213 цмппс 2024 контр'!TR_3862825728_204201481</vt:lpstr>
      <vt:lpstr>'211,213 цмппс 2024 контр'!TR_3862825728_204201482</vt:lpstr>
      <vt:lpstr>'211,213 цмппс 2024 контр'!TR_3862825728_204201483</vt:lpstr>
      <vt:lpstr>'211,213 цмппс 2024 контр'!TR_3862825728_204201484</vt:lpstr>
      <vt:lpstr>'1.1.1 расчет фот с ОВЗ 2024'!Заголовки_для_печати</vt:lpstr>
      <vt:lpstr>'1.2.комм услуги (01.01.24)'!Заголовки_для_печати</vt:lpstr>
      <vt:lpstr>'1.3.расчет прочих'!Заголовки_для_печати</vt:lpstr>
      <vt:lpstr>'291 имущ 2024'!Заголовки_для_печати</vt:lpstr>
      <vt:lpstr>'прил № 4 (01.01.24)'!Заголовки_для_печати</vt:lpstr>
      <vt:lpstr>'число услуг'!Заголовки_для_печати</vt:lpstr>
      <vt:lpstr>'1.1.1 расчет фот с ОВЗ 2024'!Область_печати</vt:lpstr>
      <vt:lpstr>'1.1.расчет фот 2024'!Область_печати</vt:lpstr>
      <vt:lpstr>'1.1.расчет фот 2025'!Область_печати</vt:lpstr>
      <vt:lpstr>'1.1.расчет фот 2026'!Область_печати</vt:lpstr>
      <vt:lpstr>'1.2.комм услуги (01.01.24)'!Область_печати</vt:lpstr>
      <vt:lpstr>'1.3.расчет прочих'!Область_печати</vt:lpstr>
      <vt:lpstr>'291 имущ 2024'!Область_печати</vt:lpstr>
      <vt:lpstr>'коэфф платной деят-ти 2024'!Область_печати</vt:lpstr>
      <vt:lpstr>'прил № 4 (01.01.24)'!Область_печати</vt:lpstr>
      <vt:lpstr>'число услуг'!Область_печати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2024-05-13T14:50:05Z</dcterms:modified>
</cp:coreProperties>
</file>